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\Desktop\"/>
    </mc:Choice>
  </mc:AlternateContent>
  <bookViews>
    <workbookView xWindow="0" yWindow="0" windowWidth="19200" windowHeight="7725" activeTab="3"/>
  </bookViews>
  <sheets>
    <sheet name="Demographics" sheetId="1" r:id="rId1"/>
    <sheet name="HR" sheetId="2" r:id="rId2"/>
    <sheet name="CC ILR" sheetId="3" r:id="rId3"/>
    <sheet name="CC Freezer" sheetId="4" r:id="rId4"/>
    <sheet name="Voltage Stabilizer" sheetId="5" r:id="rId5"/>
    <sheet name="Android-Tab" sheetId="6" r:id="rId6"/>
    <sheet name="Motor bike" sheetId="7" r:id="rId7"/>
    <sheet name="CC Cold Box" sheetId="8" r:id="rId8"/>
    <sheet name="CC Ice Packs" sheetId="9" r:id="rId9"/>
    <sheet name="CC Vaccine Carrier" sheetId="10" r:id="rId10"/>
    <sheet name="Generator" sheetId="11" r:id="rId11"/>
    <sheet name="Solar Power" sheetId="12" r:id="rId12"/>
    <sheet name="UCwise Situation Analysis" sheetId="13" r:id="rId13"/>
    <sheet name="Session Calculation" sheetId="14" r:id="rId14"/>
    <sheet name="Vaccines" sheetId="15" r:id="rId15"/>
    <sheet name="Syringe equipment" sheetId="16" r:id="rId16"/>
    <sheet name="Supervision plan" sheetId="17" r:id="rId17"/>
    <sheet name="Waste Disposal Plan" sheetId="18" r:id="rId18"/>
  </sheets>
  <definedNames>
    <definedName name="_xlnm._FilterDatabase" localSheetId="5" hidden="1">'Android-Tab'!$B$4:$L$221</definedName>
    <definedName name="_xlnm._FilterDatabase" localSheetId="7" hidden="1">'CC Cold Box'!$A$4:$I$221</definedName>
    <definedName name="_xlnm._FilterDatabase" localSheetId="3" hidden="1">'CC Freezer'!$A$4:$K$258</definedName>
    <definedName name="_xlnm._FilterDatabase" localSheetId="2" hidden="1">'CC ILR'!$A$4:$K$306</definedName>
    <definedName name="_xlnm._FilterDatabase" localSheetId="9" hidden="1">'CC Vaccine Carrier'!$A$4:$I$220</definedName>
    <definedName name="_xlnm._FilterDatabase" localSheetId="0" hidden="1">Demographics!$A$5:$L$224</definedName>
    <definedName name="_xlnm._FilterDatabase" localSheetId="1" hidden="1">HR!$A$4:$AK$220</definedName>
    <definedName name="_xlnm._FilterDatabase" localSheetId="6" hidden="1">'Motor bike'!$B$4:$K$221</definedName>
    <definedName name="_xlnm._FilterDatabase" localSheetId="13" hidden="1">'Session Calculation'!$A$5:$M$221</definedName>
    <definedName name="_xlnm._FilterDatabase" localSheetId="16" hidden="1">'Supervision plan'!$A$1:$H$19</definedName>
    <definedName name="_xlnm._FilterDatabase" localSheetId="15" hidden="1">'Syringe equipment'!$A$4:$G$222</definedName>
    <definedName name="_xlnm._FilterDatabase" localSheetId="12" hidden="1">'UCwise Situation Analysis'!$A$1:$R$20</definedName>
    <definedName name="_xlnm._FilterDatabase" localSheetId="14" hidden="1">Vaccines!$A$1:$O$219</definedName>
    <definedName name="_xlnm._FilterDatabase" localSheetId="4" hidden="1">'Voltage Stabilizer'!$A$4:$H$220</definedName>
  </definedNames>
  <calcPr calcId="152511"/>
</workbook>
</file>

<file path=xl/calcChain.xml><?xml version="1.0" encoding="utf-8"?>
<calcChain xmlns="http://schemas.openxmlformats.org/spreadsheetml/2006/main">
  <c r="E207" i="16" l="1"/>
  <c r="E208" i="16"/>
  <c r="E209" i="16"/>
  <c r="E210" i="16"/>
  <c r="E211" i="16"/>
  <c r="E204" i="15" l="1"/>
  <c r="F204" i="15"/>
  <c r="M204" i="15"/>
  <c r="N204" i="15"/>
  <c r="E205" i="15"/>
  <c r="F205" i="15"/>
  <c r="M205" i="15"/>
  <c r="N205" i="15"/>
  <c r="E206" i="15"/>
  <c r="F206" i="15"/>
  <c r="M206" i="15"/>
  <c r="N206" i="15"/>
  <c r="E207" i="15"/>
  <c r="F207" i="15"/>
  <c r="M207" i="15"/>
  <c r="N207" i="15"/>
  <c r="E208" i="15"/>
  <c r="F208" i="15"/>
  <c r="M208" i="15"/>
  <c r="N208" i="15"/>
  <c r="C15" i="15"/>
  <c r="H206" i="14"/>
  <c r="I206" i="14" s="1"/>
  <c r="H207" i="14"/>
  <c r="I207" i="14"/>
  <c r="H208" i="14"/>
  <c r="I208" i="14" s="1"/>
  <c r="H209" i="14"/>
  <c r="I209" i="14"/>
  <c r="H210" i="14"/>
  <c r="I210" i="14" s="1"/>
  <c r="B210" i="5" l="1"/>
  <c r="B211" i="5"/>
  <c r="B212" i="5"/>
  <c r="B213" i="5"/>
  <c r="B214" i="5"/>
  <c r="B215" i="5"/>
  <c r="B216" i="5"/>
  <c r="B217" i="5"/>
  <c r="A199" i="2" l="1"/>
  <c r="A198" i="2"/>
  <c r="A209" i="2"/>
  <c r="A208" i="2"/>
  <c r="A207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F213" i="1"/>
  <c r="G213" i="1" s="1"/>
  <c r="I213" i="1" s="1"/>
  <c r="H213" i="1"/>
  <c r="J213" i="1"/>
  <c r="F214" i="1"/>
  <c r="G214" i="1"/>
  <c r="H214" i="1"/>
  <c r="J214" i="1"/>
  <c r="F215" i="1"/>
  <c r="G215" i="1"/>
  <c r="H215" i="1"/>
  <c r="J215" i="1"/>
  <c r="F216" i="1"/>
  <c r="G216" i="1" s="1"/>
  <c r="H216" i="1"/>
  <c r="J216" i="1"/>
  <c r="F217" i="1"/>
  <c r="G217" i="1" s="1"/>
  <c r="H217" i="1"/>
  <c r="J217" i="1"/>
  <c r="F218" i="1"/>
  <c r="G218" i="1" s="1"/>
  <c r="H218" i="1"/>
  <c r="J218" i="1"/>
  <c r="F219" i="1"/>
  <c r="G219" i="1" s="1"/>
  <c r="I219" i="1" s="1"/>
  <c r="H219" i="1"/>
  <c r="J219" i="1"/>
  <c r="F220" i="1"/>
  <c r="G220" i="1" s="1"/>
  <c r="I220" i="1" s="1"/>
  <c r="H220" i="1"/>
  <c r="J220" i="1"/>
  <c r="F221" i="1"/>
  <c r="G221" i="1" s="1"/>
  <c r="I221" i="1" s="1"/>
  <c r="H221" i="1"/>
  <c r="J221" i="1"/>
  <c r="F222" i="1"/>
  <c r="G222" i="1" s="1"/>
  <c r="I222" i="1" s="1"/>
  <c r="H222" i="1"/>
  <c r="J222" i="1"/>
  <c r="F223" i="1"/>
  <c r="G223" i="1" s="1"/>
  <c r="I223" i="1" s="1"/>
  <c r="H223" i="1"/>
  <c r="J223" i="1"/>
  <c r="C19" i="18"/>
  <c r="B19" i="18"/>
  <c r="F19" i="18" s="1"/>
  <c r="C18" i="18"/>
  <c r="B18" i="18"/>
  <c r="F18" i="18" s="1"/>
  <c r="C17" i="18"/>
  <c r="B17" i="18"/>
  <c r="F17" i="18" s="1"/>
  <c r="C16" i="18"/>
  <c r="B16" i="18"/>
  <c r="F16" i="18" s="1"/>
  <c r="C15" i="18"/>
  <c r="B15" i="18"/>
  <c r="F15" i="18" s="1"/>
  <c r="C14" i="18"/>
  <c r="B14" i="18"/>
  <c r="F14" i="18" s="1"/>
  <c r="C13" i="18"/>
  <c r="B13" i="18"/>
  <c r="F13" i="18" s="1"/>
  <c r="C12" i="18"/>
  <c r="B12" i="18"/>
  <c r="F12" i="18" s="1"/>
  <c r="C11" i="18"/>
  <c r="B11" i="18"/>
  <c r="F11" i="18" s="1"/>
  <c r="C10" i="18"/>
  <c r="B10" i="18"/>
  <c r="F10" i="18" s="1"/>
  <c r="C9" i="18"/>
  <c r="B9" i="18"/>
  <c r="F9" i="18" s="1"/>
  <c r="C8" i="18"/>
  <c r="B8" i="18"/>
  <c r="F8" i="18" s="1"/>
  <c r="C7" i="18"/>
  <c r="B7" i="18"/>
  <c r="F7" i="18" s="1"/>
  <c r="C6" i="18"/>
  <c r="B6" i="18"/>
  <c r="F6" i="18" s="1"/>
  <c r="C5" i="18"/>
  <c r="B5" i="18"/>
  <c r="F5" i="18" s="1"/>
  <c r="B222" i="16"/>
  <c r="B221" i="16"/>
  <c r="B220" i="16"/>
  <c r="B219" i="16"/>
  <c r="B218" i="16"/>
  <c r="B217" i="16"/>
  <c r="B216" i="16"/>
  <c r="B215" i="16"/>
  <c r="B214" i="16"/>
  <c r="B213" i="16"/>
  <c r="B212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F64" i="16"/>
  <c r="E64" i="16"/>
  <c r="D64" i="16"/>
  <c r="C64" i="16"/>
  <c r="E63" i="16"/>
  <c r="C63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6" i="16"/>
  <c r="C6" i="16"/>
  <c r="B6" i="16"/>
  <c r="B219" i="15"/>
  <c r="B218" i="15"/>
  <c r="B217" i="15"/>
  <c r="B216" i="15"/>
  <c r="B215" i="15"/>
  <c r="B214" i="15"/>
  <c r="B213" i="15"/>
  <c r="B212" i="15"/>
  <c r="B211" i="15"/>
  <c r="B210" i="15"/>
  <c r="B209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N61" i="15"/>
  <c r="M61" i="15"/>
  <c r="F61" i="15"/>
  <c r="E61" i="15"/>
  <c r="C18" i="15"/>
  <c r="N18" i="15" s="1"/>
  <c r="C17" i="15"/>
  <c r="N17" i="15" s="1"/>
  <c r="B17" i="15"/>
  <c r="C16" i="15"/>
  <c r="F16" i="15" s="1"/>
  <c r="B16" i="15"/>
  <c r="M15" i="15"/>
  <c r="B15" i="15"/>
  <c r="C14" i="15"/>
  <c r="N14" i="15" s="1"/>
  <c r="B14" i="15"/>
  <c r="C13" i="15"/>
  <c r="M13" i="15" s="1"/>
  <c r="B13" i="15"/>
  <c r="D12" i="15"/>
  <c r="K12" i="15" s="1"/>
  <c r="C12" i="15"/>
  <c r="B12" i="15"/>
  <c r="C11" i="15"/>
  <c r="E11" i="15" s="1"/>
  <c r="B11" i="15"/>
  <c r="B10" i="15"/>
  <c r="C9" i="15"/>
  <c r="N9" i="15" s="1"/>
  <c r="B9" i="15"/>
  <c r="B8" i="15"/>
  <c r="C7" i="15"/>
  <c r="N7" i="15" s="1"/>
  <c r="B7" i="15"/>
  <c r="B6" i="15"/>
  <c r="C5" i="15"/>
  <c r="M5" i="15" s="1"/>
  <c r="B5" i="15"/>
  <c r="N4" i="15"/>
  <c r="M4" i="15"/>
  <c r="F4" i="15"/>
  <c r="E4" i="15"/>
  <c r="B4" i="15"/>
  <c r="B221" i="14"/>
  <c r="B220" i="14"/>
  <c r="B219" i="14"/>
  <c r="B218" i="14"/>
  <c r="B217" i="14"/>
  <c r="B216" i="14"/>
  <c r="B215" i="14"/>
  <c r="B214" i="14"/>
  <c r="B213" i="14"/>
  <c r="B212" i="14"/>
  <c r="B211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C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D14" i="14"/>
  <c r="C14" i="14"/>
  <c r="B14" i="14"/>
  <c r="A14" i="14"/>
  <c r="C13" i="14"/>
  <c r="B13" i="14"/>
  <c r="A13" i="14"/>
  <c r="B12" i="14"/>
  <c r="A12" i="14"/>
  <c r="C11" i="14"/>
  <c r="B11" i="14"/>
  <c r="A11" i="14"/>
  <c r="B10" i="14"/>
  <c r="A10" i="14"/>
  <c r="C9" i="14"/>
  <c r="B9" i="14"/>
  <c r="A9" i="14"/>
  <c r="B8" i="14"/>
  <c r="A8" i="14"/>
  <c r="C7" i="14"/>
  <c r="B7" i="14"/>
  <c r="A7" i="14"/>
  <c r="C6" i="14"/>
  <c r="B6" i="14"/>
  <c r="A6" i="14"/>
  <c r="N20" i="13"/>
  <c r="M20" i="13"/>
  <c r="P20" i="13" s="1"/>
  <c r="C20" i="13"/>
  <c r="N19" i="13"/>
  <c r="M19" i="13"/>
  <c r="P19" i="13" s="1"/>
  <c r="C19" i="13"/>
  <c r="N18" i="13"/>
  <c r="M18" i="13"/>
  <c r="P18" i="13" s="1"/>
  <c r="C18" i="13"/>
  <c r="N17" i="13"/>
  <c r="M17" i="13"/>
  <c r="P17" i="13" s="1"/>
  <c r="C17" i="13"/>
  <c r="N16" i="13"/>
  <c r="M16" i="13"/>
  <c r="P16" i="13" s="1"/>
  <c r="C16" i="13"/>
  <c r="N15" i="13"/>
  <c r="M15" i="13"/>
  <c r="P15" i="13" s="1"/>
  <c r="C15" i="13"/>
  <c r="N14" i="13"/>
  <c r="M14" i="13"/>
  <c r="P14" i="13" s="1"/>
  <c r="C14" i="13"/>
  <c r="N13" i="13"/>
  <c r="M13" i="13"/>
  <c r="P13" i="13" s="1"/>
  <c r="C13" i="13"/>
  <c r="N12" i="13"/>
  <c r="M12" i="13"/>
  <c r="P12" i="13" s="1"/>
  <c r="C12" i="13"/>
  <c r="N11" i="13"/>
  <c r="M11" i="13"/>
  <c r="P11" i="13" s="1"/>
  <c r="C11" i="13"/>
  <c r="N10" i="13"/>
  <c r="M10" i="13"/>
  <c r="P10" i="13" s="1"/>
  <c r="C10" i="13"/>
  <c r="N9" i="13"/>
  <c r="M9" i="13"/>
  <c r="P9" i="13" s="1"/>
  <c r="C9" i="13"/>
  <c r="N8" i="13"/>
  <c r="M8" i="13"/>
  <c r="P8" i="13" s="1"/>
  <c r="C8" i="13"/>
  <c r="N7" i="13"/>
  <c r="M7" i="13"/>
  <c r="P7" i="13" s="1"/>
  <c r="C7" i="13"/>
  <c r="N6" i="13"/>
  <c r="M6" i="13"/>
  <c r="P6" i="13" s="1"/>
  <c r="C6" i="13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220" i="10"/>
  <c r="C219" i="10"/>
  <c r="C218" i="10"/>
  <c r="C217" i="10"/>
  <c r="C216" i="10"/>
  <c r="C215" i="10"/>
  <c r="C214" i="10"/>
  <c r="C213" i="10"/>
  <c r="C212" i="10"/>
  <c r="C211" i="10"/>
  <c r="C210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221" i="8"/>
  <c r="C220" i="8"/>
  <c r="C219" i="8"/>
  <c r="C218" i="8"/>
  <c r="C217" i="8"/>
  <c r="C216" i="8"/>
  <c r="C215" i="8"/>
  <c r="C214" i="8"/>
  <c r="C213" i="8"/>
  <c r="C212" i="8"/>
  <c r="C211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221" i="7"/>
  <c r="C220" i="7"/>
  <c r="C219" i="7"/>
  <c r="C218" i="7"/>
  <c r="C217" i="7"/>
  <c r="C216" i="7"/>
  <c r="C215" i="7"/>
  <c r="C214" i="7"/>
  <c r="C213" i="7"/>
  <c r="C212" i="7"/>
  <c r="C211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C197" i="6"/>
  <c r="C196" i="6"/>
  <c r="C195" i="6"/>
  <c r="C194" i="6"/>
  <c r="C193" i="6"/>
  <c r="C192" i="6"/>
  <c r="C191" i="6"/>
  <c r="C190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B220" i="5"/>
  <c r="B219" i="5"/>
  <c r="B21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E18" i="4"/>
  <c r="E17" i="4"/>
  <c r="E16" i="4"/>
  <c r="E9" i="4"/>
  <c r="E8" i="4"/>
  <c r="E7" i="4"/>
  <c r="E6" i="4"/>
  <c r="E5" i="4"/>
  <c r="K306" i="3"/>
  <c r="C306" i="3"/>
  <c r="K305" i="3"/>
  <c r="C305" i="3"/>
  <c r="K304" i="3"/>
  <c r="C304" i="3"/>
  <c r="K303" i="3"/>
  <c r="C303" i="3"/>
  <c r="K302" i="3"/>
  <c r="C302" i="3"/>
  <c r="K301" i="3"/>
  <c r="C301" i="3"/>
  <c r="K300" i="3"/>
  <c r="C300" i="3"/>
  <c r="K299" i="3"/>
  <c r="C299" i="3"/>
  <c r="K298" i="3"/>
  <c r="C298" i="3"/>
  <c r="K297" i="3"/>
  <c r="C297" i="3"/>
  <c r="K296" i="3"/>
  <c r="C296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K5" i="3"/>
  <c r="A206" i="2"/>
  <c r="A205" i="2"/>
  <c r="A204" i="2"/>
  <c r="A203" i="2"/>
  <c r="A202" i="2"/>
  <c r="A201" i="2"/>
  <c r="A200" i="2"/>
  <c r="A197" i="2"/>
  <c r="A196" i="2"/>
  <c r="A195" i="2"/>
  <c r="A194" i="2"/>
  <c r="A193" i="2"/>
  <c r="A192" i="2"/>
  <c r="A191" i="2"/>
  <c r="A190" i="2"/>
  <c r="A189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G151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F151" i="2" s="1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C90" i="3" s="1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A19" i="4" s="1"/>
  <c r="C18" i="2"/>
  <c r="A18" i="2"/>
  <c r="A18" i="8" s="1"/>
  <c r="C17" i="2"/>
  <c r="A17" i="2"/>
  <c r="A17" i="4" s="1"/>
  <c r="C16" i="2"/>
  <c r="A16" i="2"/>
  <c r="A16" i="8" s="1"/>
  <c r="C15" i="2"/>
  <c r="A15" i="2"/>
  <c r="A14" i="3" s="1"/>
  <c r="C14" i="2"/>
  <c r="A14" i="2"/>
  <c r="A14" i="4" s="1"/>
  <c r="C13" i="2"/>
  <c r="A13" i="2"/>
  <c r="A12" i="3" s="1"/>
  <c r="C12" i="2"/>
  <c r="A12" i="2"/>
  <c r="A12" i="8" s="1"/>
  <c r="C11" i="2"/>
  <c r="A11" i="2"/>
  <c r="C10" i="2"/>
  <c r="A10" i="2"/>
  <c r="C9" i="2"/>
  <c r="A9" i="2"/>
  <c r="A9" i="4" s="1"/>
  <c r="C8" i="2"/>
  <c r="A8" i="2"/>
  <c r="C7" i="2"/>
  <c r="A7" i="2"/>
  <c r="A7" i="8" s="1"/>
  <c r="C6" i="2"/>
  <c r="A6" i="2"/>
  <c r="C5" i="2"/>
  <c r="A5" i="2"/>
  <c r="A5" i="8" s="1"/>
  <c r="A2" i="2"/>
  <c r="J224" i="1"/>
  <c r="H224" i="1"/>
  <c r="F224" i="1"/>
  <c r="J190" i="1"/>
  <c r="J189" i="1"/>
  <c r="J188" i="1"/>
  <c r="J187" i="1"/>
  <c r="J186" i="1"/>
  <c r="J185" i="1"/>
  <c r="J183" i="1"/>
  <c r="J182" i="1"/>
  <c r="J178" i="1"/>
  <c r="J176" i="1"/>
  <c r="J174" i="1"/>
  <c r="H174" i="1"/>
  <c r="F174" i="1"/>
  <c r="J173" i="1"/>
  <c r="H173" i="1"/>
  <c r="F173" i="1"/>
  <c r="G173" i="1" s="1"/>
  <c r="J172" i="1"/>
  <c r="H172" i="1"/>
  <c r="F172" i="1"/>
  <c r="G172" i="1" s="1"/>
  <c r="I172" i="1" s="1"/>
  <c r="J171" i="1"/>
  <c r="H171" i="1"/>
  <c r="F171" i="1"/>
  <c r="J170" i="1"/>
  <c r="H170" i="1"/>
  <c r="F170" i="1"/>
  <c r="J169" i="1"/>
  <c r="H169" i="1"/>
  <c r="F169" i="1"/>
  <c r="G169" i="1" s="1"/>
  <c r="J168" i="1"/>
  <c r="H168" i="1"/>
  <c r="F168" i="1"/>
  <c r="G168" i="1" s="1"/>
  <c r="I168" i="1" s="1"/>
  <c r="J167" i="1"/>
  <c r="H167" i="1"/>
  <c r="F167" i="1"/>
  <c r="J166" i="1"/>
  <c r="H166" i="1"/>
  <c r="F166" i="1"/>
  <c r="J165" i="1"/>
  <c r="H165" i="1"/>
  <c r="F165" i="1"/>
  <c r="G165" i="1" s="1"/>
  <c r="J164" i="1"/>
  <c r="H164" i="1"/>
  <c r="F164" i="1"/>
  <c r="G164" i="1" s="1"/>
  <c r="I164" i="1" s="1"/>
  <c r="J163" i="1"/>
  <c r="H163" i="1"/>
  <c r="F163" i="1"/>
  <c r="J162" i="1"/>
  <c r="H162" i="1"/>
  <c r="F162" i="1"/>
  <c r="J161" i="1"/>
  <c r="H161" i="1"/>
  <c r="F161" i="1"/>
  <c r="G161" i="1" s="1"/>
  <c r="J160" i="1"/>
  <c r="H160" i="1"/>
  <c r="F160" i="1"/>
  <c r="G160" i="1" s="1"/>
  <c r="I160" i="1" s="1"/>
  <c r="J159" i="1"/>
  <c r="H159" i="1"/>
  <c r="F159" i="1"/>
  <c r="J158" i="1"/>
  <c r="H158" i="1"/>
  <c r="F158" i="1"/>
  <c r="J157" i="1"/>
  <c r="H157" i="1"/>
  <c r="F157" i="1"/>
  <c r="G157" i="1" s="1"/>
  <c r="J156" i="1"/>
  <c r="H156" i="1"/>
  <c r="F156" i="1"/>
  <c r="G156" i="1" s="1"/>
  <c r="I156" i="1" s="1"/>
  <c r="J155" i="1"/>
  <c r="H155" i="1"/>
  <c r="F155" i="1"/>
  <c r="J154" i="1"/>
  <c r="H154" i="1"/>
  <c r="F154" i="1"/>
  <c r="J153" i="1"/>
  <c r="H153" i="1"/>
  <c r="F153" i="1"/>
  <c r="G153" i="1" s="1"/>
  <c r="J152" i="1"/>
  <c r="H152" i="1"/>
  <c r="F152" i="1"/>
  <c r="G152" i="1" s="1"/>
  <c r="I152" i="1" s="1"/>
  <c r="J151" i="1"/>
  <c r="H151" i="1"/>
  <c r="F151" i="1"/>
  <c r="J150" i="1"/>
  <c r="H150" i="1"/>
  <c r="F150" i="1"/>
  <c r="J149" i="1"/>
  <c r="H149" i="1"/>
  <c r="F149" i="1"/>
  <c r="G149" i="1" s="1"/>
  <c r="J148" i="1"/>
  <c r="H148" i="1"/>
  <c r="F148" i="1"/>
  <c r="G148" i="1" s="1"/>
  <c r="I148" i="1" s="1"/>
  <c r="J147" i="1"/>
  <c r="H147" i="1"/>
  <c r="F147" i="1"/>
  <c r="J146" i="1"/>
  <c r="H146" i="1"/>
  <c r="F146" i="1"/>
  <c r="J145" i="1"/>
  <c r="H145" i="1"/>
  <c r="F145" i="1"/>
  <c r="G145" i="1" s="1"/>
  <c r="J144" i="1"/>
  <c r="H144" i="1"/>
  <c r="F144" i="1"/>
  <c r="G144" i="1" s="1"/>
  <c r="I144" i="1" s="1"/>
  <c r="J143" i="1"/>
  <c r="H143" i="1"/>
  <c r="F143" i="1"/>
  <c r="J142" i="1"/>
  <c r="H142" i="1"/>
  <c r="F142" i="1"/>
  <c r="J141" i="1"/>
  <c r="H141" i="1"/>
  <c r="F141" i="1"/>
  <c r="G141" i="1" s="1"/>
  <c r="J140" i="1"/>
  <c r="H140" i="1"/>
  <c r="F140" i="1"/>
  <c r="G140" i="1" s="1"/>
  <c r="I140" i="1" s="1"/>
  <c r="J139" i="1"/>
  <c r="H139" i="1"/>
  <c r="F139" i="1"/>
  <c r="J138" i="1"/>
  <c r="H138" i="1"/>
  <c r="F138" i="1"/>
  <c r="J137" i="1"/>
  <c r="H137" i="1"/>
  <c r="F137" i="1"/>
  <c r="G137" i="1" s="1"/>
  <c r="J136" i="1"/>
  <c r="H136" i="1"/>
  <c r="F136" i="1"/>
  <c r="G136" i="1" s="1"/>
  <c r="I136" i="1" s="1"/>
  <c r="J135" i="1"/>
  <c r="H135" i="1"/>
  <c r="F135" i="1"/>
  <c r="J134" i="1"/>
  <c r="H134" i="1"/>
  <c r="F134" i="1"/>
  <c r="J133" i="1"/>
  <c r="H133" i="1"/>
  <c r="F133" i="1"/>
  <c r="G133" i="1" s="1"/>
  <c r="J132" i="1"/>
  <c r="H132" i="1"/>
  <c r="F132" i="1"/>
  <c r="G132" i="1" s="1"/>
  <c r="I132" i="1" s="1"/>
  <c r="J131" i="1"/>
  <c r="H131" i="1"/>
  <c r="F131" i="1"/>
  <c r="J130" i="1"/>
  <c r="H130" i="1"/>
  <c r="F130" i="1"/>
  <c r="J129" i="1"/>
  <c r="H129" i="1"/>
  <c r="F129" i="1"/>
  <c r="G129" i="1" s="1"/>
  <c r="J128" i="1"/>
  <c r="H128" i="1"/>
  <c r="F128" i="1"/>
  <c r="G128" i="1" s="1"/>
  <c r="I128" i="1" s="1"/>
  <c r="J127" i="1"/>
  <c r="H127" i="1"/>
  <c r="F127" i="1"/>
  <c r="J126" i="1"/>
  <c r="H126" i="1"/>
  <c r="F126" i="1"/>
  <c r="J125" i="1"/>
  <c r="H125" i="1"/>
  <c r="F125" i="1"/>
  <c r="G125" i="1" s="1"/>
  <c r="J124" i="1"/>
  <c r="H124" i="1"/>
  <c r="F124" i="1"/>
  <c r="G124" i="1" s="1"/>
  <c r="I124" i="1" s="1"/>
  <c r="J123" i="1"/>
  <c r="H123" i="1"/>
  <c r="F123" i="1"/>
  <c r="J122" i="1"/>
  <c r="H122" i="1"/>
  <c r="F122" i="1"/>
  <c r="J121" i="1"/>
  <c r="H121" i="1"/>
  <c r="F121" i="1"/>
  <c r="G121" i="1" s="1"/>
  <c r="J120" i="1"/>
  <c r="H120" i="1"/>
  <c r="F120" i="1"/>
  <c r="G120" i="1" s="1"/>
  <c r="I120" i="1" s="1"/>
  <c r="J119" i="1"/>
  <c r="H119" i="1"/>
  <c r="F119" i="1"/>
  <c r="J118" i="1"/>
  <c r="H118" i="1"/>
  <c r="F118" i="1"/>
  <c r="J117" i="1"/>
  <c r="H117" i="1"/>
  <c r="F117" i="1"/>
  <c r="G117" i="1" s="1"/>
  <c r="J116" i="1"/>
  <c r="H116" i="1"/>
  <c r="F116" i="1"/>
  <c r="G116" i="1" s="1"/>
  <c r="I116" i="1" s="1"/>
  <c r="J115" i="1"/>
  <c r="H115" i="1"/>
  <c r="F115" i="1"/>
  <c r="J114" i="1"/>
  <c r="H114" i="1"/>
  <c r="F114" i="1"/>
  <c r="J113" i="1"/>
  <c r="H113" i="1"/>
  <c r="F113" i="1"/>
  <c r="G113" i="1" s="1"/>
  <c r="J112" i="1"/>
  <c r="H112" i="1"/>
  <c r="F112" i="1"/>
  <c r="G112" i="1" s="1"/>
  <c r="I112" i="1" s="1"/>
  <c r="J111" i="1"/>
  <c r="H111" i="1"/>
  <c r="F111" i="1"/>
  <c r="J110" i="1"/>
  <c r="H110" i="1"/>
  <c r="F110" i="1"/>
  <c r="J109" i="1"/>
  <c r="H109" i="1"/>
  <c r="F109" i="1"/>
  <c r="G109" i="1" s="1"/>
  <c r="J108" i="1"/>
  <c r="H108" i="1"/>
  <c r="F108" i="1"/>
  <c r="G108" i="1" s="1"/>
  <c r="I108" i="1" s="1"/>
  <c r="J107" i="1"/>
  <c r="H107" i="1"/>
  <c r="F107" i="1"/>
  <c r="J106" i="1"/>
  <c r="H106" i="1"/>
  <c r="F106" i="1"/>
  <c r="J105" i="1"/>
  <c r="H105" i="1"/>
  <c r="F105" i="1"/>
  <c r="G105" i="1" s="1"/>
  <c r="J104" i="1"/>
  <c r="H104" i="1"/>
  <c r="F104" i="1"/>
  <c r="G104" i="1" s="1"/>
  <c r="I104" i="1" s="1"/>
  <c r="J103" i="1"/>
  <c r="H103" i="1"/>
  <c r="F103" i="1"/>
  <c r="J102" i="1"/>
  <c r="H102" i="1"/>
  <c r="F102" i="1"/>
  <c r="J101" i="1"/>
  <c r="H101" i="1"/>
  <c r="F101" i="1"/>
  <c r="G101" i="1" s="1"/>
  <c r="J100" i="1"/>
  <c r="H100" i="1"/>
  <c r="F100" i="1"/>
  <c r="G100" i="1" s="1"/>
  <c r="I100" i="1" s="1"/>
  <c r="J99" i="1"/>
  <c r="H99" i="1"/>
  <c r="F99" i="1"/>
  <c r="J98" i="1"/>
  <c r="H98" i="1"/>
  <c r="F98" i="1"/>
  <c r="J97" i="1"/>
  <c r="H97" i="1"/>
  <c r="F97" i="1"/>
  <c r="G97" i="1" s="1"/>
  <c r="J96" i="1"/>
  <c r="H96" i="1"/>
  <c r="F96" i="1"/>
  <c r="G96" i="1" s="1"/>
  <c r="I96" i="1" s="1"/>
  <c r="J95" i="1"/>
  <c r="H95" i="1"/>
  <c r="F95" i="1"/>
  <c r="J94" i="1"/>
  <c r="H94" i="1"/>
  <c r="F94" i="1"/>
  <c r="J93" i="1"/>
  <c r="H93" i="1"/>
  <c r="F93" i="1"/>
  <c r="G93" i="1" s="1"/>
  <c r="J92" i="1"/>
  <c r="H92" i="1"/>
  <c r="F92" i="1"/>
  <c r="G92" i="1" s="1"/>
  <c r="I92" i="1" s="1"/>
  <c r="J91" i="1"/>
  <c r="H91" i="1"/>
  <c r="F91" i="1"/>
  <c r="J90" i="1"/>
  <c r="H90" i="1"/>
  <c r="F90" i="1"/>
  <c r="J89" i="1"/>
  <c r="H89" i="1"/>
  <c r="F89" i="1"/>
  <c r="G89" i="1" s="1"/>
  <c r="J88" i="1"/>
  <c r="H88" i="1"/>
  <c r="F88" i="1"/>
  <c r="G88" i="1" s="1"/>
  <c r="I88" i="1" s="1"/>
  <c r="J87" i="1"/>
  <c r="H87" i="1"/>
  <c r="F87" i="1"/>
  <c r="J86" i="1"/>
  <c r="H86" i="1"/>
  <c r="F86" i="1"/>
  <c r="J85" i="1"/>
  <c r="H85" i="1"/>
  <c r="F85" i="1"/>
  <c r="G85" i="1" s="1"/>
  <c r="J84" i="1"/>
  <c r="H84" i="1"/>
  <c r="F84" i="1"/>
  <c r="G84" i="1" s="1"/>
  <c r="I84" i="1" s="1"/>
  <c r="J83" i="1"/>
  <c r="H83" i="1"/>
  <c r="F83" i="1"/>
  <c r="J82" i="1"/>
  <c r="H82" i="1"/>
  <c r="F82" i="1"/>
  <c r="J81" i="1"/>
  <c r="H81" i="1"/>
  <c r="F81" i="1"/>
  <c r="G81" i="1" s="1"/>
  <c r="J80" i="1"/>
  <c r="H80" i="1"/>
  <c r="F80" i="1"/>
  <c r="G80" i="1" s="1"/>
  <c r="I80" i="1" s="1"/>
  <c r="J79" i="1"/>
  <c r="H79" i="1"/>
  <c r="F79" i="1"/>
  <c r="J78" i="1"/>
  <c r="H78" i="1"/>
  <c r="F78" i="1"/>
  <c r="J77" i="1"/>
  <c r="H77" i="1"/>
  <c r="F77" i="1"/>
  <c r="G77" i="1" s="1"/>
  <c r="J76" i="1"/>
  <c r="H76" i="1"/>
  <c r="F76" i="1"/>
  <c r="G76" i="1" s="1"/>
  <c r="I76" i="1" s="1"/>
  <c r="J75" i="1"/>
  <c r="H75" i="1"/>
  <c r="F75" i="1"/>
  <c r="J74" i="1"/>
  <c r="H74" i="1"/>
  <c r="F74" i="1"/>
  <c r="J73" i="1"/>
  <c r="H73" i="1"/>
  <c r="F73" i="1"/>
  <c r="G73" i="1" s="1"/>
  <c r="J72" i="1"/>
  <c r="H72" i="1"/>
  <c r="F72" i="1"/>
  <c r="G72" i="1" s="1"/>
  <c r="I72" i="1" s="1"/>
  <c r="J71" i="1"/>
  <c r="H71" i="1"/>
  <c r="F71" i="1"/>
  <c r="J70" i="1"/>
  <c r="H70" i="1"/>
  <c r="F70" i="1"/>
  <c r="J69" i="1"/>
  <c r="H69" i="1"/>
  <c r="F69" i="1"/>
  <c r="G69" i="1" s="1"/>
  <c r="J68" i="1"/>
  <c r="H68" i="1"/>
  <c r="F68" i="1"/>
  <c r="G68" i="1" s="1"/>
  <c r="I68" i="1" s="1"/>
  <c r="J67" i="1"/>
  <c r="H67" i="1"/>
  <c r="F67" i="1"/>
  <c r="J66" i="1"/>
  <c r="H66" i="1"/>
  <c r="F66" i="1"/>
  <c r="J65" i="1"/>
  <c r="H65" i="1"/>
  <c r="F65" i="1"/>
  <c r="G65" i="1" s="1"/>
  <c r="J64" i="1"/>
  <c r="H64" i="1"/>
  <c r="F64" i="1"/>
  <c r="C60" i="15" s="1"/>
  <c r="J63" i="1"/>
  <c r="H63" i="1"/>
  <c r="F63" i="1"/>
  <c r="C59" i="15" s="1"/>
  <c r="J62" i="1"/>
  <c r="H62" i="1"/>
  <c r="F62" i="1"/>
  <c r="J61" i="1"/>
  <c r="H61" i="1"/>
  <c r="F61" i="1"/>
  <c r="C57" i="15" s="1"/>
  <c r="J60" i="1"/>
  <c r="H60" i="1"/>
  <c r="F60" i="1"/>
  <c r="C56" i="15" s="1"/>
  <c r="J59" i="1"/>
  <c r="H59" i="1"/>
  <c r="F59" i="1"/>
  <c r="C55" i="15" s="1"/>
  <c r="J58" i="1"/>
  <c r="H58" i="1"/>
  <c r="F58" i="1"/>
  <c r="J57" i="1"/>
  <c r="H57" i="1"/>
  <c r="F57" i="1"/>
  <c r="C53" i="15" s="1"/>
  <c r="J56" i="1"/>
  <c r="H56" i="1"/>
  <c r="F56" i="1"/>
  <c r="C52" i="15" s="1"/>
  <c r="J55" i="1"/>
  <c r="H55" i="1"/>
  <c r="F55" i="1"/>
  <c r="C51" i="15" s="1"/>
  <c r="J54" i="1"/>
  <c r="H54" i="1"/>
  <c r="F54" i="1"/>
  <c r="G54" i="1" s="1"/>
  <c r="J53" i="1"/>
  <c r="H53" i="1"/>
  <c r="F53" i="1"/>
  <c r="G53" i="1" s="1"/>
  <c r="J52" i="1"/>
  <c r="H52" i="1"/>
  <c r="F52" i="1"/>
  <c r="G52" i="1" s="1"/>
  <c r="I52" i="1" s="1"/>
  <c r="J51" i="1"/>
  <c r="H51" i="1"/>
  <c r="F51" i="1"/>
  <c r="J50" i="1"/>
  <c r="H50" i="1"/>
  <c r="F50" i="1"/>
  <c r="J49" i="1"/>
  <c r="H49" i="1"/>
  <c r="F49" i="1"/>
  <c r="G49" i="1" s="1"/>
  <c r="J48" i="1"/>
  <c r="H48" i="1"/>
  <c r="F48" i="1"/>
  <c r="G48" i="1" s="1"/>
  <c r="I48" i="1" s="1"/>
  <c r="J47" i="1"/>
  <c r="H47" i="1"/>
  <c r="F47" i="1"/>
  <c r="J46" i="1"/>
  <c r="H46" i="1"/>
  <c r="F46" i="1"/>
  <c r="J45" i="1"/>
  <c r="H45" i="1"/>
  <c r="F45" i="1"/>
  <c r="G45" i="1" s="1"/>
  <c r="J44" i="1"/>
  <c r="H44" i="1"/>
  <c r="F44" i="1"/>
  <c r="G44" i="1" s="1"/>
  <c r="I44" i="1" s="1"/>
  <c r="J43" i="1"/>
  <c r="H43" i="1"/>
  <c r="F43" i="1"/>
  <c r="J42" i="1"/>
  <c r="H42" i="1"/>
  <c r="F42" i="1"/>
  <c r="J41" i="1"/>
  <c r="H41" i="1"/>
  <c r="F41" i="1"/>
  <c r="G41" i="1" s="1"/>
  <c r="J40" i="1"/>
  <c r="H40" i="1"/>
  <c r="F40" i="1"/>
  <c r="G40" i="1" s="1"/>
  <c r="I40" i="1" s="1"/>
  <c r="J39" i="1"/>
  <c r="H39" i="1"/>
  <c r="F39" i="1"/>
  <c r="J38" i="1"/>
  <c r="H38" i="1"/>
  <c r="F38" i="1"/>
  <c r="J37" i="1"/>
  <c r="H37" i="1"/>
  <c r="F37" i="1"/>
  <c r="G37" i="1" s="1"/>
  <c r="J36" i="1"/>
  <c r="H36" i="1"/>
  <c r="F36" i="1"/>
  <c r="G36" i="1" s="1"/>
  <c r="I36" i="1" s="1"/>
  <c r="J35" i="1"/>
  <c r="H35" i="1"/>
  <c r="F35" i="1"/>
  <c r="J34" i="1"/>
  <c r="H34" i="1"/>
  <c r="F34" i="1"/>
  <c r="J33" i="1"/>
  <c r="H33" i="1"/>
  <c r="F33" i="1"/>
  <c r="G33" i="1" s="1"/>
  <c r="J32" i="1"/>
  <c r="H32" i="1"/>
  <c r="F32" i="1"/>
  <c r="G32" i="1" s="1"/>
  <c r="I32" i="1" s="1"/>
  <c r="J31" i="1"/>
  <c r="H31" i="1"/>
  <c r="F31" i="1"/>
  <c r="J30" i="1"/>
  <c r="H30" i="1"/>
  <c r="F30" i="1"/>
  <c r="J29" i="1"/>
  <c r="H29" i="1"/>
  <c r="F29" i="1"/>
  <c r="G29" i="1" s="1"/>
  <c r="J28" i="1"/>
  <c r="H28" i="1"/>
  <c r="F28" i="1"/>
  <c r="G28" i="1" s="1"/>
  <c r="I28" i="1" s="1"/>
  <c r="J27" i="1"/>
  <c r="H27" i="1"/>
  <c r="F27" i="1"/>
  <c r="J26" i="1"/>
  <c r="H26" i="1"/>
  <c r="F26" i="1"/>
  <c r="J25" i="1"/>
  <c r="H25" i="1"/>
  <c r="F25" i="1"/>
  <c r="G25" i="1" s="1"/>
  <c r="J24" i="1"/>
  <c r="H24" i="1"/>
  <c r="F24" i="1"/>
  <c r="G24" i="1" s="1"/>
  <c r="I24" i="1" s="1"/>
  <c r="J23" i="1"/>
  <c r="H23" i="1"/>
  <c r="F23" i="1"/>
  <c r="J22" i="1"/>
  <c r="H22" i="1"/>
  <c r="F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J14" i="1"/>
  <c r="H14" i="1"/>
  <c r="G14" i="1"/>
  <c r="J13" i="1"/>
  <c r="H13" i="1"/>
  <c r="F13" i="1"/>
  <c r="G13" i="1" s="1"/>
  <c r="J12" i="1"/>
  <c r="H12" i="1"/>
  <c r="G12" i="1"/>
  <c r="I12" i="1" s="1"/>
  <c r="J11" i="1"/>
  <c r="H11" i="1"/>
  <c r="F11" i="1"/>
  <c r="G11" i="1" s="1"/>
  <c r="I11" i="1" s="1"/>
  <c r="J10" i="1"/>
  <c r="H10" i="1"/>
  <c r="G10" i="1"/>
  <c r="I10" i="1" s="1"/>
  <c r="J9" i="1"/>
  <c r="H9" i="1"/>
  <c r="F9" i="1"/>
  <c r="J8" i="1"/>
  <c r="H8" i="1"/>
  <c r="G8" i="1"/>
  <c r="I8" i="1" s="1"/>
  <c r="J7" i="1"/>
  <c r="H7" i="1"/>
  <c r="G7" i="1"/>
  <c r="I7" i="1" s="1"/>
  <c r="I215" i="1" l="1"/>
  <c r="D205" i="15"/>
  <c r="I214" i="1"/>
  <c r="D204" i="15"/>
  <c r="I216" i="1"/>
  <c r="D206" i="15"/>
  <c r="I217" i="1"/>
  <c r="D207" i="15"/>
  <c r="I218" i="1"/>
  <c r="D208" i="15"/>
  <c r="G64" i="16"/>
  <c r="G60" i="1"/>
  <c r="D57" i="15" s="1"/>
  <c r="G61" i="1"/>
  <c r="G56" i="1"/>
  <c r="D53" i="15" s="1"/>
  <c r="F55" i="16" s="1"/>
  <c r="G57" i="1"/>
  <c r="G64" i="1"/>
  <c r="D61" i="15" s="1"/>
  <c r="J61" i="15" s="1"/>
  <c r="F11" i="15"/>
  <c r="E7" i="15"/>
  <c r="E9" i="15"/>
  <c r="F13" i="15"/>
  <c r="F14" i="15"/>
  <c r="F15" i="15"/>
  <c r="F9" i="15"/>
  <c r="N13" i="15"/>
  <c r="N15" i="15"/>
  <c r="M11" i="15"/>
  <c r="A7" i="3"/>
  <c r="A7" i="4"/>
  <c r="A17" i="8"/>
  <c r="A9" i="3"/>
  <c r="A5" i="4"/>
  <c r="A13" i="4"/>
  <c r="A18" i="4"/>
  <c r="A9" i="8"/>
  <c r="A19" i="8"/>
  <c r="E5" i="15"/>
  <c r="F7" i="15"/>
  <c r="M9" i="15"/>
  <c r="N11" i="15"/>
  <c r="A5" i="3"/>
  <c r="A17" i="3"/>
  <c r="A15" i="4"/>
  <c r="A13" i="8"/>
  <c r="F5" i="15"/>
  <c r="M7" i="15"/>
  <c r="N5" i="15"/>
  <c r="A15" i="8"/>
  <c r="H14" i="14"/>
  <c r="I14" i="14" s="1"/>
  <c r="J14" i="14" s="1"/>
  <c r="D10" i="15"/>
  <c r="D12" i="14"/>
  <c r="I13" i="1"/>
  <c r="D54" i="15"/>
  <c r="I57" i="1"/>
  <c r="C67" i="15"/>
  <c r="C69" i="14"/>
  <c r="G70" i="1"/>
  <c r="D150" i="15"/>
  <c r="D152" i="14"/>
  <c r="I153" i="1"/>
  <c r="D50" i="15"/>
  <c r="D52" i="14"/>
  <c r="I53" i="1"/>
  <c r="C79" i="15"/>
  <c r="C81" i="14"/>
  <c r="G82" i="1"/>
  <c r="C111" i="15"/>
  <c r="C113" i="14"/>
  <c r="G114" i="1"/>
  <c r="C127" i="15"/>
  <c r="C129" i="14"/>
  <c r="G130" i="1"/>
  <c r="D130" i="15"/>
  <c r="D132" i="14"/>
  <c r="I133" i="1"/>
  <c r="C143" i="15"/>
  <c r="C145" i="14"/>
  <c r="G146" i="1"/>
  <c r="D146" i="15"/>
  <c r="D148" i="14"/>
  <c r="I149" i="1"/>
  <c r="C175" i="15"/>
  <c r="C177" i="14"/>
  <c r="D178" i="15"/>
  <c r="D180" i="14"/>
  <c r="D214" i="15"/>
  <c r="D216" i="14"/>
  <c r="A8" i="8"/>
  <c r="A8" i="4"/>
  <c r="A8" i="3"/>
  <c r="A10" i="4"/>
  <c r="A10" i="3"/>
  <c r="A10" i="8"/>
  <c r="A11" i="3"/>
  <c r="D15" i="15"/>
  <c r="D17" i="14"/>
  <c r="H17" i="14" s="1"/>
  <c r="I17" i="14" s="1"/>
  <c r="J17" i="14" s="1"/>
  <c r="I18" i="1"/>
  <c r="D22" i="15"/>
  <c r="D24" i="14"/>
  <c r="I25" i="1"/>
  <c r="C35" i="15"/>
  <c r="C37" i="14"/>
  <c r="G38" i="1"/>
  <c r="D38" i="15"/>
  <c r="D40" i="14"/>
  <c r="I41" i="1"/>
  <c r="D51" i="15"/>
  <c r="I54" i="1"/>
  <c r="C83" i="15"/>
  <c r="C85" i="14"/>
  <c r="G86" i="1"/>
  <c r="D86" i="15"/>
  <c r="D88" i="14"/>
  <c r="I89" i="1"/>
  <c r="C99" i="15"/>
  <c r="C101" i="14"/>
  <c r="G102" i="1"/>
  <c r="D134" i="15"/>
  <c r="D136" i="14"/>
  <c r="I137" i="1"/>
  <c r="C147" i="15"/>
  <c r="C149" i="14"/>
  <c r="G150" i="1"/>
  <c r="C163" i="15"/>
  <c r="C165" i="14"/>
  <c r="G166" i="1"/>
  <c r="D166" i="15"/>
  <c r="D168" i="14"/>
  <c r="I169" i="1"/>
  <c r="C179" i="15"/>
  <c r="C181" i="14"/>
  <c r="D182" i="15"/>
  <c r="D184" i="14"/>
  <c r="D197" i="15"/>
  <c r="C31" i="15"/>
  <c r="C33" i="14"/>
  <c r="G34" i="1"/>
  <c r="C63" i="15"/>
  <c r="C65" i="14"/>
  <c r="G66" i="1"/>
  <c r="D66" i="15"/>
  <c r="D68" i="14"/>
  <c r="I69" i="1"/>
  <c r="D82" i="15"/>
  <c r="D84" i="14"/>
  <c r="I85" i="1"/>
  <c r="C95" i="15"/>
  <c r="C97" i="14"/>
  <c r="G98" i="1"/>
  <c r="D98" i="15"/>
  <c r="D100" i="14"/>
  <c r="I101" i="1"/>
  <c r="D114" i="15"/>
  <c r="D116" i="14"/>
  <c r="I117" i="1"/>
  <c r="C159" i="15"/>
  <c r="C161" i="14"/>
  <c r="G162" i="1"/>
  <c r="D162" i="15"/>
  <c r="D164" i="14"/>
  <c r="I165" i="1"/>
  <c r="D193" i="15"/>
  <c r="C211" i="15"/>
  <c r="C213" i="14"/>
  <c r="A6" i="4"/>
  <c r="A6" i="3"/>
  <c r="A6" i="8"/>
  <c r="A16" i="4"/>
  <c r="D13" i="15"/>
  <c r="D15" i="14"/>
  <c r="H15" i="14" s="1"/>
  <c r="I15" i="14" s="1"/>
  <c r="J15" i="14" s="1"/>
  <c r="I16" i="1"/>
  <c r="D17" i="15"/>
  <c r="D19" i="14"/>
  <c r="H19" i="14" s="1"/>
  <c r="I19" i="14" s="1"/>
  <c r="J19" i="14" s="1"/>
  <c r="I20" i="1"/>
  <c r="C27" i="15"/>
  <c r="C29" i="14"/>
  <c r="G30" i="1"/>
  <c r="D30" i="15"/>
  <c r="D32" i="14"/>
  <c r="I33" i="1"/>
  <c r="C43" i="15"/>
  <c r="C45" i="14"/>
  <c r="G46" i="1"/>
  <c r="D46" i="15"/>
  <c r="D48" i="14"/>
  <c r="I49" i="1"/>
  <c r="C58" i="15"/>
  <c r="G62" i="1"/>
  <c r="D62" i="15"/>
  <c r="D64" i="14"/>
  <c r="I65" i="1"/>
  <c r="C75" i="15"/>
  <c r="C77" i="14"/>
  <c r="G78" i="1"/>
  <c r="D78" i="15"/>
  <c r="D80" i="14"/>
  <c r="I81" i="1"/>
  <c r="C91" i="15"/>
  <c r="C93" i="14"/>
  <c r="G94" i="1"/>
  <c r="D94" i="15"/>
  <c r="D96" i="14"/>
  <c r="I97" i="1"/>
  <c r="C107" i="15"/>
  <c r="C109" i="14"/>
  <c r="G110" i="1"/>
  <c r="D110" i="15"/>
  <c r="D112" i="14"/>
  <c r="I113" i="1"/>
  <c r="C123" i="15"/>
  <c r="C125" i="14"/>
  <c r="G126" i="1"/>
  <c r="D126" i="15"/>
  <c r="D128" i="14"/>
  <c r="I129" i="1"/>
  <c r="C139" i="15"/>
  <c r="C141" i="14"/>
  <c r="G142" i="1"/>
  <c r="D142" i="15"/>
  <c r="D144" i="14"/>
  <c r="I145" i="1"/>
  <c r="C155" i="15"/>
  <c r="C157" i="14"/>
  <c r="G158" i="1"/>
  <c r="D158" i="15"/>
  <c r="D160" i="14"/>
  <c r="I161" i="1"/>
  <c r="C171" i="15"/>
  <c r="C173" i="14"/>
  <c r="G174" i="1"/>
  <c r="D174" i="15"/>
  <c r="D176" i="14"/>
  <c r="D189" i="15"/>
  <c r="D210" i="15"/>
  <c r="D212" i="14"/>
  <c r="A13" i="3"/>
  <c r="A12" i="4"/>
  <c r="A14" i="8"/>
  <c r="C19" i="15"/>
  <c r="C21" i="14"/>
  <c r="G22" i="1"/>
  <c r="D70" i="15"/>
  <c r="D72" i="14"/>
  <c r="I73" i="1"/>
  <c r="D102" i="15"/>
  <c r="D104" i="14"/>
  <c r="I105" i="1"/>
  <c r="C115" i="15"/>
  <c r="C117" i="14"/>
  <c r="G118" i="1"/>
  <c r="D118" i="15"/>
  <c r="D120" i="14"/>
  <c r="I121" i="1"/>
  <c r="C131" i="15"/>
  <c r="C133" i="14"/>
  <c r="G134" i="1"/>
  <c r="C215" i="15"/>
  <c r="C217" i="14"/>
  <c r="D218" i="15"/>
  <c r="D220" i="14"/>
  <c r="D14" i="15"/>
  <c r="D16" i="14"/>
  <c r="H16" i="14" s="1"/>
  <c r="I16" i="14" s="1"/>
  <c r="J16" i="14" s="1"/>
  <c r="I17" i="1"/>
  <c r="D18" i="15"/>
  <c r="D20" i="14"/>
  <c r="I21" i="1"/>
  <c r="D34" i="15"/>
  <c r="D36" i="14"/>
  <c r="I37" i="1"/>
  <c r="C47" i="15"/>
  <c r="C49" i="14"/>
  <c r="G50" i="1"/>
  <c r="D11" i="15"/>
  <c r="D13" i="14"/>
  <c r="H13" i="14" s="1"/>
  <c r="I13" i="14" s="1"/>
  <c r="J13" i="14" s="1"/>
  <c r="I14" i="1"/>
  <c r="D16" i="15"/>
  <c r="D18" i="14"/>
  <c r="I19" i="1"/>
  <c r="C23" i="15"/>
  <c r="C25" i="14"/>
  <c r="G26" i="1"/>
  <c r="D26" i="15"/>
  <c r="D28" i="14"/>
  <c r="I29" i="1"/>
  <c r="C39" i="15"/>
  <c r="C41" i="14"/>
  <c r="G42" i="1"/>
  <c r="D42" i="15"/>
  <c r="D44" i="14"/>
  <c r="I45" i="1"/>
  <c r="C54" i="15"/>
  <c r="G58" i="1"/>
  <c r="D58" i="15"/>
  <c r="I61" i="1"/>
  <c r="C71" i="15"/>
  <c r="C73" i="14"/>
  <c r="G74" i="1"/>
  <c r="D74" i="15"/>
  <c r="D76" i="14"/>
  <c r="I77" i="1"/>
  <c r="C87" i="15"/>
  <c r="C89" i="14"/>
  <c r="G90" i="1"/>
  <c r="D90" i="15"/>
  <c r="D92" i="14"/>
  <c r="I93" i="1"/>
  <c r="C103" i="15"/>
  <c r="C105" i="14"/>
  <c r="G106" i="1"/>
  <c r="D106" i="15"/>
  <c r="D108" i="14"/>
  <c r="I109" i="1"/>
  <c r="C119" i="15"/>
  <c r="C121" i="14"/>
  <c r="G122" i="1"/>
  <c r="D122" i="15"/>
  <c r="D124" i="14"/>
  <c r="I125" i="1"/>
  <c r="C135" i="15"/>
  <c r="C137" i="14"/>
  <c r="G138" i="1"/>
  <c r="D138" i="15"/>
  <c r="D140" i="14"/>
  <c r="I141" i="1"/>
  <c r="C151" i="15"/>
  <c r="C153" i="14"/>
  <c r="G154" i="1"/>
  <c r="D154" i="15"/>
  <c r="D156" i="14"/>
  <c r="I157" i="1"/>
  <c r="C167" i="15"/>
  <c r="C169" i="14"/>
  <c r="G170" i="1"/>
  <c r="D170" i="15"/>
  <c r="D172" i="14"/>
  <c r="I173" i="1"/>
  <c r="C183" i="15"/>
  <c r="C185" i="14"/>
  <c r="D186" i="15"/>
  <c r="D188" i="14"/>
  <c r="D201" i="15"/>
  <c r="C219" i="15"/>
  <c r="C221" i="14"/>
  <c r="G224" i="1"/>
  <c r="A15" i="3"/>
  <c r="C6" i="15"/>
  <c r="C8" i="14"/>
  <c r="C32" i="15"/>
  <c r="C34" i="14"/>
  <c r="C44" i="15"/>
  <c r="C46" i="14"/>
  <c r="C61" i="16"/>
  <c r="E61" i="16"/>
  <c r="N59" i="15"/>
  <c r="F59" i="15"/>
  <c r="M59" i="15"/>
  <c r="E59" i="15"/>
  <c r="I64" i="1"/>
  <c r="C64" i="15"/>
  <c r="C66" i="14"/>
  <c r="C72" i="15"/>
  <c r="C74" i="14"/>
  <c r="C76" i="15"/>
  <c r="C78" i="14"/>
  <c r="C84" i="15"/>
  <c r="C86" i="14"/>
  <c r="C96" i="15"/>
  <c r="C98" i="14"/>
  <c r="C108" i="15"/>
  <c r="C110" i="14"/>
  <c r="C112" i="15"/>
  <c r="C114" i="14"/>
  <c r="C116" i="15"/>
  <c r="C118" i="14"/>
  <c r="C128" i="15"/>
  <c r="C130" i="14"/>
  <c r="C140" i="15"/>
  <c r="C142" i="14"/>
  <c r="C152" i="15"/>
  <c r="C154" i="14"/>
  <c r="C156" i="15"/>
  <c r="C158" i="14"/>
  <c r="C160" i="15"/>
  <c r="C162" i="14"/>
  <c r="C164" i="15"/>
  <c r="C166" i="14"/>
  <c r="C168" i="15"/>
  <c r="C170" i="14"/>
  <c r="C172" i="15"/>
  <c r="C174" i="14"/>
  <c r="C176" i="15"/>
  <c r="C178" i="14"/>
  <c r="C180" i="15"/>
  <c r="C182" i="14"/>
  <c r="C184" i="15"/>
  <c r="C186" i="14"/>
  <c r="C212" i="15"/>
  <c r="C214" i="14"/>
  <c r="C216" i="15"/>
  <c r="C218" i="14"/>
  <c r="H18" i="14"/>
  <c r="I18" i="14" s="1"/>
  <c r="J18" i="14" s="1"/>
  <c r="D4" i="15"/>
  <c r="D6" i="14"/>
  <c r="H6" i="14" s="1"/>
  <c r="I6" i="14" s="1"/>
  <c r="J6" i="14" s="1"/>
  <c r="D5" i="15"/>
  <c r="D7" i="14"/>
  <c r="H7" i="14" s="1"/>
  <c r="I7" i="14" s="1"/>
  <c r="J7" i="14" s="1"/>
  <c r="C20" i="15"/>
  <c r="C22" i="14"/>
  <c r="C24" i="15"/>
  <c r="C26" i="14"/>
  <c r="C28" i="15"/>
  <c r="C30" i="14"/>
  <c r="C36" i="15"/>
  <c r="C38" i="14"/>
  <c r="C40" i="15"/>
  <c r="C42" i="14"/>
  <c r="C48" i="15"/>
  <c r="C50" i="14"/>
  <c r="C53" i="16"/>
  <c r="E53" i="16"/>
  <c r="N51" i="15"/>
  <c r="F51" i="15"/>
  <c r="M51" i="15"/>
  <c r="E51" i="15"/>
  <c r="C57" i="16"/>
  <c r="E57" i="16"/>
  <c r="N55" i="15"/>
  <c r="F55" i="15"/>
  <c r="M55" i="15"/>
  <c r="E55" i="15"/>
  <c r="I60" i="1"/>
  <c r="C68" i="15"/>
  <c r="C70" i="14"/>
  <c r="C80" i="15"/>
  <c r="C82" i="14"/>
  <c r="C88" i="15"/>
  <c r="C90" i="14"/>
  <c r="C92" i="15"/>
  <c r="C94" i="14"/>
  <c r="C100" i="15"/>
  <c r="C102" i="14"/>
  <c r="C104" i="15"/>
  <c r="C106" i="14"/>
  <c r="C120" i="15"/>
  <c r="C122" i="14"/>
  <c r="C124" i="15"/>
  <c r="C126" i="14"/>
  <c r="C132" i="15"/>
  <c r="C134" i="14"/>
  <c r="C136" i="15"/>
  <c r="C138" i="14"/>
  <c r="C144" i="15"/>
  <c r="C146" i="14"/>
  <c r="C148" i="15"/>
  <c r="C150" i="14"/>
  <c r="G9" i="1"/>
  <c r="D7" i="15"/>
  <c r="D9" i="14"/>
  <c r="H9" i="14" s="1"/>
  <c r="I9" i="14" s="1"/>
  <c r="J9" i="14" s="1"/>
  <c r="C8" i="15"/>
  <c r="C10" i="14"/>
  <c r="G23" i="1"/>
  <c r="C21" i="15"/>
  <c r="C23" i="14"/>
  <c r="G27" i="1"/>
  <c r="C25" i="15"/>
  <c r="C27" i="14"/>
  <c r="G31" i="1"/>
  <c r="C29" i="15"/>
  <c r="C31" i="14"/>
  <c r="G35" i="1"/>
  <c r="C33" i="15"/>
  <c r="C35" i="14"/>
  <c r="G39" i="1"/>
  <c r="C37" i="15"/>
  <c r="C39" i="14"/>
  <c r="G43" i="1"/>
  <c r="C41" i="15"/>
  <c r="C43" i="14"/>
  <c r="G47" i="1"/>
  <c r="C45" i="15"/>
  <c r="C47" i="14"/>
  <c r="G51" i="1"/>
  <c r="C49" i="15"/>
  <c r="C51" i="14"/>
  <c r="G55" i="1"/>
  <c r="E54" i="16"/>
  <c r="C54" i="16"/>
  <c r="N52" i="15"/>
  <c r="F52" i="15"/>
  <c r="M52" i="15"/>
  <c r="E52" i="15"/>
  <c r="G59" i="1"/>
  <c r="E58" i="16"/>
  <c r="C58" i="16"/>
  <c r="N56" i="15"/>
  <c r="F56" i="15"/>
  <c r="M56" i="15"/>
  <c r="E56" i="15"/>
  <c r="G63" i="1"/>
  <c r="E62" i="16"/>
  <c r="C62" i="16"/>
  <c r="N60" i="15"/>
  <c r="F60" i="15"/>
  <c r="M60" i="15"/>
  <c r="E60" i="15"/>
  <c r="G67" i="1"/>
  <c r="C65" i="15"/>
  <c r="C67" i="14"/>
  <c r="G71" i="1"/>
  <c r="C69" i="15"/>
  <c r="C71" i="14"/>
  <c r="G75" i="1"/>
  <c r="C73" i="15"/>
  <c r="C75" i="14"/>
  <c r="G79" i="1"/>
  <c r="C77" i="15"/>
  <c r="C79" i="14"/>
  <c r="G83" i="1"/>
  <c r="C81" i="15"/>
  <c r="C83" i="14"/>
  <c r="G87" i="1"/>
  <c r="C85" i="15"/>
  <c r="C87" i="14"/>
  <c r="G91" i="1"/>
  <c r="C89" i="15"/>
  <c r="C91" i="14"/>
  <c r="G95" i="1"/>
  <c r="C93" i="15"/>
  <c r="C95" i="14"/>
  <c r="G99" i="1"/>
  <c r="C97" i="15"/>
  <c r="C99" i="14"/>
  <c r="G103" i="1"/>
  <c r="C101" i="15"/>
  <c r="C103" i="14"/>
  <c r="G107" i="1"/>
  <c r="C105" i="15"/>
  <c r="C107" i="14"/>
  <c r="G111" i="1"/>
  <c r="C109" i="15"/>
  <c r="C111" i="14"/>
  <c r="G115" i="1"/>
  <c r="C113" i="15"/>
  <c r="C115" i="14"/>
  <c r="G119" i="1"/>
  <c r="C117" i="15"/>
  <c r="C119" i="14"/>
  <c r="G123" i="1"/>
  <c r="C121" i="15"/>
  <c r="C123" i="14"/>
  <c r="G127" i="1"/>
  <c r="C125" i="15"/>
  <c r="C127" i="14"/>
  <c r="G131" i="1"/>
  <c r="C129" i="15"/>
  <c r="C131" i="14"/>
  <c r="G135" i="1"/>
  <c r="C133" i="15"/>
  <c r="C135" i="14"/>
  <c r="G139" i="1"/>
  <c r="C137" i="15"/>
  <c r="C139" i="14"/>
  <c r="G143" i="1"/>
  <c r="C141" i="15"/>
  <c r="C143" i="14"/>
  <c r="G147" i="1"/>
  <c r="C145" i="15"/>
  <c r="C147" i="14"/>
  <c r="G151" i="1"/>
  <c r="C149" i="15"/>
  <c r="C151" i="14"/>
  <c r="G155" i="1"/>
  <c r="C153" i="15"/>
  <c r="C155" i="14"/>
  <c r="G159" i="1"/>
  <c r="C157" i="15"/>
  <c r="C159" i="14"/>
  <c r="G163" i="1"/>
  <c r="C161" i="15"/>
  <c r="C163" i="14"/>
  <c r="G167" i="1"/>
  <c r="C165" i="15"/>
  <c r="C167" i="14"/>
  <c r="G171" i="1"/>
  <c r="C169" i="15"/>
  <c r="C171" i="14"/>
  <c r="C173" i="15"/>
  <c r="C175" i="14"/>
  <c r="C177" i="15"/>
  <c r="C179" i="14"/>
  <c r="C181" i="15"/>
  <c r="C183" i="14"/>
  <c r="C185" i="15"/>
  <c r="C187" i="14"/>
  <c r="C209" i="15"/>
  <c r="C211" i="14"/>
  <c r="C213" i="15"/>
  <c r="C215" i="14"/>
  <c r="C217" i="15"/>
  <c r="C219" i="14"/>
  <c r="A16" i="3"/>
  <c r="A18" i="3"/>
  <c r="D8" i="15"/>
  <c r="D10" i="14"/>
  <c r="D9" i="15"/>
  <c r="D11" i="14"/>
  <c r="H11" i="14" s="1"/>
  <c r="I11" i="14" s="1"/>
  <c r="J11" i="14" s="1"/>
  <c r="C10" i="15"/>
  <c r="C12" i="14"/>
  <c r="D21" i="15"/>
  <c r="D23" i="14"/>
  <c r="C22" i="15"/>
  <c r="C24" i="14"/>
  <c r="D25" i="15"/>
  <c r="D27" i="14"/>
  <c r="C26" i="15"/>
  <c r="C28" i="14"/>
  <c r="D29" i="15"/>
  <c r="D31" i="14"/>
  <c r="C30" i="15"/>
  <c r="C32" i="14"/>
  <c r="D33" i="15"/>
  <c r="D35" i="14"/>
  <c r="C34" i="15"/>
  <c r="C36" i="14"/>
  <c r="D37" i="15"/>
  <c r="D39" i="14"/>
  <c r="C38" i="15"/>
  <c r="C40" i="14"/>
  <c r="D41" i="15"/>
  <c r="D43" i="14"/>
  <c r="C42" i="15"/>
  <c r="C44" i="14"/>
  <c r="D45" i="15"/>
  <c r="D47" i="14"/>
  <c r="C46" i="15"/>
  <c r="C48" i="14"/>
  <c r="D49" i="15"/>
  <c r="D51" i="14"/>
  <c r="C50" i="15"/>
  <c r="C52" i="14"/>
  <c r="E55" i="16"/>
  <c r="C55" i="16"/>
  <c r="M53" i="15"/>
  <c r="E53" i="15"/>
  <c r="N53" i="15"/>
  <c r="F53" i="15"/>
  <c r="D59" i="16"/>
  <c r="I57" i="15"/>
  <c r="L57" i="15"/>
  <c r="H57" i="15"/>
  <c r="K57" i="15"/>
  <c r="G57" i="15"/>
  <c r="F59" i="16"/>
  <c r="J57" i="15"/>
  <c r="E59" i="16"/>
  <c r="C59" i="16"/>
  <c r="M57" i="15"/>
  <c r="E57" i="15"/>
  <c r="N57" i="15"/>
  <c r="F57" i="15"/>
  <c r="F63" i="16"/>
  <c r="H61" i="15"/>
  <c r="C62" i="15"/>
  <c r="C64" i="14"/>
  <c r="D65" i="15"/>
  <c r="D67" i="14"/>
  <c r="C66" i="15"/>
  <c r="C68" i="14"/>
  <c r="D69" i="15"/>
  <c r="D71" i="14"/>
  <c r="C70" i="15"/>
  <c r="C72" i="14"/>
  <c r="D73" i="15"/>
  <c r="D75" i="14"/>
  <c r="C74" i="15"/>
  <c r="C76" i="14"/>
  <c r="D77" i="15"/>
  <c r="D79" i="14"/>
  <c r="C78" i="15"/>
  <c r="C80" i="14"/>
  <c r="D81" i="15"/>
  <c r="D83" i="14"/>
  <c r="C82" i="15"/>
  <c r="C84" i="14"/>
  <c r="D85" i="15"/>
  <c r="D87" i="14"/>
  <c r="C86" i="15"/>
  <c r="C88" i="14"/>
  <c r="D89" i="15"/>
  <c r="D91" i="14"/>
  <c r="C90" i="15"/>
  <c r="C92" i="14"/>
  <c r="D93" i="15"/>
  <c r="D95" i="14"/>
  <c r="C94" i="15"/>
  <c r="C96" i="14"/>
  <c r="D97" i="15"/>
  <c r="D99" i="14"/>
  <c r="C98" i="15"/>
  <c r="C100" i="14"/>
  <c r="D101" i="15"/>
  <c r="D103" i="14"/>
  <c r="C102" i="15"/>
  <c r="C104" i="14"/>
  <c r="D105" i="15"/>
  <c r="D107" i="14"/>
  <c r="C106" i="15"/>
  <c r="C108" i="14"/>
  <c r="D109" i="15"/>
  <c r="D111" i="14"/>
  <c r="C110" i="15"/>
  <c r="C112" i="14"/>
  <c r="D113" i="15"/>
  <c r="D115" i="14"/>
  <c r="C114" i="15"/>
  <c r="C116" i="14"/>
  <c r="D117" i="15"/>
  <c r="D119" i="14"/>
  <c r="C118" i="15"/>
  <c r="C120" i="14"/>
  <c r="D121" i="15"/>
  <c r="D123" i="14"/>
  <c r="C122" i="15"/>
  <c r="C124" i="14"/>
  <c r="D125" i="15"/>
  <c r="D127" i="14"/>
  <c r="C126" i="15"/>
  <c r="C128" i="14"/>
  <c r="D129" i="15"/>
  <c r="D131" i="14"/>
  <c r="C130" i="15"/>
  <c r="C132" i="14"/>
  <c r="D133" i="15"/>
  <c r="D135" i="14"/>
  <c r="C134" i="15"/>
  <c r="C136" i="14"/>
  <c r="D137" i="15"/>
  <c r="D139" i="14"/>
  <c r="C138" i="15"/>
  <c r="C140" i="14"/>
  <c r="D141" i="15"/>
  <c r="D143" i="14"/>
  <c r="C142" i="15"/>
  <c r="C144" i="14"/>
  <c r="D145" i="15"/>
  <c r="D147" i="14"/>
  <c r="C146" i="15"/>
  <c r="C148" i="14"/>
  <c r="D149" i="15"/>
  <c r="D151" i="14"/>
  <c r="C150" i="15"/>
  <c r="C152" i="14"/>
  <c r="D153" i="15"/>
  <c r="D155" i="14"/>
  <c r="C154" i="15"/>
  <c r="C156" i="14"/>
  <c r="D157" i="15"/>
  <c r="D159" i="14"/>
  <c r="C158" i="15"/>
  <c r="C160" i="14"/>
  <c r="D161" i="15"/>
  <c r="D163" i="14"/>
  <c r="C162" i="15"/>
  <c r="C164" i="14"/>
  <c r="D165" i="15"/>
  <c r="D167" i="14"/>
  <c r="C166" i="15"/>
  <c r="C168" i="14"/>
  <c r="D169" i="15"/>
  <c r="D171" i="14"/>
  <c r="C170" i="15"/>
  <c r="C172" i="14"/>
  <c r="D173" i="15"/>
  <c r="D175" i="14"/>
  <c r="C174" i="15"/>
  <c r="C176" i="14"/>
  <c r="D177" i="15"/>
  <c r="D179" i="14"/>
  <c r="C178" i="15"/>
  <c r="C180" i="14"/>
  <c r="D181" i="15"/>
  <c r="D183" i="14"/>
  <c r="C182" i="15"/>
  <c r="C184" i="14"/>
  <c r="D185" i="15"/>
  <c r="D187" i="14"/>
  <c r="C186" i="15"/>
  <c r="C188" i="14"/>
  <c r="D188" i="15"/>
  <c r="D192" i="15"/>
  <c r="D196" i="15"/>
  <c r="D200" i="15"/>
  <c r="D209" i="15"/>
  <c r="D211" i="14"/>
  <c r="C210" i="15"/>
  <c r="C212" i="14"/>
  <c r="D213" i="15"/>
  <c r="D215" i="14"/>
  <c r="C214" i="15"/>
  <c r="C216" i="14"/>
  <c r="D217" i="15"/>
  <c r="D219" i="14"/>
  <c r="C218" i="15"/>
  <c r="C220" i="14"/>
  <c r="C14" i="16"/>
  <c r="E14" i="16"/>
  <c r="G12" i="15"/>
  <c r="E13" i="15"/>
  <c r="C16" i="16"/>
  <c r="E16" i="16"/>
  <c r="E15" i="15"/>
  <c r="C18" i="16"/>
  <c r="E18" i="16"/>
  <c r="E17" i="15"/>
  <c r="M17" i="15"/>
  <c r="F14" i="16"/>
  <c r="D14" i="16"/>
  <c r="H12" i="15"/>
  <c r="L12" i="15"/>
  <c r="F17" i="15"/>
  <c r="E18" i="15"/>
  <c r="M18" i="15"/>
  <c r="E7" i="16"/>
  <c r="C7" i="16"/>
  <c r="E9" i="16"/>
  <c r="C9" i="16"/>
  <c r="E11" i="16"/>
  <c r="C11" i="16"/>
  <c r="E13" i="16"/>
  <c r="C13" i="16"/>
  <c r="E12" i="15"/>
  <c r="I12" i="15"/>
  <c r="M12" i="15"/>
  <c r="E15" i="16"/>
  <c r="C15" i="16"/>
  <c r="E14" i="15"/>
  <c r="M14" i="15"/>
  <c r="E17" i="16"/>
  <c r="C17" i="16"/>
  <c r="E16" i="15"/>
  <c r="M16" i="15"/>
  <c r="E19" i="16"/>
  <c r="C19" i="16"/>
  <c r="F18" i="15"/>
  <c r="F12" i="15"/>
  <c r="J12" i="15"/>
  <c r="N12" i="15"/>
  <c r="N16" i="15"/>
  <c r="C20" i="16"/>
  <c r="E20" i="16"/>
  <c r="F210" i="16" l="1"/>
  <c r="D210" i="16"/>
  <c r="G207" i="15"/>
  <c r="K207" i="15"/>
  <c r="H207" i="15"/>
  <c r="L207" i="15"/>
  <c r="I207" i="15"/>
  <c r="J207" i="15"/>
  <c r="D55" i="16"/>
  <c r="G55" i="16" s="1"/>
  <c r="I56" i="1"/>
  <c r="F211" i="16"/>
  <c r="D211" i="16"/>
  <c r="G208" i="15"/>
  <c r="K208" i="15"/>
  <c r="H208" i="15"/>
  <c r="L208" i="15"/>
  <c r="I208" i="15"/>
  <c r="J208" i="15"/>
  <c r="F209" i="16"/>
  <c r="D209" i="16"/>
  <c r="G206" i="15"/>
  <c r="K206" i="15"/>
  <c r="H206" i="15"/>
  <c r="L206" i="15"/>
  <c r="I206" i="15"/>
  <c r="J206" i="15"/>
  <c r="F208" i="16"/>
  <c r="D208" i="16"/>
  <c r="G205" i="15"/>
  <c r="K205" i="15"/>
  <c r="H205" i="15"/>
  <c r="L205" i="15"/>
  <c r="I205" i="15"/>
  <c r="J205" i="15"/>
  <c r="D207" i="16"/>
  <c r="F207" i="16"/>
  <c r="G204" i="15"/>
  <c r="K204" i="15"/>
  <c r="H204" i="15"/>
  <c r="L204" i="15"/>
  <c r="I204" i="15"/>
  <c r="J204" i="15"/>
  <c r="H53" i="15"/>
  <c r="L61" i="15"/>
  <c r="D63" i="16"/>
  <c r="G63" i="16" s="1"/>
  <c r="G61" i="15"/>
  <c r="I61" i="15"/>
  <c r="K61" i="15"/>
  <c r="J53" i="15"/>
  <c r="G53" i="15"/>
  <c r="I53" i="15"/>
  <c r="L53" i="15"/>
  <c r="H12" i="14"/>
  <c r="I12" i="14" s="1"/>
  <c r="J12" i="14" s="1"/>
  <c r="H220" i="14"/>
  <c r="I220" i="14" s="1"/>
  <c r="H212" i="14"/>
  <c r="I212" i="14" s="1"/>
  <c r="K53" i="15"/>
  <c r="H123" i="14"/>
  <c r="I123" i="14" s="1"/>
  <c r="H216" i="14"/>
  <c r="I216" i="14" s="1"/>
  <c r="H120" i="14"/>
  <c r="I120" i="14" s="1"/>
  <c r="F216" i="16"/>
  <c r="D216" i="16"/>
  <c r="I213" i="15"/>
  <c r="L213" i="15"/>
  <c r="H213" i="15"/>
  <c r="K213" i="15"/>
  <c r="G213" i="15"/>
  <c r="J213" i="15"/>
  <c r="F195" i="16"/>
  <c r="D195" i="16"/>
  <c r="J192" i="15"/>
  <c r="I192" i="15"/>
  <c r="L192" i="15"/>
  <c r="H192" i="15"/>
  <c r="K192" i="15"/>
  <c r="G192" i="15"/>
  <c r="F188" i="16"/>
  <c r="D188" i="16"/>
  <c r="J185" i="15"/>
  <c r="I185" i="15"/>
  <c r="L185" i="15"/>
  <c r="H185" i="15"/>
  <c r="K185" i="15"/>
  <c r="G185" i="15"/>
  <c r="D176" i="16"/>
  <c r="F176" i="16"/>
  <c r="J173" i="15"/>
  <c r="I173" i="15"/>
  <c r="K173" i="15"/>
  <c r="H173" i="15"/>
  <c r="G173" i="15"/>
  <c r="L173" i="15"/>
  <c r="D164" i="16"/>
  <c r="F164" i="16"/>
  <c r="I161" i="15"/>
  <c r="L161" i="15"/>
  <c r="H161" i="15"/>
  <c r="K161" i="15"/>
  <c r="G161" i="15"/>
  <c r="J161" i="15"/>
  <c r="D148" i="16"/>
  <c r="F148" i="16"/>
  <c r="I145" i="15"/>
  <c r="L145" i="15"/>
  <c r="H145" i="15"/>
  <c r="K145" i="15"/>
  <c r="G145" i="15"/>
  <c r="J145" i="15"/>
  <c r="D136" i="16"/>
  <c r="F136" i="16"/>
  <c r="L133" i="15"/>
  <c r="H133" i="15"/>
  <c r="K133" i="15"/>
  <c r="G133" i="15"/>
  <c r="J133" i="15"/>
  <c r="I133" i="15"/>
  <c r="D124" i="16"/>
  <c r="F124" i="16"/>
  <c r="L121" i="15"/>
  <c r="H121" i="15"/>
  <c r="K121" i="15"/>
  <c r="G121" i="15"/>
  <c r="J121" i="15"/>
  <c r="I121" i="15"/>
  <c r="F108" i="16"/>
  <c r="D108" i="16"/>
  <c r="J105" i="15"/>
  <c r="I105" i="15"/>
  <c r="L105" i="15"/>
  <c r="H105" i="15"/>
  <c r="K105" i="15"/>
  <c r="G105" i="15"/>
  <c r="F96" i="16"/>
  <c r="D96" i="16"/>
  <c r="J93" i="15"/>
  <c r="I93" i="15"/>
  <c r="L93" i="15"/>
  <c r="H93" i="15"/>
  <c r="K93" i="15"/>
  <c r="G93" i="15"/>
  <c r="F84" i="16"/>
  <c r="D84" i="16"/>
  <c r="J81" i="15"/>
  <c r="I81" i="15"/>
  <c r="L81" i="15"/>
  <c r="H81" i="15"/>
  <c r="G81" i="15"/>
  <c r="K81" i="15"/>
  <c r="D72" i="16"/>
  <c r="F72" i="16"/>
  <c r="J69" i="15"/>
  <c r="I69" i="15"/>
  <c r="L69" i="15"/>
  <c r="H69" i="15"/>
  <c r="K69" i="15"/>
  <c r="G69" i="15"/>
  <c r="C44" i="16"/>
  <c r="E44" i="16"/>
  <c r="M42" i="15"/>
  <c r="N42" i="15"/>
  <c r="F42" i="15"/>
  <c r="E42" i="15"/>
  <c r="C28" i="16"/>
  <c r="E28" i="16"/>
  <c r="N26" i="15"/>
  <c r="F26" i="15"/>
  <c r="M26" i="15"/>
  <c r="E26" i="15"/>
  <c r="F10" i="16"/>
  <c r="D10" i="16"/>
  <c r="J8" i="15"/>
  <c r="I8" i="15"/>
  <c r="L8" i="15"/>
  <c r="H8" i="15"/>
  <c r="K8" i="15"/>
  <c r="G8" i="15"/>
  <c r="D212" i="15"/>
  <c r="D214" i="14"/>
  <c r="E184" i="16"/>
  <c r="C184" i="16"/>
  <c r="N181" i="15"/>
  <c r="F181" i="15"/>
  <c r="M181" i="15"/>
  <c r="E181" i="15"/>
  <c r="E168" i="16"/>
  <c r="C168" i="16"/>
  <c r="M165" i="15"/>
  <c r="E165" i="15"/>
  <c r="N165" i="15"/>
  <c r="F165" i="15"/>
  <c r="E152" i="16"/>
  <c r="C152" i="16"/>
  <c r="M149" i="15"/>
  <c r="E149" i="15"/>
  <c r="N149" i="15"/>
  <c r="F149" i="15"/>
  <c r="C136" i="16"/>
  <c r="E136" i="16"/>
  <c r="N133" i="15"/>
  <c r="F133" i="15"/>
  <c r="M133" i="15"/>
  <c r="E133" i="15"/>
  <c r="C104" i="16"/>
  <c r="E104" i="16"/>
  <c r="N101" i="15"/>
  <c r="F101" i="15"/>
  <c r="M101" i="15"/>
  <c r="E101" i="15"/>
  <c r="D80" i="15"/>
  <c r="D82" i="14"/>
  <c r="H82" i="14" s="1"/>
  <c r="I82" i="14" s="1"/>
  <c r="I83" i="1"/>
  <c r="D48" i="15"/>
  <c r="D50" i="14"/>
  <c r="I51" i="1"/>
  <c r="E39" i="16"/>
  <c r="C39" i="16"/>
  <c r="N37" i="15"/>
  <c r="F37" i="15"/>
  <c r="M37" i="15"/>
  <c r="E37" i="15"/>
  <c r="E23" i="16"/>
  <c r="C23" i="16"/>
  <c r="N21" i="15"/>
  <c r="F21" i="15"/>
  <c r="M21" i="15"/>
  <c r="E21" i="15"/>
  <c r="E22" i="16"/>
  <c r="C22" i="16"/>
  <c r="M20" i="15"/>
  <c r="E20" i="15"/>
  <c r="N20" i="15"/>
  <c r="F20" i="15"/>
  <c r="E206" i="16"/>
  <c r="M203" i="15"/>
  <c r="E203" i="15"/>
  <c r="N203" i="15"/>
  <c r="F203" i="15"/>
  <c r="C183" i="16"/>
  <c r="E183" i="16"/>
  <c r="N180" i="15"/>
  <c r="F180" i="15"/>
  <c r="E180" i="15"/>
  <c r="M180" i="15"/>
  <c r="C159" i="16"/>
  <c r="E159" i="16"/>
  <c r="N156" i="15"/>
  <c r="F156" i="15"/>
  <c r="M156" i="15"/>
  <c r="E156" i="15"/>
  <c r="C119" i="16"/>
  <c r="E119" i="16"/>
  <c r="N116" i="15"/>
  <c r="F116" i="15"/>
  <c r="M116" i="15"/>
  <c r="E116" i="15"/>
  <c r="E75" i="16"/>
  <c r="C75" i="16"/>
  <c r="N72" i="15"/>
  <c r="F72" i="15"/>
  <c r="M72" i="15"/>
  <c r="E72" i="15"/>
  <c r="E46" i="16"/>
  <c r="C46" i="16"/>
  <c r="N44" i="15"/>
  <c r="F44" i="15"/>
  <c r="M44" i="15"/>
  <c r="E44" i="15"/>
  <c r="E186" i="16"/>
  <c r="C186" i="16"/>
  <c r="N183" i="15"/>
  <c r="F183" i="15"/>
  <c r="M183" i="15"/>
  <c r="E183" i="15"/>
  <c r="E154" i="16"/>
  <c r="C154" i="16"/>
  <c r="M151" i="15"/>
  <c r="E151" i="15"/>
  <c r="N151" i="15"/>
  <c r="F151" i="15"/>
  <c r="E122" i="16"/>
  <c r="C122" i="16"/>
  <c r="N119" i="15"/>
  <c r="F119" i="15"/>
  <c r="M119" i="15"/>
  <c r="E119" i="15"/>
  <c r="E90" i="16"/>
  <c r="C90" i="16"/>
  <c r="N87" i="15"/>
  <c r="F87" i="15"/>
  <c r="E87" i="15"/>
  <c r="M87" i="15"/>
  <c r="D36" i="16"/>
  <c r="F36" i="16"/>
  <c r="K34" i="15"/>
  <c r="G34" i="15"/>
  <c r="J34" i="15"/>
  <c r="I34" i="15"/>
  <c r="L34" i="15"/>
  <c r="H34" i="15"/>
  <c r="D215" i="15"/>
  <c r="D217" i="14"/>
  <c r="H217" i="14" s="1"/>
  <c r="I217" i="14" s="1"/>
  <c r="F161" i="16"/>
  <c r="D161" i="16"/>
  <c r="K158" i="15"/>
  <c r="G158" i="15"/>
  <c r="J158" i="15"/>
  <c r="I158" i="15"/>
  <c r="L158" i="15"/>
  <c r="H158" i="15"/>
  <c r="F129" i="16"/>
  <c r="D129" i="16"/>
  <c r="J126" i="15"/>
  <c r="I126" i="15"/>
  <c r="L126" i="15"/>
  <c r="H126" i="15"/>
  <c r="K126" i="15"/>
  <c r="G126" i="15"/>
  <c r="F97" i="16"/>
  <c r="D97" i="16"/>
  <c r="I94" i="15"/>
  <c r="L94" i="15"/>
  <c r="H94" i="15"/>
  <c r="K94" i="15"/>
  <c r="G94" i="15"/>
  <c r="J94" i="15"/>
  <c r="F65" i="16"/>
  <c r="D65" i="16"/>
  <c r="I62" i="15"/>
  <c r="L62" i="15"/>
  <c r="H62" i="15"/>
  <c r="K62" i="15"/>
  <c r="G62" i="15"/>
  <c r="J62" i="15"/>
  <c r="D27" i="15"/>
  <c r="D29" i="14"/>
  <c r="I30" i="1"/>
  <c r="D196" i="16"/>
  <c r="F196" i="16"/>
  <c r="L193" i="15"/>
  <c r="H193" i="15"/>
  <c r="K193" i="15"/>
  <c r="G193" i="15"/>
  <c r="J193" i="15"/>
  <c r="I193" i="15"/>
  <c r="F117" i="16"/>
  <c r="D117" i="16"/>
  <c r="J114" i="15"/>
  <c r="I114" i="15"/>
  <c r="L114" i="15"/>
  <c r="H114" i="15"/>
  <c r="G114" i="15"/>
  <c r="K114" i="15"/>
  <c r="F69" i="16"/>
  <c r="D69" i="16"/>
  <c r="I66" i="15"/>
  <c r="L66" i="15"/>
  <c r="H66" i="15"/>
  <c r="K66" i="15"/>
  <c r="G66" i="15"/>
  <c r="J66" i="15"/>
  <c r="E166" i="16"/>
  <c r="C166" i="16"/>
  <c r="M163" i="15"/>
  <c r="E163" i="15"/>
  <c r="N163" i="15"/>
  <c r="F163" i="15"/>
  <c r="F89" i="16"/>
  <c r="D89" i="16"/>
  <c r="I86" i="15"/>
  <c r="L86" i="15"/>
  <c r="H86" i="15"/>
  <c r="K86" i="15"/>
  <c r="G86" i="15"/>
  <c r="J86" i="15"/>
  <c r="D217" i="16"/>
  <c r="F217" i="16"/>
  <c r="K214" i="15"/>
  <c r="G214" i="15"/>
  <c r="J214" i="15"/>
  <c r="I214" i="15"/>
  <c r="H214" i="15"/>
  <c r="L214" i="15"/>
  <c r="D175" i="15"/>
  <c r="D177" i="14"/>
  <c r="H177" i="14" s="1"/>
  <c r="I177" i="14" s="1"/>
  <c r="C146" i="16"/>
  <c r="E146" i="16"/>
  <c r="M143" i="15"/>
  <c r="E143" i="15"/>
  <c r="N143" i="15"/>
  <c r="F143" i="15"/>
  <c r="D127" i="15"/>
  <c r="D129" i="14"/>
  <c r="I130" i="1"/>
  <c r="E82" i="16"/>
  <c r="C82" i="16"/>
  <c r="N79" i="15"/>
  <c r="F79" i="15"/>
  <c r="M79" i="15"/>
  <c r="E79" i="15"/>
  <c r="H203" i="14"/>
  <c r="I203" i="14" s="1"/>
  <c r="H199" i="14"/>
  <c r="I199" i="14" s="1"/>
  <c r="H195" i="14"/>
  <c r="I195" i="14" s="1"/>
  <c r="H191" i="14"/>
  <c r="I191" i="14" s="1"/>
  <c r="H188" i="14"/>
  <c r="I188" i="14" s="1"/>
  <c r="H184" i="14"/>
  <c r="I184" i="14" s="1"/>
  <c r="D16" i="13"/>
  <c r="H180" i="14"/>
  <c r="I180" i="14" s="1"/>
  <c r="D12" i="13"/>
  <c r="H176" i="14"/>
  <c r="I176" i="14" s="1"/>
  <c r="D8" i="13"/>
  <c r="H172" i="14"/>
  <c r="I172" i="14" s="1"/>
  <c r="H168" i="14"/>
  <c r="I168" i="14" s="1"/>
  <c r="H164" i="14"/>
  <c r="I164" i="14" s="1"/>
  <c r="H160" i="14"/>
  <c r="I160" i="14" s="1"/>
  <c r="H156" i="14"/>
  <c r="I156" i="14" s="1"/>
  <c r="H152" i="14"/>
  <c r="I152" i="14" s="1"/>
  <c r="H148" i="14"/>
  <c r="I148" i="14" s="1"/>
  <c r="H144" i="14"/>
  <c r="I144" i="14" s="1"/>
  <c r="H140" i="14"/>
  <c r="I140" i="14" s="1"/>
  <c r="H136" i="14"/>
  <c r="I136" i="14" s="1"/>
  <c r="H132" i="14"/>
  <c r="I132" i="14" s="1"/>
  <c r="H128" i="14"/>
  <c r="I128" i="14" s="1"/>
  <c r="H124" i="14"/>
  <c r="I124" i="14" s="1"/>
  <c r="H116" i="14"/>
  <c r="I116" i="14" s="1"/>
  <c r="H112" i="14"/>
  <c r="I112" i="14" s="1"/>
  <c r="H108" i="14"/>
  <c r="I108" i="14" s="1"/>
  <c r="H104" i="14"/>
  <c r="I104" i="14" s="1"/>
  <c r="H100" i="14"/>
  <c r="I100" i="14" s="1"/>
  <c r="H96" i="14"/>
  <c r="I96" i="14" s="1"/>
  <c r="H92" i="14"/>
  <c r="I92" i="14" s="1"/>
  <c r="H88" i="14"/>
  <c r="I88" i="14" s="1"/>
  <c r="H84" i="14"/>
  <c r="I84" i="14" s="1"/>
  <c r="H80" i="14"/>
  <c r="I80" i="14" s="1"/>
  <c r="H76" i="14"/>
  <c r="I76" i="14" s="1"/>
  <c r="H72" i="14"/>
  <c r="I72" i="14" s="1"/>
  <c r="H68" i="14"/>
  <c r="I68" i="14" s="1"/>
  <c r="H64" i="14"/>
  <c r="I64" i="14" s="1"/>
  <c r="O57" i="15"/>
  <c r="D216" i="15"/>
  <c r="D218" i="14"/>
  <c r="H211" i="14"/>
  <c r="I211" i="14" s="1"/>
  <c r="E203" i="16"/>
  <c r="N200" i="15"/>
  <c r="F200" i="15"/>
  <c r="M200" i="15"/>
  <c r="E200" i="15"/>
  <c r="D195" i="15"/>
  <c r="H197" i="14"/>
  <c r="I197" i="14" s="1"/>
  <c r="H190" i="14"/>
  <c r="I190" i="14" s="1"/>
  <c r="E188" i="16"/>
  <c r="C188" i="16"/>
  <c r="N185" i="15"/>
  <c r="F185" i="15"/>
  <c r="M185" i="15"/>
  <c r="E185" i="15"/>
  <c r="D180" i="15"/>
  <c r="D182" i="14"/>
  <c r="H182" i="14" s="1"/>
  <c r="I182" i="14" s="1"/>
  <c r="H175" i="14"/>
  <c r="I175" i="14" s="1"/>
  <c r="D7" i="13"/>
  <c r="E172" i="16"/>
  <c r="C172" i="16"/>
  <c r="M169" i="15"/>
  <c r="E169" i="15"/>
  <c r="N169" i="15"/>
  <c r="F169" i="15"/>
  <c r="D164" i="15"/>
  <c r="D166" i="14"/>
  <c r="H166" i="14" s="1"/>
  <c r="I166" i="14" s="1"/>
  <c r="I167" i="1"/>
  <c r="H159" i="14"/>
  <c r="I159" i="14" s="1"/>
  <c r="E156" i="16"/>
  <c r="C156" i="16"/>
  <c r="M153" i="15"/>
  <c r="E153" i="15"/>
  <c r="N153" i="15"/>
  <c r="F153" i="15"/>
  <c r="D148" i="15"/>
  <c r="D150" i="14"/>
  <c r="H150" i="14" s="1"/>
  <c r="I150" i="14" s="1"/>
  <c r="I151" i="1"/>
  <c r="H143" i="14"/>
  <c r="I143" i="14" s="1"/>
  <c r="C140" i="16"/>
  <c r="E140" i="16"/>
  <c r="M137" i="15"/>
  <c r="E137" i="15"/>
  <c r="N137" i="15"/>
  <c r="F137" i="15"/>
  <c r="D132" i="15"/>
  <c r="D134" i="14"/>
  <c r="I135" i="1"/>
  <c r="H127" i="14"/>
  <c r="I127" i="14" s="1"/>
  <c r="E124" i="16"/>
  <c r="C124" i="16"/>
  <c r="N121" i="15"/>
  <c r="F121" i="15"/>
  <c r="E121" i="15"/>
  <c r="M121" i="15"/>
  <c r="D116" i="15"/>
  <c r="D118" i="14"/>
  <c r="I119" i="1"/>
  <c r="H111" i="14"/>
  <c r="I111" i="14" s="1"/>
  <c r="C108" i="16"/>
  <c r="E108" i="16"/>
  <c r="N105" i="15"/>
  <c r="F105" i="15"/>
  <c r="M105" i="15"/>
  <c r="E105" i="15"/>
  <c r="D100" i="15"/>
  <c r="D102" i="14"/>
  <c r="H102" i="14" s="1"/>
  <c r="I102" i="14" s="1"/>
  <c r="I103" i="1"/>
  <c r="H95" i="14"/>
  <c r="I95" i="14" s="1"/>
  <c r="C92" i="16"/>
  <c r="E92" i="16"/>
  <c r="N89" i="15"/>
  <c r="F89" i="15"/>
  <c r="M89" i="15"/>
  <c r="E89" i="15"/>
  <c r="D84" i="15"/>
  <c r="D86" i="14"/>
  <c r="I87" i="1"/>
  <c r="H79" i="14"/>
  <c r="I79" i="14" s="1"/>
  <c r="C76" i="16"/>
  <c r="E76" i="16"/>
  <c r="N73" i="15"/>
  <c r="F73" i="15"/>
  <c r="M73" i="15"/>
  <c r="E73" i="15"/>
  <c r="D68" i="15"/>
  <c r="D70" i="14"/>
  <c r="H70" i="14" s="1"/>
  <c r="I70" i="14" s="1"/>
  <c r="I71" i="1"/>
  <c r="D52" i="15"/>
  <c r="I55" i="1"/>
  <c r="E43" i="16"/>
  <c r="C43" i="16"/>
  <c r="N41" i="15"/>
  <c r="F41" i="15"/>
  <c r="M41" i="15"/>
  <c r="E41" i="15"/>
  <c r="D36" i="15"/>
  <c r="D38" i="14"/>
  <c r="I39" i="1"/>
  <c r="E27" i="16"/>
  <c r="C27" i="16"/>
  <c r="N25" i="15"/>
  <c r="F25" i="15"/>
  <c r="M25" i="15"/>
  <c r="E25" i="15"/>
  <c r="D20" i="15"/>
  <c r="D22" i="14"/>
  <c r="I23" i="1"/>
  <c r="D9" i="16"/>
  <c r="F9" i="16"/>
  <c r="L7" i="15"/>
  <c r="H7" i="15"/>
  <c r="K7" i="15"/>
  <c r="G7" i="15"/>
  <c r="J7" i="15"/>
  <c r="I7" i="15"/>
  <c r="C151" i="16"/>
  <c r="E151" i="16"/>
  <c r="N148" i="15"/>
  <c r="F148" i="15"/>
  <c r="M148" i="15"/>
  <c r="E148" i="15"/>
  <c r="E139" i="16"/>
  <c r="C139" i="16"/>
  <c r="N136" i="15"/>
  <c r="F136" i="15"/>
  <c r="M136" i="15"/>
  <c r="E136" i="15"/>
  <c r="C127" i="16"/>
  <c r="E127" i="16"/>
  <c r="N124" i="15"/>
  <c r="F124" i="15"/>
  <c r="M124" i="15"/>
  <c r="E124" i="15"/>
  <c r="C107" i="16"/>
  <c r="E107" i="16"/>
  <c r="N104" i="15"/>
  <c r="F104" i="15"/>
  <c r="M104" i="15"/>
  <c r="E104" i="15"/>
  <c r="C95" i="16"/>
  <c r="E95" i="16"/>
  <c r="N92" i="15"/>
  <c r="F92" i="15"/>
  <c r="M92" i="15"/>
  <c r="E92" i="15"/>
  <c r="E83" i="16"/>
  <c r="C83" i="16"/>
  <c r="N80" i="15"/>
  <c r="F80" i="15"/>
  <c r="M80" i="15"/>
  <c r="E80" i="15"/>
  <c r="H214" i="14"/>
  <c r="I214" i="14" s="1"/>
  <c r="D18" i="13"/>
  <c r="D10" i="13"/>
  <c r="D189" i="16"/>
  <c r="F189" i="16"/>
  <c r="L186" i="15"/>
  <c r="H186" i="15"/>
  <c r="K186" i="15"/>
  <c r="G186" i="15"/>
  <c r="J186" i="15"/>
  <c r="I186" i="15"/>
  <c r="F157" i="16"/>
  <c r="D157" i="16"/>
  <c r="K154" i="15"/>
  <c r="G154" i="15"/>
  <c r="J154" i="15"/>
  <c r="I154" i="15"/>
  <c r="L154" i="15"/>
  <c r="H154" i="15"/>
  <c r="F125" i="16"/>
  <c r="D125" i="16"/>
  <c r="J122" i="15"/>
  <c r="I122" i="15"/>
  <c r="L122" i="15"/>
  <c r="H122" i="15"/>
  <c r="G122" i="15"/>
  <c r="K122" i="15"/>
  <c r="F93" i="16"/>
  <c r="D93" i="16"/>
  <c r="I90" i="15"/>
  <c r="L90" i="15"/>
  <c r="H90" i="15"/>
  <c r="K90" i="15"/>
  <c r="G90" i="15"/>
  <c r="J90" i="15"/>
  <c r="D55" i="15"/>
  <c r="I58" i="1"/>
  <c r="D44" i="16"/>
  <c r="F44" i="16"/>
  <c r="I42" i="15"/>
  <c r="L42" i="15"/>
  <c r="H42" i="15"/>
  <c r="J42" i="15"/>
  <c r="G42" i="15"/>
  <c r="K42" i="15"/>
  <c r="C49" i="16"/>
  <c r="E49" i="16"/>
  <c r="N47" i="15"/>
  <c r="F47" i="15"/>
  <c r="M47" i="15"/>
  <c r="E47" i="15"/>
  <c r="C134" i="16"/>
  <c r="E134" i="16"/>
  <c r="N131" i="15"/>
  <c r="F131" i="15"/>
  <c r="E131" i="15"/>
  <c r="M131" i="15"/>
  <c r="D115" i="15"/>
  <c r="D117" i="14"/>
  <c r="H117" i="14" s="1"/>
  <c r="I117" i="14" s="1"/>
  <c r="I118" i="1"/>
  <c r="F73" i="16"/>
  <c r="D73" i="16"/>
  <c r="I70" i="15"/>
  <c r="L70" i="15"/>
  <c r="H70" i="15"/>
  <c r="K70" i="15"/>
  <c r="G70" i="15"/>
  <c r="J70" i="15"/>
  <c r="E205" i="16"/>
  <c r="M202" i="15"/>
  <c r="E202" i="15"/>
  <c r="N202" i="15"/>
  <c r="F202" i="15"/>
  <c r="E174" i="16"/>
  <c r="C174" i="16"/>
  <c r="N171" i="15"/>
  <c r="F171" i="15"/>
  <c r="M171" i="15"/>
  <c r="E171" i="15"/>
  <c r="D155" i="15"/>
  <c r="D157" i="14"/>
  <c r="I158" i="1"/>
  <c r="C142" i="16"/>
  <c r="E142" i="16"/>
  <c r="M139" i="15"/>
  <c r="E139" i="15"/>
  <c r="N139" i="15"/>
  <c r="F139" i="15"/>
  <c r="D123" i="15"/>
  <c r="D125" i="14"/>
  <c r="H125" i="14" s="1"/>
  <c r="I125" i="14" s="1"/>
  <c r="I126" i="1"/>
  <c r="E110" i="16"/>
  <c r="C110" i="16"/>
  <c r="N107" i="15"/>
  <c r="F107" i="15"/>
  <c r="E107" i="15"/>
  <c r="M107" i="15"/>
  <c r="D91" i="15"/>
  <c r="D93" i="14"/>
  <c r="H93" i="14" s="1"/>
  <c r="I93" i="14" s="1"/>
  <c r="I94" i="1"/>
  <c r="E78" i="16"/>
  <c r="N75" i="15"/>
  <c r="F75" i="15"/>
  <c r="E75" i="15"/>
  <c r="C78" i="16"/>
  <c r="M75" i="15"/>
  <c r="D59" i="15"/>
  <c r="I62" i="1"/>
  <c r="D48" i="16"/>
  <c r="F48" i="16"/>
  <c r="L46" i="15"/>
  <c r="H46" i="15"/>
  <c r="K46" i="15"/>
  <c r="G46" i="15"/>
  <c r="J46" i="15"/>
  <c r="I46" i="15"/>
  <c r="E214" i="16"/>
  <c r="C214" i="16"/>
  <c r="M211" i="15"/>
  <c r="E211" i="15"/>
  <c r="N211" i="15"/>
  <c r="F211" i="15"/>
  <c r="D190" i="15"/>
  <c r="H192" i="14"/>
  <c r="I192" i="14" s="1"/>
  <c r="E162" i="16"/>
  <c r="C162" i="16"/>
  <c r="M159" i="15"/>
  <c r="E159" i="15"/>
  <c r="N159" i="15"/>
  <c r="F159" i="15"/>
  <c r="F85" i="16"/>
  <c r="D85" i="16"/>
  <c r="I82" i="15"/>
  <c r="L82" i="15"/>
  <c r="H82" i="15"/>
  <c r="K82" i="15"/>
  <c r="G82" i="15"/>
  <c r="J82" i="15"/>
  <c r="D63" i="15"/>
  <c r="D65" i="14"/>
  <c r="H65" i="14" s="1"/>
  <c r="I65" i="14" s="1"/>
  <c r="I66" i="1"/>
  <c r="D200" i="16"/>
  <c r="F200" i="16"/>
  <c r="L197" i="15"/>
  <c r="H197" i="15"/>
  <c r="K197" i="15"/>
  <c r="G197" i="15"/>
  <c r="J197" i="15"/>
  <c r="I197" i="15"/>
  <c r="D13" i="13"/>
  <c r="F169" i="16"/>
  <c r="D169" i="16"/>
  <c r="K166" i="15"/>
  <c r="G166" i="15"/>
  <c r="J166" i="15"/>
  <c r="I166" i="15"/>
  <c r="L166" i="15"/>
  <c r="H166" i="15"/>
  <c r="D147" i="15"/>
  <c r="D149" i="14"/>
  <c r="H149" i="14" s="1"/>
  <c r="I149" i="14" s="1"/>
  <c r="I150" i="1"/>
  <c r="E102" i="16"/>
  <c r="C102" i="16"/>
  <c r="N99" i="15"/>
  <c r="F99" i="15"/>
  <c r="M99" i="15"/>
  <c r="E99" i="15"/>
  <c r="D83" i="15"/>
  <c r="D85" i="14"/>
  <c r="H85" i="14" s="1"/>
  <c r="I85" i="14" s="1"/>
  <c r="I86" i="1"/>
  <c r="F53" i="16"/>
  <c r="D53" i="16"/>
  <c r="K51" i="15"/>
  <c r="G51" i="15"/>
  <c r="J51" i="15"/>
  <c r="I51" i="15"/>
  <c r="L51" i="15"/>
  <c r="H51" i="15"/>
  <c r="D35" i="15"/>
  <c r="D37" i="14"/>
  <c r="I38" i="1"/>
  <c r="D9" i="13"/>
  <c r="F149" i="16"/>
  <c r="D149" i="16"/>
  <c r="K146" i="15"/>
  <c r="G146" i="15"/>
  <c r="J146" i="15"/>
  <c r="I146" i="15"/>
  <c r="L146" i="15"/>
  <c r="H146" i="15"/>
  <c r="H129" i="14"/>
  <c r="I129" i="14" s="1"/>
  <c r="E114" i="16"/>
  <c r="C114" i="16"/>
  <c r="N111" i="15"/>
  <c r="F111" i="15"/>
  <c r="M111" i="15"/>
  <c r="E111" i="15"/>
  <c r="E70" i="16"/>
  <c r="C70" i="16"/>
  <c r="N67" i="15"/>
  <c r="F67" i="15"/>
  <c r="M67" i="15"/>
  <c r="E67" i="15"/>
  <c r="F220" i="16"/>
  <c r="D220" i="16"/>
  <c r="I217" i="15"/>
  <c r="L217" i="15"/>
  <c r="H217" i="15"/>
  <c r="K217" i="15"/>
  <c r="G217" i="15"/>
  <c r="J217" i="15"/>
  <c r="F199" i="16"/>
  <c r="D199" i="16"/>
  <c r="J196" i="15"/>
  <c r="I196" i="15"/>
  <c r="L196" i="15"/>
  <c r="H196" i="15"/>
  <c r="K196" i="15"/>
  <c r="G196" i="15"/>
  <c r="F180" i="16"/>
  <c r="D180" i="16"/>
  <c r="J177" i="15"/>
  <c r="I177" i="15"/>
  <c r="L177" i="15"/>
  <c r="H177" i="15"/>
  <c r="K177" i="15"/>
  <c r="G177" i="15"/>
  <c r="D168" i="16"/>
  <c r="F168" i="16"/>
  <c r="I165" i="15"/>
  <c r="L165" i="15"/>
  <c r="H165" i="15"/>
  <c r="K165" i="15"/>
  <c r="G165" i="15"/>
  <c r="J165" i="15"/>
  <c r="D156" i="16"/>
  <c r="F156" i="16"/>
  <c r="I153" i="15"/>
  <c r="L153" i="15"/>
  <c r="H153" i="15"/>
  <c r="K153" i="15"/>
  <c r="G153" i="15"/>
  <c r="J153" i="15"/>
  <c r="D144" i="16"/>
  <c r="F144" i="16"/>
  <c r="I141" i="15"/>
  <c r="L141" i="15"/>
  <c r="H141" i="15"/>
  <c r="K141" i="15"/>
  <c r="G141" i="15"/>
  <c r="J141" i="15"/>
  <c r="D132" i="16"/>
  <c r="F132" i="16"/>
  <c r="L129" i="15"/>
  <c r="H129" i="15"/>
  <c r="K129" i="15"/>
  <c r="G129" i="15"/>
  <c r="J129" i="15"/>
  <c r="I129" i="15"/>
  <c r="D128" i="16"/>
  <c r="F128" i="16"/>
  <c r="L125" i="15"/>
  <c r="H125" i="15"/>
  <c r="K125" i="15"/>
  <c r="G125" i="15"/>
  <c r="J125" i="15"/>
  <c r="I125" i="15"/>
  <c r="D116" i="16"/>
  <c r="F116" i="16"/>
  <c r="L113" i="15"/>
  <c r="H113" i="15"/>
  <c r="K113" i="15"/>
  <c r="G113" i="15"/>
  <c r="J113" i="15"/>
  <c r="I113" i="15"/>
  <c r="F104" i="16"/>
  <c r="D104" i="16"/>
  <c r="J101" i="15"/>
  <c r="I101" i="15"/>
  <c r="L101" i="15"/>
  <c r="H101" i="15"/>
  <c r="K101" i="15"/>
  <c r="G101" i="15"/>
  <c r="F92" i="16"/>
  <c r="D92" i="16"/>
  <c r="J89" i="15"/>
  <c r="I89" i="15"/>
  <c r="L89" i="15"/>
  <c r="H89" i="15"/>
  <c r="K89" i="15"/>
  <c r="G89" i="15"/>
  <c r="D80" i="16"/>
  <c r="F80" i="16"/>
  <c r="J77" i="15"/>
  <c r="I77" i="15"/>
  <c r="L77" i="15"/>
  <c r="H77" i="15"/>
  <c r="K77" i="15"/>
  <c r="G77" i="15"/>
  <c r="D68" i="16"/>
  <c r="F68" i="16"/>
  <c r="J65" i="15"/>
  <c r="I65" i="15"/>
  <c r="L65" i="15"/>
  <c r="H65" i="15"/>
  <c r="G65" i="15"/>
  <c r="K65" i="15"/>
  <c r="C48" i="16"/>
  <c r="E48" i="16"/>
  <c r="N46" i="15"/>
  <c r="F46" i="15"/>
  <c r="M46" i="15"/>
  <c r="E46" i="15"/>
  <c r="C36" i="16"/>
  <c r="E36" i="16"/>
  <c r="N34" i="15"/>
  <c r="F34" i="15"/>
  <c r="M34" i="15"/>
  <c r="E34" i="15"/>
  <c r="C12" i="16"/>
  <c r="E12" i="16"/>
  <c r="N10" i="15"/>
  <c r="F10" i="15"/>
  <c r="M10" i="15"/>
  <c r="E10" i="15"/>
  <c r="H202" i="14"/>
  <c r="I202" i="14" s="1"/>
  <c r="H187" i="14"/>
  <c r="I187" i="14" s="1"/>
  <c r="D19" i="13"/>
  <c r="H171" i="14"/>
  <c r="I171" i="14" s="1"/>
  <c r="H155" i="14"/>
  <c r="I155" i="14" s="1"/>
  <c r="D112" i="15"/>
  <c r="D114" i="14"/>
  <c r="H114" i="14" s="1"/>
  <c r="I114" i="14" s="1"/>
  <c r="I115" i="1"/>
  <c r="D96" i="15"/>
  <c r="D98" i="14"/>
  <c r="H98" i="14" s="1"/>
  <c r="I98" i="14" s="1"/>
  <c r="I99" i="1"/>
  <c r="H91" i="14"/>
  <c r="I91" i="14" s="1"/>
  <c r="H75" i="14"/>
  <c r="I75" i="14" s="1"/>
  <c r="E30" i="16"/>
  <c r="C30" i="16"/>
  <c r="M28" i="15"/>
  <c r="E28" i="15"/>
  <c r="N28" i="15"/>
  <c r="F28" i="15"/>
  <c r="C219" i="16"/>
  <c r="N216" i="15"/>
  <c r="F216" i="15"/>
  <c r="M216" i="15"/>
  <c r="E216" i="15"/>
  <c r="E219" i="16"/>
  <c r="E190" i="16"/>
  <c r="N187" i="15"/>
  <c r="F187" i="15"/>
  <c r="E187" i="15"/>
  <c r="M187" i="15"/>
  <c r="C167" i="16"/>
  <c r="E167" i="16"/>
  <c r="N164" i="15"/>
  <c r="F164" i="15"/>
  <c r="M164" i="15"/>
  <c r="E164" i="15"/>
  <c r="C111" i="16"/>
  <c r="E111" i="16"/>
  <c r="N108" i="15"/>
  <c r="F108" i="15"/>
  <c r="M108" i="15"/>
  <c r="E108" i="15"/>
  <c r="C8" i="16"/>
  <c r="E8" i="16"/>
  <c r="N6" i="15"/>
  <c r="F6" i="15"/>
  <c r="M6" i="15"/>
  <c r="E6" i="15"/>
  <c r="D198" i="15"/>
  <c r="H200" i="14"/>
  <c r="I200" i="14" s="1"/>
  <c r="D167" i="15"/>
  <c r="D169" i="14"/>
  <c r="H169" i="14" s="1"/>
  <c r="I169" i="14" s="1"/>
  <c r="I170" i="1"/>
  <c r="D103" i="15"/>
  <c r="D105" i="14"/>
  <c r="H105" i="14" s="1"/>
  <c r="I105" i="14" s="1"/>
  <c r="I106" i="1"/>
  <c r="D71" i="15"/>
  <c r="D73" i="14"/>
  <c r="H73" i="14" s="1"/>
  <c r="I73" i="14" s="1"/>
  <c r="I74" i="1"/>
  <c r="C41" i="16"/>
  <c r="E41" i="16"/>
  <c r="N39" i="15"/>
  <c r="F39" i="15"/>
  <c r="M39" i="15"/>
  <c r="E39" i="15"/>
  <c r="F16" i="16"/>
  <c r="D16" i="16"/>
  <c r="J14" i="15"/>
  <c r="I14" i="15"/>
  <c r="L14" i="15"/>
  <c r="H14" i="15"/>
  <c r="K14" i="15"/>
  <c r="G14" i="15"/>
  <c r="F121" i="16"/>
  <c r="D121" i="16"/>
  <c r="J118" i="15"/>
  <c r="I118" i="15"/>
  <c r="L118" i="15"/>
  <c r="H118" i="15"/>
  <c r="K118" i="15"/>
  <c r="G118" i="15"/>
  <c r="C21" i="16"/>
  <c r="E21" i="16"/>
  <c r="N19" i="15"/>
  <c r="F19" i="15"/>
  <c r="M19" i="15"/>
  <c r="E19" i="15"/>
  <c r="D95" i="15"/>
  <c r="D97" i="14"/>
  <c r="H97" i="14" s="1"/>
  <c r="I97" i="14" s="1"/>
  <c r="I98" i="1"/>
  <c r="D31" i="15"/>
  <c r="D33" i="14"/>
  <c r="I34" i="1"/>
  <c r="D179" i="15"/>
  <c r="D181" i="14"/>
  <c r="H181" i="14" s="1"/>
  <c r="I181" i="14" s="1"/>
  <c r="G14" i="16"/>
  <c r="C221" i="16"/>
  <c r="E221" i="16"/>
  <c r="N218" i="15"/>
  <c r="F218" i="15"/>
  <c r="M218" i="15"/>
  <c r="E218" i="15"/>
  <c r="C217" i="16"/>
  <c r="E217" i="16"/>
  <c r="N214" i="15"/>
  <c r="F214" i="15"/>
  <c r="M214" i="15"/>
  <c r="E214" i="15"/>
  <c r="C213" i="16"/>
  <c r="E213" i="16"/>
  <c r="M210" i="15"/>
  <c r="E210" i="15"/>
  <c r="N210" i="15"/>
  <c r="F210" i="15"/>
  <c r="E204" i="16"/>
  <c r="N201" i="15"/>
  <c r="F201" i="15"/>
  <c r="E201" i="15"/>
  <c r="M201" i="15"/>
  <c r="E200" i="16"/>
  <c r="N197" i="15"/>
  <c r="F197" i="15"/>
  <c r="M197" i="15"/>
  <c r="E197" i="15"/>
  <c r="E196" i="16"/>
  <c r="N193" i="15"/>
  <c r="F193" i="15"/>
  <c r="E193" i="15"/>
  <c r="M193" i="15"/>
  <c r="E192" i="16"/>
  <c r="N189" i="15"/>
  <c r="F189" i="15"/>
  <c r="M189" i="15"/>
  <c r="E189" i="15"/>
  <c r="C189" i="16"/>
  <c r="E189" i="16"/>
  <c r="N186" i="15"/>
  <c r="F186" i="15"/>
  <c r="E186" i="15"/>
  <c r="M186" i="15"/>
  <c r="C185" i="16"/>
  <c r="E185" i="16"/>
  <c r="N182" i="15"/>
  <c r="F182" i="15"/>
  <c r="M182" i="15"/>
  <c r="E182" i="15"/>
  <c r="C181" i="16"/>
  <c r="E181" i="16"/>
  <c r="N178" i="15"/>
  <c r="F178" i="15"/>
  <c r="E178" i="15"/>
  <c r="M178" i="15"/>
  <c r="C177" i="16"/>
  <c r="E177" i="16"/>
  <c r="M174" i="15"/>
  <c r="E174" i="15"/>
  <c r="N174" i="15"/>
  <c r="F174" i="15"/>
  <c r="C173" i="16"/>
  <c r="E173" i="16"/>
  <c r="N170" i="15"/>
  <c r="F170" i="15"/>
  <c r="M170" i="15"/>
  <c r="E170" i="15"/>
  <c r="C169" i="16"/>
  <c r="E169" i="16"/>
  <c r="N166" i="15"/>
  <c r="F166" i="15"/>
  <c r="M166" i="15"/>
  <c r="E166" i="15"/>
  <c r="C165" i="16"/>
  <c r="E165" i="16"/>
  <c r="N162" i="15"/>
  <c r="F162" i="15"/>
  <c r="M162" i="15"/>
  <c r="E162" i="15"/>
  <c r="C161" i="16"/>
  <c r="E161" i="16"/>
  <c r="N158" i="15"/>
  <c r="F158" i="15"/>
  <c r="M158" i="15"/>
  <c r="E158" i="15"/>
  <c r="C157" i="16"/>
  <c r="E157" i="16"/>
  <c r="N154" i="15"/>
  <c r="F154" i="15"/>
  <c r="M154" i="15"/>
  <c r="E154" i="15"/>
  <c r="C153" i="16"/>
  <c r="E153" i="16"/>
  <c r="N150" i="15"/>
  <c r="F150" i="15"/>
  <c r="M150" i="15"/>
  <c r="E150" i="15"/>
  <c r="C149" i="16"/>
  <c r="E149" i="16"/>
  <c r="N146" i="15"/>
  <c r="F146" i="15"/>
  <c r="M146" i="15"/>
  <c r="E146" i="15"/>
  <c r="E145" i="16"/>
  <c r="C145" i="16"/>
  <c r="N142" i="15"/>
  <c r="F142" i="15"/>
  <c r="M142" i="15"/>
  <c r="E142" i="15"/>
  <c r="E141" i="16"/>
  <c r="C141" i="16"/>
  <c r="N138" i="15"/>
  <c r="F138" i="15"/>
  <c r="M138" i="15"/>
  <c r="E138" i="15"/>
  <c r="E137" i="16"/>
  <c r="C137" i="16"/>
  <c r="M134" i="15"/>
  <c r="E134" i="15"/>
  <c r="F134" i="15"/>
  <c r="N134" i="15"/>
  <c r="C133" i="16"/>
  <c r="E133" i="16"/>
  <c r="N130" i="15"/>
  <c r="F130" i="15"/>
  <c r="M130" i="15"/>
  <c r="E130" i="15"/>
  <c r="C129" i="16"/>
  <c r="E129" i="16"/>
  <c r="N126" i="15"/>
  <c r="F126" i="15"/>
  <c r="M126" i="15"/>
  <c r="E126" i="15"/>
  <c r="C125" i="16"/>
  <c r="E125" i="16"/>
  <c r="N122" i="15"/>
  <c r="F122" i="15"/>
  <c r="M122" i="15"/>
  <c r="E122" i="15"/>
  <c r="C121" i="16"/>
  <c r="E121" i="16"/>
  <c r="N118" i="15"/>
  <c r="F118" i="15"/>
  <c r="M118" i="15"/>
  <c r="E118" i="15"/>
  <c r="C117" i="16"/>
  <c r="E117" i="16"/>
  <c r="N114" i="15"/>
  <c r="F114" i="15"/>
  <c r="M114" i="15"/>
  <c r="E114" i="15"/>
  <c r="C113" i="16"/>
  <c r="E113" i="16"/>
  <c r="N110" i="15"/>
  <c r="F110" i="15"/>
  <c r="M110" i="15"/>
  <c r="E110" i="15"/>
  <c r="E109" i="16"/>
  <c r="C109" i="16"/>
  <c r="M106" i="15"/>
  <c r="E106" i="15"/>
  <c r="N106" i="15"/>
  <c r="F106" i="15"/>
  <c r="E105" i="16"/>
  <c r="C105" i="16"/>
  <c r="M102" i="15"/>
  <c r="E102" i="15"/>
  <c r="F102" i="15"/>
  <c r="N102" i="15"/>
  <c r="E101" i="16"/>
  <c r="C101" i="16"/>
  <c r="M98" i="15"/>
  <c r="E98" i="15"/>
  <c r="F98" i="15"/>
  <c r="N98" i="15"/>
  <c r="E97" i="16"/>
  <c r="C97" i="16"/>
  <c r="M94" i="15"/>
  <c r="E94" i="15"/>
  <c r="N94" i="15"/>
  <c r="F94" i="15"/>
  <c r="E93" i="16"/>
  <c r="C93" i="16"/>
  <c r="M90" i="15"/>
  <c r="E90" i="15"/>
  <c r="N90" i="15"/>
  <c r="F90" i="15"/>
  <c r="E89" i="16"/>
  <c r="C89" i="16"/>
  <c r="M86" i="15"/>
  <c r="E86" i="15"/>
  <c r="F86" i="15"/>
  <c r="N86" i="15"/>
  <c r="E85" i="16"/>
  <c r="C85" i="16"/>
  <c r="M82" i="15"/>
  <c r="E82" i="15"/>
  <c r="F82" i="15"/>
  <c r="N82" i="15"/>
  <c r="C81" i="16"/>
  <c r="E81" i="16"/>
  <c r="M78" i="15"/>
  <c r="E78" i="15"/>
  <c r="N78" i="15"/>
  <c r="F78" i="15"/>
  <c r="C77" i="16"/>
  <c r="E77" i="16"/>
  <c r="M74" i="15"/>
  <c r="E74" i="15"/>
  <c r="N74" i="15"/>
  <c r="F74" i="15"/>
  <c r="C73" i="16"/>
  <c r="E73" i="16"/>
  <c r="M70" i="15"/>
  <c r="E70" i="15"/>
  <c r="F70" i="15"/>
  <c r="N70" i="15"/>
  <c r="C69" i="16"/>
  <c r="E69" i="16"/>
  <c r="M66" i="15"/>
  <c r="E66" i="15"/>
  <c r="F66" i="15"/>
  <c r="N66" i="15"/>
  <c r="C65" i="16"/>
  <c r="E65" i="16"/>
  <c r="M62" i="15"/>
  <c r="E62" i="15"/>
  <c r="N62" i="15"/>
  <c r="F62" i="15"/>
  <c r="D51" i="16"/>
  <c r="F51" i="16"/>
  <c r="I49" i="15"/>
  <c r="L49" i="15"/>
  <c r="H49" i="15"/>
  <c r="G49" i="15"/>
  <c r="K49" i="15"/>
  <c r="J49" i="15"/>
  <c r="D47" i="16"/>
  <c r="F47" i="16"/>
  <c r="L45" i="15"/>
  <c r="H45" i="15"/>
  <c r="K45" i="15"/>
  <c r="J45" i="15"/>
  <c r="I45" i="15"/>
  <c r="G45" i="15"/>
  <c r="D43" i="16"/>
  <c r="F43" i="16"/>
  <c r="L41" i="15"/>
  <c r="H41" i="15"/>
  <c r="K41" i="15"/>
  <c r="G41" i="15"/>
  <c r="J41" i="15"/>
  <c r="I41" i="15"/>
  <c r="D39" i="16"/>
  <c r="F39" i="16"/>
  <c r="L37" i="15"/>
  <c r="H37" i="15"/>
  <c r="K37" i="15"/>
  <c r="G37" i="15"/>
  <c r="J37" i="15"/>
  <c r="I37" i="15"/>
  <c r="D35" i="16"/>
  <c r="F35" i="16"/>
  <c r="L33" i="15"/>
  <c r="H33" i="15"/>
  <c r="K33" i="15"/>
  <c r="G33" i="15"/>
  <c r="J33" i="15"/>
  <c r="I33" i="15"/>
  <c r="D31" i="16"/>
  <c r="F31" i="16"/>
  <c r="L29" i="15"/>
  <c r="H29" i="15"/>
  <c r="K29" i="15"/>
  <c r="G29" i="15"/>
  <c r="J29" i="15"/>
  <c r="I29" i="15"/>
  <c r="D27" i="16"/>
  <c r="F27" i="16"/>
  <c r="L25" i="15"/>
  <c r="H25" i="15"/>
  <c r="K25" i="15"/>
  <c r="G25" i="15"/>
  <c r="J25" i="15"/>
  <c r="I25" i="15"/>
  <c r="D23" i="16"/>
  <c r="F23" i="16"/>
  <c r="L21" i="15"/>
  <c r="H21" i="15"/>
  <c r="K21" i="15"/>
  <c r="G21" i="15"/>
  <c r="J21" i="15"/>
  <c r="I21" i="15"/>
  <c r="D11" i="16"/>
  <c r="F11" i="16"/>
  <c r="L9" i="15"/>
  <c r="H9" i="15"/>
  <c r="K9" i="15"/>
  <c r="G9" i="15"/>
  <c r="J9" i="15"/>
  <c r="I9" i="15"/>
  <c r="H215" i="14"/>
  <c r="I215" i="14" s="1"/>
  <c r="E212" i="16"/>
  <c r="C212" i="16"/>
  <c r="M209" i="15"/>
  <c r="E209" i="15"/>
  <c r="N209" i="15"/>
  <c r="F209" i="15"/>
  <c r="D199" i="15"/>
  <c r="H201" i="14"/>
  <c r="I201" i="14" s="1"/>
  <c r="H194" i="14"/>
  <c r="I194" i="14" s="1"/>
  <c r="E191" i="16"/>
  <c r="N188" i="15"/>
  <c r="F188" i="15"/>
  <c r="M188" i="15"/>
  <c r="E188" i="15"/>
  <c r="D184" i="15"/>
  <c r="D186" i="14"/>
  <c r="H186" i="14" s="1"/>
  <c r="I186" i="14" s="1"/>
  <c r="H179" i="14"/>
  <c r="I179" i="14" s="1"/>
  <c r="D11" i="13"/>
  <c r="E176" i="16"/>
  <c r="C176" i="16"/>
  <c r="N173" i="15"/>
  <c r="F173" i="15"/>
  <c r="M173" i="15"/>
  <c r="E173" i="15"/>
  <c r="D168" i="15"/>
  <c r="D170" i="14"/>
  <c r="H170" i="14" s="1"/>
  <c r="I170" i="14" s="1"/>
  <c r="I171" i="1"/>
  <c r="H163" i="14"/>
  <c r="I163" i="14" s="1"/>
  <c r="E160" i="16"/>
  <c r="C160" i="16"/>
  <c r="M157" i="15"/>
  <c r="E157" i="15"/>
  <c r="N157" i="15"/>
  <c r="F157" i="15"/>
  <c r="D152" i="15"/>
  <c r="D154" i="14"/>
  <c r="H154" i="14" s="1"/>
  <c r="I154" i="14" s="1"/>
  <c r="I155" i="1"/>
  <c r="H147" i="14"/>
  <c r="I147" i="14" s="1"/>
  <c r="C144" i="16"/>
  <c r="E144" i="16"/>
  <c r="M141" i="15"/>
  <c r="E141" i="15"/>
  <c r="N141" i="15"/>
  <c r="F141" i="15"/>
  <c r="D136" i="15"/>
  <c r="D138" i="14"/>
  <c r="H138" i="14" s="1"/>
  <c r="I138" i="14" s="1"/>
  <c r="I139" i="1"/>
  <c r="H131" i="14"/>
  <c r="I131" i="14" s="1"/>
  <c r="E128" i="16"/>
  <c r="C128" i="16"/>
  <c r="N125" i="15"/>
  <c r="F125" i="15"/>
  <c r="M125" i="15"/>
  <c r="E125" i="15"/>
  <c r="D120" i="15"/>
  <c r="D122" i="14"/>
  <c r="H122" i="14" s="1"/>
  <c r="I122" i="14" s="1"/>
  <c r="I123" i="1"/>
  <c r="H115" i="14"/>
  <c r="I115" i="14" s="1"/>
  <c r="E112" i="16"/>
  <c r="C112" i="16"/>
  <c r="N109" i="15"/>
  <c r="F109" i="15"/>
  <c r="M109" i="15"/>
  <c r="E109" i="15"/>
  <c r="D104" i="15"/>
  <c r="D106" i="14"/>
  <c r="H106" i="14" s="1"/>
  <c r="I106" i="14" s="1"/>
  <c r="I107" i="1"/>
  <c r="H99" i="14"/>
  <c r="I99" i="14" s="1"/>
  <c r="C96" i="16"/>
  <c r="E96" i="16"/>
  <c r="N93" i="15"/>
  <c r="F93" i="15"/>
  <c r="M93" i="15"/>
  <c r="E93" i="15"/>
  <c r="D88" i="15"/>
  <c r="D90" i="14"/>
  <c r="I91" i="1"/>
  <c r="H83" i="14"/>
  <c r="I83" i="14" s="1"/>
  <c r="C80" i="16"/>
  <c r="E80" i="16"/>
  <c r="N77" i="15"/>
  <c r="F77" i="15"/>
  <c r="M77" i="15"/>
  <c r="E77" i="15"/>
  <c r="D72" i="15"/>
  <c r="D74" i="14"/>
  <c r="H74" i="14" s="1"/>
  <c r="I74" i="14" s="1"/>
  <c r="I75" i="1"/>
  <c r="H67" i="14"/>
  <c r="I67" i="14" s="1"/>
  <c r="D56" i="15"/>
  <c r="I59" i="1"/>
  <c r="E47" i="16"/>
  <c r="C47" i="16"/>
  <c r="M45" i="15"/>
  <c r="F45" i="15"/>
  <c r="E45" i="15"/>
  <c r="N45" i="15"/>
  <c r="D40" i="15"/>
  <c r="D42" i="14"/>
  <c r="I43" i="1"/>
  <c r="E31" i="16"/>
  <c r="C31" i="16"/>
  <c r="N29" i="15"/>
  <c r="F29" i="15"/>
  <c r="M29" i="15"/>
  <c r="E29" i="15"/>
  <c r="D24" i="15"/>
  <c r="D26" i="14"/>
  <c r="I27" i="1"/>
  <c r="H10" i="14"/>
  <c r="I10" i="14" s="1"/>
  <c r="J10" i="14" s="1"/>
  <c r="D6" i="15"/>
  <c r="D8" i="14"/>
  <c r="H8" i="14" s="1"/>
  <c r="I8" i="14" s="1"/>
  <c r="J8" i="14" s="1"/>
  <c r="I9" i="1"/>
  <c r="H134" i="14"/>
  <c r="I134" i="14" s="1"/>
  <c r="H90" i="14"/>
  <c r="I90" i="14" s="1"/>
  <c r="E50" i="16"/>
  <c r="C50" i="16"/>
  <c r="N48" i="15"/>
  <c r="F48" i="15"/>
  <c r="M48" i="15"/>
  <c r="E48" i="15"/>
  <c r="E38" i="16"/>
  <c r="C38" i="16"/>
  <c r="M36" i="15"/>
  <c r="E36" i="15"/>
  <c r="N36" i="15"/>
  <c r="F36" i="15"/>
  <c r="E26" i="16"/>
  <c r="C26" i="16"/>
  <c r="M24" i="15"/>
  <c r="E24" i="15"/>
  <c r="N24" i="15"/>
  <c r="F24" i="15"/>
  <c r="D7" i="16"/>
  <c r="F7" i="16"/>
  <c r="L5" i="15"/>
  <c r="H5" i="15"/>
  <c r="K5" i="15"/>
  <c r="G5" i="15"/>
  <c r="J5" i="15"/>
  <c r="I5" i="15"/>
  <c r="C215" i="16"/>
  <c r="E215" i="16"/>
  <c r="N212" i="15"/>
  <c r="F212" i="15"/>
  <c r="M212" i="15"/>
  <c r="E212" i="15"/>
  <c r="E202" i="16"/>
  <c r="N199" i="15"/>
  <c r="F199" i="15"/>
  <c r="M199" i="15"/>
  <c r="E199" i="15"/>
  <c r="E194" i="16"/>
  <c r="N191" i="15"/>
  <c r="F191" i="15"/>
  <c r="M191" i="15"/>
  <c r="E191" i="15"/>
  <c r="C187" i="16"/>
  <c r="E187" i="16"/>
  <c r="N184" i="15"/>
  <c r="F184" i="15"/>
  <c r="M184" i="15"/>
  <c r="E184" i="15"/>
  <c r="C179" i="16"/>
  <c r="E179" i="16"/>
  <c r="N176" i="15"/>
  <c r="F176" i="15"/>
  <c r="M176" i="15"/>
  <c r="E176" i="15"/>
  <c r="C171" i="16"/>
  <c r="E171" i="16"/>
  <c r="M168" i="15"/>
  <c r="F168" i="15"/>
  <c r="E168" i="15"/>
  <c r="N168" i="15"/>
  <c r="C163" i="16"/>
  <c r="E163" i="16"/>
  <c r="N160" i="15"/>
  <c r="F160" i="15"/>
  <c r="M160" i="15"/>
  <c r="E160" i="15"/>
  <c r="C155" i="16"/>
  <c r="E155" i="16"/>
  <c r="N152" i="15"/>
  <c r="F152" i="15"/>
  <c r="M152" i="15"/>
  <c r="E152" i="15"/>
  <c r="C131" i="16"/>
  <c r="E131" i="16"/>
  <c r="N128" i="15"/>
  <c r="F128" i="15"/>
  <c r="M128" i="15"/>
  <c r="E128" i="15"/>
  <c r="C115" i="16"/>
  <c r="E115" i="16"/>
  <c r="N112" i="15"/>
  <c r="F112" i="15"/>
  <c r="M112" i="15"/>
  <c r="E112" i="15"/>
  <c r="C99" i="16"/>
  <c r="E99" i="16"/>
  <c r="N96" i="15"/>
  <c r="F96" i="15"/>
  <c r="M96" i="15"/>
  <c r="E96" i="15"/>
  <c r="E79" i="16"/>
  <c r="C79" i="16"/>
  <c r="N76" i="15"/>
  <c r="F76" i="15"/>
  <c r="M76" i="15"/>
  <c r="E76" i="15"/>
  <c r="E67" i="16"/>
  <c r="C67" i="16"/>
  <c r="N64" i="15"/>
  <c r="F64" i="15"/>
  <c r="M64" i="15"/>
  <c r="E64" i="15"/>
  <c r="E34" i="16"/>
  <c r="C34" i="16"/>
  <c r="M32" i="15"/>
  <c r="E32" i="15"/>
  <c r="N32" i="15"/>
  <c r="F32" i="15"/>
  <c r="D219" i="15"/>
  <c r="D221" i="14"/>
  <c r="H221" i="14" s="1"/>
  <c r="I221" i="14" s="1"/>
  <c r="I224" i="1"/>
  <c r="E201" i="16"/>
  <c r="N198" i="15"/>
  <c r="F198" i="15"/>
  <c r="M198" i="15"/>
  <c r="E198" i="15"/>
  <c r="D183" i="15"/>
  <c r="D185" i="14"/>
  <c r="H185" i="14" s="1"/>
  <c r="I185" i="14" s="1"/>
  <c r="E170" i="16"/>
  <c r="C170" i="16"/>
  <c r="M167" i="15"/>
  <c r="E167" i="15"/>
  <c r="F167" i="15"/>
  <c r="N167" i="15"/>
  <c r="D151" i="15"/>
  <c r="D153" i="14"/>
  <c r="H153" i="14" s="1"/>
  <c r="I153" i="14" s="1"/>
  <c r="I154" i="1"/>
  <c r="C138" i="16"/>
  <c r="N135" i="15"/>
  <c r="M135" i="15"/>
  <c r="E138" i="16"/>
  <c r="F135" i="15"/>
  <c r="E135" i="15"/>
  <c r="D119" i="15"/>
  <c r="D121" i="14"/>
  <c r="H121" i="14" s="1"/>
  <c r="I121" i="14" s="1"/>
  <c r="I122" i="1"/>
  <c r="E106" i="16"/>
  <c r="C106" i="16"/>
  <c r="N103" i="15"/>
  <c r="F103" i="15"/>
  <c r="E103" i="15"/>
  <c r="M103" i="15"/>
  <c r="D87" i="15"/>
  <c r="D89" i="14"/>
  <c r="H89" i="14" s="1"/>
  <c r="I89" i="14" s="1"/>
  <c r="I90" i="1"/>
  <c r="E74" i="16"/>
  <c r="C74" i="16"/>
  <c r="N71" i="15"/>
  <c r="F71" i="15"/>
  <c r="E71" i="15"/>
  <c r="M71" i="15"/>
  <c r="C56" i="16"/>
  <c r="E56" i="16"/>
  <c r="N54" i="15"/>
  <c r="F54" i="15"/>
  <c r="E54" i="15"/>
  <c r="M54" i="15"/>
  <c r="D39" i="15"/>
  <c r="D41" i="14"/>
  <c r="I42" i="1"/>
  <c r="C25" i="16"/>
  <c r="E25" i="16"/>
  <c r="N23" i="15"/>
  <c r="F23" i="15"/>
  <c r="M23" i="15"/>
  <c r="E23" i="15"/>
  <c r="F18" i="16"/>
  <c r="D18" i="16"/>
  <c r="J16" i="15"/>
  <c r="I16" i="15"/>
  <c r="L16" i="15"/>
  <c r="H16" i="15"/>
  <c r="K16" i="15"/>
  <c r="G16" i="15"/>
  <c r="D13" i="16"/>
  <c r="F13" i="16"/>
  <c r="L11" i="15"/>
  <c r="H11" i="15"/>
  <c r="K11" i="15"/>
  <c r="G11" i="15"/>
  <c r="J11" i="15"/>
  <c r="I11" i="15"/>
  <c r="E218" i="16"/>
  <c r="C218" i="16"/>
  <c r="M215" i="15"/>
  <c r="E215" i="15"/>
  <c r="F215" i="15"/>
  <c r="N215" i="15"/>
  <c r="F105" i="16"/>
  <c r="D105" i="16"/>
  <c r="I102" i="15"/>
  <c r="L102" i="15"/>
  <c r="H102" i="15"/>
  <c r="K102" i="15"/>
  <c r="G102" i="15"/>
  <c r="J102" i="15"/>
  <c r="D19" i="15"/>
  <c r="D21" i="14"/>
  <c r="I22" i="1"/>
  <c r="D213" i="16"/>
  <c r="F213" i="16"/>
  <c r="K210" i="15"/>
  <c r="G210" i="15"/>
  <c r="I210" i="15"/>
  <c r="J210" i="15"/>
  <c r="H210" i="15"/>
  <c r="L210" i="15"/>
  <c r="F177" i="16"/>
  <c r="D177" i="16"/>
  <c r="L174" i="15"/>
  <c r="H174" i="15"/>
  <c r="K174" i="15"/>
  <c r="G174" i="15"/>
  <c r="J174" i="15"/>
  <c r="I174" i="15"/>
  <c r="H157" i="14"/>
  <c r="I157" i="14" s="1"/>
  <c r="F145" i="16"/>
  <c r="D145" i="16"/>
  <c r="K142" i="15"/>
  <c r="G142" i="15"/>
  <c r="J142" i="15"/>
  <c r="I142" i="15"/>
  <c r="L142" i="15"/>
  <c r="H142" i="15"/>
  <c r="F113" i="16"/>
  <c r="D113" i="16"/>
  <c r="J110" i="15"/>
  <c r="I110" i="15"/>
  <c r="L110" i="15"/>
  <c r="H110" i="15"/>
  <c r="K110" i="15"/>
  <c r="G110" i="15"/>
  <c r="F81" i="16"/>
  <c r="D81" i="16"/>
  <c r="I78" i="15"/>
  <c r="L78" i="15"/>
  <c r="H78" i="15"/>
  <c r="K78" i="15"/>
  <c r="G78" i="15"/>
  <c r="J78" i="15"/>
  <c r="C60" i="16"/>
  <c r="E60" i="16"/>
  <c r="N58" i="15"/>
  <c r="F58" i="15"/>
  <c r="M58" i="15"/>
  <c r="E58" i="15"/>
  <c r="D43" i="15"/>
  <c r="D45" i="14"/>
  <c r="I46" i="1"/>
  <c r="C29" i="16"/>
  <c r="E29" i="16"/>
  <c r="N27" i="15"/>
  <c r="F27" i="15"/>
  <c r="M27" i="15"/>
  <c r="E27" i="15"/>
  <c r="D19" i="16"/>
  <c r="F19" i="16"/>
  <c r="L17" i="15"/>
  <c r="H17" i="15"/>
  <c r="K17" i="15"/>
  <c r="G17" i="15"/>
  <c r="J17" i="15"/>
  <c r="I17" i="15"/>
  <c r="D15" i="16"/>
  <c r="F15" i="16"/>
  <c r="L13" i="15"/>
  <c r="H13" i="15"/>
  <c r="K13" i="15"/>
  <c r="G13" i="15"/>
  <c r="J13" i="15"/>
  <c r="I13" i="15"/>
  <c r="F165" i="16"/>
  <c r="D165" i="16"/>
  <c r="K162" i="15"/>
  <c r="G162" i="15"/>
  <c r="J162" i="15"/>
  <c r="I162" i="15"/>
  <c r="L162" i="15"/>
  <c r="H162" i="15"/>
  <c r="E98" i="16"/>
  <c r="C98" i="16"/>
  <c r="N95" i="15"/>
  <c r="F95" i="15"/>
  <c r="M95" i="15"/>
  <c r="E95" i="15"/>
  <c r="C33" i="16"/>
  <c r="E33" i="16"/>
  <c r="N31" i="15"/>
  <c r="F31" i="15"/>
  <c r="M31" i="15"/>
  <c r="E31" i="15"/>
  <c r="D194" i="15"/>
  <c r="H196" i="14"/>
  <c r="I196" i="14" s="1"/>
  <c r="E182" i="16"/>
  <c r="C182" i="16"/>
  <c r="N179" i="15"/>
  <c r="F179" i="15"/>
  <c r="M179" i="15"/>
  <c r="E179" i="15"/>
  <c r="D163" i="15"/>
  <c r="D165" i="14"/>
  <c r="H165" i="14" s="1"/>
  <c r="I165" i="14" s="1"/>
  <c r="I166" i="1"/>
  <c r="D137" i="16"/>
  <c r="F137" i="16"/>
  <c r="I134" i="15"/>
  <c r="L134" i="15"/>
  <c r="G134" i="15"/>
  <c r="K134" i="15"/>
  <c r="J134" i="15"/>
  <c r="H134" i="15"/>
  <c r="D24" i="16"/>
  <c r="F24" i="16"/>
  <c r="K22" i="15"/>
  <c r="G22" i="15"/>
  <c r="J22" i="15"/>
  <c r="I22" i="15"/>
  <c r="L22" i="15"/>
  <c r="H22" i="15"/>
  <c r="D17" i="16"/>
  <c r="F17" i="16"/>
  <c r="L15" i="15"/>
  <c r="H15" i="15"/>
  <c r="K15" i="15"/>
  <c r="G15" i="15"/>
  <c r="J15" i="15"/>
  <c r="I15" i="15"/>
  <c r="E178" i="16"/>
  <c r="C178" i="16"/>
  <c r="N175" i="15"/>
  <c r="F175" i="15"/>
  <c r="M175" i="15"/>
  <c r="E175" i="15"/>
  <c r="D143" i="15"/>
  <c r="D145" i="14"/>
  <c r="H145" i="14" s="1"/>
  <c r="I145" i="14" s="1"/>
  <c r="I146" i="1"/>
  <c r="E130" i="16"/>
  <c r="C130" i="16"/>
  <c r="N127" i="15"/>
  <c r="F127" i="15"/>
  <c r="M127" i="15"/>
  <c r="E127" i="15"/>
  <c r="D79" i="15"/>
  <c r="D81" i="14"/>
  <c r="H81" i="14" s="1"/>
  <c r="I81" i="14" s="1"/>
  <c r="I82" i="1"/>
  <c r="F153" i="16"/>
  <c r="D153" i="16"/>
  <c r="K150" i="15"/>
  <c r="G150" i="15"/>
  <c r="J150" i="15"/>
  <c r="I150" i="15"/>
  <c r="L150" i="15"/>
  <c r="H150" i="15"/>
  <c r="O12" i="15"/>
  <c r="K14" i="3" s="1"/>
  <c r="F212" i="16"/>
  <c r="D212" i="16"/>
  <c r="I209" i="15"/>
  <c r="K209" i="15"/>
  <c r="G209" i="15"/>
  <c r="H209" i="15"/>
  <c r="L209" i="15"/>
  <c r="J209" i="15"/>
  <c r="F203" i="16"/>
  <c r="D203" i="16"/>
  <c r="J200" i="15"/>
  <c r="I200" i="15"/>
  <c r="L200" i="15"/>
  <c r="H200" i="15"/>
  <c r="K200" i="15"/>
  <c r="G200" i="15"/>
  <c r="F191" i="16"/>
  <c r="D191" i="16"/>
  <c r="J188" i="15"/>
  <c r="I188" i="15"/>
  <c r="L188" i="15"/>
  <c r="H188" i="15"/>
  <c r="K188" i="15"/>
  <c r="G188" i="15"/>
  <c r="F184" i="16"/>
  <c r="D184" i="16"/>
  <c r="J181" i="15"/>
  <c r="I181" i="15"/>
  <c r="L181" i="15"/>
  <c r="H181" i="15"/>
  <c r="K181" i="15"/>
  <c r="G181" i="15"/>
  <c r="D172" i="16"/>
  <c r="F172" i="16"/>
  <c r="I169" i="15"/>
  <c r="J169" i="15"/>
  <c r="H169" i="15"/>
  <c r="L169" i="15"/>
  <c r="G169" i="15"/>
  <c r="K169" i="15"/>
  <c r="D160" i="16"/>
  <c r="F160" i="16"/>
  <c r="I157" i="15"/>
  <c r="L157" i="15"/>
  <c r="H157" i="15"/>
  <c r="K157" i="15"/>
  <c r="G157" i="15"/>
  <c r="J157" i="15"/>
  <c r="D152" i="16"/>
  <c r="F152" i="16"/>
  <c r="I149" i="15"/>
  <c r="L149" i="15"/>
  <c r="H149" i="15"/>
  <c r="K149" i="15"/>
  <c r="G149" i="15"/>
  <c r="J149" i="15"/>
  <c r="D140" i="16"/>
  <c r="F140" i="16"/>
  <c r="I137" i="15"/>
  <c r="L137" i="15"/>
  <c r="H137" i="15"/>
  <c r="K137" i="15"/>
  <c r="G137" i="15"/>
  <c r="J137" i="15"/>
  <c r="D120" i="16"/>
  <c r="F120" i="16"/>
  <c r="L117" i="15"/>
  <c r="H117" i="15"/>
  <c r="K117" i="15"/>
  <c r="G117" i="15"/>
  <c r="J117" i="15"/>
  <c r="I117" i="15"/>
  <c r="D112" i="16"/>
  <c r="F112" i="16"/>
  <c r="L109" i="15"/>
  <c r="H109" i="15"/>
  <c r="K109" i="15"/>
  <c r="G109" i="15"/>
  <c r="J109" i="15"/>
  <c r="I109" i="15"/>
  <c r="F100" i="16"/>
  <c r="D100" i="16"/>
  <c r="J97" i="15"/>
  <c r="I97" i="15"/>
  <c r="L97" i="15"/>
  <c r="H97" i="15"/>
  <c r="G97" i="15"/>
  <c r="K97" i="15"/>
  <c r="F88" i="16"/>
  <c r="D88" i="16"/>
  <c r="J85" i="15"/>
  <c r="I85" i="15"/>
  <c r="L85" i="15"/>
  <c r="H85" i="15"/>
  <c r="K85" i="15"/>
  <c r="G85" i="15"/>
  <c r="D76" i="16"/>
  <c r="F76" i="16"/>
  <c r="J73" i="15"/>
  <c r="I73" i="15"/>
  <c r="L73" i="15"/>
  <c r="H73" i="15"/>
  <c r="K73" i="15"/>
  <c r="G73" i="15"/>
  <c r="C52" i="16"/>
  <c r="E52" i="16"/>
  <c r="N50" i="15"/>
  <c r="F50" i="15"/>
  <c r="M50" i="15"/>
  <c r="E50" i="15"/>
  <c r="C40" i="16"/>
  <c r="E40" i="16"/>
  <c r="N38" i="15"/>
  <c r="F38" i="15"/>
  <c r="M38" i="15"/>
  <c r="E38" i="15"/>
  <c r="C32" i="16"/>
  <c r="E32" i="16"/>
  <c r="N30" i="15"/>
  <c r="F30" i="15"/>
  <c r="M30" i="15"/>
  <c r="E30" i="15"/>
  <c r="C24" i="16"/>
  <c r="E24" i="16"/>
  <c r="N22" i="15"/>
  <c r="F22" i="15"/>
  <c r="M22" i="15"/>
  <c r="E22" i="15"/>
  <c r="E220" i="16"/>
  <c r="C220" i="16"/>
  <c r="M217" i="15"/>
  <c r="E217" i="15"/>
  <c r="F217" i="15"/>
  <c r="N217" i="15"/>
  <c r="E199" i="16"/>
  <c r="N196" i="15"/>
  <c r="F196" i="15"/>
  <c r="M196" i="15"/>
  <c r="E196" i="15"/>
  <c r="D191" i="15"/>
  <c r="H193" i="14"/>
  <c r="I193" i="14" s="1"/>
  <c r="D176" i="15"/>
  <c r="D178" i="14"/>
  <c r="H178" i="14" s="1"/>
  <c r="I178" i="14" s="1"/>
  <c r="D160" i="15"/>
  <c r="D162" i="14"/>
  <c r="H162" i="14" s="1"/>
  <c r="I162" i="14" s="1"/>
  <c r="I163" i="1"/>
  <c r="D144" i="15"/>
  <c r="D146" i="14"/>
  <c r="H146" i="14" s="1"/>
  <c r="I146" i="14" s="1"/>
  <c r="I147" i="1"/>
  <c r="H139" i="14"/>
  <c r="I139" i="14" s="1"/>
  <c r="D128" i="15"/>
  <c r="D130" i="14"/>
  <c r="H130" i="14" s="1"/>
  <c r="I130" i="14" s="1"/>
  <c r="I131" i="1"/>
  <c r="E120" i="16"/>
  <c r="C120" i="16"/>
  <c r="N117" i="15"/>
  <c r="F117" i="15"/>
  <c r="M117" i="15"/>
  <c r="E117" i="15"/>
  <c r="H107" i="14"/>
  <c r="I107" i="14" s="1"/>
  <c r="C88" i="16"/>
  <c r="E88" i="16"/>
  <c r="N85" i="15"/>
  <c r="F85" i="15"/>
  <c r="M85" i="15"/>
  <c r="E85" i="15"/>
  <c r="C72" i="16"/>
  <c r="E72" i="16"/>
  <c r="N69" i="15"/>
  <c r="F69" i="15"/>
  <c r="M69" i="15"/>
  <c r="E69" i="15"/>
  <c r="D64" i="15"/>
  <c r="D66" i="14"/>
  <c r="H66" i="14" s="1"/>
  <c r="I66" i="14" s="1"/>
  <c r="I67" i="1"/>
  <c r="D32" i="15"/>
  <c r="D34" i="14"/>
  <c r="I35" i="1"/>
  <c r="E42" i="16"/>
  <c r="C42" i="16"/>
  <c r="M40" i="15"/>
  <c r="E40" i="15"/>
  <c r="N40" i="15"/>
  <c r="F40" i="15"/>
  <c r="F6" i="16"/>
  <c r="D6" i="16"/>
  <c r="J4" i="15"/>
  <c r="I4" i="15"/>
  <c r="L4" i="15"/>
  <c r="H4" i="15"/>
  <c r="K4" i="15"/>
  <c r="G4" i="15"/>
  <c r="E198" i="16"/>
  <c r="N195" i="15"/>
  <c r="F195" i="15"/>
  <c r="E195" i="15"/>
  <c r="M195" i="15"/>
  <c r="C175" i="16"/>
  <c r="E175" i="16"/>
  <c r="N172" i="15"/>
  <c r="F172" i="15"/>
  <c r="M172" i="15"/>
  <c r="E172" i="15"/>
  <c r="E143" i="16"/>
  <c r="C143" i="16"/>
  <c r="N140" i="15"/>
  <c r="F140" i="15"/>
  <c r="M140" i="15"/>
  <c r="E140" i="15"/>
  <c r="C87" i="16"/>
  <c r="E87" i="16"/>
  <c r="N84" i="15"/>
  <c r="F84" i="15"/>
  <c r="M84" i="15"/>
  <c r="E84" i="15"/>
  <c r="E222" i="16"/>
  <c r="C222" i="16"/>
  <c r="M219" i="15"/>
  <c r="E219" i="15"/>
  <c r="F219" i="15"/>
  <c r="N219" i="15"/>
  <c r="D135" i="15"/>
  <c r="D137" i="14"/>
  <c r="H137" i="14" s="1"/>
  <c r="I137" i="14" s="1"/>
  <c r="I138" i="1"/>
  <c r="D60" i="16"/>
  <c r="F60" i="16"/>
  <c r="L58" i="15"/>
  <c r="H58" i="15"/>
  <c r="K58" i="15"/>
  <c r="G58" i="15"/>
  <c r="J58" i="15"/>
  <c r="I58" i="15"/>
  <c r="D23" i="15"/>
  <c r="D25" i="14"/>
  <c r="I26" i="1"/>
  <c r="D20" i="16"/>
  <c r="F20" i="16"/>
  <c r="K18" i="15"/>
  <c r="G18" i="15"/>
  <c r="J18" i="15"/>
  <c r="I18" i="15"/>
  <c r="L18" i="15"/>
  <c r="H18" i="15"/>
  <c r="D192" i="16"/>
  <c r="F192" i="16"/>
  <c r="L189" i="15"/>
  <c r="H189" i="15"/>
  <c r="K189" i="15"/>
  <c r="G189" i="15"/>
  <c r="J189" i="15"/>
  <c r="I189" i="15"/>
  <c r="C45" i="16"/>
  <c r="E45" i="16"/>
  <c r="M43" i="15"/>
  <c r="E43" i="15"/>
  <c r="N43" i="15"/>
  <c r="F43" i="15"/>
  <c r="E197" i="16"/>
  <c r="N194" i="15"/>
  <c r="F194" i="15"/>
  <c r="M194" i="15"/>
  <c r="E194" i="15"/>
  <c r="D40" i="16"/>
  <c r="F40" i="16"/>
  <c r="K38" i="15"/>
  <c r="G38" i="15"/>
  <c r="J38" i="15"/>
  <c r="I38" i="15"/>
  <c r="L38" i="15"/>
  <c r="H38" i="15"/>
  <c r="G59" i="16"/>
  <c r="H219" i="14"/>
  <c r="I219" i="14" s="1"/>
  <c r="E216" i="16"/>
  <c r="M213" i="15"/>
  <c r="E213" i="15"/>
  <c r="F213" i="15"/>
  <c r="N213" i="15"/>
  <c r="C216" i="16"/>
  <c r="D203" i="15"/>
  <c r="H205" i="14"/>
  <c r="I205" i="14" s="1"/>
  <c r="H198" i="14"/>
  <c r="I198" i="14" s="1"/>
  <c r="E195" i="16"/>
  <c r="N192" i="15"/>
  <c r="F192" i="15"/>
  <c r="M192" i="15"/>
  <c r="E192" i="15"/>
  <c r="D187" i="15"/>
  <c r="H189" i="14"/>
  <c r="I189" i="14" s="1"/>
  <c r="H183" i="14"/>
  <c r="I183" i="14" s="1"/>
  <c r="D15" i="13"/>
  <c r="E180" i="16"/>
  <c r="C180" i="16"/>
  <c r="N177" i="15"/>
  <c r="F177" i="15"/>
  <c r="M177" i="15"/>
  <c r="E177" i="15"/>
  <c r="D172" i="15"/>
  <c r="D174" i="14"/>
  <c r="H167" i="14"/>
  <c r="I167" i="14" s="1"/>
  <c r="E164" i="16"/>
  <c r="C164" i="16"/>
  <c r="M161" i="15"/>
  <c r="E161" i="15"/>
  <c r="N161" i="15"/>
  <c r="F161" i="15"/>
  <c r="D156" i="15"/>
  <c r="D158" i="14"/>
  <c r="H158" i="14" s="1"/>
  <c r="I158" i="14" s="1"/>
  <c r="I159" i="1"/>
  <c r="H151" i="14"/>
  <c r="I151" i="14" s="1"/>
  <c r="C148" i="16"/>
  <c r="E148" i="16"/>
  <c r="M145" i="15"/>
  <c r="E145" i="15"/>
  <c r="N145" i="15"/>
  <c r="F145" i="15"/>
  <c r="D140" i="15"/>
  <c r="D142" i="14"/>
  <c r="H142" i="14" s="1"/>
  <c r="I142" i="14" s="1"/>
  <c r="I143" i="1"/>
  <c r="H135" i="14"/>
  <c r="I135" i="14" s="1"/>
  <c r="E132" i="16"/>
  <c r="C132" i="16"/>
  <c r="N129" i="15"/>
  <c r="F129" i="15"/>
  <c r="E129" i="15"/>
  <c r="M129" i="15"/>
  <c r="D124" i="15"/>
  <c r="D126" i="14"/>
  <c r="H126" i="14" s="1"/>
  <c r="I126" i="14" s="1"/>
  <c r="I127" i="1"/>
  <c r="H119" i="14"/>
  <c r="I119" i="14" s="1"/>
  <c r="E116" i="16"/>
  <c r="C116" i="16"/>
  <c r="N113" i="15"/>
  <c r="F113" i="15"/>
  <c r="E113" i="15"/>
  <c r="M113" i="15"/>
  <c r="D108" i="15"/>
  <c r="D110" i="14"/>
  <c r="H110" i="14" s="1"/>
  <c r="I110" i="14" s="1"/>
  <c r="I111" i="1"/>
  <c r="H103" i="14"/>
  <c r="I103" i="14" s="1"/>
  <c r="C100" i="16"/>
  <c r="E100" i="16"/>
  <c r="N97" i="15"/>
  <c r="F97" i="15"/>
  <c r="M97" i="15"/>
  <c r="E97" i="15"/>
  <c r="D92" i="15"/>
  <c r="D94" i="14"/>
  <c r="H94" i="14" s="1"/>
  <c r="I94" i="14" s="1"/>
  <c r="I95" i="1"/>
  <c r="H87" i="14"/>
  <c r="I87" i="14" s="1"/>
  <c r="C84" i="16"/>
  <c r="E84" i="16"/>
  <c r="N81" i="15"/>
  <c r="F81" i="15"/>
  <c r="M81" i="15"/>
  <c r="E81" i="15"/>
  <c r="D76" i="15"/>
  <c r="D78" i="14"/>
  <c r="H78" i="14" s="1"/>
  <c r="I78" i="14" s="1"/>
  <c r="I79" i="1"/>
  <c r="H71" i="14"/>
  <c r="I71" i="14" s="1"/>
  <c r="C68" i="16"/>
  <c r="E68" i="16"/>
  <c r="N65" i="15"/>
  <c r="F65" i="15"/>
  <c r="M65" i="15"/>
  <c r="E65" i="15"/>
  <c r="D60" i="15"/>
  <c r="I63" i="1"/>
  <c r="E51" i="16"/>
  <c r="C51" i="16"/>
  <c r="M49" i="15"/>
  <c r="E49" i="15"/>
  <c r="N49" i="15"/>
  <c r="F49" i="15"/>
  <c r="D44" i="15"/>
  <c r="D46" i="14"/>
  <c r="I47" i="1"/>
  <c r="E35" i="16"/>
  <c r="C35" i="16"/>
  <c r="N33" i="15"/>
  <c r="F33" i="15"/>
  <c r="M33" i="15"/>
  <c r="E33" i="15"/>
  <c r="D28" i="15"/>
  <c r="D30" i="14"/>
  <c r="I31" i="1"/>
  <c r="C10" i="16"/>
  <c r="E10" i="16"/>
  <c r="N8" i="15"/>
  <c r="F8" i="15"/>
  <c r="M8" i="15"/>
  <c r="E8" i="15"/>
  <c r="E147" i="16"/>
  <c r="C147" i="16"/>
  <c r="N144" i="15"/>
  <c r="F144" i="15"/>
  <c r="M144" i="15"/>
  <c r="E144" i="15"/>
  <c r="E135" i="16"/>
  <c r="C135" i="16"/>
  <c r="N132" i="15"/>
  <c r="F132" i="15"/>
  <c r="M132" i="15"/>
  <c r="E132" i="15"/>
  <c r="C123" i="16"/>
  <c r="E123" i="16"/>
  <c r="N120" i="15"/>
  <c r="F120" i="15"/>
  <c r="M120" i="15"/>
  <c r="E120" i="15"/>
  <c r="C103" i="16"/>
  <c r="E103" i="16"/>
  <c r="N100" i="15"/>
  <c r="F100" i="15"/>
  <c r="M100" i="15"/>
  <c r="E100" i="15"/>
  <c r="C91" i="16"/>
  <c r="E91" i="16"/>
  <c r="N88" i="15"/>
  <c r="F88" i="15"/>
  <c r="M88" i="15"/>
  <c r="E88" i="15"/>
  <c r="E71" i="16"/>
  <c r="C71" i="16"/>
  <c r="N68" i="15"/>
  <c r="F68" i="15"/>
  <c r="M68" i="15"/>
  <c r="E68" i="15"/>
  <c r="H218" i="14"/>
  <c r="I218" i="14" s="1"/>
  <c r="D14" i="13"/>
  <c r="H174" i="14"/>
  <c r="I174" i="14" s="1"/>
  <c r="D6" i="13"/>
  <c r="H118" i="14"/>
  <c r="I118" i="14" s="1"/>
  <c r="H86" i="14"/>
  <c r="I86" i="14" s="1"/>
  <c r="D204" i="16"/>
  <c r="F204" i="16"/>
  <c r="L201" i="15"/>
  <c r="H201" i="15"/>
  <c r="K201" i="15"/>
  <c r="G201" i="15"/>
  <c r="J201" i="15"/>
  <c r="I201" i="15"/>
  <c r="D17" i="13"/>
  <c r="F173" i="16"/>
  <c r="D173" i="16"/>
  <c r="L170" i="15"/>
  <c r="H170" i="15"/>
  <c r="K170" i="15"/>
  <c r="G170" i="15"/>
  <c r="I170" i="15"/>
  <c r="J170" i="15"/>
  <c r="F141" i="16"/>
  <c r="D141" i="16"/>
  <c r="K138" i="15"/>
  <c r="G138" i="15"/>
  <c r="J138" i="15"/>
  <c r="I138" i="15"/>
  <c r="L138" i="15"/>
  <c r="H138" i="15"/>
  <c r="F109" i="16"/>
  <c r="D109" i="16"/>
  <c r="I106" i="15"/>
  <c r="L106" i="15"/>
  <c r="H106" i="15"/>
  <c r="K106" i="15"/>
  <c r="G106" i="15"/>
  <c r="J106" i="15"/>
  <c r="F77" i="16"/>
  <c r="D77" i="16"/>
  <c r="I74" i="15"/>
  <c r="L74" i="15"/>
  <c r="H74" i="15"/>
  <c r="K74" i="15"/>
  <c r="G74" i="15"/>
  <c r="J74" i="15"/>
  <c r="D28" i="16"/>
  <c r="F28" i="16"/>
  <c r="K26" i="15"/>
  <c r="G26" i="15"/>
  <c r="J26" i="15"/>
  <c r="I26" i="15"/>
  <c r="L26" i="15"/>
  <c r="H26" i="15"/>
  <c r="D47" i="15"/>
  <c r="D49" i="14"/>
  <c r="I50" i="1"/>
  <c r="D221" i="16"/>
  <c r="F221" i="16"/>
  <c r="K218" i="15"/>
  <c r="G218" i="15"/>
  <c r="J218" i="15"/>
  <c r="I218" i="15"/>
  <c r="H218" i="15"/>
  <c r="L218" i="15"/>
  <c r="D131" i="15"/>
  <c r="D133" i="14"/>
  <c r="H133" i="14" s="1"/>
  <c r="I133" i="14" s="1"/>
  <c r="I134" i="1"/>
  <c r="E118" i="16"/>
  <c r="C118" i="16"/>
  <c r="N115" i="15"/>
  <c r="F115" i="15"/>
  <c r="E115" i="15"/>
  <c r="M115" i="15"/>
  <c r="D202" i="15"/>
  <c r="H204" i="14"/>
  <c r="I204" i="14" s="1"/>
  <c r="D171" i="15"/>
  <c r="D173" i="14"/>
  <c r="H173" i="14" s="1"/>
  <c r="I173" i="14" s="1"/>
  <c r="I174" i="1"/>
  <c r="E158" i="16"/>
  <c r="C158" i="16"/>
  <c r="M155" i="15"/>
  <c r="E155" i="15"/>
  <c r="N155" i="15"/>
  <c r="F155" i="15"/>
  <c r="D139" i="15"/>
  <c r="D141" i="14"/>
  <c r="H141" i="14" s="1"/>
  <c r="I141" i="14" s="1"/>
  <c r="I142" i="1"/>
  <c r="E126" i="16"/>
  <c r="C126" i="16"/>
  <c r="N123" i="15"/>
  <c r="F123" i="15"/>
  <c r="E123" i="15"/>
  <c r="M123" i="15"/>
  <c r="D107" i="15"/>
  <c r="D109" i="14"/>
  <c r="H109" i="14" s="1"/>
  <c r="I109" i="14" s="1"/>
  <c r="I110" i="1"/>
  <c r="E94" i="16"/>
  <c r="C94" i="16"/>
  <c r="N91" i="15"/>
  <c r="F91" i="15"/>
  <c r="E91" i="15"/>
  <c r="M91" i="15"/>
  <c r="D75" i="15"/>
  <c r="D77" i="14"/>
  <c r="H77" i="14" s="1"/>
  <c r="I77" i="14" s="1"/>
  <c r="I78" i="1"/>
  <c r="D32" i="16"/>
  <c r="F32" i="16"/>
  <c r="K30" i="15"/>
  <c r="G30" i="15"/>
  <c r="J30" i="15"/>
  <c r="I30" i="15"/>
  <c r="L30" i="15"/>
  <c r="H30" i="15"/>
  <c r="D211" i="15"/>
  <c r="D213" i="14"/>
  <c r="H213" i="14" s="1"/>
  <c r="I213" i="14" s="1"/>
  <c r="E193" i="16"/>
  <c r="N190" i="15"/>
  <c r="F190" i="15"/>
  <c r="M190" i="15"/>
  <c r="E190" i="15"/>
  <c r="D159" i="15"/>
  <c r="D161" i="14"/>
  <c r="H161" i="14" s="1"/>
  <c r="I161" i="14" s="1"/>
  <c r="I162" i="1"/>
  <c r="F101" i="16"/>
  <c r="D101" i="16"/>
  <c r="I98" i="15"/>
  <c r="L98" i="15"/>
  <c r="H98" i="15"/>
  <c r="K98" i="15"/>
  <c r="G98" i="15"/>
  <c r="J98" i="15"/>
  <c r="E66" i="16"/>
  <c r="C66" i="16"/>
  <c r="N63" i="15"/>
  <c r="F63" i="15"/>
  <c r="M63" i="15"/>
  <c r="E63" i="15"/>
  <c r="D185" i="16"/>
  <c r="F185" i="16"/>
  <c r="L182" i="15"/>
  <c r="H182" i="15"/>
  <c r="K182" i="15"/>
  <c r="G182" i="15"/>
  <c r="J182" i="15"/>
  <c r="I182" i="15"/>
  <c r="E150" i="16"/>
  <c r="C150" i="16"/>
  <c r="M147" i="15"/>
  <c r="E147" i="15"/>
  <c r="N147" i="15"/>
  <c r="F147" i="15"/>
  <c r="D99" i="15"/>
  <c r="D101" i="14"/>
  <c r="H101" i="14" s="1"/>
  <c r="I101" i="14" s="1"/>
  <c r="I102" i="1"/>
  <c r="E86" i="16"/>
  <c r="C86" i="16"/>
  <c r="N83" i="15"/>
  <c r="F83" i="15"/>
  <c r="M83" i="15"/>
  <c r="E83" i="15"/>
  <c r="C37" i="16"/>
  <c r="E37" i="16"/>
  <c r="N35" i="15"/>
  <c r="F35" i="15"/>
  <c r="M35" i="15"/>
  <c r="E35" i="15"/>
  <c r="D181" i="16"/>
  <c r="F181" i="16"/>
  <c r="L178" i="15"/>
  <c r="H178" i="15"/>
  <c r="K178" i="15"/>
  <c r="G178" i="15"/>
  <c r="J178" i="15"/>
  <c r="I178" i="15"/>
  <c r="F133" i="16"/>
  <c r="D133" i="16"/>
  <c r="J130" i="15"/>
  <c r="I130" i="15"/>
  <c r="L130" i="15"/>
  <c r="H130" i="15"/>
  <c r="G130" i="15"/>
  <c r="K130" i="15"/>
  <c r="D111" i="15"/>
  <c r="D113" i="14"/>
  <c r="H113" i="14" s="1"/>
  <c r="I113" i="14" s="1"/>
  <c r="I114" i="1"/>
  <c r="D52" i="16"/>
  <c r="F52" i="16"/>
  <c r="L50" i="15"/>
  <c r="H50" i="15"/>
  <c r="K50" i="15"/>
  <c r="G50" i="15"/>
  <c r="J50" i="15"/>
  <c r="I50" i="15"/>
  <c r="D67" i="15"/>
  <c r="D69" i="14"/>
  <c r="H69" i="14" s="1"/>
  <c r="I69" i="14" s="1"/>
  <c r="I70" i="1"/>
  <c r="D56" i="16"/>
  <c r="F56" i="16"/>
  <c r="L54" i="15"/>
  <c r="H54" i="15"/>
  <c r="K54" i="15"/>
  <c r="G54" i="15"/>
  <c r="J54" i="15"/>
  <c r="I54" i="15"/>
  <c r="F12" i="16"/>
  <c r="D12" i="16"/>
  <c r="J10" i="15"/>
  <c r="I10" i="15"/>
  <c r="L10" i="15"/>
  <c r="H10" i="15"/>
  <c r="K10" i="15"/>
  <c r="G10" i="15"/>
  <c r="O61" i="15" l="1"/>
  <c r="G207" i="16"/>
  <c r="G11" i="16"/>
  <c r="G16" i="16"/>
  <c r="G210" i="16"/>
  <c r="G208" i="16"/>
  <c r="G209" i="16"/>
  <c r="G211" i="16"/>
  <c r="O53" i="15"/>
  <c r="O207" i="15"/>
  <c r="O204" i="15"/>
  <c r="O205" i="15"/>
  <c r="O206" i="15"/>
  <c r="O208" i="15"/>
  <c r="G116" i="16"/>
  <c r="G180" i="16"/>
  <c r="G9" i="16"/>
  <c r="G148" i="16"/>
  <c r="G84" i="16"/>
  <c r="G53" i="16"/>
  <c r="G7" i="16"/>
  <c r="G164" i="16"/>
  <c r="G6" i="16"/>
  <c r="O51" i="15"/>
  <c r="G89" i="16"/>
  <c r="G97" i="16"/>
  <c r="G18" i="16"/>
  <c r="O118" i="15"/>
  <c r="G47" i="16"/>
  <c r="O66" i="15"/>
  <c r="G36" i="16"/>
  <c r="O93" i="15"/>
  <c r="O82" i="15"/>
  <c r="O90" i="15"/>
  <c r="O126" i="15"/>
  <c r="O14" i="15"/>
  <c r="K16" i="3" s="1"/>
  <c r="G124" i="16"/>
  <c r="O185" i="15"/>
  <c r="G188" i="16"/>
  <c r="O13" i="15"/>
  <c r="K15" i="3" s="1"/>
  <c r="O16" i="15"/>
  <c r="K18" i="3" s="1"/>
  <c r="G24" i="16"/>
  <c r="O15" i="15"/>
  <c r="K17" i="3" s="1"/>
  <c r="G51" i="16"/>
  <c r="G220" i="16"/>
  <c r="G68" i="16"/>
  <c r="O145" i="15"/>
  <c r="G20" i="16"/>
  <c r="G72" i="16"/>
  <c r="O17" i="15"/>
  <c r="K19" i="3" s="1"/>
  <c r="G13" i="16"/>
  <c r="G129" i="16"/>
  <c r="G161" i="16"/>
  <c r="G169" i="16"/>
  <c r="G200" i="16"/>
  <c r="O46" i="15"/>
  <c r="O177" i="15"/>
  <c r="G10" i="16"/>
  <c r="O33" i="15"/>
  <c r="G35" i="16"/>
  <c r="O18" i="15"/>
  <c r="K20" i="3" s="1"/>
  <c r="O85" i="15"/>
  <c r="O117" i="15"/>
  <c r="G120" i="16"/>
  <c r="O196" i="15"/>
  <c r="G17" i="16"/>
  <c r="G15" i="16"/>
  <c r="G19" i="16"/>
  <c r="G128" i="16"/>
  <c r="G85" i="16"/>
  <c r="G93" i="16"/>
  <c r="O7" i="15"/>
  <c r="K9" i="3" s="1"/>
  <c r="G136" i="16"/>
  <c r="O4" i="15"/>
  <c r="K6" i="3" s="1"/>
  <c r="G117" i="16"/>
  <c r="G149" i="16"/>
  <c r="G157" i="16"/>
  <c r="F78" i="16"/>
  <c r="G78" i="16" s="1"/>
  <c r="D78" i="16"/>
  <c r="L75" i="15"/>
  <c r="H75" i="15"/>
  <c r="K75" i="15"/>
  <c r="G75" i="15"/>
  <c r="J75" i="15"/>
  <c r="I75" i="15"/>
  <c r="F46" i="16"/>
  <c r="G46" i="16" s="1"/>
  <c r="D46" i="16"/>
  <c r="K44" i="15"/>
  <c r="G44" i="15"/>
  <c r="J44" i="15"/>
  <c r="H44" i="15"/>
  <c r="L44" i="15"/>
  <c r="I44" i="15"/>
  <c r="F214" i="16"/>
  <c r="D214" i="16"/>
  <c r="I211" i="15"/>
  <c r="K211" i="15"/>
  <c r="G211" i="15"/>
  <c r="L211" i="15"/>
  <c r="J211" i="15"/>
  <c r="H211" i="15"/>
  <c r="D110" i="16"/>
  <c r="F110" i="16"/>
  <c r="L107" i="15"/>
  <c r="H107" i="15"/>
  <c r="K107" i="15"/>
  <c r="G107" i="15"/>
  <c r="J107" i="15"/>
  <c r="I107" i="15"/>
  <c r="L14" i="13"/>
  <c r="H14" i="13"/>
  <c r="O14" i="13" s="1"/>
  <c r="Q14" i="13" s="1"/>
  <c r="K14" i="13"/>
  <c r="J14" i="13"/>
  <c r="I14" i="13"/>
  <c r="O97" i="15"/>
  <c r="F127" i="16"/>
  <c r="D127" i="16"/>
  <c r="J124" i="15"/>
  <c r="I124" i="15"/>
  <c r="L124" i="15"/>
  <c r="H124" i="15"/>
  <c r="K124" i="15"/>
  <c r="G124" i="15"/>
  <c r="F143" i="16"/>
  <c r="D143" i="16"/>
  <c r="K140" i="15"/>
  <c r="G140" i="15"/>
  <c r="J140" i="15"/>
  <c r="I140" i="15"/>
  <c r="L140" i="15"/>
  <c r="H140" i="15"/>
  <c r="D206" i="16"/>
  <c r="F206" i="16"/>
  <c r="K203" i="15"/>
  <c r="G203" i="15"/>
  <c r="I203" i="15"/>
  <c r="L203" i="15"/>
  <c r="J203" i="15"/>
  <c r="H203" i="15"/>
  <c r="O213" i="15"/>
  <c r="F70" i="16"/>
  <c r="D70" i="16"/>
  <c r="L67" i="15"/>
  <c r="H67" i="15"/>
  <c r="K67" i="15"/>
  <c r="G67" i="15"/>
  <c r="J67" i="15"/>
  <c r="I67" i="15"/>
  <c r="D174" i="16"/>
  <c r="J171" i="15"/>
  <c r="I171" i="15"/>
  <c r="F174" i="16"/>
  <c r="H171" i="15"/>
  <c r="G171" i="15"/>
  <c r="L171" i="15"/>
  <c r="K171" i="15"/>
  <c r="L6" i="13"/>
  <c r="H6" i="13"/>
  <c r="O6" i="13" s="1"/>
  <c r="Q6" i="13" s="1"/>
  <c r="K6" i="13"/>
  <c r="J6" i="13"/>
  <c r="I6" i="13"/>
  <c r="O8" i="15"/>
  <c r="K10" i="3" s="1"/>
  <c r="F30" i="16"/>
  <c r="D30" i="16"/>
  <c r="I28" i="15"/>
  <c r="L28" i="15"/>
  <c r="H28" i="15"/>
  <c r="K28" i="15"/>
  <c r="G28" i="15"/>
  <c r="J28" i="15"/>
  <c r="O49" i="15"/>
  <c r="O65" i="15"/>
  <c r="F111" i="16"/>
  <c r="D111" i="16"/>
  <c r="J108" i="15"/>
  <c r="I108" i="15"/>
  <c r="L108" i="15"/>
  <c r="H108" i="15"/>
  <c r="K108" i="15"/>
  <c r="G108" i="15"/>
  <c r="O129" i="15"/>
  <c r="O161" i="15"/>
  <c r="F175" i="16"/>
  <c r="D175" i="16"/>
  <c r="L172" i="15"/>
  <c r="H172" i="15"/>
  <c r="K172" i="15"/>
  <c r="G172" i="15"/>
  <c r="J172" i="15"/>
  <c r="I172" i="15"/>
  <c r="O192" i="15"/>
  <c r="G195" i="16"/>
  <c r="D194" i="16"/>
  <c r="F194" i="16"/>
  <c r="L191" i="15"/>
  <c r="H191" i="15"/>
  <c r="K191" i="15"/>
  <c r="G191" i="15"/>
  <c r="J191" i="15"/>
  <c r="I191" i="15"/>
  <c r="G32" i="16"/>
  <c r="G52" i="16"/>
  <c r="D166" i="16"/>
  <c r="I163" i="15"/>
  <c r="L163" i="15"/>
  <c r="H163" i="15"/>
  <c r="F166" i="16"/>
  <c r="K163" i="15"/>
  <c r="G163" i="15"/>
  <c r="J163" i="15"/>
  <c r="G60" i="16"/>
  <c r="D90" i="16"/>
  <c r="F90" i="16"/>
  <c r="G90" i="16" s="1"/>
  <c r="L87" i="15"/>
  <c r="H87" i="15"/>
  <c r="K87" i="15"/>
  <c r="G87" i="15"/>
  <c r="J87" i="15"/>
  <c r="I87" i="15"/>
  <c r="F222" i="16"/>
  <c r="D222" i="16"/>
  <c r="G222" i="16" s="1"/>
  <c r="I219" i="15"/>
  <c r="L219" i="15"/>
  <c r="H219" i="15"/>
  <c r="K219" i="15"/>
  <c r="G219" i="15"/>
  <c r="J219" i="15"/>
  <c r="O29" i="15"/>
  <c r="G31" i="16"/>
  <c r="F42" i="16"/>
  <c r="D42" i="16"/>
  <c r="I40" i="15"/>
  <c r="L40" i="15"/>
  <c r="H40" i="15"/>
  <c r="K40" i="15"/>
  <c r="G40" i="15"/>
  <c r="J40" i="15"/>
  <c r="F58" i="16"/>
  <c r="D58" i="16"/>
  <c r="J56" i="15"/>
  <c r="I56" i="15"/>
  <c r="L56" i="15"/>
  <c r="H56" i="15"/>
  <c r="K56" i="15"/>
  <c r="G56" i="15"/>
  <c r="D91" i="16"/>
  <c r="F91" i="16"/>
  <c r="K88" i="15"/>
  <c r="G88" i="15"/>
  <c r="J88" i="15"/>
  <c r="I88" i="15"/>
  <c r="L88" i="15"/>
  <c r="H88" i="15"/>
  <c r="O109" i="15"/>
  <c r="G112" i="16"/>
  <c r="O141" i="15"/>
  <c r="F155" i="16"/>
  <c r="D155" i="16"/>
  <c r="K152" i="15"/>
  <c r="G152" i="15"/>
  <c r="J152" i="15"/>
  <c r="I152" i="15"/>
  <c r="L152" i="15"/>
  <c r="H152" i="15"/>
  <c r="O173" i="15"/>
  <c r="G176" i="16"/>
  <c r="O209" i="15"/>
  <c r="G69" i="16"/>
  <c r="G77" i="16"/>
  <c r="G125" i="16"/>
  <c r="G133" i="16"/>
  <c r="G165" i="16"/>
  <c r="G173" i="16"/>
  <c r="O178" i="15"/>
  <c r="G181" i="16"/>
  <c r="O186" i="15"/>
  <c r="G189" i="16"/>
  <c r="O193" i="15"/>
  <c r="G196" i="16"/>
  <c r="O201" i="15"/>
  <c r="G204" i="16"/>
  <c r="G217" i="16"/>
  <c r="F33" i="16"/>
  <c r="D33" i="16"/>
  <c r="J31" i="15"/>
  <c r="I31" i="15"/>
  <c r="L31" i="15"/>
  <c r="H31" i="15"/>
  <c r="K31" i="15"/>
  <c r="G31" i="15"/>
  <c r="F201" i="16"/>
  <c r="D201" i="16"/>
  <c r="J198" i="15"/>
  <c r="I198" i="15"/>
  <c r="L198" i="15"/>
  <c r="H198" i="15"/>
  <c r="K198" i="15"/>
  <c r="G198" i="15"/>
  <c r="O34" i="15"/>
  <c r="D86" i="16"/>
  <c r="F86" i="16"/>
  <c r="L83" i="15"/>
  <c r="H83" i="15"/>
  <c r="K83" i="15"/>
  <c r="G83" i="15"/>
  <c r="J83" i="15"/>
  <c r="I83" i="15"/>
  <c r="D158" i="16"/>
  <c r="F158" i="16"/>
  <c r="I155" i="15"/>
  <c r="L155" i="15"/>
  <c r="H155" i="15"/>
  <c r="K155" i="15"/>
  <c r="G155" i="15"/>
  <c r="J155" i="15"/>
  <c r="L18" i="13"/>
  <c r="H18" i="13"/>
  <c r="O18" i="13" s="1"/>
  <c r="Q18" i="13" s="1"/>
  <c r="K18" i="13"/>
  <c r="J18" i="13"/>
  <c r="I18" i="13"/>
  <c r="O41" i="15"/>
  <c r="G43" i="16"/>
  <c r="D71" i="16"/>
  <c r="F71" i="16"/>
  <c r="K68" i="15"/>
  <c r="G68" i="15"/>
  <c r="J68" i="15"/>
  <c r="I68" i="15"/>
  <c r="L68" i="15"/>
  <c r="H68" i="15"/>
  <c r="O89" i="15"/>
  <c r="G108" i="16"/>
  <c r="F135" i="16"/>
  <c r="D135" i="16"/>
  <c r="J132" i="15"/>
  <c r="I132" i="15"/>
  <c r="L132" i="15"/>
  <c r="H132" i="15"/>
  <c r="K132" i="15"/>
  <c r="G132" i="15"/>
  <c r="G156" i="16"/>
  <c r="D198" i="16"/>
  <c r="F198" i="16"/>
  <c r="L195" i="15"/>
  <c r="H195" i="15"/>
  <c r="K195" i="15"/>
  <c r="G195" i="15"/>
  <c r="J195" i="15"/>
  <c r="I195" i="15"/>
  <c r="F218" i="16"/>
  <c r="D218" i="16"/>
  <c r="I215" i="15"/>
  <c r="L215" i="15"/>
  <c r="H215" i="15"/>
  <c r="K215" i="15"/>
  <c r="G215" i="15"/>
  <c r="J215" i="15"/>
  <c r="O133" i="15"/>
  <c r="O149" i="15"/>
  <c r="G168" i="16"/>
  <c r="G28" i="16"/>
  <c r="D114" i="16"/>
  <c r="F114" i="16"/>
  <c r="L111" i="15"/>
  <c r="H111" i="15"/>
  <c r="K111" i="15"/>
  <c r="G111" i="15"/>
  <c r="J111" i="15"/>
  <c r="I111" i="15"/>
  <c r="D95" i="16"/>
  <c r="F95" i="16"/>
  <c r="K92" i="15"/>
  <c r="G92" i="15"/>
  <c r="J92" i="15"/>
  <c r="I92" i="15"/>
  <c r="H92" i="15"/>
  <c r="L92" i="15"/>
  <c r="F159" i="16"/>
  <c r="D159" i="16"/>
  <c r="K156" i="15"/>
  <c r="G156" i="15"/>
  <c r="J156" i="15"/>
  <c r="I156" i="15"/>
  <c r="L156" i="15"/>
  <c r="H156" i="15"/>
  <c r="F131" i="16"/>
  <c r="D131" i="16"/>
  <c r="J128" i="15"/>
  <c r="I128" i="15"/>
  <c r="L128" i="15"/>
  <c r="H128" i="15"/>
  <c r="K128" i="15"/>
  <c r="G128" i="15"/>
  <c r="D179" i="16"/>
  <c r="F179" i="16"/>
  <c r="L176" i="15"/>
  <c r="H176" i="15"/>
  <c r="K176" i="15"/>
  <c r="G176" i="15"/>
  <c r="J176" i="15"/>
  <c r="I176" i="15"/>
  <c r="G199" i="16"/>
  <c r="O217" i="15"/>
  <c r="O22" i="15"/>
  <c r="K27" i="3" s="1"/>
  <c r="O38" i="15"/>
  <c r="F197" i="16"/>
  <c r="D197" i="16"/>
  <c r="J194" i="15"/>
  <c r="I194" i="15"/>
  <c r="L194" i="15"/>
  <c r="H194" i="15"/>
  <c r="G194" i="15"/>
  <c r="K194" i="15"/>
  <c r="F41" i="16"/>
  <c r="D41" i="16"/>
  <c r="J39" i="15"/>
  <c r="I39" i="15"/>
  <c r="L39" i="15"/>
  <c r="H39" i="15"/>
  <c r="K39" i="15"/>
  <c r="G39" i="15"/>
  <c r="D122" i="16"/>
  <c r="F122" i="16"/>
  <c r="L119" i="15"/>
  <c r="H119" i="15"/>
  <c r="K119" i="15"/>
  <c r="G119" i="15"/>
  <c r="J119" i="15"/>
  <c r="I119" i="15"/>
  <c r="D75" i="16"/>
  <c r="F75" i="16"/>
  <c r="K72" i="15"/>
  <c r="G72" i="15"/>
  <c r="J72" i="15"/>
  <c r="I72" i="15"/>
  <c r="L72" i="15"/>
  <c r="H72" i="15"/>
  <c r="F139" i="16"/>
  <c r="D139" i="16"/>
  <c r="K136" i="15"/>
  <c r="G136" i="15"/>
  <c r="J136" i="15"/>
  <c r="I136" i="15"/>
  <c r="L136" i="15"/>
  <c r="H136" i="15"/>
  <c r="G160" i="16"/>
  <c r="D202" i="16"/>
  <c r="F202" i="16"/>
  <c r="L199" i="15"/>
  <c r="H199" i="15"/>
  <c r="K199" i="15"/>
  <c r="G199" i="15"/>
  <c r="J199" i="15"/>
  <c r="I199" i="15"/>
  <c r="O74" i="15"/>
  <c r="O98" i="15"/>
  <c r="G105" i="16"/>
  <c r="O106" i="15"/>
  <c r="O110" i="15"/>
  <c r="G137" i="16"/>
  <c r="O142" i="15"/>
  <c r="G145" i="16"/>
  <c r="O150" i="15"/>
  <c r="O158" i="15"/>
  <c r="O166" i="15"/>
  <c r="O182" i="15"/>
  <c r="O189" i="15"/>
  <c r="O197" i="15"/>
  <c r="O218" i="15"/>
  <c r="F182" i="16"/>
  <c r="D182" i="16"/>
  <c r="J179" i="15"/>
  <c r="I179" i="15"/>
  <c r="L179" i="15"/>
  <c r="H179" i="15"/>
  <c r="G179" i="15"/>
  <c r="K179" i="15"/>
  <c r="D170" i="16"/>
  <c r="F170" i="16"/>
  <c r="I167" i="15"/>
  <c r="K167" i="15"/>
  <c r="J167" i="15"/>
  <c r="H167" i="15"/>
  <c r="L167" i="15"/>
  <c r="G167" i="15"/>
  <c r="F115" i="16"/>
  <c r="D115" i="16"/>
  <c r="J112" i="15"/>
  <c r="I112" i="15"/>
  <c r="L112" i="15"/>
  <c r="H112" i="15"/>
  <c r="K112" i="15"/>
  <c r="G112" i="15"/>
  <c r="L9" i="13"/>
  <c r="H9" i="13"/>
  <c r="O9" i="13" s="1"/>
  <c r="Q9" i="13" s="1"/>
  <c r="K9" i="13"/>
  <c r="J9" i="13"/>
  <c r="I9" i="13"/>
  <c r="F37" i="16"/>
  <c r="G37" i="16" s="1"/>
  <c r="D37" i="16"/>
  <c r="J35" i="15"/>
  <c r="I35" i="15"/>
  <c r="L35" i="15"/>
  <c r="H35" i="15"/>
  <c r="K35" i="15"/>
  <c r="G35" i="15"/>
  <c r="D150" i="16"/>
  <c r="G150" i="16" s="1"/>
  <c r="F150" i="16"/>
  <c r="I147" i="15"/>
  <c r="L147" i="15"/>
  <c r="H147" i="15"/>
  <c r="K147" i="15"/>
  <c r="G147" i="15"/>
  <c r="J147" i="15"/>
  <c r="F193" i="16"/>
  <c r="D193" i="16"/>
  <c r="J190" i="15"/>
  <c r="I190" i="15"/>
  <c r="L190" i="15"/>
  <c r="H190" i="15"/>
  <c r="K190" i="15"/>
  <c r="G190" i="15"/>
  <c r="F61" i="16"/>
  <c r="D61" i="16"/>
  <c r="K59" i="15"/>
  <c r="G59" i="15"/>
  <c r="J59" i="15"/>
  <c r="I59" i="15"/>
  <c r="L59" i="15"/>
  <c r="H59" i="15"/>
  <c r="F57" i="16"/>
  <c r="D57" i="16"/>
  <c r="K55" i="15"/>
  <c r="G55" i="15"/>
  <c r="J55" i="15"/>
  <c r="I55" i="15"/>
  <c r="H55" i="15"/>
  <c r="L55" i="15"/>
  <c r="O73" i="15"/>
  <c r="G92" i="16"/>
  <c r="F119" i="16"/>
  <c r="D119" i="16"/>
  <c r="J116" i="15"/>
  <c r="I116" i="15"/>
  <c r="L116" i="15"/>
  <c r="H116" i="15"/>
  <c r="K116" i="15"/>
  <c r="G116" i="15"/>
  <c r="O169" i="15"/>
  <c r="L7" i="13"/>
  <c r="H7" i="13"/>
  <c r="O7" i="13" s="1"/>
  <c r="Q7" i="13" s="1"/>
  <c r="K7" i="13"/>
  <c r="J7" i="13"/>
  <c r="I7" i="13"/>
  <c r="D183" i="16"/>
  <c r="F183" i="16"/>
  <c r="L180" i="15"/>
  <c r="H180" i="15"/>
  <c r="K180" i="15"/>
  <c r="G180" i="15"/>
  <c r="J180" i="15"/>
  <c r="I180" i="15"/>
  <c r="O200" i="15"/>
  <c r="G203" i="16"/>
  <c r="L12" i="13"/>
  <c r="H12" i="13"/>
  <c r="O12" i="13" s="1"/>
  <c r="Q12" i="13" s="1"/>
  <c r="K12" i="13"/>
  <c r="J12" i="13"/>
  <c r="I12" i="13"/>
  <c r="L20" i="13"/>
  <c r="H20" i="13"/>
  <c r="O20" i="13" s="1"/>
  <c r="Q20" i="13" s="1"/>
  <c r="K20" i="13"/>
  <c r="J20" i="13"/>
  <c r="I20" i="13"/>
  <c r="F29" i="16"/>
  <c r="D29" i="16"/>
  <c r="J27" i="15"/>
  <c r="I27" i="15"/>
  <c r="L27" i="15"/>
  <c r="H27" i="15"/>
  <c r="K27" i="15"/>
  <c r="G27" i="15"/>
  <c r="O37" i="15"/>
  <c r="G39" i="16"/>
  <c r="F50" i="16"/>
  <c r="D50" i="16"/>
  <c r="J48" i="15"/>
  <c r="I48" i="15"/>
  <c r="L48" i="15"/>
  <c r="K48" i="15"/>
  <c r="H48" i="15"/>
  <c r="G48" i="15"/>
  <c r="D83" i="16"/>
  <c r="F83" i="16"/>
  <c r="K80" i="15"/>
  <c r="G80" i="15"/>
  <c r="J80" i="15"/>
  <c r="I80" i="15"/>
  <c r="L80" i="15"/>
  <c r="H80" i="15"/>
  <c r="O42" i="15"/>
  <c r="D162" i="16"/>
  <c r="F162" i="16"/>
  <c r="I159" i="15"/>
  <c r="L159" i="15"/>
  <c r="H159" i="15"/>
  <c r="K159" i="15"/>
  <c r="G159" i="15"/>
  <c r="J159" i="15"/>
  <c r="F134" i="16"/>
  <c r="D134" i="16"/>
  <c r="L131" i="15"/>
  <c r="H131" i="15"/>
  <c r="K131" i="15"/>
  <c r="G131" i="15"/>
  <c r="J131" i="15"/>
  <c r="I131" i="15"/>
  <c r="D138" i="16"/>
  <c r="F138" i="16"/>
  <c r="K135" i="15"/>
  <c r="G135" i="15"/>
  <c r="I135" i="15"/>
  <c r="H135" i="15"/>
  <c r="L135" i="15"/>
  <c r="J135" i="15"/>
  <c r="D67" i="16"/>
  <c r="F67" i="16"/>
  <c r="K64" i="15"/>
  <c r="G64" i="15"/>
  <c r="J64" i="15"/>
  <c r="I64" i="15"/>
  <c r="L64" i="15"/>
  <c r="H64" i="15"/>
  <c r="G88" i="16"/>
  <c r="F163" i="16"/>
  <c r="D163" i="16"/>
  <c r="K160" i="15"/>
  <c r="G160" i="15"/>
  <c r="J160" i="15"/>
  <c r="I160" i="15"/>
  <c r="L160" i="15"/>
  <c r="H160" i="15"/>
  <c r="G40" i="16"/>
  <c r="F82" i="16"/>
  <c r="D82" i="16"/>
  <c r="L79" i="15"/>
  <c r="H79" i="15"/>
  <c r="K79" i="15"/>
  <c r="G79" i="15"/>
  <c r="J79" i="15"/>
  <c r="I79" i="15"/>
  <c r="O31" i="15"/>
  <c r="F45" i="16"/>
  <c r="D45" i="16"/>
  <c r="L43" i="15"/>
  <c r="H43" i="15"/>
  <c r="K43" i="15"/>
  <c r="G43" i="15"/>
  <c r="J43" i="15"/>
  <c r="I43" i="15"/>
  <c r="D154" i="16"/>
  <c r="F154" i="16"/>
  <c r="I151" i="15"/>
  <c r="L151" i="15"/>
  <c r="H151" i="15"/>
  <c r="K151" i="15"/>
  <c r="G151" i="15"/>
  <c r="J151" i="15"/>
  <c r="O45" i="15"/>
  <c r="O77" i="15"/>
  <c r="G96" i="16"/>
  <c r="F123" i="16"/>
  <c r="D123" i="16"/>
  <c r="G123" i="16" s="1"/>
  <c r="J120" i="15"/>
  <c r="I120" i="15"/>
  <c r="L120" i="15"/>
  <c r="H120" i="15"/>
  <c r="K120" i="15"/>
  <c r="G120" i="15"/>
  <c r="L11" i="13"/>
  <c r="H11" i="13"/>
  <c r="O11" i="13" s="1"/>
  <c r="Q11" i="13" s="1"/>
  <c r="K11" i="13"/>
  <c r="I11" i="13"/>
  <c r="J11" i="13"/>
  <c r="D187" i="16"/>
  <c r="F187" i="16"/>
  <c r="L184" i="15"/>
  <c r="H184" i="15"/>
  <c r="K184" i="15"/>
  <c r="G184" i="15"/>
  <c r="J184" i="15"/>
  <c r="I184" i="15"/>
  <c r="G212" i="16"/>
  <c r="G65" i="16"/>
  <c r="G73" i="16"/>
  <c r="G81" i="16"/>
  <c r="G113" i="16"/>
  <c r="G121" i="16"/>
  <c r="G153" i="16"/>
  <c r="G177" i="16"/>
  <c r="G185" i="16"/>
  <c r="G192" i="16"/>
  <c r="G213" i="16"/>
  <c r="G221" i="16"/>
  <c r="D106" i="16"/>
  <c r="F106" i="16"/>
  <c r="L103" i="15"/>
  <c r="H103" i="15"/>
  <c r="K103" i="15"/>
  <c r="G103" i="15"/>
  <c r="J103" i="15"/>
  <c r="I103" i="15"/>
  <c r="D99" i="16"/>
  <c r="F99" i="16"/>
  <c r="K96" i="15"/>
  <c r="G96" i="15"/>
  <c r="J96" i="15"/>
  <c r="I96" i="15"/>
  <c r="L96" i="15"/>
  <c r="H96" i="15"/>
  <c r="L19" i="13"/>
  <c r="H19" i="13"/>
  <c r="O19" i="13" s="1"/>
  <c r="Q19" i="13" s="1"/>
  <c r="K19" i="13"/>
  <c r="I19" i="13"/>
  <c r="J19" i="13"/>
  <c r="O10" i="15"/>
  <c r="K12" i="3" s="1"/>
  <c r="L13" i="13"/>
  <c r="H13" i="13"/>
  <c r="O13" i="13" s="1"/>
  <c r="Q13" i="13" s="1"/>
  <c r="K13" i="13"/>
  <c r="J13" i="13"/>
  <c r="I13" i="13"/>
  <c r="F66" i="16"/>
  <c r="D66" i="16"/>
  <c r="L63" i="15"/>
  <c r="H63" i="15"/>
  <c r="K63" i="15"/>
  <c r="G63" i="15"/>
  <c r="J63" i="15"/>
  <c r="I63" i="15"/>
  <c r="D94" i="16"/>
  <c r="F94" i="16"/>
  <c r="L91" i="15"/>
  <c r="H91" i="15"/>
  <c r="K91" i="15"/>
  <c r="G91" i="15"/>
  <c r="J91" i="15"/>
  <c r="I91" i="15"/>
  <c r="D118" i="16"/>
  <c r="F118" i="16"/>
  <c r="L115" i="15"/>
  <c r="H115" i="15"/>
  <c r="K115" i="15"/>
  <c r="G115" i="15"/>
  <c r="J115" i="15"/>
  <c r="I115" i="15"/>
  <c r="L10" i="13"/>
  <c r="H10" i="13"/>
  <c r="O10" i="13" s="1"/>
  <c r="Q10" i="13" s="1"/>
  <c r="K10" i="13"/>
  <c r="J10" i="13"/>
  <c r="I10" i="13"/>
  <c r="F22" i="16"/>
  <c r="D22" i="16"/>
  <c r="I20" i="15"/>
  <c r="L20" i="15"/>
  <c r="H20" i="15"/>
  <c r="K20" i="15"/>
  <c r="G20" i="15"/>
  <c r="J20" i="15"/>
  <c r="G76" i="16"/>
  <c r="D103" i="16"/>
  <c r="F103" i="16"/>
  <c r="K100" i="15"/>
  <c r="G100" i="15"/>
  <c r="J100" i="15"/>
  <c r="I100" i="15"/>
  <c r="L100" i="15"/>
  <c r="H100" i="15"/>
  <c r="G140" i="16"/>
  <c r="O153" i="15"/>
  <c r="F167" i="16"/>
  <c r="D167" i="16"/>
  <c r="K164" i="15"/>
  <c r="G164" i="15"/>
  <c r="J164" i="15"/>
  <c r="I164" i="15"/>
  <c r="L164" i="15"/>
  <c r="H164" i="15"/>
  <c r="D219" i="16"/>
  <c r="F219" i="16"/>
  <c r="K216" i="15"/>
  <c r="G216" i="15"/>
  <c r="J216" i="15"/>
  <c r="I216" i="15"/>
  <c r="H216" i="15"/>
  <c r="L216" i="15"/>
  <c r="D130" i="16"/>
  <c r="F130" i="16"/>
  <c r="L127" i="15"/>
  <c r="H127" i="15"/>
  <c r="K127" i="15"/>
  <c r="G127" i="15"/>
  <c r="J127" i="15"/>
  <c r="I127" i="15"/>
  <c r="O101" i="15"/>
  <c r="G152" i="16"/>
  <c r="O165" i="15"/>
  <c r="O181" i="15"/>
  <c r="G184" i="16"/>
  <c r="D215" i="16"/>
  <c r="F215" i="16"/>
  <c r="K212" i="15"/>
  <c r="G212" i="15"/>
  <c r="J212" i="15"/>
  <c r="I212" i="15"/>
  <c r="H212" i="15"/>
  <c r="L212" i="15"/>
  <c r="G44" i="16"/>
  <c r="F205" i="16"/>
  <c r="D205" i="16"/>
  <c r="I202" i="15"/>
  <c r="K202" i="15"/>
  <c r="G202" i="15"/>
  <c r="L202" i="15"/>
  <c r="J202" i="15"/>
  <c r="H202" i="15"/>
  <c r="F49" i="16"/>
  <c r="D49" i="16"/>
  <c r="G49" i="16" s="1"/>
  <c r="K47" i="15"/>
  <c r="G47" i="15"/>
  <c r="J47" i="15"/>
  <c r="I47" i="15"/>
  <c r="H47" i="15"/>
  <c r="L47" i="15"/>
  <c r="D102" i="16"/>
  <c r="F102" i="16"/>
  <c r="L99" i="15"/>
  <c r="H99" i="15"/>
  <c r="K99" i="15"/>
  <c r="G99" i="15"/>
  <c r="J99" i="15"/>
  <c r="I99" i="15"/>
  <c r="D79" i="16"/>
  <c r="F79" i="16"/>
  <c r="K76" i="15"/>
  <c r="G76" i="15"/>
  <c r="J76" i="15"/>
  <c r="I76" i="15"/>
  <c r="H76" i="15"/>
  <c r="L76" i="15"/>
  <c r="O113" i="15"/>
  <c r="D142" i="16"/>
  <c r="F142" i="16"/>
  <c r="I139" i="15"/>
  <c r="L139" i="15"/>
  <c r="H139" i="15"/>
  <c r="K139" i="15"/>
  <c r="G139" i="15"/>
  <c r="J139" i="15"/>
  <c r="L17" i="13"/>
  <c r="H17" i="13"/>
  <c r="O17" i="13" s="1"/>
  <c r="Q17" i="13" s="1"/>
  <c r="K17" i="13"/>
  <c r="J17" i="13"/>
  <c r="I17" i="13"/>
  <c r="F62" i="16"/>
  <c r="D62" i="16"/>
  <c r="J60" i="15"/>
  <c r="I60" i="15"/>
  <c r="L60" i="15"/>
  <c r="H60" i="15"/>
  <c r="G60" i="15"/>
  <c r="K60" i="15"/>
  <c r="O81" i="15"/>
  <c r="G100" i="16"/>
  <c r="G132" i="16"/>
  <c r="L15" i="13"/>
  <c r="H15" i="13"/>
  <c r="O15" i="13" s="1"/>
  <c r="Q15" i="13" s="1"/>
  <c r="K15" i="13"/>
  <c r="J15" i="13"/>
  <c r="I15" i="13"/>
  <c r="D190" i="16"/>
  <c r="F190" i="16"/>
  <c r="L187" i="15"/>
  <c r="H187" i="15"/>
  <c r="K187" i="15"/>
  <c r="G187" i="15"/>
  <c r="J187" i="15"/>
  <c r="I187" i="15"/>
  <c r="G216" i="16"/>
  <c r="F25" i="16"/>
  <c r="D25" i="16"/>
  <c r="J23" i="15"/>
  <c r="I23" i="15"/>
  <c r="L23" i="15"/>
  <c r="H23" i="15"/>
  <c r="K23" i="15"/>
  <c r="G23" i="15"/>
  <c r="G143" i="16"/>
  <c r="F34" i="16"/>
  <c r="D34" i="16"/>
  <c r="I32" i="15"/>
  <c r="L32" i="15"/>
  <c r="H32" i="15"/>
  <c r="K32" i="15"/>
  <c r="G32" i="15"/>
  <c r="J32" i="15"/>
  <c r="O69" i="15"/>
  <c r="F147" i="16"/>
  <c r="D147" i="16"/>
  <c r="K144" i="15"/>
  <c r="G144" i="15"/>
  <c r="J144" i="15"/>
  <c r="I144" i="15"/>
  <c r="L144" i="15"/>
  <c r="H144" i="15"/>
  <c r="O30" i="15"/>
  <c r="O50" i="15"/>
  <c r="D146" i="16"/>
  <c r="F146" i="16"/>
  <c r="I143" i="15"/>
  <c r="L143" i="15"/>
  <c r="H143" i="15"/>
  <c r="K143" i="15"/>
  <c r="G143" i="15"/>
  <c r="J143" i="15"/>
  <c r="G29" i="16"/>
  <c r="O58" i="15"/>
  <c r="F21" i="16"/>
  <c r="D21" i="16"/>
  <c r="J19" i="15"/>
  <c r="I19" i="15"/>
  <c r="L19" i="15"/>
  <c r="H19" i="15"/>
  <c r="K19" i="15"/>
  <c r="G19" i="15"/>
  <c r="O11" i="15"/>
  <c r="K13" i="3" s="1"/>
  <c r="O54" i="15"/>
  <c r="G56" i="16"/>
  <c r="F186" i="16"/>
  <c r="D186" i="16"/>
  <c r="J183" i="15"/>
  <c r="I183" i="15"/>
  <c r="L183" i="15"/>
  <c r="H183" i="15"/>
  <c r="K183" i="15"/>
  <c r="G183" i="15"/>
  <c r="O5" i="15"/>
  <c r="K7" i="3" s="1"/>
  <c r="F8" i="16"/>
  <c r="D8" i="16"/>
  <c r="J6" i="15"/>
  <c r="I6" i="15"/>
  <c r="L6" i="15"/>
  <c r="H6" i="15"/>
  <c r="K6" i="15"/>
  <c r="G6" i="15"/>
  <c r="F26" i="16"/>
  <c r="D26" i="16"/>
  <c r="I24" i="15"/>
  <c r="L24" i="15"/>
  <c r="H24" i="15"/>
  <c r="K24" i="15"/>
  <c r="G24" i="15"/>
  <c r="J24" i="15"/>
  <c r="G80" i="16"/>
  <c r="D107" i="16"/>
  <c r="F107" i="16"/>
  <c r="K104" i="15"/>
  <c r="G104" i="15"/>
  <c r="J104" i="15"/>
  <c r="I104" i="15"/>
  <c r="L104" i="15"/>
  <c r="H104" i="15"/>
  <c r="O125" i="15"/>
  <c r="G144" i="16"/>
  <c r="O157" i="15"/>
  <c r="F171" i="16"/>
  <c r="D171" i="16"/>
  <c r="K168" i="15"/>
  <c r="G168" i="15"/>
  <c r="H168" i="15"/>
  <c r="L168" i="15"/>
  <c r="J168" i="15"/>
  <c r="I168" i="15"/>
  <c r="O188" i="15"/>
  <c r="G191" i="16"/>
  <c r="O9" i="15"/>
  <c r="K11" i="3" s="1"/>
  <c r="O62" i="15"/>
  <c r="O70" i="15"/>
  <c r="O78" i="15"/>
  <c r="O86" i="15"/>
  <c r="O94" i="15"/>
  <c r="G101" i="16"/>
  <c r="O102" i="15"/>
  <c r="G109" i="16"/>
  <c r="O114" i="15"/>
  <c r="O122" i="15"/>
  <c r="O130" i="15"/>
  <c r="O134" i="15"/>
  <c r="O138" i="15"/>
  <c r="G141" i="16"/>
  <c r="O146" i="15"/>
  <c r="O154" i="15"/>
  <c r="O162" i="15"/>
  <c r="O170" i="15"/>
  <c r="O174" i="15"/>
  <c r="O210" i="15"/>
  <c r="O214" i="15"/>
  <c r="D98" i="16"/>
  <c r="F98" i="16"/>
  <c r="L95" i="15"/>
  <c r="H95" i="15"/>
  <c r="K95" i="15"/>
  <c r="G95" i="15"/>
  <c r="J95" i="15"/>
  <c r="I95" i="15"/>
  <c r="F74" i="16"/>
  <c r="D74" i="16"/>
  <c r="L71" i="15"/>
  <c r="H71" i="15"/>
  <c r="K71" i="15"/>
  <c r="G71" i="15"/>
  <c r="J71" i="15"/>
  <c r="I71" i="15"/>
  <c r="G12" i="16"/>
  <c r="G48" i="16"/>
  <c r="G70" i="16"/>
  <c r="D126" i="16"/>
  <c r="F126" i="16"/>
  <c r="L123" i="15"/>
  <c r="H123" i="15"/>
  <c r="K123" i="15"/>
  <c r="G123" i="15"/>
  <c r="J123" i="15"/>
  <c r="I123" i="15"/>
  <c r="O25" i="15"/>
  <c r="G27" i="16"/>
  <c r="F38" i="16"/>
  <c r="D38" i="16"/>
  <c r="I36" i="15"/>
  <c r="L36" i="15"/>
  <c r="H36" i="15"/>
  <c r="K36" i="15"/>
  <c r="G36" i="15"/>
  <c r="J36" i="15"/>
  <c r="F54" i="16"/>
  <c r="D54" i="16"/>
  <c r="J52" i="15"/>
  <c r="I52" i="15"/>
  <c r="L52" i="15"/>
  <c r="H52" i="15"/>
  <c r="K52" i="15"/>
  <c r="G52" i="15"/>
  <c r="D87" i="16"/>
  <c r="F87" i="16"/>
  <c r="K84" i="15"/>
  <c r="G84" i="15"/>
  <c r="J84" i="15"/>
  <c r="I84" i="15"/>
  <c r="L84" i="15"/>
  <c r="H84" i="15"/>
  <c r="O105" i="15"/>
  <c r="O121" i="15"/>
  <c r="O137" i="15"/>
  <c r="F151" i="16"/>
  <c r="D151" i="16"/>
  <c r="K148" i="15"/>
  <c r="G148" i="15"/>
  <c r="J148" i="15"/>
  <c r="I148" i="15"/>
  <c r="L148" i="15"/>
  <c r="H148" i="15"/>
  <c r="G172" i="16"/>
  <c r="L8" i="13"/>
  <c r="H8" i="13"/>
  <c r="O8" i="13" s="1"/>
  <c r="Q8" i="13" s="1"/>
  <c r="K8" i="13"/>
  <c r="J8" i="13"/>
  <c r="I8" i="13"/>
  <c r="L16" i="13"/>
  <c r="H16" i="13"/>
  <c r="O16" i="13" s="1"/>
  <c r="Q16" i="13" s="1"/>
  <c r="K16" i="13"/>
  <c r="J16" i="13"/>
  <c r="I16" i="13"/>
  <c r="F178" i="16"/>
  <c r="D178" i="16"/>
  <c r="J175" i="15"/>
  <c r="I175" i="15"/>
  <c r="L175" i="15"/>
  <c r="K175" i="15"/>
  <c r="H175" i="15"/>
  <c r="G175" i="15"/>
  <c r="O21" i="15"/>
  <c r="K24" i="3" s="1"/>
  <c r="G23" i="16"/>
  <c r="G104" i="16"/>
  <c r="O26" i="15"/>
  <c r="K34" i="3" s="1"/>
  <c r="G111" i="16" l="1"/>
  <c r="G174" i="16"/>
  <c r="G206" i="16"/>
  <c r="G110" i="16"/>
  <c r="G214" i="16"/>
  <c r="G175" i="16"/>
  <c r="G166" i="16"/>
  <c r="O171" i="15"/>
  <c r="G170" i="16"/>
  <c r="G114" i="16"/>
  <c r="G86" i="16"/>
  <c r="G95" i="16"/>
  <c r="O180" i="15"/>
  <c r="G138" i="16"/>
  <c r="G183" i="16"/>
  <c r="G67" i="16"/>
  <c r="G154" i="16"/>
  <c r="G155" i="16"/>
  <c r="G91" i="16"/>
  <c r="O87" i="15"/>
  <c r="O172" i="15"/>
  <c r="O108" i="15"/>
  <c r="O28" i="15"/>
  <c r="G30" i="16"/>
  <c r="O67" i="15"/>
  <c r="O203" i="15"/>
  <c r="O140" i="15"/>
  <c r="O124" i="15"/>
  <c r="G127" i="16"/>
  <c r="O107" i="15"/>
  <c r="O211" i="15"/>
  <c r="O44" i="15"/>
  <c r="O75" i="15"/>
  <c r="O215" i="15"/>
  <c r="G219" i="16"/>
  <c r="O176" i="15"/>
  <c r="O128" i="15"/>
  <c r="G94" i="16"/>
  <c r="G159" i="16"/>
  <c r="G33" i="16"/>
  <c r="O190" i="15"/>
  <c r="G193" i="16"/>
  <c r="G202" i="16"/>
  <c r="G130" i="16"/>
  <c r="G66" i="16"/>
  <c r="G79" i="16"/>
  <c r="G83" i="16"/>
  <c r="O32" i="15"/>
  <c r="G26" i="16"/>
  <c r="G8" i="16"/>
  <c r="O96" i="15"/>
  <c r="O159" i="15"/>
  <c r="G135" i="16"/>
  <c r="G22" i="16"/>
  <c r="O212" i="15"/>
  <c r="O127" i="15"/>
  <c r="O216" i="15"/>
  <c r="O116" i="15"/>
  <c r="G119" i="16"/>
  <c r="G122" i="16"/>
  <c r="O91" i="15"/>
  <c r="O135" i="15"/>
  <c r="G215" i="16"/>
  <c r="G167" i="16"/>
  <c r="O39" i="15"/>
  <c r="O219" i="15"/>
  <c r="O163" i="15"/>
  <c r="O191" i="15"/>
  <c r="G194" i="16"/>
  <c r="G87" i="16"/>
  <c r="G54" i="16"/>
  <c r="G38" i="16"/>
  <c r="G126" i="16"/>
  <c r="O115" i="15"/>
  <c r="O160" i="15"/>
  <c r="O64" i="15"/>
  <c r="G162" i="16"/>
  <c r="G115" i="16"/>
  <c r="O92" i="15"/>
  <c r="O111" i="15"/>
  <c r="G218" i="16"/>
  <c r="O155" i="15"/>
  <c r="O152" i="15"/>
  <c r="O40" i="15"/>
  <c r="G42" i="16"/>
  <c r="G98" i="16"/>
  <c r="G107" i="16"/>
  <c r="G146" i="16"/>
  <c r="G142" i="16"/>
  <c r="G163" i="16"/>
  <c r="G139" i="16"/>
  <c r="G179" i="16"/>
  <c r="G198" i="16"/>
  <c r="O103" i="15"/>
  <c r="O120" i="15"/>
  <c r="O43" i="15"/>
  <c r="O27" i="15"/>
  <c r="K35" i="3" s="1"/>
  <c r="O112" i="15"/>
  <c r="O179" i="15"/>
  <c r="O198" i="15"/>
  <c r="G178" i="16"/>
  <c r="O183" i="15"/>
  <c r="G21" i="16"/>
  <c r="O143" i="15"/>
  <c r="G34" i="16"/>
  <c r="O23" i="15"/>
  <c r="K29" i="3" s="1"/>
  <c r="G190" i="16"/>
  <c r="O139" i="15"/>
  <c r="O99" i="15"/>
  <c r="G103" i="16"/>
  <c r="O20" i="15"/>
  <c r="K23" i="3" s="1"/>
  <c r="G50" i="16"/>
  <c r="G57" i="16"/>
  <c r="G58" i="16"/>
  <c r="O175" i="15"/>
  <c r="G151" i="16"/>
  <c r="O36" i="15"/>
  <c r="O123" i="15"/>
  <c r="O71" i="15"/>
  <c r="G74" i="16"/>
  <c r="O24" i="15"/>
  <c r="K32" i="3" s="1"/>
  <c r="G186" i="16"/>
  <c r="O19" i="15"/>
  <c r="K22" i="3" s="1"/>
  <c r="G25" i="16"/>
  <c r="G205" i="16"/>
  <c r="O164" i="15"/>
  <c r="O79" i="15"/>
  <c r="G82" i="16"/>
  <c r="O147" i="15"/>
  <c r="O167" i="15"/>
  <c r="O72" i="15"/>
  <c r="G197" i="16"/>
  <c r="G131" i="16"/>
  <c r="O156" i="15"/>
  <c r="O195" i="15"/>
  <c r="O132" i="15"/>
  <c r="G201" i="16"/>
  <c r="O88" i="15"/>
  <c r="O168" i="15"/>
  <c r="O104" i="15"/>
  <c r="O144" i="15"/>
  <c r="O187" i="15"/>
  <c r="O202" i="15"/>
  <c r="G45" i="16"/>
  <c r="O131" i="15"/>
  <c r="G134" i="16"/>
  <c r="O80" i="15"/>
  <c r="O48" i="15"/>
  <c r="G61" i="16"/>
  <c r="O119" i="15"/>
  <c r="G41" i="16"/>
  <c r="O83" i="15"/>
  <c r="O84" i="15"/>
  <c r="O76" i="15"/>
  <c r="O47" i="15"/>
  <c r="G118" i="16"/>
  <c r="O63" i="15"/>
  <c r="G106" i="16"/>
  <c r="O184" i="15"/>
  <c r="G71" i="16"/>
  <c r="O148" i="15"/>
  <c r="O95" i="15"/>
  <c r="G171" i="16"/>
  <c r="O6" i="15"/>
  <c r="K8" i="3" s="1"/>
  <c r="G147" i="16"/>
  <c r="G102" i="16"/>
  <c r="O100" i="15"/>
  <c r="G99" i="16"/>
  <c r="G187" i="16"/>
  <c r="O151" i="15"/>
  <c r="O35" i="15"/>
  <c r="G182" i="16"/>
  <c r="O199" i="15"/>
  <c r="O136" i="15"/>
  <c r="G75" i="16"/>
  <c r="O194" i="15"/>
  <c r="O68" i="15"/>
  <c r="G158" i="16"/>
  <c r="O52" i="15"/>
  <c r="O60" i="15"/>
  <c r="O59" i="15"/>
  <c r="G62" i="16"/>
  <c r="O55" i="15"/>
  <c r="O56" i="15"/>
</calcChain>
</file>

<file path=xl/comments1.xml><?xml version="1.0" encoding="utf-8"?>
<comments xmlns="http://schemas.openxmlformats.org/spreadsheetml/2006/main">
  <authors>
    <author/>
  </authors>
  <commentList>
    <comment ref="G69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74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77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78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81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82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93" authorId="0" shapeId="0">
      <text>
        <r>
          <rPr>
            <sz val="11"/>
            <color theme="1"/>
            <rFont val="Calibri"/>
            <scheme val="minor"/>
          </rPr>
          <t>======
ID#AAAAHhOAi2s
    (2020-12-31 18:49:45)
Waqar</t>
        </r>
      </text>
    </comment>
    <comment ref="G94" authorId="0" shapeId="0">
      <text>
        <r>
          <rPr>
            <sz val="11"/>
            <color theme="1"/>
            <rFont val="Calibri"/>
            <scheme val="minor"/>
          </rPr>
          <t>======
ID#AAAAHhOAi2s
    (2020-12-31 18:49:45)
Waqar</t>
        </r>
      </text>
    </comment>
    <comment ref="G101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  <comment ref="G103" authorId="0" shapeId="0">
      <text>
        <r>
          <rPr>
            <sz val="11"/>
            <color theme="1"/>
            <rFont val="Calibri"/>
            <scheme val="minor"/>
          </rPr>
          <t>Waqar</t>
        </r>
      </text>
    </comment>
  </commentList>
</comments>
</file>

<file path=xl/sharedStrings.xml><?xml version="1.0" encoding="utf-8"?>
<sst xmlns="http://schemas.openxmlformats.org/spreadsheetml/2006/main" count="11328" uniqueCount="2890">
  <si>
    <t>UC wise Population and Target</t>
  </si>
  <si>
    <r>
      <rPr>
        <b/>
        <sz val="11"/>
        <color theme="1"/>
        <rFont val="Calibri"/>
      </rPr>
      <t>District:___________</t>
    </r>
    <r>
      <rPr>
        <b/>
        <u/>
        <sz val="11"/>
        <color theme="1"/>
        <rFont val="Calibri"/>
      </rPr>
      <t>__RAWALPINDI</t>
    </r>
  </si>
  <si>
    <t>Tehsil Kahuta</t>
  </si>
  <si>
    <r>
      <rPr>
        <b/>
        <sz val="11"/>
        <color theme="1"/>
        <rFont val="Calibri"/>
      </rPr>
      <t>Total Population: _</t>
    </r>
    <r>
      <rPr>
        <b/>
        <u/>
        <sz val="11"/>
        <color theme="1"/>
        <rFont val="Calibri"/>
      </rPr>
      <t>6279480</t>
    </r>
    <r>
      <rPr>
        <b/>
        <sz val="11"/>
        <color theme="1"/>
        <rFont val="Calibri"/>
      </rPr>
      <t>_______</t>
    </r>
  </si>
  <si>
    <t>Tehsil</t>
  </si>
  <si>
    <t>S. No</t>
  </si>
  <si>
    <t>Name of UC</t>
  </si>
  <si>
    <t>Location</t>
  </si>
  <si>
    <t>Total population</t>
  </si>
  <si>
    <t>Annual Target</t>
  </si>
  <si>
    <t>Total
Villages/ Mohallahs</t>
  </si>
  <si>
    <t>Urban/ Rural</t>
  </si>
  <si>
    <t>Live birts</t>
  </si>
  <si>
    <t>Surviving Infants</t>
  </si>
  <si>
    <t>0-59 M</t>
  </si>
  <si>
    <t>P&amp;L
Women</t>
  </si>
  <si>
    <t>CBA
Women</t>
  </si>
  <si>
    <t>Beor</t>
  </si>
  <si>
    <t>Rural</t>
  </si>
  <si>
    <t>Dakhali</t>
  </si>
  <si>
    <t>Doberan Khurd</t>
  </si>
  <si>
    <t>Hothla</t>
  </si>
  <si>
    <t>Kahuta City 01</t>
  </si>
  <si>
    <t>Urban</t>
  </si>
  <si>
    <t>Kahuta City 02</t>
  </si>
  <si>
    <t>Kahuta City 03</t>
  </si>
  <si>
    <t>Khadiot</t>
  </si>
  <si>
    <t>Khalol</t>
  </si>
  <si>
    <t>-</t>
  </si>
  <si>
    <t>Lehari</t>
  </si>
  <si>
    <t>Mator</t>
  </si>
  <si>
    <t>Mowara</t>
  </si>
  <si>
    <t>Nara</t>
  </si>
  <si>
    <t>Narar</t>
  </si>
  <si>
    <t>Punjar</t>
  </si>
  <si>
    <t>Gujar khan</t>
  </si>
  <si>
    <t>BEWAL</t>
  </si>
  <si>
    <t>BHU Bewal</t>
  </si>
  <si>
    <t>BHADANA</t>
  </si>
  <si>
    <t>BHU Bhadana</t>
  </si>
  <si>
    <t>CHANGA MERA</t>
  </si>
  <si>
    <t>BHU Changa Maira</t>
  </si>
  <si>
    <t>DEVI</t>
  </si>
  <si>
    <t>BHU Devi</t>
  </si>
  <si>
    <t>DOUTALA</t>
  </si>
  <si>
    <t>RHC Doultala</t>
  </si>
  <si>
    <t>G. KHAN 02</t>
  </si>
  <si>
    <t>THQ Gujar khan</t>
  </si>
  <si>
    <t>G.KHAN 03</t>
  </si>
  <si>
    <t>MCH 01 Gujar khan</t>
  </si>
  <si>
    <t>GHANGRILA</t>
  </si>
  <si>
    <t>BHU Pothi Bijnial</t>
  </si>
  <si>
    <t>GUJAR KHAN CITY 01</t>
  </si>
  <si>
    <t>DDHO Office Gujar khan</t>
  </si>
  <si>
    <t>GULYANA</t>
  </si>
  <si>
    <t>BHU Gulyana</t>
  </si>
  <si>
    <t>JAND MEHLU</t>
  </si>
  <si>
    <t>BHU Jand Mehlu</t>
  </si>
  <si>
    <t>JARMOT KALAN</t>
  </si>
  <si>
    <t>BHU Jermot Kalan</t>
  </si>
  <si>
    <t>JATTLI</t>
  </si>
  <si>
    <t>BHU Jattli</t>
  </si>
  <si>
    <t>JHUNGAL</t>
  </si>
  <si>
    <t>BHU Jhungal</t>
  </si>
  <si>
    <t>KALYAM AWAN</t>
  </si>
  <si>
    <t>BHU Snghoori</t>
  </si>
  <si>
    <t>KANIT KHALIL</t>
  </si>
  <si>
    <t>BHU Susral</t>
  </si>
  <si>
    <t>KOUNTRILA</t>
  </si>
  <si>
    <t>BHU Kountrila</t>
  </si>
  <si>
    <t>KRUMB ILYAS</t>
  </si>
  <si>
    <t>BHU Krumb Illyas</t>
  </si>
  <si>
    <t>KURI DULAL</t>
  </si>
  <si>
    <t>BHU Kuri Dulal</t>
  </si>
  <si>
    <t>MANDRA</t>
  </si>
  <si>
    <t>RHC Mandra</t>
  </si>
  <si>
    <t>MANGHOT</t>
  </si>
  <si>
    <t>BHU Jajja</t>
  </si>
  <si>
    <t>MANKIALA</t>
  </si>
  <si>
    <t>BHU Mankiala</t>
  </si>
  <si>
    <t>MATWA</t>
  </si>
  <si>
    <t>BHU Buchial</t>
  </si>
  <si>
    <t>MOHARA NOORI</t>
  </si>
  <si>
    <t>BHU Morha Noori</t>
  </si>
  <si>
    <t>NARALI</t>
  </si>
  <si>
    <t>BHU Dhoong</t>
  </si>
  <si>
    <t>PUNJRAN</t>
  </si>
  <si>
    <t>BHU Bhawely</t>
  </si>
  <si>
    <t>QAZIAN</t>
  </si>
  <si>
    <t>RHC Qazian</t>
  </si>
  <si>
    <t>RAMANY</t>
  </si>
  <si>
    <t>BHU Ramman</t>
  </si>
  <si>
    <t>SANGH</t>
  </si>
  <si>
    <t>BHU Sahang</t>
  </si>
  <si>
    <t>SUI CHIMIAN</t>
  </si>
  <si>
    <t>BHU Sui Cheemian</t>
  </si>
  <si>
    <t>SUKHOO</t>
  </si>
  <si>
    <t>BHU Sukho</t>
  </si>
  <si>
    <t>SYED</t>
  </si>
  <si>
    <t>BHU Kisran</t>
  </si>
  <si>
    <t>THATHI</t>
  </si>
  <si>
    <t>BHU Thathi</t>
  </si>
  <si>
    <t>Kotli Sattian</t>
  </si>
  <si>
    <t>Aryari</t>
  </si>
  <si>
    <t>Bhattian</t>
  </si>
  <si>
    <t>Darnoyan</t>
  </si>
  <si>
    <t>Dheerkot Sattian</t>
  </si>
  <si>
    <t>Karor</t>
  </si>
  <si>
    <t>Lehtrar</t>
  </si>
  <si>
    <t>Maloot Sattian</t>
  </si>
  <si>
    <t>Santh Saroola</t>
  </si>
  <si>
    <t>Waghal/Dhanda</t>
  </si>
  <si>
    <t>U.C No. 1</t>
  </si>
  <si>
    <t>U.C No. 2</t>
  </si>
  <si>
    <t>U.C No. 3</t>
  </si>
  <si>
    <t>U.C No. 4</t>
  </si>
  <si>
    <t>U.C No. 5</t>
  </si>
  <si>
    <t>U.C No. 6</t>
  </si>
  <si>
    <t>U.C No. 7</t>
  </si>
  <si>
    <t>U.C No. 8</t>
  </si>
  <si>
    <t>U.C No. 9</t>
  </si>
  <si>
    <t>U.C No. 10</t>
  </si>
  <si>
    <t>U.C No. 11</t>
  </si>
  <si>
    <t>U.C No. 12</t>
  </si>
  <si>
    <t>U.C No. 13</t>
  </si>
  <si>
    <t>U.C No. 14</t>
  </si>
  <si>
    <t>U.C No. 15</t>
  </si>
  <si>
    <t>U.C No. 16</t>
  </si>
  <si>
    <t>U.C No. 17</t>
  </si>
  <si>
    <t>U.C No. 18</t>
  </si>
  <si>
    <t>U.C No. 19</t>
  </si>
  <si>
    <t>U.C No. 20</t>
  </si>
  <si>
    <t>U.C No. 21</t>
  </si>
  <si>
    <t>U.C No. 22</t>
  </si>
  <si>
    <t>U.C No. 23</t>
  </si>
  <si>
    <t>U.C No. 24</t>
  </si>
  <si>
    <t>U.C No. 25</t>
  </si>
  <si>
    <t>U.C No. 26</t>
  </si>
  <si>
    <t>U.C No. 27</t>
  </si>
  <si>
    <t>U.C No. 28</t>
  </si>
  <si>
    <t>U.C No. 29</t>
  </si>
  <si>
    <t>U.C No. 30</t>
  </si>
  <si>
    <t>U.C No. 31</t>
  </si>
  <si>
    <t>U.C No. 32</t>
  </si>
  <si>
    <t>U.C No. 33</t>
  </si>
  <si>
    <t>U.C No. 34</t>
  </si>
  <si>
    <t>U.C No. 35</t>
  </si>
  <si>
    <t>U.C No. 36</t>
  </si>
  <si>
    <t>U.C No. 37</t>
  </si>
  <si>
    <t>U.C No. 38</t>
  </si>
  <si>
    <t>U.C No. 39</t>
  </si>
  <si>
    <t>U.C No. 40</t>
  </si>
  <si>
    <t>U.C No. 41</t>
  </si>
  <si>
    <t>U.C No. 42</t>
  </si>
  <si>
    <t>U.C No. 43</t>
  </si>
  <si>
    <t>U.C No. 44</t>
  </si>
  <si>
    <t>U.C No. 45</t>
  </si>
  <si>
    <t>U.C No. 46</t>
  </si>
  <si>
    <t>CTC-1</t>
  </si>
  <si>
    <t>CTC-2</t>
  </si>
  <si>
    <t>CTC-3</t>
  </si>
  <si>
    <t>CTC-4</t>
  </si>
  <si>
    <t>CTC-5</t>
  </si>
  <si>
    <t>CTC-6</t>
  </si>
  <si>
    <t>CTC-7</t>
  </si>
  <si>
    <t>CTC-8</t>
  </si>
  <si>
    <t>CTC-9</t>
  </si>
  <si>
    <t>CTC-10</t>
  </si>
  <si>
    <t>CTR-1</t>
  </si>
  <si>
    <t>CTR-2</t>
  </si>
  <si>
    <t>CTR-3</t>
  </si>
  <si>
    <t>CTR-4</t>
  </si>
  <si>
    <t>CTR-5</t>
  </si>
  <si>
    <t>CTR-6</t>
  </si>
  <si>
    <t>CTR-11</t>
  </si>
  <si>
    <t>CTR-12</t>
  </si>
  <si>
    <t>CTR-13</t>
  </si>
  <si>
    <t>CTR-14</t>
  </si>
  <si>
    <t>CTR-15</t>
  </si>
  <si>
    <t>CTR-16</t>
  </si>
  <si>
    <t>CTR-17</t>
  </si>
  <si>
    <t>CTR-18</t>
  </si>
  <si>
    <t>Adyala</t>
  </si>
  <si>
    <t>Baga Shiekhan</t>
  </si>
  <si>
    <t>Banda</t>
  </si>
  <si>
    <t>Bassali</t>
  </si>
  <si>
    <t>Bijnyal</t>
  </si>
  <si>
    <t>Chahan</t>
  </si>
  <si>
    <t>Chak Biali Khan</t>
  </si>
  <si>
    <t>Chak Jilal Din</t>
  </si>
  <si>
    <t>Chaklala</t>
  </si>
  <si>
    <t>Chakri</t>
  </si>
  <si>
    <t>Chountra</t>
  </si>
  <si>
    <t>Dhama Syedan</t>
  </si>
  <si>
    <t>Dhamyal</t>
  </si>
  <si>
    <t>Dhoke Munshee</t>
  </si>
  <si>
    <t>Gagan</t>
  </si>
  <si>
    <t>Gangal</t>
  </si>
  <si>
    <t>Girja</t>
  </si>
  <si>
    <t>Jhatta Hatial</t>
  </si>
  <si>
    <t>Khana Dak</t>
  </si>
  <si>
    <t>Kolian Hameed</t>
  </si>
  <si>
    <t>Kotha Kallan</t>
  </si>
  <si>
    <t>Kulyal</t>
  </si>
  <si>
    <t>Lakkhan</t>
  </si>
  <si>
    <t>Loddrhan</t>
  </si>
  <si>
    <t>Morgah</t>
  </si>
  <si>
    <t>Mughal</t>
  </si>
  <si>
    <t>Paryal</t>
  </si>
  <si>
    <t>Ranyal</t>
  </si>
  <si>
    <t>Raqa Mehra</t>
  </si>
  <si>
    <t>Rehmat Abad</t>
  </si>
  <si>
    <t>Saghri</t>
  </si>
  <si>
    <t>Sehial</t>
  </si>
  <si>
    <t>Shakrial North</t>
  </si>
  <si>
    <t>Shakrial South</t>
  </si>
  <si>
    <t>Takhat Pari</t>
  </si>
  <si>
    <t>Traya/Chapper</t>
  </si>
  <si>
    <t>Murree</t>
  </si>
  <si>
    <t>Angoori</t>
  </si>
  <si>
    <t>Ban</t>
  </si>
  <si>
    <t>Charahan</t>
  </si>
  <si>
    <t>Darya Gali</t>
  </si>
  <si>
    <t>Dewal</t>
  </si>
  <si>
    <t>Ghel</t>
  </si>
  <si>
    <t>Ghora Gali</t>
  </si>
  <si>
    <t>Masiari</t>
  </si>
  <si>
    <t>Numbal</t>
  </si>
  <si>
    <t>Phaghwari</t>
  </si>
  <si>
    <t>Potha Sharif</t>
  </si>
  <si>
    <t>Rawat</t>
  </si>
  <si>
    <t>Seher Baghla</t>
  </si>
  <si>
    <t>Tret</t>
  </si>
  <si>
    <t>Taxilla</t>
  </si>
  <si>
    <t>Ghari Skindar</t>
  </si>
  <si>
    <t>Taxila</t>
  </si>
  <si>
    <t>Gheela Khurd</t>
  </si>
  <si>
    <t>Jalala</t>
  </si>
  <si>
    <t>Khurum Paracha</t>
  </si>
  <si>
    <t>Lub Thathoo</t>
  </si>
  <si>
    <t>Mohra Shah Wali</t>
  </si>
  <si>
    <t>Saray Kala</t>
  </si>
  <si>
    <t>Thatha Khalil</t>
  </si>
  <si>
    <t>Usman Khattar</t>
  </si>
  <si>
    <t>W-1 Taxila Cantt</t>
  </si>
  <si>
    <t>W-2 Taxila Cantt</t>
  </si>
  <si>
    <t>W-3 Taxila Cantt</t>
  </si>
  <si>
    <t>W-4 Taxila Cantt</t>
  </si>
  <si>
    <t>W-5 Taxila Cantt</t>
  </si>
  <si>
    <t>W-6 Taxila Cantt</t>
  </si>
  <si>
    <t>W-7 Taxila Cantt</t>
  </si>
  <si>
    <t>Wah</t>
  </si>
  <si>
    <t>Kallar Syedan</t>
  </si>
  <si>
    <t>Bishandot</t>
  </si>
  <si>
    <t>Choha Khalsa</t>
  </si>
  <si>
    <t>Darkali Mamoori</t>
  </si>
  <si>
    <t>Ghazan Abad</t>
  </si>
  <si>
    <t>Guff</t>
  </si>
  <si>
    <t>Kanoha</t>
  </si>
  <si>
    <t>Manianda</t>
  </si>
  <si>
    <t>Nala Musalmana</t>
  </si>
  <si>
    <t>Skoot</t>
  </si>
  <si>
    <t>Smoot</t>
  </si>
  <si>
    <t>UC wis Details of Human Resouce</t>
  </si>
  <si>
    <t>Name of HF</t>
  </si>
  <si>
    <t>Name of Medical Officer</t>
  </si>
  <si>
    <t>Contact # ofMedical Officer</t>
  </si>
  <si>
    <t>Name of UCMO</t>
  </si>
  <si>
    <t>Name of Medical Technician</t>
  </si>
  <si>
    <t>Name of Dispenser</t>
  </si>
  <si>
    <t>Name of EPI Technician/ Vaccinator</t>
  </si>
  <si>
    <t>Name of LHV</t>
  </si>
  <si>
    <t>Name of CDC supervisor</t>
  </si>
  <si>
    <t>Name of SH&amp;NS</t>
  </si>
  <si>
    <t>Name of LHS</t>
  </si>
  <si>
    <t>Name of LHW</t>
  </si>
  <si>
    <t>Number of LHWs involved in EPI</t>
  </si>
  <si>
    <t>BHU Beor</t>
  </si>
  <si>
    <t>Dr. Maryum Imtiaz</t>
  </si>
  <si>
    <t>0333-3689907</t>
  </si>
  <si>
    <t>Taswar Hussain</t>
  </si>
  <si>
    <t>NILL</t>
  </si>
  <si>
    <t>Shaheen Iqbal</t>
  </si>
  <si>
    <t>Nazma Shaheen</t>
  </si>
  <si>
    <t>NIL</t>
  </si>
  <si>
    <t>Shabana Manzoor</t>
  </si>
  <si>
    <t>صائقہ بی بی</t>
  </si>
  <si>
    <t>نسیم</t>
  </si>
  <si>
    <t>خدیجہ بی بی</t>
  </si>
  <si>
    <t>عدیلہ</t>
  </si>
  <si>
    <t>ناہید اصغر</t>
  </si>
  <si>
    <t>رابعہ سلطانہ</t>
  </si>
  <si>
    <t>شازیہ بیگم</t>
  </si>
  <si>
    <t>آسیہ پروین</t>
  </si>
  <si>
    <t>فریدہ خاتون</t>
  </si>
  <si>
    <t>گلناز بی بی</t>
  </si>
  <si>
    <t>نگہت نورین</t>
  </si>
  <si>
    <t>فرح ناز</t>
  </si>
  <si>
    <t>رقیظاالنساء</t>
  </si>
  <si>
    <t>غوثیہ شاہین</t>
  </si>
  <si>
    <t>رقیہ بیگم</t>
  </si>
  <si>
    <t>رحیمہ</t>
  </si>
  <si>
    <t xml:space="preserve">شبانہ  </t>
  </si>
  <si>
    <t>غوثیہ رانی</t>
  </si>
  <si>
    <t>طاہرہ</t>
  </si>
  <si>
    <t>رفعت ناز</t>
  </si>
  <si>
    <t>نثار اختر</t>
  </si>
  <si>
    <t>BHU Dakhali</t>
  </si>
  <si>
    <t xml:space="preserve">Dr. Ruayya Gani 
</t>
  </si>
  <si>
    <t xml:space="preserve">0302-5149853
</t>
  </si>
  <si>
    <t>Jaweria Qamir</t>
  </si>
  <si>
    <t>Husnain Naseem</t>
  </si>
  <si>
    <t>vacant</t>
  </si>
  <si>
    <t>Attia Taj</t>
  </si>
  <si>
    <t>فو‍‌‏ذیہ عارف</t>
  </si>
  <si>
    <t>ساجدہ بیگم</t>
  </si>
  <si>
    <t>طلعت بی بی</t>
  </si>
  <si>
    <t>عبرت شاھین</t>
  </si>
  <si>
    <t>راشدہ حمید</t>
  </si>
  <si>
    <t>ثوبیہ سہراب</t>
  </si>
  <si>
    <t>کوثر بی بی</t>
  </si>
  <si>
    <t>شہناذ اختر</t>
  </si>
  <si>
    <t>رخسانہ بی بی</t>
  </si>
  <si>
    <t>نورین اختر</t>
  </si>
  <si>
    <t>غذ الہ ریحا نہ</t>
  </si>
  <si>
    <t>BHU Haniser</t>
  </si>
  <si>
    <t>Vacant</t>
  </si>
  <si>
    <t>Iftkhar Ahmad</t>
  </si>
  <si>
    <t>Wasiq Saleem</t>
  </si>
  <si>
    <t>Sohail Khalid</t>
  </si>
  <si>
    <t>Tazeem Akhter</t>
  </si>
  <si>
    <t>Shagufta bibi</t>
  </si>
  <si>
    <t>تسلیم اختر</t>
  </si>
  <si>
    <t>شازیرہ بیگم</t>
  </si>
  <si>
    <t>فرزانہ پروین</t>
  </si>
  <si>
    <t>نسرین اختر</t>
  </si>
  <si>
    <t>زریدہ بیگم</t>
  </si>
  <si>
    <t>سفینہ بی بی</t>
  </si>
  <si>
    <t>گلناز اختر</t>
  </si>
  <si>
    <t>جبین اختر</t>
  </si>
  <si>
    <t>سکینہ بی بی</t>
  </si>
  <si>
    <t>عنصر بی بی</t>
  </si>
  <si>
    <t>گلزرین</t>
  </si>
  <si>
    <t>شاہین اختر</t>
  </si>
  <si>
    <t>شازیہ شریف</t>
  </si>
  <si>
    <t>فریدہ بیگم</t>
  </si>
  <si>
    <t>مصبا ح نذیر</t>
  </si>
  <si>
    <t>GRD hothla</t>
  </si>
  <si>
    <t>Anjuman Shaheen</t>
  </si>
  <si>
    <t>Aqib Javaid</t>
  </si>
  <si>
    <t>Seemab Batool</t>
  </si>
  <si>
    <t>فریدہ بی بی</t>
  </si>
  <si>
    <t>shameem</t>
  </si>
  <si>
    <t>شائستہ پروین</t>
  </si>
  <si>
    <t>کنیز فاطمہ</t>
  </si>
  <si>
    <t>کرن النساء</t>
  </si>
  <si>
    <t>فرحت نورین</t>
  </si>
  <si>
    <t>نسیم اختر</t>
  </si>
  <si>
    <t>فاریہ ضمیر</t>
  </si>
  <si>
    <t>THQ Hospital</t>
  </si>
  <si>
    <t xml:space="preserve">Dr. Nousheen 
</t>
  </si>
  <si>
    <t>Amjad Mehmood</t>
  </si>
  <si>
    <t>Shaista Anwar</t>
  </si>
  <si>
    <t>Samian Kousar</t>
  </si>
  <si>
    <t>شمیم اختر</t>
  </si>
  <si>
    <t>حسینہ ناز</t>
  </si>
  <si>
    <t>سمیعہ</t>
  </si>
  <si>
    <t>آسیہ</t>
  </si>
  <si>
    <t>رخشندہ تبسم</t>
  </si>
  <si>
    <t>شہناز کوثر</t>
  </si>
  <si>
    <t>فرزانہ</t>
  </si>
  <si>
    <t>سبینہ ناز</t>
  </si>
  <si>
    <t>Samina Kosar</t>
  </si>
  <si>
    <t>Sobia Shabir</t>
  </si>
  <si>
    <t>Asia Bibi</t>
  </si>
  <si>
    <t xml:space="preserve">Farzana Shaheen </t>
  </si>
  <si>
    <t xml:space="preserve">Samiya </t>
  </si>
  <si>
    <t>Haseena Naz</t>
  </si>
  <si>
    <t xml:space="preserve">Ruskhsanda </t>
  </si>
  <si>
    <t>sabina Naz</t>
  </si>
  <si>
    <t>Ahtisham Umar</t>
  </si>
  <si>
    <t>NIl</t>
  </si>
  <si>
    <t>Nil</t>
  </si>
  <si>
    <t>بشرہ</t>
  </si>
  <si>
    <t>عبرت نساء</t>
  </si>
  <si>
    <t>ممتاز بیگم</t>
  </si>
  <si>
    <t>BHU Sambla</t>
  </si>
  <si>
    <t>Dr. M Usman javed</t>
  </si>
  <si>
    <t>Zulifqar Anjum</t>
  </si>
  <si>
    <t>Saqab Ayub</t>
  </si>
  <si>
    <t>Afzaal Hussain</t>
  </si>
  <si>
    <t>Sadia Hamayoun</t>
  </si>
  <si>
    <t>Farah Mehmood</t>
  </si>
  <si>
    <t>رضوانہ بی بی</t>
  </si>
  <si>
    <t>ساجدہ پروین</t>
  </si>
  <si>
    <t>زرین مصطفی</t>
  </si>
  <si>
    <t>اسمی رانی</t>
  </si>
  <si>
    <t>گلناز</t>
  </si>
  <si>
    <t>نفیسہ بی بی</t>
  </si>
  <si>
    <t>نادیہ بی بی</t>
  </si>
  <si>
    <t>عاصمہ ریاض</t>
  </si>
  <si>
    <t>niL</t>
  </si>
  <si>
    <t xml:space="preserve">Khurram Shahzad </t>
  </si>
  <si>
    <t>Nill</t>
  </si>
  <si>
    <t>Ghazala Shaheen</t>
  </si>
  <si>
    <t>نازیہ پروین</t>
  </si>
  <si>
    <t>مسرت جبین</t>
  </si>
  <si>
    <t>رفعت شاہین</t>
  </si>
  <si>
    <t>BHU Matore</t>
  </si>
  <si>
    <t>Dr. Iram Shahzadi</t>
  </si>
  <si>
    <t>0307-9162793</t>
  </si>
  <si>
    <t>Raja Zamir Ullah</t>
  </si>
  <si>
    <t>Noreen Kosar</t>
  </si>
  <si>
    <t>Talat Rena</t>
  </si>
  <si>
    <t>طلعت رعناء</t>
  </si>
  <si>
    <t>راشدہ پروین</t>
  </si>
  <si>
    <t>روبینہ ناہید</t>
  </si>
  <si>
    <t>ناہید اختر</t>
  </si>
  <si>
    <t>صائقہ مریم</t>
  </si>
  <si>
    <t>شہناز اختر</t>
  </si>
  <si>
    <t>سعدیہ پروین</t>
  </si>
  <si>
    <t>نوشابہ حمید</t>
  </si>
  <si>
    <t>طاہرہ پروین</t>
  </si>
  <si>
    <t>فریدہ کوثر</t>
  </si>
  <si>
    <t>BHU Mowara</t>
  </si>
  <si>
    <t>Dr Hamna Nawaz</t>
  </si>
  <si>
    <t>M Ikram</t>
  </si>
  <si>
    <t>Nisar Ahmed</t>
  </si>
  <si>
    <t>Amir Muneer</t>
  </si>
  <si>
    <t>Attia Mughal</t>
  </si>
  <si>
    <t>کشور آرء</t>
  </si>
  <si>
    <t>عصمت بی بی</t>
  </si>
  <si>
    <t>رقیبہ بیگم</t>
  </si>
  <si>
    <t>شازیہ نعرین</t>
  </si>
  <si>
    <t>عنایت بیگم</t>
  </si>
  <si>
    <t>عنتر نثاء</t>
  </si>
  <si>
    <t>شہزادی شاہین</t>
  </si>
  <si>
    <t>ثونیہ شاہین</t>
  </si>
  <si>
    <t>نازیہ نورین</t>
  </si>
  <si>
    <t>کوثر سعید</t>
  </si>
  <si>
    <t>نوشین اختر</t>
  </si>
  <si>
    <t>BHU Nara</t>
  </si>
  <si>
    <t>Tahira Parveen</t>
  </si>
  <si>
    <t>Khuram Shahzad</t>
  </si>
  <si>
    <t xml:space="preserve">Nadeem Rehman </t>
  </si>
  <si>
    <t>Azeema Fatima</t>
  </si>
  <si>
    <t>وقارالنساء</t>
  </si>
  <si>
    <t>مریم گلفراز</t>
  </si>
  <si>
    <t>شازیہ طاہر</t>
  </si>
  <si>
    <t>شائشتہ</t>
  </si>
  <si>
    <t>شازیہ بی بی</t>
  </si>
  <si>
    <t>ثمینہ کوثر</t>
  </si>
  <si>
    <t>یاسمین اختر</t>
  </si>
  <si>
    <t>تاج بی بی</t>
  </si>
  <si>
    <t>BHU Narrar</t>
  </si>
  <si>
    <t>Dr. Tahreem Ilyas</t>
  </si>
  <si>
    <t>M Afraaz</t>
  </si>
  <si>
    <t>M Afraiz</t>
  </si>
  <si>
    <t>Muhammad Asif</t>
  </si>
  <si>
    <t>Shabilla Ktahoon</t>
  </si>
  <si>
    <t>Haleema bibi</t>
  </si>
  <si>
    <t>صفیدہ بیگم</t>
  </si>
  <si>
    <t>نصرت بی بی</t>
  </si>
  <si>
    <t>zakiya</t>
  </si>
  <si>
    <t xml:space="preserve">شازیہ بی بی </t>
  </si>
  <si>
    <t>ملکہ خاتون</t>
  </si>
  <si>
    <t>فرزانہ بی بی</t>
  </si>
  <si>
    <t>نظرین بی بی</t>
  </si>
  <si>
    <t>BHU Punjar</t>
  </si>
  <si>
    <t>Sajid Hussain Satti</t>
  </si>
  <si>
    <t>Zafar Mehmood</t>
  </si>
  <si>
    <t>Sajid Hussain</t>
  </si>
  <si>
    <t>Samina bibi</t>
  </si>
  <si>
    <t>سحرش</t>
  </si>
  <si>
    <t>سامیہ نورین</t>
  </si>
  <si>
    <t>ریحانہ کوثر</t>
  </si>
  <si>
    <t>غلام ظہیرہ</t>
  </si>
  <si>
    <t>طاہرہ نزیر</t>
  </si>
  <si>
    <t>رزیبہ کوثر</t>
  </si>
  <si>
    <t>Dr Rafia Ali</t>
  </si>
  <si>
    <t>Mr. Rafi Ullah</t>
  </si>
  <si>
    <t>nil</t>
  </si>
  <si>
    <t>Mr Zeeshan Pervaiz</t>
  </si>
  <si>
    <t>Mr. Naveed Zafar</t>
  </si>
  <si>
    <t>Humaira saleem</t>
  </si>
  <si>
    <t>Muhammad Rasheed</t>
  </si>
  <si>
    <t>Naveed</t>
  </si>
  <si>
    <t>Ghazala Parveen</t>
  </si>
  <si>
    <t>Zarina</t>
  </si>
  <si>
    <t>samina Ansar</t>
  </si>
  <si>
    <t>Riffat Yasmeen</t>
  </si>
  <si>
    <t>Mobina</t>
  </si>
  <si>
    <t>Sobia</t>
  </si>
  <si>
    <t>sajida</t>
  </si>
  <si>
    <t>Bisma</t>
  </si>
  <si>
    <t>Noreen</t>
  </si>
  <si>
    <t>Shaista</t>
  </si>
  <si>
    <t>Dr Abdulllah</t>
  </si>
  <si>
    <t>Mr. Sujhat Hussain</t>
  </si>
  <si>
    <t>Mr Qazi Naseer</t>
  </si>
  <si>
    <t>Mr. YAsir Iqbal</t>
  </si>
  <si>
    <t>Samina Fareed</t>
  </si>
  <si>
    <t>Muhammad Khan</t>
  </si>
  <si>
    <t>Shazia riaz</t>
  </si>
  <si>
    <t>Nuzhat Fatima</t>
  </si>
  <si>
    <t>Noreen Akther</t>
  </si>
  <si>
    <t>Hufzain Ayub</t>
  </si>
  <si>
    <t>Zahida Begum</t>
  </si>
  <si>
    <t>Huma Arbab</t>
  </si>
  <si>
    <t>Farzana Yasmeen</t>
  </si>
  <si>
    <t>Dr Zahira Ali</t>
  </si>
  <si>
    <t>Mr. Ijaz Hussain</t>
  </si>
  <si>
    <t>Mr. Muhammad Anees</t>
  </si>
  <si>
    <t>Aneela Tabsum</t>
  </si>
  <si>
    <t>Waqas Ahmed</t>
  </si>
  <si>
    <t>Farzana Kousar</t>
  </si>
  <si>
    <t>Farzana</t>
  </si>
  <si>
    <t>Farzana Bibi</t>
  </si>
  <si>
    <t>Nasreen Akther</t>
  </si>
  <si>
    <t>Parveen Akther</t>
  </si>
  <si>
    <t>Sehraz Ghafoor</t>
  </si>
  <si>
    <t>Najma Begum</t>
  </si>
  <si>
    <t>Robina Kousar</t>
  </si>
  <si>
    <t>Yasmeen Akther</t>
  </si>
  <si>
    <t>Mehmoona Asif</t>
  </si>
  <si>
    <t>Dr Nayab</t>
  </si>
  <si>
    <t>Mr. Jumshaid Ishaq</t>
  </si>
  <si>
    <t>Mr. Saqib Aziz</t>
  </si>
  <si>
    <t>Mr. Adhab Illyas</t>
  </si>
  <si>
    <t>Saiqa Irum Muneer</t>
  </si>
  <si>
    <t>Moniba Afzal</t>
  </si>
  <si>
    <t>Kalsoom</t>
  </si>
  <si>
    <t>Nasira</t>
  </si>
  <si>
    <t>Salma</t>
  </si>
  <si>
    <t>Robina</t>
  </si>
  <si>
    <t>Sajida</t>
  </si>
  <si>
    <t>Tasleem</t>
  </si>
  <si>
    <t>Ansa</t>
  </si>
  <si>
    <t>Dr Mustansir</t>
  </si>
  <si>
    <t>Mrs. Abida Parveen</t>
  </si>
  <si>
    <t>Mr Waqar Waheed</t>
  </si>
  <si>
    <t>Muhammad Waseen</t>
  </si>
  <si>
    <t>Tayyaba Shabir</t>
  </si>
  <si>
    <t>Abida Noreen</t>
  </si>
  <si>
    <t>Zahida Bibi</t>
  </si>
  <si>
    <t>Sehnaz Taj</t>
  </si>
  <si>
    <t>Attiya bano</t>
  </si>
  <si>
    <t>Shakeela ashraf</t>
  </si>
  <si>
    <t>Naseem Waqar</t>
  </si>
  <si>
    <t>Shahida</t>
  </si>
  <si>
    <t>Naseem Sehr</t>
  </si>
  <si>
    <t>Gulshan</t>
  </si>
  <si>
    <t>Dr Amir</t>
  </si>
  <si>
    <t>Muhammad Usman</t>
  </si>
  <si>
    <t>Mr. Zain Ulabdin</t>
  </si>
  <si>
    <t>Rizwana Yasin</t>
  </si>
  <si>
    <t>Rukhsana</t>
  </si>
  <si>
    <t>Munaza Nusrat</t>
  </si>
  <si>
    <t>Mr. Zohaib Tariq</t>
  </si>
  <si>
    <t>Mr. Adil Iqbal</t>
  </si>
  <si>
    <t>Nighat</t>
  </si>
  <si>
    <t xml:space="preserve">Dr Waqar </t>
  </si>
  <si>
    <t>Mrs. Saima Falak</t>
  </si>
  <si>
    <t>Mr. Mateen Asif</t>
  </si>
  <si>
    <t>Nabeela Kousar</t>
  </si>
  <si>
    <t xml:space="preserve">Saima Falak </t>
  </si>
  <si>
    <t>Nighat Shaheen</t>
  </si>
  <si>
    <t>Sehla Shaheen</t>
  </si>
  <si>
    <t>Rizwana Bibi</t>
  </si>
  <si>
    <t>Nabeela Shaheen</t>
  </si>
  <si>
    <t>Rafia Bibi</t>
  </si>
  <si>
    <t>Nazia Parveen</t>
  </si>
  <si>
    <t>Nazima Begum</t>
  </si>
  <si>
    <t>Zahida Qamar</t>
  </si>
  <si>
    <t>Muhammad Yousaf SHNS</t>
  </si>
  <si>
    <t>Mr. Mubshar Qyum</t>
  </si>
  <si>
    <t>Shamim Akther</t>
  </si>
  <si>
    <t>Dr Hira Nadeem</t>
  </si>
  <si>
    <t>Mr. Qasim Shafique</t>
  </si>
  <si>
    <t>Mr.Ajmal Hussain</t>
  </si>
  <si>
    <t>Tehseen Naz</t>
  </si>
  <si>
    <t>Malika Raeesa</t>
  </si>
  <si>
    <t>Naheeda</t>
  </si>
  <si>
    <t>sadia</t>
  </si>
  <si>
    <t>Qamar Sultan</t>
  </si>
  <si>
    <t xml:space="preserve">Farhat </t>
  </si>
  <si>
    <t>Saifon</t>
  </si>
  <si>
    <t>Yasmeen</t>
  </si>
  <si>
    <t>Dr Ghanwa</t>
  </si>
  <si>
    <t>Mrs. Farzana Kousar</t>
  </si>
  <si>
    <t>Najma Parveen</t>
  </si>
  <si>
    <t>Lubna</t>
  </si>
  <si>
    <t>Abida</t>
  </si>
  <si>
    <t>Amina</t>
  </si>
  <si>
    <t>Bushra</t>
  </si>
  <si>
    <t>Firdoos</t>
  </si>
  <si>
    <t>Nusrat</t>
  </si>
  <si>
    <t>Muhammad Asim Disp</t>
  </si>
  <si>
    <t>Mr. Muhammad Asim</t>
  </si>
  <si>
    <t>Mr. Kahlid Mahmood</t>
  </si>
  <si>
    <t>Sehrish Bibi</t>
  </si>
  <si>
    <t>Asma Mehmood</t>
  </si>
  <si>
    <t>Robina aslam</t>
  </si>
  <si>
    <t>Nighat Parveen</t>
  </si>
  <si>
    <t>Imtiaz Bibi</t>
  </si>
  <si>
    <t>samina Shaheen</t>
  </si>
  <si>
    <t>Iffat firdos</t>
  </si>
  <si>
    <t>Ansa Sabir</t>
  </si>
  <si>
    <t>Asia Yasmeen</t>
  </si>
  <si>
    <t>Asifa Kousar</t>
  </si>
  <si>
    <t>Nuzhat Shaheen</t>
  </si>
  <si>
    <t>sania Murtaza</t>
  </si>
  <si>
    <t>Abida Begum</t>
  </si>
  <si>
    <t>Sehraz Begum</t>
  </si>
  <si>
    <t>Sehzad Nighat</t>
  </si>
  <si>
    <t>Dr Haseeb Aslam</t>
  </si>
  <si>
    <t>Mr. Waqar Waheed</t>
  </si>
  <si>
    <t>Mr. Basheer Hussain</t>
  </si>
  <si>
    <t>Mr. Farhan Masood</t>
  </si>
  <si>
    <t>Mr. Usman Arshad</t>
  </si>
  <si>
    <t>Naheeda Akther</t>
  </si>
  <si>
    <t>Asam Hassan</t>
  </si>
  <si>
    <t>Raheela Khanum</t>
  </si>
  <si>
    <t>Amira yasmeen</t>
  </si>
  <si>
    <t>Shazia Saleem</t>
  </si>
  <si>
    <t>saeeda begum</t>
  </si>
  <si>
    <t>Bushra Sadiq</t>
  </si>
  <si>
    <t>Rasheeda Begum</t>
  </si>
  <si>
    <t>salma Shaheem</t>
  </si>
  <si>
    <t>Sharina Akther</t>
  </si>
  <si>
    <t xml:space="preserve">Dr Iradat </t>
  </si>
  <si>
    <t>Mrs. Moneeba Afzal</t>
  </si>
  <si>
    <t>Mr. Kamran Naseer CDCs</t>
  </si>
  <si>
    <t>Anbreen Adrees</t>
  </si>
  <si>
    <t>Kamran CDCS</t>
  </si>
  <si>
    <t>Rukhsana Bibi</t>
  </si>
  <si>
    <t>Falak Naz</t>
  </si>
  <si>
    <t>Naheeda akther</t>
  </si>
  <si>
    <t>Naseem akther</t>
  </si>
  <si>
    <t>Badar Nisa</t>
  </si>
  <si>
    <t>Nirgus Bibi</t>
  </si>
  <si>
    <t>Rashida Parveen</t>
  </si>
  <si>
    <t>Robina Akther</t>
  </si>
  <si>
    <t>Dr Nazia</t>
  </si>
  <si>
    <t>Mr. Shakeel Ahmed</t>
  </si>
  <si>
    <t>Saima Batool</t>
  </si>
  <si>
    <t>Fakhar Raza</t>
  </si>
  <si>
    <t>Jaweria Ayub</t>
  </si>
  <si>
    <t>sajida Parveen</t>
  </si>
  <si>
    <t>Shagufta Bibi</t>
  </si>
  <si>
    <t>Saima Qureshi</t>
  </si>
  <si>
    <t>Rena Ashraf</t>
  </si>
  <si>
    <t>Benish Javed</t>
  </si>
  <si>
    <t>Gul Saba</t>
  </si>
  <si>
    <t>Nazia Ghafoor SHNS</t>
  </si>
  <si>
    <t>Mr. Mubrak Hussain</t>
  </si>
  <si>
    <t>Muhammad Adeel</t>
  </si>
  <si>
    <t>Sania Nisar</t>
  </si>
  <si>
    <t>Nazia Ghafoor</t>
  </si>
  <si>
    <t>Nusba Anjum</t>
  </si>
  <si>
    <t>Tahira Yasmeen</t>
  </si>
  <si>
    <t>Shagufta Bano</t>
  </si>
  <si>
    <t>Farhana</t>
  </si>
  <si>
    <t>Farhat Yasmeen</t>
  </si>
  <si>
    <t>Rashida</t>
  </si>
  <si>
    <t>Shabana Kousar</t>
  </si>
  <si>
    <t>Amtal Farooq</t>
  </si>
  <si>
    <t>Mrs. Fouzia Rehman</t>
  </si>
  <si>
    <t>Mr. Aeslan Haider</t>
  </si>
  <si>
    <t>Mr. Ishrat Tauseef</t>
  </si>
  <si>
    <t>Ummara Bukhari</t>
  </si>
  <si>
    <t>Fozia rehman</t>
  </si>
  <si>
    <t>Tahira</t>
  </si>
  <si>
    <t>Munaza</t>
  </si>
  <si>
    <t>Zahida Noreen</t>
  </si>
  <si>
    <t>Farhat Shaheen</t>
  </si>
  <si>
    <t>saeeda Begum</t>
  </si>
  <si>
    <t>Sahida Sultana</t>
  </si>
  <si>
    <t>Rukhshanda</t>
  </si>
  <si>
    <t>Mrs. Nusrat Mumtaz</t>
  </si>
  <si>
    <t>Mr. Aqeel</t>
  </si>
  <si>
    <t>Mr. Muhammad Imran</t>
  </si>
  <si>
    <t xml:space="preserve">Nighat </t>
  </si>
  <si>
    <t>Naseem Akther</t>
  </si>
  <si>
    <t>Aneesa Zubair</t>
  </si>
  <si>
    <t>Hameeda Begum</t>
  </si>
  <si>
    <t>Kousar Bibi</t>
  </si>
  <si>
    <t>Sadia Sultan</t>
  </si>
  <si>
    <t>Sabiha Khanum</t>
  </si>
  <si>
    <t>zahira Naeem</t>
  </si>
  <si>
    <t>Dr Salma Anjum</t>
  </si>
  <si>
    <t>Mr. Waseem Azhar</t>
  </si>
  <si>
    <t>Mr. Rahat Ali</t>
  </si>
  <si>
    <t>Zahida Parveen</t>
  </si>
  <si>
    <t>Imran Aziz Janjua</t>
  </si>
  <si>
    <t>Naghmana</t>
  </si>
  <si>
    <t>Sumaira Razzak</t>
  </si>
  <si>
    <t>Saima</t>
  </si>
  <si>
    <t>Afiya</t>
  </si>
  <si>
    <t>Sumaira Lateef</t>
  </si>
  <si>
    <t>Afina</t>
  </si>
  <si>
    <t>Uzma</t>
  </si>
  <si>
    <t>Mazhar HUSSAIN TSI</t>
  </si>
  <si>
    <t>Mr. Ayaz Ahmed</t>
  </si>
  <si>
    <t>Mr. Musaddar</t>
  </si>
  <si>
    <t>Samina</t>
  </si>
  <si>
    <t>Irum Gul</t>
  </si>
  <si>
    <t>Sehla Jabeen</t>
  </si>
  <si>
    <t>Fareeda</t>
  </si>
  <si>
    <t>Shamim</t>
  </si>
  <si>
    <t>Khalida</t>
  </si>
  <si>
    <t>Fehmida</t>
  </si>
  <si>
    <t>Dr Zohair Shoukat</t>
  </si>
  <si>
    <t>Mr. Shahzad Hussain</t>
  </si>
  <si>
    <t>Mr. Qasim</t>
  </si>
  <si>
    <t>Mr. Muhammad Naveed</t>
  </si>
  <si>
    <t>Saima Ashiq</t>
  </si>
  <si>
    <t>Mohsin CDCS</t>
  </si>
  <si>
    <t>Sehla Zaman</t>
  </si>
  <si>
    <t>Zobia Shaheen</t>
  </si>
  <si>
    <t>Zaheer Un Nisa</t>
  </si>
  <si>
    <t xml:space="preserve">Ishrat </t>
  </si>
  <si>
    <t>Rehmat Jan</t>
  </si>
  <si>
    <t>Imtal Parveen</t>
  </si>
  <si>
    <t>Shahzeeba Noreen</t>
  </si>
  <si>
    <t>Shazia Bibi</t>
  </si>
  <si>
    <t>Adeeba Parveen</t>
  </si>
  <si>
    <t>Shabnum Nisa</t>
  </si>
  <si>
    <t>Azra Sultana</t>
  </si>
  <si>
    <t>Rashida Begum</t>
  </si>
  <si>
    <t>Raheela Rasheed</t>
  </si>
  <si>
    <t>Mr. Khadim Hussain</t>
  </si>
  <si>
    <t>Mr. Muhammad Arslan</t>
  </si>
  <si>
    <t>Haleema Sadia</t>
  </si>
  <si>
    <t>Tabrez Nawaz</t>
  </si>
  <si>
    <t>Assia</t>
  </si>
  <si>
    <t>Shumaila</t>
  </si>
  <si>
    <t>Riffat</t>
  </si>
  <si>
    <t>Sabia</t>
  </si>
  <si>
    <t>Iffra</t>
  </si>
  <si>
    <t>Amrazia</t>
  </si>
  <si>
    <t>Dr Maheen</t>
  </si>
  <si>
    <t>Saiqa Ibrar</t>
  </si>
  <si>
    <t>Muhammad Yousaf</t>
  </si>
  <si>
    <t>Ghazala</t>
  </si>
  <si>
    <t>Rukiya</t>
  </si>
  <si>
    <t>Ghulam Fiza</t>
  </si>
  <si>
    <t>Sajila</t>
  </si>
  <si>
    <t>Mrs. Nusba Anjum</t>
  </si>
  <si>
    <t>Mr. Muhammad Qasier</t>
  </si>
  <si>
    <t>Mr. Bilal Usman</t>
  </si>
  <si>
    <t>Zeba Sattar</t>
  </si>
  <si>
    <t>Hina Jameel</t>
  </si>
  <si>
    <t>Badran Bibi</t>
  </si>
  <si>
    <t>Asima firdous</t>
  </si>
  <si>
    <t>Asma Nasreen</t>
  </si>
  <si>
    <t>Farhi Tanzeela</t>
  </si>
  <si>
    <t>Ghazala Bibi</t>
  </si>
  <si>
    <t>Irum Bibi</t>
  </si>
  <si>
    <t>Hameeda Yasmeen</t>
  </si>
  <si>
    <t>Mursaleen</t>
  </si>
  <si>
    <t>Noreen Sultana</t>
  </si>
  <si>
    <t>Dr hamza</t>
  </si>
  <si>
    <t>Shafqat Iqbal Disp</t>
  </si>
  <si>
    <t>Mr. Shafqat Iqbal</t>
  </si>
  <si>
    <t>Mr. Rafaqat Hussain</t>
  </si>
  <si>
    <t>Anum Shabbir</t>
  </si>
  <si>
    <t>Rehana Yasmeen</t>
  </si>
  <si>
    <t>Rehana</t>
  </si>
  <si>
    <t>Shabnum</t>
  </si>
  <si>
    <t>Safina</t>
  </si>
  <si>
    <t>Dr Shumaila</t>
  </si>
  <si>
    <t>Mr. Mohsin ALi</t>
  </si>
  <si>
    <t>Mr. Jibran Tariq</t>
  </si>
  <si>
    <t>Mr. Ghulam Aqeel</t>
  </si>
  <si>
    <t>Somia Nazeer</t>
  </si>
  <si>
    <t>Arkheela Kousar</t>
  </si>
  <si>
    <t>Abida Parveen</t>
  </si>
  <si>
    <t>Nosheen akther</t>
  </si>
  <si>
    <t>Rabia Shahreef</t>
  </si>
  <si>
    <t>Rafia Begum</t>
  </si>
  <si>
    <t>Shahida Parveen</t>
  </si>
  <si>
    <t>Ansa Nisar</t>
  </si>
  <si>
    <t>Dr Shahid</t>
  </si>
  <si>
    <t>Asif Hussain CDCS</t>
  </si>
  <si>
    <t>Mr. Abdul Basit</t>
  </si>
  <si>
    <t>Mr. Mohsin Ali</t>
  </si>
  <si>
    <t>Raehhla</t>
  </si>
  <si>
    <t>Asif CDCS</t>
  </si>
  <si>
    <t>Haleema Qadeer</t>
  </si>
  <si>
    <t>Samina Kousar</t>
  </si>
  <si>
    <t>Nahida</t>
  </si>
  <si>
    <t>Rukhsana Naz</t>
  </si>
  <si>
    <t>Najmun Nisa</t>
  </si>
  <si>
    <t>Rizwana Yasmeen</t>
  </si>
  <si>
    <t>Nasira Bibi</t>
  </si>
  <si>
    <t>Tasleem Akther</t>
  </si>
  <si>
    <t>Safina Kousar</t>
  </si>
  <si>
    <t>Mr. Yaseer Ahmed</t>
  </si>
  <si>
    <t>Mr. Umair CDCs</t>
  </si>
  <si>
    <t>Samreen Yousaf</t>
  </si>
  <si>
    <t>Nagina Kazmi</t>
  </si>
  <si>
    <t>Qamar sadique</t>
  </si>
  <si>
    <t>Baseerat</t>
  </si>
  <si>
    <t>Mazlooma Bibi</t>
  </si>
  <si>
    <t>Samir un nisa</t>
  </si>
  <si>
    <t>Rani</t>
  </si>
  <si>
    <t>Shazia</t>
  </si>
  <si>
    <t>Mrs. Sadia Rashid</t>
  </si>
  <si>
    <t>Mr. Mohsin Talal</t>
  </si>
  <si>
    <t>Saiqa Ashiq</t>
  </si>
  <si>
    <t>Sadia Parveen</t>
  </si>
  <si>
    <t>Farzana Irshad</t>
  </si>
  <si>
    <t>Tahira Jabeen</t>
  </si>
  <si>
    <t>Shakeela Bibi</t>
  </si>
  <si>
    <t>Shaheen Akther</t>
  </si>
  <si>
    <t>Azmat Yasmeen</t>
  </si>
  <si>
    <t>Nazik</t>
  </si>
  <si>
    <t>Saiqa Nadeem</t>
  </si>
  <si>
    <t>Saiqa Parveen</t>
  </si>
  <si>
    <t>Sajida Parveen</t>
  </si>
  <si>
    <t>Ghazala Kousar</t>
  </si>
  <si>
    <t>Shamas</t>
  </si>
  <si>
    <t>Isfa Parveen</t>
  </si>
  <si>
    <t>Fozia Parveen</t>
  </si>
  <si>
    <t>Sughra Bibi</t>
  </si>
  <si>
    <t>Dr Iqra Shafqat</t>
  </si>
  <si>
    <t>Mrs. Anbreen Iqbal</t>
  </si>
  <si>
    <t>Mr. Almas Afzal</t>
  </si>
  <si>
    <t>Mr.Rafi Ullah CDCs</t>
  </si>
  <si>
    <t>Rafi Ullah CDCS</t>
  </si>
  <si>
    <t>Ambreen</t>
  </si>
  <si>
    <t>Sidra</t>
  </si>
  <si>
    <t>Shagufta</t>
  </si>
  <si>
    <t>Tehmina</t>
  </si>
  <si>
    <t>Mobeen</t>
  </si>
  <si>
    <t>Faiza</t>
  </si>
  <si>
    <t>Kher un Nisa</t>
  </si>
  <si>
    <t>Talhat</t>
  </si>
  <si>
    <t>Bashrat</t>
  </si>
  <si>
    <t>Nadia</t>
  </si>
  <si>
    <t>Almas</t>
  </si>
  <si>
    <t>Sumaira</t>
  </si>
  <si>
    <t>Shaheen</t>
  </si>
  <si>
    <t>Sonita</t>
  </si>
  <si>
    <t xml:space="preserve">Faiza </t>
  </si>
  <si>
    <t>Rizwana</t>
  </si>
  <si>
    <t>Mrs. Saira Uzma</t>
  </si>
  <si>
    <t>Mr. Umar Faizan</t>
  </si>
  <si>
    <t>Fahmida Kousar</t>
  </si>
  <si>
    <t>Saira Uzma</t>
  </si>
  <si>
    <t>Nusrat Mumtaz</t>
  </si>
  <si>
    <t>Sabiha Noreen</t>
  </si>
  <si>
    <t>Azra</t>
  </si>
  <si>
    <t>Musharat Shaheen</t>
  </si>
  <si>
    <t>Bushra Firdous</t>
  </si>
  <si>
    <t>Sehla Bibi</t>
  </si>
  <si>
    <t>Nighat Firdous</t>
  </si>
  <si>
    <t>Sahida Zafar</t>
  </si>
  <si>
    <t>Fozia Bibi</t>
  </si>
  <si>
    <t>samra Sultana</t>
  </si>
  <si>
    <t>Nayyer</t>
  </si>
  <si>
    <t>Nazima</t>
  </si>
  <si>
    <t>Sehnaz</t>
  </si>
  <si>
    <t>Dr Gohar Ali</t>
  </si>
  <si>
    <t>Mrs. Nagina KAzmi</t>
  </si>
  <si>
    <t>Mr. Qaiser Mahmood</t>
  </si>
  <si>
    <t>Sumaira Batool</t>
  </si>
  <si>
    <t>Arifa Batool</t>
  </si>
  <si>
    <t>Abida Bibi</t>
  </si>
  <si>
    <t>Saida Fiaz</t>
  </si>
  <si>
    <t>Azra Batool</t>
  </si>
  <si>
    <t>Ghulam Batool</t>
  </si>
  <si>
    <t>Nighat Tasleem</t>
  </si>
  <si>
    <t>safia Bibi</t>
  </si>
  <si>
    <t>Haleema Qadeer LHS</t>
  </si>
  <si>
    <t>Mr. Danyal Sahagr</t>
  </si>
  <si>
    <t>Mr. Muhammad Nafees</t>
  </si>
  <si>
    <t>Asiya Mukhtar</t>
  </si>
  <si>
    <t>Nusrat shaheen</t>
  </si>
  <si>
    <t>Naheeda Kousar</t>
  </si>
  <si>
    <t>Robina Sajjad</t>
  </si>
  <si>
    <t>Nazira Khanum</t>
  </si>
  <si>
    <t>BHU Aryari</t>
  </si>
  <si>
    <t xml:space="preserve">nil </t>
  </si>
  <si>
    <t>Waqar ul Haq</t>
  </si>
  <si>
    <t>Muhammad Wasim</t>
  </si>
  <si>
    <t>Jabeen Akhter</t>
  </si>
  <si>
    <t>Nishad bibi</t>
  </si>
  <si>
    <t>Sansar Shahen</t>
  </si>
  <si>
    <t>Shaheen Akhter</t>
  </si>
  <si>
    <t>Khalida Parveen</t>
  </si>
  <si>
    <t>BHU Thoon</t>
  </si>
  <si>
    <t>M Waseem</t>
  </si>
  <si>
    <t>Yasir Irshad</t>
  </si>
  <si>
    <t xml:space="preserve">Sabhia Begum </t>
  </si>
  <si>
    <t>Fareeda Sultana</t>
  </si>
  <si>
    <t>Zanib Bibi</t>
  </si>
  <si>
    <t>Shaida Bano</t>
  </si>
  <si>
    <t>BHU Darnoyan</t>
  </si>
  <si>
    <t>Dr Hasaan Sajjid</t>
  </si>
  <si>
    <t>Siraj Ul Haq</t>
  </si>
  <si>
    <t>Saqif Mehmood</t>
  </si>
  <si>
    <t>Tasleem Akhter</t>
  </si>
  <si>
    <t xml:space="preserve">Shabana Parveen </t>
  </si>
  <si>
    <t>Rahat Kousar</t>
  </si>
  <si>
    <t>Robia Sultana</t>
  </si>
  <si>
    <t>Sonia Parveen</t>
  </si>
  <si>
    <t>Tehzeeb Akhtar</t>
  </si>
  <si>
    <t>Hifza Bibi</t>
  </si>
  <si>
    <t>Salma Khatoon</t>
  </si>
  <si>
    <t>Sagheera Bibi</t>
  </si>
  <si>
    <t>Nighat Fatima</t>
  </si>
  <si>
    <t>BHU Kot Siyah</t>
  </si>
  <si>
    <t>M Hafeez</t>
  </si>
  <si>
    <t>Yasim Afzal</t>
  </si>
  <si>
    <t>Shaheen Akhtar</t>
  </si>
  <si>
    <t xml:space="preserve">Rabia Khatoon </t>
  </si>
  <si>
    <t>Shazia Farooq</t>
  </si>
  <si>
    <t>Gulshad Farooq</t>
  </si>
  <si>
    <t>Samia Kousar</t>
  </si>
  <si>
    <t>Shafeeda Bibi</t>
  </si>
  <si>
    <t>Shakeeda Bibi</t>
  </si>
  <si>
    <t>Nighat Jabeen</t>
  </si>
  <si>
    <t>Saira Bibi</t>
  </si>
  <si>
    <t>Shahida Raza</t>
  </si>
  <si>
    <t>BHU Karor</t>
  </si>
  <si>
    <t>Sumaira Bibi</t>
  </si>
  <si>
    <t>Ajmal Hussain</t>
  </si>
  <si>
    <t>Atta ur Rehman</t>
  </si>
  <si>
    <t>Shazia Jabeen</t>
  </si>
  <si>
    <t>Nafeesa Parveen</t>
  </si>
  <si>
    <t>Sarveen Akhter</t>
  </si>
  <si>
    <t>Saleema Bibi</t>
  </si>
  <si>
    <t>Attia Khnwal</t>
  </si>
  <si>
    <t>Noreena Abbasi</t>
  </si>
  <si>
    <t>Kubra Khatoon</t>
  </si>
  <si>
    <t>kusar Naseem</t>
  </si>
  <si>
    <t>THQ Kotli Sattian</t>
  </si>
  <si>
    <t>Dr Ashfaq Ahmed</t>
  </si>
  <si>
    <t>Zahir Mehmood</t>
  </si>
  <si>
    <t>Aziz Ahmed</t>
  </si>
  <si>
    <t>Nazim Hussain</t>
  </si>
  <si>
    <t>Saima Yousaf</t>
  </si>
  <si>
    <t>Asma Javed</t>
  </si>
  <si>
    <t xml:space="preserve">Sajida Kousar </t>
  </si>
  <si>
    <t xml:space="preserve">Azra Khatoon </t>
  </si>
  <si>
    <t>Raheela Bibi</t>
  </si>
  <si>
    <t xml:space="preserve">Shenaz Begum </t>
  </si>
  <si>
    <t>Sajida Qurban</t>
  </si>
  <si>
    <t xml:space="preserve">Mumtaz Begum </t>
  </si>
  <si>
    <t>Safoora Bibi</t>
  </si>
  <si>
    <t xml:space="preserve">Shamshad Begum </t>
  </si>
  <si>
    <t xml:space="preserve">Yasmeen Akhtar </t>
  </si>
  <si>
    <t>Safeer Jan</t>
  </si>
  <si>
    <t>RHC Lehtrar</t>
  </si>
  <si>
    <t>0345-5098706</t>
  </si>
  <si>
    <t>Asad Abbass</t>
  </si>
  <si>
    <t>Nouman Zafar</t>
  </si>
  <si>
    <t>Umme Habiba</t>
  </si>
  <si>
    <t>Narjis Khatoon</t>
  </si>
  <si>
    <t>Nazia Basheer</t>
  </si>
  <si>
    <t>Nighat Basheer</t>
  </si>
  <si>
    <t>Naheed Akhter</t>
  </si>
  <si>
    <t>Shahida Perveen</t>
  </si>
  <si>
    <t>Shabana Bibi</t>
  </si>
  <si>
    <t>Kaleema</t>
  </si>
  <si>
    <t>Sabiha Begum</t>
  </si>
  <si>
    <t xml:space="preserve">Riffat </t>
  </si>
  <si>
    <t>Nargis Bano</t>
  </si>
  <si>
    <t>Fakhra Basheer</t>
  </si>
  <si>
    <t>Attiya Sultana</t>
  </si>
  <si>
    <t>Zaheen Akhter</t>
  </si>
  <si>
    <t>Naseera Bibi</t>
  </si>
  <si>
    <t>Zaib un Nisa</t>
  </si>
  <si>
    <t>Robina Bibi</t>
  </si>
  <si>
    <t xml:space="preserve">Noreen Akhter </t>
  </si>
  <si>
    <t>Nazia Perveen</t>
  </si>
  <si>
    <t>Robina Shaheen</t>
  </si>
  <si>
    <t>BHU Maloot Sattian</t>
  </si>
  <si>
    <t>Dr Inzamam Latif</t>
  </si>
  <si>
    <t>Aziz ur Rehman</t>
  </si>
  <si>
    <t>Farheen Imran</t>
  </si>
  <si>
    <t>Gulshan Nisa</t>
  </si>
  <si>
    <t>Asia Khatoon</t>
  </si>
  <si>
    <t>Shamim Akhter</t>
  </si>
  <si>
    <t>Nazeela</t>
  </si>
  <si>
    <t>Farah</t>
  </si>
  <si>
    <t>Fardous</t>
  </si>
  <si>
    <t>Sabiha</t>
  </si>
  <si>
    <t>Zareefa</t>
  </si>
  <si>
    <t>Shanaz</t>
  </si>
  <si>
    <t>Razila</t>
  </si>
  <si>
    <t>Naveeda</t>
  </si>
  <si>
    <t>BHU Santh Saroola</t>
  </si>
  <si>
    <t>Aftab Ahmed</t>
  </si>
  <si>
    <t>M Ayub</t>
  </si>
  <si>
    <t>Rozbina Bibi</t>
  </si>
  <si>
    <t>Shaida Zahoor</t>
  </si>
  <si>
    <t>Mobeen akhter</t>
  </si>
  <si>
    <t>Sabhia khanam</t>
  </si>
  <si>
    <t>Nokhez Akhter</t>
  </si>
  <si>
    <t>Safia Bibi</t>
  </si>
  <si>
    <t>Raffia Bibi</t>
  </si>
  <si>
    <t>Nazma Jabeen</t>
  </si>
  <si>
    <t>Sabina Bibi</t>
  </si>
  <si>
    <t>Attia Bibi</t>
  </si>
  <si>
    <t>Azra Khatoon</t>
  </si>
  <si>
    <t>Bano Begum</t>
  </si>
  <si>
    <t>khdija Bibi</t>
  </si>
  <si>
    <t>BHU Dhanda</t>
  </si>
  <si>
    <t>Dr Yasir Hussain</t>
  </si>
  <si>
    <t>Anjum Kabeer</t>
  </si>
  <si>
    <t>Riffat Shaheen</t>
  </si>
  <si>
    <t>Asia Amin</t>
  </si>
  <si>
    <t>Azra Saeed</t>
  </si>
  <si>
    <t>Waqar un Nisa</t>
  </si>
  <si>
    <t>Farhat un Nisa</t>
  </si>
  <si>
    <t>Riffat Noreen</t>
  </si>
  <si>
    <t>Kaleem Akhter</t>
  </si>
  <si>
    <t>Fardiba Bibi</t>
  </si>
  <si>
    <t>Nasreen Naz</t>
  </si>
  <si>
    <t>Safina Irshad</t>
  </si>
  <si>
    <t>Zahida Akhter</t>
  </si>
  <si>
    <t>Zubada Khanum</t>
  </si>
  <si>
    <t>UC City 01</t>
  </si>
  <si>
    <t>Dr Ali</t>
  </si>
  <si>
    <t>Naeem Noor</t>
  </si>
  <si>
    <t>Zulfiqar</t>
  </si>
  <si>
    <t>Faisal</t>
  </si>
  <si>
    <t>Robina Shoukat</t>
  </si>
  <si>
    <t>Nabila Liaqat</t>
  </si>
  <si>
    <t>UC City 02</t>
  </si>
  <si>
    <t>dr.maryam</t>
  </si>
  <si>
    <t>Mohsin</t>
  </si>
  <si>
    <t>Junaid Hameed Chuhdry</t>
  </si>
  <si>
    <t>Rizwana Nazakat</t>
  </si>
  <si>
    <t>nill</t>
  </si>
  <si>
    <t>Munwar sultana</t>
  </si>
  <si>
    <t>Samena Sami</t>
  </si>
  <si>
    <t>UC City 03</t>
  </si>
  <si>
    <t>Ch Talal Ahmed</t>
  </si>
  <si>
    <t>Munawar</t>
  </si>
  <si>
    <t>sabiha</t>
  </si>
  <si>
    <t>Rubina</t>
  </si>
  <si>
    <t>UC City 04</t>
  </si>
  <si>
    <t>Dr. Rohina</t>
  </si>
  <si>
    <t>0306-5211144</t>
  </si>
  <si>
    <t>Muhammad Naveed</t>
  </si>
  <si>
    <t>Nazakat Shah</t>
  </si>
  <si>
    <t>Tabasum</t>
  </si>
  <si>
    <t>Shehnaz Arif</t>
  </si>
  <si>
    <t>UC City 05</t>
  </si>
  <si>
    <t>Shehzad Ul Hassan</t>
  </si>
  <si>
    <t>Ali Shan</t>
  </si>
  <si>
    <t>UC City 06</t>
  </si>
  <si>
    <t>Dr.Ayesha</t>
  </si>
  <si>
    <t>Zohaib Riaz</t>
  </si>
  <si>
    <t>Ahmed Sayyam</t>
  </si>
  <si>
    <t>NAFEESA NOREEN</t>
  </si>
  <si>
    <t>UC City 07</t>
  </si>
  <si>
    <t>Shoaib</t>
  </si>
  <si>
    <t>M Muzammal</t>
  </si>
  <si>
    <t>Nuzhat bibi</t>
  </si>
  <si>
    <t>UC City 08</t>
  </si>
  <si>
    <t>Dr Iftihar</t>
  </si>
  <si>
    <t>Imran somro</t>
  </si>
  <si>
    <t>Shahid Ali</t>
  </si>
  <si>
    <t>Sajid Khan</t>
  </si>
  <si>
    <t>Afshana</t>
  </si>
  <si>
    <t>Ishrat</t>
  </si>
  <si>
    <t>UC City 09</t>
  </si>
  <si>
    <t>Murtaza Haider</t>
  </si>
  <si>
    <t>Shagufta Bisharat</t>
  </si>
  <si>
    <t>Anila Yasmeen</t>
  </si>
  <si>
    <t>Sadia Arooj</t>
  </si>
  <si>
    <t>Khalida Fazal</t>
  </si>
  <si>
    <t>Shahida bibi</t>
  </si>
  <si>
    <t>UC City 10</t>
  </si>
  <si>
    <t>Dilbar khan</t>
  </si>
  <si>
    <t>Mateen Ishtaq</t>
  </si>
  <si>
    <t>Naghina Alyass</t>
  </si>
  <si>
    <t>Sabira khan</t>
  </si>
  <si>
    <t>UC City 11</t>
  </si>
  <si>
    <t>Dr Lubna ishaq</t>
  </si>
  <si>
    <t>javaid</t>
  </si>
  <si>
    <t>Talha</t>
  </si>
  <si>
    <t>Farukh</t>
  </si>
  <si>
    <t>nosheen</t>
  </si>
  <si>
    <t>munawera</t>
  </si>
  <si>
    <t>zeent</t>
  </si>
  <si>
    <t>robina</t>
  </si>
  <si>
    <t>mahreen</t>
  </si>
  <si>
    <t>zahida</t>
  </si>
  <si>
    <t>Farhan</t>
  </si>
  <si>
    <t>UC City 12</t>
  </si>
  <si>
    <t>Ahmed Saeed</t>
  </si>
  <si>
    <t>narmeen jameel</t>
  </si>
  <si>
    <t>UC City 13</t>
  </si>
  <si>
    <t>Humira Rana</t>
  </si>
  <si>
    <t>Attia Fatima</t>
  </si>
  <si>
    <t>UC City 14</t>
  </si>
  <si>
    <t>Saif Ullah</t>
  </si>
  <si>
    <t>AKASH</t>
  </si>
  <si>
    <t>MUHAMMAD AHSAN QURESHI</t>
  </si>
  <si>
    <t>Ruksana</t>
  </si>
  <si>
    <t>KAMRAN ABBAS</t>
  </si>
  <si>
    <t>ROBINA AZAM</t>
  </si>
  <si>
    <t>Naheed Bashir</t>
  </si>
  <si>
    <t>UC City 15</t>
  </si>
  <si>
    <t>Dr Mehmona prveaz</t>
  </si>
  <si>
    <t>Habib Ur Rehman</t>
  </si>
  <si>
    <t>Taimoor Azam</t>
  </si>
  <si>
    <t>UC City 16</t>
  </si>
  <si>
    <t>Bashrat Ali</t>
  </si>
  <si>
    <t>Shafique</t>
  </si>
  <si>
    <t>UC City 17</t>
  </si>
  <si>
    <t>Rizwan</t>
  </si>
  <si>
    <t>UC City 18</t>
  </si>
  <si>
    <t>Asma Mazhar</t>
  </si>
  <si>
    <t>Mehwish</t>
  </si>
  <si>
    <t>UC City 19</t>
  </si>
  <si>
    <t>Tauseeque haider</t>
  </si>
  <si>
    <t>M Irfan</t>
  </si>
  <si>
    <t>UC City 20</t>
  </si>
  <si>
    <t>nayyer</t>
  </si>
  <si>
    <t>Haroon</t>
  </si>
  <si>
    <t>UC City 21</t>
  </si>
  <si>
    <t>M Waqas</t>
  </si>
  <si>
    <t>Bilal khalid</t>
  </si>
  <si>
    <t>UC City 22</t>
  </si>
  <si>
    <t>Waqas sab</t>
  </si>
  <si>
    <t>Zahid Iqbal</t>
  </si>
  <si>
    <t>Nighat parveen</t>
  </si>
  <si>
    <t>UC City 23</t>
  </si>
  <si>
    <t>m ejaz</t>
  </si>
  <si>
    <t>M Latif</t>
  </si>
  <si>
    <t>UC City 24</t>
  </si>
  <si>
    <t>Usman</t>
  </si>
  <si>
    <t>Adil Mehmood</t>
  </si>
  <si>
    <t>UC City 25</t>
  </si>
  <si>
    <t>Tariq javed mughal</t>
  </si>
  <si>
    <t>Syed Arslan Farooq</t>
  </si>
  <si>
    <t>UC City 26</t>
  </si>
  <si>
    <t>Ali Anwar</t>
  </si>
  <si>
    <t>Sabir Hussain</t>
  </si>
  <si>
    <t>UC City 27</t>
  </si>
  <si>
    <t>Dr Nabeela</t>
  </si>
  <si>
    <t>sumera Bibi</t>
  </si>
  <si>
    <t>Tahir Satti</t>
  </si>
  <si>
    <t>UC City 28</t>
  </si>
  <si>
    <t>Hefsa Kalsoom</t>
  </si>
  <si>
    <t>Rashid Mehmood</t>
  </si>
  <si>
    <t>منظم جاوید</t>
  </si>
  <si>
    <t>سریا کوثر</t>
  </si>
  <si>
    <t>UC City 29</t>
  </si>
  <si>
    <t>Adil</t>
  </si>
  <si>
    <t>Saqlain Haider</t>
  </si>
  <si>
    <t>Shamim Naz</t>
  </si>
  <si>
    <t>UC City 30</t>
  </si>
  <si>
    <t>Dr Ijaz</t>
  </si>
  <si>
    <t>Hasan raza</t>
  </si>
  <si>
    <t>Khurram</t>
  </si>
  <si>
    <t>Shabnam</t>
  </si>
  <si>
    <t>UC City 31</t>
  </si>
  <si>
    <t>Abdul Aleem</t>
  </si>
  <si>
    <t>Muzammal</t>
  </si>
  <si>
    <t>Sajida shaheen</t>
  </si>
  <si>
    <t>SHAheem</t>
  </si>
  <si>
    <t>UC City 32</t>
  </si>
  <si>
    <t>Dr Faheem</t>
  </si>
  <si>
    <t>abdul raheem ch</t>
  </si>
  <si>
    <t>Habib Ahmed</t>
  </si>
  <si>
    <t>M Bilal akhtar</t>
  </si>
  <si>
    <t>UC City 33</t>
  </si>
  <si>
    <t>ڈاکٹر سعدیہ</t>
  </si>
  <si>
    <t>Danial</t>
  </si>
  <si>
    <t>Ghulam Rasool</t>
  </si>
  <si>
    <t>Marryam</t>
  </si>
  <si>
    <t>UC City 34</t>
  </si>
  <si>
    <t>Haqeem Qasir Sb</t>
  </si>
  <si>
    <t>M Alam Khan</t>
  </si>
  <si>
    <t>UC City 35</t>
  </si>
  <si>
    <t>saqlain</t>
  </si>
  <si>
    <t>maskeen</t>
  </si>
  <si>
    <t>Aziz Ur Rehman</t>
  </si>
  <si>
    <t>UC City 36</t>
  </si>
  <si>
    <t>Dr.Majbeen</t>
  </si>
  <si>
    <t>Ali Khan</t>
  </si>
  <si>
    <t>Muddsir Khan</t>
  </si>
  <si>
    <t>Nagina zia</t>
  </si>
  <si>
    <t>Javria</t>
  </si>
  <si>
    <t>UC City 37</t>
  </si>
  <si>
    <t>Dr Azeem</t>
  </si>
  <si>
    <t>Anwar</t>
  </si>
  <si>
    <t>Maqbool Khan</t>
  </si>
  <si>
    <t>M Fareed</t>
  </si>
  <si>
    <t>Night Seema</t>
  </si>
  <si>
    <t>munawar sultana</t>
  </si>
  <si>
    <t>farhat</t>
  </si>
  <si>
    <t>UC City 38</t>
  </si>
  <si>
    <t>ڈاکٹر عمائما</t>
  </si>
  <si>
    <t>Arslan.Shamsad</t>
  </si>
  <si>
    <t>عبدالعلیم</t>
  </si>
  <si>
    <t>Muhammad Bilal Ashraf</t>
  </si>
  <si>
    <t>خورشید بانو</t>
  </si>
  <si>
    <t>Naeema</t>
  </si>
  <si>
    <t>UC City 39</t>
  </si>
  <si>
    <t>Dr Munazza</t>
  </si>
  <si>
    <t>Ghulam Hussain</t>
  </si>
  <si>
    <t>Salman Saleem</t>
  </si>
  <si>
    <t>nighat Shaheen</t>
  </si>
  <si>
    <t>UC City 40</t>
  </si>
  <si>
    <t>ڈاکٹر راحت</t>
  </si>
  <si>
    <t>منور سلطانہ</t>
  </si>
  <si>
    <t>مشتاق</t>
  </si>
  <si>
    <t>M Bilal Ashraf</t>
  </si>
  <si>
    <t>طاہرہ اصغر</t>
  </si>
  <si>
    <t>UC City 41</t>
  </si>
  <si>
    <t>Dildar</t>
  </si>
  <si>
    <t>M Amir</t>
  </si>
  <si>
    <t>UC City 42</t>
  </si>
  <si>
    <t>Dr Arooj</t>
  </si>
  <si>
    <t>zubair ashraf</t>
  </si>
  <si>
    <t>Mayyar sultana</t>
  </si>
  <si>
    <t>UC City 43</t>
  </si>
  <si>
    <t>Dr Rahat</t>
  </si>
  <si>
    <t>M Javed</t>
  </si>
  <si>
    <t>Javed Akhtar</t>
  </si>
  <si>
    <t>Rehmat jahan</t>
  </si>
  <si>
    <t>UC City 44</t>
  </si>
  <si>
    <t>Romana shaheen</t>
  </si>
  <si>
    <t>Israr yaqoob</t>
  </si>
  <si>
    <t>UC City 45</t>
  </si>
  <si>
    <t>Shabar raza</t>
  </si>
  <si>
    <t>UC City 46</t>
  </si>
  <si>
    <t>zahid</t>
  </si>
  <si>
    <t>Fozia Riaz</t>
  </si>
  <si>
    <t>Tabraiz Nawaz</t>
  </si>
  <si>
    <t>Sher Bahadur</t>
  </si>
  <si>
    <t>Azra Ejaz</t>
  </si>
  <si>
    <t>CB Dispensary</t>
  </si>
  <si>
    <t>Dr Nisar Ahmed</t>
  </si>
  <si>
    <t>0315-6737283</t>
  </si>
  <si>
    <t>Dilshad Baloch</t>
  </si>
  <si>
    <t>M Shafique</t>
  </si>
  <si>
    <t>M Abbas</t>
  </si>
  <si>
    <t>Usman Ameeen</t>
  </si>
  <si>
    <t>Mubshir Manan</t>
  </si>
  <si>
    <t>M Shaban</t>
  </si>
  <si>
    <t>Laal Kurrti</t>
  </si>
  <si>
    <t xml:space="preserve">Dr Shakeela </t>
  </si>
  <si>
    <t>Safdar Iftikhar</t>
  </si>
  <si>
    <t>Mujahid Iqbal</t>
  </si>
  <si>
    <t>M Aamir</t>
  </si>
  <si>
    <t>Dheri Hassan Abd</t>
  </si>
  <si>
    <t>Dr Jamil</t>
  </si>
  <si>
    <t>Irfan Hussain</t>
  </si>
  <si>
    <t>M Rafique</t>
  </si>
  <si>
    <t>Jawad</t>
  </si>
  <si>
    <t>Ali Zeb</t>
  </si>
  <si>
    <t>Nuzhat</t>
  </si>
  <si>
    <t>Govt Disp Tulsa</t>
  </si>
  <si>
    <t>Dr Junaid Asif</t>
  </si>
  <si>
    <t>0324-5307999</t>
  </si>
  <si>
    <t>Shahid Shabir</t>
  </si>
  <si>
    <t>Disp Allah Abad</t>
  </si>
  <si>
    <t>Dr Jaweria</t>
  </si>
  <si>
    <t>Waqar Akhter</t>
  </si>
  <si>
    <t>Ghulam Muhammad</t>
  </si>
  <si>
    <t>Mubashir Fareed</t>
  </si>
  <si>
    <t>Gul Zareen</t>
  </si>
  <si>
    <t>CWC Carriage Fac</t>
  </si>
  <si>
    <t>Dr Sobia</t>
  </si>
  <si>
    <t>Adil Mehboob</t>
  </si>
  <si>
    <t>Ishrat  Riaz</t>
  </si>
  <si>
    <t>Saira</t>
  </si>
  <si>
    <t>Tahir Iqbal</t>
  </si>
  <si>
    <t>Adnan</t>
  </si>
  <si>
    <t>Ahsen Ali</t>
  </si>
  <si>
    <t>CGH Hospital</t>
  </si>
  <si>
    <t>M Aslam</t>
  </si>
  <si>
    <t>Nagina Zia</t>
  </si>
  <si>
    <t>Tayyab Qamar</t>
  </si>
  <si>
    <t>22# Dispensary</t>
  </si>
  <si>
    <t>Dr Rabia</t>
  </si>
  <si>
    <t>Shehla Zaman</t>
  </si>
  <si>
    <t>Rabia Iram</t>
  </si>
  <si>
    <t>nisar kazami</t>
  </si>
  <si>
    <t>Mehtab</t>
  </si>
  <si>
    <t>Imrana</t>
  </si>
  <si>
    <t>Shehnaz</t>
  </si>
  <si>
    <t>Iffat</t>
  </si>
  <si>
    <t>Ahmed Abad Disp</t>
  </si>
  <si>
    <t>Tabassum Ali</t>
  </si>
  <si>
    <t>Khurram Shehzad</t>
  </si>
  <si>
    <t>Asia</t>
  </si>
  <si>
    <t>Rukhsana Shaheen</t>
  </si>
  <si>
    <t>Sanjeela</t>
  </si>
  <si>
    <t>Zahida</t>
  </si>
  <si>
    <t>Zaheer Shah</t>
  </si>
  <si>
    <t>Israr ul Haq</t>
  </si>
  <si>
    <t>Naheed</t>
  </si>
  <si>
    <t>Mariyam</t>
  </si>
  <si>
    <t>Arif Khattak</t>
  </si>
  <si>
    <t>Abida Tariq</t>
  </si>
  <si>
    <t>Qamar Abbas</t>
  </si>
  <si>
    <t>Raheel Abbas</t>
  </si>
  <si>
    <t>Tanveer</t>
  </si>
  <si>
    <t>Adeel Jamil</t>
  </si>
  <si>
    <t>Azam col Disp</t>
  </si>
  <si>
    <t>Aqib Khan</t>
  </si>
  <si>
    <t>Zaitoon</t>
  </si>
  <si>
    <t>Dhoke Mustaqeem 1</t>
  </si>
  <si>
    <t>Dr Faiza Zafar</t>
  </si>
  <si>
    <t>Zahid Khan</t>
  </si>
  <si>
    <t>Dhoke Mustaqeem 2</t>
  </si>
  <si>
    <t>Dr Aqsa</t>
  </si>
  <si>
    <t>Shoaib Ahmed</t>
  </si>
  <si>
    <t>ڈاکٹر ذکاوت</t>
  </si>
  <si>
    <t>0333-7921013</t>
  </si>
  <si>
    <t>ملک عنصر</t>
  </si>
  <si>
    <t>ندیم اقبال</t>
  </si>
  <si>
    <t>نوید انجم</t>
  </si>
  <si>
    <t>شیلہ ناز</t>
  </si>
  <si>
    <t>شہناز فردوس</t>
  </si>
  <si>
    <t>سلمیٰ شاہین</t>
  </si>
  <si>
    <t>زیتون بی بی</t>
  </si>
  <si>
    <t>سمینہ شاہین</t>
  </si>
  <si>
    <t xml:space="preserve">نازیہ بی بی </t>
  </si>
  <si>
    <t>مسرت شاہین</t>
  </si>
  <si>
    <t>ڈاکٹر ملک اسداللہ</t>
  </si>
  <si>
    <t xml:space="preserve">ارشد محمود </t>
  </si>
  <si>
    <t>شاھد زمان</t>
  </si>
  <si>
    <t>طیب وحید</t>
  </si>
  <si>
    <t>انمول آرزو</t>
  </si>
  <si>
    <t>زرینہ سلطانہ</t>
  </si>
  <si>
    <t>شازیہ کوثر</t>
  </si>
  <si>
    <t>مصباح خاتون</t>
  </si>
  <si>
    <t>صائمہ مشتاق</t>
  </si>
  <si>
    <t>فخرانساء</t>
  </si>
  <si>
    <t xml:space="preserve">شاھدہ کلثوم </t>
  </si>
  <si>
    <t>عادل سلطان</t>
  </si>
  <si>
    <t xml:space="preserve">محمد وقاص </t>
  </si>
  <si>
    <t xml:space="preserve">خطیب احمد </t>
  </si>
  <si>
    <t xml:space="preserve">انسا ارم </t>
  </si>
  <si>
    <t xml:space="preserve">عاصمہ بی بی </t>
  </si>
  <si>
    <t>مسرت</t>
  </si>
  <si>
    <t xml:space="preserve">نسیم اختر </t>
  </si>
  <si>
    <t xml:space="preserve">شکیلہ بی بی </t>
  </si>
  <si>
    <t xml:space="preserve">تسلیم اختر </t>
  </si>
  <si>
    <t xml:space="preserve">ارشاد عرشی </t>
  </si>
  <si>
    <t xml:space="preserve">روبینہ بی بی </t>
  </si>
  <si>
    <t xml:space="preserve">نجم </t>
  </si>
  <si>
    <t>ڈاکٹر کنزا</t>
  </si>
  <si>
    <t xml:space="preserve">صابر حسین </t>
  </si>
  <si>
    <t xml:space="preserve">محمد تنویر شھزاد </t>
  </si>
  <si>
    <t xml:space="preserve">نورین فاطمہ </t>
  </si>
  <si>
    <t xml:space="preserve">رفیہ یاسین </t>
  </si>
  <si>
    <t xml:space="preserve">طاہرہ شاھین </t>
  </si>
  <si>
    <t xml:space="preserve">راج بی بی </t>
  </si>
  <si>
    <t xml:space="preserve">نذیر کوثر </t>
  </si>
  <si>
    <t xml:space="preserve">نسرین اختر </t>
  </si>
  <si>
    <t xml:space="preserve">فحرین </t>
  </si>
  <si>
    <t>اسیہ صدیق</t>
  </si>
  <si>
    <t xml:space="preserve">نگت </t>
  </si>
  <si>
    <t>انیسا بانو</t>
  </si>
  <si>
    <t xml:space="preserve">طاہرہ جبین </t>
  </si>
  <si>
    <t>خدیجہ</t>
  </si>
  <si>
    <t>سمیرا ایوب۔</t>
  </si>
  <si>
    <t xml:space="preserve">انجم نازنین </t>
  </si>
  <si>
    <t>BHU BAJNIAL</t>
  </si>
  <si>
    <t>DR YOUSAF</t>
  </si>
  <si>
    <t>٭03009498438</t>
  </si>
  <si>
    <t>SHAHID</t>
  </si>
  <si>
    <t xml:space="preserve">AKHTAR </t>
  </si>
  <si>
    <t>NAJEEB BUTT</t>
  </si>
  <si>
    <t>MALIK ASIF MEHMOOD</t>
  </si>
  <si>
    <t>JAMEELA</t>
  </si>
  <si>
    <t>RAO FARMAN ALI</t>
  </si>
  <si>
    <t>SHAHNAZ</t>
  </si>
  <si>
    <t>GULL NISA</t>
  </si>
  <si>
    <t>RUBINA SAGHIR</t>
  </si>
  <si>
    <t>ASMA</t>
  </si>
  <si>
    <t>BIBI KHANUM JAN</t>
  </si>
  <si>
    <t>SOBIA</t>
  </si>
  <si>
    <t>SHAZIA</t>
  </si>
  <si>
    <t>MUSARAT</t>
  </si>
  <si>
    <t>MUKHTAR BIBI</t>
  </si>
  <si>
    <t>BHU Chahan</t>
  </si>
  <si>
    <t>ڈاکٹر ظہیر شیخ</t>
  </si>
  <si>
    <t>دانیال جاوید</t>
  </si>
  <si>
    <t>نسیم احمد</t>
  </si>
  <si>
    <t>وقار اختر بھٹی</t>
  </si>
  <si>
    <t>حراالعین</t>
  </si>
  <si>
    <t>شجاعت</t>
  </si>
  <si>
    <t>صفدرافتخار</t>
  </si>
  <si>
    <t>نوشابہ کوثر</t>
  </si>
  <si>
    <t>مسرت بی بی</t>
  </si>
  <si>
    <t>رفعت آرا</t>
  </si>
  <si>
    <t>شاہدہ بی بی</t>
  </si>
  <si>
    <t xml:space="preserve">بلقیس بی بی </t>
  </si>
  <si>
    <t xml:space="preserve">بشری بی بی </t>
  </si>
  <si>
    <t>نجم انساء</t>
  </si>
  <si>
    <t>رفعت ناہید</t>
  </si>
  <si>
    <t>BHU Chak Biali khan</t>
  </si>
  <si>
    <t>عمرانہ شاہین</t>
  </si>
  <si>
    <t>آصف</t>
  </si>
  <si>
    <t>سعدیہ ممتاز</t>
  </si>
  <si>
    <t>عبدالرحیم</t>
  </si>
  <si>
    <t>نصرت</t>
  </si>
  <si>
    <t>فرخ خرشد</t>
  </si>
  <si>
    <t xml:space="preserve">فیضن </t>
  </si>
  <si>
    <t xml:space="preserve">طاہرہ </t>
  </si>
  <si>
    <t>عاصمہ</t>
  </si>
  <si>
    <t>نجم خاتون</t>
  </si>
  <si>
    <t>یاسمین</t>
  </si>
  <si>
    <t>نبیلھ کوثر</t>
  </si>
  <si>
    <t>فیاض بیگم</t>
  </si>
  <si>
    <t>فلک</t>
  </si>
  <si>
    <t>منتٖظر</t>
  </si>
  <si>
    <t>شاھین</t>
  </si>
  <si>
    <t>ساجدھ</t>
  </si>
  <si>
    <t>BHU Girja</t>
  </si>
  <si>
    <t>ڈاکٹر  بینش</t>
  </si>
  <si>
    <t>0335-5410519</t>
  </si>
  <si>
    <t>شعیب انجم</t>
  </si>
  <si>
    <t>غزالہ بی بی</t>
  </si>
  <si>
    <t>نازیہ ناز</t>
  </si>
  <si>
    <t>ثوبیہ بی بی</t>
  </si>
  <si>
    <t>فرزانہ یاسمین</t>
  </si>
  <si>
    <t>جمیلہ بلوچ</t>
  </si>
  <si>
    <t>شکیلہ افضل</t>
  </si>
  <si>
    <t>طیبہ بی بی</t>
  </si>
  <si>
    <t>عشرت عباسی</t>
  </si>
  <si>
    <t>عذرہ پروین</t>
  </si>
  <si>
    <t>نادیہ ساجد</t>
  </si>
  <si>
    <t>شاہین کوثر</t>
  </si>
  <si>
    <t>کوثر پروین</t>
  </si>
  <si>
    <t>فوزیہ</t>
  </si>
  <si>
    <t>BHU REHMATABAD</t>
  </si>
  <si>
    <t xml:space="preserve">ڈاکٹر شھزادی </t>
  </si>
  <si>
    <t xml:space="preserve">طاہرہ صابر </t>
  </si>
  <si>
    <t>HAMZA QURESHI</t>
  </si>
  <si>
    <t>حاذیقہ عنمبرین</t>
  </si>
  <si>
    <t>BHU Chakri</t>
  </si>
  <si>
    <t>ڈاکٹر سجاد حسین (چانڈیو)</t>
  </si>
  <si>
    <t>0334-5385370</t>
  </si>
  <si>
    <t>غلام دستگیر</t>
  </si>
  <si>
    <t>زابیر</t>
  </si>
  <si>
    <t>ارسلان  علی</t>
  </si>
  <si>
    <t>حنا</t>
  </si>
  <si>
    <t>عرفان الحق</t>
  </si>
  <si>
    <t>روضینہ</t>
  </si>
  <si>
    <t xml:space="preserve">فرحت </t>
  </si>
  <si>
    <t>روبینہ</t>
  </si>
  <si>
    <t xml:space="preserve">الماس بی بی </t>
  </si>
  <si>
    <t>ادیبنساء</t>
  </si>
  <si>
    <t>انور سلطانہ</t>
  </si>
  <si>
    <t>گلشن آرا</t>
  </si>
  <si>
    <t>منافیہ</t>
  </si>
  <si>
    <t>تعزیم اختر</t>
  </si>
  <si>
    <t>وصیاء</t>
  </si>
  <si>
    <t>RHC Chountra</t>
  </si>
  <si>
    <t>BHU حیال</t>
  </si>
  <si>
    <t>ڈاکٹر یسریٰ عامر</t>
  </si>
  <si>
    <t>محمد اسلام بٹ</t>
  </si>
  <si>
    <t>محمدعقیل</t>
  </si>
  <si>
    <t>بابرہ زمان</t>
  </si>
  <si>
    <t>آسیہ ذوالفقار</t>
  </si>
  <si>
    <t>خیرانساء</t>
  </si>
  <si>
    <t>زکیہ ناز</t>
  </si>
  <si>
    <t>نگہت شاہین</t>
  </si>
  <si>
    <t>سیدہ زینت بی بی</t>
  </si>
  <si>
    <t>نگہت قادر</t>
  </si>
  <si>
    <t>آسیہ اعجاز</t>
  </si>
  <si>
    <t>زکیہ نورین</t>
  </si>
  <si>
    <t>گلشن بی بی</t>
  </si>
  <si>
    <t>شہناز بی بی</t>
  </si>
  <si>
    <t>کسیرہ پروین</t>
  </si>
  <si>
    <t xml:space="preserve">ڈاکٹر شہزادی کنول </t>
  </si>
  <si>
    <t>ADIL MEHMOOD</t>
  </si>
  <si>
    <t xml:space="preserve">ساجد حسین شاہ </t>
  </si>
  <si>
    <t xml:space="preserve">نیّر </t>
  </si>
  <si>
    <t xml:space="preserve">حاذقہ عنبرین </t>
  </si>
  <si>
    <t xml:space="preserve">فرزانہ شمیم </t>
  </si>
  <si>
    <t xml:space="preserve">عابدہ شاہین </t>
  </si>
  <si>
    <t>AYESHA LATIF</t>
  </si>
  <si>
    <t>NAILA HARIS</t>
  </si>
  <si>
    <t>MISBAH RASHEED</t>
  </si>
  <si>
    <t>NOREEN ARIF</t>
  </si>
  <si>
    <t>EHTASHAM RAZA</t>
  </si>
  <si>
    <t>ABDUL JABBAR</t>
  </si>
  <si>
    <t>TAIMOOR AHMAD</t>
  </si>
  <si>
    <t>ZAIB AZIZ</t>
  </si>
  <si>
    <t>ROBIA BIB</t>
  </si>
  <si>
    <t>ZAWAR SHAH</t>
  </si>
  <si>
    <t>BHU روپڑ کلاں</t>
  </si>
  <si>
    <t>اعجاز احمد</t>
  </si>
  <si>
    <t>عمران عزیز</t>
  </si>
  <si>
    <t>شفقت جاوید</t>
  </si>
  <si>
    <t>شازیہ ممتاز</t>
  </si>
  <si>
    <t>تنزیلہ شہزادی</t>
  </si>
  <si>
    <t>مناز بیگم</t>
  </si>
  <si>
    <t>نادیہ یاسمین</t>
  </si>
  <si>
    <t>خالدہ پروین</t>
  </si>
  <si>
    <t>نگینہ شاہین</t>
  </si>
  <si>
    <t>غلام رقیہ</t>
  </si>
  <si>
    <t>رمانہ بتول</t>
  </si>
  <si>
    <t>روبینہ کوثر</t>
  </si>
  <si>
    <t>شاہدہ  نواز</t>
  </si>
  <si>
    <t>نجمہ سلیم</t>
  </si>
  <si>
    <t>ریحانہ گلزار</t>
  </si>
  <si>
    <t>نازیہ شاہین</t>
  </si>
  <si>
    <t>شازیہ  بتول</t>
  </si>
  <si>
    <t>ارم   بی بی</t>
  </si>
  <si>
    <t>صفیدہ بی بی</t>
  </si>
  <si>
    <t>فرزانہ بیگم</t>
  </si>
  <si>
    <t xml:space="preserve">رورل  ڈسپینسری  شکریا ل </t>
  </si>
  <si>
    <t xml:space="preserve">ڈاکٹر فرح علی شاہ </t>
  </si>
  <si>
    <t xml:space="preserve">سرفراز </t>
  </si>
  <si>
    <t>Fahad Dastgir</t>
  </si>
  <si>
    <t xml:space="preserve">اقصیٰ صداقت </t>
  </si>
  <si>
    <t>M.Khalil</t>
  </si>
  <si>
    <t xml:space="preserve">نیّر سلطانہ </t>
  </si>
  <si>
    <t xml:space="preserve">مر یم </t>
  </si>
  <si>
    <t xml:space="preserve">صبیہ  شبیر </t>
  </si>
  <si>
    <t xml:space="preserve">فہمیدا </t>
  </si>
  <si>
    <t xml:space="preserve">جمیلہ </t>
  </si>
  <si>
    <t xml:space="preserve">رخسانہ </t>
  </si>
  <si>
    <t>Fahmeda akhtar</t>
  </si>
  <si>
    <t>ڈاکٹر بینش</t>
  </si>
  <si>
    <t>منیر نیازی</t>
  </si>
  <si>
    <t>ثوبیہ اسماعیل</t>
  </si>
  <si>
    <t xml:space="preserve"> تنویر شہزاد</t>
  </si>
  <si>
    <t>صفیہ بی بی</t>
  </si>
  <si>
    <t>فضیلت بی بی</t>
  </si>
  <si>
    <t>ساجدہ بی بی</t>
  </si>
  <si>
    <t>عا صمہ بی بی</t>
  </si>
  <si>
    <t>فرحت بی بی</t>
  </si>
  <si>
    <t>عذرہ بی بی</t>
  </si>
  <si>
    <t>BHU Dhudian Pial</t>
  </si>
  <si>
    <t>dr Nazia</t>
  </si>
  <si>
    <t>ishtiaq ur rehman</t>
  </si>
  <si>
    <t>yasir mehmood</t>
  </si>
  <si>
    <t>saba hameed</t>
  </si>
  <si>
    <t>Arshad mehmood</t>
  </si>
  <si>
    <t>Rafia Yaseen</t>
  </si>
  <si>
    <t>aisha tabasam</t>
  </si>
  <si>
    <t>Ghafoor un nisa</t>
  </si>
  <si>
    <t>Shahida perveen</t>
  </si>
  <si>
    <t xml:space="preserve">جی آر ڈی شکریال </t>
  </si>
  <si>
    <t xml:space="preserve">سر فراز </t>
  </si>
  <si>
    <t xml:space="preserve">فیضان ثاقب </t>
  </si>
  <si>
    <t xml:space="preserve">نیر سلطانہ </t>
  </si>
  <si>
    <t xml:space="preserve">صائقہ شریف </t>
  </si>
  <si>
    <t xml:space="preserve">رفعت پروین </t>
  </si>
  <si>
    <t xml:space="preserve">ناہید مرزا </t>
  </si>
  <si>
    <t>شگفتہ فیروز</t>
  </si>
  <si>
    <t xml:space="preserve">ساجدہ بی بی </t>
  </si>
  <si>
    <t xml:space="preserve">شاہدہ بی بی </t>
  </si>
  <si>
    <t xml:space="preserve">حسیبہ جبین </t>
  </si>
  <si>
    <t xml:space="preserve">شمشا د صابر </t>
  </si>
  <si>
    <t xml:space="preserve">سعدیہ </t>
  </si>
  <si>
    <t xml:space="preserve">فرزانہ سفیر </t>
  </si>
  <si>
    <t xml:space="preserve">شاہدہ نور ین </t>
  </si>
  <si>
    <t xml:space="preserve">خالدہ انجم </t>
  </si>
  <si>
    <t xml:space="preserve">سمیرا بی بی </t>
  </si>
  <si>
    <t xml:space="preserve">بدرا خاتون </t>
  </si>
  <si>
    <t xml:space="preserve">کولیاں حمید </t>
  </si>
  <si>
    <t>ڈاکٹر علی</t>
  </si>
  <si>
    <t xml:space="preserve">عاقفہ </t>
  </si>
  <si>
    <t xml:space="preserve">ناصر </t>
  </si>
  <si>
    <t xml:space="preserve">خرم شہزاد </t>
  </si>
  <si>
    <t>ملک قاسم</t>
  </si>
  <si>
    <t xml:space="preserve">روزینہ شاہین </t>
  </si>
  <si>
    <t>asima bibi</t>
  </si>
  <si>
    <t>benish asif</t>
  </si>
  <si>
    <t>abida+safida</t>
  </si>
  <si>
    <t>abida kousar</t>
  </si>
  <si>
    <t>sughra bibi</t>
  </si>
  <si>
    <t>khateban nisa</t>
  </si>
  <si>
    <t>sabir sultan</t>
  </si>
  <si>
    <t>gulzar jabeen</t>
  </si>
  <si>
    <t>nusrat bibi</t>
  </si>
  <si>
    <t>noreen akhtar</t>
  </si>
  <si>
    <t>robina kousar</t>
  </si>
  <si>
    <t>naseem akhtar</t>
  </si>
  <si>
    <t>BHU KOTHA KALAN</t>
  </si>
  <si>
    <t>0345-5874871</t>
  </si>
  <si>
    <t xml:space="preserve">               DR AQSA KHAN</t>
  </si>
  <si>
    <t xml:space="preserve">            SAIMA NAZ</t>
  </si>
  <si>
    <t>SHERAZ AMIN</t>
  </si>
  <si>
    <t xml:space="preserve">               ISHRAT TAUSEEF</t>
  </si>
  <si>
    <t xml:space="preserve">              SHAZIA SHARIF</t>
  </si>
  <si>
    <t xml:space="preserve">         SAIMA NAZ</t>
  </si>
  <si>
    <t xml:space="preserve">                  ZAHIDA MASOOD</t>
  </si>
  <si>
    <t xml:space="preserve">           NAIMA JAVED</t>
  </si>
  <si>
    <t xml:space="preserve">                          NARGIS NOREEN GILL</t>
  </si>
  <si>
    <t xml:space="preserve">                  ZULEKHA BEGUM</t>
  </si>
  <si>
    <t xml:space="preserve">                    NASEEM AKHTER</t>
  </si>
  <si>
    <t xml:space="preserve">          SADIA RAUF</t>
  </si>
  <si>
    <t xml:space="preserve">             SABA YASEEM</t>
  </si>
  <si>
    <t>NUZHAT NAHEED</t>
  </si>
  <si>
    <t>ANOSHIA AHSAN</t>
  </si>
  <si>
    <t xml:space="preserve">                          MOHAMMAD AKHLAQ</t>
  </si>
  <si>
    <t xml:space="preserve">                         AMJAD HUSSAIN</t>
  </si>
  <si>
    <t xml:space="preserve">                         MOHAMAD MEHRAN</t>
  </si>
  <si>
    <t>ARSLAQN JAVED</t>
  </si>
  <si>
    <t>0300-5765517</t>
  </si>
  <si>
    <t>فیصل ندیم</t>
  </si>
  <si>
    <t>فرزانہ ممتاز</t>
  </si>
  <si>
    <t>سلمیٰ ناہید</t>
  </si>
  <si>
    <t>عابدہ شاہین</t>
  </si>
  <si>
    <t>آسیہ نسیم</t>
  </si>
  <si>
    <t>منزہ بیگم</t>
  </si>
  <si>
    <t>رضوانہ قمر</t>
  </si>
  <si>
    <t>رابعہ بصری</t>
  </si>
  <si>
    <t>bhu lodhra</t>
  </si>
  <si>
    <t>ڈاکٹر طہرین</t>
  </si>
  <si>
    <t>فیضان</t>
  </si>
  <si>
    <t>باسط علی</t>
  </si>
  <si>
    <t>محمد سہیل</t>
  </si>
  <si>
    <t>آصفہ عباس</t>
  </si>
  <si>
    <t>حمیرا رانا شوکت</t>
  </si>
  <si>
    <t>عاتکہ رحمان</t>
  </si>
  <si>
    <t>ناصرہ بی بی</t>
  </si>
  <si>
    <t>مختار بیگم</t>
  </si>
  <si>
    <t>شہلا نورین</t>
  </si>
  <si>
    <t>طاہرہ جبین</t>
  </si>
  <si>
    <t xml:space="preserve">                  MOHAMMAD KAMRAN</t>
  </si>
  <si>
    <t>SAFINA BIBI</t>
  </si>
  <si>
    <t xml:space="preserve">SONIA </t>
  </si>
  <si>
    <t>ASMA NOREEN</t>
  </si>
  <si>
    <t>YASMEEN AKHTER</t>
  </si>
  <si>
    <t xml:space="preserve">ATTIYA SULTANA </t>
  </si>
  <si>
    <t>AZRA PARVEEN</t>
  </si>
  <si>
    <t>NIGHAT YASMEEN</t>
  </si>
  <si>
    <t>RASHIDA PARVEEN</t>
  </si>
  <si>
    <t>SHAZIA BIBI</t>
  </si>
  <si>
    <t>AREEJ FAROOQ</t>
  </si>
  <si>
    <t>ASMA AMJAD</t>
  </si>
  <si>
    <t>HUMAIRA TABASUM</t>
  </si>
  <si>
    <t>MEHWISH</t>
  </si>
  <si>
    <t>بنیادی مرکز صحت لوھررہ</t>
  </si>
  <si>
    <t>ڈاکٹر تحرین</t>
  </si>
  <si>
    <t xml:space="preserve">محمّد امجد </t>
  </si>
  <si>
    <t>حنا کنول شھزادی</t>
  </si>
  <si>
    <t>حمیرا رانا</t>
  </si>
  <si>
    <t>شمیم اقبال</t>
  </si>
  <si>
    <t xml:space="preserve">ناصرہ </t>
  </si>
  <si>
    <t>عشرت بلقیس</t>
  </si>
  <si>
    <t>راحیلہ قمر</t>
  </si>
  <si>
    <t>ساجدہ</t>
  </si>
  <si>
    <t>یاسمین ظفر</t>
  </si>
  <si>
    <t>BHU KARAHI MIAL</t>
  </si>
  <si>
    <t>Humaira Naseem</t>
  </si>
  <si>
    <t>SHERAZ AHMED</t>
  </si>
  <si>
    <t>ABDUL BASIT</t>
  </si>
  <si>
    <t>ABDUL RAUF</t>
  </si>
  <si>
    <t>NOSHEELA FIRDOUS</t>
  </si>
  <si>
    <t>SHAHEEN AKHTAR</t>
  </si>
  <si>
    <t>ROUBINA KOUSAR</t>
  </si>
  <si>
    <t>AZIZA BEGUM</t>
  </si>
  <si>
    <t>SAIMA BIBI</t>
  </si>
  <si>
    <t>RIFFAT YASMEEN</t>
  </si>
  <si>
    <t>RIHANA KOUSAR</t>
  </si>
  <si>
    <t>NASEEM AKHTAR</t>
  </si>
  <si>
    <t>KALSOOM AKHTAR</t>
  </si>
  <si>
    <t>SHAGUFTA PARVEEN</t>
  </si>
  <si>
    <t>BHU Dhok Parh</t>
  </si>
  <si>
    <t>0333-5467183</t>
  </si>
  <si>
    <t>ڈاکٹر رانا مرتضیٰ علی</t>
  </si>
  <si>
    <t>حسنات قریشی</t>
  </si>
  <si>
    <t>محمد اشفاق</t>
  </si>
  <si>
    <t>روبینہ شہزادی</t>
  </si>
  <si>
    <t>مریم جمیلہ</t>
  </si>
  <si>
    <t>تنزیلہ بی بی</t>
  </si>
  <si>
    <t>زاہدہ بیگم</t>
  </si>
  <si>
    <t>فرحت شاہین</t>
  </si>
  <si>
    <t>ناہید بی بی</t>
  </si>
  <si>
    <t>جمیلہ بی بی</t>
  </si>
  <si>
    <t>رفاقت بی بی</t>
  </si>
  <si>
    <t>صوبیہ بیگم</t>
  </si>
  <si>
    <t>سلمیٰ</t>
  </si>
  <si>
    <t xml:space="preserve">رنوترہ </t>
  </si>
  <si>
    <t>0312-5181805</t>
  </si>
  <si>
    <t xml:space="preserve">ڈاکٹر مہرین صباء </t>
  </si>
  <si>
    <t>شکیلہ ارم</t>
  </si>
  <si>
    <t>محمد اسرار الحق</t>
  </si>
  <si>
    <t xml:space="preserve">فرزانہ </t>
  </si>
  <si>
    <t xml:space="preserve">رومانہ بی بی </t>
  </si>
  <si>
    <t>حفظہ ممتاز</t>
  </si>
  <si>
    <t xml:space="preserve">نوشیلہ </t>
  </si>
  <si>
    <t>وحیدہ نگہت</t>
  </si>
  <si>
    <t xml:space="preserve"> فرحت یاسمین</t>
  </si>
  <si>
    <t>نازیہ خلیل</t>
  </si>
  <si>
    <t>نصرت شاہین</t>
  </si>
  <si>
    <t xml:space="preserve">نوید علی </t>
  </si>
  <si>
    <t xml:space="preserve">مسّرت شاھین </t>
  </si>
  <si>
    <t xml:space="preserve">شکیلہ منظور </t>
  </si>
  <si>
    <t xml:space="preserve">وحیدہ یاسمین </t>
  </si>
  <si>
    <t xml:space="preserve">فرزانہ یاسمین </t>
  </si>
  <si>
    <t xml:space="preserve">رخسانہ ناصر </t>
  </si>
  <si>
    <t xml:space="preserve">شبانہ توقیر </t>
  </si>
  <si>
    <t xml:space="preserve">سمیرا فیاض </t>
  </si>
  <si>
    <t xml:space="preserve">عظیم اختر </t>
  </si>
  <si>
    <t>بی ایچ یو ساگری</t>
  </si>
  <si>
    <t>ڈاکٹر قمبر علی</t>
  </si>
  <si>
    <t xml:space="preserve">جاوید	</t>
  </si>
  <si>
    <t>محمد فیضان</t>
  </si>
  <si>
    <t>راحت عباس</t>
  </si>
  <si>
    <t>فرح</t>
  </si>
  <si>
    <t>جاوید</t>
  </si>
  <si>
    <t>صاہمہ</t>
  </si>
  <si>
    <t>نورین</t>
  </si>
  <si>
    <t>مقدسہ</t>
  </si>
  <si>
    <t>عزرہ</t>
  </si>
  <si>
    <t>جمیلہ</t>
  </si>
  <si>
    <t>کرن</t>
  </si>
  <si>
    <t>ناہید</t>
  </si>
  <si>
    <t>تعظیم</t>
  </si>
  <si>
    <t>شاہدہ</t>
  </si>
  <si>
    <t>GRD Shakryal</t>
  </si>
  <si>
    <t>احمد رضا</t>
  </si>
  <si>
    <t>ادیب ستی</t>
  </si>
  <si>
    <t>جاوید اکرم</t>
  </si>
  <si>
    <t>منظم</t>
  </si>
  <si>
    <t xml:space="preserve">کلثوم </t>
  </si>
  <si>
    <t>نادیہ</t>
  </si>
  <si>
    <t>روبانہ</t>
  </si>
  <si>
    <t xml:space="preserve">کوثر </t>
  </si>
  <si>
    <t>تسلیم</t>
  </si>
  <si>
    <t>سلیم بی بی</t>
  </si>
  <si>
    <t>نئیر سلطانہ</t>
  </si>
  <si>
    <t>عبدالغفار</t>
  </si>
  <si>
    <t>نگینہ کوثر</t>
  </si>
  <si>
    <t>رافیعہ یاسین</t>
  </si>
  <si>
    <t>ناظرین اختر</t>
  </si>
  <si>
    <t>ارم شہزادی</t>
  </si>
  <si>
    <t>نگینہ</t>
  </si>
  <si>
    <t>شہناز</t>
  </si>
  <si>
    <t>رخسانہ</t>
  </si>
  <si>
    <t xml:space="preserve">بی ۔ایچ ۔یو ۔تخت پڑی </t>
  </si>
  <si>
    <t xml:space="preserve">Dr madiha </t>
  </si>
  <si>
    <t>dr shazad</t>
  </si>
  <si>
    <t>علی شہراز</t>
  </si>
  <si>
    <t xml:space="preserve">سنیہ شفیق </t>
  </si>
  <si>
    <t xml:space="preserve">اسلم </t>
  </si>
  <si>
    <t xml:space="preserve">فہمیدہ </t>
  </si>
  <si>
    <t xml:space="preserve">رخسانہ یاسمین </t>
  </si>
  <si>
    <t xml:space="preserve">ارم کلثوم </t>
  </si>
  <si>
    <t xml:space="preserve">نوشین کرن </t>
  </si>
  <si>
    <t xml:space="preserve">راحیلہ </t>
  </si>
  <si>
    <t xml:space="preserve">زاہدہ پروین </t>
  </si>
  <si>
    <t xml:space="preserve">طاہرہ بیگم </t>
  </si>
  <si>
    <t xml:space="preserve">سمیہ خاتون </t>
  </si>
  <si>
    <t xml:space="preserve">نصرت یاسمین </t>
  </si>
  <si>
    <t xml:space="preserve">فرحت ولایت </t>
  </si>
  <si>
    <t xml:space="preserve">شہناز شوکت </t>
  </si>
  <si>
    <t xml:space="preserve">عطیہ پروین </t>
  </si>
  <si>
    <t>BHU Chappar</t>
  </si>
  <si>
    <t>عمر شبیر</t>
  </si>
  <si>
    <t>احسن بشیر</t>
  </si>
  <si>
    <t>BHU Maingel</t>
  </si>
  <si>
    <t>Dr Arif Hussain</t>
  </si>
  <si>
    <t>0303-6424709</t>
  </si>
  <si>
    <t>Abid Ali</t>
  </si>
  <si>
    <t>Khliq Hussain</t>
  </si>
  <si>
    <t>Fayyaz Hussain</t>
  </si>
  <si>
    <t>Mussarat Naheed</t>
  </si>
  <si>
    <t>Vaccant</t>
  </si>
  <si>
    <t>Noureen Akhtar</t>
  </si>
  <si>
    <t>Taskeen Kousar</t>
  </si>
  <si>
    <t>Parveen Akhtar</t>
  </si>
  <si>
    <t>Naseem Akhtar</t>
  </si>
  <si>
    <t>Saima Qayyoum</t>
  </si>
  <si>
    <t>Rizwana Liaqat</t>
  </si>
  <si>
    <t>Ruqquiya Bibi</t>
  </si>
  <si>
    <t>Rehna Bibi</t>
  </si>
  <si>
    <t>BHU Ban</t>
  </si>
  <si>
    <t>Dr Ammar</t>
  </si>
  <si>
    <t>0311-4411956</t>
  </si>
  <si>
    <t>Qaiser Mehmood</t>
  </si>
  <si>
    <t>Nasir Amin</t>
  </si>
  <si>
    <t>Ghias Akbar</t>
  </si>
  <si>
    <t>Uzma Saba</t>
  </si>
  <si>
    <t xml:space="preserve">Zamrooda </t>
  </si>
  <si>
    <t>Irum Naz</t>
  </si>
  <si>
    <t>Sabeeda</t>
  </si>
  <si>
    <t>Farhat Nawaz</t>
  </si>
  <si>
    <t>Shazia Bano</t>
  </si>
  <si>
    <t>Nishat</t>
  </si>
  <si>
    <t>Noureen</t>
  </si>
  <si>
    <t>Fouzia</t>
  </si>
  <si>
    <t>Saima jameeel</t>
  </si>
  <si>
    <t>Thaira Bibi</t>
  </si>
  <si>
    <t>Shabeena</t>
  </si>
  <si>
    <t>Afsana</t>
  </si>
  <si>
    <t>BHU Charhan</t>
  </si>
  <si>
    <t>0301-6757400</t>
  </si>
  <si>
    <t>Noor Hussain</t>
  </si>
  <si>
    <t>Easha Saeed</t>
  </si>
  <si>
    <t>Hammad Jammil</t>
  </si>
  <si>
    <t>Sadia Amin</t>
  </si>
  <si>
    <t>Shabnum Shahen</t>
  </si>
  <si>
    <t>Samina Bibi</t>
  </si>
  <si>
    <t>Musrat Bibi</t>
  </si>
  <si>
    <t>Abida Satti</t>
  </si>
  <si>
    <t>Rubana bibi</t>
  </si>
  <si>
    <t>Thaira bano</t>
  </si>
  <si>
    <t>Yasmeen Bibi</t>
  </si>
  <si>
    <t>Rashida Kousar</t>
  </si>
  <si>
    <t>Haseena Bibi</t>
  </si>
  <si>
    <t>Zahida Sultana</t>
  </si>
  <si>
    <t>Sahabla Akhtar</t>
  </si>
  <si>
    <t>BHU Kalli Mitti</t>
  </si>
  <si>
    <t>Dr Ayesha</t>
  </si>
  <si>
    <t>0322-5008244</t>
  </si>
  <si>
    <t>Riffat Parveen</t>
  </si>
  <si>
    <t>Mowdat Abbas</t>
  </si>
  <si>
    <t>Rubab kazimi</t>
  </si>
  <si>
    <t>Samina Zafar</t>
  </si>
  <si>
    <t>Atia gul</t>
  </si>
  <si>
    <t>Naeema bibi</t>
  </si>
  <si>
    <t xml:space="preserve">Khadeeja bibi </t>
  </si>
  <si>
    <t>Zahida Sakhi</t>
  </si>
  <si>
    <t>Abida bibi</t>
  </si>
  <si>
    <t>Musarat</t>
  </si>
  <si>
    <t>Alia Tabsam</t>
  </si>
  <si>
    <t>Samia naz</t>
  </si>
  <si>
    <t>BHU Dewal</t>
  </si>
  <si>
    <t>Dr Saif Abbas</t>
  </si>
  <si>
    <t>0331-5547123</t>
  </si>
  <si>
    <t>Amir Hussain</t>
  </si>
  <si>
    <t>Shahid Imran</t>
  </si>
  <si>
    <t>Sana Rubab</t>
  </si>
  <si>
    <t>Adnan Ashraf</t>
  </si>
  <si>
    <t>jamila</t>
  </si>
  <si>
    <t>Naila Bibi</t>
  </si>
  <si>
    <t xml:space="preserve">Rashida </t>
  </si>
  <si>
    <t>Robeeqa</t>
  </si>
  <si>
    <t>Ansar Zaheer</t>
  </si>
  <si>
    <t>Safeena</t>
  </si>
  <si>
    <t>Uzma Ihsan</t>
  </si>
  <si>
    <t>Nadia Kousar</t>
  </si>
  <si>
    <t>BHU Ghel</t>
  </si>
  <si>
    <t>Dr Mubashar</t>
  </si>
  <si>
    <t>0300-9886664</t>
  </si>
  <si>
    <t xml:space="preserve">Waseem Haider </t>
  </si>
  <si>
    <t>Nasir Mehmood</t>
  </si>
  <si>
    <t>Nabila Munir</t>
  </si>
  <si>
    <t xml:space="preserve">Robeena </t>
  </si>
  <si>
    <t>Shafait Jan</t>
  </si>
  <si>
    <t>Rabia Bibi</t>
  </si>
  <si>
    <t>Nusrat Bibi</t>
  </si>
  <si>
    <t>Shazia un Nisa</t>
  </si>
  <si>
    <t>Naviza  Akhter</t>
  </si>
  <si>
    <t>Musarat Arbab</t>
  </si>
  <si>
    <t>Shahida Bibi</t>
  </si>
  <si>
    <t>BHU Ghora Gali</t>
  </si>
  <si>
    <t>Dr Ishaq</t>
  </si>
  <si>
    <t>0333-4957171</t>
  </si>
  <si>
    <t>Nazma Jhangir</t>
  </si>
  <si>
    <t>Syed Ali Raza</t>
  </si>
  <si>
    <t xml:space="preserve">Nazama </t>
  </si>
  <si>
    <t>Shakeela akhter</t>
  </si>
  <si>
    <t>Tasleem akhter</t>
  </si>
  <si>
    <t xml:space="preserve">Noreen akhter </t>
  </si>
  <si>
    <t xml:space="preserve">Naila masood </t>
  </si>
  <si>
    <t>Najum nasa  zahida</t>
  </si>
  <si>
    <t>Shahida nadeem</t>
  </si>
  <si>
    <t xml:space="preserve">Jameela bibi </t>
  </si>
  <si>
    <t xml:space="preserve">Sana javeed </t>
  </si>
  <si>
    <t>BHU Phaphril</t>
  </si>
  <si>
    <t xml:space="preserve">Dr Sana </t>
  </si>
  <si>
    <t>0300-4480351</t>
  </si>
  <si>
    <t>Shazia Ibrar</t>
  </si>
  <si>
    <t>Saleem Akhter</t>
  </si>
  <si>
    <t>Asim Ijaz</t>
  </si>
  <si>
    <t>Zahida Abbasi</t>
  </si>
  <si>
    <t>Shaheen AKHTAR</t>
  </si>
  <si>
    <t>Yasmin Akhtar</t>
  </si>
  <si>
    <t>Nahid Akhtar</t>
  </si>
  <si>
    <t>Saiqa Abbasi</t>
  </si>
  <si>
    <t xml:space="preserve">Aqeela </t>
  </si>
  <si>
    <t>Shamshad</t>
  </si>
  <si>
    <t xml:space="preserve">Shaheen </t>
  </si>
  <si>
    <t>Nabeela Bibi</t>
  </si>
  <si>
    <t>Zameeda</t>
  </si>
  <si>
    <t>Riffat Bibi</t>
  </si>
  <si>
    <t>Fouzia Sultana</t>
  </si>
  <si>
    <t>Rabia</t>
  </si>
  <si>
    <t>THQ Murree</t>
  </si>
  <si>
    <t>0300-5574520</t>
  </si>
  <si>
    <t>Muddasar</t>
  </si>
  <si>
    <t>M Aftab</t>
  </si>
  <si>
    <t>Nazia Nazir</t>
  </si>
  <si>
    <t>Nuzhat Bibi</t>
  </si>
  <si>
    <t>Khalida Kanwal</t>
  </si>
  <si>
    <t>Rubina Bibi</t>
  </si>
  <si>
    <t>Sidra Bibi</t>
  </si>
  <si>
    <t xml:space="preserve">Rukhsana </t>
  </si>
  <si>
    <t>Nabila Bibi</t>
  </si>
  <si>
    <t>BHU Numble</t>
  </si>
  <si>
    <t>0336-7303647</t>
  </si>
  <si>
    <t>Amara Khudad</t>
  </si>
  <si>
    <t>Shahab ud Din</t>
  </si>
  <si>
    <t>Shahid Mehmood</t>
  </si>
  <si>
    <t>Noreen Abassi</t>
  </si>
  <si>
    <t>Imrana bibi</t>
  </si>
  <si>
    <t>Anjum abassi</t>
  </si>
  <si>
    <t>Alia Wajid</t>
  </si>
  <si>
    <t>Naseema bibi</t>
  </si>
  <si>
    <t>Shameeda khalid</t>
  </si>
  <si>
    <t>Husan aara</t>
  </si>
  <si>
    <t>Mehnaz yaqoob</t>
  </si>
  <si>
    <t>Yasmeen akhter</t>
  </si>
  <si>
    <t>RHC Phagwari</t>
  </si>
  <si>
    <t>saboor Ahmed</t>
  </si>
  <si>
    <t>Muhammad Imran</t>
  </si>
  <si>
    <t>Samina Naz</t>
  </si>
  <si>
    <t>Saboor Ahmed</t>
  </si>
  <si>
    <t>Khalida Tanveer</t>
  </si>
  <si>
    <t>Ferzana kouser</t>
  </si>
  <si>
    <t>Shamim Saeed</t>
  </si>
  <si>
    <t>Sumrin Zohrab</t>
  </si>
  <si>
    <t>Amna bibi</t>
  </si>
  <si>
    <t>Nazia Siraj</t>
  </si>
  <si>
    <t>Ferhana kouser</t>
  </si>
  <si>
    <t>Afsana kouser</t>
  </si>
  <si>
    <t>Fozia bibi</t>
  </si>
  <si>
    <t>Rozina bibi</t>
  </si>
  <si>
    <t>Najiba Saeed</t>
  </si>
  <si>
    <t>BHU Potha Sharif</t>
  </si>
  <si>
    <t>Moin kaleem</t>
  </si>
  <si>
    <t>M Jhangir</t>
  </si>
  <si>
    <t>Azra Shahbaz</t>
  </si>
  <si>
    <t>Kousar Faiz</t>
  </si>
  <si>
    <t>Nasreen Akhtar</t>
  </si>
  <si>
    <t>Kousar Ifrahim</t>
  </si>
  <si>
    <t>SaiqaIfraz</t>
  </si>
  <si>
    <t>Noreen Akhtar</t>
  </si>
  <si>
    <t>Thaira bibi</t>
  </si>
  <si>
    <t>Robia</t>
  </si>
  <si>
    <t>Saima Khatoon</t>
  </si>
  <si>
    <t>Hajra</t>
  </si>
  <si>
    <t>BHU Rawat</t>
  </si>
  <si>
    <t>Dr Madiha</t>
  </si>
  <si>
    <t>0332-0710947</t>
  </si>
  <si>
    <t>Sajjad Ahmed</t>
  </si>
  <si>
    <t>Raheel Ahmed</t>
  </si>
  <si>
    <t>Moon Ahmed</t>
  </si>
  <si>
    <t>Nazia</t>
  </si>
  <si>
    <t>Shabana Ibraq</t>
  </si>
  <si>
    <t>Shazia bibi</t>
  </si>
  <si>
    <t>Naheed Akhtar</t>
  </si>
  <si>
    <t>Salma Tariq</t>
  </si>
  <si>
    <t>Sobia Mushtaq</t>
  </si>
  <si>
    <t>Shareen Inam</t>
  </si>
  <si>
    <t>Nadeema Bibi</t>
  </si>
  <si>
    <t>Sabida Tariq</t>
  </si>
  <si>
    <t>Shahnaz Fatima</t>
  </si>
  <si>
    <t>Haseena bibi</t>
  </si>
  <si>
    <t>BHU Sher Bagla</t>
  </si>
  <si>
    <t>Dr Syed Hassan</t>
  </si>
  <si>
    <t>0307-1718166</t>
  </si>
  <si>
    <t>M zareen</t>
  </si>
  <si>
    <t>Muhammad Zareen</t>
  </si>
  <si>
    <t>Saba Asghar</t>
  </si>
  <si>
    <t>Mehwish Kanwal</t>
  </si>
  <si>
    <t>Nazia Khaqan</t>
  </si>
  <si>
    <t>Asia Sajid</t>
  </si>
  <si>
    <t>Suryia Jabeen</t>
  </si>
  <si>
    <t>Taswar Khanam</t>
  </si>
  <si>
    <t>Mehnaz Rani</t>
  </si>
  <si>
    <t>Irum Sahzadi</t>
  </si>
  <si>
    <t>Rani bibi</t>
  </si>
  <si>
    <t>Abida Naz</t>
  </si>
  <si>
    <t>Saima Noureen</t>
  </si>
  <si>
    <t>Shabnum Shahid</t>
  </si>
  <si>
    <t>BHU Tret</t>
  </si>
  <si>
    <t>0300-5482169</t>
  </si>
  <si>
    <t>Suliman</t>
  </si>
  <si>
    <t>Maqsood</t>
  </si>
  <si>
    <t>Israr Ahmed</t>
  </si>
  <si>
    <t>Qasier Abbas</t>
  </si>
  <si>
    <t>Asia sabir</t>
  </si>
  <si>
    <t>Romma Naz</t>
  </si>
  <si>
    <t>Mariam Zara</t>
  </si>
  <si>
    <t>Shala Jabeen</t>
  </si>
  <si>
    <t>Robeena</t>
  </si>
  <si>
    <t>Asia baig</t>
  </si>
  <si>
    <t>Nazneen</t>
  </si>
  <si>
    <t>Kaleem Akhtar</t>
  </si>
  <si>
    <t>Balqees Akhtar</t>
  </si>
  <si>
    <t>BHU Salargah</t>
  </si>
  <si>
    <t>Dr Anoosh</t>
  </si>
  <si>
    <t>0341-5383157</t>
  </si>
  <si>
    <t>Ali Raza</t>
  </si>
  <si>
    <t xml:space="preserve">Amrina </t>
  </si>
  <si>
    <t>Sajjad Akbar</t>
  </si>
  <si>
    <t>Khalida Hassan</t>
  </si>
  <si>
    <t>Ajmal Shahzad</t>
  </si>
  <si>
    <t>Tayyaib Karim</t>
  </si>
  <si>
    <t>BHU Lab Thatho</t>
  </si>
  <si>
    <t>Dr Anila Iqbal</t>
  </si>
  <si>
    <t>0332-6578046</t>
  </si>
  <si>
    <t>Muhammad Mahid</t>
  </si>
  <si>
    <t>Ayesha Yousaf</t>
  </si>
  <si>
    <t>Mehvish Fayyaz</t>
  </si>
  <si>
    <t>Saima Hassan</t>
  </si>
  <si>
    <t>Mazhar Iqbal</t>
  </si>
  <si>
    <t>Shahzada</t>
  </si>
  <si>
    <t>BHU Pind No Shari</t>
  </si>
  <si>
    <t>Dr Maria Mustafa</t>
  </si>
  <si>
    <t>0331-6004176</t>
  </si>
  <si>
    <t>Muhammad Ismail</t>
  </si>
  <si>
    <t>Muhammad Dahood</t>
  </si>
  <si>
    <t>Hina Aqeel</t>
  </si>
  <si>
    <t>Asim Rafique</t>
  </si>
  <si>
    <t>Shehnaz Akhtar</t>
  </si>
  <si>
    <t>BHU Usman Khattar</t>
  </si>
  <si>
    <t>Dr Mehmoona</t>
  </si>
  <si>
    <t>0340-5888150</t>
  </si>
  <si>
    <t>Khuram Shehzad</t>
  </si>
  <si>
    <t>Usman Ameer</t>
  </si>
  <si>
    <t xml:space="preserve">Asifa </t>
  </si>
  <si>
    <t>Muhammad Waqas</t>
  </si>
  <si>
    <t>Amina Bibi</t>
  </si>
  <si>
    <t>0300-5309979</t>
  </si>
  <si>
    <t>Irum Gill</t>
  </si>
  <si>
    <t>Muhammad Uzair</t>
  </si>
  <si>
    <t>Nazia Rani</t>
  </si>
  <si>
    <t>Zubair Akhtar</t>
  </si>
  <si>
    <t>BHU Brehma</t>
  </si>
  <si>
    <t>Dr Maria</t>
  </si>
  <si>
    <t>0314-5180622</t>
  </si>
  <si>
    <t>Tanvir Akhtar</t>
  </si>
  <si>
    <t>Farhat</t>
  </si>
  <si>
    <t>Safdar Javed</t>
  </si>
  <si>
    <t>Shehnaz Wazir</t>
  </si>
  <si>
    <t>BHU Bishandot</t>
  </si>
  <si>
    <t>Dr.Hassan Mansoor</t>
  </si>
  <si>
    <t>0331-6663166</t>
  </si>
  <si>
    <t>Adeel Shehbaz</t>
  </si>
  <si>
    <t>Muhammad Ashraf</t>
  </si>
  <si>
    <t>M.Usman</t>
  </si>
  <si>
    <t>ANEELA RASHEED</t>
  </si>
  <si>
    <t>FARZANA IQBAL</t>
  </si>
  <si>
    <t>GULL JABEEN</t>
  </si>
  <si>
    <t>Tazeem Akhtar</t>
  </si>
  <si>
    <t>TALAT ARA</t>
  </si>
  <si>
    <t>SAJIDA PERVEEN</t>
  </si>
  <si>
    <t>SOBIA HABIB</t>
  </si>
  <si>
    <t>Asia batool</t>
  </si>
  <si>
    <t>RUKHSANA IQBAL</t>
  </si>
  <si>
    <t>SAIQA PERVEEN</t>
  </si>
  <si>
    <t>SEHZANA KHALID</t>
  </si>
  <si>
    <t>SOBIA SULTANA</t>
  </si>
  <si>
    <t>QAMAR PERVEEZ</t>
  </si>
  <si>
    <t>BHU Choa Khalsa</t>
  </si>
  <si>
    <t>Ghazala Bibi,</t>
  </si>
  <si>
    <t>M.Sattar</t>
  </si>
  <si>
    <t xml:space="preserve">Farzana </t>
  </si>
  <si>
    <t>Shazia  Bibi</t>
  </si>
  <si>
    <t>Roopa Sehar Abbasi</t>
  </si>
  <si>
    <t>Munaza Majeed</t>
  </si>
  <si>
    <t>Adiya Qayyum</t>
  </si>
  <si>
    <t>Rukhsana Kousar</t>
  </si>
  <si>
    <t>Khezina Jahan</t>
  </si>
  <si>
    <t>Fakhrun Nisa</t>
  </si>
  <si>
    <t>BHU Phaleena</t>
  </si>
  <si>
    <t xml:space="preserve">Dr.Zahra Mushtaq </t>
  </si>
  <si>
    <t>0300-0589998</t>
  </si>
  <si>
    <t>Ghulam Ahmad Khan Sanbal</t>
  </si>
  <si>
    <t>Abrar ul Hassan</t>
  </si>
  <si>
    <t>Asifa</t>
  </si>
  <si>
    <t>Nazia Rasheed</t>
  </si>
  <si>
    <t>Yasmin Akhter</t>
  </si>
  <si>
    <t>Alia bibi</t>
  </si>
  <si>
    <t>Zamurda Khanam</t>
  </si>
  <si>
    <t>Nasreen Kousar</t>
  </si>
  <si>
    <t>Salma Tasneem</t>
  </si>
  <si>
    <t>Fakraj Bibi</t>
  </si>
  <si>
    <t>Nighat Sultana</t>
  </si>
  <si>
    <t>Shazia Safder</t>
  </si>
  <si>
    <t>Fouzia Naheed</t>
  </si>
  <si>
    <t>Saima Naseem</t>
  </si>
  <si>
    <t>Parveen</t>
  </si>
  <si>
    <t>Jabeen</t>
  </si>
  <si>
    <t>BHU Bakhral</t>
  </si>
  <si>
    <t>Dr. Zile Huma Asif</t>
  </si>
  <si>
    <t>0331-4890730</t>
  </si>
  <si>
    <t>Farrukh Siab Khan,</t>
  </si>
  <si>
    <t>M.Haris</t>
  </si>
  <si>
    <t>Ahsan Kiyani</t>
  </si>
  <si>
    <t>Shakeela</t>
  </si>
  <si>
    <t>ANEELA KAOUSAR</t>
  </si>
  <si>
    <t>SAGHEER BIBI</t>
  </si>
  <si>
    <t>TALAT SHAEHEEN</t>
  </si>
  <si>
    <t>SHEHLA NOREEN</t>
  </si>
  <si>
    <t>BAZGA BASHIR</t>
  </si>
  <si>
    <t>SOBIA SADIQ</t>
  </si>
  <si>
    <t>TASNEEM AFZAL</t>
  </si>
  <si>
    <t>Shagufta Noureen</t>
  </si>
  <si>
    <t>Zaheem Ul Haq</t>
  </si>
  <si>
    <t>NARGIS BIBI</t>
  </si>
  <si>
    <t>SHAZIDA BIBI</t>
  </si>
  <si>
    <t>SURYA BASHIR</t>
  </si>
  <si>
    <t>GHAZALA REHANA</t>
  </si>
  <si>
    <t>RAKHSANDA JABEEN</t>
  </si>
  <si>
    <t>SAJIDA SHAHEEN</t>
  </si>
  <si>
    <t>NOREEN AKHTAR</t>
  </si>
  <si>
    <t xml:space="preserve">Sajida Parveen </t>
  </si>
  <si>
    <t>ROBINA AMJID</t>
  </si>
  <si>
    <t>SHANAZ AKHTAR</t>
  </si>
  <si>
    <t>KAOUSAR BIBI</t>
  </si>
  <si>
    <t>ZOHRA AZIM</t>
  </si>
  <si>
    <t>NAYYAR SULTANA</t>
  </si>
  <si>
    <t>BHU Balakhar</t>
  </si>
  <si>
    <t xml:space="preserve">Dr.Saman Ikhlaq </t>
  </si>
  <si>
    <t>0303-5090099</t>
  </si>
  <si>
    <t>Fatima Bibi</t>
  </si>
  <si>
    <t>Raza ali</t>
  </si>
  <si>
    <t>yasir Shabbir</t>
  </si>
  <si>
    <t>Musarat Yasmin</t>
  </si>
  <si>
    <t>fatima</t>
  </si>
  <si>
    <t>NAJAM UN NISA</t>
  </si>
  <si>
    <t>RAZIA BIBI</t>
  </si>
  <si>
    <t>NAHIDA BIBI</t>
  </si>
  <si>
    <t>TAHIRA KHANAM</t>
  </si>
  <si>
    <t>YASMEEN AKHTAR</t>
  </si>
  <si>
    <t>KHAMIDA BEGUM</t>
  </si>
  <si>
    <t>NARGIS SHAHEEN</t>
  </si>
  <si>
    <t>SHABANA KAOUSR</t>
  </si>
  <si>
    <t>FOUZIA SHABBIR</t>
  </si>
  <si>
    <t>BHU Sar suba shah</t>
  </si>
  <si>
    <t>Dr. Raazia Javaid</t>
  </si>
  <si>
    <t>0331-5342282</t>
  </si>
  <si>
    <t>Usman Ghani</t>
  </si>
  <si>
    <t>Sameem ul Haq</t>
  </si>
  <si>
    <t>tahira parveen</t>
  </si>
  <si>
    <t>Yasmeen Akhtar</t>
  </si>
  <si>
    <t>Sobia Tabasum</t>
  </si>
  <si>
    <t>Shamim Akhtar</t>
  </si>
  <si>
    <t>Riffat Razaq</t>
  </si>
  <si>
    <t>Tahira Shaheen</t>
  </si>
  <si>
    <t>Zakria Parveen</t>
  </si>
  <si>
    <t>Kousar Zahoor</t>
  </si>
  <si>
    <t>Atiqa Asghar</t>
  </si>
  <si>
    <t>BHU Nalamuslmana</t>
  </si>
  <si>
    <t>Dr.Ghulam Murtaza Ali</t>
  </si>
  <si>
    <t>0345-4648563</t>
  </si>
  <si>
    <t>Nabeela Akhter</t>
  </si>
  <si>
    <t>Kalsoom Bibi</t>
  </si>
  <si>
    <t>Afshan bibi</t>
  </si>
  <si>
    <t xml:space="preserve">Zahida Parveen </t>
  </si>
  <si>
    <t>Salma latif</t>
  </si>
  <si>
    <t>Zahida Naheeda</t>
  </si>
  <si>
    <t>Saiqa perveen</t>
  </si>
  <si>
    <t>Zaib Un Nisa</t>
  </si>
  <si>
    <t>Asma Jabeen</t>
  </si>
  <si>
    <t>Shehnaz Begum</t>
  </si>
  <si>
    <t>Rashida Bibi</t>
  </si>
  <si>
    <t>BHU Doberan kalan</t>
  </si>
  <si>
    <t>Dr. Arooj Benazeer</t>
  </si>
  <si>
    <t>0340-5152872</t>
  </si>
  <si>
    <t xml:space="preserve">Ameen Bhatti, </t>
  </si>
  <si>
    <t>Ameen Bhatti</t>
  </si>
  <si>
    <t>Farhat Jabeen</t>
  </si>
  <si>
    <t>KALSSOM BIBI</t>
  </si>
  <si>
    <t>RUKHSANSA BIBI</t>
  </si>
  <si>
    <t>SHEHNAZ AKHTAR</t>
  </si>
  <si>
    <t>ALIA ANJUM</t>
  </si>
  <si>
    <t>MALKA RANI</t>
  </si>
  <si>
    <t>ISHRAT NAVEED</t>
  </si>
  <si>
    <t>JULLNAZ AKHTAR</t>
  </si>
  <si>
    <t>BHU Samote</t>
  </si>
  <si>
    <t>Muhammad Farooq,</t>
  </si>
  <si>
    <t>Muhammad Farooq</t>
  </si>
  <si>
    <t>talat Fayyaz</t>
  </si>
  <si>
    <t>Zaib un nisa</t>
  </si>
  <si>
    <t>Gazala Bibi</t>
  </si>
  <si>
    <t>shahida parveen</t>
  </si>
  <si>
    <t>Gulam fatima</t>
  </si>
  <si>
    <t>Rukhsana bibi</t>
  </si>
  <si>
    <t>Naveed akhter</t>
  </si>
  <si>
    <t>THQ Kallar Syedan</t>
  </si>
  <si>
    <t>Dr.Khalid Insari</t>
  </si>
  <si>
    <t>0333-5211971</t>
  </si>
  <si>
    <t>Touqeer Maqsood</t>
  </si>
  <si>
    <t>Usman Aslam</t>
  </si>
  <si>
    <t>Atif shahid</t>
  </si>
  <si>
    <t>Shaida parveen</t>
  </si>
  <si>
    <t>Taskeen Badra</t>
  </si>
  <si>
    <t>Jameela Beghum</t>
  </si>
  <si>
    <t>Nisarat Beghum</t>
  </si>
  <si>
    <t>Qamar un nisa</t>
  </si>
  <si>
    <t>Shazia Naz</t>
  </si>
  <si>
    <t>Farzana Shaheen</t>
  </si>
  <si>
    <t>Shehnaz Akhter</t>
  </si>
  <si>
    <t>Ishrat Shaheen</t>
  </si>
  <si>
    <t>Yasmin Bibi</t>
  </si>
  <si>
    <t>Kanwal Sughra</t>
  </si>
  <si>
    <t xml:space="preserve">Nabila Bashir </t>
  </si>
  <si>
    <t>Jameela Bibi</t>
  </si>
  <si>
    <t>Nabeela Saud</t>
  </si>
  <si>
    <t>UC wise List of Cold Chain Equipments (ILR)</t>
  </si>
  <si>
    <r>
      <rPr>
        <b/>
        <sz val="11"/>
        <color theme="1"/>
        <rFont val="Calibri"/>
      </rPr>
      <t>District:___</t>
    </r>
    <r>
      <rPr>
        <b/>
        <u/>
        <sz val="11"/>
        <color theme="1"/>
        <rFont val="Calibri"/>
      </rPr>
      <t>RAWALPINDI</t>
    </r>
    <r>
      <rPr>
        <b/>
        <sz val="11"/>
        <color theme="1"/>
        <rFont val="Calibri"/>
      </rPr>
      <t>___________________</t>
    </r>
  </si>
  <si>
    <t>Name of ILR</t>
  </si>
  <si>
    <t>Type</t>
  </si>
  <si>
    <t>Model</t>
  </si>
  <si>
    <t>Year of installation</t>
  </si>
  <si>
    <t>Condition</t>
  </si>
  <si>
    <t>Quantity available</t>
  </si>
  <si>
    <t>Storage Capacity</t>
  </si>
  <si>
    <t>Storage Capacity needed</t>
  </si>
  <si>
    <t>Haier</t>
  </si>
  <si>
    <t>HBC 150</t>
  </si>
  <si>
    <t>FUNCTIONAL</t>
  </si>
  <si>
    <t>HBC 260</t>
  </si>
  <si>
    <t>Medical Systme</t>
  </si>
  <si>
    <t>TCW 80AC</t>
  </si>
  <si>
    <t>VLS 300</t>
  </si>
  <si>
    <t>VLS 200A AC</t>
  </si>
  <si>
    <t>Kahuta</t>
  </si>
  <si>
    <t>fuNCTIONAL</t>
  </si>
  <si>
    <t>Gujjar khan</t>
  </si>
  <si>
    <t>ILR</t>
  </si>
  <si>
    <t>Good</t>
  </si>
  <si>
    <t>Hbc-260</t>
  </si>
  <si>
    <t>VLS300AC E003/063</t>
  </si>
  <si>
    <t>MKF 074</t>
  </si>
  <si>
    <t>old</t>
  </si>
  <si>
    <t>Vestfrost VLS 400 A AC</t>
  </si>
  <si>
    <t>HBC.150</t>
  </si>
  <si>
    <t>TCW80AC</t>
  </si>
  <si>
    <t>HBC-150</t>
  </si>
  <si>
    <t>hbc Tcw 80 ac</t>
  </si>
  <si>
    <t>VLS2000A</t>
  </si>
  <si>
    <t>VLS 400AAC</t>
  </si>
  <si>
    <t>Tcw80ac</t>
  </si>
  <si>
    <t>Normal</t>
  </si>
  <si>
    <t>VL540 AC</t>
  </si>
  <si>
    <t xml:space="preserve"> </t>
  </si>
  <si>
    <t>Medical System</t>
  </si>
  <si>
    <t>Functional</t>
  </si>
  <si>
    <t>80.5 litre</t>
  </si>
  <si>
    <t>MKF074</t>
  </si>
  <si>
    <t>Danmark</t>
  </si>
  <si>
    <t>Working</t>
  </si>
  <si>
    <t>VLS400ACA</t>
  </si>
  <si>
    <t>E003/065</t>
  </si>
  <si>
    <t>Non Functional</t>
  </si>
  <si>
    <t xml:space="preserve">Haier </t>
  </si>
  <si>
    <t>Non FUNCTIONAL</t>
  </si>
  <si>
    <t>150 liter</t>
  </si>
  <si>
    <t xml:space="preserve">VLS400ACA              </t>
  </si>
  <si>
    <t>20/60</t>
  </si>
  <si>
    <t>MKF204</t>
  </si>
  <si>
    <t>MK047</t>
  </si>
  <si>
    <t>City</t>
  </si>
  <si>
    <t>WESTFROST</t>
  </si>
  <si>
    <t>VLS 400AC</t>
  </si>
  <si>
    <t>functional</t>
  </si>
  <si>
    <t>Dometic</t>
  </si>
  <si>
    <t>TCW2000AC</t>
  </si>
  <si>
    <t>HBC-260</t>
  </si>
  <si>
    <t>tcw2000</t>
  </si>
  <si>
    <t>VLS400A AC</t>
  </si>
  <si>
    <t>mk074</t>
  </si>
  <si>
    <t>VLS 200 A AC</t>
  </si>
  <si>
    <t>VLS400AAC</t>
  </si>
  <si>
    <t>Canat</t>
  </si>
  <si>
    <t>vest Forst + Dometic</t>
  </si>
  <si>
    <t>VLS 400A+TCW2000</t>
  </si>
  <si>
    <t>2018+2106</t>
  </si>
  <si>
    <t>VLS 200A+TCW2000</t>
  </si>
  <si>
    <t>Vest Forst</t>
  </si>
  <si>
    <t>VLS 200A</t>
  </si>
  <si>
    <t>TWC 2000</t>
  </si>
  <si>
    <t>VLS 400A</t>
  </si>
  <si>
    <t>Rular</t>
  </si>
  <si>
    <t>vestfrost</t>
  </si>
  <si>
    <t>vls 400AAC</t>
  </si>
  <si>
    <t>vls2000AC</t>
  </si>
  <si>
    <t>Vls200A Ac</t>
  </si>
  <si>
    <t xml:space="preserve">SVS </t>
  </si>
  <si>
    <t>04-22Euro</t>
  </si>
  <si>
    <t>vls 200A</t>
  </si>
  <si>
    <t>mkf 074</t>
  </si>
  <si>
    <t>VESTFROST</t>
  </si>
  <si>
    <t>VLS 400 A</t>
  </si>
  <si>
    <t>HAIER</t>
  </si>
  <si>
    <t>Vestfrost</t>
  </si>
  <si>
    <t>vls 200a</t>
  </si>
  <si>
    <t>vls300A AC</t>
  </si>
  <si>
    <t>vest frost</t>
  </si>
  <si>
    <t>mkf 200</t>
  </si>
  <si>
    <t>VWSTFROST</t>
  </si>
  <si>
    <t>Vls200a</t>
  </si>
  <si>
    <t xml:space="preserve">Functional </t>
  </si>
  <si>
    <t>VLS200 AC</t>
  </si>
  <si>
    <t>new</t>
  </si>
  <si>
    <t>vls400ac</t>
  </si>
  <si>
    <t xml:space="preserve">functional </t>
  </si>
  <si>
    <t xml:space="preserve">Vest Frost </t>
  </si>
  <si>
    <t>Vls200Aa</t>
  </si>
  <si>
    <t>Fuctional</t>
  </si>
  <si>
    <t>haier</t>
  </si>
  <si>
    <t>HBC.260</t>
  </si>
  <si>
    <t>FUNCTIOnal</t>
  </si>
  <si>
    <t>60 ltr</t>
  </si>
  <si>
    <t>VLS300AC</t>
  </si>
  <si>
    <t>BEAA61535</t>
  </si>
  <si>
    <t>Vestfrost VLS 300 A AC</t>
  </si>
  <si>
    <t>VLS300A AC</t>
  </si>
  <si>
    <t>VLS200A AC</t>
  </si>
  <si>
    <t>UC wise List of Cold Chain Equipments (Freezer)</t>
  </si>
  <si>
    <r>
      <rPr>
        <b/>
        <sz val="11"/>
        <color theme="1"/>
        <rFont val="Calibri"/>
      </rPr>
      <t>District:_______</t>
    </r>
    <r>
      <rPr>
        <u/>
        <sz val="11"/>
        <color theme="1"/>
        <rFont val="Calibri"/>
      </rPr>
      <t>RAWALPINDI</t>
    </r>
  </si>
  <si>
    <t>Quantity needed</t>
  </si>
  <si>
    <t>Ice pack freezer</t>
  </si>
  <si>
    <t xml:space="preserve">Vertical </t>
  </si>
  <si>
    <t>Ok</t>
  </si>
  <si>
    <t>working</t>
  </si>
  <si>
    <t>Refrigetor</t>
  </si>
  <si>
    <t>SVS</t>
  </si>
  <si>
    <t>Domeetic</t>
  </si>
  <si>
    <t>svsao8f</t>
  </si>
  <si>
    <t>Kallar Seydan</t>
  </si>
  <si>
    <t>UC wise List of Cold Chain Equipments (Voltage Stabilizer)</t>
  </si>
  <si>
    <t>District:______________________</t>
  </si>
  <si>
    <t>Name of Voltage Stabilizer</t>
  </si>
  <si>
    <t>Power
(Watts)</t>
  </si>
  <si>
    <t>Voltage Stabilizer</t>
  </si>
  <si>
    <t>SVS04-22 EURO</t>
  </si>
  <si>
    <t>STR 1000VA</t>
  </si>
  <si>
    <t>non functional</t>
  </si>
  <si>
    <t xml:space="preserve">VS </t>
  </si>
  <si>
    <t>VS 10</t>
  </si>
  <si>
    <t>Sellatak</t>
  </si>
  <si>
    <t>Sv04-22e</t>
  </si>
  <si>
    <t>BEDElVKV</t>
  </si>
  <si>
    <t>BKVC2.6</t>
  </si>
  <si>
    <t>BEDELBKV</t>
  </si>
  <si>
    <t>AVC/045</t>
  </si>
  <si>
    <t>AVC46</t>
  </si>
  <si>
    <t>BE5321</t>
  </si>
  <si>
    <t>Digital</t>
  </si>
  <si>
    <t>SVS04-22E</t>
  </si>
  <si>
    <t>SVS04-22Euro</t>
  </si>
  <si>
    <t>VC2.6L</t>
  </si>
  <si>
    <t>digital</t>
  </si>
  <si>
    <t>svs04-22 Euro</t>
  </si>
  <si>
    <t>SVS04-22</t>
  </si>
  <si>
    <t>230 Voltage</t>
  </si>
  <si>
    <t>svs</t>
  </si>
  <si>
    <t>Vaccinator's AndroidSim No.</t>
  </si>
  <si>
    <t>REFRIGERATOR</t>
  </si>
  <si>
    <t>PC 2009</t>
  </si>
  <si>
    <t>Nonfunctional</t>
  </si>
  <si>
    <t>honda</t>
  </si>
  <si>
    <t>cd-70</t>
  </si>
  <si>
    <t>2012+2019</t>
  </si>
  <si>
    <t>Svs0422euro</t>
  </si>
  <si>
    <t>Sollatek</t>
  </si>
  <si>
    <t>UC wise List of Android-Tab</t>
  </si>
  <si>
    <t>District:_Rawalpindi_____________________</t>
  </si>
  <si>
    <t>Name of vaccinator/ EPI Technician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</si>
  <si>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</si>
  <si>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</si>
  <si>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</si>
  <si>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</si>
  <si>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</si>
  <si>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</si>
  <si>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YES</t>
  </si>
  <si>
    <t>Nazma bibi</t>
  </si>
  <si>
    <t>N0</t>
  </si>
  <si>
    <t>BHU Samblah</t>
  </si>
  <si>
    <t>Sadia Hamaion</t>
  </si>
  <si>
    <t>0302-2311597</t>
  </si>
  <si>
    <t>BHU Mator</t>
  </si>
  <si>
    <t>Noreen Kousar</t>
  </si>
  <si>
    <t>353184116997748/43</t>
  </si>
  <si>
    <t>No</t>
  </si>
  <si>
    <t>BHU Narar</t>
  </si>
  <si>
    <t>Shabilla Khatoon</t>
  </si>
  <si>
    <t>Y</t>
  </si>
  <si>
    <t>Robina kousar Midwife</t>
  </si>
  <si>
    <t>Sanbreen Yousaf</t>
  </si>
  <si>
    <t>Falak Naz FMT</t>
  </si>
  <si>
    <t>Yes</t>
  </si>
  <si>
    <t>353392099332946/38</t>
  </si>
  <si>
    <t>NO</t>
  </si>
  <si>
    <t>Rizwana Naz</t>
  </si>
  <si>
    <t>0333-5884575</t>
  </si>
  <si>
    <t>35855452172853/65</t>
  </si>
  <si>
    <t>Farah Naz</t>
  </si>
  <si>
    <t>BHU Darnoian</t>
  </si>
  <si>
    <t>Roshia Hanan</t>
  </si>
  <si>
    <t>0310-5409684</t>
  </si>
  <si>
    <t>BHU KOT Siyah</t>
  </si>
  <si>
    <t>Shuguft Bibi</t>
  </si>
  <si>
    <t>357812/0816/3550/8</t>
  </si>
  <si>
    <t>WIFI</t>
  </si>
  <si>
    <t>353397094719864/65</t>
  </si>
  <si>
    <t>Humera Khanwal</t>
  </si>
  <si>
    <t>357812086765564/01</t>
  </si>
  <si>
    <t>353397094450346/65</t>
  </si>
  <si>
    <t>Sadia Kousar</t>
  </si>
  <si>
    <t>356803089971011/67</t>
  </si>
  <si>
    <t>310-53572820</t>
  </si>
  <si>
    <t>BHU Maloot Sttian</t>
  </si>
  <si>
    <t>Gulshan Bibi</t>
  </si>
  <si>
    <t>0310-5356718</t>
  </si>
  <si>
    <t>3585540803612/67</t>
  </si>
  <si>
    <t>0310-5356728</t>
  </si>
  <si>
    <t xml:space="preserve">Bhu Dhanda </t>
  </si>
  <si>
    <t>Rizwana Kousar</t>
  </si>
  <si>
    <t>0323-5749358</t>
  </si>
  <si>
    <t>BHU Kamkot Haider</t>
  </si>
  <si>
    <t>Shaheen Bibi</t>
  </si>
  <si>
    <t>353392097575041</t>
  </si>
  <si>
    <t>Hair 140</t>
  </si>
  <si>
    <t>irreparable</t>
  </si>
  <si>
    <t>353184116995908</t>
  </si>
  <si>
    <t>353397095029073/65</t>
  </si>
  <si>
    <t>16mb</t>
  </si>
  <si>
    <t>358554080333325/48</t>
  </si>
  <si>
    <t xml:space="preserve">Working but No balance </t>
  </si>
  <si>
    <t>8 GB</t>
  </si>
  <si>
    <t>353963081024194</t>
  </si>
  <si>
    <t>353397096475903/65</t>
  </si>
  <si>
    <t>8gb</t>
  </si>
  <si>
    <t>imei 3567843211800</t>
  </si>
  <si>
    <t>Nokia 3.4</t>
  </si>
  <si>
    <t>good</t>
  </si>
  <si>
    <t>no</t>
  </si>
  <si>
    <t>16 mb</t>
  </si>
  <si>
    <t>..353184116985982.</t>
  </si>
  <si>
    <t>2GB</t>
  </si>
  <si>
    <t>353397094441113/67</t>
  </si>
  <si>
    <t>353392095752261/71</t>
  </si>
  <si>
    <t>sim0338167387</t>
  </si>
  <si>
    <t>sim0338167388</t>
  </si>
  <si>
    <t>35855408048177/7</t>
  </si>
  <si>
    <t>35339709602349/7</t>
  </si>
  <si>
    <t>353392095439455/67</t>
  </si>
  <si>
    <t>35339209546748/0</t>
  </si>
  <si>
    <t>0316-4813160</t>
  </si>
  <si>
    <t>353397094448381/67</t>
  </si>
  <si>
    <t>0324-8807009</t>
  </si>
  <si>
    <t>353397094448084/67</t>
  </si>
  <si>
    <t>0341-0925569</t>
  </si>
  <si>
    <t xml:space="preserve">Govt Disp Tulsa </t>
  </si>
  <si>
    <t>353397096475358/67</t>
  </si>
  <si>
    <t>0316-4813084</t>
  </si>
  <si>
    <t>Ahlaabad Dispensary</t>
  </si>
  <si>
    <t>86396302096912/2</t>
  </si>
  <si>
    <t>356049082897320/67</t>
  </si>
  <si>
    <t>CWC Dispensary</t>
  </si>
  <si>
    <t>353397094447680/67</t>
  </si>
  <si>
    <t>35339709472058/1</t>
  </si>
  <si>
    <t>353397094720961/67</t>
  </si>
  <si>
    <t>0330-4373090</t>
  </si>
  <si>
    <t>CGH</t>
  </si>
  <si>
    <t>353397095198464/67</t>
  </si>
  <si>
    <t>0324-8806903</t>
  </si>
  <si>
    <t>358554085376345/65</t>
  </si>
  <si>
    <t>35339709444889/4</t>
  </si>
  <si>
    <t>353392097663342/67</t>
  </si>
  <si>
    <t>0324-8806902</t>
  </si>
  <si>
    <t>357161099559691/01</t>
  </si>
  <si>
    <t>356049085606645/67</t>
  </si>
  <si>
    <t>Azam Colony Disp</t>
  </si>
  <si>
    <t>35339709636464/4</t>
  </si>
  <si>
    <t>0330-4372786</t>
  </si>
  <si>
    <t>86726102815555/4</t>
  </si>
  <si>
    <t>0324-8806968</t>
  </si>
  <si>
    <t>Govt Disp Dhoke Mustaqeem 2</t>
  </si>
  <si>
    <t>353397093771270/66</t>
  </si>
  <si>
    <t>353392095798678/76</t>
  </si>
  <si>
    <t>LHV's Android Tab Sim No.</t>
  </si>
  <si>
    <t>0302-2313481</t>
  </si>
  <si>
    <t>NOT WORKING</t>
  </si>
  <si>
    <t>0333-8167446</t>
  </si>
  <si>
    <t>0345-5415055</t>
  </si>
  <si>
    <t>0302-2314095</t>
  </si>
  <si>
    <t>0302-2313474</t>
  </si>
  <si>
    <t>#353397095202209</t>
  </si>
  <si>
    <t>nokia 3</t>
  </si>
  <si>
    <t>353392093375578</t>
  </si>
  <si>
    <t>0334-5060644</t>
  </si>
  <si>
    <t xml:space="preserve">non functional </t>
  </si>
  <si>
    <t>0300-9794065</t>
  </si>
  <si>
    <t>353397096476166</t>
  </si>
  <si>
    <t>0333-8167440</t>
  </si>
  <si>
    <t>0333-5258419</t>
  </si>
  <si>
    <t>0333-8167398</t>
  </si>
  <si>
    <t>353392095452425/65</t>
  </si>
  <si>
    <t>0334-6431930</t>
  </si>
  <si>
    <t>MUSSARAT NAHEED</t>
  </si>
  <si>
    <t>yes</t>
  </si>
  <si>
    <t>Personal</t>
  </si>
  <si>
    <t>UMER UL NISA (M/W)</t>
  </si>
  <si>
    <t>0318-1460062</t>
  </si>
  <si>
    <t>ZAHIDA BIBI</t>
  </si>
  <si>
    <t>SYEDA RUBAB KAZMI</t>
  </si>
  <si>
    <t>Nusrat Bibi(M/W)</t>
  </si>
  <si>
    <t>Sadia Naz</t>
  </si>
  <si>
    <t>Robia BiBi</t>
  </si>
  <si>
    <t>NAZIA BIBI</t>
  </si>
  <si>
    <t>Asia Sabir</t>
  </si>
  <si>
    <t>357812088007510</t>
  </si>
  <si>
    <t>0302-2310406</t>
  </si>
  <si>
    <t>353397096474633</t>
  </si>
  <si>
    <t>0341-7632678</t>
  </si>
  <si>
    <t>353392099484333</t>
  </si>
  <si>
    <t>0302-2309156</t>
  </si>
  <si>
    <t>357812084700431</t>
  </si>
  <si>
    <t>0341-7632635</t>
  </si>
  <si>
    <t>358554086189218</t>
  </si>
  <si>
    <t>0302-2309885</t>
  </si>
  <si>
    <t>357812083226818</t>
  </si>
  <si>
    <t>0334-5422749</t>
  </si>
  <si>
    <t>353397094451880</t>
  </si>
  <si>
    <t>0302-2311058</t>
  </si>
  <si>
    <t>357812087521487</t>
  </si>
  <si>
    <t>0331-4472721</t>
  </si>
  <si>
    <t>353397096019370</t>
  </si>
  <si>
    <t>0302-2310998</t>
  </si>
  <si>
    <t>353397094720185</t>
  </si>
  <si>
    <t>0302-2310990</t>
  </si>
  <si>
    <t>357812087499148</t>
  </si>
  <si>
    <t>0307-6395565</t>
  </si>
  <si>
    <t>358554082937099</t>
  </si>
  <si>
    <t>0302-2309672</t>
  </si>
  <si>
    <t>357812088223257</t>
  </si>
  <si>
    <t>0310-5356712</t>
  </si>
  <si>
    <t>868262020459431</t>
  </si>
  <si>
    <t>0302-2311248</t>
  </si>
  <si>
    <t>357812088079659</t>
  </si>
  <si>
    <t>0309-5289635</t>
  </si>
  <si>
    <t>353397094721852</t>
  </si>
  <si>
    <t>0302-2310944</t>
  </si>
  <si>
    <t>357812084184487</t>
  </si>
  <si>
    <t>0310-5356553</t>
  </si>
  <si>
    <t>353397094930255</t>
  </si>
  <si>
    <t>0302-2309614</t>
  </si>
  <si>
    <t>357812088009326</t>
  </si>
  <si>
    <t>0310-5356710</t>
  </si>
  <si>
    <t>353392095450080</t>
  </si>
  <si>
    <t>0302-2309419</t>
  </si>
  <si>
    <t>863872030497216</t>
  </si>
  <si>
    <t>0317-9976481</t>
  </si>
  <si>
    <t>UC wise List of Motor bikes</t>
  </si>
  <si>
    <t>Motor Bike available (Y/N)</t>
  </si>
  <si>
    <t>Make</t>
  </si>
  <si>
    <t>Engine/Chasis Number</t>
  </si>
  <si>
    <t>Registration Number</t>
  </si>
  <si>
    <t>Honda</t>
  </si>
  <si>
    <t>JB875587/C248122</t>
  </si>
  <si>
    <t>M. Hussnain Naseem</t>
  </si>
  <si>
    <t>420088/089746</t>
  </si>
  <si>
    <t>6446239/230798</t>
  </si>
  <si>
    <t xml:space="preserve">Aqib Javed </t>
  </si>
  <si>
    <t>421825/096252</t>
  </si>
  <si>
    <t>248050/875584</t>
  </si>
  <si>
    <t>M Afzaal</t>
  </si>
  <si>
    <t>459782/142280</t>
  </si>
  <si>
    <t>248133/875673</t>
  </si>
  <si>
    <t>Khalid Hussain</t>
  </si>
  <si>
    <t>418768/HA088742</t>
  </si>
  <si>
    <t>Muhammad Asif Javed</t>
  </si>
  <si>
    <t>E420369/HA089873</t>
  </si>
  <si>
    <t>8125651/484098</t>
  </si>
  <si>
    <t>Naveed Zafar</t>
  </si>
  <si>
    <t>N</t>
  </si>
  <si>
    <t>Yasir Iqbal</t>
  </si>
  <si>
    <t>Ayaz Hussain</t>
  </si>
  <si>
    <t>CD70</t>
  </si>
  <si>
    <t>Waseeem Akther</t>
  </si>
  <si>
    <t>X67</t>
  </si>
  <si>
    <t>Zain UL abdin</t>
  </si>
  <si>
    <t>M. Adil</t>
  </si>
  <si>
    <t>Ansar |Mehmood</t>
  </si>
  <si>
    <t>LEG4605</t>
  </si>
  <si>
    <t>Liaqat Javed</t>
  </si>
  <si>
    <t>Attique ur rehman</t>
  </si>
  <si>
    <t>Mateen Asif</t>
  </si>
  <si>
    <t>Khalid Mehmood</t>
  </si>
  <si>
    <t>Umair CDCS</t>
  </si>
  <si>
    <t>Rahat Ali</t>
  </si>
  <si>
    <t xml:space="preserve">Arslan </t>
  </si>
  <si>
    <t>Bilal Usman</t>
  </si>
  <si>
    <t>Rafaqat Hussain</t>
  </si>
  <si>
    <t>Muhammad Aqeel</t>
  </si>
  <si>
    <t>Mohsin Talal</t>
  </si>
  <si>
    <t>Umar Faizan</t>
  </si>
  <si>
    <t>HKF1965</t>
  </si>
  <si>
    <t>HKF1735</t>
  </si>
  <si>
    <t>Noman Zafar</t>
  </si>
  <si>
    <t>E421918</t>
  </si>
  <si>
    <t>H096501</t>
  </si>
  <si>
    <t>M.Ayub</t>
  </si>
  <si>
    <t>Amer Ahmed</t>
  </si>
  <si>
    <t>Honda CD70</t>
  </si>
  <si>
    <t xml:space="preserve">HONDA </t>
  </si>
  <si>
    <t>ok</t>
  </si>
  <si>
    <t>Honda CD71</t>
  </si>
  <si>
    <t>hounda</t>
  </si>
  <si>
    <t>Tamoor Azam</t>
  </si>
  <si>
    <t>Honda 70 cc</t>
  </si>
  <si>
    <t>honda 70cc</t>
  </si>
  <si>
    <t>cd 70</t>
  </si>
  <si>
    <t>Honda CD 70</t>
  </si>
  <si>
    <t>normal</t>
  </si>
  <si>
    <t>CD 70</t>
  </si>
  <si>
    <t>9litre</t>
  </si>
  <si>
    <t>Honda 70</t>
  </si>
  <si>
    <t>yes jg230802</t>
  </si>
  <si>
    <t>hounda cd 70</t>
  </si>
  <si>
    <t xml:space="preserve">Honda </t>
  </si>
  <si>
    <t>Useabl</t>
  </si>
  <si>
    <t>cd70</t>
  </si>
  <si>
    <t>0315-7829229</t>
  </si>
  <si>
    <t>CD-70</t>
  </si>
  <si>
    <t>Eng;555429-Ch-315384</t>
  </si>
  <si>
    <t>Eng=248217 Ch-875716</t>
  </si>
  <si>
    <t>Eng-419470-Ch/88999</t>
  </si>
  <si>
    <t>Eng-422219=Ch-096643</t>
  </si>
  <si>
    <t>Eng/419685-Ch/089203</t>
  </si>
  <si>
    <t>Eng/422086-Ch;096564</t>
  </si>
  <si>
    <t>Eng-422031-Ch/096508</t>
  </si>
  <si>
    <t>Eng/422008/Ch;096483</t>
  </si>
  <si>
    <t>Eng-421976-Ch/096514</t>
  </si>
  <si>
    <t>y</t>
  </si>
  <si>
    <t>X-67</t>
  </si>
  <si>
    <t>UC wise List of Cold Chain Equipments (Cold Box)</t>
  </si>
  <si>
    <t>Cold Box</t>
  </si>
  <si>
    <t>16 Ice Packs</t>
  </si>
  <si>
    <t>20 Ice Packs</t>
  </si>
  <si>
    <t xml:space="preserve">Kotli Sattian </t>
  </si>
  <si>
    <t>RCW12</t>
  </si>
  <si>
    <t>7 litr</t>
  </si>
  <si>
    <t>MCR22</t>
  </si>
  <si>
    <t>16 Litr</t>
  </si>
  <si>
    <t>MCR23</t>
  </si>
  <si>
    <t>17 Litr</t>
  </si>
  <si>
    <t>17 Ice Packs</t>
  </si>
  <si>
    <t>18 Ice Packs</t>
  </si>
  <si>
    <t>19 Ice Packs</t>
  </si>
  <si>
    <t>21 Ice Packs</t>
  </si>
  <si>
    <t>22 Ice Packs</t>
  </si>
  <si>
    <t>23 Ice Packs</t>
  </si>
  <si>
    <t>24 Ice Packs</t>
  </si>
  <si>
    <t>25 Ice Packs</t>
  </si>
  <si>
    <t>26 Ice Packs</t>
  </si>
  <si>
    <t>27 Ice Packs</t>
  </si>
  <si>
    <t>28 Ice Packs</t>
  </si>
  <si>
    <t>29 Ice Packs</t>
  </si>
  <si>
    <t>30 Ice Packs</t>
  </si>
  <si>
    <t>31 Ice Packs</t>
  </si>
  <si>
    <t>32 Ice Packs</t>
  </si>
  <si>
    <t xml:space="preserve">Standard </t>
  </si>
  <si>
    <t>20ltr</t>
  </si>
  <si>
    <t>35ltr</t>
  </si>
  <si>
    <t>UC wise List of Cold Chain Equipments (Ice Packs/ Cool Packs)</t>
  </si>
  <si>
    <t>UC wise List of Cold Chain Equipments (Vaccine Carrier)</t>
  </si>
  <si>
    <t>Vaccine Carrier</t>
  </si>
  <si>
    <t>GIO Style</t>
  </si>
  <si>
    <t>BEDELB kVC</t>
  </si>
  <si>
    <t>EKVC2.6</t>
  </si>
  <si>
    <t>EE5625</t>
  </si>
  <si>
    <t>AVC-045</t>
  </si>
  <si>
    <t>AVC-46</t>
  </si>
  <si>
    <t>UC wise List of Cold Chain Equipments (Generator)</t>
  </si>
  <si>
    <t>UC wise List of Cold Chain Equipments (Solar System)</t>
  </si>
  <si>
    <t>UC wise Situation Analysis</t>
  </si>
  <si>
    <t>Target &lt; 1 year</t>
  </si>
  <si>
    <t>Doses of vaccine administered in 2018</t>
  </si>
  <si>
    <t>Immunization coverage (%)</t>
  </si>
  <si>
    <t>Unimmunized 
(No.)</t>
  </si>
  <si>
    <t>Drop-out rates
(%)</t>
  </si>
  <si>
    <r>
      <rPr>
        <b/>
        <sz val="11"/>
        <color theme="1"/>
        <rFont val="Calibri"/>
      </rPr>
      <t>Identify
problem</t>
    </r>
    <r>
      <rPr>
        <b/>
        <sz val="11"/>
        <color rgb="FF000000"/>
        <rFont val="Calibri"/>
      </rPr>
      <t xml:space="preserve">
</t>
    </r>
  </si>
  <si>
    <t>Category 1,2,3,4</t>
  </si>
  <si>
    <t>Priority
1,2,3,….</t>
  </si>
  <si>
    <t>Penta 1</t>
  </si>
  <si>
    <t>Penta 3</t>
  </si>
  <si>
    <t>Measles1</t>
  </si>
  <si>
    <t>Penta 1
(B/A x 100)</t>
  </si>
  <si>
    <t>Penta 3
(C/A x 100)</t>
  </si>
  <si>
    <t>Measles
(D/A x 100)</t>
  </si>
  <si>
    <t>Penta3
(A-C)</t>
  </si>
  <si>
    <t>Measles 1
(A-D)</t>
  </si>
  <si>
    <t>P1-P3
(B-C) x 100/B</t>
  </si>
  <si>
    <t>P1-Measles1
(B-D) x 100/B</t>
  </si>
  <si>
    <t>Access
(Good/Poor)</t>
  </si>
  <si>
    <t>Utilization
(Good/Poor)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</si>
  <si>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</si>
  <si>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</si>
  <si>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</si>
  <si>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</si>
  <si>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</si>
  <si>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</si>
  <si>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</si>
  <si>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</si>
  <si>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</si>
  <si>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</si>
  <si>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</si>
  <si>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</si>
  <si>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</si>
  <si>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</si>
  <si>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UC wise Vaccine Session Calculation</t>
  </si>
  <si>
    <t>Total injection</t>
  </si>
  <si>
    <t>Total Target population
(Live births)</t>
  </si>
  <si>
    <t>Total Fixed Sessions/ month</t>
  </si>
  <si>
    <t>Total Outreach Sessions</t>
  </si>
  <si>
    <t>Total Mobile Sessions</t>
  </si>
  <si>
    <t>Total No of injections per year</t>
  </si>
  <si>
    <t>Total No of injections per month</t>
  </si>
  <si>
    <t>Estimated session/ month</t>
  </si>
  <si>
    <r>
      <rPr>
        <b/>
        <sz val="11"/>
        <color theme="1"/>
        <rFont val="Calibri"/>
      </rPr>
      <t xml:space="preserve">Actual sessions planned per month </t>
    </r>
    <r>
      <rPr>
        <i/>
        <sz val="11"/>
        <color rgb="FF000000"/>
        <rFont val="Calibri"/>
      </rPr>
      <t>(realistic judgment)</t>
    </r>
  </si>
  <si>
    <t>other child survival interventions planned</t>
  </si>
  <si>
    <t>Hard to reach area/population</t>
  </si>
  <si>
    <t>UC wise Montly Vaccine Requirements</t>
  </si>
  <si>
    <t>District: ___________________</t>
  </si>
  <si>
    <t>Name of UC/ EPI Center</t>
  </si>
  <si>
    <t>Monthly Live Births</t>
  </si>
  <si>
    <t>Monthly Surviving Infants</t>
  </si>
  <si>
    <t>BCG</t>
  </si>
  <si>
    <t>Hep-B</t>
  </si>
  <si>
    <t>OPV</t>
  </si>
  <si>
    <t>Penta</t>
  </si>
  <si>
    <t>PCV 10</t>
  </si>
  <si>
    <t>IPV</t>
  </si>
  <si>
    <t>Rota</t>
  </si>
  <si>
    <t>Measles</t>
  </si>
  <si>
    <t>DTP</t>
  </si>
  <si>
    <t>TT</t>
  </si>
  <si>
    <t>Storage Volume litre</t>
  </si>
  <si>
    <t>UC wise Monthly Need of Injection Equipment</t>
  </si>
  <si>
    <t>Type of Syringe (monthly need in number)</t>
  </si>
  <si>
    <t>Safety Boxes</t>
  </si>
  <si>
    <t>AD Syringes
(0.05 ml)</t>
  </si>
  <si>
    <t>AD Syringes
(0.5 ml)</t>
  </si>
  <si>
    <t>Reconstitution Syringes
(2 ml)</t>
  </si>
  <si>
    <t>Reconstitution Syringes
(5 ml)</t>
  </si>
  <si>
    <t>UC wise Supportive Supervision Plan for District Supervisors</t>
  </si>
  <si>
    <t>Month: ________________________</t>
  </si>
  <si>
    <t>Name of Supervisor</t>
  </si>
  <si>
    <t>Designation</t>
  </si>
  <si>
    <t>Planned Date</t>
  </si>
  <si>
    <t>Date Conducted</t>
  </si>
  <si>
    <t>Findings</t>
  </si>
  <si>
    <t>Actions</t>
  </si>
  <si>
    <t>ASV</t>
  </si>
  <si>
    <t>12-Jan,26-Jan,9-Feb,23-Feb,9-Mar,30-Mar
 13-Apr,27-Apr,10-May,24-May,8-Jun,22-Jun
 13-Jul,26-Jul,10-Aug,24-Aug,14-Sep,28-Sep
 12-Oct,26-Oct,30-Nov,22-Dec</t>
  </si>
  <si>
    <t>3-Jan,17-Jan,7-Feb,21-Feb,7-Mar,21-Mar
 4-Apr,18-Apr,2-May,16-May,6-Jun,20-Jun
 4-Jul,18-Jul,1-Aug,15-Aug,5-Sep,19-Sep
 3-Oct,17-Oct,7-Nov,19-Dec</t>
  </si>
  <si>
    <t>9-Jan,23-Jan,13-Feb,27-Feb,13-Mar,27-Mar
 10-Apr,26-Apr,15-May,29-May,12-Jun,26-Jun
 10-Jul,24-Jul,15-Aug,28-Aug,11-Sep
 25-Sep,9-Oct,23-Oct,13-Nov,11-Dec</t>
  </si>
  <si>
    <t>6-Jan,20-Jan,3-Feb,17-Feb,3-Mar,17-Mar
 7-Apr,21-Apr,5-May,19-May,2-Jun,16-Jun
 7-Jul,21-Jul,4-Aug,8-Aug,1-Sep,15-Sep
 6-Oct,20-Oct,3-Nov,15-Dec</t>
  </si>
  <si>
    <t>2-Jan,16-Jan,6-Feb,20-Feb,6-Mar,20-Mar
 3-Apr,17-Apr,8-May,22-May,5-Jun,19-Jun
 3-Jul,17-Jul,7-Aug,21-Aug,4-Sep,18-Sep
 2-Oct,16-Oct,6-Nov,11-Dec</t>
  </si>
  <si>
    <t>5-Jan,19-Jan,2-Feb,16-Feb,2-Mar,16-Mar
 6-Apr,20-Apr,4-May,18-May,1-Jun,15-Jun
 6-Jul,20-Jul,2-Aug,16-Aug,7-Sep
 21-Sep,5-Oct,19-Oct,16-Nov,21-Dec</t>
  </si>
  <si>
    <t>4-Jan,18-Jan,1-Feb,15-Feb,1-Mar,15-Mar
 5-Apr,19-Apr,3-May,17-May,7-Jun,21-Jun
 5-Jul,19-Jul,2-Aug,16-Aug,6-Sep,20-Sep
  4-Oct,18-Oct,8-Nov,6-Dec</t>
  </si>
  <si>
    <t>10-Jan,24-Jan,14-Feb,28-Feb,14-Mar,28-Mar
 11-Apr,18-Apr,9-May,23-May,13-Jun,27-Jun
 11-Jul,25-Jul,8-Aug,22-Aug,12-Sep,26-Sep
 10-Oct,24-Oct,14-Nov,12-Dec</t>
  </si>
  <si>
    <t>Muhammad Yaseen</t>
  </si>
  <si>
    <t>Charhan</t>
  </si>
  <si>
    <t>Deryia Gali</t>
  </si>
  <si>
    <t>Ghail</t>
  </si>
  <si>
    <t>Gohra Gali</t>
  </si>
  <si>
    <t>Murree City</t>
  </si>
  <si>
    <t>Phagwari</t>
  </si>
  <si>
    <t>Potha Sherife</t>
  </si>
  <si>
    <t>Sehre Bagla</t>
  </si>
  <si>
    <t xml:space="preserve">UC wise Waste Disposal </t>
  </si>
  <si>
    <t>Month: ___________________</t>
  </si>
  <si>
    <t>Name of Person Responsible</t>
  </si>
  <si>
    <t>Date/s of Waste Disposal</t>
  </si>
  <si>
    <t xml:space="preserve">Site of Waste Disposal </t>
  </si>
  <si>
    <t>Remarks</t>
  </si>
  <si>
    <t>Vaccinator</t>
  </si>
  <si>
    <t>15,30</t>
  </si>
  <si>
    <t>#ERROR!</t>
  </si>
  <si>
    <t>CTT-1</t>
  </si>
  <si>
    <t>CTT-2</t>
  </si>
  <si>
    <t>W-8 Taxila Cantt</t>
  </si>
  <si>
    <t>W-9 Taxila Cantt</t>
  </si>
  <si>
    <t>W-10 Taxila Cantt</t>
  </si>
  <si>
    <t>Syed Zaher Abbas</t>
  </si>
  <si>
    <t>Mansoor</t>
  </si>
  <si>
    <t>Ejaz Ahmed</t>
  </si>
  <si>
    <t>Aazka Mehmood</t>
  </si>
  <si>
    <t>Ajmal</t>
  </si>
  <si>
    <t>Uzma Shaheen</t>
  </si>
  <si>
    <t>Zahida Gul</t>
  </si>
  <si>
    <t>Sakina Bibi</t>
  </si>
  <si>
    <t>BHU</t>
  </si>
  <si>
    <t>Dr Aniqa</t>
  </si>
  <si>
    <t>Sohail Khan</t>
  </si>
  <si>
    <t>Dr Tahir</t>
  </si>
  <si>
    <t>MS</t>
  </si>
  <si>
    <t xml:space="preserve">raheela </t>
  </si>
  <si>
    <t>Bilal</t>
  </si>
  <si>
    <t>Asrar Ahmed</t>
  </si>
  <si>
    <t>Mst.Saba Kainat</t>
  </si>
  <si>
    <t>Tahir Mehmood</t>
  </si>
  <si>
    <t>Tahir Naqash</t>
  </si>
  <si>
    <t>Mr.Nazakat Ali</t>
  </si>
  <si>
    <t>Saima Tanveer</t>
  </si>
  <si>
    <t>Mr.Shabbi UL Hassan Khan</t>
  </si>
  <si>
    <t>Balqees Khatoon</t>
  </si>
  <si>
    <t>Sari Kala</t>
  </si>
  <si>
    <t>Shenaz Begum</t>
  </si>
  <si>
    <t>Mewish Fayyaz</t>
  </si>
  <si>
    <t>Mr.Muhammad Shakir</t>
  </si>
  <si>
    <t>Mr.Touqeer Ahmad</t>
  </si>
  <si>
    <t>M.Uzair</t>
  </si>
  <si>
    <t>Mr.M Mustansar Nawaz</t>
  </si>
  <si>
    <t>Mr.Ali Khan</t>
  </si>
  <si>
    <t>Zubhair Akhtar</t>
  </si>
  <si>
    <t>Mr.Jamal Ahmed</t>
  </si>
  <si>
    <t>Sana Barkat</t>
  </si>
  <si>
    <t>Mr.Muhammad Husnain</t>
  </si>
  <si>
    <t>Muhammad Kabir</t>
  </si>
  <si>
    <t xml:space="preserve">Safina </t>
  </si>
  <si>
    <t>Shahid Iqbal</t>
  </si>
  <si>
    <t>Mr.Muhammad Abdullah</t>
  </si>
  <si>
    <t>Iqbal Qasam</t>
  </si>
  <si>
    <t>Mr.Ali Raza</t>
  </si>
  <si>
    <t>353184116991014/43</t>
  </si>
  <si>
    <t>353184116990529/05</t>
  </si>
  <si>
    <t>3531841169942453/</t>
  </si>
  <si>
    <t>03155229398</t>
  </si>
  <si>
    <t>03155250589</t>
  </si>
  <si>
    <t>03453814707</t>
  </si>
  <si>
    <t>03130501621</t>
  </si>
  <si>
    <t>03125845711</t>
  </si>
  <si>
    <t>03015016293</t>
  </si>
  <si>
    <t>03436598049</t>
  </si>
  <si>
    <t>03018102087</t>
  </si>
  <si>
    <t>03125189831</t>
  </si>
  <si>
    <t>03015985389</t>
  </si>
  <si>
    <t>03117416037</t>
  </si>
  <si>
    <t>03419678178</t>
  </si>
  <si>
    <t>03095688687</t>
  </si>
  <si>
    <t>03105523814</t>
  </si>
  <si>
    <t>03420526685</t>
  </si>
  <si>
    <t>03057485543</t>
  </si>
  <si>
    <t>03432501642</t>
  </si>
  <si>
    <t>0318-8333984</t>
  </si>
  <si>
    <t>,096376</t>
  </si>
  <si>
    <t>C546662</t>
  </si>
  <si>
    <t>C546640</t>
  </si>
  <si>
    <t>C248187</t>
  </si>
  <si>
    <t>C546656</t>
  </si>
  <si>
    <t>E 420411</t>
  </si>
  <si>
    <t>C546665</t>
  </si>
  <si>
    <t>E420212</t>
  </si>
  <si>
    <t>E420404</t>
  </si>
  <si>
    <t>E 420394</t>
  </si>
  <si>
    <t>Dr Waqar Azeem</t>
  </si>
  <si>
    <t>Jalal u ddin</t>
  </si>
  <si>
    <t>Use last full 2023 data</t>
  </si>
  <si>
    <t>Dr Saveera</t>
  </si>
  <si>
    <t>District: Rawalpindi</t>
  </si>
  <si>
    <t>District:  Rawalpindi</t>
  </si>
  <si>
    <t xml:space="preserve"> 866603052131970 / 40 </t>
  </si>
  <si>
    <t xml:space="preserve"> 1/357812086121289</t>
  </si>
  <si>
    <t xml:space="preserve">3531841169976-23 </t>
  </si>
  <si>
    <t>357812086122931-76</t>
  </si>
  <si>
    <t xml:space="preserve">  1/358297310322748</t>
  </si>
  <si>
    <t xml:space="preserve"> 1/355067460027261</t>
  </si>
  <si>
    <t xml:space="preserve"> C31: 355594680115147 </t>
  </si>
  <si>
    <t xml:space="preserve"> Nokia C31</t>
  </si>
  <si>
    <t>355594680052381/12</t>
  </si>
  <si>
    <t xml:space="preserve">   Nokia 3.4</t>
  </si>
  <si>
    <t>Samsung 2022</t>
  </si>
  <si>
    <t>'355594680060806</t>
  </si>
  <si>
    <t xml:space="preserve">  355594680060269/12</t>
  </si>
  <si>
    <t>Nokia</t>
  </si>
  <si>
    <t>0330-1683912</t>
  </si>
  <si>
    <t>Dr Niaz Ali Akhan</t>
  </si>
  <si>
    <t>Dr. Awais</t>
  </si>
  <si>
    <t>Dr Arslan</t>
  </si>
  <si>
    <t>0334-4417717</t>
  </si>
  <si>
    <t>0333-5017801</t>
  </si>
  <si>
    <t>Hammad Jamil</t>
  </si>
  <si>
    <t>Live births</t>
  </si>
  <si>
    <t>Sara 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</si>
</sst>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9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1"/>
      <color rgb="FF333333"/>
      <name val="Calibri"/>
    </font>
    <font>
      <i/>
      <sz val="11"/>
      <color rgb="FF000000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Calibri"/>
    </font>
    <font>
      <b/>
      <sz val="14"/>
      <color theme="1"/>
      <name val="Calibri"/>
    </font>
    <font>
      <sz val="11"/>
      <color rgb="FF333333"/>
      <name val="Arial"/>
    </font>
    <font>
      <sz val="10"/>
      <color rgb="FF000000"/>
      <name val="Arial Narrow"/>
    </font>
    <font>
      <sz val="11"/>
      <color theme="1"/>
      <name val="Times New Roman"/>
    </font>
    <font>
      <sz val="10"/>
      <color theme="1"/>
      <name val="Arial Narrow"/>
    </font>
    <font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C0C0C0"/>
        <bgColor rgb="FFC0C0C0"/>
      </patternFill>
    </fill>
    <fill>
      <patternFill patternType="solid">
        <fgColor rgb="FF06EFEA"/>
        <bgColor rgb="FF06EFEA"/>
      </patternFill>
    </fill>
    <fill>
      <patternFill patternType="solid">
        <fgColor rgb="FFA6A6A6"/>
        <bgColor rgb="FFA6A6A6"/>
      </patternFill>
    </fill>
    <fill>
      <patternFill patternType="solid">
        <fgColor rgb="FFF9F9F9"/>
        <bgColor rgb="FFF9F9F9"/>
      </patternFill>
    </fill>
    <fill>
      <patternFill patternType="solid">
        <fgColor rgb="FF969696"/>
        <bgColor rgb="FF96969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2F2F2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theme="0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6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 readingOrder="1"/>
    </xf>
    <xf numFmtId="0" fontId="5" fillId="0" borderId="6" xfId="0" quotePrefix="1" applyFont="1" applyBorder="1" applyAlignment="1">
      <alignment horizontal="left" readingOrder="1"/>
    </xf>
    <xf numFmtId="0" fontId="3" fillId="2" borderId="6" xfId="0" applyFont="1" applyFill="1" applyBorder="1" applyAlignment="1">
      <alignment horizontal="center" readingOrder="1"/>
    </xf>
    <xf numFmtId="164" fontId="3" fillId="0" borderId="6" xfId="0" applyNumberFormat="1" applyFont="1" applyBorder="1" applyAlignment="1">
      <alignment horizontal="center" readingOrder="1"/>
    </xf>
    <xf numFmtId="1" fontId="3" fillId="0" borderId="6" xfId="0" applyNumberFormat="1" applyFont="1" applyBorder="1" applyAlignment="1">
      <alignment horizontal="center" readingOrder="1"/>
    </xf>
    <xf numFmtId="0" fontId="3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164" fontId="3" fillId="5" borderId="6" xfId="0" applyNumberFormat="1" applyFont="1" applyFill="1" applyBorder="1" applyAlignment="1">
      <alignment horizontal="center" readingOrder="1"/>
    </xf>
    <xf numFmtId="0" fontId="3" fillId="0" borderId="1" xfId="0" applyFont="1" applyBorder="1" applyAlignment="1">
      <alignment horizontal="left" readingOrder="1"/>
    </xf>
    <xf numFmtId="164" fontId="3" fillId="5" borderId="1" xfId="0" applyNumberFormat="1" applyFont="1" applyFill="1" applyBorder="1" applyAlignment="1">
      <alignment horizontal="center" readingOrder="1"/>
    </xf>
    <xf numFmtId="1" fontId="3" fillId="0" borderId="1" xfId="0" applyNumberFormat="1" applyFont="1" applyBorder="1" applyAlignment="1">
      <alignment horizontal="center" readingOrder="1"/>
    </xf>
    <xf numFmtId="0" fontId="3" fillId="0" borderId="6" xfId="0" applyFont="1" applyBorder="1" applyAlignment="1">
      <alignment horizontal="left" readingOrder="1"/>
    </xf>
    <xf numFmtId="164" fontId="6" fillId="6" borderId="6" xfId="0" applyNumberFormat="1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 readingOrder="1"/>
    </xf>
    <xf numFmtId="0" fontId="3" fillId="0" borderId="5" xfId="0" applyFont="1" applyBorder="1" applyAlignment="1">
      <alignment horizontal="left" readingOrder="1"/>
    </xf>
    <xf numFmtId="164" fontId="3" fillId="0" borderId="5" xfId="0" applyNumberFormat="1" applyFont="1" applyBorder="1" applyAlignment="1">
      <alignment horizontal="center" readingOrder="1"/>
    </xf>
    <xf numFmtId="1" fontId="3" fillId="0" borderId="5" xfId="0" applyNumberFormat="1" applyFont="1" applyBorder="1" applyAlignment="1">
      <alignment horizontal="center" readingOrder="1"/>
    </xf>
    <xf numFmtId="0" fontId="3" fillId="0" borderId="0" xfId="0" applyFont="1"/>
    <xf numFmtId="0" fontId="3" fillId="0" borderId="6" xfId="0" quotePrefix="1" applyFont="1" applyBorder="1" applyAlignment="1">
      <alignment horizontal="center" readingOrder="1"/>
    </xf>
    <xf numFmtId="0" fontId="2" fillId="0" borderId="6" xfId="0" applyFont="1" applyBorder="1" applyAlignment="1">
      <alignment horizontal="left" vertical="top" readingOrder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2" borderId="6" xfId="0" applyFont="1" applyFill="1" applyBorder="1"/>
    <xf numFmtId="0" fontId="3" fillId="2" borderId="6" xfId="0" applyFont="1" applyFill="1" applyBorder="1" applyAlignment="1"/>
    <xf numFmtId="0" fontId="7" fillId="2" borderId="6" xfId="0" applyFont="1" applyFill="1" applyBorder="1" applyAlignment="1"/>
    <xf numFmtId="0" fontId="3" fillId="3" borderId="6" xfId="0" applyFont="1" applyFill="1" applyBorder="1"/>
    <xf numFmtId="0" fontId="3" fillId="3" borderId="6" xfId="0" applyFont="1" applyFill="1" applyBorder="1" applyAlignment="1"/>
    <xf numFmtId="0" fontId="8" fillId="0" borderId="0" xfId="0" applyFont="1" applyAlignment="1"/>
    <xf numFmtId="0" fontId="3" fillId="3" borderId="6" xfId="0" applyFont="1" applyFill="1" applyBorder="1" applyAlignment="1"/>
    <xf numFmtId="0" fontId="3" fillId="0" borderId="6" xfId="0" applyFont="1" applyBorder="1" applyAlignment="1"/>
    <xf numFmtId="0" fontId="6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left" vertical="center"/>
    </xf>
    <xf numFmtId="0" fontId="3" fillId="5" borderId="6" xfId="0" applyFont="1" applyFill="1" applyBorder="1"/>
    <xf numFmtId="0" fontId="3" fillId="5" borderId="6" xfId="0" applyFont="1" applyFill="1" applyBorder="1" applyAlignment="1"/>
    <xf numFmtId="0" fontId="9" fillId="5" borderId="6" xfId="0" applyFont="1" applyFill="1" applyBorder="1"/>
    <xf numFmtId="0" fontId="8" fillId="0" borderId="0" xfId="0" applyFont="1"/>
    <xf numFmtId="0" fontId="8" fillId="5" borderId="0" xfId="0" applyFont="1" applyFill="1"/>
    <xf numFmtId="0" fontId="3" fillId="6" borderId="6" xfId="0" applyFont="1" applyFill="1" applyBorder="1" applyAlignment="1">
      <alignment horizontal="left" vertical="center"/>
    </xf>
    <xf numFmtId="0" fontId="3" fillId="6" borderId="6" xfId="0" applyFont="1" applyFill="1" applyBorder="1"/>
    <xf numFmtId="0" fontId="6" fillId="6" borderId="6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/>
    <xf numFmtId="0" fontId="6" fillId="6" borderId="5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/>
    <xf numFmtId="0" fontId="6" fillId="6" borderId="5" xfId="0" applyFont="1" applyFill="1" applyBorder="1" applyAlignment="1"/>
    <xf numFmtId="0" fontId="6" fillId="6" borderId="7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center"/>
    </xf>
    <xf numFmtId="0" fontId="6" fillId="6" borderId="7" xfId="0" applyFont="1" applyFill="1" applyBorder="1" applyAlignment="1"/>
    <xf numFmtId="0" fontId="10" fillId="6" borderId="7" xfId="0" applyFont="1" applyFill="1" applyBorder="1" applyAlignment="1">
      <alignment horizontal="left" vertical="top"/>
    </xf>
    <xf numFmtId="0" fontId="6" fillId="6" borderId="7" xfId="0" applyFont="1" applyFill="1" applyBorder="1" applyAlignment="1">
      <alignment vertical="top"/>
    </xf>
    <xf numFmtId="0" fontId="6" fillId="6" borderId="7" xfId="0" applyFont="1" applyFill="1" applyBorder="1" applyAlignment="1">
      <alignment horizontal="left" vertical="top"/>
    </xf>
    <xf numFmtId="0" fontId="6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left"/>
    </xf>
    <xf numFmtId="0" fontId="6" fillId="6" borderId="7" xfId="0" applyFont="1" applyFill="1" applyBorder="1"/>
    <xf numFmtId="0" fontId="6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right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5" borderId="10" xfId="0" applyFont="1" applyFill="1" applyBorder="1"/>
    <xf numFmtId="0" fontId="6" fillId="7" borderId="6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 wrapText="1"/>
    </xf>
    <xf numFmtId="0" fontId="6" fillId="7" borderId="6" xfId="0" applyFont="1" applyFill="1" applyBorder="1" applyAlignment="1"/>
    <xf numFmtId="0" fontId="6" fillId="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vertical="center"/>
    </xf>
    <xf numFmtId="0" fontId="6" fillId="2" borderId="6" xfId="0" applyFont="1" applyFill="1" applyBorder="1" applyAlignment="1"/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/>
    <xf numFmtId="0" fontId="3" fillId="7" borderId="6" xfId="0" applyFont="1" applyFill="1" applyBorder="1" applyAlignment="1"/>
    <xf numFmtId="0" fontId="6" fillId="7" borderId="6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/>
    <xf numFmtId="0" fontId="6" fillId="2" borderId="6" xfId="0" applyFont="1" applyFill="1" applyBorder="1" applyAlignment="1">
      <alignment vertical="center" wrapText="1"/>
    </xf>
    <xf numFmtId="0" fontId="6" fillId="9" borderId="6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horizontal="left" vertical="center"/>
    </xf>
    <xf numFmtId="1" fontId="3" fillId="3" borderId="6" xfId="0" applyNumberFormat="1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" fillId="3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4" borderId="6" xfId="0" applyFont="1" applyFill="1" applyBorder="1" applyAlignment="1"/>
    <xf numFmtId="0" fontId="6" fillId="10" borderId="6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15" fillId="10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 vertical="center" wrapText="1"/>
    </xf>
    <xf numFmtId="0" fontId="3" fillId="3" borderId="10" xfId="0" applyFont="1" applyFill="1" applyBorder="1"/>
    <xf numFmtId="0" fontId="18" fillId="7" borderId="6" xfId="0" applyFont="1" applyFill="1" applyBorder="1" applyAlignment="1">
      <alignment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9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/>
    </xf>
    <xf numFmtId="0" fontId="19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9" fillId="6" borderId="6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11" fontId="14" fillId="6" borderId="7" xfId="0" applyNumberFormat="1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8" fillId="7" borderId="11" xfId="0" applyFont="1" applyFill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 wrapText="1"/>
    </xf>
    <xf numFmtId="0" fontId="18" fillId="9" borderId="11" xfId="0" applyFont="1" applyFill="1" applyBorder="1" applyAlignment="1">
      <alignment vertical="center" wrapText="1"/>
    </xf>
    <xf numFmtId="0" fontId="18" fillId="5" borderId="6" xfId="0" applyFont="1" applyFill="1" applyBorder="1" applyAlignment="1">
      <alignment horizontal="center" wrapText="1"/>
    </xf>
    <xf numFmtId="0" fontId="18" fillId="5" borderId="6" xfId="0" applyFont="1" applyFill="1" applyBorder="1" applyAlignment="1">
      <alignment horizontal="center" wrapText="1"/>
    </xf>
    <xf numFmtId="1" fontId="3" fillId="0" borderId="0" xfId="0" applyNumberFormat="1" applyFont="1"/>
    <xf numFmtId="1" fontId="11" fillId="0" borderId="0" xfId="0" applyNumberFormat="1" applyFont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1" fillId="0" borderId="6" xfId="0" applyNumberFormat="1" applyFont="1" applyBorder="1" applyAlignment="1">
      <alignment horizontal="center" vertical="center"/>
    </xf>
    <xf numFmtId="1" fontId="22" fillId="12" borderId="6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Border="1" applyAlignment="1">
      <alignment horizontal="center" vertical="center"/>
    </xf>
    <xf numFmtId="1" fontId="22" fillId="7" borderId="6" xfId="0" applyNumberFormat="1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1" fontId="22" fillId="12" borderId="6" xfId="0" applyNumberFormat="1" applyFont="1" applyFill="1" applyBorder="1" applyAlignment="1">
      <alignment horizontal="center" vertical="center" wrapText="1"/>
    </xf>
    <xf numFmtId="1" fontId="22" fillId="7" borderId="6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/>
    <xf numFmtId="0" fontId="3" fillId="4" borderId="6" xfId="0" applyFont="1" applyFill="1" applyBorder="1" applyAlignment="1">
      <alignment horizontal="left"/>
    </xf>
    <xf numFmtId="1" fontId="3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1" fontId="15" fillId="5" borderId="4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18" fillId="13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24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center"/>
    </xf>
    <xf numFmtId="0" fontId="25" fillId="0" borderId="6" xfId="0" quotePrefix="1" applyFont="1" applyBorder="1"/>
    <xf numFmtId="0" fontId="25" fillId="0" borderId="6" xfId="0" applyFont="1" applyBorder="1"/>
    <xf numFmtId="0" fontId="2" fillId="0" borderId="2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26" fillId="3" borderId="6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8" fillId="3" borderId="6" xfId="0" quotePrefix="1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vertical="center" wrapText="1"/>
    </xf>
    <xf numFmtId="0" fontId="25" fillId="3" borderId="6" xfId="0" applyFont="1" applyFill="1" applyBorder="1" applyAlignment="1">
      <alignment horizontal="center"/>
    </xf>
    <xf numFmtId="0" fontId="18" fillId="6" borderId="6" xfId="0" applyFont="1" applyFill="1" applyBorder="1" applyAlignment="1">
      <alignment vertical="center" wrapText="1"/>
    </xf>
    <xf numFmtId="0" fontId="19" fillId="5" borderId="6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" fontId="3" fillId="5" borderId="6" xfId="0" applyNumberFormat="1" applyFont="1" applyFill="1" applyBorder="1"/>
    <xf numFmtId="0" fontId="3" fillId="5" borderId="15" xfId="0" applyFont="1" applyFill="1" applyBorder="1"/>
    <xf numFmtId="0" fontId="2" fillId="5" borderId="6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5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/>
    </xf>
    <xf numFmtId="1" fontId="6" fillId="5" borderId="5" xfId="0" applyNumberFormat="1" applyFont="1" applyFill="1" applyBorder="1" applyAlignment="1">
      <alignment horizontal="center"/>
    </xf>
    <xf numFmtId="0" fontId="3" fillId="6" borderId="6" xfId="0" quotePrefix="1" applyFont="1" applyFill="1" applyBorder="1" applyAlignment="1">
      <alignment horizontal="left"/>
    </xf>
    <xf numFmtId="1" fontId="3" fillId="6" borderId="6" xfId="0" applyNumberFormat="1" applyFont="1" applyFill="1" applyBorder="1" applyAlignment="1">
      <alignment horizont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/>
    </xf>
    <xf numFmtId="1" fontId="3" fillId="6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0" fontId="3" fillId="6" borderId="6" xfId="0" quotePrefix="1" applyFont="1" applyFill="1" applyBorder="1"/>
    <xf numFmtId="0" fontId="11" fillId="0" borderId="6" xfId="0" applyFont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/>
    </xf>
    <xf numFmtId="0" fontId="24" fillId="5" borderId="6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14" borderId="6" xfId="0" applyFont="1" applyFill="1" applyBorder="1" applyAlignment="1">
      <alignment horizontal="left" readingOrder="1"/>
    </xf>
    <xf numFmtId="0" fontId="3" fillId="15" borderId="6" xfId="0" applyFont="1" applyFill="1" applyBorder="1" applyAlignment="1">
      <alignment horizontal="center" readingOrder="1"/>
    </xf>
    <xf numFmtId="0" fontId="2" fillId="14" borderId="6" xfId="0" applyFont="1" applyFill="1" applyBorder="1" applyAlignment="1">
      <alignment horizontal="left" vertical="top" readingOrder="1"/>
    </xf>
    <xf numFmtId="0" fontId="31" fillId="14" borderId="6" xfId="0" applyFont="1" applyFill="1" applyBorder="1" applyAlignment="1">
      <alignment horizontal="left" vertical="top" readingOrder="1"/>
    </xf>
    <xf numFmtId="164" fontId="3" fillId="14" borderId="6" xfId="0" applyNumberFormat="1" applyFont="1" applyFill="1" applyBorder="1" applyAlignment="1">
      <alignment horizontal="center" readingOrder="1"/>
    </xf>
    <xf numFmtId="1" fontId="3" fillId="14" borderId="6" xfId="0" applyNumberFormat="1" applyFont="1" applyFill="1" applyBorder="1" applyAlignment="1">
      <alignment horizontal="center" readingOrder="1"/>
    </xf>
    <xf numFmtId="0" fontId="3" fillId="14" borderId="6" xfId="0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left" vertical="center"/>
    </xf>
    <xf numFmtId="0" fontId="3" fillId="15" borderId="6" xfId="0" applyFont="1" applyFill="1" applyBorder="1"/>
    <xf numFmtId="0" fontId="3" fillId="16" borderId="6" xfId="0" applyFont="1" applyFill="1" applyBorder="1"/>
    <xf numFmtId="0" fontId="3" fillId="14" borderId="6" xfId="0" applyFont="1" applyFill="1" applyBorder="1" applyAlignment="1">
      <alignment horizontal="center"/>
    </xf>
    <xf numFmtId="0" fontId="3" fillId="17" borderId="6" xfId="0" applyFont="1" applyFill="1" applyBorder="1"/>
    <xf numFmtId="0" fontId="3" fillId="17" borderId="6" xfId="0" applyFont="1" applyFill="1" applyBorder="1" applyAlignment="1">
      <alignment horizontal="center"/>
    </xf>
    <xf numFmtId="1" fontId="3" fillId="17" borderId="6" xfId="0" applyNumberFormat="1" applyFont="1" applyFill="1" applyBorder="1" applyAlignment="1">
      <alignment horizontal="center"/>
    </xf>
    <xf numFmtId="0" fontId="19" fillId="17" borderId="6" xfId="0" applyFont="1" applyFill="1" applyBorder="1" applyAlignment="1">
      <alignment vertical="center" wrapText="1"/>
    </xf>
    <xf numFmtId="0" fontId="33" fillId="14" borderId="9" xfId="0" applyFont="1" applyFill="1" applyBorder="1"/>
    <xf numFmtId="0" fontId="30" fillId="17" borderId="6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left"/>
    </xf>
    <xf numFmtId="0" fontId="0" fillId="14" borderId="0" xfId="0" applyFont="1" applyFill="1" applyAlignment="1"/>
    <xf numFmtId="0" fontId="3" fillId="0" borderId="14" xfId="0" applyFont="1" applyBorder="1" applyAlignment="1">
      <alignment horizontal="center"/>
    </xf>
    <xf numFmtId="0" fontId="3" fillId="3" borderId="5" xfId="0" applyFont="1" applyFill="1" applyBorder="1"/>
    <xf numFmtId="0" fontId="25" fillId="3" borderId="5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left"/>
    </xf>
    <xf numFmtId="0" fontId="30" fillId="15" borderId="6" xfId="0" applyFont="1" applyFill="1" applyBorder="1"/>
    <xf numFmtId="0" fontId="3" fillId="17" borderId="6" xfId="0" applyFont="1" applyFill="1" applyBorder="1" applyAlignment="1"/>
    <xf numFmtId="0" fontId="3" fillId="14" borderId="12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left"/>
    </xf>
    <xf numFmtId="0" fontId="3" fillId="14" borderId="19" xfId="0" applyFont="1" applyFill="1" applyBorder="1" applyAlignment="1">
      <alignment horizontal="center"/>
    </xf>
    <xf numFmtId="0" fontId="3" fillId="17" borderId="19" xfId="0" applyFont="1" applyFill="1" applyBorder="1" applyAlignment="1">
      <alignment horizontal="left"/>
    </xf>
    <xf numFmtId="0" fontId="32" fillId="14" borderId="20" xfId="0" applyFont="1" applyFill="1" applyBorder="1" applyAlignment="1">
      <alignment horizontal="center" vertical="center"/>
    </xf>
    <xf numFmtId="0" fontId="30" fillId="15" borderId="11" xfId="0" applyFont="1" applyFill="1" applyBorder="1"/>
    <xf numFmtId="0" fontId="32" fillId="14" borderId="21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left"/>
    </xf>
    <xf numFmtId="0" fontId="32" fillId="14" borderId="10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/>
    <xf numFmtId="0" fontId="0" fillId="14" borderId="19" xfId="0" applyFont="1" applyFill="1" applyBorder="1" applyAlignment="1"/>
    <xf numFmtId="0" fontId="32" fillId="14" borderId="19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horizontal="center"/>
    </xf>
    <xf numFmtId="0" fontId="3" fillId="17" borderId="19" xfId="0" applyFont="1" applyFill="1" applyBorder="1"/>
    <xf numFmtId="0" fontId="30" fillId="17" borderId="19" xfId="0" applyFont="1" applyFill="1" applyBorder="1" applyAlignment="1"/>
    <xf numFmtId="0" fontId="30" fillId="14" borderId="19" xfId="0" applyFont="1" applyFill="1" applyBorder="1"/>
    <xf numFmtId="0" fontId="1" fillId="0" borderId="19" xfId="0" applyFont="1" applyBorder="1" applyAlignment="1"/>
    <xf numFmtId="0" fontId="1" fillId="14" borderId="19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1" fillId="14" borderId="6" xfId="0" applyFont="1" applyFill="1" applyBorder="1" applyAlignment="1">
      <alignment horizontal="center" vertical="top" readingOrder="1"/>
    </xf>
    <xf numFmtId="0" fontId="0" fillId="0" borderId="10" xfId="0" applyFont="1" applyBorder="1" applyAlignment="1"/>
    <xf numFmtId="0" fontId="3" fillId="0" borderId="12" xfId="0" applyFont="1" applyBorder="1" applyAlignment="1">
      <alignment horizontal="center"/>
    </xf>
    <xf numFmtId="0" fontId="3" fillId="5" borderId="1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14" borderId="19" xfId="0" applyFont="1" applyFill="1" applyBorder="1" applyAlignment="1">
      <alignment horizontal="left"/>
    </xf>
    <xf numFmtId="0" fontId="3" fillId="15" borderId="19" xfId="0" applyFont="1" applyFill="1" applyBorder="1"/>
    <xf numFmtId="1" fontId="30" fillId="14" borderId="6" xfId="0" applyNumberFormat="1" applyFont="1" applyFill="1" applyBorder="1" applyAlignment="1">
      <alignment horizontal="center" readingOrder="1"/>
    </xf>
    <xf numFmtId="1" fontId="3" fillId="14" borderId="6" xfId="0" applyNumberFormat="1" applyFont="1" applyFill="1" applyBorder="1" applyAlignment="1">
      <alignment horizontal="center"/>
    </xf>
    <xf numFmtId="164" fontId="0" fillId="14" borderId="19" xfId="0" applyNumberFormat="1" applyFont="1" applyFill="1" applyBorder="1" applyAlignment="1">
      <alignment horizontal="center" vertical="center"/>
    </xf>
    <xf numFmtId="0" fontId="3" fillId="14" borderId="11" xfId="0" applyFont="1" applyFill="1" applyBorder="1"/>
    <xf numFmtId="0" fontId="3" fillId="14" borderId="14" xfId="0" applyFont="1" applyFill="1" applyBorder="1" applyAlignment="1">
      <alignment horizontal="center" vertical="center"/>
    </xf>
    <xf numFmtId="1" fontId="3" fillId="14" borderId="5" xfId="0" applyNumberFormat="1" applyFont="1" applyFill="1" applyBorder="1" applyAlignment="1">
      <alignment horizontal="center" vertical="center"/>
    </xf>
    <xf numFmtId="1" fontId="3" fillId="14" borderId="6" xfId="0" applyNumberFormat="1" applyFont="1" applyFill="1" applyBorder="1" applyAlignment="1">
      <alignment horizontal="center" vertical="center"/>
    </xf>
    <xf numFmtId="1" fontId="3" fillId="14" borderId="9" xfId="0" applyNumberFormat="1" applyFont="1" applyFill="1" applyBorder="1" applyAlignment="1">
      <alignment horizontal="center" vertical="center"/>
    </xf>
    <xf numFmtId="0" fontId="31" fillId="14" borderId="15" xfId="0" applyFont="1" applyFill="1" applyBorder="1" applyAlignment="1">
      <alignment horizontal="left" vertical="top" readingOrder="1"/>
    </xf>
    <xf numFmtId="1" fontId="0" fillId="14" borderId="19" xfId="0" applyNumberFormat="1" applyFont="1" applyFill="1" applyBorder="1" applyAlignment="1">
      <alignment horizontal="center"/>
    </xf>
    <xf numFmtId="1" fontId="3" fillId="14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17" borderId="1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0" borderId="19" xfId="0" applyFont="1" applyBorder="1"/>
    <xf numFmtId="0" fontId="3" fillId="14" borderId="19" xfId="0" applyFont="1" applyFill="1" applyBorder="1"/>
    <xf numFmtId="0" fontId="0" fillId="0" borderId="0" xfId="0" applyFont="1" applyAlignment="1">
      <alignment horizontal="center"/>
    </xf>
    <xf numFmtId="1" fontId="21" fillId="0" borderId="6" xfId="0" applyNumberFormat="1" applyFont="1" applyBorder="1" applyAlignment="1">
      <alignment horizontal="center"/>
    </xf>
    <xf numFmtId="0" fontId="18" fillId="13" borderId="6" xfId="0" applyFont="1" applyFill="1" applyBorder="1" applyAlignment="1">
      <alignment horizontal="center" vertical="center" wrapText="1"/>
    </xf>
    <xf numFmtId="0" fontId="18" fillId="0" borderId="6" xfId="0" quotePrefix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25" fillId="0" borderId="6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5" fillId="0" borderId="5" xfId="0" quotePrefix="1" applyFont="1" applyBorder="1" applyAlignment="1">
      <alignment horizontal="center"/>
    </xf>
    <xf numFmtId="0" fontId="25" fillId="0" borderId="5" xfId="0" applyFont="1" applyBorder="1"/>
    <xf numFmtId="0" fontId="25" fillId="0" borderId="5" xfId="0" quotePrefix="1" applyFont="1" applyBorder="1"/>
    <xf numFmtId="1" fontId="3" fillId="14" borderId="19" xfId="0" applyNumberFormat="1" applyFont="1" applyFill="1" applyBorder="1"/>
    <xf numFmtId="1" fontId="3" fillId="14" borderId="19" xfId="0" applyNumberFormat="1" applyFont="1" applyFill="1" applyBorder="1" applyAlignment="1">
      <alignment horizontal="center"/>
    </xf>
    <xf numFmtId="0" fontId="34" fillId="14" borderId="19" xfId="0" quotePrefix="1" applyFont="1" applyFill="1" applyBorder="1" applyAlignment="1">
      <alignment horizontal="center" vertical="center"/>
    </xf>
    <xf numFmtId="0" fontId="35" fillId="14" borderId="19" xfId="0" applyFont="1" applyFill="1" applyBorder="1" applyAlignment="1">
      <alignment horizontal="center"/>
    </xf>
    <xf numFmtId="0" fontId="0" fillId="14" borderId="19" xfId="0" applyFont="1" applyFill="1" applyBorder="1" applyAlignment="1">
      <alignment horizontal="center"/>
    </xf>
    <xf numFmtId="0" fontId="34" fillId="14" borderId="19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3" fillId="18" borderId="6" xfId="0" applyFont="1" applyFill="1" applyBorder="1" applyAlignment="1">
      <alignment horizontal="left" readingOrder="1"/>
    </xf>
    <xf numFmtId="0" fontId="3" fillId="18" borderId="6" xfId="0" applyFont="1" applyFill="1" applyBorder="1" applyAlignment="1">
      <alignment horizontal="center" readingOrder="1"/>
    </xf>
    <xf numFmtId="0" fontId="3" fillId="18" borderId="6" xfId="0" quotePrefix="1" applyFont="1" applyFill="1" applyBorder="1" applyAlignment="1">
      <alignment horizontal="center" readingOrder="1"/>
    </xf>
    <xf numFmtId="164" fontId="3" fillId="18" borderId="6" xfId="0" applyNumberFormat="1" applyFont="1" applyFill="1" applyBorder="1" applyAlignment="1">
      <alignment horizontal="center" readingOrder="1"/>
    </xf>
    <xf numFmtId="1" fontId="3" fillId="18" borderId="6" xfId="0" applyNumberFormat="1" applyFont="1" applyFill="1" applyBorder="1" applyAlignment="1">
      <alignment horizontal="center" readingOrder="1"/>
    </xf>
    <xf numFmtId="0" fontId="3" fillId="18" borderId="6" xfId="0" applyFont="1" applyFill="1" applyBorder="1"/>
    <xf numFmtId="0" fontId="3" fillId="18" borderId="6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left" vertical="center"/>
    </xf>
    <xf numFmtId="0" fontId="3" fillId="18" borderId="6" xfId="0" applyFont="1" applyFill="1" applyBorder="1" applyAlignment="1"/>
    <xf numFmtId="0" fontId="3" fillId="18" borderId="6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left"/>
    </xf>
    <xf numFmtId="0" fontId="2" fillId="18" borderId="6" xfId="0" applyFont="1" applyFill="1" applyBorder="1" applyAlignment="1">
      <alignment horizontal="left"/>
    </xf>
    <xf numFmtId="0" fontId="18" fillId="18" borderId="6" xfId="0" applyFont="1" applyFill="1" applyBorder="1" applyAlignment="1">
      <alignment horizontal="center" vertical="center" wrapText="1"/>
    </xf>
    <xf numFmtId="1" fontId="3" fillId="18" borderId="6" xfId="0" applyNumberFormat="1" applyFont="1" applyFill="1" applyBorder="1" applyAlignment="1">
      <alignment horizontal="center"/>
    </xf>
    <xf numFmtId="0" fontId="20" fillId="18" borderId="6" xfId="0" applyFont="1" applyFill="1" applyBorder="1" applyAlignment="1">
      <alignment horizontal="center" vertical="center" wrapText="1"/>
    </xf>
    <xf numFmtId="0" fontId="18" fillId="18" borderId="6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8" fillId="0" borderId="19" xfId="0" applyFont="1" applyBorder="1"/>
    <xf numFmtId="0" fontId="5" fillId="3" borderId="19" xfId="0" applyFont="1" applyFill="1" applyBorder="1" applyAlignment="1">
      <alignment horizontal="left"/>
    </xf>
    <xf numFmtId="0" fontId="8" fillId="4" borderId="19" xfId="0" applyFont="1" applyFill="1" applyBorder="1" applyAlignment="1"/>
    <xf numFmtId="0" fontId="0" fillId="0" borderId="19" xfId="0" applyFont="1" applyBorder="1" applyAlignment="1"/>
    <xf numFmtId="0" fontId="0" fillId="0" borderId="0" xfId="0" applyFont="1"/>
    <xf numFmtId="0" fontId="3" fillId="19" borderId="6" xfId="0" applyFont="1" applyFill="1" applyBorder="1" applyAlignment="1">
      <alignment horizontal="left"/>
    </xf>
    <xf numFmtId="0" fontId="3" fillId="19" borderId="6" xfId="0" applyFont="1" applyFill="1" applyBorder="1"/>
    <xf numFmtId="2" fontId="6" fillId="19" borderId="6" xfId="0" applyNumberFormat="1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22" fillId="19" borderId="6" xfId="0" applyFont="1" applyFill="1" applyBorder="1"/>
    <xf numFmtId="164" fontId="6" fillId="19" borderId="6" xfId="0" applyNumberFormat="1" applyFont="1" applyFill="1" applyBorder="1" applyAlignment="1">
      <alignment horizontal="left"/>
    </xf>
    <xf numFmtId="164" fontId="22" fillId="19" borderId="6" xfId="0" applyNumberFormat="1" applyFont="1" applyFill="1" applyBorder="1"/>
    <xf numFmtId="2" fontId="3" fillId="19" borderId="6" xfId="0" applyNumberFormat="1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164" fontId="3" fillId="19" borderId="6" xfId="0" applyNumberFormat="1" applyFont="1" applyFill="1" applyBorder="1" applyAlignment="1">
      <alignment horizontal="left"/>
    </xf>
    <xf numFmtId="2" fontId="3" fillId="19" borderId="0" xfId="0" applyNumberFormat="1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19" borderId="1" xfId="0" applyFont="1" applyFill="1" applyBorder="1"/>
    <xf numFmtId="0" fontId="3" fillId="14" borderId="23" xfId="0" applyFont="1" applyFill="1" applyBorder="1" applyAlignment="1">
      <alignment horizontal="left"/>
    </xf>
    <xf numFmtId="0" fontId="3" fillId="15" borderId="23" xfId="0" applyFont="1" applyFill="1" applyBorder="1"/>
    <xf numFmtId="0" fontId="3" fillId="14" borderId="23" xfId="0" applyFont="1" applyFill="1" applyBorder="1" applyAlignment="1">
      <alignment horizontal="center"/>
    </xf>
    <xf numFmtId="0" fontId="3" fillId="14" borderId="23" xfId="0" applyFont="1" applyFill="1" applyBorder="1"/>
    <xf numFmtId="1" fontId="3" fillId="14" borderId="23" xfId="0" applyNumberFormat="1" applyFont="1" applyFill="1" applyBorder="1"/>
    <xf numFmtId="0" fontId="0" fillId="0" borderId="10" xfId="0" applyFont="1" applyBorder="1" applyAlignment="1">
      <alignment horizontal="center"/>
    </xf>
    <xf numFmtId="1" fontId="3" fillId="0" borderId="10" xfId="0" applyNumberFormat="1" applyFont="1" applyBorder="1"/>
    <xf numFmtId="0" fontId="3" fillId="19" borderId="24" xfId="0" applyFont="1" applyFill="1" applyBorder="1" applyAlignment="1">
      <alignment horizontal="left"/>
    </xf>
    <xf numFmtId="0" fontId="3" fillId="19" borderId="24" xfId="0" applyFont="1" applyFill="1" applyBorder="1"/>
    <xf numFmtId="2" fontId="6" fillId="19" borderId="24" xfId="0" applyNumberFormat="1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22" fillId="19" borderId="24" xfId="0" applyFont="1" applyFill="1" applyBorder="1"/>
    <xf numFmtId="164" fontId="22" fillId="19" borderId="24" xfId="0" applyNumberFormat="1" applyFont="1" applyFill="1" applyBorder="1"/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0" borderId="1" xfId="0" applyFont="1" applyBorder="1"/>
    <xf numFmtId="0" fontId="25" fillId="0" borderId="1" xfId="0" quotePrefix="1" applyFont="1" applyBorder="1" applyAlignment="1">
      <alignment horizontal="center"/>
    </xf>
    <xf numFmtId="0" fontId="25" fillId="0" borderId="1" xfId="0" applyFont="1" applyBorder="1"/>
    <xf numFmtId="0" fontId="25" fillId="0" borderId="1" xfId="0" quotePrefix="1" applyFont="1" applyBorder="1"/>
    <xf numFmtId="0" fontId="3" fillId="19" borderId="6" xfId="0" applyFont="1" applyFill="1" applyBorder="1" applyAlignment="1"/>
    <xf numFmtId="0" fontId="0" fillId="20" borderId="0" xfId="0" applyFont="1" applyFill="1" applyAlignment="1"/>
    <xf numFmtId="0" fontId="19" fillId="19" borderId="6" xfId="0" applyFont="1" applyFill="1" applyBorder="1" applyAlignment="1">
      <alignment horizontal="center" wrapText="1"/>
    </xf>
    <xf numFmtId="0" fontId="19" fillId="19" borderId="6" xfId="0" applyFont="1" applyFill="1" applyBorder="1" applyAlignment="1">
      <alignment horizontal="center" vertical="center" wrapText="1"/>
    </xf>
    <xf numFmtId="0" fontId="18" fillId="19" borderId="6" xfId="0" applyFont="1" applyFill="1" applyBorder="1" applyAlignment="1">
      <alignment horizontal="center" wrapText="1"/>
    </xf>
    <xf numFmtId="0" fontId="18" fillId="19" borderId="6" xfId="0" applyFont="1" applyFill="1" applyBorder="1" applyAlignment="1">
      <alignment horizontal="center" vertical="center" wrapText="1"/>
    </xf>
    <xf numFmtId="0" fontId="27" fillId="19" borderId="6" xfId="0" applyFont="1" applyFill="1" applyBorder="1" applyAlignment="1">
      <alignment horizontal="center" vertical="center" wrapText="1"/>
    </xf>
    <xf numFmtId="0" fontId="3" fillId="19" borderId="11" xfId="0" applyFont="1" applyFill="1" applyBorder="1"/>
    <xf numFmtId="0" fontId="2" fillId="0" borderId="12" xfId="0" applyFont="1" applyBorder="1" applyAlignment="1">
      <alignment horizontal="center" vertical="center"/>
    </xf>
    <xf numFmtId="0" fontId="0" fillId="0" borderId="0" xfId="0" applyFont="1" applyAlignment="1"/>
    <xf numFmtId="1" fontId="3" fillId="0" borderId="6" xfId="0" applyNumberFormat="1" applyFont="1" applyBorder="1" applyAlignment="1">
      <alignment horizontal="center" wrapText="1" readingOrder="1"/>
    </xf>
    <xf numFmtId="0" fontId="3" fillId="0" borderId="6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horizontal="center" vertical="center" wrapText="1" readingOrder="1"/>
    </xf>
    <xf numFmtId="0" fontId="4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6" fillId="6" borderId="9" xfId="0" applyFont="1" applyFill="1" applyBorder="1" applyAlignment="1">
      <alignment horizontal="center" vertical="top"/>
    </xf>
    <xf numFmtId="0" fontId="6" fillId="6" borderId="9" xfId="0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/>
    </xf>
    <xf numFmtId="0" fontId="4" fillId="14" borderId="9" xfId="0" applyFont="1" applyFill="1" applyBorder="1"/>
    <xf numFmtId="0" fontId="4" fillId="14" borderId="5" xfId="0" applyFont="1" applyFill="1" applyBorder="1"/>
    <xf numFmtId="1" fontId="3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1" fontId="3" fillId="17" borderId="9" xfId="0" applyNumberFormat="1" applyFont="1" applyFill="1" applyBorder="1" applyAlignment="1">
      <alignment horizontal="center"/>
    </xf>
    <xf numFmtId="1" fontId="3" fillId="17" borderId="5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4" fillId="0" borderId="9" xfId="0" applyFont="1" applyBorder="1"/>
    <xf numFmtId="0" fontId="3" fillId="19" borderId="15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19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vls.400a.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6"/>
  <sheetViews>
    <sheetView topLeftCell="A175" workbookViewId="0">
      <selection activeCell="J190" sqref="J190"/>
    </sheetView>
  </sheetViews>
  <sheetFormatPr defaultColWidth="14.42578125" defaultRowHeight="15" customHeight="1"/>
  <cols>
    <col min="1" max="1" width="23.140625" customWidth="1"/>
    <col min="2" max="2" width="7" customWidth="1"/>
    <col min="3" max="3" width="27.140625" customWidth="1"/>
    <col min="4" max="4" width="39.5703125" customWidth="1"/>
    <col min="5" max="5" width="20.28515625" bestFit="1" customWidth="1"/>
    <col min="6" max="6" width="10.140625" bestFit="1" customWidth="1"/>
    <col min="7" max="7" width="15.85546875" bestFit="1" customWidth="1"/>
    <col min="8" max="8" width="7" customWidth="1"/>
    <col min="9" max="10" width="8.140625" customWidth="1"/>
    <col min="11" max="11" width="10.28515625" customWidth="1"/>
    <col min="12" max="12" width="12.28515625" customWidth="1"/>
    <col min="13" max="26" width="8.7109375" customWidth="1"/>
  </cols>
  <sheetData>
    <row r="1" spans="1:12">
      <c r="A1" s="438" t="s">
        <v>0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2">
      <c r="A2" s="438" t="s">
        <v>1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</row>
    <row r="3" spans="1:12">
      <c r="A3" s="2" t="s">
        <v>2</v>
      </c>
      <c r="B3" s="1"/>
      <c r="C3" s="2"/>
      <c r="D3" s="3" t="s">
        <v>3</v>
      </c>
      <c r="E3" s="3"/>
      <c r="F3" s="1"/>
      <c r="G3" s="1"/>
      <c r="H3" s="1"/>
      <c r="I3" s="1"/>
      <c r="J3" s="1"/>
      <c r="K3" s="1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>
      <c r="A5" s="436" t="s">
        <v>4</v>
      </c>
      <c r="B5" s="436" t="s">
        <v>5</v>
      </c>
      <c r="C5" s="436" t="s">
        <v>6</v>
      </c>
      <c r="D5" s="436" t="s">
        <v>7</v>
      </c>
      <c r="E5" s="436" t="s">
        <v>8</v>
      </c>
      <c r="F5" s="433" t="s">
        <v>9</v>
      </c>
      <c r="G5" s="434"/>
      <c r="H5" s="434"/>
      <c r="I5" s="434"/>
      <c r="J5" s="435"/>
      <c r="K5" s="436" t="s">
        <v>10</v>
      </c>
      <c r="L5" s="436" t="s">
        <v>11</v>
      </c>
    </row>
    <row r="6" spans="1:12" ht="30" hidden="1" customHeight="1">
      <c r="A6" s="440"/>
      <c r="B6" s="440"/>
      <c r="C6" s="440"/>
      <c r="D6" s="440"/>
      <c r="E6" s="437"/>
      <c r="F6" s="5" t="s">
        <v>12</v>
      </c>
      <c r="G6" s="5" t="s">
        <v>13</v>
      </c>
      <c r="H6" s="5" t="s">
        <v>14</v>
      </c>
      <c r="I6" s="5" t="s">
        <v>15</v>
      </c>
      <c r="J6" s="5" t="s">
        <v>16</v>
      </c>
      <c r="K6" s="437"/>
      <c r="L6" s="437"/>
    </row>
    <row r="7" spans="1:12" ht="19.5" hidden="1" customHeight="1">
      <c r="A7" s="440"/>
      <c r="B7" s="440"/>
      <c r="C7" s="440"/>
      <c r="D7" s="440"/>
      <c r="E7" s="8">
        <v>25255.95</v>
      </c>
      <c r="F7" s="9">
        <v>813</v>
      </c>
      <c r="G7" s="9">
        <f t="shared" ref="G7:G14" si="0">F7*0.94</f>
        <v>764.21999999999991</v>
      </c>
      <c r="H7" s="9">
        <f t="shared" ref="H7:H14" si="1">E7*0.14</f>
        <v>3535.8330000000005</v>
      </c>
      <c r="I7" s="9">
        <f t="shared" ref="I7:I14" si="2">G7*1.02</f>
        <v>779.50439999999992</v>
      </c>
      <c r="J7" s="9">
        <f t="shared" ref="J7:J14" si="3">E7*0.22</f>
        <v>5556.3090000000002</v>
      </c>
      <c r="K7" s="10">
        <v>22</v>
      </c>
      <c r="L7" s="11" t="s">
        <v>18</v>
      </c>
    </row>
    <row r="8" spans="1:12" ht="19.5" hidden="1" customHeight="1">
      <c r="A8" s="440"/>
      <c r="B8" s="440"/>
      <c r="C8" s="440"/>
      <c r="D8" s="440"/>
      <c r="E8" s="8">
        <v>21275.415000000001</v>
      </c>
      <c r="F8" s="9">
        <v>685</v>
      </c>
      <c r="G8" s="9">
        <f t="shared" si="0"/>
        <v>643.9</v>
      </c>
      <c r="H8" s="9">
        <f t="shared" si="1"/>
        <v>2978.5581000000002</v>
      </c>
      <c r="I8" s="9">
        <f t="shared" si="2"/>
        <v>656.77800000000002</v>
      </c>
      <c r="J8" s="9">
        <f t="shared" si="3"/>
        <v>4680.5913</v>
      </c>
      <c r="K8" s="10">
        <v>22</v>
      </c>
      <c r="L8" s="11" t="s">
        <v>18</v>
      </c>
    </row>
    <row r="9" spans="1:12" ht="19.5" hidden="1" customHeight="1">
      <c r="A9" s="440"/>
      <c r="B9" s="440"/>
      <c r="C9" s="440"/>
      <c r="D9" s="440"/>
      <c r="E9" s="8">
        <v>18148.732500000002</v>
      </c>
      <c r="F9" s="9">
        <f>E9*0.031</f>
        <v>562.6107075000001</v>
      </c>
      <c r="G9" s="9">
        <f t="shared" si="0"/>
        <v>528.85406505000003</v>
      </c>
      <c r="H9" s="9">
        <f t="shared" si="1"/>
        <v>2540.8225500000003</v>
      </c>
      <c r="I9" s="9">
        <f t="shared" si="2"/>
        <v>539.43114635100005</v>
      </c>
      <c r="J9" s="9">
        <f t="shared" si="3"/>
        <v>3992.7211500000003</v>
      </c>
      <c r="K9" s="10">
        <v>22</v>
      </c>
      <c r="L9" s="11" t="s">
        <v>18</v>
      </c>
    </row>
    <row r="10" spans="1:12" ht="19.5" hidden="1" customHeight="1">
      <c r="A10" s="440"/>
      <c r="B10" s="440"/>
      <c r="C10" s="440"/>
      <c r="D10" s="440"/>
      <c r="E10" s="8">
        <v>22981.065000000002</v>
      </c>
      <c r="F10" s="9">
        <v>740</v>
      </c>
      <c r="G10" s="9">
        <f t="shared" si="0"/>
        <v>695.59999999999991</v>
      </c>
      <c r="H10" s="9">
        <f t="shared" si="1"/>
        <v>3217.3491000000008</v>
      </c>
      <c r="I10" s="9">
        <f t="shared" si="2"/>
        <v>709.51199999999994</v>
      </c>
      <c r="J10" s="9">
        <f t="shared" si="3"/>
        <v>5055.8343000000004</v>
      </c>
      <c r="K10" s="10">
        <v>24</v>
      </c>
      <c r="L10" s="11" t="s">
        <v>18</v>
      </c>
    </row>
    <row r="11" spans="1:12" ht="19.5" hidden="1" customHeight="1">
      <c r="A11" s="440"/>
      <c r="B11" s="440"/>
      <c r="C11" s="440"/>
      <c r="D11" s="440"/>
      <c r="E11" s="8">
        <v>23341.717500000002</v>
      </c>
      <c r="F11" s="9">
        <f>E11*0.031</f>
        <v>723.59324250000009</v>
      </c>
      <c r="G11" s="9">
        <f t="shared" si="0"/>
        <v>680.17764795000005</v>
      </c>
      <c r="H11" s="9">
        <f t="shared" si="1"/>
        <v>3267.8404500000006</v>
      </c>
      <c r="I11" s="9">
        <f t="shared" si="2"/>
        <v>693.78120090900006</v>
      </c>
      <c r="J11" s="9">
        <f t="shared" si="3"/>
        <v>5135.1778500000009</v>
      </c>
      <c r="K11" s="10">
        <v>22</v>
      </c>
      <c r="L11" s="11" t="s">
        <v>23</v>
      </c>
    </row>
    <row r="12" spans="1:12" ht="19.5" hidden="1" customHeight="1">
      <c r="A12" s="440"/>
      <c r="B12" s="440"/>
      <c r="C12" s="440"/>
      <c r="D12" s="440"/>
      <c r="E12" s="8">
        <v>22883.452500000003</v>
      </c>
      <c r="F12" s="9">
        <v>737</v>
      </c>
      <c r="G12" s="9">
        <f t="shared" si="0"/>
        <v>692.78</v>
      </c>
      <c r="H12" s="9">
        <f t="shared" si="1"/>
        <v>3203.6833500000007</v>
      </c>
      <c r="I12" s="9">
        <f t="shared" si="2"/>
        <v>706.63559999999995</v>
      </c>
      <c r="J12" s="9">
        <f t="shared" si="3"/>
        <v>5034.359550000001</v>
      </c>
      <c r="K12" s="10">
        <v>22</v>
      </c>
      <c r="L12" s="11" t="s">
        <v>23</v>
      </c>
    </row>
    <row r="13" spans="1:12" ht="19.5" hidden="1" customHeight="1">
      <c r="A13" s="440"/>
      <c r="B13" s="440"/>
      <c r="C13" s="440"/>
      <c r="D13" s="440"/>
      <c r="E13" s="8">
        <v>22614.247500000001</v>
      </c>
      <c r="F13" s="9">
        <f>E13*0.031</f>
        <v>701.0416725</v>
      </c>
      <c r="G13" s="9">
        <f t="shared" si="0"/>
        <v>658.97917214999995</v>
      </c>
      <c r="H13" s="9">
        <f t="shared" si="1"/>
        <v>3165.9946500000005</v>
      </c>
      <c r="I13" s="9">
        <f t="shared" si="2"/>
        <v>672.15875559299991</v>
      </c>
      <c r="J13" s="9">
        <f t="shared" si="3"/>
        <v>4975.1344500000005</v>
      </c>
      <c r="K13" s="10">
        <v>22</v>
      </c>
      <c r="L13" s="11" t="s">
        <v>23</v>
      </c>
    </row>
    <row r="14" spans="1:12" ht="19.5" hidden="1" customHeight="1">
      <c r="A14" s="440"/>
      <c r="B14" s="440"/>
      <c r="C14" s="440"/>
      <c r="D14" s="440"/>
      <c r="E14" s="8">
        <v>13983.247500000001</v>
      </c>
      <c r="F14" s="9">
        <v>450</v>
      </c>
      <c r="G14" s="9">
        <f t="shared" si="0"/>
        <v>423</v>
      </c>
      <c r="H14" s="9">
        <f t="shared" si="1"/>
        <v>1957.6546500000004</v>
      </c>
      <c r="I14" s="9">
        <f t="shared" si="2"/>
        <v>431.46</v>
      </c>
      <c r="J14" s="9">
        <f t="shared" si="3"/>
        <v>3076.3144500000003</v>
      </c>
      <c r="K14" s="10">
        <v>22</v>
      </c>
      <c r="L14" s="11" t="s">
        <v>18</v>
      </c>
    </row>
    <row r="15" spans="1:12" ht="19.5" hidden="1" customHeight="1">
      <c r="A15" s="440"/>
      <c r="B15" s="440"/>
      <c r="C15" s="440"/>
      <c r="D15" s="440"/>
      <c r="E15" s="8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11"/>
      <c r="L15" s="11" t="s">
        <v>18</v>
      </c>
    </row>
    <row r="16" spans="1:12" ht="19.5" hidden="1" customHeight="1">
      <c r="A16" s="440"/>
      <c r="B16" s="440"/>
      <c r="C16" s="440"/>
      <c r="D16" s="440"/>
      <c r="E16" s="8">
        <v>13706</v>
      </c>
      <c r="F16" s="9">
        <v>420</v>
      </c>
      <c r="G16" s="9">
        <f t="shared" ref="G16:G21" si="4">F16*0.94</f>
        <v>394.79999999999995</v>
      </c>
      <c r="H16" s="9">
        <f t="shared" ref="H16:H224" si="5">E16*0.14</f>
        <v>1918.8400000000001</v>
      </c>
      <c r="I16" s="9">
        <f t="shared" ref="I16:I224" si="6">G16*1.02</f>
        <v>402.69599999999997</v>
      </c>
      <c r="J16" s="9">
        <f t="shared" ref="J16:J224" si="7">E16*0.22</f>
        <v>3015.32</v>
      </c>
      <c r="K16" s="10">
        <v>22</v>
      </c>
      <c r="L16" s="11" t="s">
        <v>18</v>
      </c>
    </row>
    <row r="17" spans="1:12" ht="19.5" hidden="1" customHeight="1">
      <c r="A17" s="440"/>
      <c r="B17" s="440"/>
      <c r="C17" s="440"/>
      <c r="D17" s="440"/>
      <c r="E17" s="8">
        <v>17205</v>
      </c>
      <c r="F17" s="9">
        <v>533</v>
      </c>
      <c r="G17" s="9">
        <f t="shared" si="4"/>
        <v>501.02</v>
      </c>
      <c r="H17" s="9">
        <f t="shared" si="5"/>
        <v>2408.7000000000003</v>
      </c>
      <c r="I17" s="9">
        <f t="shared" si="6"/>
        <v>511.04039999999998</v>
      </c>
      <c r="J17" s="9">
        <f t="shared" si="7"/>
        <v>3785.1</v>
      </c>
      <c r="K17" s="10">
        <v>22</v>
      </c>
      <c r="L17" s="11" t="s">
        <v>18</v>
      </c>
    </row>
    <row r="18" spans="1:12" ht="19.5" hidden="1" customHeight="1">
      <c r="A18" s="440"/>
      <c r="B18" s="440"/>
      <c r="C18" s="440"/>
      <c r="D18" s="440"/>
      <c r="E18" s="8">
        <v>14083</v>
      </c>
      <c r="F18" s="9">
        <v>453</v>
      </c>
      <c r="G18" s="9">
        <f t="shared" si="4"/>
        <v>425.82</v>
      </c>
      <c r="H18" s="9">
        <f t="shared" si="5"/>
        <v>1971.6200000000001</v>
      </c>
      <c r="I18" s="9">
        <f t="shared" si="6"/>
        <v>434.33640000000003</v>
      </c>
      <c r="J18" s="9">
        <f t="shared" si="7"/>
        <v>3098.26</v>
      </c>
      <c r="K18" s="10">
        <v>22</v>
      </c>
      <c r="L18" s="11" t="s">
        <v>18</v>
      </c>
    </row>
    <row r="19" spans="1:12" ht="19.5" hidden="1" customHeight="1">
      <c r="A19" s="440"/>
      <c r="B19" s="440"/>
      <c r="C19" s="440"/>
      <c r="D19" s="440"/>
      <c r="E19" s="8">
        <v>14072</v>
      </c>
      <c r="F19" s="9">
        <v>453</v>
      </c>
      <c r="G19" s="9">
        <f t="shared" si="4"/>
        <v>425.82</v>
      </c>
      <c r="H19" s="9">
        <f t="shared" si="5"/>
        <v>1970.0800000000002</v>
      </c>
      <c r="I19" s="9">
        <f t="shared" si="6"/>
        <v>434.33640000000003</v>
      </c>
      <c r="J19" s="9">
        <f t="shared" si="7"/>
        <v>3095.84</v>
      </c>
      <c r="K19" s="10">
        <v>22</v>
      </c>
      <c r="L19" s="11" t="s">
        <v>18</v>
      </c>
    </row>
    <row r="20" spans="1:12" ht="19.5" hidden="1" customHeight="1">
      <c r="A20" s="440"/>
      <c r="B20" s="440"/>
      <c r="C20" s="440"/>
      <c r="D20" s="440"/>
      <c r="E20" s="8">
        <v>14373</v>
      </c>
      <c r="F20" s="9">
        <v>468</v>
      </c>
      <c r="G20" s="9">
        <f t="shared" si="4"/>
        <v>439.91999999999996</v>
      </c>
      <c r="H20" s="9">
        <f t="shared" si="5"/>
        <v>2012.2200000000003</v>
      </c>
      <c r="I20" s="9">
        <f t="shared" si="6"/>
        <v>448.71839999999997</v>
      </c>
      <c r="J20" s="9">
        <f t="shared" si="7"/>
        <v>3162.06</v>
      </c>
      <c r="K20" s="10">
        <v>39</v>
      </c>
      <c r="L20" s="11" t="s">
        <v>18</v>
      </c>
    </row>
    <row r="21" spans="1:12" ht="19.5" hidden="1" customHeight="1">
      <c r="A21" s="440"/>
      <c r="B21" s="440"/>
      <c r="C21" s="440"/>
      <c r="D21" s="440"/>
      <c r="E21" s="8">
        <v>13319</v>
      </c>
      <c r="F21" s="9">
        <v>429</v>
      </c>
      <c r="G21" s="9">
        <f t="shared" si="4"/>
        <v>403.26</v>
      </c>
      <c r="H21" s="9">
        <f t="shared" si="5"/>
        <v>1864.66</v>
      </c>
      <c r="I21" s="9">
        <f t="shared" si="6"/>
        <v>411.3252</v>
      </c>
      <c r="J21" s="9">
        <f t="shared" si="7"/>
        <v>2930.18</v>
      </c>
      <c r="K21" s="10">
        <v>27</v>
      </c>
      <c r="L21" s="11" t="s">
        <v>18</v>
      </c>
    </row>
    <row r="22" spans="1:12" ht="15.75" hidden="1" customHeight="1">
      <c r="A22" s="440"/>
      <c r="B22" s="440"/>
      <c r="C22" s="440"/>
      <c r="D22" s="440"/>
      <c r="E22" s="12">
        <v>32952</v>
      </c>
      <c r="F22" s="9">
        <f t="shared" ref="F22:F224" si="8">E22*0.035</f>
        <v>1153.3200000000002</v>
      </c>
      <c r="G22" s="9">
        <f t="shared" ref="G22:G224" si="9">F22*0.924</f>
        <v>1065.6676800000002</v>
      </c>
      <c r="H22" s="9">
        <f t="shared" si="5"/>
        <v>4613.2800000000007</v>
      </c>
      <c r="I22" s="9">
        <f t="shared" si="6"/>
        <v>1086.9810336000003</v>
      </c>
      <c r="J22" s="9">
        <f t="shared" si="7"/>
        <v>7249.44</v>
      </c>
      <c r="K22" s="11">
        <v>22</v>
      </c>
      <c r="L22" s="11" t="s">
        <v>18</v>
      </c>
    </row>
    <row r="23" spans="1:12" ht="15.75" hidden="1" customHeight="1">
      <c r="A23" s="440"/>
      <c r="B23" s="440"/>
      <c r="C23" s="440"/>
      <c r="D23" s="440"/>
      <c r="E23" s="12">
        <v>23770</v>
      </c>
      <c r="F23" s="9">
        <f t="shared" si="8"/>
        <v>831.95</v>
      </c>
      <c r="G23" s="9">
        <f t="shared" si="9"/>
        <v>768.72180000000003</v>
      </c>
      <c r="H23" s="9">
        <f t="shared" si="5"/>
        <v>3327.8</v>
      </c>
      <c r="I23" s="9">
        <f t="shared" si="6"/>
        <v>784.09623600000009</v>
      </c>
      <c r="J23" s="9">
        <f t="shared" si="7"/>
        <v>5229.3999999999996</v>
      </c>
      <c r="K23" s="11">
        <v>22</v>
      </c>
      <c r="L23" s="11" t="s">
        <v>18</v>
      </c>
    </row>
    <row r="24" spans="1:12" ht="15.75" hidden="1" customHeight="1">
      <c r="A24" s="440"/>
      <c r="B24" s="440"/>
      <c r="C24" s="440"/>
      <c r="D24" s="440"/>
      <c r="E24" s="12">
        <v>25238</v>
      </c>
      <c r="F24" s="9">
        <f t="shared" si="8"/>
        <v>883.33</v>
      </c>
      <c r="G24" s="9">
        <f t="shared" si="9"/>
        <v>816.19692000000009</v>
      </c>
      <c r="H24" s="9">
        <f t="shared" si="5"/>
        <v>3533.32</v>
      </c>
      <c r="I24" s="9">
        <f t="shared" si="6"/>
        <v>832.52085840000007</v>
      </c>
      <c r="J24" s="9">
        <f t="shared" si="7"/>
        <v>5552.36</v>
      </c>
      <c r="K24" s="11">
        <v>22</v>
      </c>
      <c r="L24" s="11" t="s">
        <v>18</v>
      </c>
    </row>
    <row r="25" spans="1:12" ht="15.75" hidden="1" customHeight="1">
      <c r="A25" s="440"/>
      <c r="B25" s="440"/>
      <c r="C25" s="440"/>
      <c r="D25" s="440"/>
      <c r="E25" s="12">
        <v>18673</v>
      </c>
      <c r="F25" s="9">
        <f t="shared" si="8"/>
        <v>653.55500000000006</v>
      </c>
      <c r="G25" s="9">
        <f t="shared" si="9"/>
        <v>603.8848200000001</v>
      </c>
      <c r="H25" s="9">
        <f t="shared" si="5"/>
        <v>2614.2200000000003</v>
      </c>
      <c r="I25" s="9">
        <f t="shared" si="6"/>
        <v>615.96251640000014</v>
      </c>
      <c r="J25" s="9">
        <f t="shared" si="7"/>
        <v>4108.0600000000004</v>
      </c>
      <c r="K25" s="11">
        <v>22</v>
      </c>
      <c r="L25" s="11" t="s">
        <v>18</v>
      </c>
    </row>
    <row r="26" spans="1:12" ht="15.75" hidden="1" customHeight="1">
      <c r="A26" s="440"/>
      <c r="B26" s="440"/>
      <c r="C26" s="440"/>
      <c r="D26" s="440"/>
      <c r="E26" s="12">
        <v>24362</v>
      </c>
      <c r="F26" s="9">
        <f t="shared" si="8"/>
        <v>852.67000000000007</v>
      </c>
      <c r="G26" s="9">
        <f t="shared" si="9"/>
        <v>787.8670800000001</v>
      </c>
      <c r="H26" s="9">
        <f t="shared" si="5"/>
        <v>3410.6800000000003</v>
      </c>
      <c r="I26" s="9">
        <f t="shared" si="6"/>
        <v>803.62442160000012</v>
      </c>
      <c r="J26" s="9">
        <f t="shared" si="7"/>
        <v>5359.64</v>
      </c>
      <c r="K26" s="11">
        <v>22</v>
      </c>
      <c r="L26" s="11" t="s">
        <v>23</v>
      </c>
    </row>
    <row r="27" spans="1:12" ht="15.75" hidden="1" customHeight="1">
      <c r="A27" s="440"/>
      <c r="B27" s="440"/>
      <c r="C27" s="440"/>
      <c r="D27" s="440"/>
      <c r="E27" s="12">
        <v>24928</v>
      </c>
      <c r="F27" s="9">
        <f t="shared" si="8"/>
        <v>872.48000000000013</v>
      </c>
      <c r="G27" s="9">
        <f t="shared" si="9"/>
        <v>806.17152000000021</v>
      </c>
      <c r="H27" s="9">
        <f t="shared" si="5"/>
        <v>3489.9200000000005</v>
      </c>
      <c r="I27" s="9">
        <f t="shared" si="6"/>
        <v>822.29495040000029</v>
      </c>
      <c r="J27" s="9">
        <f t="shared" si="7"/>
        <v>5484.16</v>
      </c>
      <c r="K27" s="11">
        <v>22</v>
      </c>
      <c r="L27" s="11" t="s">
        <v>23</v>
      </c>
    </row>
    <row r="28" spans="1:12" ht="15.75" hidden="1" customHeight="1">
      <c r="A28" s="440"/>
      <c r="B28" s="440"/>
      <c r="C28" s="440"/>
      <c r="D28" s="440"/>
      <c r="E28" s="12">
        <v>31314</v>
      </c>
      <c r="F28" s="9">
        <f t="shared" si="8"/>
        <v>1095.99</v>
      </c>
      <c r="G28" s="9">
        <f t="shared" si="9"/>
        <v>1012.6947600000001</v>
      </c>
      <c r="H28" s="9">
        <f t="shared" si="5"/>
        <v>4383.96</v>
      </c>
      <c r="I28" s="9">
        <f t="shared" si="6"/>
        <v>1032.9486552000001</v>
      </c>
      <c r="J28" s="9">
        <f t="shared" si="7"/>
        <v>6889.08</v>
      </c>
      <c r="K28" s="11">
        <v>22</v>
      </c>
      <c r="L28" s="11" t="s">
        <v>23</v>
      </c>
    </row>
    <row r="29" spans="1:12" ht="15.75" hidden="1" customHeight="1">
      <c r="A29" s="440"/>
      <c r="B29" s="440"/>
      <c r="C29" s="440"/>
      <c r="D29" s="440"/>
      <c r="E29" s="12">
        <v>22242</v>
      </c>
      <c r="F29" s="9">
        <f t="shared" si="8"/>
        <v>778.47</v>
      </c>
      <c r="G29" s="9">
        <f t="shared" si="9"/>
        <v>719.30628000000002</v>
      </c>
      <c r="H29" s="9">
        <f t="shared" si="5"/>
        <v>3113.88</v>
      </c>
      <c r="I29" s="9">
        <f t="shared" si="6"/>
        <v>733.69240560000003</v>
      </c>
      <c r="J29" s="9">
        <f t="shared" si="7"/>
        <v>4893.24</v>
      </c>
      <c r="K29" s="11">
        <v>22</v>
      </c>
      <c r="L29" s="11" t="s">
        <v>18</v>
      </c>
    </row>
    <row r="30" spans="1:12" ht="15.75" hidden="1" customHeight="1">
      <c r="A30" s="440"/>
      <c r="B30" s="440"/>
      <c r="C30" s="440"/>
      <c r="D30" s="440"/>
      <c r="E30" s="12">
        <v>32400</v>
      </c>
      <c r="F30" s="9">
        <f t="shared" si="8"/>
        <v>1134</v>
      </c>
      <c r="G30" s="9">
        <f t="shared" si="9"/>
        <v>1047.816</v>
      </c>
      <c r="H30" s="9">
        <f t="shared" si="5"/>
        <v>4536</v>
      </c>
      <c r="I30" s="9">
        <f t="shared" si="6"/>
        <v>1068.77232</v>
      </c>
      <c r="J30" s="9">
        <f t="shared" si="7"/>
        <v>7128</v>
      </c>
      <c r="K30" s="11">
        <v>22</v>
      </c>
      <c r="L30" s="11" t="s">
        <v>23</v>
      </c>
    </row>
    <row r="31" spans="1:12" ht="15.75" hidden="1" customHeight="1">
      <c r="A31" s="440"/>
      <c r="B31" s="440"/>
      <c r="C31" s="440"/>
      <c r="D31" s="440"/>
      <c r="E31" s="12">
        <v>24226</v>
      </c>
      <c r="F31" s="9">
        <f t="shared" si="8"/>
        <v>847.91000000000008</v>
      </c>
      <c r="G31" s="9">
        <f t="shared" si="9"/>
        <v>783.46884000000011</v>
      </c>
      <c r="H31" s="9">
        <f t="shared" si="5"/>
        <v>3391.6400000000003</v>
      </c>
      <c r="I31" s="9">
        <f t="shared" si="6"/>
        <v>799.13821680000012</v>
      </c>
      <c r="J31" s="9">
        <f t="shared" si="7"/>
        <v>5329.72</v>
      </c>
      <c r="K31" s="11">
        <v>22</v>
      </c>
      <c r="L31" s="11" t="s">
        <v>18</v>
      </c>
    </row>
    <row r="32" spans="1:12" ht="15.75" hidden="1" customHeight="1">
      <c r="A32" s="440"/>
      <c r="B32" s="440"/>
      <c r="C32" s="440"/>
      <c r="D32" s="440"/>
      <c r="E32" s="12">
        <v>23891</v>
      </c>
      <c r="F32" s="9">
        <f t="shared" si="8"/>
        <v>836.18500000000006</v>
      </c>
      <c r="G32" s="9">
        <f t="shared" si="9"/>
        <v>772.63494000000014</v>
      </c>
      <c r="H32" s="9">
        <f t="shared" si="5"/>
        <v>3344.7400000000002</v>
      </c>
      <c r="I32" s="9">
        <f t="shared" si="6"/>
        <v>788.08763880000015</v>
      </c>
      <c r="J32" s="9">
        <f t="shared" si="7"/>
        <v>5256.02</v>
      </c>
      <c r="K32" s="11">
        <v>22</v>
      </c>
      <c r="L32" s="11" t="s">
        <v>18</v>
      </c>
    </row>
    <row r="33" spans="1:12" ht="15.75" hidden="1" customHeight="1">
      <c r="A33" s="440"/>
      <c r="B33" s="440"/>
      <c r="C33" s="440"/>
      <c r="D33" s="440"/>
      <c r="E33" s="12">
        <v>24181</v>
      </c>
      <c r="F33" s="9">
        <f t="shared" si="8"/>
        <v>846.33500000000004</v>
      </c>
      <c r="G33" s="9">
        <f t="shared" si="9"/>
        <v>782.01354000000003</v>
      </c>
      <c r="H33" s="9">
        <f t="shared" si="5"/>
        <v>3385.34</v>
      </c>
      <c r="I33" s="9">
        <f t="shared" si="6"/>
        <v>797.65381080000009</v>
      </c>
      <c r="J33" s="9">
        <f t="shared" si="7"/>
        <v>5319.82</v>
      </c>
      <c r="K33" s="11">
        <v>22</v>
      </c>
      <c r="L33" s="11" t="s">
        <v>18</v>
      </c>
    </row>
    <row r="34" spans="1:12" ht="15.75" hidden="1" customHeight="1">
      <c r="A34" s="440"/>
      <c r="B34" s="440"/>
      <c r="C34" s="440"/>
      <c r="D34" s="440"/>
      <c r="E34" s="12">
        <v>22957</v>
      </c>
      <c r="F34" s="9">
        <f t="shared" si="8"/>
        <v>803.49500000000012</v>
      </c>
      <c r="G34" s="9">
        <f t="shared" si="9"/>
        <v>742.42938000000015</v>
      </c>
      <c r="H34" s="9">
        <f t="shared" si="5"/>
        <v>3213.9800000000005</v>
      </c>
      <c r="I34" s="9">
        <f t="shared" si="6"/>
        <v>757.27796760000012</v>
      </c>
      <c r="J34" s="9">
        <f t="shared" si="7"/>
        <v>5050.54</v>
      </c>
      <c r="K34" s="11">
        <v>22</v>
      </c>
      <c r="L34" s="11" t="s">
        <v>18</v>
      </c>
    </row>
    <row r="35" spans="1:12" ht="15.75" hidden="1" customHeight="1">
      <c r="A35" s="440"/>
      <c r="B35" s="440"/>
      <c r="C35" s="440"/>
      <c r="D35" s="440"/>
      <c r="E35" s="12">
        <v>15652</v>
      </c>
      <c r="F35" s="9">
        <f t="shared" si="8"/>
        <v>547.82000000000005</v>
      </c>
      <c r="G35" s="9">
        <f t="shared" si="9"/>
        <v>506.18568000000005</v>
      </c>
      <c r="H35" s="9">
        <f t="shared" si="5"/>
        <v>2191.2800000000002</v>
      </c>
      <c r="I35" s="9">
        <f t="shared" si="6"/>
        <v>516.30939360000002</v>
      </c>
      <c r="J35" s="9">
        <f t="shared" si="7"/>
        <v>3443.44</v>
      </c>
      <c r="K35" s="11">
        <v>22</v>
      </c>
      <c r="L35" s="11" t="s">
        <v>18</v>
      </c>
    </row>
    <row r="36" spans="1:12" ht="15.75" hidden="1" customHeight="1">
      <c r="A36" s="440"/>
      <c r="B36" s="440"/>
      <c r="C36" s="440"/>
      <c r="D36" s="440"/>
      <c r="E36" s="12">
        <v>22019</v>
      </c>
      <c r="F36" s="9">
        <f t="shared" si="8"/>
        <v>770.66500000000008</v>
      </c>
      <c r="G36" s="9">
        <f t="shared" si="9"/>
        <v>712.09446000000014</v>
      </c>
      <c r="H36" s="9">
        <f t="shared" si="5"/>
        <v>3082.6600000000003</v>
      </c>
      <c r="I36" s="9">
        <f t="shared" si="6"/>
        <v>726.3363492000002</v>
      </c>
      <c r="J36" s="9">
        <f t="shared" si="7"/>
        <v>4844.18</v>
      </c>
      <c r="K36" s="11">
        <v>22</v>
      </c>
      <c r="L36" s="11" t="s">
        <v>18</v>
      </c>
    </row>
    <row r="37" spans="1:12" ht="15.75" hidden="1" customHeight="1">
      <c r="A37" s="440"/>
      <c r="B37" s="440"/>
      <c r="C37" s="440"/>
      <c r="D37" s="440"/>
      <c r="E37" s="12">
        <v>24559</v>
      </c>
      <c r="F37" s="9">
        <f t="shared" si="8"/>
        <v>859.56500000000005</v>
      </c>
      <c r="G37" s="9">
        <f t="shared" si="9"/>
        <v>794.23806000000013</v>
      </c>
      <c r="H37" s="9">
        <f t="shared" si="5"/>
        <v>3438.26</v>
      </c>
      <c r="I37" s="9">
        <f t="shared" si="6"/>
        <v>810.1228212000002</v>
      </c>
      <c r="J37" s="9">
        <f t="shared" si="7"/>
        <v>5402.9800000000005</v>
      </c>
      <c r="K37" s="11">
        <v>22</v>
      </c>
      <c r="L37" s="11" t="s">
        <v>18</v>
      </c>
    </row>
    <row r="38" spans="1:12" ht="15.75" hidden="1" customHeight="1">
      <c r="A38" s="440"/>
      <c r="B38" s="440"/>
      <c r="C38" s="440"/>
      <c r="D38" s="440"/>
      <c r="E38" s="12">
        <v>22818</v>
      </c>
      <c r="F38" s="9">
        <f t="shared" si="8"/>
        <v>798.63000000000011</v>
      </c>
      <c r="G38" s="9">
        <f t="shared" si="9"/>
        <v>737.93412000000012</v>
      </c>
      <c r="H38" s="9">
        <f t="shared" si="5"/>
        <v>3194.5200000000004</v>
      </c>
      <c r="I38" s="9">
        <f t="shared" si="6"/>
        <v>752.69280240000012</v>
      </c>
      <c r="J38" s="9">
        <f t="shared" si="7"/>
        <v>5019.96</v>
      </c>
      <c r="K38" s="11">
        <v>22</v>
      </c>
      <c r="L38" s="11" t="s">
        <v>18</v>
      </c>
    </row>
    <row r="39" spans="1:12" ht="15.75" hidden="1" customHeight="1">
      <c r="A39" s="440"/>
      <c r="B39" s="440"/>
      <c r="C39" s="440"/>
      <c r="D39" s="440"/>
      <c r="E39" s="12">
        <v>22454</v>
      </c>
      <c r="F39" s="9">
        <f t="shared" si="8"/>
        <v>785.8900000000001</v>
      </c>
      <c r="G39" s="9">
        <f t="shared" si="9"/>
        <v>726.16236000000015</v>
      </c>
      <c r="H39" s="9">
        <f t="shared" si="5"/>
        <v>3143.5600000000004</v>
      </c>
      <c r="I39" s="9">
        <f t="shared" si="6"/>
        <v>740.68560720000016</v>
      </c>
      <c r="J39" s="9">
        <f t="shared" si="7"/>
        <v>4939.88</v>
      </c>
      <c r="K39" s="11">
        <v>22</v>
      </c>
      <c r="L39" s="11" t="s">
        <v>18</v>
      </c>
    </row>
    <row r="40" spans="1:12" ht="15.75" hidden="1" customHeight="1">
      <c r="A40" s="440"/>
      <c r="B40" s="440"/>
      <c r="C40" s="440"/>
      <c r="D40" s="440"/>
      <c r="E40" s="12">
        <v>25372</v>
      </c>
      <c r="F40" s="9">
        <f t="shared" si="8"/>
        <v>888.0200000000001</v>
      </c>
      <c r="G40" s="9">
        <f t="shared" si="9"/>
        <v>820.53048000000013</v>
      </c>
      <c r="H40" s="9">
        <f t="shared" si="5"/>
        <v>3552.0800000000004</v>
      </c>
      <c r="I40" s="9">
        <f t="shared" si="6"/>
        <v>836.94108960000017</v>
      </c>
      <c r="J40" s="9">
        <f t="shared" si="7"/>
        <v>5581.84</v>
      </c>
      <c r="K40" s="11">
        <v>22</v>
      </c>
      <c r="L40" s="11" t="s">
        <v>18</v>
      </c>
    </row>
    <row r="41" spans="1:12" ht="15.75" hidden="1" customHeight="1">
      <c r="A41" s="440"/>
      <c r="B41" s="440"/>
      <c r="C41" s="440"/>
      <c r="D41" s="440"/>
      <c r="E41" s="12">
        <v>22834</v>
      </c>
      <c r="F41" s="9">
        <f t="shared" si="8"/>
        <v>799.19</v>
      </c>
      <c r="G41" s="9">
        <f t="shared" si="9"/>
        <v>738.45156000000009</v>
      </c>
      <c r="H41" s="9">
        <f t="shared" si="5"/>
        <v>3196.76</v>
      </c>
      <c r="I41" s="9">
        <f t="shared" si="6"/>
        <v>753.22059120000006</v>
      </c>
      <c r="J41" s="9">
        <f t="shared" si="7"/>
        <v>5023.4800000000005</v>
      </c>
      <c r="K41" s="11">
        <v>22</v>
      </c>
      <c r="L41" s="11" t="s">
        <v>18</v>
      </c>
    </row>
    <row r="42" spans="1:12" ht="15.75" hidden="1" customHeight="1">
      <c r="A42" s="440"/>
      <c r="B42" s="440"/>
      <c r="C42" s="440"/>
      <c r="D42" s="440"/>
      <c r="E42" s="12">
        <v>21925</v>
      </c>
      <c r="F42" s="9">
        <f t="shared" si="8"/>
        <v>767.37500000000011</v>
      </c>
      <c r="G42" s="9">
        <f t="shared" si="9"/>
        <v>709.05450000000019</v>
      </c>
      <c r="H42" s="9">
        <f t="shared" si="5"/>
        <v>3069.5000000000005</v>
      </c>
      <c r="I42" s="9">
        <f t="shared" si="6"/>
        <v>723.23559000000023</v>
      </c>
      <c r="J42" s="9">
        <f t="shared" si="7"/>
        <v>4823.5</v>
      </c>
      <c r="K42" s="11">
        <v>22</v>
      </c>
      <c r="L42" s="11" t="s">
        <v>18</v>
      </c>
    </row>
    <row r="43" spans="1:12" ht="15.75" hidden="1" customHeight="1">
      <c r="A43" s="440"/>
      <c r="B43" s="440"/>
      <c r="C43" s="440"/>
      <c r="D43" s="440"/>
      <c r="E43" s="12">
        <v>20345</v>
      </c>
      <c r="F43" s="9">
        <f t="shared" si="8"/>
        <v>712.07500000000005</v>
      </c>
      <c r="G43" s="9">
        <f t="shared" si="9"/>
        <v>657.95730000000003</v>
      </c>
      <c r="H43" s="9">
        <f t="shared" si="5"/>
        <v>2848.3</v>
      </c>
      <c r="I43" s="9">
        <f t="shared" si="6"/>
        <v>671.116446</v>
      </c>
      <c r="J43" s="9">
        <f t="shared" si="7"/>
        <v>4475.8999999999996</v>
      </c>
      <c r="K43" s="11">
        <v>22</v>
      </c>
      <c r="L43" s="11" t="s">
        <v>18</v>
      </c>
    </row>
    <row r="44" spans="1:12" ht="15.75" hidden="1" customHeight="1">
      <c r="A44" s="440"/>
      <c r="B44" s="440"/>
      <c r="C44" s="440"/>
      <c r="D44" s="440"/>
      <c r="E44" s="12">
        <v>20334</v>
      </c>
      <c r="F44" s="9">
        <f t="shared" si="8"/>
        <v>711.69</v>
      </c>
      <c r="G44" s="9">
        <f t="shared" si="9"/>
        <v>657.60156000000006</v>
      </c>
      <c r="H44" s="9">
        <f t="shared" si="5"/>
        <v>2846.76</v>
      </c>
      <c r="I44" s="9">
        <f t="shared" si="6"/>
        <v>670.75359120000007</v>
      </c>
      <c r="J44" s="9">
        <f t="shared" si="7"/>
        <v>4473.4800000000005</v>
      </c>
      <c r="K44" s="11">
        <v>22</v>
      </c>
      <c r="L44" s="11" t="s">
        <v>18</v>
      </c>
    </row>
    <row r="45" spans="1:12" ht="15.75" hidden="1" customHeight="1">
      <c r="A45" s="440"/>
      <c r="B45" s="440"/>
      <c r="C45" s="440"/>
      <c r="D45" s="440"/>
      <c r="E45" s="12">
        <v>22461</v>
      </c>
      <c r="F45" s="9">
        <f t="shared" si="8"/>
        <v>786.1350000000001</v>
      </c>
      <c r="G45" s="9">
        <f t="shared" si="9"/>
        <v>726.3887400000001</v>
      </c>
      <c r="H45" s="9">
        <f t="shared" si="5"/>
        <v>3144.5400000000004</v>
      </c>
      <c r="I45" s="9">
        <f t="shared" si="6"/>
        <v>740.91651480000007</v>
      </c>
      <c r="J45" s="9">
        <f t="shared" si="7"/>
        <v>4941.42</v>
      </c>
      <c r="K45" s="11">
        <v>22</v>
      </c>
      <c r="L45" s="11" t="s">
        <v>18</v>
      </c>
    </row>
    <row r="46" spans="1:12" ht="15.75" hidden="1" customHeight="1">
      <c r="A46" s="440"/>
      <c r="B46" s="440"/>
      <c r="C46" s="440"/>
      <c r="D46" s="440"/>
      <c r="E46" s="12">
        <v>24995</v>
      </c>
      <c r="F46" s="9">
        <f t="shared" si="8"/>
        <v>874.82500000000005</v>
      </c>
      <c r="G46" s="9">
        <f t="shared" si="9"/>
        <v>808.33830000000012</v>
      </c>
      <c r="H46" s="9">
        <f t="shared" si="5"/>
        <v>3499.3</v>
      </c>
      <c r="I46" s="9">
        <f t="shared" si="6"/>
        <v>824.50506600000017</v>
      </c>
      <c r="J46" s="9">
        <f t="shared" si="7"/>
        <v>5498.9</v>
      </c>
      <c r="K46" s="11">
        <v>22</v>
      </c>
      <c r="L46" s="11" t="s">
        <v>18</v>
      </c>
    </row>
    <row r="47" spans="1:12" ht="15.75" hidden="1" customHeight="1">
      <c r="A47" s="440"/>
      <c r="B47" s="440"/>
      <c r="C47" s="440"/>
      <c r="D47" s="440"/>
      <c r="E47" s="12">
        <v>22275</v>
      </c>
      <c r="F47" s="9">
        <f t="shared" si="8"/>
        <v>779.62500000000011</v>
      </c>
      <c r="G47" s="9">
        <f t="shared" si="9"/>
        <v>720.37350000000015</v>
      </c>
      <c r="H47" s="9">
        <f t="shared" si="5"/>
        <v>3118.5000000000005</v>
      </c>
      <c r="I47" s="9">
        <f t="shared" si="6"/>
        <v>734.78097000000014</v>
      </c>
      <c r="J47" s="9">
        <f t="shared" si="7"/>
        <v>4900.5</v>
      </c>
      <c r="K47" s="11">
        <v>22</v>
      </c>
      <c r="L47" s="11" t="s">
        <v>18</v>
      </c>
    </row>
    <row r="48" spans="1:12" ht="15.75" hidden="1" customHeight="1">
      <c r="A48" s="440"/>
      <c r="B48" s="440"/>
      <c r="C48" s="440"/>
      <c r="D48" s="440"/>
      <c r="E48" s="12">
        <v>25046</v>
      </c>
      <c r="F48" s="9">
        <f t="shared" si="8"/>
        <v>876.61000000000013</v>
      </c>
      <c r="G48" s="9">
        <f t="shared" si="9"/>
        <v>809.98764000000017</v>
      </c>
      <c r="H48" s="9">
        <f t="shared" si="5"/>
        <v>3506.4400000000005</v>
      </c>
      <c r="I48" s="9">
        <f t="shared" si="6"/>
        <v>826.18739280000023</v>
      </c>
      <c r="J48" s="9">
        <f t="shared" si="7"/>
        <v>5510.12</v>
      </c>
      <c r="K48" s="11">
        <v>22</v>
      </c>
      <c r="L48" s="11" t="s">
        <v>18</v>
      </c>
    </row>
    <row r="49" spans="1:12" ht="15.75" hidden="1" customHeight="1">
      <c r="A49" s="440"/>
      <c r="B49" s="440"/>
      <c r="C49" s="440"/>
      <c r="D49" s="440"/>
      <c r="E49" s="12">
        <v>25225</v>
      </c>
      <c r="F49" s="9">
        <f t="shared" si="8"/>
        <v>882.87500000000011</v>
      </c>
      <c r="G49" s="9">
        <f t="shared" si="9"/>
        <v>815.77650000000017</v>
      </c>
      <c r="H49" s="9">
        <f t="shared" si="5"/>
        <v>3531.5000000000005</v>
      </c>
      <c r="I49" s="9">
        <f t="shared" si="6"/>
        <v>832.09203000000014</v>
      </c>
      <c r="J49" s="9">
        <f t="shared" si="7"/>
        <v>5549.5</v>
      </c>
      <c r="K49" s="11">
        <v>22</v>
      </c>
      <c r="L49" s="11" t="s">
        <v>18</v>
      </c>
    </row>
    <row r="50" spans="1:12" ht="15.75" hidden="1" customHeight="1">
      <c r="A50" s="440"/>
      <c r="B50" s="440"/>
      <c r="C50" s="440"/>
      <c r="D50" s="440"/>
      <c r="E50" s="12">
        <v>29297</v>
      </c>
      <c r="F50" s="9">
        <f t="shared" si="8"/>
        <v>1025.3950000000002</v>
      </c>
      <c r="G50" s="9">
        <f t="shared" si="9"/>
        <v>947.4649800000002</v>
      </c>
      <c r="H50" s="9">
        <f t="shared" si="5"/>
        <v>4101.5800000000008</v>
      </c>
      <c r="I50" s="9">
        <f t="shared" si="6"/>
        <v>966.41427960000021</v>
      </c>
      <c r="J50" s="9">
        <f t="shared" si="7"/>
        <v>6445.34</v>
      </c>
      <c r="K50" s="11">
        <v>22</v>
      </c>
      <c r="L50" s="11" t="s">
        <v>18</v>
      </c>
    </row>
    <row r="51" spans="1:12" ht="15.75" hidden="1" customHeight="1">
      <c r="A51" s="440"/>
      <c r="B51" s="440"/>
      <c r="C51" s="440"/>
      <c r="D51" s="440"/>
      <c r="E51" s="12">
        <v>24154</v>
      </c>
      <c r="F51" s="9">
        <f t="shared" si="8"/>
        <v>845.3900000000001</v>
      </c>
      <c r="G51" s="9">
        <f t="shared" si="9"/>
        <v>781.1403600000001</v>
      </c>
      <c r="H51" s="9">
        <f t="shared" si="5"/>
        <v>3381.5600000000004</v>
      </c>
      <c r="I51" s="9">
        <f t="shared" si="6"/>
        <v>796.76316720000011</v>
      </c>
      <c r="J51" s="9">
        <f t="shared" si="7"/>
        <v>5313.88</v>
      </c>
      <c r="K51" s="11">
        <v>22</v>
      </c>
      <c r="L51" s="11" t="s">
        <v>18</v>
      </c>
    </row>
    <row r="52" spans="1:12" ht="15.75" hidden="1" customHeight="1">
      <c r="A52" s="440"/>
      <c r="B52" s="440"/>
      <c r="C52" s="440"/>
      <c r="D52" s="440"/>
      <c r="E52" s="12">
        <v>22097</v>
      </c>
      <c r="F52" s="9">
        <f t="shared" si="8"/>
        <v>773.3950000000001</v>
      </c>
      <c r="G52" s="9">
        <f t="shared" si="9"/>
        <v>714.61698000000013</v>
      </c>
      <c r="H52" s="9">
        <f t="shared" si="5"/>
        <v>3093.5800000000004</v>
      </c>
      <c r="I52" s="9">
        <f t="shared" si="6"/>
        <v>728.90931960000012</v>
      </c>
      <c r="J52" s="9">
        <f t="shared" si="7"/>
        <v>4861.34</v>
      </c>
      <c r="K52" s="11">
        <v>22</v>
      </c>
      <c r="L52" s="11" t="s">
        <v>18</v>
      </c>
    </row>
    <row r="53" spans="1:12" ht="15.75" hidden="1" customHeight="1">
      <c r="A53" s="440"/>
      <c r="B53" s="440"/>
      <c r="C53" s="440"/>
      <c r="D53" s="440"/>
      <c r="E53" s="12">
        <v>19157</v>
      </c>
      <c r="F53" s="9">
        <f t="shared" si="8"/>
        <v>670.49500000000012</v>
      </c>
      <c r="G53" s="9">
        <f t="shared" si="9"/>
        <v>619.5373800000001</v>
      </c>
      <c r="H53" s="9">
        <f t="shared" si="5"/>
        <v>2681.9800000000005</v>
      </c>
      <c r="I53" s="9">
        <f t="shared" si="6"/>
        <v>631.92812760000015</v>
      </c>
      <c r="J53" s="9">
        <f t="shared" si="7"/>
        <v>4214.54</v>
      </c>
      <c r="K53" s="11">
        <v>22</v>
      </c>
      <c r="L53" s="11" t="s">
        <v>18</v>
      </c>
    </row>
    <row r="54" spans="1:12" ht="15.75" hidden="1" customHeight="1">
      <c r="A54" s="440"/>
      <c r="B54" s="440"/>
      <c r="C54" s="440"/>
      <c r="D54" s="440"/>
      <c r="E54" s="12">
        <v>27142</v>
      </c>
      <c r="F54" s="9">
        <f t="shared" si="8"/>
        <v>949.97000000000014</v>
      </c>
      <c r="G54" s="9">
        <f t="shared" si="9"/>
        <v>877.77228000000014</v>
      </c>
      <c r="H54" s="9">
        <f t="shared" si="5"/>
        <v>3799.8800000000006</v>
      </c>
      <c r="I54" s="9">
        <f t="shared" si="6"/>
        <v>895.32772560000012</v>
      </c>
      <c r="J54" s="9">
        <f t="shared" si="7"/>
        <v>5971.24</v>
      </c>
      <c r="K54" s="11">
        <v>22</v>
      </c>
      <c r="L54" s="11" t="s">
        <v>18</v>
      </c>
    </row>
    <row r="55" spans="1:12" ht="15.75" hidden="1" customHeight="1">
      <c r="A55" s="440"/>
      <c r="B55" s="440"/>
      <c r="C55" s="440"/>
      <c r="D55" s="440"/>
      <c r="E55" s="12">
        <v>9350</v>
      </c>
      <c r="F55" s="9">
        <f t="shared" si="8"/>
        <v>327.25000000000006</v>
      </c>
      <c r="G55" s="9">
        <f t="shared" si="9"/>
        <v>302.37900000000008</v>
      </c>
      <c r="H55" s="9">
        <f t="shared" si="5"/>
        <v>1309.0000000000002</v>
      </c>
      <c r="I55" s="9">
        <f t="shared" si="6"/>
        <v>308.42658000000006</v>
      </c>
      <c r="J55" s="9">
        <f t="shared" si="7"/>
        <v>2057</v>
      </c>
      <c r="K55" s="11">
        <v>23</v>
      </c>
      <c r="L55" s="11" t="s">
        <v>18</v>
      </c>
    </row>
    <row r="56" spans="1:12" ht="15.75" hidden="1" customHeight="1">
      <c r="A56" s="440"/>
      <c r="B56" s="440"/>
      <c r="C56" s="440"/>
      <c r="D56" s="440"/>
      <c r="E56" s="12">
        <v>12600</v>
      </c>
      <c r="F56" s="9">
        <f t="shared" si="8"/>
        <v>441.00000000000006</v>
      </c>
      <c r="G56" s="9">
        <f t="shared" si="9"/>
        <v>407.48400000000009</v>
      </c>
      <c r="H56" s="9">
        <f t="shared" si="5"/>
        <v>1764.0000000000002</v>
      </c>
      <c r="I56" s="9">
        <f t="shared" si="6"/>
        <v>415.63368000000008</v>
      </c>
      <c r="J56" s="9">
        <f t="shared" si="7"/>
        <v>2772</v>
      </c>
      <c r="K56" s="11">
        <v>24</v>
      </c>
      <c r="L56" s="11" t="s">
        <v>18</v>
      </c>
    </row>
    <row r="57" spans="1:12" ht="15.75" hidden="1" customHeight="1">
      <c r="A57" s="440"/>
      <c r="B57" s="440"/>
      <c r="C57" s="440"/>
      <c r="D57" s="440"/>
      <c r="E57" s="12">
        <v>7024</v>
      </c>
      <c r="F57" s="9">
        <f t="shared" si="8"/>
        <v>245.84000000000003</v>
      </c>
      <c r="G57" s="9">
        <f t="shared" si="9"/>
        <v>227.15616000000003</v>
      </c>
      <c r="H57" s="9">
        <f t="shared" si="5"/>
        <v>983.36000000000013</v>
      </c>
      <c r="I57" s="9">
        <f t="shared" si="6"/>
        <v>231.69928320000002</v>
      </c>
      <c r="J57" s="9">
        <f t="shared" si="7"/>
        <v>1545.28</v>
      </c>
      <c r="K57" s="11">
        <v>25</v>
      </c>
      <c r="L57" s="11" t="s">
        <v>18</v>
      </c>
    </row>
    <row r="58" spans="1:12" ht="15.75" hidden="1" customHeight="1">
      <c r="A58" s="440"/>
      <c r="B58" s="440"/>
      <c r="C58" s="440"/>
      <c r="D58" s="440"/>
      <c r="E58" s="12">
        <v>11319</v>
      </c>
      <c r="F58" s="9">
        <f t="shared" si="8"/>
        <v>396.16500000000002</v>
      </c>
      <c r="G58" s="9">
        <f t="shared" si="9"/>
        <v>366.05646000000002</v>
      </c>
      <c r="H58" s="9">
        <f t="shared" si="5"/>
        <v>1584.66</v>
      </c>
      <c r="I58" s="9">
        <f t="shared" si="6"/>
        <v>373.37758920000005</v>
      </c>
      <c r="J58" s="9">
        <f t="shared" si="7"/>
        <v>2490.1799999999998</v>
      </c>
      <c r="K58" s="11">
        <v>26</v>
      </c>
      <c r="L58" s="11" t="s">
        <v>18</v>
      </c>
    </row>
    <row r="59" spans="1:12" ht="15.75" hidden="1" customHeight="1">
      <c r="A59" s="440"/>
      <c r="B59" s="440"/>
      <c r="C59" s="440"/>
      <c r="D59" s="440"/>
      <c r="E59" s="12">
        <v>9354</v>
      </c>
      <c r="F59" s="9">
        <f t="shared" si="8"/>
        <v>327.39000000000004</v>
      </c>
      <c r="G59" s="9">
        <f t="shared" si="9"/>
        <v>302.50836000000004</v>
      </c>
      <c r="H59" s="9">
        <f t="shared" si="5"/>
        <v>1309.5600000000002</v>
      </c>
      <c r="I59" s="9">
        <f t="shared" si="6"/>
        <v>308.55852720000007</v>
      </c>
      <c r="J59" s="9">
        <f t="shared" si="7"/>
        <v>2057.88</v>
      </c>
      <c r="K59" s="11">
        <v>27</v>
      </c>
      <c r="L59" s="11" t="s">
        <v>18</v>
      </c>
    </row>
    <row r="60" spans="1:12" ht="15.75" hidden="1" customHeight="1">
      <c r="A60" s="440"/>
      <c r="B60" s="440"/>
      <c r="C60" s="440"/>
      <c r="D60" s="440"/>
      <c r="E60" s="12">
        <v>17671</v>
      </c>
      <c r="F60" s="9">
        <f t="shared" si="8"/>
        <v>618.48500000000001</v>
      </c>
      <c r="G60" s="9">
        <f t="shared" si="9"/>
        <v>571.48014000000001</v>
      </c>
      <c r="H60" s="9">
        <f t="shared" si="5"/>
        <v>2473.94</v>
      </c>
      <c r="I60" s="9">
        <f t="shared" si="6"/>
        <v>582.9097428</v>
      </c>
      <c r="J60" s="9">
        <f t="shared" si="7"/>
        <v>3887.62</v>
      </c>
      <c r="K60" s="11">
        <v>28</v>
      </c>
      <c r="L60" s="11" t="s">
        <v>18</v>
      </c>
    </row>
    <row r="61" spans="1:12" ht="15.75" hidden="1" customHeight="1">
      <c r="A61" s="440"/>
      <c r="B61" s="440"/>
      <c r="C61" s="440"/>
      <c r="D61" s="440"/>
      <c r="E61" s="12">
        <v>24968</v>
      </c>
      <c r="F61" s="9">
        <f t="shared" si="8"/>
        <v>873.88000000000011</v>
      </c>
      <c r="G61" s="9">
        <f t="shared" si="9"/>
        <v>807.46512000000018</v>
      </c>
      <c r="H61" s="9">
        <f t="shared" si="5"/>
        <v>3495.5200000000004</v>
      </c>
      <c r="I61" s="9">
        <f t="shared" si="6"/>
        <v>823.61442240000019</v>
      </c>
      <c r="J61" s="9">
        <f t="shared" si="7"/>
        <v>5492.96</v>
      </c>
      <c r="K61" s="11">
        <v>29</v>
      </c>
      <c r="L61" s="11" t="s">
        <v>18</v>
      </c>
    </row>
    <row r="62" spans="1:12" ht="15.75" hidden="1" customHeight="1">
      <c r="A62" s="440"/>
      <c r="B62" s="440"/>
      <c r="C62" s="440"/>
      <c r="D62" s="440"/>
      <c r="E62" s="12">
        <v>13392</v>
      </c>
      <c r="F62" s="9">
        <f t="shared" si="8"/>
        <v>468.72</v>
      </c>
      <c r="G62" s="9">
        <f t="shared" si="9"/>
        <v>433.09728000000007</v>
      </c>
      <c r="H62" s="9">
        <f t="shared" si="5"/>
        <v>1874.88</v>
      </c>
      <c r="I62" s="9">
        <f t="shared" si="6"/>
        <v>441.75922560000009</v>
      </c>
      <c r="J62" s="9">
        <f t="shared" si="7"/>
        <v>2946.2400000000002</v>
      </c>
      <c r="K62" s="11">
        <v>30</v>
      </c>
      <c r="L62" s="11" t="s">
        <v>18</v>
      </c>
    </row>
    <row r="63" spans="1:12" ht="15.75" hidden="1" customHeight="1">
      <c r="A63" s="440"/>
      <c r="B63" s="440"/>
      <c r="C63" s="440"/>
      <c r="D63" s="440"/>
      <c r="E63" s="12">
        <v>16226</v>
      </c>
      <c r="F63" s="9">
        <f t="shared" si="8"/>
        <v>567.91000000000008</v>
      </c>
      <c r="G63" s="9">
        <f t="shared" si="9"/>
        <v>524.74884000000009</v>
      </c>
      <c r="H63" s="9">
        <f t="shared" si="5"/>
        <v>2271.6400000000003</v>
      </c>
      <c r="I63" s="9">
        <f t="shared" si="6"/>
        <v>535.2438168000001</v>
      </c>
      <c r="J63" s="9">
        <f t="shared" si="7"/>
        <v>3569.72</v>
      </c>
      <c r="K63" s="11">
        <v>31</v>
      </c>
      <c r="L63" s="11" t="s">
        <v>18</v>
      </c>
    </row>
    <row r="64" spans="1:12" ht="15.75" hidden="1" customHeight="1">
      <c r="A64" s="440"/>
      <c r="B64" s="440"/>
      <c r="C64" s="440"/>
      <c r="D64" s="440"/>
      <c r="E64" s="14">
        <v>17244</v>
      </c>
      <c r="F64" s="15">
        <f t="shared" si="8"/>
        <v>603.54000000000008</v>
      </c>
      <c r="G64" s="15">
        <f t="shared" si="9"/>
        <v>557.67096000000015</v>
      </c>
      <c r="H64" s="15">
        <f t="shared" si="5"/>
        <v>2414.1600000000003</v>
      </c>
      <c r="I64" s="15">
        <f t="shared" si="6"/>
        <v>568.82437920000018</v>
      </c>
      <c r="J64" s="15">
        <f t="shared" si="7"/>
        <v>3793.68</v>
      </c>
      <c r="K64" s="13">
        <v>32</v>
      </c>
      <c r="L64" s="13" t="s">
        <v>18</v>
      </c>
    </row>
    <row r="65" spans="1:12" ht="15.75" hidden="1" customHeight="1">
      <c r="A65" s="440"/>
      <c r="B65" s="440"/>
      <c r="C65" s="440"/>
      <c r="D65" s="440"/>
      <c r="E65" s="17">
        <v>25223</v>
      </c>
      <c r="F65" s="18">
        <f t="shared" si="8"/>
        <v>882.80500000000006</v>
      </c>
      <c r="G65" s="18">
        <f t="shared" si="9"/>
        <v>815.7118200000001</v>
      </c>
      <c r="H65" s="18">
        <f t="shared" si="5"/>
        <v>3531.2200000000003</v>
      </c>
      <c r="I65" s="18">
        <f t="shared" si="6"/>
        <v>832.02605640000013</v>
      </c>
      <c r="J65" s="18">
        <f t="shared" si="7"/>
        <v>5549.06</v>
      </c>
      <c r="K65" s="16"/>
      <c r="L65" s="16" t="s">
        <v>23</v>
      </c>
    </row>
    <row r="66" spans="1:12" ht="15.75" hidden="1" customHeight="1">
      <c r="A66" s="440"/>
      <c r="B66" s="440"/>
      <c r="C66" s="440"/>
      <c r="D66" s="440"/>
      <c r="E66" s="17">
        <v>25152</v>
      </c>
      <c r="F66" s="18">
        <f t="shared" si="8"/>
        <v>880.32</v>
      </c>
      <c r="G66" s="18">
        <f t="shared" si="9"/>
        <v>813.41568000000007</v>
      </c>
      <c r="H66" s="18">
        <f t="shared" si="5"/>
        <v>3521.28</v>
      </c>
      <c r="I66" s="18">
        <f t="shared" si="6"/>
        <v>829.68399360000012</v>
      </c>
      <c r="J66" s="18">
        <f t="shared" si="7"/>
        <v>5533.44</v>
      </c>
      <c r="K66" s="16"/>
      <c r="L66" s="16" t="s">
        <v>23</v>
      </c>
    </row>
    <row r="67" spans="1:12" ht="15.75" hidden="1" customHeight="1">
      <c r="A67" s="440"/>
      <c r="B67" s="440"/>
      <c r="C67" s="440"/>
      <c r="D67" s="440"/>
      <c r="E67" s="17">
        <v>40259</v>
      </c>
      <c r="F67" s="18">
        <f t="shared" si="8"/>
        <v>1409.0650000000001</v>
      </c>
      <c r="G67" s="18">
        <f t="shared" si="9"/>
        <v>1301.9760600000002</v>
      </c>
      <c r="H67" s="18">
        <f t="shared" si="5"/>
        <v>5636.26</v>
      </c>
      <c r="I67" s="18">
        <f t="shared" si="6"/>
        <v>1328.0155812000003</v>
      </c>
      <c r="J67" s="18">
        <f t="shared" si="7"/>
        <v>8856.98</v>
      </c>
      <c r="K67" s="16"/>
      <c r="L67" s="16" t="s">
        <v>23</v>
      </c>
    </row>
    <row r="68" spans="1:12" ht="15.75" hidden="1" customHeight="1">
      <c r="A68" s="440"/>
      <c r="B68" s="440"/>
      <c r="C68" s="440"/>
      <c r="D68" s="440"/>
      <c r="E68" s="17">
        <v>41224</v>
      </c>
      <c r="F68" s="18">
        <f t="shared" si="8"/>
        <v>1442.8400000000001</v>
      </c>
      <c r="G68" s="18">
        <f t="shared" si="9"/>
        <v>1333.1841600000002</v>
      </c>
      <c r="H68" s="18">
        <f t="shared" si="5"/>
        <v>5771.3600000000006</v>
      </c>
      <c r="I68" s="18">
        <f t="shared" si="6"/>
        <v>1359.8478432000002</v>
      </c>
      <c r="J68" s="18">
        <f t="shared" si="7"/>
        <v>9069.2800000000007</v>
      </c>
      <c r="K68" s="16"/>
      <c r="L68" s="16" t="s">
        <v>23</v>
      </c>
    </row>
    <row r="69" spans="1:12" ht="15.75" hidden="1" customHeight="1">
      <c r="A69" s="440"/>
      <c r="B69" s="440"/>
      <c r="C69" s="440"/>
      <c r="D69" s="440"/>
      <c r="E69" s="17">
        <v>52366</v>
      </c>
      <c r="F69" s="18">
        <f t="shared" si="8"/>
        <v>1832.8100000000002</v>
      </c>
      <c r="G69" s="18">
        <f t="shared" si="9"/>
        <v>1693.5164400000003</v>
      </c>
      <c r="H69" s="18">
        <f t="shared" si="5"/>
        <v>7331.2400000000007</v>
      </c>
      <c r="I69" s="18">
        <f t="shared" si="6"/>
        <v>1727.3867688000003</v>
      </c>
      <c r="J69" s="18">
        <f t="shared" si="7"/>
        <v>11520.52</v>
      </c>
      <c r="K69" s="16"/>
      <c r="L69" s="16" t="s">
        <v>23</v>
      </c>
    </row>
    <row r="70" spans="1:12" ht="15.75" hidden="1" customHeight="1">
      <c r="A70" s="440"/>
      <c r="B70" s="440"/>
      <c r="C70" s="440"/>
      <c r="D70" s="440"/>
      <c r="E70" s="17">
        <v>29651</v>
      </c>
      <c r="F70" s="18">
        <f t="shared" si="8"/>
        <v>1037.7850000000001</v>
      </c>
      <c r="G70" s="18">
        <f t="shared" si="9"/>
        <v>958.91334000000018</v>
      </c>
      <c r="H70" s="18">
        <f t="shared" si="5"/>
        <v>4151.1400000000003</v>
      </c>
      <c r="I70" s="18">
        <f t="shared" si="6"/>
        <v>978.09160680000025</v>
      </c>
      <c r="J70" s="18">
        <f t="shared" si="7"/>
        <v>6523.22</v>
      </c>
      <c r="K70" s="16"/>
      <c r="L70" s="16" t="s">
        <v>23</v>
      </c>
    </row>
    <row r="71" spans="1:12" ht="15.75" hidden="1" customHeight="1">
      <c r="A71" s="440"/>
      <c r="B71" s="440"/>
      <c r="C71" s="440"/>
      <c r="D71" s="440"/>
      <c r="E71" s="17">
        <v>41731</v>
      </c>
      <c r="F71" s="18">
        <f t="shared" si="8"/>
        <v>1460.585</v>
      </c>
      <c r="G71" s="18">
        <f t="shared" si="9"/>
        <v>1349.5805400000002</v>
      </c>
      <c r="H71" s="18">
        <f t="shared" si="5"/>
        <v>5842.34</v>
      </c>
      <c r="I71" s="18">
        <f t="shared" si="6"/>
        <v>1376.5721508000001</v>
      </c>
      <c r="J71" s="18">
        <f t="shared" si="7"/>
        <v>9180.82</v>
      </c>
      <c r="K71" s="16"/>
      <c r="L71" s="16" t="s">
        <v>23</v>
      </c>
    </row>
    <row r="72" spans="1:12" ht="15.75" hidden="1" customHeight="1">
      <c r="A72" s="440"/>
      <c r="B72" s="440"/>
      <c r="C72" s="440"/>
      <c r="D72" s="440"/>
      <c r="E72" s="17">
        <v>53726</v>
      </c>
      <c r="F72" s="18">
        <f t="shared" si="8"/>
        <v>1880.41</v>
      </c>
      <c r="G72" s="18">
        <f t="shared" si="9"/>
        <v>1737.4988400000002</v>
      </c>
      <c r="H72" s="18">
        <f t="shared" si="5"/>
        <v>7521.64</v>
      </c>
      <c r="I72" s="18">
        <f t="shared" si="6"/>
        <v>1772.2488168000002</v>
      </c>
      <c r="J72" s="18">
        <f t="shared" si="7"/>
        <v>11819.72</v>
      </c>
      <c r="K72" s="16"/>
      <c r="L72" s="16" t="s">
        <v>23</v>
      </c>
    </row>
    <row r="73" spans="1:12" ht="15.75" hidden="1" customHeight="1">
      <c r="A73" s="440"/>
      <c r="B73" s="440"/>
      <c r="C73" s="440"/>
      <c r="D73" s="440"/>
      <c r="E73" s="17">
        <v>46258</v>
      </c>
      <c r="F73" s="18">
        <f t="shared" si="8"/>
        <v>1619.0300000000002</v>
      </c>
      <c r="G73" s="18">
        <f t="shared" si="9"/>
        <v>1495.9837200000002</v>
      </c>
      <c r="H73" s="18">
        <f t="shared" si="5"/>
        <v>6476.1200000000008</v>
      </c>
      <c r="I73" s="18">
        <f t="shared" si="6"/>
        <v>1525.9033944000003</v>
      </c>
      <c r="J73" s="18">
        <f t="shared" si="7"/>
        <v>10176.76</v>
      </c>
      <c r="K73" s="16"/>
      <c r="L73" s="16" t="s">
        <v>23</v>
      </c>
    </row>
    <row r="74" spans="1:12" ht="15.75" hidden="1" customHeight="1">
      <c r="A74" s="440"/>
      <c r="B74" s="440"/>
      <c r="C74" s="440"/>
      <c r="D74" s="440"/>
      <c r="E74" s="17">
        <v>25442</v>
      </c>
      <c r="F74" s="18">
        <f t="shared" si="8"/>
        <v>890.47000000000014</v>
      </c>
      <c r="G74" s="18">
        <f t="shared" si="9"/>
        <v>822.79428000000019</v>
      </c>
      <c r="H74" s="18">
        <f t="shared" si="5"/>
        <v>3561.8800000000006</v>
      </c>
      <c r="I74" s="18">
        <f t="shared" si="6"/>
        <v>839.25016560000017</v>
      </c>
      <c r="J74" s="18">
        <f t="shared" si="7"/>
        <v>5597.24</v>
      </c>
      <c r="K74" s="16"/>
      <c r="L74" s="16" t="s">
        <v>23</v>
      </c>
    </row>
    <row r="75" spans="1:12" ht="15.75" hidden="1" customHeight="1">
      <c r="A75" s="440"/>
      <c r="B75" s="440"/>
      <c r="C75" s="440"/>
      <c r="D75" s="440"/>
      <c r="E75" s="17">
        <v>24010</v>
      </c>
      <c r="F75" s="18">
        <f t="shared" si="8"/>
        <v>840.35000000000014</v>
      </c>
      <c r="G75" s="18">
        <f t="shared" si="9"/>
        <v>776.48340000000019</v>
      </c>
      <c r="H75" s="18">
        <f t="shared" si="5"/>
        <v>3361.4000000000005</v>
      </c>
      <c r="I75" s="18">
        <f t="shared" si="6"/>
        <v>792.0130680000002</v>
      </c>
      <c r="J75" s="18">
        <f t="shared" si="7"/>
        <v>5282.2</v>
      </c>
      <c r="K75" s="16"/>
      <c r="L75" s="16" t="s">
        <v>23</v>
      </c>
    </row>
    <row r="76" spans="1:12" ht="15.75" hidden="1" customHeight="1">
      <c r="A76" s="440"/>
      <c r="B76" s="440"/>
      <c r="C76" s="440"/>
      <c r="D76" s="440"/>
      <c r="E76" s="17">
        <v>34927</v>
      </c>
      <c r="F76" s="18">
        <f t="shared" si="8"/>
        <v>1222.4450000000002</v>
      </c>
      <c r="G76" s="18">
        <f t="shared" si="9"/>
        <v>1129.5391800000002</v>
      </c>
      <c r="H76" s="18">
        <f t="shared" si="5"/>
        <v>4889.7800000000007</v>
      </c>
      <c r="I76" s="18">
        <f t="shared" si="6"/>
        <v>1152.1299636000003</v>
      </c>
      <c r="J76" s="18">
        <f t="shared" si="7"/>
        <v>7683.94</v>
      </c>
      <c r="K76" s="16"/>
      <c r="L76" s="16" t="s">
        <v>23</v>
      </c>
    </row>
    <row r="77" spans="1:12" ht="15.75" hidden="1" customHeight="1">
      <c r="A77" s="440"/>
      <c r="B77" s="440"/>
      <c r="C77" s="440"/>
      <c r="D77" s="440"/>
      <c r="E77" s="17">
        <v>21576</v>
      </c>
      <c r="F77" s="18">
        <f t="shared" si="8"/>
        <v>755.16000000000008</v>
      </c>
      <c r="G77" s="18">
        <f t="shared" si="9"/>
        <v>697.76784000000009</v>
      </c>
      <c r="H77" s="18">
        <f t="shared" si="5"/>
        <v>3020.6400000000003</v>
      </c>
      <c r="I77" s="18">
        <f t="shared" si="6"/>
        <v>711.7231968000001</v>
      </c>
      <c r="J77" s="18">
        <f t="shared" si="7"/>
        <v>4746.72</v>
      </c>
      <c r="K77" s="16"/>
      <c r="L77" s="16" t="s">
        <v>23</v>
      </c>
    </row>
    <row r="78" spans="1:12" ht="15.75" hidden="1" customHeight="1">
      <c r="A78" s="440"/>
      <c r="B78" s="440"/>
      <c r="C78" s="440"/>
      <c r="D78" s="440"/>
      <c r="E78" s="17">
        <v>26583</v>
      </c>
      <c r="F78" s="18">
        <f t="shared" si="8"/>
        <v>930.40500000000009</v>
      </c>
      <c r="G78" s="18">
        <f t="shared" si="9"/>
        <v>859.69422000000009</v>
      </c>
      <c r="H78" s="18">
        <f t="shared" si="5"/>
        <v>3721.6200000000003</v>
      </c>
      <c r="I78" s="18">
        <f t="shared" si="6"/>
        <v>876.88810440000009</v>
      </c>
      <c r="J78" s="18">
        <f t="shared" si="7"/>
        <v>5848.26</v>
      </c>
      <c r="K78" s="16"/>
      <c r="L78" s="16" t="s">
        <v>23</v>
      </c>
    </row>
    <row r="79" spans="1:12" ht="15.75" hidden="1" customHeight="1">
      <c r="A79" s="440"/>
      <c r="B79" s="440"/>
      <c r="C79" s="440"/>
      <c r="D79" s="440"/>
      <c r="E79" s="17">
        <v>22132</v>
      </c>
      <c r="F79" s="18">
        <f t="shared" si="8"/>
        <v>774.62000000000012</v>
      </c>
      <c r="G79" s="18">
        <f t="shared" si="9"/>
        <v>715.7488800000001</v>
      </c>
      <c r="H79" s="18">
        <f t="shared" si="5"/>
        <v>3098.4800000000005</v>
      </c>
      <c r="I79" s="18">
        <f t="shared" si="6"/>
        <v>730.06385760000012</v>
      </c>
      <c r="J79" s="18">
        <f t="shared" si="7"/>
        <v>4869.04</v>
      </c>
      <c r="K79" s="16"/>
      <c r="L79" s="16" t="s">
        <v>23</v>
      </c>
    </row>
    <row r="80" spans="1:12" ht="15.75" hidden="1" customHeight="1">
      <c r="A80" s="440"/>
      <c r="B80" s="440"/>
      <c r="C80" s="440"/>
      <c r="D80" s="440"/>
      <c r="E80" s="17">
        <v>23280</v>
      </c>
      <c r="F80" s="18">
        <f t="shared" si="8"/>
        <v>814.80000000000007</v>
      </c>
      <c r="G80" s="18">
        <f t="shared" si="9"/>
        <v>752.87520000000006</v>
      </c>
      <c r="H80" s="18">
        <f t="shared" si="5"/>
        <v>3259.2000000000003</v>
      </c>
      <c r="I80" s="18">
        <f t="shared" si="6"/>
        <v>767.93270400000006</v>
      </c>
      <c r="J80" s="18">
        <f t="shared" si="7"/>
        <v>5121.6000000000004</v>
      </c>
      <c r="K80" s="16"/>
      <c r="L80" s="16" t="s">
        <v>23</v>
      </c>
    </row>
    <row r="81" spans="1:12" ht="15.75" hidden="1" customHeight="1">
      <c r="A81" s="440"/>
      <c r="B81" s="440"/>
      <c r="C81" s="440"/>
      <c r="D81" s="440"/>
      <c r="E81" s="17">
        <v>26383</v>
      </c>
      <c r="F81" s="18">
        <f t="shared" si="8"/>
        <v>923.40500000000009</v>
      </c>
      <c r="G81" s="18">
        <f t="shared" si="9"/>
        <v>853.22622000000013</v>
      </c>
      <c r="H81" s="18">
        <f t="shared" si="5"/>
        <v>3693.6200000000003</v>
      </c>
      <c r="I81" s="18">
        <f t="shared" si="6"/>
        <v>870.29074440000011</v>
      </c>
      <c r="J81" s="18">
        <f t="shared" si="7"/>
        <v>5804.26</v>
      </c>
      <c r="K81" s="16"/>
      <c r="L81" s="16" t="s">
        <v>23</v>
      </c>
    </row>
    <row r="82" spans="1:12" ht="15.75" hidden="1" customHeight="1">
      <c r="A82" s="440"/>
      <c r="B82" s="440"/>
      <c r="C82" s="440"/>
      <c r="D82" s="440"/>
      <c r="E82" s="17">
        <v>29295</v>
      </c>
      <c r="F82" s="18">
        <f t="shared" si="8"/>
        <v>1025.325</v>
      </c>
      <c r="G82" s="18">
        <f t="shared" si="9"/>
        <v>947.40030000000013</v>
      </c>
      <c r="H82" s="18">
        <f t="shared" si="5"/>
        <v>4101.3</v>
      </c>
      <c r="I82" s="18">
        <f t="shared" si="6"/>
        <v>966.34830600000009</v>
      </c>
      <c r="J82" s="18">
        <f t="shared" si="7"/>
        <v>6444.9</v>
      </c>
      <c r="K82" s="16"/>
      <c r="L82" s="16" t="s">
        <v>23</v>
      </c>
    </row>
    <row r="83" spans="1:12" ht="15.75" hidden="1" customHeight="1">
      <c r="A83" s="440"/>
      <c r="B83" s="440"/>
      <c r="C83" s="440"/>
      <c r="D83" s="440"/>
      <c r="E83" s="17">
        <v>17369</v>
      </c>
      <c r="F83" s="18">
        <f t="shared" si="8"/>
        <v>607.91500000000008</v>
      </c>
      <c r="G83" s="18">
        <f t="shared" si="9"/>
        <v>561.71346000000005</v>
      </c>
      <c r="H83" s="18">
        <f t="shared" si="5"/>
        <v>2431.6600000000003</v>
      </c>
      <c r="I83" s="18">
        <f t="shared" si="6"/>
        <v>572.94772920000003</v>
      </c>
      <c r="J83" s="18">
        <f t="shared" si="7"/>
        <v>3821.18</v>
      </c>
      <c r="K83" s="16"/>
      <c r="L83" s="16" t="s">
        <v>23</v>
      </c>
    </row>
    <row r="84" spans="1:12" ht="15.75" hidden="1" customHeight="1">
      <c r="A84" s="440"/>
      <c r="B84" s="440"/>
      <c r="C84" s="440"/>
      <c r="D84" s="440"/>
      <c r="E84" s="17">
        <v>15178</v>
      </c>
      <c r="F84" s="18">
        <f t="shared" si="8"/>
        <v>531.23</v>
      </c>
      <c r="G84" s="18">
        <f t="shared" si="9"/>
        <v>490.85652000000005</v>
      </c>
      <c r="H84" s="18">
        <f t="shared" si="5"/>
        <v>2124.92</v>
      </c>
      <c r="I84" s="18">
        <f t="shared" si="6"/>
        <v>500.67365040000004</v>
      </c>
      <c r="J84" s="18">
        <f t="shared" si="7"/>
        <v>3339.16</v>
      </c>
      <c r="K84" s="16"/>
      <c r="L84" s="16" t="s">
        <v>23</v>
      </c>
    </row>
    <row r="85" spans="1:12" ht="15.75" hidden="1" customHeight="1">
      <c r="A85" s="440"/>
      <c r="B85" s="440"/>
      <c r="C85" s="440"/>
      <c r="D85" s="440"/>
      <c r="E85" s="17">
        <v>27139</v>
      </c>
      <c r="F85" s="18">
        <f t="shared" si="8"/>
        <v>949.86500000000012</v>
      </c>
      <c r="G85" s="18">
        <f t="shared" si="9"/>
        <v>877.67526000000021</v>
      </c>
      <c r="H85" s="18">
        <f t="shared" si="5"/>
        <v>3799.4600000000005</v>
      </c>
      <c r="I85" s="18">
        <f t="shared" si="6"/>
        <v>895.22876520000023</v>
      </c>
      <c r="J85" s="18">
        <f t="shared" si="7"/>
        <v>5970.58</v>
      </c>
      <c r="K85" s="16"/>
      <c r="L85" s="16" t="s">
        <v>23</v>
      </c>
    </row>
    <row r="86" spans="1:12" ht="15.75" hidden="1" customHeight="1">
      <c r="A86" s="440"/>
      <c r="B86" s="440"/>
      <c r="C86" s="440"/>
      <c r="D86" s="440"/>
      <c r="E86" s="17">
        <v>36875</v>
      </c>
      <c r="F86" s="18">
        <f t="shared" si="8"/>
        <v>1290.6250000000002</v>
      </c>
      <c r="G86" s="18">
        <f t="shared" si="9"/>
        <v>1192.5375000000004</v>
      </c>
      <c r="H86" s="18">
        <f t="shared" si="5"/>
        <v>5162.5000000000009</v>
      </c>
      <c r="I86" s="18">
        <f t="shared" si="6"/>
        <v>1216.3882500000004</v>
      </c>
      <c r="J86" s="18">
        <f t="shared" si="7"/>
        <v>8112.5</v>
      </c>
      <c r="K86" s="16"/>
      <c r="L86" s="16" t="s">
        <v>23</v>
      </c>
    </row>
    <row r="87" spans="1:12" ht="15.75" hidden="1" customHeight="1">
      <c r="A87" s="440"/>
      <c r="B87" s="440"/>
      <c r="C87" s="440"/>
      <c r="D87" s="440"/>
      <c r="E87" s="17">
        <v>42390</v>
      </c>
      <c r="F87" s="18">
        <f t="shared" si="8"/>
        <v>1483.65</v>
      </c>
      <c r="G87" s="18">
        <f t="shared" si="9"/>
        <v>1370.8926000000001</v>
      </c>
      <c r="H87" s="18">
        <f t="shared" si="5"/>
        <v>5934.6</v>
      </c>
      <c r="I87" s="18">
        <f t="shared" si="6"/>
        <v>1398.3104520000002</v>
      </c>
      <c r="J87" s="18">
        <f t="shared" si="7"/>
        <v>9325.7999999999993</v>
      </c>
      <c r="K87" s="16"/>
      <c r="L87" s="16" t="s">
        <v>23</v>
      </c>
    </row>
    <row r="88" spans="1:12" ht="15.75" hidden="1" customHeight="1">
      <c r="A88" s="440"/>
      <c r="B88" s="440"/>
      <c r="C88" s="440"/>
      <c r="D88" s="440"/>
      <c r="E88" s="17">
        <v>41466</v>
      </c>
      <c r="F88" s="18">
        <f t="shared" si="8"/>
        <v>1451.3100000000002</v>
      </c>
      <c r="G88" s="18">
        <f t="shared" si="9"/>
        <v>1341.0104400000002</v>
      </c>
      <c r="H88" s="18">
        <f t="shared" si="5"/>
        <v>5805.2400000000007</v>
      </c>
      <c r="I88" s="18">
        <f t="shared" si="6"/>
        <v>1367.8306488000003</v>
      </c>
      <c r="J88" s="18">
        <f t="shared" si="7"/>
        <v>9122.52</v>
      </c>
      <c r="K88" s="16"/>
      <c r="L88" s="16" t="s">
        <v>23</v>
      </c>
    </row>
    <row r="89" spans="1:12" ht="15.75" hidden="1" customHeight="1">
      <c r="A89" s="440"/>
      <c r="B89" s="440"/>
      <c r="C89" s="440"/>
      <c r="D89" s="440"/>
      <c r="E89" s="17">
        <v>23045</v>
      </c>
      <c r="F89" s="18">
        <f t="shared" si="8"/>
        <v>806.57500000000005</v>
      </c>
      <c r="G89" s="18">
        <f t="shared" si="9"/>
        <v>745.27530000000013</v>
      </c>
      <c r="H89" s="18">
        <f t="shared" si="5"/>
        <v>3226.3</v>
      </c>
      <c r="I89" s="18">
        <f t="shared" si="6"/>
        <v>760.18080600000019</v>
      </c>
      <c r="J89" s="18">
        <f t="shared" si="7"/>
        <v>5069.8999999999996</v>
      </c>
      <c r="K89" s="16"/>
      <c r="L89" s="16" t="s">
        <v>23</v>
      </c>
    </row>
    <row r="90" spans="1:12" ht="15.75" hidden="1" customHeight="1">
      <c r="A90" s="440"/>
      <c r="B90" s="440"/>
      <c r="C90" s="440"/>
      <c r="D90" s="440"/>
      <c r="E90" s="17">
        <v>19803</v>
      </c>
      <c r="F90" s="18">
        <f t="shared" si="8"/>
        <v>693.10500000000002</v>
      </c>
      <c r="G90" s="18">
        <f t="shared" si="9"/>
        <v>640.42902000000004</v>
      </c>
      <c r="H90" s="18">
        <f t="shared" si="5"/>
        <v>2772.42</v>
      </c>
      <c r="I90" s="18">
        <f t="shared" si="6"/>
        <v>653.23760040000002</v>
      </c>
      <c r="J90" s="18">
        <f t="shared" si="7"/>
        <v>4356.66</v>
      </c>
      <c r="K90" s="16"/>
      <c r="L90" s="16" t="s">
        <v>23</v>
      </c>
    </row>
    <row r="91" spans="1:12" ht="15.75" hidden="1" customHeight="1">
      <c r="A91" s="440"/>
      <c r="B91" s="440"/>
      <c r="C91" s="440"/>
      <c r="D91" s="440"/>
      <c r="E91" s="17">
        <v>26400</v>
      </c>
      <c r="F91" s="18">
        <f t="shared" si="8"/>
        <v>924.00000000000011</v>
      </c>
      <c r="G91" s="18">
        <f t="shared" si="9"/>
        <v>853.77600000000018</v>
      </c>
      <c r="H91" s="18">
        <f t="shared" si="5"/>
        <v>3696.0000000000005</v>
      </c>
      <c r="I91" s="18">
        <f t="shared" si="6"/>
        <v>870.85152000000016</v>
      </c>
      <c r="J91" s="18">
        <f t="shared" si="7"/>
        <v>5808</v>
      </c>
      <c r="K91" s="16"/>
      <c r="L91" s="16" t="s">
        <v>23</v>
      </c>
    </row>
    <row r="92" spans="1:12" ht="15.75" hidden="1" customHeight="1">
      <c r="A92" s="440"/>
      <c r="B92" s="440"/>
      <c r="C92" s="440"/>
      <c r="D92" s="440"/>
      <c r="E92" s="17">
        <v>22783</v>
      </c>
      <c r="F92" s="18">
        <f t="shared" si="8"/>
        <v>797.40500000000009</v>
      </c>
      <c r="G92" s="18">
        <f t="shared" si="9"/>
        <v>736.80222000000015</v>
      </c>
      <c r="H92" s="18">
        <f t="shared" si="5"/>
        <v>3189.6200000000003</v>
      </c>
      <c r="I92" s="18">
        <f t="shared" si="6"/>
        <v>751.53826440000012</v>
      </c>
      <c r="J92" s="18">
        <f t="shared" si="7"/>
        <v>5012.26</v>
      </c>
      <c r="K92" s="16"/>
      <c r="L92" s="16" t="s">
        <v>23</v>
      </c>
    </row>
    <row r="93" spans="1:12" ht="15.75" hidden="1" customHeight="1">
      <c r="A93" s="440"/>
      <c r="B93" s="440"/>
      <c r="C93" s="440"/>
      <c r="D93" s="440"/>
      <c r="E93" s="17">
        <v>24184</v>
      </c>
      <c r="F93" s="18">
        <f t="shared" si="8"/>
        <v>846.44</v>
      </c>
      <c r="G93" s="18">
        <f t="shared" si="9"/>
        <v>782.11056000000008</v>
      </c>
      <c r="H93" s="18">
        <f t="shared" si="5"/>
        <v>3385.76</v>
      </c>
      <c r="I93" s="18">
        <f t="shared" si="6"/>
        <v>797.7527712000001</v>
      </c>
      <c r="J93" s="18">
        <f t="shared" si="7"/>
        <v>5320.4800000000005</v>
      </c>
      <c r="K93" s="16"/>
      <c r="L93" s="16" t="s">
        <v>23</v>
      </c>
    </row>
    <row r="94" spans="1:12" ht="15.75" hidden="1" customHeight="1">
      <c r="A94" s="440"/>
      <c r="B94" s="440"/>
      <c r="C94" s="440"/>
      <c r="D94" s="440"/>
      <c r="E94" s="17">
        <v>20883</v>
      </c>
      <c r="F94" s="18">
        <f t="shared" si="8"/>
        <v>730.90500000000009</v>
      </c>
      <c r="G94" s="18">
        <f t="shared" si="9"/>
        <v>675.35622000000012</v>
      </c>
      <c r="H94" s="18">
        <f t="shared" si="5"/>
        <v>2923.6200000000003</v>
      </c>
      <c r="I94" s="18">
        <f t="shared" si="6"/>
        <v>688.86334440000019</v>
      </c>
      <c r="J94" s="18">
        <f t="shared" si="7"/>
        <v>4594.26</v>
      </c>
      <c r="K94" s="16"/>
      <c r="L94" s="16" t="s">
        <v>23</v>
      </c>
    </row>
    <row r="95" spans="1:12" ht="15.75" hidden="1" customHeight="1">
      <c r="A95" s="440"/>
      <c r="B95" s="440"/>
      <c r="C95" s="440"/>
      <c r="D95" s="440"/>
      <c r="E95" s="17">
        <v>25470</v>
      </c>
      <c r="F95" s="18">
        <f t="shared" si="8"/>
        <v>891.45</v>
      </c>
      <c r="G95" s="18">
        <f t="shared" si="9"/>
        <v>823.6998000000001</v>
      </c>
      <c r="H95" s="18">
        <f t="shared" si="5"/>
        <v>3565.8</v>
      </c>
      <c r="I95" s="18">
        <f t="shared" si="6"/>
        <v>840.17379600000015</v>
      </c>
      <c r="J95" s="18">
        <f t="shared" si="7"/>
        <v>5603.4</v>
      </c>
      <c r="K95" s="16"/>
      <c r="L95" s="16" t="s">
        <v>23</v>
      </c>
    </row>
    <row r="96" spans="1:12" ht="15.75" hidden="1" customHeight="1">
      <c r="A96" s="440"/>
      <c r="B96" s="440"/>
      <c r="C96" s="440"/>
      <c r="D96" s="440"/>
      <c r="E96" s="17">
        <v>22793</v>
      </c>
      <c r="F96" s="18">
        <f t="shared" si="8"/>
        <v>797.75500000000011</v>
      </c>
      <c r="G96" s="18">
        <f t="shared" si="9"/>
        <v>737.12562000000014</v>
      </c>
      <c r="H96" s="18">
        <f t="shared" si="5"/>
        <v>3191.0200000000004</v>
      </c>
      <c r="I96" s="18">
        <f t="shared" si="6"/>
        <v>751.86813240000015</v>
      </c>
      <c r="J96" s="18">
        <f t="shared" si="7"/>
        <v>5014.46</v>
      </c>
      <c r="K96" s="16"/>
      <c r="L96" s="16" t="s">
        <v>23</v>
      </c>
    </row>
    <row r="97" spans="1:12" ht="15.75" hidden="1" customHeight="1">
      <c r="A97" s="440"/>
      <c r="B97" s="440"/>
      <c r="C97" s="440"/>
      <c r="D97" s="440"/>
      <c r="E97" s="17">
        <v>17473</v>
      </c>
      <c r="F97" s="18">
        <f t="shared" si="8"/>
        <v>611.55500000000006</v>
      </c>
      <c r="G97" s="18">
        <f t="shared" si="9"/>
        <v>565.07682000000011</v>
      </c>
      <c r="H97" s="18">
        <f t="shared" si="5"/>
        <v>2446.2200000000003</v>
      </c>
      <c r="I97" s="18">
        <f t="shared" si="6"/>
        <v>576.37835640000014</v>
      </c>
      <c r="J97" s="18">
        <f t="shared" si="7"/>
        <v>3844.06</v>
      </c>
      <c r="K97" s="16"/>
      <c r="L97" s="16" t="s">
        <v>23</v>
      </c>
    </row>
    <row r="98" spans="1:12" ht="15.75" hidden="1" customHeight="1">
      <c r="A98" s="440"/>
      <c r="B98" s="440"/>
      <c r="C98" s="440"/>
      <c r="D98" s="440"/>
      <c r="E98" s="17">
        <v>18273</v>
      </c>
      <c r="F98" s="18">
        <f t="shared" si="8"/>
        <v>639.55500000000006</v>
      </c>
      <c r="G98" s="18">
        <f t="shared" si="9"/>
        <v>590.94882000000007</v>
      </c>
      <c r="H98" s="18">
        <f t="shared" si="5"/>
        <v>2558.2200000000003</v>
      </c>
      <c r="I98" s="18">
        <f t="shared" si="6"/>
        <v>602.76779640000007</v>
      </c>
      <c r="J98" s="18">
        <f t="shared" si="7"/>
        <v>4020.06</v>
      </c>
      <c r="K98" s="16"/>
      <c r="L98" s="16" t="s">
        <v>23</v>
      </c>
    </row>
    <row r="99" spans="1:12" ht="15.75" hidden="1" customHeight="1">
      <c r="A99" s="440"/>
      <c r="B99" s="440"/>
      <c r="C99" s="440"/>
      <c r="D99" s="440"/>
      <c r="E99" s="17">
        <v>17960</v>
      </c>
      <c r="F99" s="18">
        <f t="shared" si="8"/>
        <v>628.6</v>
      </c>
      <c r="G99" s="18">
        <f t="shared" si="9"/>
        <v>580.82640000000004</v>
      </c>
      <c r="H99" s="18">
        <f t="shared" si="5"/>
        <v>2514.4</v>
      </c>
      <c r="I99" s="18">
        <f t="shared" si="6"/>
        <v>592.44292800000005</v>
      </c>
      <c r="J99" s="18">
        <f t="shared" si="7"/>
        <v>3951.2</v>
      </c>
      <c r="K99" s="16"/>
      <c r="L99" s="16" t="s">
        <v>23</v>
      </c>
    </row>
    <row r="100" spans="1:12" ht="15.75" hidden="1" customHeight="1">
      <c r="A100" s="440"/>
      <c r="B100" s="440"/>
      <c r="C100" s="440"/>
      <c r="D100" s="440"/>
      <c r="E100" s="17">
        <v>18655</v>
      </c>
      <c r="F100" s="18">
        <f t="shared" si="8"/>
        <v>652.92500000000007</v>
      </c>
      <c r="G100" s="18">
        <f t="shared" si="9"/>
        <v>603.30270000000007</v>
      </c>
      <c r="H100" s="18">
        <f t="shared" si="5"/>
        <v>2611.7000000000003</v>
      </c>
      <c r="I100" s="18">
        <f t="shared" si="6"/>
        <v>615.36875400000008</v>
      </c>
      <c r="J100" s="18">
        <f t="shared" si="7"/>
        <v>4104.1000000000004</v>
      </c>
      <c r="K100" s="16"/>
      <c r="L100" s="16" t="s">
        <v>23</v>
      </c>
    </row>
    <row r="101" spans="1:12" ht="15.75" hidden="1" customHeight="1">
      <c r="A101" s="440"/>
      <c r="B101" s="440"/>
      <c r="C101" s="440"/>
      <c r="D101" s="440"/>
      <c r="E101" s="17">
        <v>23941</v>
      </c>
      <c r="F101" s="18">
        <f t="shared" si="8"/>
        <v>837.93500000000006</v>
      </c>
      <c r="G101" s="18">
        <f t="shared" si="9"/>
        <v>774.2519400000001</v>
      </c>
      <c r="H101" s="18">
        <f t="shared" si="5"/>
        <v>3351.7400000000002</v>
      </c>
      <c r="I101" s="18">
        <f t="shared" si="6"/>
        <v>789.73697880000009</v>
      </c>
      <c r="J101" s="18">
        <f t="shared" si="7"/>
        <v>5267.02</v>
      </c>
      <c r="K101" s="16"/>
      <c r="L101" s="16" t="s">
        <v>23</v>
      </c>
    </row>
    <row r="102" spans="1:12" ht="15.75" hidden="1" customHeight="1">
      <c r="A102" s="440"/>
      <c r="B102" s="440"/>
      <c r="C102" s="440"/>
      <c r="D102" s="440"/>
      <c r="E102" s="17">
        <v>19286</v>
      </c>
      <c r="F102" s="18">
        <f t="shared" si="8"/>
        <v>675.0100000000001</v>
      </c>
      <c r="G102" s="18">
        <f t="shared" si="9"/>
        <v>623.70924000000014</v>
      </c>
      <c r="H102" s="18">
        <f t="shared" si="5"/>
        <v>2700.0400000000004</v>
      </c>
      <c r="I102" s="18">
        <f t="shared" si="6"/>
        <v>636.18342480000013</v>
      </c>
      <c r="J102" s="18">
        <f t="shared" si="7"/>
        <v>4242.92</v>
      </c>
      <c r="K102" s="16"/>
      <c r="L102" s="16" t="s">
        <v>23</v>
      </c>
    </row>
    <row r="103" spans="1:12" ht="15.75" hidden="1" customHeight="1">
      <c r="A103" s="440"/>
      <c r="B103" s="440"/>
      <c r="C103" s="440"/>
      <c r="D103" s="440"/>
      <c r="E103" s="17">
        <v>20534</v>
      </c>
      <c r="F103" s="18">
        <f t="shared" si="8"/>
        <v>718.69</v>
      </c>
      <c r="G103" s="18">
        <f t="shared" si="9"/>
        <v>664.06956000000014</v>
      </c>
      <c r="H103" s="18">
        <f t="shared" si="5"/>
        <v>2874.76</v>
      </c>
      <c r="I103" s="18">
        <f t="shared" si="6"/>
        <v>677.35095120000017</v>
      </c>
      <c r="J103" s="18">
        <f t="shared" si="7"/>
        <v>4517.4800000000005</v>
      </c>
      <c r="K103" s="16"/>
      <c r="L103" s="16" t="s">
        <v>23</v>
      </c>
    </row>
    <row r="104" spans="1:12" ht="15.75" hidden="1" customHeight="1">
      <c r="A104" s="440"/>
      <c r="B104" s="440"/>
      <c r="C104" s="440"/>
      <c r="D104" s="440"/>
      <c r="E104" s="17">
        <v>12953</v>
      </c>
      <c r="F104" s="18">
        <f t="shared" si="8"/>
        <v>453.35500000000002</v>
      </c>
      <c r="G104" s="18">
        <f t="shared" si="9"/>
        <v>418.90002000000004</v>
      </c>
      <c r="H104" s="18">
        <f t="shared" si="5"/>
        <v>1813.42</v>
      </c>
      <c r="I104" s="18">
        <f t="shared" si="6"/>
        <v>427.27802040000006</v>
      </c>
      <c r="J104" s="18">
        <f t="shared" si="7"/>
        <v>2849.66</v>
      </c>
      <c r="K104" s="16"/>
      <c r="L104" s="16" t="s">
        <v>23</v>
      </c>
    </row>
    <row r="105" spans="1:12" ht="15.75" hidden="1" customHeight="1">
      <c r="A105" s="440"/>
      <c r="B105" s="440"/>
      <c r="C105" s="440"/>
      <c r="D105" s="440"/>
      <c r="E105" s="17">
        <v>15943</v>
      </c>
      <c r="F105" s="18">
        <f t="shared" si="8"/>
        <v>558.00500000000011</v>
      </c>
      <c r="G105" s="18">
        <f t="shared" si="9"/>
        <v>515.59662000000014</v>
      </c>
      <c r="H105" s="18">
        <f t="shared" si="5"/>
        <v>2232.0200000000004</v>
      </c>
      <c r="I105" s="18">
        <f t="shared" si="6"/>
        <v>525.90855240000019</v>
      </c>
      <c r="J105" s="18">
        <f t="shared" si="7"/>
        <v>3507.46</v>
      </c>
      <c r="K105" s="16"/>
      <c r="L105" s="16" t="s">
        <v>23</v>
      </c>
    </row>
    <row r="106" spans="1:12" ht="15.75" hidden="1" customHeight="1">
      <c r="A106" s="440"/>
      <c r="B106" s="440"/>
      <c r="C106" s="440"/>
      <c r="D106" s="440"/>
      <c r="E106" s="17">
        <v>17751</v>
      </c>
      <c r="F106" s="18">
        <f t="shared" si="8"/>
        <v>621.28500000000008</v>
      </c>
      <c r="G106" s="18">
        <f t="shared" si="9"/>
        <v>574.06734000000006</v>
      </c>
      <c r="H106" s="18">
        <f t="shared" si="5"/>
        <v>2485.1400000000003</v>
      </c>
      <c r="I106" s="18">
        <f t="shared" si="6"/>
        <v>585.54868680000004</v>
      </c>
      <c r="J106" s="18">
        <f t="shared" si="7"/>
        <v>3905.22</v>
      </c>
      <c r="K106" s="16"/>
      <c r="L106" s="16" t="s">
        <v>23</v>
      </c>
    </row>
    <row r="107" spans="1:12" ht="15.75" hidden="1" customHeight="1">
      <c r="A107" s="440"/>
      <c r="B107" s="440"/>
      <c r="C107" s="440"/>
      <c r="D107" s="440"/>
      <c r="E107" s="17">
        <v>27487</v>
      </c>
      <c r="F107" s="18">
        <f t="shared" si="8"/>
        <v>962.04500000000007</v>
      </c>
      <c r="G107" s="18">
        <f t="shared" si="9"/>
        <v>888.9295800000001</v>
      </c>
      <c r="H107" s="18">
        <f t="shared" si="5"/>
        <v>3848.1800000000003</v>
      </c>
      <c r="I107" s="18">
        <f t="shared" si="6"/>
        <v>906.70817160000013</v>
      </c>
      <c r="J107" s="18">
        <f t="shared" si="7"/>
        <v>6047.14</v>
      </c>
      <c r="K107" s="16"/>
      <c r="L107" s="16" t="s">
        <v>23</v>
      </c>
    </row>
    <row r="108" spans="1:12" ht="15.75" hidden="1" customHeight="1">
      <c r="A108" s="440"/>
      <c r="B108" s="440"/>
      <c r="C108" s="440"/>
      <c r="D108" s="440"/>
      <c r="E108" s="17">
        <v>28678</v>
      </c>
      <c r="F108" s="18">
        <f t="shared" si="8"/>
        <v>1003.7300000000001</v>
      </c>
      <c r="G108" s="18">
        <f t="shared" si="9"/>
        <v>927.44652000000019</v>
      </c>
      <c r="H108" s="18">
        <f t="shared" si="5"/>
        <v>4014.9200000000005</v>
      </c>
      <c r="I108" s="18">
        <f t="shared" si="6"/>
        <v>945.99545040000021</v>
      </c>
      <c r="J108" s="18">
        <f t="shared" si="7"/>
        <v>6309.16</v>
      </c>
      <c r="K108" s="16"/>
      <c r="L108" s="16" t="s">
        <v>23</v>
      </c>
    </row>
    <row r="109" spans="1:12" ht="15.75" hidden="1" customHeight="1">
      <c r="A109" s="440"/>
      <c r="B109" s="440"/>
      <c r="C109" s="440"/>
      <c r="D109" s="440"/>
      <c r="E109" s="17">
        <v>21750</v>
      </c>
      <c r="F109" s="18">
        <f t="shared" si="8"/>
        <v>761.25000000000011</v>
      </c>
      <c r="G109" s="18">
        <f t="shared" si="9"/>
        <v>703.3950000000001</v>
      </c>
      <c r="H109" s="18">
        <f t="shared" si="5"/>
        <v>3045.0000000000005</v>
      </c>
      <c r="I109" s="18">
        <f t="shared" si="6"/>
        <v>717.4629000000001</v>
      </c>
      <c r="J109" s="18">
        <f t="shared" si="7"/>
        <v>4785</v>
      </c>
      <c r="K109" s="16"/>
      <c r="L109" s="16" t="s">
        <v>23</v>
      </c>
    </row>
    <row r="110" spans="1:12" ht="15.75" hidden="1" customHeight="1">
      <c r="A110" s="440"/>
      <c r="B110" s="440"/>
      <c r="C110" s="440"/>
      <c r="D110" s="440"/>
      <c r="E110" s="17">
        <v>17543</v>
      </c>
      <c r="F110" s="18">
        <f t="shared" si="8"/>
        <v>614.00500000000011</v>
      </c>
      <c r="G110" s="18">
        <f t="shared" si="9"/>
        <v>567.34062000000017</v>
      </c>
      <c r="H110" s="18">
        <f t="shared" si="5"/>
        <v>2456.0200000000004</v>
      </c>
      <c r="I110" s="18">
        <f t="shared" si="6"/>
        <v>578.68743240000015</v>
      </c>
      <c r="J110" s="18">
        <f t="shared" si="7"/>
        <v>3859.46</v>
      </c>
      <c r="K110" s="16"/>
      <c r="L110" s="16" t="s">
        <v>23</v>
      </c>
    </row>
    <row r="111" spans="1:12" ht="15.75" hidden="1" customHeight="1">
      <c r="A111" s="440"/>
      <c r="B111" s="440"/>
      <c r="C111" s="440"/>
      <c r="D111" s="440"/>
      <c r="E111" s="20">
        <v>33894.142500000002</v>
      </c>
      <c r="F111" s="21">
        <f t="shared" si="8"/>
        <v>1186.2949875000002</v>
      </c>
      <c r="G111" s="21">
        <f t="shared" si="9"/>
        <v>1096.1365684500001</v>
      </c>
      <c r="H111" s="21">
        <f t="shared" si="5"/>
        <v>4745.1799500000006</v>
      </c>
      <c r="I111" s="21">
        <f t="shared" si="6"/>
        <v>1118.0592998190002</v>
      </c>
      <c r="J111" s="21">
        <f t="shared" si="7"/>
        <v>7456.7113500000005</v>
      </c>
      <c r="K111" s="19"/>
      <c r="L111" s="19" t="s">
        <v>23</v>
      </c>
    </row>
    <row r="112" spans="1:12" ht="15.75" hidden="1" customHeight="1">
      <c r="A112" s="440"/>
      <c r="B112" s="440"/>
      <c r="C112" s="440"/>
      <c r="D112" s="440"/>
      <c r="E112" s="8">
        <v>24818.235000000001</v>
      </c>
      <c r="F112" s="9">
        <f t="shared" si="8"/>
        <v>868.63822500000015</v>
      </c>
      <c r="G112" s="9">
        <f t="shared" si="9"/>
        <v>802.62171990000013</v>
      </c>
      <c r="H112" s="9">
        <f t="shared" si="5"/>
        <v>3474.5529000000006</v>
      </c>
      <c r="I112" s="9">
        <f t="shared" si="6"/>
        <v>818.67415429800019</v>
      </c>
      <c r="J112" s="9">
        <f t="shared" si="7"/>
        <v>5460.0117</v>
      </c>
      <c r="K112" s="11"/>
      <c r="L112" s="11" t="s">
        <v>23</v>
      </c>
    </row>
    <row r="113" spans="1:26" ht="15.75" hidden="1" customHeight="1">
      <c r="A113" s="440"/>
      <c r="B113" s="440"/>
      <c r="C113" s="440"/>
      <c r="D113" s="440"/>
      <c r="E113" s="8">
        <v>23364.322500000002</v>
      </c>
      <c r="F113" s="9">
        <f t="shared" si="8"/>
        <v>817.7512875000001</v>
      </c>
      <c r="G113" s="9">
        <f t="shared" si="9"/>
        <v>755.60218965000013</v>
      </c>
      <c r="H113" s="9">
        <f t="shared" si="5"/>
        <v>3271.0051500000004</v>
      </c>
      <c r="I113" s="9">
        <f t="shared" si="6"/>
        <v>770.71423344300013</v>
      </c>
      <c r="J113" s="9">
        <f t="shared" si="7"/>
        <v>5140.1509500000002</v>
      </c>
      <c r="K113" s="11"/>
      <c r="L113" s="11" t="s">
        <v>23</v>
      </c>
    </row>
    <row r="114" spans="1:26" ht="15.75" hidden="1" customHeight="1">
      <c r="A114" s="440"/>
      <c r="B114" s="440"/>
      <c r="C114" s="440"/>
      <c r="D114" s="440"/>
      <c r="E114" s="8">
        <v>19420.7775</v>
      </c>
      <c r="F114" s="9">
        <f t="shared" si="8"/>
        <v>679.72721250000006</v>
      </c>
      <c r="G114" s="9">
        <f t="shared" si="9"/>
        <v>628.06794435000006</v>
      </c>
      <c r="H114" s="9">
        <f t="shared" si="5"/>
        <v>2718.9088500000003</v>
      </c>
      <c r="I114" s="9">
        <f t="shared" si="6"/>
        <v>640.62930323700004</v>
      </c>
      <c r="J114" s="9">
        <f t="shared" si="7"/>
        <v>4272.5710500000005</v>
      </c>
      <c r="K114" s="11"/>
      <c r="L114" s="11" t="s">
        <v>23</v>
      </c>
    </row>
    <row r="115" spans="1:26" ht="15.75" hidden="1" customHeight="1">
      <c r="A115" s="440"/>
      <c r="B115" s="440"/>
      <c r="C115" s="440"/>
      <c r="D115" s="440"/>
      <c r="E115" s="8">
        <v>40096.1325</v>
      </c>
      <c r="F115" s="9">
        <f t="shared" si="8"/>
        <v>1403.3646375000001</v>
      </c>
      <c r="G115" s="9">
        <f t="shared" si="9"/>
        <v>1296.7089250500001</v>
      </c>
      <c r="H115" s="9">
        <f t="shared" si="5"/>
        <v>5613.4585500000003</v>
      </c>
      <c r="I115" s="9">
        <f t="shared" si="6"/>
        <v>1322.6431035510002</v>
      </c>
      <c r="J115" s="9">
        <f t="shared" si="7"/>
        <v>8821.1491499999993</v>
      </c>
      <c r="K115" s="11"/>
      <c r="L115" s="11" t="s">
        <v>23</v>
      </c>
    </row>
    <row r="116" spans="1:26" ht="15.75" hidden="1" customHeight="1">
      <c r="A116" s="440"/>
      <c r="B116" s="440"/>
      <c r="C116" s="440"/>
      <c r="D116" s="440"/>
      <c r="E116" s="8">
        <v>40863.675000000003</v>
      </c>
      <c r="F116" s="9">
        <f t="shared" si="8"/>
        <v>1430.2286250000002</v>
      </c>
      <c r="G116" s="9">
        <f t="shared" si="9"/>
        <v>1321.5312495000003</v>
      </c>
      <c r="H116" s="9">
        <f t="shared" si="5"/>
        <v>5720.9145000000008</v>
      </c>
      <c r="I116" s="9">
        <f t="shared" si="6"/>
        <v>1347.9618744900004</v>
      </c>
      <c r="J116" s="9">
        <f t="shared" si="7"/>
        <v>8990.0084999999999</v>
      </c>
      <c r="K116" s="11"/>
      <c r="L116" s="11" t="s">
        <v>23</v>
      </c>
    </row>
    <row r="117" spans="1:26" ht="15.75" hidden="1" customHeight="1">
      <c r="A117" s="440"/>
      <c r="B117" s="440"/>
      <c r="C117" s="440"/>
      <c r="D117" s="440"/>
      <c r="E117" s="8">
        <v>35105.565000000002</v>
      </c>
      <c r="F117" s="9">
        <f t="shared" si="8"/>
        <v>1228.6947750000002</v>
      </c>
      <c r="G117" s="9">
        <f t="shared" si="9"/>
        <v>1135.3139721000002</v>
      </c>
      <c r="H117" s="9">
        <f t="shared" si="5"/>
        <v>4914.7791000000007</v>
      </c>
      <c r="I117" s="9">
        <f t="shared" si="6"/>
        <v>1158.0202515420003</v>
      </c>
      <c r="J117" s="9">
        <f t="shared" si="7"/>
        <v>7723.2243000000008</v>
      </c>
      <c r="K117" s="11"/>
      <c r="L117" s="11" t="s">
        <v>23</v>
      </c>
    </row>
    <row r="118" spans="1:26" ht="15.75" hidden="1" customHeight="1">
      <c r="A118" s="440"/>
      <c r="B118" s="440"/>
      <c r="C118" s="440"/>
      <c r="D118" s="440"/>
      <c r="E118" s="8">
        <v>29483.085000000003</v>
      </c>
      <c r="F118" s="9">
        <f t="shared" si="8"/>
        <v>1031.9079750000003</v>
      </c>
      <c r="G118" s="9">
        <f t="shared" si="9"/>
        <v>953.48296890000029</v>
      </c>
      <c r="H118" s="9">
        <f t="shared" si="5"/>
        <v>4127.6319000000012</v>
      </c>
      <c r="I118" s="9">
        <f t="shared" si="6"/>
        <v>972.55262827800027</v>
      </c>
      <c r="J118" s="9">
        <f t="shared" si="7"/>
        <v>6486.2787000000008</v>
      </c>
      <c r="K118" s="11"/>
      <c r="L118" s="11" t="s">
        <v>23</v>
      </c>
    </row>
    <row r="119" spans="1:26" ht="15.75" hidden="1" customHeight="1">
      <c r="A119" s="440"/>
      <c r="B119" s="440"/>
      <c r="C119" s="440"/>
      <c r="D119" s="440"/>
      <c r="E119" s="8">
        <v>41488.395000000004</v>
      </c>
      <c r="F119" s="9">
        <f t="shared" si="8"/>
        <v>1452.0938250000004</v>
      </c>
      <c r="G119" s="9">
        <f t="shared" si="9"/>
        <v>1341.7346943000005</v>
      </c>
      <c r="H119" s="9">
        <f t="shared" si="5"/>
        <v>5808.3753000000015</v>
      </c>
      <c r="I119" s="9">
        <f t="shared" si="6"/>
        <v>1368.5693881860004</v>
      </c>
      <c r="J119" s="9">
        <f t="shared" si="7"/>
        <v>9127.4469000000008</v>
      </c>
      <c r="K119" s="11"/>
      <c r="L119" s="11" t="s">
        <v>23</v>
      </c>
    </row>
    <row r="120" spans="1:26" ht="15.75" hidden="1" customHeight="1">
      <c r="A120" s="440"/>
      <c r="B120" s="440"/>
      <c r="C120" s="440"/>
      <c r="D120" s="440"/>
      <c r="E120" s="8">
        <v>41376.397500000006</v>
      </c>
      <c r="F120" s="9">
        <f t="shared" si="8"/>
        <v>1448.1739125000004</v>
      </c>
      <c r="G120" s="9">
        <f t="shared" si="9"/>
        <v>1338.1126951500005</v>
      </c>
      <c r="H120" s="9">
        <f t="shared" si="5"/>
        <v>5792.6956500000015</v>
      </c>
      <c r="I120" s="9">
        <f t="shared" si="6"/>
        <v>1364.8749490530006</v>
      </c>
      <c r="J120" s="9">
        <f t="shared" si="7"/>
        <v>9102.8074500000021</v>
      </c>
      <c r="K120" s="11"/>
      <c r="L120" s="11" t="s">
        <v>23</v>
      </c>
    </row>
    <row r="121" spans="1:26" ht="15.75" hidden="1" customHeight="1">
      <c r="A121" s="440"/>
      <c r="B121" s="440"/>
      <c r="C121" s="440"/>
      <c r="D121" s="440"/>
      <c r="E121" s="8">
        <v>42317.587500000001</v>
      </c>
      <c r="F121" s="9">
        <f t="shared" si="8"/>
        <v>1481.1155625000001</v>
      </c>
      <c r="G121" s="9">
        <f t="shared" si="9"/>
        <v>1368.5507797500002</v>
      </c>
      <c r="H121" s="9">
        <f t="shared" si="5"/>
        <v>5924.4622500000005</v>
      </c>
      <c r="I121" s="9">
        <f t="shared" si="6"/>
        <v>1395.9217953450002</v>
      </c>
      <c r="J121" s="9">
        <f t="shared" si="7"/>
        <v>9309.8692499999997</v>
      </c>
      <c r="K121" s="11"/>
      <c r="L121" s="11" t="s">
        <v>23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440"/>
      <c r="B122" s="440"/>
      <c r="C122" s="440"/>
      <c r="D122" s="440"/>
      <c r="E122" s="8">
        <v>35498.07</v>
      </c>
      <c r="F122" s="9">
        <f t="shared" si="8"/>
        <v>1242.43245</v>
      </c>
      <c r="G122" s="9">
        <f t="shared" si="9"/>
        <v>1148.0075838</v>
      </c>
      <c r="H122" s="9">
        <f t="shared" si="5"/>
        <v>4969.7298000000001</v>
      </c>
      <c r="I122" s="9">
        <f t="shared" si="6"/>
        <v>1170.9677354760001</v>
      </c>
      <c r="J122" s="9">
        <f t="shared" si="7"/>
        <v>7809.5753999999997</v>
      </c>
      <c r="K122" s="11"/>
      <c r="L122" s="11" t="s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440"/>
      <c r="B123" s="440"/>
      <c r="C123" s="440"/>
      <c r="D123" s="440"/>
      <c r="E123" s="8">
        <v>46186.125</v>
      </c>
      <c r="F123" s="9">
        <f t="shared" si="8"/>
        <v>1616.5143750000002</v>
      </c>
      <c r="G123" s="9">
        <f t="shared" si="9"/>
        <v>1493.6592825000002</v>
      </c>
      <c r="H123" s="9">
        <f t="shared" si="5"/>
        <v>6466.0575000000008</v>
      </c>
      <c r="I123" s="9">
        <f t="shared" si="6"/>
        <v>1523.5324681500003</v>
      </c>
      <c r="J123" s="9">
        <f t="shared" si="7"/>
        <v>10160.9475</v>
      </c>
      <c r="K123" s="11"/>
      <c r="L123" s="11" t="s">
        <v>23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440"/>
      <c r="B124" s="440"/>
      <c r="C124" s="440"/>
      <c r="D124" s="440"/>
      <c r="E124" s="8">
        <v>85948.32</v>
      </c>
      <c r="F124" s="9">
        <f t="shared" si="8"/>
        <v>3008.1912000000007</v>
      </c>
      <c r="G124" s="9">
        <f t="shared" si="9"/>
        <v>2779.5686688000005</v>
      </c>
      <c r="H124" s="9">
        <f t="shared" si="5"/>
        <v>12032.764800000003</v>
      </c>
      <c r="I124" s="9">
        <f t="shared" si="6"/>
        <v>2835.1600421760004</v>
      </c>
      <c r="J124" s="9">
        <f t="shared" si="7"/>
        <v>18908.630400000002</v>
      </c>
      <c r="K124" s="11"/>
      <c r="L124" s="11" t="s">
        <v>23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hidden="1" customHeight="1">
      <c r="A125" s="440"/>
      <c r="B125" s="440"/>
      <c r="C125" s="440"/>
      <c r="D125" s="440"/>
      <c r="E125" s="8">
        <v>39981.052500000005</v>
      </c>
      <c r="F125" s="9">
        <f t="shared" si="8"/>
        <v>1399.3368375000002</v>
      </c>
      <c r="G125" s="9">
        <f t="shared" si="9"/>
        <v>1292.9872378500004</v>
      </c>
      <c r="H125" s="9">
        <f t="shared" si="5"/>
        <v>5597.3473500000009</v>
      </c>
      <c r="I125" s="9">
        <f t="shared" si="6"/>
        <v>1318.8469826070004</v>
      </c>
      <c r="J125" s="9">
        <f t="shared" si="7"/>
        <v>8795.8315500000008</v>
      </c>
      <c r="K125" s="11"/>
      <c r="L125" s="11" t="s">
        <v>23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hidden="1" customHeight="1">
      <c r="A126" s="440"/>
      <c r="B126" s="440"/>
      <c r="C126" s="440"/>
      <c r="D126" s="440"/>
      <c r="E126" s="8">
        <v>38549.745000000003</v>
      </c>
      <c r="F126" s="9">
        <f t="shared" si="8"/>
        <v>1349.2410750000001</v>
      </c>
      <c r="G126" s="9">
        <f t="shared" si="9"/>
        <v>1246.6987533000001</v>
      </c>
      <c r="H126" s="9">
        <f t="shared" si="5"/>
        <v>5396.9643000000005</v>
      </c>
      <c r="I126" s="9">
        <f t="shared" si="6"/>
        <v>1271.6327283660003</v>
      </c>
      <c r="J126" s="9">
        <f t="shared" si="7"/>
        <v>8480.9439000000002</v>
      </c>
      <c r="K126" s="11"/>
      <c r="L126" s="11" t="s">
        <v>23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hidden="1" customHeight="1">
      <c r="A127" s="440"/>
      <c r="B127" s="440"/>
      <c r="C127" s="440"/>
      <c r="D127" s="440"/>
      <c r="E127" s="8">
        <v>41077.395000000004</v>
      </c>
      <c r="F127" s="9">
        <f t="shared" si="8"/>
        <v>1437.7088250000004</v>
      </c>
      <c r="G127" s="9">
        <f t="shared" si="9"/>
        <v>1328.4429543000003</v>
      </c>
      <c r="H127" s="9">
        <f t="shared" si="5"/>
        <v>5750.8353000000016</v>
      </c>
      <c r="I127" s="9">
        <f t="shared" si="6"/>
        <v>1355.0118133860003</v>
      </c>
      <c r="J127" s="9">
        <f t="shared" si="7"/>
        <v>9037.0269000000008</v>
      </c>
      <c r="K127" s="11"/>
      <c r="L127" s="11" t="s">
        <v>23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hidden="1" customHeight="1">
      <c r="A128" s="440"/>
      <c r="B128" s="440"/>
      <c r="C128" s="440"/>
      <c r="D128" s="440"/>
      <c r="E128" s="8">
        <v>41747.325000000004</v>
      </c>
      <c r="F128" s="9">
        <f t="shared" si="8"/>
        <v>1461.1563750000003</v>
      </c>
      <c r="G128" s="9">
        <f t="shared" si="9"/>
        <v>1350.1084905000002</v>
      </c>
      <c r="H128" s="9">
        <f t="shared" si="5"/>
        <v>5844.625500000001</v>
      </c>
      <c r="I128" s="9">
        <f t="shared" si="6"/>
        <v>1377.1106603100002</v>
      </c>
      <c r="J128" s="9">
        <f t="shared" si="7"/>
        <v>9184.4115000000002</v>
      </c>
      <c r="K128" s="11"/>
      <c r="L128" s="11" t="s">
        <v>23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440"/>
      <c r="B129" s="440"/>
      <c r="C129" s="440"/>
      <c r="D129" s="440"/>
      <c r="E129" s="8">
        <v>43278.3</v>
      </c>
      <c r="F129" s="9">
        <f t="shared" si="8"/>
        <v>1514.7405000000003</v>
      </c>
      <c r="G129" s="9">
        <f t="shared" si="9"/>
        <v>1399.6202220000005</v>
      </c>
      <c r="H129" s="9">
        <f t="shared" si="5"/>
        <v>6058.9620000000014</v>
      </c>
      <c r="I129" s="9">
        <f t="shared" si="6"/>
        <v>1427.6126264400004</v>
      </c>
      <c r="J129" s="9">
        <f t="shared" si="7"/>
        <v>9521.2260000000006</v>
      </c>
      <c r="K129" s="11"/>
      <c r="L129" s="11" t="s">
        <v>23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440"/>
      <c r="B130" s="440"/>
      <c r="C130" s="440"/>
      <c r="D130" s="440"/>
      <c r="E130" s="8">
        <v>39671.775000000001</v>
      </c>
      <c r="F130" s="9">
        <f t="shared" si="8"/>
        <v>1388.5121250000002</v>
      </c>
      <c r="G130" s="9">
        <f t="shared" si="9"/>
        <v>1282.9852035000004</v>
      </c>
      <c r="H130" s="9">
        <f t="shared" si="5"/>
        <v>5554.0485000000008</v>
      </c>
      <c r="I130" s="9">
        <f t="shared" si="6"/>
        <v>1308.6449075700004</v>
      </c>
      <c r="J130" s="9">
        <f t="shared" si="7"/>
        <v>8727.790500000001</v>
      </c>
      <c r="K130" s="11"/>
      <c r="L130" s="11" t="s">
        <v>23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440"/>
      <c r="B131" s="440"/>
      <c r="C131" s="440"/>
      <c r="D131" s="440"/>
      <c r="E131" s="8">
        <v>43844.452500000007</v>
      </c>
      <c r="F131" s="9">
        <f t="shared" si="8"/>
        <v>1534.5558375000003</v>
      </c>
      <c r="G131" s="9">
        <f t="shared" si="9"/>
        <v>1417.9295938500004</v>
      </c>
      <c r="H131" s="9">
        <f t="shared" si="5"/>
        <v>6138.2233500000011</v>
      </c>
      <c r="I131" s="9">
        <f t="shared" si="6"/>
        <v>1446.2881857270004</v>
      </c>
      <c r="J131" s="9">
        <f t="shared" si="7"/>
        <v>9645.7795500000011</v>
      </c>
      <c r="K131" s="11"/>
      <c r="L131" s="11" t="s">
        <v>23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440"/>
      <c r="B132" s="440"/>
      <c r="C132" s="440"/>
      <c r="D132" s="440"/>
      <c r="E132" s="8">
        <v>45875.820000000007</v>
      </c>
      <c r="F132" s="9">
        <f t="shared" si="8"/>
        <v>1605.6537000000003</v>
      </c>
      <c r="G132" s="9">
        <f t="shared" si="9"/>
        <v>1483.6240188000004</v>
      </c>
      <c r="H132" s="9">
        <f t="shared" si="5"/>
        <v>6422.6148000000012</v>
      </c>
      <c r="I132" s="9">
        <f t="shared" si="6"/>
        <v>1513.2964991760005</v>
      </c>
      <c r="J132" s="9">
        <f t="shared" si="7"/>
        <v>10092.680400000001</v>
      </c>
      <c r="K132" s="11"/>
      <c r="L132" s="11" t="s">
        <v>23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A133" s="440"/>
      <c r="B133" s="440"/>
      <c r="C133" s="440"/>
      <c r="D133" s="440"/>
      <c r="E133" s="8">
        <v>45205.890000000007</v>
      </c>
      <c r="F133" s="9">
        <f t="shared" si="8"/>
        <v>1582.2061500000004</v>
      </c>
      <c r="G133" s="9">
        <f t="shared" si="9"/>
        <v>1461.9584826000005</v>
      </c>
      <c r="H133" s="9">
        <f t="shared" si="5"/>
        <v>6328.8246000000017</v>
      </c>
      <c r="I133" s="9">
        <f t="shared" si="6"/>
        <v>1491.1976522520006</v>
      </c>
      <c r="J133" s="9">
        <f t="shared" si="7"/>
        <v>9945.2958000000017</v>
      </c>
      <c r="K133" s="11"/>
      <c r="L133" s="11" t="s">
        <v>23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hidden="1" customHeight="1">
      <c r="A134" s="440"/>
      <c r="B134" s="440"/>
      <c r="C134" s="440"/>
      <c r="D134" s="440"/>
      <c r="E134" s="8">
        <v>42399.787500000006</v>
      </c>
      <c r="F134" s="9">
        <f t="shared" si="8"/>
        <v>1483.9925625000003</v>
      </c>
      <c r="G134" s="9">
        <f t="shared" si="9"/>
        <v>1371.2091277500003</v>
      </c>
      <c r="H134" s="9">
        <f t="shared" si="5"/>
        <v>5935.9702500000012</v>
      </c>
      <c r="I134" s="9">
        <f t="shared" si="6"/>
        <v>1398.6333103050004</v>
      </c>
      <c r="J134" s="9">
        <f t="shared" si="7"/>
        <v>9327.9532500000005</v>
      </c>
      <c r="K134" s="11"/>
      <c r="L134" s="11" t="s">
        <v>23</v>
      </c>
    </row>
    <row r="135" spans="1:26" ht="15.75" hidden="1" customHeight="1">
      <c r="A135" s="440"/>
      <c r="B135" s="440"/>
      <c r="C135" s="440"/>
      <c r="D135" s="440"/>
      <c r="E135" s="8">
        <v>40686.945</v>
      </c>
      <c r="F135" s="9">
        <f t="shared" si="8"/>
        <v>1424.043075</v>
      </c>
      <c r="G135" s="9">
        <f t="shared" si="9"/>
        <v>1315.8158013000002</v>
      </c>
      <c r="H135" s="9">
        <f t="shared" si="5"/>
        <v>5696.1723000000002</v>
      </c>
      <c r="I135" s="9">
        <f t="shared" si="6"/>
        <v>1342.1321173260003</v>
      </c>
      <c r="J135" s="9">
        <f t="shared" si="7"/>
        <v>8951.1278999999995</v>
      </c>
      <c r="K135" s="11"/>
      <c r="L135" s="11" t="s">
        <v>23</v>
      </c>
    </row>
    <row r="136" spans="1:26" ht="15.75" hidden="1" customHeight="1">
      <c r="A136" s="440"/>
      <c r="B136" s="440"/>
      <c r="C136" s="440"/>
      <c r="D136" s="440"/>
      <c r="E136" s="8">
        <v>43756.087500000001</v>
      </c>
      <c r="F136" s="9">
        <f t="shared" si="8"/>
        <v>1531.4630625000002</v>
      </c>
      <c r="G136" s="9">
        <f t="shared" si="9"/>
        <v>1415.0718697500004</v>
      </c>
      <c r="H136" s="9">
        <f t="shared" si="5"/>
        <v>6125.8522500000008</v>
      </c>
      <c r="I136" s="9">
        <f t="shared" si="6"/>
        <v>1443.3733071450004</v>
      </c>
      <c r="J136" s="9">
        <f t="shared" si="7"/>
        <v>9626.3392500000009</v>
      </c>
      <c r="K136" s="11"/>
      <c r="L136" s="11" t="s">
        <v>23</v>
      </c>
    </row>
    <row r="137" spans="1:26" ht="15.75" hidden="1" customHeight="1">
      <c r="A137" s="440"/>
      <c r="B137" s="440"/>
      <c r="C137" s="440"/>
      <c r="D137" s="440"/>
      <c r="E137" s="8">
        <v>37304.415000000001</v>
      </c>
      <c r="F137" s="9">
        <f t="shared" si="8"/>
        <v>1305.6545250000001</v>
      </c>
      <c r="G137" s="9">
        <f t="shared" si="9"/>
        <v>1206.4247811000002</v>
      </c>
      <c r="H137" s="9">
        <f t="shared" si="5"/>
        <v>5222.6181000000006</v>
      </c>
      <c r="I137" s="9">
        <f t="shared" si="6"/>
        <v>1230.5532767220002</v>
      </c>
      <c r="J137" s="9">
        <f t="shared" si="7"/>
        <v>8206.9713000000011</v>
      </c>
      <c r="K137" s="11"/>
      <c r="L137" s="11" t="s">
        <v>23</v>
      </c>
    </row>
    <row r="138" spans="1:26" ht="15.75" hidden="1" customHeight="1">
      <c r="A138" s="440"/>
      <c r="B138" s="440"/>
      <c r="C138" s="440"/>
      <c r="D138" s="440"/>
      <c r="E138" s="8">
        <v>36675.585000000006</v>
      </c>
      <c r="F138" s="9">
        <f t="shared" si="8"/>
        <v>1283.6454750000003</v>
      </c>
      <c r="G138" s="9">
        <f t="shared" si="9"/>
        <v>1186.0884189000003</v>
      </c>
      <c r="H138" s="9">
        <f t="shared" si="5"/>
        <v>5134.581900000001</v>
      </c>
      <c r="I138" s="9">
        <f t="shared" si="6"/>
        <v>1209.8101872780003</v>
      </c>
      <c r="J138" s="9">
        <f t="shared" si="7"/>
        <v>8068.6287000000011</v>
      </c>
      <c r="K138" s="11"/>
      <c r="L138" s="11" t="s">
        <v>23</v>
      </c>
    </row>
    <row r="139" spans="1:26" ht="15.75" hidden="1" customHeight="1">
      <c r="A139" s="440"/>
      <c r="B139" s="440"/>
      <c r="C139" s="440"/>
      <c r="D139" s="440"/>
      <c r="E139" s="8">
        <v>33364.980000000003</v>
      </c>
      <c r="F139" s="9">
        <f t="shared" si="8"/>
        <v>1167.7743000000003</v>
      </c>
      <c r="G139" s="9">
        <f t="shared" si="9"/>
        <v>1079.0234532000004</v>
      </c>
      <c r="H139" s="9">
        <f t="shared" si="5"/>
        <v>4671.0972000000011</v>
      </c>
      <c r="I139" s="9">
        <f t="shared" si="6"/>
        <v>1100.6039222640004</v>
      </c>
      <c r="J139" s="9">
        <f t="shared" si="7"/>
        <v>7340.2956000000004</v>
      </c>
      <c r="K139" s="11"/>
      <c r="L139" s="11" t="s">
        <v>18</v>
      </c>
    </row>
    <row r="140" spans="1:26" ht="15.75" hidden="1" customHeight="1">
      <c r="A140" s="440"/>
      <c r="B140" s="440"/>
      <c r="C140" s="440"/>
      <c r="D140" s="440"/>
      <c r="E140" s="8">
        <v>28331.257500000003</v>
      </c>
      <c r="F140" s="9">
        <f t="shared" si="8"/>
        <v>991.59401250000019</v>
      </c>
      <c r="G140" s="9">
        <f t="shared" si="9"/>
        <v>916.23286755000026</v>
      </c>
      <c r="H140" s="9">
        <f t="shared" si="5"/>
        <v>3966.3760500000008</v>
      </c>
      <c r="I140" s="9">
        <f t="shared" si="6"/>
        <v>934.55752490100031</v>
      </c>
      <c r="J140" s="9">
        <f t="shared" si="7"/>
        <v>6232.8766500000011</v>
      </c>
      <c r="K140" s="11"/>
      <c r="L140" s="11" t="s">
        <v>18</v>
      </c>
    </row>
    <row r="141" spans="1:26" ht="15.75" hidden="1" customHeight="1">
      <c r="A141" s="440"/>
      <c r="B141" s="440"/>
      <c r="C141" s="440"/>
      <c r="D141" s="440"/>
      <c r="E141" s="8">
        <v>25294.995000000003</v>
      </c>
      <c r="F141" s="9">
        <f t="shared" si="8"/>
        <v>885.32482500000015</v>
      </c>
      <c r="G141" s="9">
        <f t="shared" si="9"/>
        <v>818.04013830000019</v>
      </c>
      <c r="H141" s="9">
        <f t="shared" si="5"/>
        <v>3541.2993000000006</v>
      </c>
      <c r="I141" s="9">
        <f t="shared" si="6"/>
        <v>834.4009410660002</v>
      </c>
      <c r="J141" s="9">
        <f t="shared" si="7"/>
        <v>5564.898900000001</v>
      </c>
      <c r="K141" s="11"/>
      <c r="L141" s="11" t="s">
        <v>18</v>
      </c>
    </row>
    <row r="142" spans="1:26" ht="15.75" hidden="1" customHeight="1">
      <c r="A142" s="440"/>
      <c r="B142" s="440"/>
      <c r="C142" s="440"/>
      <c r="D142" s="440"/>
      <c r="E142" s="8">
        <v>22512.525000000001</v>
      </c>
      <c r="F142" s="9">
        <f t="shared" si="8"/>
        <v>787.93837500000018</v>
      </c>
      <c r="G142" s="9">
        <f t="shared" si="9"/>
        <v>728.0550585000002</v>
      </c>
      <c r="H142" s="9">
        <f t="shared" si="5"/>
        <v>3151.7535000000007</v>
      </c>
      <c r="I142" s="9">
        <f t="shared" si="6"/>
        <v>742.61615967000023</v>
      </c>
      <c r="J142" s="9">
        <f t="shared" si="7"/>
        <v>4952.7555000000002</v>
      </c>
      <c r="K142" s="11"/>
      <c r="L142" s="11" t="s">
        <v>18</v>
      </c>
    </row>
    <row r="143" spans="1:26" ht="15.75" hidden="1" customHeight="1">
      <c r="A143" s="440"/>
      <c r="B143" s="440"/>
      <c r="C143" s="440"/>
      <c r="D143" s="440"/>
      <c r="E143" s="8">
        <v>40769.145000000004</v>
      </c>
      <c r="F143" s="9">
        <f t="shared" si="8"/>
        <v>1426.9200750000002</v>
      </c>
      <c r="G143" s="9">
        <f t="shared" si="9"/>
        <v>1318.4741493000004</v>
      </c>
      <c r="H143" s="9">
        <f t="shared" si="5"/>
        <v>5707.6803000000009</v>
      </c>
      <c r="I143" s="9">
        <f t="shared" si="6"/>
        <v>1344.8436322860005</v>
      </c>
      <c r="J143" s="9">
        <f t="shared" si="7"/>
        <v>8969.2119000000002</v>
      </c>
      <c r="K143" s="11"/>
      <c r="L143" s="11" t="s">
        <v>18</v>
      </c>
    </row>
    <row r="144" spans="1:26" ht="15.75" hidden="1" customHeight="1">
      <c r="A144" s="440"/>
      <c r="B144" s="440"/>
      <c r="C144" s="440"/>
      <c r="D144" s="440"/>
      <c r="E144" s="8">
        <v>91006.702500000014</v>
      </c>
      <c r="F144" s="9">
        <f t="shared" si="8"/>
        <v>3185.234587500001</v>
      </c>
      <c r="G144" s="9">
        <f t="shared" si="9"/>
        <v>2943.1567588500011</v>
      </c>
      <c r="H144" s="9">
        <f t="shared" si="5"/>
        <v>12740.938350000004</v>
      </c>
      <c r="I144" s="9">
        <f t="shared" si="6"/>
        <v>3002.0198940270011</v>
      </c>
      <c r="J144" s="9">
        <f t="shared" si="7"/>
        <v>20021.474550000003</v>
      </c>
      <c r="K144" s="11"/>
      <c r="L144" s="11" t="s">
        <v>18</v>
      </c>
    </row>
    <row r="145" spans="1:12" ht="15.75" hidden="1" customHeight="1">
      <c r="A145" s="440"/>
      <c r="B145" s="440"/>
      <c r="C145" s="440"/>
      <c r="D145" s="440"/>
      <c r="E145" s="8">
        <v>37889.0625</v>
      </c>
      <c r="F145" s="9">
        <f t="shared" si="8"/>
        <v>1326.1171875000002</v>
      </c>
      <c r="G145" s="9">
        <f t="shared" si="9"/>
        <v>1225.3322812500003</v>
      </c>
      <c r="H145" s="9">
        <f t="shared" si="5"/>
        <v>5304.4687500000009</v>
      </c>
      <c r="I145" s="9">
        <f t="shared" si="6"/>
        <v>1249.8389268750002</v>
      </c>
      <c r="J145" s="9">
        <f t="shared" si="7"/>
        <v>8335.59375</v>
      </c>
      <c r="K145" s="11"/>
      <c r="L145" s="11" t="s">
        <v>18</v>
      </c>
    </row>
    <row r="146" spans="1:12" ht="15.75" hidden="1" customHeight="1">
      <c r="A146" s="440"/>
      <c r="B146" s="440"/>
      <c r="C146" s="440"/>
      <c r="D146" s="440"/>
      <c r="E146" s="8">
        <v>30444.825000000001</v>
      </c>
      <c r="F146" s="9">
        <f t="shared" si="8"/>
        <v>1065.5688750000002</v>
      </c>
      <c r="G146" s="9">
        <f t="shared" si="9"/>
        <v>984.58564050000018</v>
      </c>
      <c r="H146" s="9">
        <f t="shared" si="5"/>
        <v>4262.2755000000006</v>
      </c>
      <c r="I146" s="9">
        <f t="shared" si="6"/>
        <v>1004.2773533100002</v>
      </c>
      <c r="J146" s="9">
        <f t="shared" si="7"/>
        <v>6697.8615</v>
      </c>
      <c r="K146" s="11"/>
      <c r="L146" s="11" t="s">
        <v>18</v>
      </c>
    </row>
    <row r="147" spans="1:12" ht="15.75" hidden="1" customHeight="1">
      <c r="A147" s="440"/>
      <c r="B147" s="440"/>
      <c r="C147" s="440"/>
      <c r="D147" s="440"/>
      <c r="E147" s="8">
        <v>29408.077500000003</v>
      </c>
      <c r="F147" s="9">
        <f t="shared" si="8"/>
        <v>1029.2827125000001</v>
      </c>
      <c r="G147" s="9">
        <f t="shared" si="9"/>
        <v>951.05722635000018</v>
      </c>
      <c r="H147" s="9">
        <f t="shared" si="5"/>
        <v>4117.1308500000005</v>
      </c>
      <c r="I147" s="9">
        <f t="shared" si="6"/>
        <v>970.07837087700022</v>
      </c>
      <c r="J147" s="9">
        <f t="shared" si="7"/>
        <v>6469.7770500000006</v>
      </c>
      <c r="K147" s="11"/>
      <c r="L147" s="11" t="s">
        <v>18</v>
      </c>
    </row>
    <row r="148" spans="1:12" ht="15.75" hidden="1" customHeight="1">
      <c r="A148" s="440"/>
      <c r="B148" s="440"/>
      <c r="C148" s="440"/>
      <c r="D148" s="440"/>
      <c r="E148" s="8">
        <v>114498.43500000001</v>
      </c>
      <c r="F148" s="9">
        <f t="shared" si="8"/>
        <v>4007.4452250000008</v>
      </c>
      <c r="G148" s="9">
        <f t="shared" si="9"/>
        <v>3702.8793879000009</v>
      </c>
      <c r="H148" s="9">
        <f t="shared" si="5"/>
        <v>16029.780900000003</v>
      </c>
      <c r="I148" s="9">
        <f t="shared" si="6"/>
        <v>3776.9369756580008</v>
      </c>
      <c r="J148" s="9">
        <f t="shared" si="7"/>
        <v>25189.655700000003</v>
      </c>
      <c r="K148" s="11"/>
      <c r="L148" s="11" t="s">
        <v>18</v>
      </c>
    </row>
    <row r="149" spans="1:12" ht="15.75" hidden="1" customHeight="1">
      <c r="A149" s="440"/>
      <c r="B149" s="440"/>
      <c r="C149" s="440"/>
      <c r="D149" s="440"/>
      <c r="E149" s="8">
        <v>61865.775000000001</v>
      </c>
      <c r="F149" s="9">
        <f t="shared" si="8"/>
        <v>2165.3021250000002</v>
      </c>
      <c r="G149" s="9">
        <f t="shared" si="9"/>
        <v>2000.7391635000001</v>
      </c>
      <c r="H149" s="9">
        <f t="shared" si="5"/>
        <v>8661.2085000000006</v>
      </c>
      <c r="I149" s="9">
        <f t="shared" si="6"/>
        <v>2040.7539467700001</v>
      </c>
      <c r="J149" s="9">
        <f t="shared" si="7"/>
        <v>13610.470500000001</v>
      </c>
      <c r="K149" s="11"/>
      <c r="L149" s="11" t="s">
        <v>18</v>
      </c>
    </row>
    <row r="150" spans="1:12" ht="15.75" hidden="1" customHeight="1">
      <c r="A150" s="440"/>
      <c r="B150" s="440"/>
      <c r="C150" s="440"/>
      <c r="D150" s="440"/>
      <c r="E150" s="8">
        <v>45678.54</v>
      </c>
      <c r="F150" s="9">
        <f t="shared" si="8"/>
        <v>1598.7489000000003</v>
      </c>
      <c r="G150" s="9">
        <f t="shared" si="9"/>
        <v>1477.2439836000003</v>
      </c>
      <c r="H150" s="9">
        <f t="shared" si="5"/>
        <v>6394.9956000000011</v>
      </c>
      <c r="I150" s="9">
        <f t="shared" si="6"/>
        <v>1506.7888632720003</v>
      </c>
      <c r="J150" s="9">
        <f t="shared" si="7"/>
        <v>10049.2788</v>
      </c>
      <c r="K150" s="11"/>
      <c r="L150" s="11" t="s">
        <v>18</v>
      </c>
    </row>
    <row r="151" spans="1:12" ht="15.75" hidden="1" customHeight="1">
      <c r="A151" s="440"/>
      <c r="B151" s="440"/>
      <c r="C151" s="440"/>
      <c r="D151" s="440"/>
      <c r="E151" s="8">
        <v>27829.837500000001</v>
      </c>
      <c r="F151" s="9">
        <f t="shared" si="8"/>
        <v>974.04431250000016</v>
      </c>
      <c r="G151" s="9">
        <f t="shared" si="9"/>
        <v>900.01694475000022</v>
      </c>
      <c r="H151" s="9">
        <f t="shared" si="5"/>
        <v>3896.1772500000006</v>
      </c>
      <c r="I151" s="9">
        <f t="shared" si="6"/>
        <v>918.01728364500025</v>
      </c>
      <c r="J151" s="9">
        <f t="shared" si="7"/>
        <v>6122.5642500000004</v>
      </c>
      <c r="K151" s="11"/>
      <c r="L151" s="11" t="s">
        <v>18</v>
      </c>
    </row>
    <row r="152" spans="1:12" ht="15.75" hidden="1" customHeight="1">
      <c r="A152" s="440"/>
      <c r="B152" s="440"/>
      <c r="C152" s="440"/>
      <c r="D152" s="440"/>
      <c r="E152" s="8">
        <v>44321.212500000001</v>
      </c>
      <c r="F152" s="9">
        <f t="shared" si="8"/>
        <v>1551.2424375000003</v>
      </c>
      <c r="G152" s="9">
        <f t="shared" si="9"/>
        <v>1433.3480122500002</v>
      </c>
      <c r="H152" s="9">
        <f t="shared" si="5"/>
        <v>6204.9697500000011</v>
      </c>
      <c r="I152" s="9">
        <f t="shared" si="6"/>
        <v>1462.0149724950002</v>
      </c>
      <c r="J152" s="9">
        <f t="shared" si="7"/>
        <v>9750.6667500000003</v>
      </c>
      <c r="K152" s="11"/>
      <c r="L152" s="11" t="s">
        <v>18</v>
      </c>
    </row>
    <row r="153" spans="1:12" ht="15.75" hidden="1" customHeight="1">
      <c r="A153" s="440"/>
      <c r="B153" s="440"/>
      <c r="C153" s="440"/>
      <c r="D153" s="440"/>
      <c r="E153" s="8">
        <v>50326.950000000004</v>
      </c>
      <c r="F153" s="9">
        <f t="shared" si="8"/>
        <v>1761.4432500000003</v>
      </c>
      <c r="G153" s="9">
        <f t="shared" si="9"/>
        <v>1627.5735630000004</v>
      </c>
      <c r="H153" s="9">
        <f t="shared" si="5"/>
        <v>7045.773000000001</v>
      </c>
      <c r="I153" s="9">
        <f t="shared" si="6"/>
        <v>1660.1250342600003</v>
      </c>
      <c r="J153" s="9">
        <f t="shared" si="7"/>
        <v>11071.929000000002</v>
      </c>
      <c r="K153" s="11"/>
      <c r="L153" s="11" t="s">
        <v>18</v>
      </c>
    </row>
    <row r="154" spans="1:12" ht="15.75" hidden="1" customHeight="1">
      <c r="A154" s="440"/>
      <c r="B154" s="440"/>
      <c r="C154" s="440"/>
      <c r="D154" s="440"/>
      <c r="E154" s="8">
        <v>58910.685000000005</v>
      </c>
      <c r="F154" s="9">
        <f t="shared" si="8"/>
        <v>2061.8739750000004</v>
      </c>
      <c r="G154" s="9">
        <f t="shared" si="9"/>
        <v>1905.1715529000005</v>
      </c>
      <c r="H154" s="9">
        <f t="shared" si="5"/>
        <v>8247.4959000000017</v>
      </c>
      <c r="I154" s="9">
        <f t="shared" si="6"/>
        <v>1943.2749839580006</v>
      </c>
      <c r="J154" s="9">
        <f t="shared" si="7"/>
        <v>12960.350700000001</v>
      </c>
      <c r="K154" s="11"/>
      <c r="L154" s="11" t="s">
        <v>18</v>
      </c>
    </row>
    <row r="155" spans="1:12" ht="15.75" hidden="1" customHeight="1">
      <c r="A155" s="440"/>
      <c r="B155" s="440"/>
      <c r="C155" s="440"/>
      <c r="D155" s="440"/>
      <c r="E155" s="8">
        <v>29955.735000000001</v>
      </c>
      <c r="F155" s="9">
        <f t="shared" si="8"/>
        <v>1048.4507250000001</v>
      </c>
      <c r="G155" s="9">
        <f t="shared" si="9"/>
        <v>968.76846990000013</v>
      </c>
      <c r="H155" s="9">
        <f t="shared" si="5"/>
        <v>4193.8029000000006</v>
      </c>
      <c r="I155" s="9">
        <f t="shared" si="6"/>
        <v>988.1438392980001</v>
      </c>
      <c r="J155" s="9">
        <f t="shared" si="7"/>
        <v>6590.2617</v>
      </c>
      <c r="K155" s="11"/>
      <c r="L155" s="11" t="s">
        <v>18</v>
      </c>
    </row>
    <row r="156" spans="1:12" ht="15.75" hidden="1" customHeight="1">
      <c r="A156" s="440"/>
      <c r="B156" s="440"/>
      <c r="C156" s="440"/>
      <c r="D156" s="440"/>
      <c r="E156" s="8">
        <v>57827.700000000004</v>
      </c>
      <c r="F156" s="9">
        <f t="shared" si="8"/>
        <v>2023.9695000000004</v>
      </c>
      <c r="G156" s="9">
        <f t="shared" si="9"/>
        <v>1870.1478180000004</v>
      </c>
      <c r="H156" s="9">
        <f t="shared" si="5"/>
        <v>8095.8780000000015</v>
      </c>
      <c r="I156" s="9">
        <f t="shared" si="6"/>
        <v>1907.5507743600003</v>
      </c>
      <c r="J156" s="9">
        <f t="shared" si="7"/>
        <v>12722.094000000001</v>
      </c>
      <c r="K156" s="11"/>
      <c r="L156" s="11" t="s">
        <v>18</v>
      </c>
    </row>
    <row r="157" spans="1:12" ht="15.75" hidden="1" customHeight="1">
      <c r="A157" s="440"/>
      <c r="B157" s="440"/>
      <c r="C157" s="440"/>
      <c r="D157" s="440"/>
      <c r="E157" s="8">
        <v>47134.507500000007</v>
      </c>
      <c r="F157" s="9">
        <f t="shared" si="8"/>
        <v>1649.7077625000004</v>
      </c>
      <c r="G157" s="9">
        <f t="shared" si="9"/>
        <v>1524.3299725500005</v>
      </c>
      <c r="H157" s="9">
        <f t="shared" si="5"/>
        <v>6598.8310500000016</v>
      </c>
      <c r="I157" s="9">
        <f t="shared" si="6"/>
        <v>1554.8165720010006</v>
      </c>
      <c r="J157" s="9">
        <f t="shared" si="7"/>
        <v>10369.591650000002</v>
      </c>
      <c r="K157" s="11"/>
      <c r="L157" s="11" t="s">
        <v>18</v>
      </c>
    </row>
    <row r="158" spans="1:12" ht="15.75" hidden="1" customHeight="1">
      <c r="A158" s="440"/>
      <c r="B158" s="440"/>
      <c r="C158" s="440"/>
      <c r="D158" s="440"/>
      <c r="E158" s="8">
        <v>28515.180000000004</v>
      </c>
      <c r="F158" s="9">
        <f t="shared" si="8"/>
        <v>998.03130000000021</v>
      </c>
      <c r="G158" s="9">
        <f t="shared" si="9"/>
        <v>922.18092120000028</v>
      </c>
      <c r="H158" s="9">
        <f t="shared" si="5"/>
        <v>3992.1252000000009</v>
      </c>
      <c r="I158" s="9">
        <f t="shared" si="6"/>
        <v>940.62453962400036</v>
      </c>
      <c r="J158" s="9">
        <f t="shared" si="7"/>
        <v>6273.3396000000012</v>
      </c>
      <c r="K158" s="11"/>
      <c r="L158" s="11" t="s">
        <v>18</v>
      </c>
    </row>
    <row r="159" spans="1:12" ht="15.75" hidden="1" customHeight="1">
      <c r="A159" s="440"/>
      <c r="B159" s="440"/>
      <c r="C159" s="440"/>
      <c r="D159" s="440"/>
      <c r="E159" s="8">
        <v>38847.72</v>
      </c>
      <c r="F159" s="9">
        <f t="shared" si="8"/>
        <v>1359.6702000000002</v>
      </c>
      <c r="G159" s="9">
        <f t="shared" si="9"/>
        <v>1256.3352648000002</v>
      </c>
      <c r="H159" s="9">
        <f t="shared" si="5"/>
        <v>5438.680800000001</v>
      </c>
      <c r="I159" s="9">
        <f t="shared" si="6"/>
        <v>1281.4619700960002</v>
      </c>
      <c r="J159" s="9">
        <f t="shared" si="7"/>
        <v>8546.4984000000004</v>
      </c>
      <c r="K159" s="11"/>
      <c r="L159" s="11" t="s">
        <v>18</v>
      </c>
    </row>
    <row r="160" spans="1:12" ht="15.75" hidden="1" customHeight="1">
      <c r="A160" s="440"/>
      <c r="B160" s="440"/>
      <c r="C160" s="440"/>
      <c r="D160" s="440"/>
      <c r="E160" s="8">
        <v>29249.842500000002</v>
      </c>
      <c r="F160" s="9">
        <f t="shared" si="8"/>
        <v>1023.7444875000002</v>
      </c>
      <c r="G160" s="9">
        <f t="shared" si="9"/>
        <v>945.93990645000019</v>
      </c>
      <c r="H160" s="9">
        <f t="shared" si="5"/>
        <v>4094.9779500000009</v>
      </c>
      <c r="I160" s="9">
        <f t="shared" si="6"/>
        <v>964.85870457900023</v>
      </c>
      <c r="J160" s="9">
        <f t="shared" si="7"/>
        <v>6434.9653500000004</v>
      </c>
      <c r="K160" s="11"/>
      <c r="L160" s="11" t="s">
        <v>18</v>
      </c>
    </row>
    <row r="161" spans="1:12" ht="15.75" hidden="1" customHeight="1">
      <c r="A161" s="440"/>
      <c r="B161" s="440"/>
      <c r="C161" s="440"/>
      <c r="D161" s="440"/>
      <c r="E161" s="8">
        <v>28426.815000000002</v>
      </c>
      <c r="F161" s="9">
        <f t="shared" si="8"/>
        <v>994.93852500000014</v>
      </c>
      <c r="G161" s="9">
        <f t="shared" si="9"/>
        <v>919.32319710000013</v>
      </c>
      <c r="H161" s="9">
        <f t="shared" si="5"/>
        <v>3979.7541000000006</v>
      </c>
      <c r="I161" s="9">
        <f t="shared" si="6"/>
        <v>937.70966104200011</v>
      </c>
      <c r="J161" s="9">
        <f t="shared" si="7"/>
        <v>6253.8993000000009</v>
      </c>
      <c r="K161" s="11"/>
      <c r="L161" s="11" t="s">
        <v>18</v>
      </c>
    </row>
    <row r="162" spans="1:12" ht="15.75" hidden="1" customHeight="1">
      <c r="A162" s="440"/>
      <c r="B162" s="440"/>
      <c r="C162" s="440"/>
      <c r="D162" s="440"/>
      <c r="E162" s="8">
        <v>32801.910000000003</v>
      </c>
      <c r="F162" s="9">
        <f t="shared" si="8"/>
        <v>1148.0668500000002</v>
      </c>
      <c r="G162" s="9">
        <f t="shared" si="9"/>
        <v>1060.8137694000002</v>
      </c>
      <c r="H162" s="9">
        <f t="shared" si="5"/>
        <v>4592.2674000000006</v>
      </c>
      <c r="I162" s="9">
        <f t="shared" si="6"/>
        <v>1082.0300447880002</v>
      </c>
      <c r="J162" s="9">
        <f t="shared" si="7"/>
        <v>7216.4202000000005</v>
      </c>
      <c r="K162" s="11"/>
      <c r="L162" s="11" t="s">
        <v>18</v>
      </c>
    </row>
    <row r="163" spans="1:12" ht="15.75" hidden="1" customHeight="1">
      <c r="A163" s="440"/>
      <c r="B163" s="440"/>
      <c r="C163" s="440"/>
      <c r="D163" s="440"/>
      <c r="E163" s="8">
        <v>28710.405000000002</v>
      </c>
      <c r="F163" s="9">
        <f t="shared" si="8"/>
        <v>1004.8641750000002</v>
      </c>
      <c r="G163" s="9">
        <f t="shared" si="9"/>
        <v>928.49449770000024</v>
      </c>
      <c r="H163" s="9">
        <f t="shared" si="5"/>
        <v>4019.4567000000006</v>
      </c>
      <c r="I163" s="9">
        <f t="shared" si="6"/>
        <v>947.06438765400026</v>
      </c>
      <c r="J163" s="9">
        <f t="shared" si="7"/>
        <v>6316.2891000000009</v>
      </c>
      <c r="K163" s="11"/>
      <c r="L163" s="11" t="s">
        <v>18</v>
      </c>
    </row>
    <row r="164" spans="1:12" ht="15.75" hidden="1" customHeight="1">
      <c r="A164" s="440"/>
      <c r="B164" s="440"/>
      <c r="C164" s="440"/>
      <c r="D164" s="440"/>
      <c r="E164" s="8">
        <v>47806.4925</v>
      </c>
      <c r="F164" s="9">
        <f t="shared" si="8"/>
        <v>1673.2272375000002</v>
      </c>
      <c r="G164" s="9">
        <f t="shared" si="9"/>
        <v>1546.0619674500003</v>
      </c>
      <c r="H164" s="9">
        <f t="shared" si="5"/>
        <v>6692.9089500000009</v>
      </c>
      <c r="I164" s="9">
        <f t="shared" si="6"/>
        <v>1576.9832067990003</v>
      </c>
      <c r="J164" s="9">
        <f t="shared" si="7"/>
        <v>10517.42835</v>
      </c>
      <c r="K164" s="11"/>
      <c r="L164" s="11" t="s">
        <v>18</v>
      </c>
    </row>
    <row r="165" spans="1:12" ht="15.75" hidden="1" customHeight="1">
      <c r="A165" s="440"/>
      <c r="B165" s="440"/>
      <c r="C165" s="440"/>
      <c r="D165" s="440"/>
      <c r="E165" s="8">
        <v>28917.960000000003</v>
      </c>
      <c r="F165" s="9">
        <f t="shared" si="8"/>
        <v>1012.1286000000002</v>
      </c>
      <c r="G165" s="9">
        <f t="shared" si="9"/>
        <v>935.2068264000003</v>
      </c>
      <c r="H165" s="9">
        <f t="shared" si="5"/>
        <v>4048.5144000000009</v>
      </c>
      <c r="I165" s="9">
        <f t="shared" si="6"/>
        <v>953.91096292800034</v>
      </c>
      <c r="J165" s="9">
        <f t="shared" si="7"/>
        <v>6361.9512000000004</v>
      </c>
      <c r="K165" s="11"/>
      <c r="L165" s="11" t="s">
        <v>18</v>
      </c>
    </row>
    <row r="166" spans="1:12" ht="15.75" hidden="1" customHeight="1">
      <c r="A166" s="440"/>
      <c r="B166" s="440"/>
      <c r="C166" s="440"/>
      <c r="D166" s="440"/>
      <c r="E166" s="8">
        <v>28104.180000000004</v>
      </c>
      <c r="F166" s="9">
        <f t="shared" si="8"/>
        <v>983.64630000000022</v>
      </c>
      <c r="G166" s="9">
        <f t="shared" si="9"/>
        <v>908.88918120000028</v>
      </c>
      <c r="H166" s="9">
        <f t="shared" si="5"/>
        <v>3934.5852000000009</v>
      </c>
      <c r="I166" s="9">
        <f t="shared" si="6"/>
        <v>927.06696482400025</v>
      </c>
      <c r="J166" s="9">
        <f t="shared" si="7"/>
        <v>6182.9196000000011</v>
      </c>
      <c r="K166" s="11"/>
      <c r="L166" s="11" t="s">
        <v>18</v>
      </c>
    </row>
    <row r="167" spans="1:12" ht="15.75" hidden="1" customHeight="1">
      <c r="A167" s="440"/>
      <c r="B167" s="440"/>
      <c r="C167" s="440"/>
      <c r="D167" s="440"/>
      <c r="E167" s="8">
        <v>44806.192500000005</v>
      </c>
      <c r="F167" s="9">
        <f t="shared" si="8"/>
        <v>1568.2167375000004</v>
      </c>
      <c r="G167" s="9">
        <f t="shared" si="9"/>
        <v>1449.0322654500003</v>
      </c>
      <c r="H167" s="9">
        <f t="shared" si="5"/>
        <v>6272.8669500000015</v>
      </c>
      <c r="I167" s="9">
        <f t="shared" si="6"/>
        <v>1478.0129107590003</v>
      </c>
      <c r="J167" s="9">
        <f t="shared" si="7"/>
        <v>9857.3623500000012</v>
      </c>
      <c r="K167" s="11"/>
      <c r="L167" s="11" t="s">
        <v>18</v>
      </c>
    </row>
    <row r="168" spans="1:12" ht="15.75" hidden="1" customHeight="1">
      <c r="A168" s="440"/>
      <c r="B168" s="440"/>
      <c r="C168" s="440"/>
      <c r="D168" s="440"/>
      <c r="E168" s="8">
        <v>33957.847500000003</v>
      </c>
      <c r="F168" s="9">
        <f t="shared" si="8"/>
        <v>1188.5246625000002</v>
      </c>
      <c r="G168" s="9">
        <f t="shared" si="9"/>
        <v>1098.1967881500002</v>
      </c>
      <c r="H168" s="9">
        <f t="shared" si="5"/>
        <v>4754.0986500000008</v>
      </c>
      <c r="I168" s="9">
        <f t="shared" si="6"/>
        <v>1120.1607239130003</v>
      </c>
      <c r="J168" s="9">
        <f t="shared" si="7"/>
        <v>7470.726450000001</v>
      </c>
      <c r="K168" s="11"/>
      <c r="L168" s="11" t="s">
        <v>18</v>
      </c>
    </row>
    <row r="169" spans="1:12" ht="15.75" hidden="1" customHeight="1">
      <c r="A169" s="440"/>
      <c r="B169" s="440"/>
      <c r="C169" s="440"/>
      <c r="D169" s="440"/>
      <c r="E169" s="8">
        <v>31100.370000000003</v>
      </c>
      <c r="F169" s="9">
        <f t="shared" si="8"/>
        <v>1088.5129500000003</v>
      </c>
      <c r="G169" s="9">
        <f t="shared" si="9"/>
        <v>1005.7859658000003</v>
      </c>
      <c r="H169" s="9">
        <f t="shared" si="5"/>
        <v>4354.0518000000011</v>
      </c>
      <c r="I169" s="9">
        <f t="shared" si="6"/>
        <v>1025.9016851160004</v>
      </c>
      <c r="J169" s="9">
        <f t="shared" si="7"/>
        <v>6842.0814000000009</v>
      </c>
      <c r="K169" s="11"/>
      <c r="L169" s="11" t="s">
        <v>18</v>
      </c>
    </row>
    <row r="170" spans="1:12" ht="15.75" hidden="1" customHeight="1">
      <c r="A170" s="440"/>
      <c r="B170" s="440"/>
      <c r="C170" s="440"/>
      <c r="D170" s="440"/>
      <c r="E170" s="8">
        <v>62334.315000000002</v>
      </c>
      <c r="F170" s="9">
        <f t="shared" si="8"/>
        <v>2181.7010250000003</v>
      </c>
      <c r="G170" s="9">
        <f t="shared" si="9"/>
        <v>2015.8917471000004</v>
      </c>
      <c r="H170" s="9">
        <f t="shared" si="5"/>
        <v>8726.8041000000012</v>
      </c>
      <c r="I170" s="9">
        <f t="shared" si="6"/>
        <v>2056.2095820420004</v>
      </c>
      <c r="J170" s="9">
        <f t="shared" si="7"/>
        <v>13713.549300000001</v>
      </c>
      <c r="K170" s="11"/>
      <c r="L170" s="11" t="s">
        <v>18</v>
      </c>
    </row>
    <row r="171" spans="1:12" ht="15.75" hidden="1" customHeight="1">
      <c r="A171" s="440"/>
      <c r="B171" s="440"/>
      <c r="C171" s="440"/>
      <c r="D171" s="440"/>
      <c r="E171" s="8">
        <v>12493.372500000001</v>
      </c>
      <c r="F171" s="9">
        <f t="shared" si="8"/>
        <v>437.2680375000001</v>
      </c>
      <c r="G171" s="9">
        <f t="shared" si="9"/>
        <v>404.03566665000011</v>
      </c>
      <c r="H171" s="9">
        <f t="shared" si="5"/>
        <v>1749.0721500000004</v>
      </c>
      <c r="I171" s="9">
        <f t="shared" si="6"/>
        <v>412.11637998300012</v>
      </c>
      <c r="J171" s="9">
        <f t="shared" si="7"/>
        <v>2748.5419500000003</v>
      </c>
      <c r="K171" s="11"/>
      <c r="L171" s="11" t="s">
        <v>18</v>
      </c>
    </row>
    <row r="172" spans="1:12" ht="15.75" hidden="1" customHeight="1">
      <c r="A172" s="440"/>
      <c r="B172" s="440"/>
      <c r="C172" s="440"/>
      <c r="D172" s="440"/>
      <c r="E172" s="8">
        <v>17387.355</v>
      </c>
      <c r="F172" s="9">
        <f t="shared" si="8"/>
        <v>608.55742500000008</v>
      </c>
      <c r="G172" s="9">
        <f t="shared" si="9"/>
        <v>562.30706070000008</v>
      </c>
      <c r="H172" s="9">
        <f t="shared" si="5"/>
        <v>2434.2297000000003</v>
      </c>
      <c r="I172" s="9">
        <f t="shared" si="6"/>
        <v>573.55320191400006</v>
      </c>
      <c r="J172" s="9">
        <f t="shared" si="7"/>
        <v>3825.2181</v>
      </c>
      <c r="K172" s="11"/>
      <c r="L172" s="11" t="s">
        <v>18</v>
      </c>
    </row>
    <row r="173" spans="1:12" ht="15.75" hidden="1" customHeight="1">
      <c r="A173" s="440"/>
      <c r="B173" s="440"/>
      <c r="C173" s="440"/>
      <c r="D173" s="440"/>
      <c r="E173" s="8">
        <v>19110.4725</v>
      </c>
      <c r="F173" s="9">
        <f t="shared" si="8"/>
        <v>668.86653750000005</v>
      </c>
      <c r="G173" s="9">
        <f t="shared" si="9"/>
        <v>618.03268065000009</v>
      </c>
      <c r="H173" s="9">
        <f t="shared" si="5"/>
        <v>2675.4661500000002</v>
      </c>
      <c r="I173" s="9">
        <f t="shared" si="6"/>
        <v>630.39333426300016</v>
      </c>
      <c r="J173" s="9">
        <f t="shared" si="7"/>
        <v>4204.3039500000004</v>
      </c>
      <c r="K173" s="11"/>
      <c r="L173" s="11" t="s">
        <v>18</v>
      </c>
    </row>
    <row r="174" spans="1:12" ht="15.75" hidden="1" customHeight="1">
      <c r="A174" s="440"/>
      <c r="B174" s="440"/>
      <c r="C174" s="440"/>
      <c r="D174" s="440"/>
      <c r="E174" s="8">
        <v>19072.455000000002</v>
      </c>
      <c r="F174" s="9">
        <f t="shared" si="8"/>
        <v>667.53592500000013</v>
      </c>
      <c r="G174" s="9">
        <f t="shared" si="9"/>
        <v>616.80319470000018</v>
      </c>
      <c r="H174" s="9">
        <f t="shared" si="5"/>
        <v>2670.1437000000005</v>
      </c>
      <c r="I174" s="9">
        <f t="shared" si="6"/>
        <v>629.13925859400024</v>
      </c>
      <c r="J174" s="9">
        <f t="shared" si="7"/>
        <v>4195.9401000000007</v>
      </c>
      <c r="K174" s="11"/>
      <c r="L174" s="11" t="s">
        <v>18</v>
      </c>
    </row>
    <row r="175" spans="1:12" s="430" customFormat="1" ht="33.75" customHeight="1">
      <c r="A175" s="441"/>
      <c r="B175" s="441"/>
      <c r="C175" s="441"/>
      <c r="D175" s="441"/>
      <c r="E175" s="8"/>
      <c r="F175" s="18" t="s">
        <v>2888</v>
      </c>
      <c r="G175" s="18" t="s">
        <v>13</v>
      </c>
      <c r="H175" s="18" t="s">
        <v>14</v>
      </c>
      <c r="I175" s="431" t="s">
        <v>15</v>
      </c>
      <c r="J175" s="431" t="s">
        <v>16</v>
      </c>
      <c r="K175" s="432" t="s">
        <v>10</v>
      </c>
      <c r="L175" s="16"/>
    </row>
    <row r="176" spans="1:12" ht="15.75" customHeight="1">
      <c r="A176" s="365" t="s">
        <v>218</v>
      </c>
      <c r="B176" s="366">
        <v>1</v>
      </c>
      <c r="C176" s="367" t="s">
        <v>219</v>
      </c>
      <c r="D176" s="367" t="s">
        <v>219</v>
      </c>
      <c r="E176" s="368">
        <v>12903</v>
      </c>
      <c r="F176" s="369">
        <v>315</v>
      </c>
      <c r="G176" s="369">
        <v>315</v>
      </c>
      <c r="H176" s="369">
        <v>2064</v>
      </c>
      <c r="I176" s="369">
        <v>342</v>
      </c>
      <c r="J176" s="369">
        <f t="shared" si="7"/>
        <v>2838.66</v>
      </c>
      <c r="K176" s="365">
        <v>22</v>
      </c>
      <c r="L176" s="365" t="s">
        <v>18</v>
      </c>
    </row>
    <row r="177" spans="1:12" ht="15.75" customHeight="1">
      <c r="A177" s="365" t="s">
        <v>218</v>
      </c>
      <c r="B177" s="366">
        <v>2</v>
      </c>
      <c r="C177" s="367" t="s">
        <v>220</v>
      </c>
      <c r="D177" s="367" t="s">
        <v>220</v>
      </c>
      <c r="E177" s="368">
        <v>17294</v>
      </c>
      <c r="F177" s="369">
        <v>438</v>
      </c>
      <c r="G177" s="369">
        <v>438</v>
      </c>
      <c r="H177" s="369">
        <v>2868</v>
      </c>
      <c r="I177" s="369">
        <v>475</v>
      </c>
      <c r="J177" s="369">
        <v>3943</v>
      </c>
      <c r="K177" s="365">
        <v>22</v>
      </c>
      <c r="L177" s="365" t="s">
        <v>18</v>
      </c>
    </row>
    <row r="178" spans="1:12" ht="15.75" customHeight="1">
      <c r="A178" s="365" t="s">
        <v>218</v>
      </c>
      <c r="B178" s="366">
        <v>3</v>
      </c>
      <c r="C178" s="367" t="s">
        <v>221</v>
      </c>
      <c r="D178" s="367" t="s">
        <v>221</v>
      </c>
      <c r="E178" s="368">
        <v>19692</v>
      </c>
      <c r="F178" s="369">
        <v>512</v>
      </c>
      <c r="G178" s="369">
        <v>481</v>
      </c>
      <c r="H178" s="369">
        <v>3151</v>
      </c>
      <c r="I178" s="369">
        <v>522</v>
      </c>
      <c r="J178" s="369">
        <f t="shared" si="7"/>
        <v>4332.24</v>
      </c>
      <c r="K178" s="365">
        <v>22</v>
      </c>
      <c r="L178" s="365" t="s">
        <v>18</v>
      </c>
    </row>
    <row r="179" spans="1:12" ht="15.75" customHeight="1">
      <c r="A179" s="365" t="s">
        <v>218</v>
      </c>
      <c r="B179" s="366">
        <v>4</v>
      </c>
      <c r="C179" s="367" t="s">
        <v>222</v>
      </c>
      <c r="D179" s="367" t="s">
        <v>222</v>
      </c>
      <c r="E179" s="368">
        <v>19563</v>
      </c>
      <c r="F179" s="369">
        <v>511</v>
      </c>
      <c r="G179" s="369">
        <v>480</v>
      </c>
      <c r="H179" s="369">
        <v>3144</v>
      </c>
      <c r="I179" s="369">
        <v>521</v>
      </c>
      <c r="J179" s="369">
        <v>4324</v>
      </c>
      <c r="K179" s="365">
        <v>22</v>
      </c>
      <c r="L179" s="365" t="s">
        <v>18</v>
      </c>
    </row>
    <row r="180" spans="1:12" ht="15.75" customHeight="1">
      <c r="A180" s="365" t="s">
        <v>218</v>
      </c>
      <c r="B180" s="366">
        <v>5</v>
      </c>
      <c r="C180" s="367" t="s">
        <v>223</v>
      </c>
      <c r="D180" s="367" t="s">
        <v>223</v>
      </c>
      <c r="E180" s="368">
        <v>16847</v>
      </c>
      <c r="F180" s="369">
        <v>438</v>
      </c>
      <c r="G180" s="369">
        <v>412</v>
      </c>
      <c r="H180" s="369">
        <v>2695</v>
      </c>
      <c r="I180" s="369">
        <v>447</v>
      </c>
      <c r="J180" s="369">
        <v>3706</v>
      </c>
      <c r="K180" s="365">
        <v>22</v>
      </c>
      <c r="L180" s="365" t="s">
        <v>18</v>
      </c>
    </row>
    <row r="181" spans="1:12" ht="15.75" customHeight="1">
      <c r="A181" s="365" t="s">
        <v>218</v>
      </c>
      <c r="B181" s="366">
        <v>6</v>
      </c>
      <c r="C181" s="367" t="s">
        <v>224</v>
      </c>
      <c r="D181" s="367" t="s">
        <v>224</v>
      </c>
      <c r="E181" s="368">
        <v>14467</v>
      </c>
      <c r="F181" s="369">
        <v>376</v>
      </c>
      <c r="G181" s="369">
        <v>354</v>
      </c>
      <c r="H181" s="369">
        <v>2315</v>
      </c>
      <c r="I181" s="369">
        <v>384</v>
      </c>
      <c r="J181" s="369">
        <v>3183</v>
      </c>
      <c r="K181" s="365">
        <v>22</v>
      </c>
      <c r="L181" s="365" t="s">
        <v>18</v>
      </c>
    </row>
    <row r="182" spans="1:12" ht="15.75" customHeight="1">
      <c r="A182" s="365" t="s">
        <v>218</v>
      </c>
      <c r="B182" s="366">
        <v>7</v>
      </c>
      <c r="C182" s="367" t="s">
        <v>225</v>
      </c>
      <c r="D182" s="367" t="s">
        <v>225</v>
      </c>
      <c r="E182" s="368">
        <v>22263</v>
      </c>
      <c r="F182" s="369">
        <v>579</v>
      </c>
      <c r="G182" s="369">
        <v>544</v>
      </c>
      <c r="H182" s="369">
        <v>3562</v>
      </c>
      <c r="I182" s="369">
        <v>590</v>
      </c>
      <c r="J182" s="369">
        <f t="shared" si="7"/>
        <v>4897.8599999999997</v>
      </c>
      <c r="K182" s="365">
        <v>22</v>
      </c>
      <c r="L182" s="365" t="s">
        <v>18</v>
      </c>
    </row>
    <row r="183" spans="1:12" ht="15.75" customHeight="1">
      <c r="A183" s="365" t="s">
        <v>218</v>
      </c>
      <c r="B183" s="366">
        <v>8</v>
      </c>
      <c r="C183" s="367" t="s">
        <v>226</v>
      </c>
      <c r="D183" s="367" t="s">
        <v>226</v>
      </c>
      <c r="E183" s="368">
        <v>16410</v>
      </c>
      <c r="F183" s="369">
        <v>427</v>
      </c>
      <c r="G183" s="369">
        <v>401</v>
      </c>
      <c r="H183" s="369">
        <v>2626</v>
      </c>
      <c r="I183" s="369">
        <v>435</v>
      </c>
      <c r="J183" s="369">
        <f t="shared" si="7"/>
        <v>3610.2</v>
      </c>
      <c r="K183" s="365">
        <v>22</v>
      </c>
      <c r="L183" s="365" t="s">
        <v>18</v>
      </c>
    </row>
    <row r="184" spans="1:12" ht="15.75" customHeight="1">
      <c r="A184" s="365" t="s">
        <v>218</v>
      </c>
      <c r="B184" s="366">
        <v>9</v>
      </c>
      <c r="C184" s="367" t="s">
        <v>218</v>
      </c>
      <c r="D184" s="367" t="s">
        <v>218</v>
      </c>
      <c r="E184" s="368">
        <v>31399</v>
      </c>
      <c r="F184" s="369">
        <v>816</v>
      </c>
      <c r="G184" s="369">
        <v>767</v>
      </c>
      <c r="H184" s="369">
        <v>5024</v>
      </c>
      <c r="I184" s="369">
        <v>833</v>
      </c>
      <c r="J184" s="369">
        <v>6908</v>
      </c>
      <c r="K184" s="365">
        <v>22</v>
      </c>
      <c r="L184" s="365" t="s">
        <v>18</v>
      </c>
    </row>
    <row r="185" spans="1:12" ht="15.75" customHeight="1">
      <c r="A185" s="365" t="s">
        <v>218</v>
      </c>
      <c r="B185" s="366">
        <v>10</v>
      </c>
      <c r="C185" s="367" t="s">
        <v>227</v>
      </c>
      <c r="D185" s="367" t="s">
        <v>227</v>
      </c>
      <c r="E185" s="368">
        <v>17449</v>
      </c>
      <c r="F185" s="369">
        <v>454</v>
      </c>
      <c r="G185" s="369">
        <v>424</v>
      </c>
      <c r="H185" s="369">
        <v>2792</v>
      </c>
      <c r="I185" s="369">
        <v>463</v>
      </c>
      <c r="J185" s="369">
        <f t="shared" si="7"/>
        <v>3838.78</v>
      </c>
      <c r="K185" s="365">
        <v>22</v>
      </c>
      <c r="L185" s="365" t="s">
        <v>18</v>
      </c>
    </row>
    <row r="186" spans="1:12" ht="15.75" customHeight="1">
      <c r="A186" s="365" t="s">
        <v>218</v>
      </c>
      <c r="B186" s="366">
        <v>11</v>
      </c>
      <c r="C186" s="367" t="s">
        <v>228</v>
      </c>
      <c r="D186" s="367" t="s">
        <v>228</v>
      </c>
      <c r="E186" s="368">
        <v>19799</v>
      </c>
      <c r="F186" s="369">
        <v>515</v>
      </c>
      <c r="G186" s="369">
        <v>484</v>
      </c>
      <c r="H186" s="369">
        <v>3168</v>
      </c>
      <c r="I186" s="369">
        <v>525</v>
      </c>
      <c r="J186" s="369">
        <f t="shared" si="7"/>
        <v>4355.78</v>
      </c>
      <c r="K186" s="365">
        <v>22</v>
      </c>
      <c r="L186" s="365" t="s">
        <v>18</v>
      </c>
    </row>
    <row r="187" spans="1:12" ht="15.75" customHeight="1">
      <c r="A187" s="365" t="s">
        <v>218</v>
      </c>
      <c r="B187" s="366">
        <v>12</v>
      </c>
      <c r="C187" s="367" t="s">
        <v>229</v>
      </c>
      <c r="D187" s="367" t="s">
        <v>229</v>
      </c>
      <c r="E187" s="368">
        <v>14657</v>
      </c>
      <c r="F187" s="369">
        <v>381</v>
      </c>
      <c r="G187" s="369">
        <v>358</v>
      </c>
      <c r="H187" s="369">
        <v>2345</v>
      </c>
      <c r="I187" s="369">
        <v>389</v>
      </c>
      <c r="J187" s="369">
        <f t="shared" si="7"/>
        <v>3224.54</v>
      </c>
      <c r="K187" s="365">
        <v>22</v>
      </c>
      <c r="L187" s="365" t="s">
        <v>18</v>
      </c>
    </row>
    <row r="188" spans="1:12" ht="15.75" customHeight="1">
      <c r="A188" s="365" t="s">
        <v>218</v>
      </c>
      <c r="B188" s="366">
        <v>13</v>
      </c>
      <c r="C188" s="367" t="s">
        <v>230</v>
      </c>
      <c r="D188" s="367" t="s">
        <v>230</v>
      </c>
      <c r="E188" s="368">
        <v>14657</v>
      </c>
      <c r="F188" s="369">
        <v>381</v>
      </c>
      <c r="G188" s="369">
        <v>358</v>
      </c>
      <c r="H188" s="369">
        <v>2345</v>
      </c>
      <c r="I188" s="369">
        <v>389</v>
      </c>
      <c r="J188" s="369">
        <f t="shared" si="7"/>
        <v>3224.54</v>
      </c>
      <c r="K188" s="365">
        <v>22</v>
      </c>
      <c r="L188" s="365" t="s">
        <v>18</v>
      </c>
    </row>
    <row r="189" spans="1:12" ht="15.75" customHeight="1">
      <c r="A189" s="365" t="s">
        <v>218</v>
      </c>
      <c r="B189" s="366">
        <v>14</v>
      </c>
      <c r="C189" s="367" t="s">
        <v>231</v>
      </c>
      <c r="D189" s="367" t="s">
        <v>231</v>
      </c>
      <c r="E189" s="368">
        <v>15109</v>
      </c>
      <c r="F189" s="369">
        <v>393</v>
      </c>
      <c r="G189" s="369">
        <v>369</v>
      </c>
      <c r="H189" s="369">
        <v>2417</v>
      </c>
      <c r="I189" s="369">
        <v>401</v>
      </c>
      <c r="J189" s="369">
        <f t="shared" si="7"/>
        <v>3323.98</v>
      </c>
      <c r="K189" s="365">
        <v>22</v>
      </c>
      <c r="L189" s="365" t="s">
        <v>18</v>
      </c>
    </row>
    <row r="190" spans="1:12" ht="15.75" customHeight="1">
      <c r="A190" s="365" t="s">
        <v>218</v>
      </c>
      <c r="B190" s="366">
        <v>15</v>
      </c>
      <c r="C190" s="367" t="s">
        <v>232</v>
      </c>
      <c r="D190" s="367" t="s">
        <v>232</v>
      </c>
      <c r="E190" s="368">
        <v>27993</v>
      </c>
      <c r="F190" s="369">
        <v>728</v>
      </c>
      <c r="G190" s="369">
        <v>684</v>
      </c>
      <c r="H190" s="369">
        <v>4479</v>
      </c>
      <c r="I190" s="369">
        <v>742</v>
      </c>
      <c r="J190" s="369">
        <f t="shared" si="7"/>
        <v>6158.46</v>
      </c>
      <c r="K190" s="365">
        <v>22</v>
      </c>
      <c r="L190" s="365" t="s">
        <v>18</v>
      </c>
    </row>
    <row r="191" spans="1:12" ht="15.75" hidden="1" customHeight="1">
      <c r="A191" s="11" t="s">
        <v>233</v>
      </c>
      <c r="B191" s="7">
        <v>184</v>
      </c>
      <c r="C191" s="23" t="s">
        <v>234</v>
      </c>
      <c r="D191" s="23" t="s">
        <v>234</v>
      </c>
      <c r="E191" s="8">
        <v>31704.796875000004</v>
      </c>
      <c r="F191" s="9">
        <v>982.84870312500016</v>
      </c>
      <c r="G191" s="9">
        <v>29802.509062500001</v>
      </c>
      <c r="H191" s="9">
        <v>5072.7675000000008</v>
      </c>
      <c r="I191" s="9">
        <v>27797</v>
      </c>
      <c r="J191" s="9">
        <v>6975.0553125000006</v>
      </c>
      <c r="K191" s="11">
        <v>22</v>
      </c>
      <c r="L191" s="11" t="s">
        <v>18</v>
      </c>
    </row>
    <row r="192" spans="1:12" ht="15.75" hidden="1" customHeight="1">
      <c r="A192" s="11" t="s">
        <v>235</v>
      </c>
      <c r="B192" s="7">
        <v>185</v>
      </c>
      <c r="C192" s="24" t="s">
        <v>234</v>
      </c>
      <c r="D192" s="24" t="s">
        <v>234</v>
      </c>
      <c r="E192" s="8">
        <v>19239.9375</v>
      </c>
      <c r="F192" s="9">
        <v>596.4380625</v>
      </c>
      <c r="G192" s="9">
        <v>18085.541249999998</v>
      </c>
      <c r="H192" s="9">
        <v>3078.39</v>
      </c>
      <c r="I192" s="9">
        <v>27798</v>
      </c>
      <c r="J192" s="9">
        <v>4232.7862500000001</v>
      </c>
      <c r="K192" s="11">
        <v>22</v>
      </c>
      <c r="L192" s="11" t="s">
        <v>18</v>
      </c>
    </row>
    <row r="193" spans="1:12" ht="15.75" hidden="1" customHeight="1">
      <c r="A193" s="11" t="s">
        <v>235</v>
      </c>
      <c r="B193" s="7">
        <v>186</v>
      </c>
      <c r="C193" s="24" t="s">
        <v>236</v>
      </c>
      <c r="D193" s="24" t="s">
        <v>236</v>
      </c>
      <c r="E193" s="8">
        <v>50527.312500000007</v>
      </c>
      <c r="F193" s="9">
        <v>1566.3466875000001</v>
      </c>
      <c r="G193" s="9">
        <v>47495.673750000002</v>
      </c>
      <c r="H193" s="9">
        <v>8084.3700000000017</v>
      </c>
      <c r="I193" s="9">
        <v>27799</v>
      </c>
      <c r="J193" s="9">
        <v>11116.008750000001</v>
      </c>
      <c r="K193" s="11">
        <v>22</v>
      </c>
      <c r="L193" s="11" t="s">
        <v>18</v>
      </c>
    </row>
    <row r="194" spans="1:12" ht="15.75" hidden="1" customHeight="1">
      <c r="A194" s="11" t="s">
        <v>235</v>
      </c>
      <c r="B194" s="7">
        <v>187</v>
      </c>
      <c r="C194" s="24" t="s">
        <v>237</v>
      </c>
      <c r="D194" s="24" t="s">
        <v>237</v>
      </c>
      <c r="E194" s="8">
        <v>18970.21875</v>
      </c>
      <c r="F194" s="9">
        <v>588.07678124999995</v>
      </c>
      <c r="G194" s="9">
        <v>17832.005624999998</v>
      </c>
      <c r="H194" s="9">
        <v>3035.2350000000001</v>
      </c>
      <c r="I194" s="9">
        <v>27800</v>
      </c>
      <c r="J194" s="9">
        <v>4173.4481249999999</v>
      </c>
      <c r="K194" s="11">
        <v>22</v>
      </c>
      <c r="L194" s="11" t="s">
        <v>18</v>
      </c>
    </row>
    <row r="195" spans="1:12" ht="15.75" hidden="1" customHeight="1">
      <c r="A195" s="11" t="s">
        <v>235</v>
      </c>
      <c r="B195" s="7">
        <v>188</v>
      </c>
      <c r="C195" s="24" t="s">
        <v>238</v>
      </c>
      <c r="D195" s="24" t="s">
        <v>238</v>
      </c>
      <c r="E195" s="8">
        <v>47528.296875000007</v>
      </c>
      <c r="F195" s="9">
        <v>1473.3772031250003</v>
      </c>
      <c r="G195" s="9">
        <v>44676.599062500005</v>
      </c>
      <c r="H195" s="9">
        <v>7604.5275000000011</v>
      </c>
      <c r="I195" s="9">
        <v>27801</v>
      </c>
      <c r="J195" s="9">
        <v>10456.225312500002</v>
      </c>
      <c r="K195" s="11">
        <v>22</v>
      </c>
      <c r="L195" s="11" t="s">
        <v>18</v>
      </c>
    </row>
    <row r="196" spans="1:12" ht="15.75" hidden="1" customHeight="1">
      <c r="A196" s="11" t="s">
        <v>235</v>
      </c>
      <c r="B196" s="7">
        <v>189</v>
      </c>
      <c r="C196" s="24" t="s">
        <v>239</v>
      </c>
      <c r="D196" s="24" t="s">
        <v>239</v>
      </c>
      <c r="E196" s="8">
        <v>29437.875000000004</v>
      </c>
      <c r="F196" s="9">
        <v>912.57412500000009</v>
      </c>
      <c r="G196" s="9">
        <v>27671.602500000001</v>
      </c>
      <c r="H196" s="9">
        <v>4710.0600000000004</v>
      </c>
      <c r="I196" s="9">
        <v>27802</v>
      </c>
      <c r="J196" s="9">
        <v>6476.3325000000004</v>
      </c>
      <c r="K196" s="11">
        <v>22</v>
      </c>
      <c r="L196" s="11" t="s">
        <v>18</v>
      </c>
    </row>
    <row r="197" spans="1:12" ht="15.75" hidden="1" customHeight="1">
      <c r="A197" s="11" t="s">
        <v>235</v>
      </c>
      <c r="B197" s="7">
        <v>190</v>
      </c>
      <c r="C197" s="24" t="s">
        <v>240</v>
      </c>
      <c r="D197" s="24" t="s">
        <v>240</v>
      </c>
      <c r="E197" s="8">
        <v>62651.812500000007</v>
      </c>
      <c r="F197" s="9">
        <v>1942.2061875000002</v>
      </c>
      <c r="G197" s="9">
        <v>58892.703750000001</v>
      </c>
      <c r="H197" s="9">
        <v>10024.290000000001</v>
      </c>
      <c r="I197" s="9">
        <v>27803</v>
      </c>
      <c r="J197" s="9">
        <v>13783.398750000002</v>
      </c>
      <c r="K197" s="11">
        <v>22</v>
      </c>
      <c r="L197" s="11" t="s">
        <v>18</v>
      </c>
    </row>
    <row r="198" spans="1:12" ht="15.75" hidden="1" customHeight="1">
      <c r="A198" s="11" t="s">
        <v>235</v>
      </c>
      <c r="B198" s="7">
        <v>191</v>
      </c>
      <c r="C198" s="24" t="s">
        <v>241</v>
      </c>
      <c r="D198" s="24" t="s">
        <v>241</v>
      </c>
      <c r="E198" s="8">
        <v>41363.040000000001</v>
      </c>
      <c r="F198" s="9">
        <v>1282.25424</v>
      </c>
      <c r="G198" s="9">
        <v>38881.257599999997</v>
      </c>
      <c r="H198" s="9">
        <v>6618.0864000000001</v>
      </c>
      <c r="I198" s="9">
        <v>27804</v>
      </c>
      <c r="J198" s="9">
        <v>9099.8688000000002</v>
      </c>
      <c r="K198" s="11">
        <v>22</v>
      </c>
      <c r="L198" s="11" t="s">
        <v>18</v>
      </c>
    </row>
    <row r="199" spans="1:12" ht="15.75" hidden="1" customHeight="1">
      <c r="A199" s="11" t="s">
        <v>235</v>
      </c>
      <c r="B199" s="7">
        <v>192</v>
      </c>
      <c r="C199" s="24" t="s">
        <v>242</v>
      </c>
      <c r="D199" s="24" t="s">
        <v>242</v>
      </c>
      <c r="E199" s="8">
        <v>23390.010000000002</v>
      </c>
      <c r="F199" s="9">
        <v>725.09031000000004</v>
      </c>
      <c r="G199" s="9">
        <v>21986.609400000001</v>
      </c>
      <c r="H199" s="9">
        <v>3742.4016000000006</v>
      </c>
      <c r="I199" s="9">
        <v>27805</v>
      </c>
      <c r="J199" s="9">
        <v>5145.8022000000001</v>
      </c>
      <c r="K199" s="11">
        <v>22</v>
      </c>
      <c r="L199" s="11" t="s">
        <v>18</v>
      </c>
    </row>
    <row r="200" spans="1:12" ht="15.75" hidden="1" customHeight="1">
      <c r="A200" s="11" t="s">
        <v>235</v>
      </c>
      <c r="B200" s="7">
        <v>193</v>
      </c>
      <c r="C200" s="24" t="s">
        <v>243</v>
      </c>
      <c r="D200" s="24" t="s">
        <v>243</v>
      </c>
      <c r="E200" s="8">
        <v>25822.359375000004</v>
      </c>
      <c r="F200" s="9">
        <v>800.49314062500014</v>
      </c>
      <c r="G200" s="9">
        <v>24273.017812500002</v>
      </c>
      <c r="H200" s="9">
        <v>4131.5775000000003</v>
      </c>
      <c r="I200" s="9">
        <v>27806</v>
      </c>
      <c r="J200" s="9">
        <v>5680.919062500001</v>
      </c>
      <c r="K200" s="11">
        <v>22</v>
      </c>
      <c r="L200" s="11" t="s">
        <v>23</v>
      </c>
    </row>
    <row r="201" spans="1:12" ht="15.75" hidden="1" customHeight="1">
      <c r="A201" s="270" t="s">
        <v>235</v>
      </c>
      <c r="B201" s="271">
        <v>194</v>
      </c>
      <c r="C201" s="272" t="s">
        <v>2784</v>
      </c>
      <c r="D201" s="273" t="s">
        <v>2784</v>
      </c>
      <c r="E201" s="274">
        <v>18931.6875</v>
      </c>
      <c r="F201" s="275">
        <v>586.88231250000001</v>
      </c>
      <c r="G201" s="275">
        <v>17795.786249999997</v>
      </c>
      <c r="H201" s="275">
        <v>3029.07</v>
      </c>
      <c r="I201" s="275">
        <v>27807</v>
      </c>
      <c r="J201" s="275">
        <v>4164.9712499999996</v>
      </c>
      <c r="K201" s="270">
        <v>22</v>
      </c>
      <c r="L201" s="270" t="s">
        <v>23</v>
      </c>
    </row>
    <row r="202" spans="1:12" ht="15.75" hidden="1" customHeight="1">
      <c r="A202" s="270" t="s">
        <v>235</v>
      </c>
      <c r="B202" s="271">
        <v>195</v>
      </c>
      <c r="C202" s="272" t="s">
        <v>2785</v>
      </c>
      <c r="D202" s="272" t="s">
        <v>2785</v>
      </c>
      <c r="E202" s="274">
        <v>44510.015625</v>
      </c>
      <c r="F202" s="275">
        <v>1379.810484375</v>
      </c>
      <c r="G202" s="275">
        <v>41839.414687500001</v>
      </c>
      <c r="H202" s="275">
        <v>7121.6025</v>
      </c>
      <c r="I202" s="275">
        <v>27808</v>
      </c>
      <c r="J202" s="275">
        <v>9792.2034375000003</v>
      </c>
      <c r="K202" s="270">
        <v>22</v>
      </c>
      <c r="L202" s="270" t="s">
        <v>23</v>
      </c>
    </row>
    <row r="203" spans="1:12" ht="15.75" hidden="1" customHeight="1">
      <c r="A203" s="270" t="s">
        <v>235</v>
      </c>
      <c r="B203" s="271">
        <v>194</v>
      </c>
      <c r="C203" s="272" t="s">
        <v>244</v>
      </c>
      <c r="D203" s="272" t="s">
        <v>244</v>
      </c>
      <c r="E203" s="274">
        <v>44976</v>
      </c>
      <c r="F203" s="275">
        <v>1394.2560000000001</v>
      </c>
      <c r="G203" s="275">
        <v>42277.439999999995</v>
      </c>
      <c r="H203" s="275">
        <v>7196.16</v>
      </c>
      <c r="I203" s="275">
        <v>27809</v>
      </c>
      <c r="J203" s="275">
        <v>9894.7199999999993</v>
      </c>
      <c r="K203" s="270">
        <v>22</v>
      </c>
      <c r="L203" s="270" t="s">
        <v>23</v>
      </c>
    </row>
    <row r="204" spans="1:12" ht="15.75" hidden="1" customHeight="1">
      <c r="A204" s="270" t="s">
        <v>235</v>
      </c>
      <c r="B204" s="271">
        <v>195</v>
      </c>
      <c r="C204" s="272" t="s">
        <v>245</v>
      </c>
      <c r="D204" s="272" t="s">
        <v>245</v>
      </c>
      <c r="E204" s="274">
        <v>27072.570000000003</v>
      </c>
      <c r="F204" s="275">
        <v>839.24967000000015</v>
      </c>
      <c r="G204" s="275">
        <v>25448.215800000002</v>
      </c>
      <c r="H204" s="275">
        <v>4331.6112000000003</v>
      </c>
      <c r="I204" s="275">
        <v>27810</v>
      </c>
      <c r="J204" s="275">
        <v>5955.965400000001</v>
      </c>
      <c r="K204" s="270">
        <v>22</v>
      </c>
      <c r="L204" s="270" t="s">
        <v>23</v>
      </c>
    </row>
    <row r="205" spans="1:12" ht="15.75" hidden="1" customHeight="1">
      <c r="A205" s="270" t="s">
        <v>235</v>
      </c>
      <c r="B205" s="271">
        <v>196</v>
      </c>
      <c r="C205" s="272" t="s">
        <v>246</v>
      </c>
      <c r="D205" s="272" t="s">
        <v>246</v>
      </c>
      <c r="E205" s="274">
        <v>22766.317500000001</v>
      </c>
      <c r="F205" s="275">
        <v>705.75584249999997</v>
      </c>
      <c r="G205" s="275">
        <v>21400.338449999999</v>
      </c>
      <c r="H205" s="275">
        <v>3642.6108000000004</v>
      </c>
      <c r="I205" s="275">
        <v>27811</v>
      </c>
      <c r="J205" s="275">
        <v>5008.5898500000003</v>
      </c>
      <c r="K205" s="270">
        <v>22</v>
      </c>
      <c r="L205" s="270" t="s">
        <v>23</v>
      </c>
    </row>
    <row r="206" spans="1:12" ht="15.75" hidden="1" customHeight="1">
      <c r="A206" s="270" t="s">
        <v>235</v>
      </c>
      <c r="B206" s="271">
        <v>197</v>
      </c>
      <c r="C206" s="272" t="s">
        <v>247</v>
      </c>
      <c r="D206" s="272" t="s">
        <v>247</v>
      </c>
      <c r="E206" s="274">
        <v>22464.232500000002</v>
      </c>
      <c r="F206" s="275">
        <v>696.39120750000006</v>
      </c>
      <c r="G206" s="275">
        <v>21116.378550000001</v>
      </c>
      <c r="H206" s="275">
        <v>3594.2772000000004</v>
      </c>
      <c r="I206" s="275">
        <v>27812</v>
      </c>
      <c r="J206" s="275">
        <v>4942.1311500000002</v>
      </c>
      <c r="K206" s="270">
        <v>22</v>
      </c>
      <c r="L206" s="270" t="s">
        <v>23</v>
      </c>
    </row>
    <row r="207" spans="1:12" ht="15.75" hidden="1" customHeight="1">
      <c r="A207" s="270" t="s">
        <v>235</v>
      </c>
      <c r="B207" s="271">
        <v>198</v>
      </c>
      <c r="C207" s="272" t="s">
        <v>248</v>
      </c>
      <c r="D207" s="272" t="s">
        <v>248</v>
      </c>
      <c r="E207" s="274">
        <v>61489.453125000007</v>
      </c>
      <c r="F207" s="275">
        <v>1906.1730468750002</v>
      </c>
      <c r="G207" s="275">
        <v>57800.0859375</v>
      </c>
      <c r="H207" s="275">
        <v>9838.3125000000018</v>
      </c>
      <c r="I207" s="275">
        <v>27813</v>
      </c>
      <c r="J207" s="275">
        <v>13527.679687500002</v>
      </c>
      <c r="K207" s="270">
        <v>22</v>
      </c>
      <c r="L207" s="270" t="s">
        <v>23</v>
      </c>
    </row>
    <row r="208" spans="1:12" ht="15.75" hidden="1" customHeight="1">
      <c r="A208" s="270" t="s">
        <v>235</v>
      </c>
      <c r="B208" s="271">
        <v>199</v>
      </c>
      <c r="C208" s="272" t="s">
        <v>249</v>
      </c>
      <c r="D208" s="272" t="s">
        <v>249</v>
      </c>
      <c r="E208" s="274">
        <v>49910.812500000007</v>
      </c>
      <c r="F208" s="275">
        <v>1547.2351875000002</v>
      </c>
      <c r="G208" s="275">
        <v>46916.163750000007</v>
      </c>
      <c r="H208" s="275">
        <v>7985.7300000000014</v>
      </c>
      <c r="I208" s="275">
        <v>27814</v>
      </c>
      <c r="J208" s="275">
        <v>10980.378750000002</v>
      </c>
      <c r="K208" s="270">
        <v>22</v>
      </c>
      <c r="L208" s="270" t="s">
        <v>23</v>
      </c>
    </row>
    <row r="209" spans="1:12" ht="15.75" hidden="1" customHeight="1">
      <c r="A209" s="270" t="s">
        <v>235</v>
      </c>
      <c r="B209" s="271">
        <v>200</v>
      </c>
      <c r="C209" s="272" t="s">
        <v>250</v>
      </c>
      <c r="D209" s="272" t="s">
        <v>250</v>
      </c>
      <c r="E209" s="274">
        <v>25876.560000000001</v>
      </c>
      <c r="F209" s="275">
        <v>802.17336</v>
      </c>
      <c r="G209" s="275">
        <v>24323.966400000001</v>
      </c>
      <c r="H209" s="275">
        <v>4140.2496000000001</v>
      </c>
      <c r="I209" s="275">
        <v>27815</v>
      </c>
      <c r="J209" s="275">
        <v>5692.8432000000003</v>
      </c>
      <c r="K209" s="270">
        <v>22</v>
      </c>
      <c r="L209" s="270" t="s">
        <v>23</v>
      </c>
    </row>
    <row r="210" spans="1:12" ht="15.75" hidden="1" customHeight="1">
      <c r="A210" s="270" t="s">
        <v>235</v>
      </c>
      <c r="B210" s="271">
        <v>201</v>
      </c>
      <c r="C210" s="272" t="s">
        <v>2786</v>
      </c>
      <c r="D210" s="272" t="s">
        <v>2786</v>
      </c>
      <c r="E210" s="274">
        <v>33541.453125</v>
      </c>
      <c r="F210" s="275">
        <v>1039.785046875</v>
      </c>
      <c r="G210" s="275">
        <v>31528.965937499997</v>
      </c>
      <c r="H210" s="275">
        <v>5366.6324999999997</v>
      </c>
      <c r="I210" s="275">
        <v>27816</v>
      </c>
      <c r="J210" s="275">
        <v>7379.1196874999996</v>
      </c>
      <c r="K210" s="270">
        <v>22</v>
      </c>
      <c r="L210" s="270" t="s">
        <v>23</v>
      </c>
    </row>
    <row r="211" spans="1:12" ht="15.75" hidden="1" customHeight="1">
      <c r="A211" s="270" t="s">
        <v>235</v>
      </c>
      <c r="B211" s="271">
        <v>202</v>
      </c>
      <c r="C211" s="272" t="s">
        <v>2787</v>
      </c>
      <c r="D211" s="272" t="s">
        <v>2787</v>
      </c>
      <c r="E211" s="274">
        <v>47117.296875000007</v>
      </c>
      <c r="F211" s="275">
        <v>1460.6362031250003</v>
      </c>
      <c r="G211" s="275">
        <v>44290.259062500001</v>
      </c>
      <c r="H211" s="275">
        <v>7538.7675000000017</v>
      </c>
      <c r="I211" s="275">
        <v>27817</v>
      </c>
      <c r="J211" s="275">
        <v>10365.805312500002</v>
      </c>
      <c r="K211" s="270">
        <v>22</v>
      </c>
      <c r="L211" s="270" t="s">
        <v>23</v>
      </c>
    </row>
    <row r="212" spans="1:12" ht="15.75" hidden="1" customHeight="1">
      <c r="A212" s="270" t="s">
        <v>235</v>
      </c>
      <c r="B212" s="271">
        <v>203</v>
      </c>
      <c r="C212" s="272" t="s">
        <v>2788</v>
      </c>
      <c r="D212" s="272" t="s">
        <v>2788</v>
      </c>
      <c r="E212" s="274">
        <v>41382.5625</v>
      </c>
      <c r="F212" s="275">
        <v>1282.8594375</v>
      </c>
      <c r="G212" s="275">
        <v>38899.608749999999</v>
      </c>
      <c r="H212" s="275">
        <v>6621.21</v>
      </c>
      <c r="I212" s="275">
        <v>27818</v>
      </c>
      <c r="J212" s="275">
        <v>9104.1637499999997</v>
      </c>
      <c r="K212" s="270">
        <v>22</v>
      </c>
      <c r="L212" s="270" t="s">
        <v>23</v>
      </c>
    </row>
    <row r="213" spans="1:12" ht="15.75" hidden="1" customHeight="1">
      <c r="A213" s="270" t="s">
        <v>235</v>
      </c>
      <c r="B213" s="271">
        <v>201</v>
      </c>
      <c r="C213" s="272" t="s">
        <v>251</v>
      </c>
      <c r="D213" s="272" t="s">
        <v>251</v>
      </c>
      <c r="E213" s="274">
        <v>38330.887500000004</v>
      </c>
      <c r="F213" s="275">
        <f t="shared" si="8"/>
        <v>1341.5810625000004</v>
      </c>
      <c r="G213" s="275">
        <f t="shared" si="9"/>
        <v>1239.6209017500005</v>
      </c>
      <c r="H213" s="275">
        <f t="shared" si="5"/>
        <v>5366.3242500000015</v>
      </c>
      <c r="I213" s="275">
        <f t="shared" si="6"/>
        <v>1264.4133197850006</v>
      </c>
      <c r="J213" s="275">
        <f t="shared" si="7"/>
        <v>8432.795250000001</v>
      </c>
      <c r="K213" s="270"/>
      <c r="L213" s="270" t="s">
        <v>23</v>
      </c>
    </row>
    <row r="214" spans="1:12" ht="15.75" hidden="1" customHeight="1">
      <c r="A214" s="11" t="s">
        <v>252</v>
      </c>
      <c r="B214" s="7">
        <v>202</v>
      </c>
      <c r="C214" s="6" t="s">
        <v>253</v>
      </c>
      <c r="D214" s="6" t="s">
        <v>253</v>
      </c>
      <c r="E214" s="8">
        <v>19892.400000000001</v>
      </c>
      <c r="F214" s="9">
        <f t="shared" si="8"/>
        <v>696.23400000000015</v>
      </c>
      <c r="G214" s="9">
        <f t="shared" si="9"/>
        <v>643.32021600000019</v>
      </c>
      <c r="H214" s="9">
        <f t="shared" si="5"/>
        <v>2784.9360000000006</v>
      </c>
      <c r="I214" s="9">
        <f t="shared" si="6"/>
        <v>656.1866203200002</v>
      </c>
      <c r="J214" s="9">
        <f t="shared" si="7"/>
        <v>4376.3280000000004</v>
      </c>
      <c r="K214" s="11"/>
      <c r="L214" s="11" t="s">
        <v>18</v>
      </c>
    </row>
    <row r="215" spans="1:12" ht="15.75" hidden="1" customHeight="1">
      <c r="A215" s="11" t="s">
        <v>252</v>
      </c>
      <c r="B215" s="7">
        <v>203</v>
      </c>
      <c r="C215" s="6" t="s">
        <v>254</v>
      </c>
      <c r="D215" s="6" t="s">
        <v>254</v>
      </c>
      <c r="E215" s="8">
        <v>20916.817500000001</v>
      </c>
      <c r="F215" s="9">
        <f t="shared" si="8"/>
        <v>732.08861250000007</v>
      </c>
      <c r="G215" s="9">
        <f t="shared" si="9"/>
        <v>676.44987795000009</v>
      </c>
      <c r="H215" s="9">
        <f t="shared" si="5"/>
        <v>2928.3544500000003</v>
      </c>
      <c r="I215" s="9">
        <f t="shared" si="6"/>
        <v>689.97887550900009</v>
      </c>
      <c r="J215" s="9">
        <f t="shared" si="7"/>
        <v>4601.69985</v>
      </c>
      <c r="K215" s="11"/>
      <c r="L215" s="11" t="s">
        <v>18</v>
      </c>
    </row>
    <row r="216" spans="1:12" ht="15.75" hidden="1" customHeight="1">
      <c r="A216" s="11" t="s">
        <v>252</v>
      </c>
      <c r="B216" s="7">
        <v>204</v>
      </c>
      <c r="C216" s="6" t="s">
        <v>255</v>
      </c>
      <c r="D216" s="6" t="s">
        <v>255</v>
      </c>
      <c r="E216" s="8">
        <v>30442.770000000004</v>
      </c>
      <c r="F216" s="9">
        <f t="shared" si="8"/>
        <v>1065.4969500000002</v>
      </c>
      <c r="G216" s="9">
        <f t="shared" si="9"/>
        <v>984.51918180000018</v>
      </c>
      <c r="H216" s="9">
        <f t="shared" si="5"/>
        <v>4261.9878000000008</v>
      </c>
      <c r="I216" s="9">
        <f t="shared" si="6"/>
        <v>1004.2095654360002</v>
      </c>
      <c r="J216" s="9">
        <f t="shared" si="7"/>
        <v>6697.4094000000014</v>
      </c>
      <c r="K216" s="11"/>
      <c r="L216" s="11" t="s">
        <v>18</v>
      </c>
    </row>
    <row r="217" spans="1:12" ht="15.75" hidden="1" customHeight="1">
      <c r="A217" s="11" t="s">
        <v>252</v>
      </c>
      <c r="B217" s="7">
        <v>205</v>
      </c>
      <c r="C217" s="6" t="s">
        <v>256</v>
      </c>
      <c r="D217" s="6" t="s">
        <v>256</v>
      </c>
      <c r="E217" s="8">
        <v>17863.087500000001</v>
      </c>
      <c r="F217" s="9">
        <f t="shared" si="8"/>
        <v>625.2080625000001</v>
      </c>
      <c r="G217" s="9">
        <f t="shared" si="9"/>
        <v>577.69224975000009</v>
      </c>
      <c r="H217" s="9">
        <f t="shared" si="5"/>
        <v>2500.8322500000004</v>
      </c>
      <c r="I217" s="9">
        <f t="shared" si="6"/>
        <v>589.24609474500005</v>
      </c>
      <c r="J217" s="9">
        <f t="shared" si="7"/>
        <v>3929.8792500000004</v>
      </c>
      <c r="K217" s="11"/>
      <c r="L217" s="11" t="s">
        <v>18</v>
      </c>
    </row>
    <row r="218" spans="1:12" ht="15.75" hidden="1" customHeight="1">
      <c r="A218" s="11" t="s">
        <v>252</v>
      </c>
      <c r="B218" s="7">
        <v>206</v>
      </c>
      <c r="C218" s="6" t="s">
        <v>257</v>
      </c>
      <c r="D218" s="6" t="s">
        <v>257</v>
      </c>
      <c r="E218" s="8">
        <v>26372.842500000002</v>
      </c>
      <c r="F218" s="9">
        <f t="shared" si="8"/>
        <v>923.04948750000017</v>
      </c>
      <c r="G218" s="9">
        <f t="shared" si="9"/>
        <v>852.89772645000016</v>
      </c>
      <c r="H218" s="9">
        <f t="shared" si="5"/>
        <v>3692.1979500000007</v>
      </c>
      <c r="I218" s="9">
        <f t="shared" si="6"/>
        <v>869.95568097900014</v>
      </c>
      <c r="J218" s="9">
        <f t="shared" si="7"/>
        <v>5802.0253500000008</v>
      </c>
      <c r="K218" s="11"/>
      <c r="L218" s="11" t="s">
        <v>18</v>
      </c>
    </row>
    <row r="219" spans="1:12" ht="15.75" hidden="1" customHeight="1">
      <c r="A219" s="11" t="s">
        <v>252</v>
      </c>
      <c r="B219" s="7">
        <v>207</v>
      </c>
      <c r="C219" s="6" t="s">
        <v>258</v>
      </c>
      <c r="D219" s="6" t="s">
        <v>258</v>
      </c>
      <c r="E219" s="8">
        <v>23986.987500000003</v>
      </c>
      <c r="F219" s="9">
        <f t="shared" si="8"/>
        <v>839.54456250000021</v>
      </c>
      <c r="G219" s="9">
        <f t="shared" si="9"/>
        <v>775.73917575000019</v>
      </c>
      <c r="H219" s="9">
        <f t="shared" si="5"/>
        <v>3358.1782500000008</v>
      </c>
      <c r="I219" s="9">
        <f t="shared" si="6"/>
        <v>791.25395926500016</v>
      </c>
      <c r="J219" s="9">
        <f t="shared" si="7"/>
        <v>5277.1372500000007</v>
      </c>
      <c r="K219" s="11"/>
      <c r="L219" s="11" t="s">
        <v>18</v>
      </c>
    </row>
    <row r="220" spans="1:12" ht="15.75" hidden="1" customHeight="1">
      <c r="A220" s="11" t="s">
        <v>252</v>
      </c>
      <c r="B220" s="7">
        <v>208</v>
      </c>
      <c r="C220" s="6" t="s">
        <v>259</v>
      </c>
      <c r="D220" s="6" t="s">
        <v>259</v>
      </c>
      <c r="E220" s="8">
        <v>21238.425000000003</v>
      </c>
      <c r="F220" s="9">
        <f t="shared" si="8"/>
        <v>743.34487500000023</v>
      </c>
      <c r="G220" s="9">
        <f t="shared" si="9"/>
        <v>686.85066450000022</v>
      </c>
      <c r="H220" s="9">
        <f t="shared" si="5"/>
        <v>2973.3795000000009</v>
      </c>
      <c r="I220" s="9">
        <f t="shared" si="6"/>
        <v>700.58767779000027</v>
      </c>
      <c r="J220" s="9">
        <f t="shared" si="7"/>
        <v>4672.4535000000005</v>
      </c>
      <c r="K220" s="11"/>
      <c r="L220" s="11" t="s">
        <v>18</v>
      </c>
    </row>
    <row r="221" spans="1:12" ht="15.75" hidden="1" customHeight="1">
      <c r="A221" s="11" t="s">
        <v>252</v>
      </c>
      <c r="B221" s="7">
        <v>209</v>
      </c>
      <c r="C221" s="6" t="s">
        <v>260</v>
      </c>
      <c r="D221" s="6" t="s">
        <v>260</v>
      </c>
      <c r="E221" s="8">
        <v>16809.900000000001</v>
      </c>
      <c r="F221" s="9">
        <f t="shared" si="8"/>
        <v>588.34650000000011</v>
      </c>
      <c r="G221" s="9">
        <f t="shared" si="9"/>
        <v>543.6321660000001</v>
      </c>
      <c r="H221" s="9">
        <f t="shared" si="5"/>
        <v>2353.3860000000004</v>
      </c>
      <c r="I221" s="9">
        <f t="shared" si="6"/>
        <v>554.50480932000016</v>
      </c>
      <c r="J221" s="9">
        <f t="shared" si="7"/>
        <v>3698.1780000000003</v>
      </c>
      <c r="K221" s="11"/>
      <c r="L221" s="11" t="s">
        <v>18</v>
      </c>
    </row>
    <row r="222" spans="1:12" ht="15.75" hidden="1" customHeight="1">
      <c r="A222" s="11" t="s">
        <v>252</v>
      </c>
      <c r="B222" s="7">
        <v>210</v>
      </c>
      <c r="C222" s="6" t="s">
        <v>261</v>
      </c>
      <c r="D222" s="6" t="s">
        <v>261</v>
      </c>
      <c r="E222" s="8">
        <v>27375.682500000003</v>
      </c>
      <c r="F222" s="9">
        <f t="shared" si="8"/>
        <v>958.14888750000023</v>
      </c>
      <c r="G222" s="9">
        <f t="shared" si="9"/>
        <v>885.32957205000025</v>
      </c>
      <c r="H222" s="9">
        <f t="shared" si="5"/>
        <v>3832.5955500000009</v>
      </c>
      <c r="I222" s="9">
        <f t="shared" si="6"/>
        <v>903.03616349100025</v>
      </c>
      <c r="J222" s="9">
        <f t="shared" si="7"/>
        <v>6022.6501500000004</v>
      </c>
      <c r="K222" s="11"/>
      <c r="L222" s="11" t="s">
        <v>18</v>
      </c>
    </row>
    <row r="223" spans="1:12" ht="15.75" hidden="1" customHeight="1">
      <c r="A223" s="11" t="s">
        <v>252</v>
      </c>
      <c r="B223" s="7">
        <v>211</v>
      </c>
      <c r="C223" s="6" t="s">
        <v>262</v>
      </c>
      <c r="D223" s="6" t="s">
        <v>262</v>
      </c>
      <c r="E223" s="8">
        <v>18179.557500000003</v>
      </c>
      <c r="F223" s="9">
        <f t="shared" si="8"/>
        <v>636.28451250000012</v>
      </c>
      <c r="G223" s="9">
        <f t="shared" si="9"/>
        <v>587.92688955000017</v>
      </c>
      <c r="H223" s="9">
        <f t="shared" si="5"/>
        <v>2545.1380500000005</v>
      </c>
      <c r="I223" s="9">
        <f t="shared" si="6"/>
        <v>599.68542734100015</v>
      </c>
      <c r="J223" s="9">
        <f t="shared" si="7"/>
        <v>3999.5026500000008</v>
      </c>
      <c r="K223" s="11"/>
      <c r="L223" s="11" t="s">
        <v>18</v>
      </c>
    </row>
    <row r="224" spans="1:12" ht="15.75" hidden="1" customHeight="1">
      <c r="A224" s="11" t="s">
        <v>252</v>
      </c>
      <c r="B224" s="7">
        <v>212</v>
      </c>
      <c r="C224" s="6" t="s">
        <v>252</v>
      </c>
      <c r="D224" s="6" t="s">
        <v>252</v>
      </c>
      <c r="E224" s="8">
        <v>30309.195000000003</v>
      </c>
      <c r="F224" s="9">
        <f t="shared" si="8"/>
        <v>1060.8218250000002</v>
      </c>
      <c r="G224" s="9">
        <f t="shared" si="9"/>
        <v>980.19936630000029</v>
      </c>
      <c r="H224" s="9">
        <f t="shared" si="5"/>
        <v>4243.2873000000009</v>
      </c>
      <c r="I224" s="9">
        <f t="shared" si="6"/>
        <v>999.80335362600033</v>
      </c>
      <c r="J224" s="9">
        <f t="shared" si="7"/>
        <v>6668.0229000000008</v>
      </c>
      <c r="K224" s="11"/>
      <c r="L224" s="11" t="s">
        <v>23</v>
      </c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A5:L224">
    <filterColumn colId="0">
      <filters>
        <filter val="Murree"/>
      </filters>
    </filterColumn>
    <filterColumn colId="5" showButton="0"/>
    <filterColumn colId="6" showButton="0"/>
    <filterColumn colId="7" showButton="0"/>
    <filterColumn colId="8" showButton="0"/>
  </autoFilter>
  <mergeCells count="10">
    <mergeCell ref="F5:J5"/>
    <mergeCell ref="K5:K6"/>
    <mergeCell ref="L5:L6"/>
    <mergeCell ref="A1:K1"/>
    <mergeCell ref="A2:K2"/>
    <mergeCell ref="E5:E6"/>
    <mergeCell ref="D5:D175"/>
    <mergeCell ref="C5:C175"/>
    <mergeCell ref="B5:B175"/>
    <mergeCell ref="A5:A175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3"/>
  <sheetViews>
    <sheetView workbookViewId="0">
      <selection activeCell="K185" sqref="K185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20.42578125" customWidth="1"/>
    <col min="5" max="5" width="16.42578125" customWidth="1"/>
    <col min="6" max="6" width="11.7109375" customWidth="1"/>
    <col min="7" max="7" width="11.28515625" customWidth="1"/>
    <col min="8" max="8" width="10.85546875" customWidth="1"/>
    <col min="9" max="9" width="11.5703125" customWidth="1"/>
    <col min="10" max="26" width="8.7109375" customWidth="1"/>
  </cols>
  <sheetData>
    <row r="1" spans="2:19">
      <c r="B1" s="438" t="s">
        <v>2669</v>
      </c>
      <c r="C1" s="439"/>
      <c r="D1" s="439"/>
      <c r="E1" s="439"/>
      <c r="F1" s="439"/>
      <c r="G1" s="439"/>
      <c r="H1" s="439"/>
      <c r="I1" s="439"/>
      <c r="J1" s="3"/>
      <c r="K1" s="3"/>
      <c r="L1" s="3"/>
      <c r="M1" s="3"/>
    </row>
    <row r="2" spans="2:19" ht="15.75">
      <c r="B2" s="438" t="s">
        <v>2332</v>
      </c>
      <c r="C2" s="439"/>
      <c r="D2" s="439"/>
      <c r="E2" s="439"/>
      <c r="F2" s="439"/>
      <c r="G2" s="439"/>
      <c r="H2" s="439"/>
      <c r="I2" s="439"/>
      <c r="J2" s="3"/>
      <c r="K2" s="3"/>
      <c r="L2" s="3"/>
      <c r="M2" s="119"/>
      <c r="N2" s="119"/>
      <c r="O2" s="119"/>
      <c r="P2" s="119"/>
      <c r="Q2" s="119"/>
      <c r="R2" s="119"/>
    </row>
    <row r="3" spans="2:19" ht="15.75">
      <c r="S3" s="120"/>
    </row>
    <row r="4" spans="2:19" ht="30">
      <c r="B4" s="121" t="s">
        <v>5</v>
      </c>
      <c r="C4" s="122" t="s">
        <v>6</v>
      </c>
      <c r="D4" s="122" t="s">
        <v>2211</v>
      </c>
      <c r="E4" s="122" t="s">
        <v>2212</v>
      </c>
      <c r="F4" s="122" t="s">
        <v>2214</v>
      </c>
      <c r="G4" s="122" t="s">
        <v>2215</v>
      </c>
      <c r="H4" s="122" t="s">
        <v>2216</v>
      </c>
      <c r="I4" s="122" t="s">
        <v>2321</v>
      </c>
      <c r="S4" s="120"/>
    </row>
    <row r="5" spans="2:19" ht="15.75" hidden="1">
      <c r="B5" s="124">
        <v>1</v>
      </c>
      <c r="C5" s="163" t="s">
        <v>17</v>
      </c>
      <c r="D5" s="26" t="s">
        <v>2670</v>
      </c>
      <c r="E5" s="36" t="s">
        <v>2671</v>
      </c>
      <c r="F5" s="26" t="s">
        <v>2230</v>
      </c>
      <c r="G5" s="26">
        <v>4</v>
      </c>
      <c r="H5" s="36">
        <v>2.6</v>
      </c>
      <c r="I5" s="26">
        <v>1</v>
      </c>
      <c r="S5" s="120"/>
    </row>
    <row r="6" spans="2:19" ht="15.75" hidden="1">
      <c r="B6" s="124">
        <v>2</v>
      </c>
      <c r="C6" s="163" t="s">
        <v>19</v>
      </c>
      <c r="D6" s="26" t="s">
        <v>2670</v>
      </c>
      <c r="E6" s="36" t="s">
        <v>2671</v>
      </c>
      <c r="F6" s="26" t="s">
        <v>2230</v>
      </c>
      <c r="G6" s="26">
        <v>4</v>
      </c>
      <c r="H6" s="36">
        <v>2.6</v>
      </c>
      <c r="I6" s="26">
        <v>1</v>
      </c>
      <c r="S6" s="127"/>
    </row>
    <row r="7" spans="2:19" ht="15.75" hidden="1">
      <c r="B7" s="124">
        <v>3</v>
      </c>
      <c r="C7" s="163" t="s">
        <v>20</v>
      </c>
      <c r="D7" s="26" t="s">
        <v>2670</v>
      </c>
      <c r="E7" s="36" t="s">
        <v>2671</v>
      </c>
      <c r="F7" s="26" t="s">
        <v>2230</v>
      </c>
      <c r="G7" s="26">
        <v>4</v>
      </c>
      <c r="H7" s="36">
        <v>2.6</v>
      </c>
      <c r="I7" s="26">
        <v>1</v>
      </c>
      <c r="S7" s="127"/>
    </row>
    <row r="8" spans="2:19" ht="15.75" hidden="1">
      <c r="B8" s="124">
        <v>4</v>
      </c>
      <c r="C8" s="163" t="s">
        <v>21</v>
      </c>
      <c r="D8" s="26" t="s">
        <v>2670</v>
      </c>
      <c r="E8" s="36" t="s">
        <v>2671</v>
      </c>
      <c r="F8" s="26" t="s">
        <v>2230</v>
      </c>
      <c r="G8" s="26">
        <v>4</v>
      </c>
      <c r="H8" s="36">
        <v>2.6</v>
      </c>
      <c r="I8" s="26">
        <v>1</v>
      </c>
      <c r="S8" s="127"/>
    </row>
    <row r="9" spans="2:19" ht="15.75" hidden="1">
      <c r="B9" s="124">
        <v>5</v>
      </c>
      <c r="C9" s="163" t="s">
        <v>22</v>
      </c>
      <c r="D9" s="26" t="s">
        <v>2670</v>
      </c>
      <c r="E9" s="36" t="s">
        <v>2671</v>
      </c>
      <c r="F9" s="26" t="s">
        <v>2230</v>
      </c>
      <c r="G9" s="26">
        <v>4</v>
      </c>
      <c r="H9" s="36">
        <v>2.6</v>
      </c>
      <c r="I9" s="26">
        <v>1</v>
      </c>
      <c r="S9" s="127"/>
    </row>
    <row r="10" spans="2:19" ht="15.75" hidden="1">
      <c r="B10" s="124">
        <v>6</v>
      </c>
      <c r="C10" s="163" t="s">
        <v>24</v>
      </c>
      <c r="D10" s="26" t="s">
        <v>2670</v>
      </c>
      <c r="E10" s="36" t="s">
        <v>2671</v>
      </c>
      <c r="F10" s="26" t="s">
        <v>2230</v>
      </c>
      <c r="G10" s="26">
        <v>4</v>
      </c>
      <c r="H10" s="36">
        <v>2.6</v>
      </c>
      <c r="I10" s="26">
        <v>1</v>
      </c>
      <c r="S10" s="127"/>
    </row>
    <row r="11" spans="2:19" ht="15.75" hidden="1">
      <c r="B11" s="124">
        <v>7</v>
      </c>
      <c r="C11" s="163" t="s">
        <v>25</v>
      </c>
      <c r="D11" s="26" t="s">
        <v>2670</v>
      </c>
      <c r="E11" s="36" t="s">
        <v>2671</v>
      </c>
      <c r="F11" s="26" t="s">
        <v>2230</v>
      </c>
      <c r="G11" s="26">
        <v>4</v>
      </c>
      <c r="H11" s="36">
        <v>2.6</v>
      </c>
      <c r="I11" s="26">
        <v>1</v>
      </c>
      <c r="S11" s="127"/>
    </row>
    <row r="12" spans="2:19" ht="15.75" hidden="1">
      <c r="B12" s="124">
        <v>8</v>
      </c>
      <c r="C12" s="163" t="s">
        <v>26</v>
      </c>
      <c r="D12" s="26" t="s">
        <v>2670</v>
      </c>
      <c r="E12" s="36" t="s">
        <v>2671</v>
      </c>
      <c r="F12" s="26" t="s">
        <v>2230</v>
      </c>
      <c r="G12" s="26">
        <v>4</v>
      </c>
      <c r="H12" s="36">
        <v>2.6</v>
      </c>
      <c r="I12" s="26">
        <v>1</v>
      </c>
      <c r="S12" s="127"/>
    </row>
    <row r="13" spans="2:19" ht="15.75" hidden="1">
      <c r="B13" s="124">
        <v>9</v>
      </c>
      <c r="C13" s="163" t="s">
        <v>27</v>
      </c>
      <c r="D13" s="26" t="s">
        <v>2670</v>
      </c>
      <c r="E13" s="36" t="s">
        <v>2671</v>
      </c>
      <c r="F13" s="26" t="s">
        <v>2230</v>
      </c>
      <c r="G13" s="26">
        <v>4</v>
      </c>
      <c r="H13" s="36">
        <v>2.6</v>
      </c>
      <c r="I13" s="26">
        <v>1</v>
      </c>
      <c r="S13" s="127"/>
    </row>
    <row r="14" spans="2:19" ht="15.75" hidden="1">
      <c r="B14" s="124">
        <v>10</v>
      </c>
      <c r="C14" s="163" t="s">
        <v>29</v>
      </c>
      <c r="D14" s="26" t="s">
        <v>2670</v>
      </c>
      <c r="E14" s="36" t="s">
        <v>2671</v>
      </c>
      <c r="F14" s="26" t="s">
        <v>2230</v>
      </c>
      <c r="G14" s="26">
        <v>4</v>
      </c>
      <c r="H14" s="36">
        <v>2.6</v>
      </c>
      <c r="I14" s="26">
        <v>1</v>
      </c>
      <c r="S14" s="127"/>
    </row>
    <row r="15" spans="2:19" hidden="1">
      <c r="B15" s="124">
        <v>11</v>
      </c>
      <c r="C15" s="163" t="s">
        <v>30</v>
      </c>
      <c r="D15" s="26" t="s">
        <v>2670</v>
      </c>
      <c r="E15" s="36" t="s">
        <v>2671</v>
      </c>
      <c r="F15" s="26" t="s">
        <v>2230</v>
      </c>
      <c r="G15" s="26">
        <v>4</v>
      </c>
      <c r="H15" s="36">
        <v>2.6</v>
      </c>
      <c r="I15" s="26">
        <v>1</v>
      </c>
    </row>
    <row r="16" spans="2:19" hidden="1">
      <c r="B16" s="124">
        <v>12</v>
      </c>
      <c r="C16" s="163" t="s">
        <v>31</v>
      </c>
      <c r="D16" s="26" t="s">
        <v>2670</v>
      </c>
      <c r="E16" s="36" t="s">
        <v>2671</v>
      </c>
      <c r="F16" s="26" t="s">
        <v>2230</v>
      </c>
      <c r="G16" s="26">
        <v>4</v>
      </c>
      <c r="H16" s="36">
        <v>2.6</v>
      </c>
      <c r="I16" s="26">
        <v>1</v>
      </c>
    </row>
    <row r="17" spans="2:9" hidden="1">
      <c r="B17" s="124">
        <v>13</v>
      </c>
      <c r="C17" s="163" t="s">
        <v>32</v>
      </c>
      <c r="D17" s="26" t="s">
        <v>2670</v>
      </c>
      <c r="E17" s="36" t="s">
        <v>2671</v>
      </c>
      <c r="F17" s="26" t="s">
        <v>2230</v>
      </c>
      <c r="G17" s="26">
        <v>4</v>
      </c>
      <c r="H17" s="36">
        <v>2.6</v>
      </c>
      <c r="I17" s="26">
        <v>1</v>
      </c>
    </row>
    <row r="18" spans="2:9" hidden="1">
      <c r="B18" s="124">
        <v>14</v>
      </c>
      <c r="C18" s="163" t="s">
        <v>33</v>
      </c>
      <c r="D18" s="26" t="s">
        <v>2670</v>
      </c>
      <c r="E18" s="36" t="s">
        <v>2671</v>
      </c>
      <c r="F18" s="26" t="s">
        <v>2230</v>
      </c>
      <c r="G18" s="26">
        <v>4</v>
      </c>
      <c r="H18" s="36">
        <v>2.6</v>
      </c>
      <c r="I18" s="26">
        <v>1</v>
      </c>
    </row>
    <row r="19" spans="2:9" hidden="1">
      <c r="B19" s="124">
        <v>15</v>
      </c>
      <c r="C19" s="163" t="s">
        <v>34</v>
      </c>
      <c r="D19" s="26" t="s">
        <v>2670</v>
      </c>
      <c r="E19" s="36" t="s">
        <v>2671</v>
      </c>
      <c r="F19" s="26" t="s">
        <v>2230</v>
      </c>
      <c r="G19" s="26">
        <v>4</v>
      </c>
      <c r="H19" s="36">
        <v>2.6</v>
      </c>
      <c r="I19" s="26">
        <v>1</v>
      </c>
    </row>
    <row r="20" spans="2:9" hidden="1">
      <c r="B20" s="124">
        <v>16</v>
      </c>
      <c r="C20" s="39" t="s">
        <v>36</v>
      </c>
      <c r="D20" s="39" t="s">
        <v>2670</v>
      </c>
      <c r="E20" s="39">
        <v>2010</v>
      </c>
      <c r="F20" s="39" t="s">
        <v>2243</v>
      </c>
      <c r="G20" s="26">
        <v>4</v>
      </c>
      <c r="H20" s="26">
        <v>4</v>
      </c>
      <c r="I20" s="26">
        <v>1</v>
      </c>
    </row>
    <row r="21" spans="2:9" ht="15.75" hidden="1" customHeight="1">
      <c r="B21" s="124">
        <v>17</v>
      </c>
      <c r="C21" s="39" t="s">
        <v>38</v>
      </c>
      <c r="D21" s="39" t="s">
        <v>2670</v>
      </c>
      <c r="E21" s="39" t="s">
        <v>28</v>
      </c>
      <c r="F21" s="39" t="s">
        <v>28</v>
      </c>
      <c r="G21" s="26">
        <v>3</v>
      </c>
      <c r="H21" s="26" t="s">
        <v>28</v>
      </c>
      <c r="I21" s="26" t="s">
        <v>28</v>
      </c>
    </row>
    <row r="22" spans="2:9" ht="15.75" hidden="1" customHeight="1">
      <c r="B22" s="124">
        <v>18</v>
      </c>
      <c r="C22" s="39" t="s">
        <v>40</v>
      </c>
      <c r="D22" s="39" t="s">
        <v>2670</v>
      </c>
      <c r="E22" s="39" t="s">
        <v>28</v>
      </c>
      <c r="F22" s="39" t="s">
        <v>28</v>
      </c>
      <c r="G22" s="26">
        <v>3</v>
      </c>
      <c r="H22" s="26" t="s">
        <v>28</v>
      </c>
      <c r="I22" s="26" t="s">
        <v>28</v>
      </c>
    </row>
    <row r="23" spans="2:9" ht="15.75" hidden="1" customHeight="1">
      <c r="B23" s="124">
        <v>19</v>
      </c>
      <c r="C23" s="39" t="s">
        <v>42</v>
      </c>
      <c r="D23" s="39" t="s">
        <v>2670</v>
      </c>
      <c r="E23" s="39" t="s">
        <v>28</v>
      </c>
      <c r="F23" s="39" t="s">
        <v>2230</v>
      </c>
      <c r="G23" s="26">
        <v>3</v>
      </c>
      <c r="H23" s="26">
        <v>8</v>
      </c>
      <c r="I23" s="26">
        <v>1</v>
      </c>
    </row>
    <row r="24" spans="2:9" ht="15.75" hidden="1" customHeight="1">
      <c r="B24" s="124">
        <v>20</v>
      </c>
      <c r="C24" s="39" t="s">
        <v>44</v>
      </c>
      <c r="D24" s="39" t="s">
        <v>2670</v>
      </c>
      <c r="E24" s="39" t="s">
        <v>28</v>
      </c>
      <c r="F24" s="39" t="s">
        <v>2230</v>
      </c>
      <c r="G24" s="26">
        <v>3</v>
      </c>
      <c r="H24" s="26">
        <v>8</v>
      </c>
      <c r="I24" s="26">
        <v>1</v>
      </c>
    </row>
    <row r="25" spans="2:9" ht="15.75" hidden="1" customHeight="1">
      <c r="B25" s="124">
        <v>21</v>
      </c>
      <c r="C25" s="39" t="s">
        <v>46</v>
      </c>
      <c r="D25" s="39" t="s">
        <v>2670</v>
      </c>
      <c r="E25" s="39" t="s">
        <v>28</v>
      </c>
      <c r="F25" s="39" t="s">
        <v>2230</v>
      </c>
      <c r="G25" s="26">
        <v>3</v>
      </c>
      <c r="H25" s="26">
        <v>8</v>
      </c>
      <c r="I25" s="26">
        <v>1</v>
      </c>
    </row>
    <row r="26" spans="2:9" ht="15.75" hidden="1" customHeight="1">
      <c r="B26" s="124">
        <v>22</v>
      </c>
      <c r="C26" s="39" t="s">
        <v>48</v>
      </c>
      <c r="D26" s="39" t="s">
        <v>2670</v>
      </c>
      <c r="E26" s="39" t="s">
        <v>28</v>
      </c>
      <c r="F26" s="39" t="s">
        <v>2230</v>
      </c>
      <c r="G26" s="26">
        <v>3</v>
      </c>
      <c r="H26" s="26">
        <v>8</v>
      </c>
      <c r="I26" s="26">
        <v>1</v>
      </c>
    </row>
    <row r="27" spans="2:9" ht="15.75" hidden="1" customHeight="1">
      <c r="B27" s="124">
        <v>23</v>
      </c>
      <c r="C27" s="39" t="s">
        <v>50</v>
      </c>
      <c r="D27" s="39" t="s">
        <v>2670</v>
      </c>
      <c r="E27" s="39">
        <v>2010</v>
      </c>
      <c r="F27" s="39" t="s">
        <v>2243</v>
      </c>
      <c r="G27" s="26">
        <v>3</v>
      </c>
      <c r="H27" s="26">
        <v>4</v>
      </c>
      <c r="I27" s="26" t="s">
        <v>28</v>
      </c>
    </row>
    <row r="28" spans="2:9" ht="15.75" hidden="1" customHeight="1">
      <c r="B28" s="124">
        <v>24</v>
      </c>
      <c r="C28" s="39" t="s">
        <v>52</v>
      </c>
      <c r="D28" s="39" t="s">
        <v>2670</v>
      </c>
      <c r="E28" s="39" t="s">
        <v>28</v>
      </c>
      <c r="F28" s="39" t="s">
        <v>2230</v>
      </c>
      <c r="G28" s="26">
        <v>3</v>
      </c>
      <c r="H28" s="26">
        <v>8</v>
      </c>
      <c r="I28" s="26">
        <v>1</v>
      </c>
    </row>
    <row r="29" spans="2:9" ht="15.75" hidden="1" customHeight="1">
      <c r="B29" s="124">
        <v>25</v>
      </c>
      <c r="C29" s="39" t="s">
        <v>54</v>
      </c>
      <c r="D29" s="39" t="s">
        <v>2670</v>
      </c>
      <c r="E29" s="39" t="s">
        <v>28</v>
      </c>
      <c r="F29" s="39" t="s">
        <v>2230</v>
      </c>
      <c r="G29" s="26">
        <v>3</v>
      </c>
      <c r="H29" s="26">
        <v>8</v>
      </c>
      <c r="I29" s="26">
        <v>1</v>
      </c>
    </row>
    <row r="30" spans="2:9" ht="15.75" hidden="1" customHeight="1">
      <c r="B30" s="124">
        <v>26</v>
      </c>
      <c r="C30" s="39" t="s">
        <v>56</v>
      </c>
      <c r="D30" s="39" t="s">
        <v>2670</v>
      </c>
      <c r="E30" s="39" t="s">
        <v>28</v>
      </c>
      <c r="F30" s="39" t="s">
        <v>2230</v>
      </c>
      <c r="G30" s="26">
        <v>3</v>
      </c>
      <c r="H30" s="26">
        <v>8</v>
      </c>
      <c r="I30" s="26">
        <v>1</v>
      </c>
    </row>
    <row r="31" spans="2:9" ht="15.75" hidden="1" customHeight="1">
      <c r="B31" s="124">
        <v>27</v>
      </c>
      <c r="C31" s="39" t="s">
        <v>58</v>
      </c>
      <c r="D31" s="39" t="s">
        <v>2670</v>
      </c>
      <c r="E31" s="39">
        <v>2010</v>
      </c>
      <c r="F31" s="39" t="s">
        <v>2243</v>
      </c>
      <c r="G31" s="26">
        <v>3</v>
      </c>
      <c r="H31" s="26">
        <v>4</v>
      </c>
      <c r="I31" s="26" t="s">
        <v>28</v>
      </c>
    </row>
    <row r="32" spans="2:9" ht="15.75" hidden="1" customHeight="1">
      <c r="B32" s="124">
        <v>28</v>
      </c>
      <c r="C32" s="39" t="s">
        <v>60</v>
      </c>
      <c r="D32" s="39" t="s">
        <v>2670</v>
      </c>
      <c r="E32" s="39" t="s">
        <v>28</v>
      </c>
      <c r="F32" s="39" t="s">
        <v>2230</v>
      </c>
      <c r="G32" s="26">
        <v>3</v>
      </c>
      <c r="H32" s="26">
        <v>8</v>
      </c>
      <c r="I32" s="26">
        <v>1</v>
      </c>
    </row>
    <row r="33" spans="2:9" ht="15.75" hidden="1" customHeight="1">
      <c r="B33" s="124">
        <v>29</v>
      </c>
      <c r="C33" s="39" t="s">
        <v>62</v>
      </c>
      <c r="D33" s="39" t="s">
        <v>2670</v>
      </c>
      <c r="E33" s="39" t="s">
        <v>28</v>
      </c>
      <c r="F33" s="39" t="s">
        <v>2230</v>
      </c>
      <c r="G33" s="26">
        <v>3</v>
      </c>
      <c r="H33" s="26">
        <v>8</v>
      </c>
      <c r="I33" s="26">
        <v>1</v>
      </c>
    </row>
    <row r="34" spans="2:9" ht="15.75" hidden="1" customHeight="1">
      <c r="B34" s="124">
        <v>30</v>
      </c>
      <c r="C34" s="39" t="s">
        <v>64</v>
      </c>
      <c r="D34" s="39" t="s">
        <v>2670</v>
      </c>
      <c r="E34" s="39">
        <v>2010</v>
      </c>
      <c r="F34" s="39" t="s">
        <v>2243</v>
      </c>
      <c r="G34" s="26">
        <v>3</v>
      </c>
      <c r="H34" s="26">
        <v>4</v>
      </c>
      <c r="I34" s="26">
        <v>2</v>
      </c>
    </row>
    <row r="35" spans="2:9" ht="15.75" hidden="1" customHeight="1">
      <c r="B35" s="124">
        <v>31</v>
      </c>
      <c r="C35" s="39" t="s">
        <v>66</v>
      </c>
      <c r="D35" s="39" t="s">
        <v>2670</v>
      </c>
      <c r="E35" s="39" t="s">
        <v>28</v>
      </c>
      <c r="F35" s="39" t="s">
        <v>2230</v>
      </c>
      <c r="G35" s="26">
        <v>3</v>
      </c>
      <c r="H35" s="26">
        <v>8</v>
      </c>
      <c r="I35" s="26">
        <v>1</v>
      </c>
    </row>
    <row r="36" spans="2:9" ht="15.75" hidden="1" customHeight="1">
      <c r="B36" s="124">
        <v>32</v>
      </c>
      <c r="C36" s="39" t="s">
        <v>68</v>
      </c>
      <c r="D36" s="39" t="s">
        <v>2670</v>
      </c>
      <c r="E36" s="39" t="s">
        <v>28</v>
      </c>
      <c r="F36" s="39" t="s">
        <v>2230</v>
      </c>
      <c r="G36" s="26">
        <v>3</v>
      </c>
      <c r="H36" s="26">
        <v>8</v>
      </c>
      <c r="I36" s="26">
        <v>1</v>
      </c>
    </row>
    <row r="37" spans="2:9" ht="15.75" hidden="1" customHeight="1">
      <c r="B37" s="124">
        <v>33</v>
      </c>
      <c r="C37" s="39" t="s">
        <v>70</v>
      </c>
      <c r="D37" s="39" t="s">
        <v>2670</v>
      </c>
      <c r="E37" s="39" t="s">
        <v>28</v>
      </c>
      <c r="F37" s="39" t="s">
        <v>2230</v>
      </c>
      <c r="G37" s="26">
        <v>3</v>
      </c>
      <c r="H37" s="26">
        <v>8</v>
      </c>
      <c r="I37" s="26">
        <v>1</v>
      </c>
    </row>
    <row r="38" spans="2:9" ht="15.75" hidden="1" customHeight="1">
      <c r="B38" s="124">
        <v>34</v>
      </c>
      <c r="C38" s="39" t="s">
        <v>72</v>
      </c>
      <c r="D38" s="39" t="s">
        <v>2670</v>
      </c>
      <c r="E38" s="39">
        <v>2018</v>
      </c>
      <c r="F38" s="39" t="s">
        <v>2230</v>
      </c>
      <c r="G38" s="26">
        <v>3</v>
      </c>
      <c r="H38" s="26">
        <v>4</v>
      </c>
      <c r="I38" s="26" t="s">
        <v>28</v>
      </c>
    </row>
    <row r="39" spans="2:9" ht="15.75" hidden="1" customHeight="1">
      <c r="B39" s="124">
        <v>35</v>
      </c>
      <c r="C39" s="39" t="s">
        <v>74</v>
      </c>
      <c r="D39" s="39" t="s">
        <v>2670</v>
      </c>
      <c r="E39" s="39">
        <v>2010</v>
      </c>
      <c r="F39" s="39" t="s">
        <v>2243</v>
      </c>
      <c r="G39" s="26">
        <v>3</v>
      </c>
      <c r="H39" s="26">
        <v>4</v>
      </c>
      <c r="I39" s="26" t="s">
        <v>28</v>
      </c>
    </row>
    <row r="40" spans="2:9" ht="15.75" hidden="1" customHeight="1">
      <c r="B40" s="124">
        <v>36</v>
      </c>
      <c r="C40" s="39" t="s">
        <v>76</v>
      </c>
      <c r="D40" s="39" t="s">
        <v>2670</v>
      </c>
      <c r="E40" s="39"/>
      <c r="F40" s="39" t="s">
        <v>2243</v>
      </c>
      <c r="G40" s="26">
        <v>3</v>
      </c>
      <c r="H40" s="26" t="s">
        <v>28</v>
      </c>
      <c r="I40" s="26">
        <v>1</v>
      </c>
    </row>
    <row r="41" spans="2:9" ht="15.75" hidden="1" customHeight="1">
      <c r="B41" s="124">
        <v>37</v>
      </c>
      <c r="C41" s="39" t="s">
        <v>78</v>
      </c>
      <c r="D41" s="39" t="s">
        <v>2670</v>
      </c>
      <c r="E41" s="39" t="s">
        <v>28</v>
      </c>
      <c r="F41" s="39" t="s">
        <v>2230</v>
      </c>
      <c r="G41" s="26">
        <v>3</v>
      </c>
      <c r="H41" s="26">
        <v>8</v>
      </c>
      <c r="I41" s="26">
        <v>1</v>
      </c>
    </row>
    <row r="42" spans="2:9" ht="15.75" hidden="1" customHeight="1">
      <c r="B42" s="124">
        <v>38</v>
      </c>
      <c r="C42" s="39" t="s">
        <v>80</v>
      </c>
      <c r="D42" s="39" t="s">
        <v>2670</v>
      </c>
      <c r="E42" s="39" t="s">
        <v>28</v>
      </c>
      <c r="F42" s="39" t="s">
        <v>2230</v>
      </c>
      <c r="G42" s="26">
        <v>3</v>
      </c>
      <c r="H42" s="26">
        <v>8</v>
      </c>
      <c r="I42" s="26">
        <v>1</v>
      </c>
    </row>
    <row r="43" spans="2:9" ht="15.75" hidden="1" customHeight="1">
      <c r="B43" s="124">
        <v>39</v>
      </c>
      <c r="C43" s="39" t="s">
        <v>82</v>
      </c>
      <c r="D43" s="39" t="s">
        <v>2670</v>
      </c>
      <c r="E43" s="39" t="s">
        <v>28</v>
      </c>
      <c r="F43" s="39" t="s">
        <v>2230</v>
      </c>
      <c r="G43" s="26">
        <v>3</v>
      </c>
      <c r="H43" s="26">
        <v>8</v>
      </c>
      <c r="I43" s="26">
        <v>1</v>
      </c>
    </row>
    <row r="44" spans="2:9" ht="15.75" hidden="1" customHeight="1">
      <c r="B44" s="124">
        <v>40</v>
      </c>
      <c r="C44" s="39" t="s">
        <v>84</v>
      </c>
      <c r="D44" s="39" t="s">
        <v>2670</v>
      </c>
      <c r="E44" s="39" t="s">
        <v>28</v>
      </c>
      <c r="F44" s="39" t="s">
        <v>2230</v>
      </c>
      <c r="G44" s="26">
        <v>3</v>
      </c>
      <c r="H44" s="26">
        <v>8</v>
      </c>
      <c r="I44" s="26">
        <v>1</v>
      </c>
    </row>
    <row r="45" spans="2:9" ht="15.75" hidden="1" customHeight="1">
      <c r="B45" s="124">
        <v>41</v>
      </c>
      <c r="C45" s="39" t="s">
        <v>86</v>
      </c>
      <c r="D45" s="39" t="s">
        <v>2670</v>
      </c>
      <c r="E45" s="39" t="s">
        <v>28</v>
      </c>
      <c r="F45" s="39" t="s">
        <v>2230</v>
      </c>
      <c r="G45" s="26">
        <v>3</v>
      </c>
      <c r="H45" s="26">
        <v>8</v>
      </c>
      <c r="I45" s="26">
        <v>1</v>
      </c>
    </row>
    <row r="46" spans="2:9" ht="15.75" hidden="1" customHeight="1">
      <c r="B46" s="124">
        <v>42</v>
      </c>
      <c r="C46" s="39" t="s">
        <v>88</v>
      </c>
      <c r="D46" s="39" t="s">
        <v>2670</v>
      </c>
      <c r="E46" s="39" t="s">
        <v>28</v>
      </c>
      <c r="F46" s="39" t="s">
        <v>28</v>
      </c>
      <c r="G46" s="26">
        <v>3</v>
      </c>
      <c r="H46" s="26" t="s">
        <v>28</v>
      </c>
      <c r="I46" s="26" t="s">
        <v>28</v>
      </c>
    </row>
    <row r="47" spans="2:9" ht="15.75" hidden="1" customHeight="1">
      <c r="B47" s="124">
        <v>43</v>
      </c>
      <c r="C47" s="39" t="s">
        <v>90</v>
      </c>
      <c r="D47" s="39" t="s">
        <v>2670</v>
      </c>
      <c r="E47" s="39" t="s">
        <v>28</v>
      </c>
      <c r="F47" s="39" t="s">
        <v>2230</v>
      </c>
      <c r="G47" s="26">
        <v>3</v>
      </c>
      <c r="H47" s="26">
        <v>8</v>
      </c>
      <c r="I47" s="26">
        <v>1</v>
      </c>
    </row>
    <row r="48" spans="2:9" ht="15.75" hidden="1" customHeight="1">
      <c r="B48" s="124">
        <v>44</v>
      </c>
      <c r="C48" s="39" t="s">
        <v>92</v>
      </c>
      <c r="D48" s="39" t="s">
        <v>2670</v>
      </c>
      <c r="E48" s="39"/>
      <c r="F48" s="39" t="s">
        <v>2243</v>
      </c>
      <c r="G48" s="26">
        <v>3</v>
      </c>
      <c r="H48" s="26" t="s">
        <v>28</v>
      </c>
      <c r="I48" s="26">
        <v>1</v>
      </c>
    </row>
    <row r="49" spans="2:9" ht="15.75" hidden="1" customHeight="1">
      <c r="B49" s="124">
        <v>45</v>
      </c>
      <c r="C49" s="39" t="s">
        <v>94</v>
      </c>
      <c r="D49" s="39" t="s">
        <v>2670</v>
      </c>
      <c r="E49" s="39" t="s">
        <v>28</v>
      </c>
      <c r="F49" s="39" t="s">
        <v>28</v>
      </c>
      <c r="G49" s="26">
        <v>3</v>
      </c>
      <c r="H49" s="26" t="s">
        <v>28</v>
      </c>
      <c r="I49" s="26" t="s">
        <v>28</v>
      </c>
    </row>
    <row r="50" spans="2:9" ht="15.75" hidden="1" customHeight="1">
      <c r="B50" s="124">
        <v>46</v>
      </c>
      <c r="C50" s="39" t="s">
        <v>96</v>
      </c>
      <c r="D50" s="39" t="s">
        <v>2670</v>
      </c>
      <c r="E50" s="39" t="s">
        <v>28</v>
      </c>
      <c r="F50" s="39" t="s">
        <v>2230</v>
      </c>
      <c r="G50" s="26">
        <v>3</v>
      </c>
      <c r="H50" s="26">
        <v>8</v>
      </c>
      <c r="I50" s="26">
        <v>1</v>
      </c>
    </row>
    <row r="51" spans="2:9" ht="15.75" hidden="1" customHeight="1">
      <c r="B51" s="124">
        <v>47</v>
      </c>
      <c r="C51" s="39" t="s">
        <v>98</v>
      </c>
      <c r="D51" s="39" t="s">
        <v>2670</v>
      </c>
      <c r="E51" s="39" t="s">
        <v>28</v>
      </c>
      <c r="F51" s="39" t="s">
        <v>2230</v>
      </c>
      <c r="G51" s="26">
        <v>3</v>
      </c>
      <c r="H51" s="26">
        <v>8</v>
      </c>
      <c r="I51" s="26">
        <v>1</v>
      </c>
    </row>
    <row r="52" spans="2:9" ht="15.75" hidden="1" customHeight="1">
      <c r="B52" s="124">
        <v>48</v>
      </c>
      <c r="C52" s="39" t="s">
        <v>100</v>
      </c>
      <c r="D52" s="39" t="s">
        <v>2670</v>
      </c>
      <c r="E52" s="39"/>
      <c r="F52" s="39" t="s">
        <v>2243</v>
      </c>
      <c r="G52" s="26">
        <v>3</v>
      </c>
      <c r="H52" s="26">
        <v>4</v>
      </c>
      <c r="I52" s="26">
        <v>2</v>
      </c>
    </row>
    <row r="53" spans="2:9" ht="15.75" hidden="1" customHeight="1">
      <c r="B53" s="124">
        <v>49</v>
      </c>
      <c r="C53" s="130" t="s">
        <v>103</v>
      </c>
      <c r="D53" s="173" t="s">
        <v>2672</v>
      </c>
      <c r="E53" s="173">
        <v>102902</v>
      </c>
      <c r="F53" s="173" t="s">
        <v>2247</v>
      </c>
      <c r="G53" s="173">
        <v>3</v>
      </c>
      <c r="H53" s="173"/>
      <c r="I53" s="173">
        <v>1</v>
      </c>
    </row>
    <row r="54" spans="2:9" ht="15.75" hidden="1" customHeight="1">
      <c r="B54" s="124">
        <v>50</v>
      </c>
      <c r="C54" s="130" t="s">
        <v>104</v>
      </c>
      <c r="D54" s="173" t="s">
        <v>2672</v>
      </c>
      <c r="E54" s="173">
        <v>102902</v>
      </c>
      <c r="F54" s="173" t="s">
        <v>2247</v>
      </c>
      <c r="G54" s="173">
        <v>3</v>
      </c>
      <c r="H54" s="173"/>
      <c r="I54" s="173">
        <v>1</v>
      </c>
    </row>
    <row r="55" spans="2:9" ht="15.75" hidden="1" customHeight="1">
      <c r="B55" s="124">
        <v>51</v>
      </c>
      <c r="C55" s="130" t="s">
        <v>105</v>
      </c>
      <c r="D55" s="173" t="s">
        <v>2672</v>
      </c>
      <c r="E55" s="173">
        <v>105293</v>
      </c>
      <c r="F55" s="173" t="s">
        <v>2247</v>
      </c>
      <c r="G55" s="173">
        <v>3</v>
      </c>
      <c r="H55" s="173"/>
      <c r="I55" s="173">
        <v>1</v>
      </c>
    </row>
    <row r="56" spans="2:9" ht="15.75" hidden="1" customHeight="1">
      <c r="B56" s="124">
        <v>52</v>
      </c>
      <c r="C56" s="130" t="s">
        <v>106</v>
      </c>
      <c r="D56" s="173" t="s">
        <v>2672</v>
      </c>
      <c r="E56" s="173">
        <v>905011</v>
      </c>
      <c r="F56" s="173" t="s">
        <v>2247</v>
      </c>
      <c r="G56" s="173">
        <v>3</v>
      </c>
      <c r="H56" s="173"/>
      <c r="I56" s="173">
        <v>1</v>
      </c>
    </row>
    <row r="57" spans="2:9" ht="15.75" hidden="1" customHeight="1">
      <c r="B57" s="124">
        <v>53</v>
      </c>
      <c r="C57" s="130" t="s">
        <v>107</v>
      </c>
      <c r="D57" s="173" t="s">
        <v>2672</v>
      </c>
      <c r="E57" s="173" t="s">
        <v>2673</v>
      </c>
      <c r="F57" s="173" t="s">
        <v>2247</v>
      </c>
      <c r="G57" s="173">
        <v>3</v>
      </c>
      <c r="H57" s="173"/>
      <c r="I57" s="173">
        <v>1</v>
      </c>
    </row>
    <row r="58" spans="2:9" ht="15.75" hidden="1" customHeight="1">
      <c r="B58" s="124">
        <v>54</v>
      </c>
      <c r="C58" s="130" t="s">
        <v>102</v>
      </c>
      <c r="D58" s="173" t="s">
        <v>2672</v>
      </c>
      <c r="E58" s="173" t="s">
        <v>2674</v>
      </c>
      <c r="F58" s="173" t="s">
        <v>2247</v>
      </c>
      <c r="G58" s="173">
        <v>3</v>
      </c>
      <c r="H58" s="173"/>
      <c r="I58" s="173">
        <v>2</v>
      </c>
    </row>
    <row r="59" spans="2:9" ht="15.75" hidden="1" customHeight="1">
      <c r="B59" s="124">
        <v>55</v>
      </c>
      <c r="C59" s="130" t="s">
        <v>108</v>
      </c>
      <c r="D59" s="173" t="s">
        <v>2672</v>
      </c>
      <c r="E59" s="173">
        <v>102467</v>
      </c>
      <c r="F59" s="173" t="s">
        <v>2247</v>
      </c>
      <c r="G59" s="173">
        <v>3</v>
      </c>
      <c r="H59" s="173"/>
      <c r="I59" s="173">
        <v>2</v>
      </c>
    </row>
    <row r="60" spans="2:9" ht="15.75" hidden="1" customHeight="1">
      <c r="B60" s="124">
        <v>56</v>
      </c>
      <c r="C60" s="130" t="s">
        <v>109</v>
      </c>
      <c r="D60" s="173" t="s">
        <v>2672</v>
      </c>
      <c r="E60" s="173" t="s">
        <v>2675</v>
      </c>
      <c r="F60" s="173" t="s">
        <v>2247</v>
      </c>
      <c r="G60" s="173">
        <v>3</v>
      </c>
      <c r="H60" s="173"/>
      <c r="I60" s="173">
        <v>1</v>
      </c>
    </row>
    <row r="61" spans="2:9" ht="15.75" hidden="1" customHeight="1">
      <c r="B61" s="124">
        <v>57</v>
      </c>
      <c r="C61" s="130" t="s">
        <v>110</v>
      </c>
      <c r="D61" s="173" t="s">
        <v>2672</v>
      </c>
      <c r="E61" s="173" t="s">
        <v>2676</v>
      </c>
      <c r="F61" s="173" t="s">
        <v>2247</v>
      </c>
      <c r="G61" s="173">
        <v>3</v>
      </c>
      <c r="H61" s="173"/>
      <c r="I61" s="173">
        <v>1</v>
      </c>
    </row>
    <row r="62" spans="2:9" ht="15.75" hidden="1" customHeight="1">
      <c r="B62" s="124">
        <v>58</v>
      </c>
      <c r="C62" s="130" t="s">
        <v>111</v>
      </c>
      <c r="D62" s="173" t="s">
        <v>2672</v>
      </c>
      <c r="E62" s="173" t="s">
        <v>2348</v>
      </c>
      <c r="F62" s="173" t="s">
        <v>2247</v>
      </c>
      <c r="G62" s="173">
        <v>3</v>
      </c>
      <c r="H62" s="173"/>
      <c r="I62" s="173">
        <v>1</v>
      </c>
    </row>
    <row r="63" spans="2:9" ht="15.75" hidden="1" customHeight="1">
      <c r="B63" s="124">
        <v>60</v>
      </c>
      <c r="C63" s="45" t="s">
        <v>1025</v>
      </c>
      <c r="D63" s="45" t="s">
        <v>2670</v>
      </c>
      <c r="E63" s="45"/>
      <c r="F63" s="45" t="s">
        <v>2247</v>
      </c>
      <c r="G63" s="45">
        <v>3</v>
      </c>
      <c r="H63" s="45">
        <v>8</v>
      </c>
      <c r="I63" s="45">
        <v>1</v>
      </c>
    </row>
    <row r="64" spans="2:9" ht="15.75" hidden="1" customHeight="1">
      <c r="B64" s="124">
        <v>61</v>
      </c>
      <c r="C64" s="45" t="s">
        <v>1032</v>
      </c>
      <c r="D64" s="45" t="s">
        <v>2670</v>
      </c>
      <c r="E64" s="45"/>
      <c r="F64" s="45" t="s">
        <v>2247</v>
      </c>
      <c r="G64" s="45">
        <v>3</v>
      </c>
      <c r="H64" s="45">
        <v>8</v>
      </c>
      <c r="I64" s="45">
        <v>1</v>
      </c>
    </row>
    <row r="65" spans="2:9" ht="15.75" hidden="1" customHeight="1">
      <c r="B65" s="124">
        <v>62</v>
      </c>
      <c r="C65" s="45" t="s">
        <v>1040</v>
      </c>
      <c r="D65" s="45" t="s">
        <v>2670</v>
      </c>
      <c r="E65" s="45"/>
      <c r="F65" s="45" t="s">
        <v>2247</v>
      </c>
      <c r="G65" s="45">
        <v>3</v>
      </c>
      <c r="H65" s="45">
        <v>8</v>
      </c>
      <c r="I65" s="45">
        <v>1</v>
      </c>
    </row>
    <row r="66" spans="2:9" ht="15.75" hidden="1" customHeight="1">
      <c r="B66" s="124">
        <v>63</v>
      </c>
      <c r="C66" s="45" t="s">
        <v>1045</v>
      </c>
      <c r="D66" s="45" t="s">
        <v>2670</v>
      </c>
      <c r="E66" s="45"/>
      <c r="F66" s="45" t="s">
        <v>2247</v>
      </c>
      <c r="G66" s="45">
        <v>3</v>
      </c>
      <c r="H66" s="45">
        <v>8</v>
      </c>
      <c r="I66" s="45">
        <v>1</v>
      </c>
    </row>
    <row r="67" spans="2:9" ht="15.75" hidden="1" customHeight="1">
      <c r="B67" s="124">
        <v>64</v>
      </c>
      <c r="C67" s="45" t="s">
        <v>1052</v>
      </c>
      <c r="D67" s="45" t="s">
        <v>2670</v>
      </c>
      <c r="E67" s="45"/>
      <c r="F67" s="45" t="s">
        <v>2247</v>
      </c>
      <c r="G67" s="45">
        <v>3</v>
      </c>
      <c r="H67" s="45">
        <v>8</v>
      </c>
      <c r="I67" s="45">
        <v>1</v>
      </c>
    </row>
    <row r="68" spans="2:9" ht="15.75" hidden="1" customHeight="1">
      <c r="B68" s="124">
        <v>65</v>
      </c>
      <c r="C68" s="45" t="s">
        <v>1055</v>
      </c>
      <c r="D68" s="45" t="s">
        <v>2670</v>
      </c>
      <c r="E68" s="45"/>
      <c r="F68" s="45" t="s">
        <v>2247</v>
      </c>
      <c r="G68" s="45">
        <v>3</v>
      </c>
      <c r="H68" s="45">
        <v>8</v>
      </c>
      <c r="I68" s="45">
        <v>1</v>
      </c>
    </row>
    <row r="69" spans="2:9" ht="15.75" hidden="1" customHeight="1">
      <c r="B69" s="124">
        <v>66</v>
      </c>
      <c r="C69" s="45" t="s">
        <v>1060</v>
      </c>
      <c r="D69" s="45" t="s">
        <v>2670</v>
      </c>
      <c r="E69" s="45"/>
      <c r="F69" s="45" t="s">
        <v>2247</v>
      </c>
      <c r="G69" s="45">
        <v>3</v>
      </c>
      <c r="H69" s="45">
        <v>8</v>
      </c>
      <c r="I69" s="45">
        <v>1</v>
      </c>
    </row>
    <row r="70" spans="2:9" ht="15.75" hidden="1" customHeight="1">
      <c r="B70" s="124">
        <v>67</v>
      </c>
      <c r="C70" s="45" t="s">
        <v>1064</v>
      </c>
      <c r="D70" s="45" t="s">
        <v>2670</v>
      </c>
      <c r="E70" s="45"/>
      <c r="F70" s="45" t="s">
        <v>2247</v>
      </c>
      <c r="G70" s="45">
        <v>3</v>
      </c>
      <c r="H70" s="45">
        <v>8</v>
      </c>
      <c r="I70" s="45">
        <v>1</v>
      </c>
    </row>
    <row r="71" spans="2:9" ht="15.75" hidden="1" customHeight="1">
      <c r="B71" s="124">
        <v>68</v>
      </c>
      <c r="C71" s="45" t="s">
        <v>1071</v>
      </c>
      <c r="D71" s="45" t="s">
        <v>2670</v>
      </c>
      <c r="E71" s="45"/>
      <c r="F71" s="45" t="s">
        <v>2247</v>
      </c>
      <c r="G71" s="45">
        <v>3</v>
      </c>
      <c r="H71" s="45">
        <v>8</v>
      </c>
      <c r="I71" s="45">
        <v>1</v>
      </c>
    </row>
    <row r="72" spans="2:9" ht="15.75" hidden="1" customHeight="1">
      <c r="B72" s="124">
        <v>69</v>
      </c>
      <c r="C72" s="45" t="s">
        <v>1078</v>
      </c>
      <c r="D72" s="45" t="s">
        <v>2670</v>
      </c>
      <c r="E72" s="45"/>
      <c r="F72" s="45" t="s">
        <v>2247</v>
      </c>
      <c r="G72" s="45">
        <v>3</v>
      </c>
      <c r="H72" s="45">
        <v>8</v>
      </c>
      <c r="I72" s="45">
        <v>1</v>
      </c>
    </row>
    <row r="73" spans="2:9" ht="15.75" hidden="1" customHeight="1">
      <c r="B73" s="124">
        <v>70</v>
      </c>
      <c r="C73" s="45" t="s">
        <v>1083</v>
      </c>
      <c r="D73" s="45" t="s">
        <v>2670</v>
      </c>
      <c r="E73" s="45"/>
      <c r="F73" s="45" t="s">
        <v>2247</v>
      </c>
      <c r="G73" s="45">
        <v>3</v>
      </c>
      <c r="H73" s="45">
        <v>8</v>
      </c>
      <c r="I73" s="45">
        <v>1</v>
      </c>
    </row>
    <row r="74" spans="2:9" ht="15.75" hidden="1" customHeight="1">
      <c r="B74" s="124">
        <v>71</v>
      </c>
      <c r="C74" s="45" t="s">
        <v>1095</v>
      </c>
      <c r="D74" s="45" t="s">
        <v>2670</v>
      </c>
      <c r="E74" s="45"/>
      <c r="F74" s="45" t="s">
        <v>2247</v>
      </c>
      <c r="G74" s="45">
        <v>3</v>
      </c>
      <c r="H74" s="45">
        <v>8</v>
      </c>
      <c r="I74" s="45">
        <v>1</v>
      </c>
    </row>
    <row r="75" spans="2:9" ht="15.75" hidden="1" customHeight="1">
      <c r="B75" s="124">
        <v>72</v>
      </c>
      <c r="C75" s="45" t="s">
        <v>1098</v>
      </c>
      <c r="D75" s="45" t="s">
        <v>2670</v>
      </c>
      <c r="E75" s="45"/>
      <c r="F75" s="45" t="s">
        <v>2247</v>
      </c>
      <c r="G75" s="45">
        <v>3</v>
      </c>
      <c r="H75" s="45">
        <v>8</v>
      </c>
      <c r="I75" s="45">
        <v>1</v>
      </c>
    </row>
    <row r="76" spans="2:9" ht="15.75" hidden="1" customHeight="1">
      <c r="B76" s="124">
        <v>73</v>
      </c>
      <c r="C76" s="45" t="s">
        <v>1101</v>
      </c>
      <c r="D76" s="45" t="s">
        <v>2670</v>
      </c>
      <c r="E76" s="45"/>
      <c r="F76" s="45" t="s">
        <v>2247</v>
      </c>
      <c r="G76" s="45">
        <v>3</v>
      </c>
      <c r="H76" s="45">
        <v>8</v>
      </c>
      <c r="I76" s="45">
        <v>1</v>
      </c>
    </row>
    <row r="77" spans="2:9" ht="15.75" hidden="1" customHeight="1">
      <c r="B77" s="124">
        <v>74</v>
      </c>
      <c r="C77" s="45" t="s">
        <v>1109</v>
      </c>
      <c r="D77" s="45" t="s">
        <v>2670</v>
      </c>
      <c r="E77" s="45"/>
      <c r="F77" s="45" t="s">
        <v>2247</v>
      </c>
      <c r="G77" s="45">
        <v>3</v>
      </c>
      <c r="H77" s="45">
        <v>8</v>
      </c>
      <c r="I77" s="45">
        <v>1</v>
      </c>
    </row>
    <row r="78" spans="2:9" ht="15.75" hidden="1" customHeight="1">
      <c r="B78" s="124">
        <v>75</v>
      </c>
      <c r="C78" s="45" t="s">
        <v>1113</v>
      </c>
      <c r="D78" s="45" t="s">
        <v>2670</v>
      </c>
      <c r="E78" s="45"/>
      <c r="F78" s="45" t="s">
        <v>2247</v>
      </c>
      <c r="G78" s="45">
        <v>3</v>
      </c>
      <c r="H78" s="45">
        <v>8</v>
      </c>
      <c r="I78" s="45">
        <v>1</v>
      </c>
    </row>
    <row r="79" spans="2:9" ht="15.75" hidden="1" customHeight="1">
      <c r="B79" s="124">
        <v>76</v>
      </c>
      <c r="C79" s="45" t="s">
        <v>1116</v>
      </c>
      <c r="D79" s="45" t="s">
        <v>2670</v>
      </c>
      <c r="E79" s="45"/>
      <c r="F79" s="45" t="s">
        <v>2247</v>
      </c>
      <c r="G79" s="45">
        <v>3</v>
      </c>
      <c r="H79" s="45">
        <v>8</v>
      </c>
      <c r="I79" s="45">
        <v>1</v>
      </c>
    </row>
    <row r="80" spans="2:9" ht="15.75" hidden="1" customHeight="1">
      <c r="B80" s="124">
        <v>77</v>
      </c>
      <c r="C80" s="45" t="s">
        <v>1118</v>
      </c>
      <c r="D80" s="45" t="s">
        <v>2670</v>
      </c>
      <c r="E80" s="45"/>
      <c r="F80" s="45" t="s">
        <v>2247</v>
      </c>
      <c r="G80" s="45">
        <v>3</v>
      </c>
      <c r="H80" s="45">
        <v>8</v>
      </c>
      <c r="I80" s="45">
        <v>1</v>
      </c>
    </row>
    <row r="81" spans="2:9" ht="15.75" hidden="1" customHeight="1">
      <c r="B81" s="124">
        <v>78</v>
      </c>
      <c r="C81" s="45" t="s">
        <v>1121</v>
      </c>
      <c r="D81" s="45" t="s">
        <v>2670</v>
      </c>
      <c r="E81" s="45"/>
      <c r="F81" s="45" t="s">
        <v>2247</v>
      </c>
      <c r="G81" s="45">
        <v>3</v>
      </c>
      <c r="H81" s="45">
        <v>8</v>
      </c>
      <c r="I81" s="45">
        <v>1</v>
      </c>
    </row>
    <row r="82" spans="2:9" ht="15.75" hidden="1" customHeight="1">
      <c r="B82" s="124">
        <v>79</v>
      </c>
      <c r="C82" s="45" t="s">
        <v>1124</v>
      </c>
      <c r="D82" s="45" t="s">
        <v>2670</v>
      </c>
      <c r="E82" s="45"/>
      <c r="F82" s="45" t="s">
        <v>2247</v>
      </c>
      <c r="G82" s="45">
        <v>3</v>
      </c>
      <c r="H82" s="45">
        <v>8</v>
      </c>
      <c r="I82" s="45">
        <v>1</v>
      </c>
    </row>
    <row r="83" spans="2:9" ht="15.75" hidden="1" customHeight="1">
      <c r="B83" s="124">
        <v>80</v>
      </c>
      <c r="C83" s="45" t="s">
        <v>1127</v>
      </c>
      <c r="D83" s="45" t="s">
        <v>2670</v>
      </c>
      <c r="E83" s="45"/>
      <c r="F83" s="45" t="s">
        <v>2247</v>
      </c>
      <c r="G83" s="45">
        <v>3</v>
      </c>
      <c r="H83" s="45">
        <v>8</v>
      </c>
      <c r="I83" s="45">
        <v>1</v>
      </c>
    </row>
    <row r="84" spans="2:9" ht="15.75" hidden="1" customHeight="1">
      <c r="B84" s="124">
        <v>81</v>
      </c>
      <c r="C84" s="45" t="s">
        <v>1130</v>
      </c>
      <c r="D84" s="45" t="s">
        <v>2670</v>
      </c>
      <c r="E84" s="45"/>
      <c r="F84" s="45" t="s">
        <v>2247</v>
      </c>
      <c r="G84" s="45">
        <v>3</v>
      </c>
      <c r="H84" s="45">
        <v>8</v>
      </c>
      <c r="I84" s="45">
        <v>1</v>
      </c>
    </row>
    <row r="85" spans="2:9" ht="15.75" hidden="1" customHeight="1">
      <c r="B85" s="124">
        <v>82</v>
      </c>
      <c r="C85" s="45" t="s">
        <v>1134</v>
      </c>
      <c r="D85" s="45" t="s">
        <v>2670</v>
      </c>
      <c r="E85" s="45"/>
      <c r="F85" s="45" t="s">
        <v>2247</v>
      </c>
      <c r="G85" s="45">
        <v>3</v>
      </c>
      <c r="H85" s="45">
        <v>8</v>
      </c>
      <c r="I85" s="45">
        <v>1</v>
      </c>
    </row>
    <row r="86" spans="2:9" ht="15.75" hidden="1" customHeight="1">
      <c r="B86" s="124">
        <v>83</v>
      </c>
      <c r="C86" s="45" t="s">
        <v>1137</v>
      </c>
      <c r="D86" s="45" t="s">
        <v>2670</v>
      </c>
      <c r="E86" s="45"/>
      <c r="F86" s="45" t="s">
        <v>2247</v>
      </c>
      <c r="G86" s="45">
        <v>3</v>
      </c>
      <c r="H86" s="45">
        <v>8</v>
      </c>
      <c r="I86" s="45">
        <v>1</v>
      </c>
    </row>
    <row r="87" spans="2:9" ht="15.75" hidden="1" customHeight="1">
      <c r="B87" s="124">
        <v>84</v>
      </c>
      <c r="C87" s="45" t="s">
        <v>1140</v>
      </c>
      <c r="D87" s="45" t="s">
        <v>2670</v>
      </c>
      <c r="E87" s="45"/>
      <c r="F87" s="45" t="s">
        <v>2247</v>
      </c>
      <c r="G87" s="45">
        <v>3</v>
      </c>
      <c r="H87" s="45">
        <v>8</v>
      </c>
      <c r="I87" s="45">
        <v>1</v>
      </c>
    </row>
    <row r="88" spans="2:9" ht="15.75" hidden="1" customHeight="1">
      <c r="B88" s="124">
        <v>85</v>
      </c>
      <c r="C88" s="45" t="s">
        <v>1143</v>
      </c>
      <c r="D88" s="45" t="s">
        <v>2670</v>
      </c>
      <c r="E88" s="45"/>
      <c r="F88" s="45" t="s">
        <v>2247</v>
      </c>
      <c r="G88" s="45">
        <v>3</v>
      </c>
      <c r="H88" s="45">
        <v>8</v>
      </c>
      <c r="I88" s="45">
        <v>1</v>
      </c>
    </row>
    <row r="89" spans="2:9" ht="15.75" hidden="1" customHeight="1">
      <c r="B89" s="124">
        <v>86</v>
      </c>
      <c r="C89" s="45" t="s">
        <v>1146</v>
      </c>
      <c r="D89" s="45" t="s">
        <v>2670</v>
      </c>
      <c r="E89" s="45"/>
      <c r="F89" s="45" t="s">
        <v>2247</v>
      </c>
      <c r="G89" s="45">
        <v>3</v>
      </c>
      <c r="H89" s="45">
        <v>8</v>
      </c>
      <c r="I89" s="45">
        <v>1</v>
      </c>
    </row>
    <row r="90" spans="2:9" ht="15.75" hidden="1" customHeight="1">
      <c r="B90" s="124">
        <v>87</v>
      </c>
      <c r="C90" s="45" t="s">
        <v>1150</v>
      </c>
      <c r="D90" s="45" t="s">
        <v>2670</v>
      </c>
      <c r="E90" s="45"/>
      <c r="F90" s="45" t="s">
        <v>2247</v>
      </c>
      <c r="G90" s="45">
        <v>3</v>
      </c>
      <c r="H90" s="45">
        <v>8</v>
      </c>
      <c r="I90" s="45">
        <v>1</v>
      </c>
    </row>
    <row r="91" spans="2:9" ht="15.75" hidden="1" customHeight="1">
      <c r="B91" s="124">
        <v>88</v>
      </c>
      <c r="C91" s="45" t="s">
        <v>1155</v>
      </c>
      <c r="D91" s="45" t="s">
        <v>2670</v>
      </c>
      <c r="E91" s="45"/>
      <c r="F91" s="45" t="s">
        <v>2247</v>
      </c>
      <c r="G91" s="45">
        <v>3</v>
      </c>
      <c r="H91" s="45">
        <v>8</v>
      </c>
      <c r="I91" s="45">
        <v>1</v>
      </c>
    </row>
    <row r="92" spans="2:9" ht="15.75" hidden="1" customHeight="1">
      <c r="B92" s="124">
        <v>89</v>
      </c>
      <c r="C92" s="45" t="s">
        <v>1159</v>
      </c>
      <c r="D92" s="45" t="s">
        <v>2670</v>
      </c>
      <c r="E92" s="45"/>
      <c r="F92" s="45" t="s">
        <v>2247</v>
      </c>
      <c r="G92" s="45">
        <v>3</v>
      </c>
      <c r="H92" s="45">
        <v>8</v>
      </c>
      <c r="I92" s="45">
        <v>1</v>
      </c>
    </row>
    <row r="93" spans="2:9" ht="15.75" hidden="1" customHeight="1">
      <c r="B93" s="124">
        <v>90</v>
      </c>
      <c r="C93" s="45" t="s">
        <v>1164</v>
      </c>
      <c r="D93" s="45" t="s">
        <v>2670</v>
      </c>
      <c r="E93" s="45"/>
      <c r="F93" s="45" t="s">
        <v>2247</v>
      </c>
      <c r="G93" s="45">
        <v>3</v>
      </c>
      <c r="H93" s="45">
        <v>8</v>
      </c>
      <c r="I93" s="45">
        <v>1</v>
      </c>
    </row>
    <row r="94" spans="2:9" ht="15.75" hidden="1" customHeight="1">
      <c r="B94" s="124">
        <v>91</v>
      </c>
      <c r="C94" s="45" t="s">
        <v>1169</v>
      </c>
      <c r="D94" s="45" t="s">
        <v>2670</v>
      </c>
      <c r="E94" s="45"/>
      <c r="F94" s="45" t="s">
        <v>2247</v>
      </c>
      <c r="G94" s="45">
        <v>3</v>
      </c>
      <c r="H94" s="45">
        <v>8</v>
      </c>
      <c r="I94" s="45">
        <v>1</v>
      </c>
    </row>
    <row r="95" spans="2:9" ht="15.75" hidden="1" customHeight="1">
      <c r="B95" s="124">
        <v>92</v>
      </c>
      <c r="C95" s="45" t="s">
        <v>1174</v>
      </c>
      <c r="D95" s="45" t="s">
        <v>2670</v>
      </c>
      <c r="E95" s="45"/>
      <c r="F95" s="45" t="s">
        <v>2247</v>
      </c>
      <c r="G95" s="45">
        <v>3</v>
      </c>
      <c r="H95" s="45">
        <v>8</v>
      </c>
      <c r="I95" s="45">
        <v>1</v>
      </c>
    </row>
    <row r="96" spans="2:9" ht="15.75" hidden="1" customHeight="1">
      <c r="B96" s="124">
        <v>93</v>
      </c>
      <c r="C96" s="45" t="s">
        <v>1179</v>
      </c>
      <c r="D96" s="45" t="s">
        <v>2670</v>
      </c>
      <c r="E96" s="45"/>
      <c r="F96" s="45" t="s">
        <v>2247</v>
      </c>
      <c r="G96" s="45">
        <v>3</v>
      </c>
      <c r="H96" s="45">
        <v>8</v>
      </c>
      <c r="I96" s="45">
        <v>1</v>
      </c>
    </row>
    <row r="97" spans="2:9" ht="15.75" hidden="1" customHeight="1">
      <c r="B97" s="124">
        <v>94</v>
      </c>
      <c r="C97" s="45" t="s">
        <v>1182</v>
      </c>
      <c r="D97" s="45" t="s">
        <v>2670</v>
      </c>
      <c r="E97" s="45"/>
      <c r="F97" s="45" t="s">
        <v>2247</v>
      </c>
      <c r="G97" s="45">
        <v>3</v>
      </c>
      <c r="H97" s="45">
        <v>8</v>
      </c>
      <c r="I97" s="45">
        <v>1</v>
      </c>
    </row>
    <row r="98" spans="2:9" ht="15.75" hidden="1" customHeight="1">
      <c r="B98" s="124">
        <v>95</v>
      </c>
      <c r="C98" s="45" t="s">
        <v>1186</v>
      </c>
      <c r="D98" s="45" t="s">
        <v>2670</v>
      </c>
      <c r="E98" s="45"/>
      <c r="F98" s="45" t="s">
        <v>2247</v>
      </c>
      <c r="G98" s="45">
        <v>3</v>
      </c>
      <c r="H98" s="45">
        <v>8</v>
      </c>
      <c r="I98" s="45">
        <v>1</v>
      </c>
    </row>
    <row r="99" spans="2:9" ht="15.75" hidden="1" customHeight="1">
      <c r="B99" s="124">
        <v>96</v>
      </c>
      <c r="C99" s="45" t="s">
        <v>1192</v>
      </c>
      <c r="D99" s="45" t="s">
        <v>2670</v>
      </c>
      <c r="E99" s="45"/>
      <c r="F99" s="45" t="s">
        <v>2247</v>
      </c>
      <c r="G99" s="45">
        <v>3</v>
      </c>
      <c r="H99" s="45">
        <v>8</v>
      </c>
      <c r="I99" s="45">
        <v>1</v>
      </c>
    </row>
    <row r="100" spans="2:9" ht="15.75" hidden="1" customHeight="1">
      <c r="B100" s="124">
        <v>97</v>
      </c>
      <c r="C100" s="45" t="s">
        <v>1200</v>
      </c>
      <c r="D100" s="45" t="s">
        <v>2670</v>
      </c>
      <c r="E100" s="45"/>
      <c r="F100" s="45" t="s">
        <v>2247</v>
      </c>
      <c r="G100" s="45">
        <v>3</v>
      </c>
      <c r="H100" s="45">
        <v>8</v>
      </c>
      <c r="I100" s="45">
        <v>1</v>
      </c>
    </row>
    <row r="101" spans="2:9" ht="15.75" hidden="1" customHeight="1">
      <c r="B101" s="124">
        <v>98</v>
      </c>
      <c r="C101" s="45" t="s">
        <v>1207</v>
      </c>
      <c r="D101" s="45" t="s">
        <v>2670</v>
      </c>
      <c r="E101" s="45"/>
      <c r="F101" s="45" t="s">
        <v>2247</v>
      </c>
      <c r="G101" s="45">
        <v>3</v>
      </c>
      <c r="H101" s="45">
        <v>8</v>
      </c>
      <c r="I101" s="45">
        <v>1</v>
      </c>
    </row>
    <row r="102" spans="2:9" ht="15.75" hidden="1" customHeight="1">
      <c r="B102" s="124">
        <v>99</v>
      </c>
      <c r="C102" s="45" t="s">
        <v>1212</v>
      </c>
      <c r="D102" s="45" t="s">
        <v>2670</v>
      </c>
      <c r="E102" s="45"/>
      <c r="F102" s="45" t="s">
        <v>2247</v>
      </c>
      <c r="G102" s="45">
        <v>3</v>
      </c>
      <c r="H102" s="45">
        <v>8</v>
      </c>
      <c r="I102" s="45">
        <v>1</v>
      </c>
    </row>
    <row r="103" spans="2:9" ht="15.75" hidden="1" customHeight="1">
      <c r="B103" s="124">
        <v>100</v>
      </c>
      <c r="C103" s="45" t="s">
        <v>1218</v>
      </c>
      <c r="D103" s="45" t="s">
        <v>2670</v>
      </c>
      <c r="E103" s="45"/>
      <c r="F103" s="45" t="s">
        <v>2247</v>
      </c>
      <c r="G103" s="45">
        <v>3</v>
      </c>
      <c r="H103" s="45">
        <v>8</v>
      </c>
      <c r="I103" s="45">
        <v>1</v>
      </c>
    </row>
    <row r="104" spans="2:9" ht="15.75" hidden="1" customHeight="1">
      <c r="B104" s="124">
        <v>101</v>
      </c>
      <c r="C104" s="45" t="s">
        <v>1221</v>
      </c>
      <c r="D104" s="45" t="s">
        <v>2670</v>
      </c>
      <c r="E104" s="45"/>
      <c r="F104" s="45" t="s">
        <v>2247</v>
      </c>
      <c r="G104" s="45">
        <v>3</v>
      </c>
      <c r="H104" s="45">
        <v>8</v>
      </c>
      <c r="I104" s="45">
        <v>1</v>
      </c>
    </row>
    <row r="105" spans="2:9" ht="15.75" hidden="1" customHeight="1">
      <c r="B105" s="124">
        <v>102</v>
      </c>
      <c r="C105" s="45" t="s">
        <v>1225</v>
      </c>
      <c r="D105" s="45" t="s">
        <v>2670</v>
      </c>
      <c r="E105" s="45"/>
      <c r="F105" s="45" t="s">
        <v>2247</v>
      </c>
      <c r="G105" s="45">
        <v>3</v>
      </c>
      <c r="H105" s="45">
        <v>8</v>
      </c>
      <c r="I105" s="45">
        <v>1</v>
      </c>
    </row>
    <row r="106" spans="2:9" ht="15.75" hidden="1" customHeight="1">
      <c r="B106" s="124">
        <v>103</v>
      </c>
      <c r="C106" s="45" t="s">
        <v>1230</v>
      </c>
      <c r="D106" s="45" t="s">
        <v>2670</v>
      </c>
      <c r="E106" s="45"/>
      <c r="F106" s="45" t="s">
        <v>2247</v>
      </c>
      <c r="G106" s="45">
        <v>3</v>
      </c>
      <c r="H106" s="45">
        <v>8</v>
      </c>
      <c r="I106" s="45">
        <v>1</v>
      </c>
    </row>
    <row r="107" spans="2:9" ht="15.75" hidden="1" customHeight="1">
      <c r="B107" s="124">
        <v>104</v>
      </c>
      <c r="C107" s="45" t="s">
        <v>1233</v>
      </c>
      <c r="D107" s="45" t="s">
        <v>2670</v>
      </c>
      <c r="E107" s="45"/>
      <c r="F107" s="45" t="s">
        <v>2247</v>
      </c>
      <c r="G107" s="45">
        <v>3</v>
      </c>
      <c r="H107" s="45">
        <v>8</v>
      </c>
      <c r="I107" s="45">
        <v>1</v>
      </c>
    </row>
    <row r="108" spans="2:9" ht="15.75" hidden="1" customHeight="1">
      <c r="B108" s="124">
        <v>105</v>
      </c>
      <c r="C108" s="45" t="s">
        <v>1235</v>
      </c>
      <c r="D108" s="45" t="s">
        <v>2670</v>
      </c>
      <c r="E108" s="45"/>
      <c r="F108" s="45" t="s">
        <v>2247</v>
      </c>
      <c r="G108" s="45">
        <v>3</v>
      </c>
      <c r="H108" s="45">
        <v>8</v>
      </c>
      <c r="I108" s="45">
        <v>1</v>
      </c>
    </row>
    <row r="109" spans="2:9" ht="15.75" hidden="1" customHeight="1">
      <c r="B109" s="124">
        <v>106</v>
      </c>
      <c r="C109" s="26">
        <f>Demographics!D111</f>
        <v>0</v>
      </c>
      <c r="D109" s="26" t="s">
        <v>2670</v>
      </c>
      <c r="E109" s="26"/>
      <c r="F109" s="26" t="s">
        <v>2247</v>
      </c>
      <c r="G109" s="26">
        <v>3</v>
      </c>
      <c r="H109" s="26">
        <v>8</v>
      </c>
      <c r="I109" s="26">
        <v>1</v>
      </c>
    </row>
    <row r="110" spans="2:9" ht="15.75" hidden="1" customHeight="1">
      <c r="B110" s="124">
        <v>107</v>
      </c>
      <c r="C110" s="26">
        <f>Demographics!D112</f>
        <v>0</v>
      </c>
      <c r="D110" s="26" t="s">
        <v>2670</v>
      </c>
      <c r="E110" s="26"/>
      <c r="F110" s="26" t="s">
        <v>2247</v>
      </c>
      <c r="G110" s="26">
        <v>3</v>
      </c>
      <c r="H110" s="26">
        <v>8</v>
      </c>
      <c r="I110" s="26">
        <v>1</v>
      </c>
    </row>
    <row r="111" spans="2:9" ht="15.75" hidden="1" customHeight="1">
      <c r="B111" s="124">
        <v>108</v>
      </c>
      <c r="C111" s="26">
        <f>Demographics!D113</f>
        <v>0</v>
      </c>
      <c r="D111" s="26" t="s">
        <v>2670</v>
      </c>
      <c r="E111" s="26"/>
      <c r="F111" s="26" t="s">
        <v>2247</v>
      </c>
      <c r="G111" s="26">
        <v>3</v>
      </c>
      <c r="H111" s="26">
        <v>8</v>
      </c>
      <c r="I111" s="26">
        <v>1</v>
      </c>
    </row>
    <row r="112" spans="2:9" ht="15.75" hidden="1" customHeight="1">
      <c r="B112" s="124">
        <v>109</v>
      </c>
      <c r="C112" s="26">
        <f>Demographics!D114</f>
        <v>0</v>
      </c>
      <c r="D112" s="26" t="s">
        <v>2670</v>
      </c>
      <c r="E112" s="26"/>
      <c r="F112" s="26" t="s">
        <v>2247</v>
      </c>
      <c r="G112" s="26">
        <v>3</v>
      </c>
      <c r="H112" s="26">
        <v>8</v>
      </c>
      <c r="I112" s="26">
        <v>1</v>
      </c>
    </row>
    <row r="113" spans="1:26" ht="15.75" hidden="1" customHeight="1">
      <c r="B113" s="124">
        <v>110</v>
      </c>
      <c r="C113" s="26">
        <f>Demographics!D115</f>
        <v>0</v>
      </c>
      <c r="D113" s="26" t="s">
        <v>2670</v>
      </c>
      <c r="E113" s="26"/>
      <c r="F113" s="26" t="s">
        <v>2247</v>
      </c>
      <c r="G113" s="26">
        <v>3</v>
      </c>
      <c r="H113" s="26">
        <v>8</v>
      </c>
      <c r="I113" s="26">
        <v>1</v>
      </c>
    </row>
    <row r="114" spans="1:26" ht="15.75" hidden="1" customHeight="1">
      <c r="B114" s="124">
        <v>111</v>
      </c>
      <c r="C114" s="26">
        <f>Demographics!D116</f>
        <v>0</v>
      </c>
      <c r="D114" s="26" t="s">
        <v>2670</v>
      </c>
      <c r="E114" s="26"/>
      <c r="F114" s="26" t="s">
        <v>2247</v>
      </c>
      <c r="G114" s="26">
        <v>3</v>
      </c>
      <c r="H114" s="26">
        <v>8</v>
      </c>
      <c r="I114" s="26">
        <v>1</v>
      </c>
    </row>
    <row r="115" spans="1:26" ht="15.75" hidden="1" customHeight="1">
      <c r="B115" s="124">
        <v>112</v>
      </c>
      <c r="C115" s="26">
        <f>Demographics!D117</f>
        <v>0</v>
      </c>
      <c r="D115" s="26" t="s">
        <v>2670</v>
      </c>
      <c r="E115" s="26"/>
      <c r="F115" s="26" t="s">
        <v>2247</v>
      </c>
      <c r="G115" s="26">
        <v>3</v>
      </c>
      <c r="H115" s="26">
        <v>8</v>
      </c>
      <c r="I115" s="26">
        <v>1</v>
      </c>
    </row>
    <row r="116" spans="1:26" ht="15.75" hidden="1" customHeight="1">
      <c r="A116" s="22"/>
      <c r="B116" s="124">
        <v>113</v>
      </c>
      <c r="C116" s="26">
        <f>Demographics!D118</f>
        <v>0</v>
      </c>
      <c r="D116" s="26" t="s">
        <v>2670</v>
      </c>
      <c r="E116" s="26"/>
      <c r="F116" s="26" t="s">
        <v>2247</v>
      </c>
      <c r="G116" s="26">
        <v>3</v>
      </c>
      <c r="H116" s="26">
        <v>8</v>
      </c>
      <c r="I116" s="26">
        <v>1</v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hidden="1" customHeight="1">
      <c r="A117" s="22"/>
      <c r="B117" s="124">
        <v>114</v>
      </c>
      <c r="C117" s="26">
        <f>Demographics!D119</f>
        <v>0</v>
      </c>
      <c r="D117" s="26" t="s">
        <v>2670</v>
      </c>
      <c r="E117" s="26"/>
      <c r="F117" s="26" t="s">
        <v>2247</v>
      </c>
      <c r="G117" s="26">
        <v>3</v>
      </c>
      <c r="H117" s="26">
        <v>8</v>
      </c>
      <c r="I117" s="26">
        <v>1</v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22"/>
      <c r="B118" s="124">
        <v>115</v>
      </c>
      <c r="C118" s="26">
        <f>Demographics!D120</f>
        <v>0</v>
      </c>
      <c r="D118" s="26" t="s">
        <v>2670</v>
      </c>
      <c r="E118" s="26"/>
      <c r="F118" s="26" t="s">
        <v>2247</v>
      </c>
      <c r="G118" s="26">
        <v>3</v>
      </c>
      <c r="H118" s="26">
        <v>8</v>
      </c>
      <c r="I118" s="26">
        <v>1</v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22"/>
      <c r="B119" s="124">
        <v>116</v>
      </c>
      <c r="C119" s="26">
        <f>Demographics!D121</f>
        <v>0</v>
      </c>
      <c r="D119" s="26" t="s">
        <v>2670</v>
      </c>
      <c r="E119" s="26"/>
      <c r="F119" s="26" t="s">
        <v>2247</v>
      </c>
      <c r="G119" s="26">
        <v>3</v>
      </c>
      <c r="H119" s="26">
        <v>8</v>
      </c>
      <c r="I119" s="26">
        <v>1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22"/>
      <c r="B120" s="124">
        <v>117</v>
      </c>
      <c r="C120" s="26">
        <f>Demographics!D122</f>
        <v>0</v>
      </c>
      <c r="D120" s="26" t="s">
        <v>2670</v>
      </c>
      <c r="E120" s="26"/>
      <c r="F120" s="26" t="s">
        <v>2247</v>
      </c>
      <c r="G120" s="26">
        <v>3</v>
      </c>
      <c r="H120" s="26">
        <v>8</v>
      </c>
      <c r="I120" s="26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22"/>
      <c r="B121" s="124">
        <v>118</v>
      </c>
      <c r="C121" s="26">
        <f>Demographics!D123</f>
        <v>0</v>
      </c>
      <c r="D121" s="26" t="s">
        <v>2670</v>
      </c>
      <c r="E121" s="26"/>
      <c r="F121" s="26" t="s">
        <v>2247</v>
      </c>
      <c r="G121" s="26">
        <v>3</v>
      </c>
      <c r="H121" s="26">
        <v>8</v>
      </c>
      <c r="I121" s="26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22"/>
      <c r="B122" s="124">
        <v>119</v>
      </c>
      <c r="C122" s="26">
        <f>Demographics!D124</f>
        <v>0</v>
      </c>
      <c r="D122" s="26" t="s">
        <v>2670</v>
      </c>
      <c r="E122" s="26"/>
      <c r="F122" s="26" t="s">
        <v>2247</v>
      </c>
      <c r="G122" s="26">
        <v>3</v>
      </c>
      <c r="H122" s="26">
        <v>8</v>
      </c>
      <c r="I122" s="26">
        <v>1</v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22"/>
      <c r="B123" s="124">
        <v>120</v>
      </c>
      <c r="C123" s="26">
        <f>Demographics!D125</f>
        <v>0</v>
      </c>
      <c r="D123" s="26" t="s">
        <v>2670</v>
      </c>
      <c r="E123" s="26"/>
      <c r="F123" s="26" t="s">
        <v>2247</v>
      </c>
      <c r="G123" s="26">
        <v>3</v>
      </c>
      <c r="H123" s="26">
        <v>8</v>
      </c>
      <c r="I123" s="26">
        <v>1</v>
      </c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B124" s="124">
        <v>121</v>
      </c>
      <c r="C124" s="26">
        <f>Demographics!D126</f>
        <v>0</v>
      </c>
      <c r="D124" s="26" t="s">
        <v>2670</v>
      </c>
      <c r="E124" s="26"/>
      <c r="F124" s="26" t="s">
        <v>2247</v>
      </c>
      <c r="G124" s="26">
        <v>3</v>
      </c>
      <c r="H124" s="26">
        <v>8</v>
      </c>
      <c r="I124" s="26">
        <v>1</v>
      </c>
    </row>
    <row r="125" spans="1:26" ht="15.75" hidden="1" customHeight="1">
      <c r="B125" s="124">
        <v>122</v>
      </c>
      <c r="C125" s="26">
        <f>Demographics!D127</f>
        <v>0</v>
      </c>
      <c r="D125" s="26" t="s">
        <v>2670</v>
      </c>
      <c r="E125" s="26"/>
      <c r="F125" s="26" t="s">
        <v>2247</v>
      </c>
      <c r="G125" s="26">
        <v>3</v>
      </c>
      <c r="H125" s="26">
        <v>8</v>
      </c>
      <c r="I125" s="26">
        <v>1</v>
      </c>
    </row>
    <row r="126" spans="1:26" ht="15.75" hidden="1" customHeight="1">
      <c r="B126" s="124">
        <v>123</v>
      </c>
      <c r="C126" s="26">
        <f>Demographics!D128</f>
        <v>0</v>
      </c>
      <c r="D126" s="26" t="s">
        <v>2670</v>
      </c>
      <c r="E126" s="26"/>
      <c r="F126" s="26" t="s">
        <v>2247</v>
      </c>
      <c r="G126" s="26">
        <v>3</v>
      </c>
      <c r="H126" s="26">
        <v>8</v>
      </c>
      <c r="I126" s="26">
        <v>1</v>
      </c>
    </row>
    <row r="127" spans="1:26" ht="15.75" hidden="1" customHeight="1">
      <c r="A127" s="22"/>
      <c r="B127" s="124">
        <v>124</v>
      </c>
      <c r="C127" s="26">
        <f>Demographics!D129</f>
        <v>0</v>
      </c>
      <c r="D127" s="26" t="s">
        <v>2670</v>
      </c>
      <c r="E127" s="26"/>
      <c r="F127" s="26" t="s">
        <v>2247</v>
      </c>
      <c r="G127" s="26">
        <v>3</v>
      </c>
      <c r="H127" s="26">
        <v>8</v>
      </c>
      <c r="I127" s="26">
        <v>1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hidden="1" customHeight="1">
      <c r="A128" s="22"/>
      <c r="B128" s="124">
        <v>125</v>
      </c>
      <c r="C128" s="26">
        <f>Demographics!D130</f>
        <v>0</v>
      </c>
      <c r="D128" s="26" t="s">
        <v>2670</v>
      </c>
      <c r="E128" s="26"/>
      <c r="F128" s="26" t="s">
        <v>2247</v>
      </c>
      <c r="G128" s="26">
        <v>3</v>
      </c>
      <c r="H128" s="26">
        <v>8</v>
      </c>
      <c r="I128" s="26">
        <v>1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22"/>
      <c r="B129" s="124">
        <v>126</v>
      </c>
      <c r="C129" s="26">
        <f>Demographics!D131</f>
        <v>0</v>
      </c>
      <c r="D129" s="26" t="s">
        <v>2670</v>
      </c>
      <c r="E129" s="26"/>
      <c r="F129" s="26" t="s">
        <v>2247</v>
      </c>
      <c r="G129" s="26">
        <v>3</v>
      </c>
      <c r="H129" s="26">
        <v>8</v>
      </c>
      <c r="I129" s="26">
        <v>1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22"/>
      <c r="B130" s="124">
        <v>127</v>
      </c>
      <c r="C130" s="26">
        <f>Demographics!D132</f>
        <v>0</v>
      </c>
      <c r="D130" s="26" t="s">
        <v>2670</v>
      </c>
      <c r="E130" s="26"/>
      <c r="F130" s="26" t="s">
        <v>2247</v>
      </c>
      <c r="G130" s="26">
        <v>3</v>
      </c>
      <c r="H130" s="26">
        <v>8</v>
      </c>
      <c r="I130" s="26">
        <v>1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22"/>
      <c r="B131" s="124">
        <v>128</v>
      </c>
      <c r="C131" s="26">
        <f>Demographics!D133</f>
        <v>0</v>
      </c>
      <c r="D131" s="26" t="s">
        <v>2670</v>
      </c>
      <c r="E131" s="26"/>
      <c r="F131" s="26" t="s">
        <v>2247</v>
      </c>
      <c r="G131" s="26">
        <v>3</v>
      </c>
      <c r="H131" s="26">
        <v>8</v>
      </c>
      <c r="I131" s="26">
        <v>1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B132" s="124">
        <v>129</v>
      </c>
      <c r="C132" s="26">
        <f>Demographics!D134</f>
        <v>0</v>
      </c>
      <c r="D132" s="26" t="s">
        <v>2670</v>
      </c>
      <c r="E132" s="26"/>
      <c r="F132" s="26" t="s">
        <v>2247</v>
      </c>
      <c r="G132" s="26">
        <v>3</v>
      </c>
      <c r="H132" s="26">
        <v>8</v>
      </c>
      <c r="I132" s="26">
        <v>1</v>
      </c>
    </row>
    <row r="133" spans="1:26" ht="15.75" hidden="1" customHeight="1">
      <c r="B133" s="124">
        <v>130</v>
      </c>
      <c r="C133" s="26">
        <f>Demographics!D135</f>
        <v>0</v>
      </c>
      <c r="D133" s="26" t="s">
        <v>2670</v>
      </c>
      <c r="E133" s="26"/>
      <c r="F133" s="26" t="s">
        <v>2247</v>
      </c>
      <c r="G133" s="26">
        <v>3</v>
      </c>
      <c r="H133" s="26">
        <v>8</v>
      </c>
      <c r="I133" s="26">
        <v>1</v>
      </c>
    </row>
    <row r="134" spans="1:26" ht="15.75" hidden="1" customHeight="1">
      <c r="B134" s="124">
        <v>131</v>
      </c>
      <c r="C134" s="26">
        <f>Demographics!D136</f>
        <v>0</v>
      </c>
      <c r="D134" s="26" t="s">
        <v>2670</v>
      </c>
      <c r="E134" s="26"/>
      <c r="F134" s="26" t="s">
        <v>2247</v>
      </c>
      <c r="G134" s="26">
        <v>3</v>
      </c>
      <c r="H134" s="26">
        <v>8</v>
      </c>
      <c r="I134" s="26">
        <v>1</v>
      </c>
    </row>
    <row r="135" spans="1:26" ht="15.75" hidden="1" customHeight="1">
      <c r="B135" s="124">
        <v>132</v>
      </c>
      <c r="C135" s="26">
        <f>Demographics!D137</f>
        <v>0</v>
      </c>
      <c r="D135" s="26" t="s">
        <v>2670</v>
      </c>
      <c r="E135" s="26"/>
      <c r="F135" s="26" t="s">
        <v>2247</v>
      </c>
      <c r="G135" s="26">
        <v>3</v>
      </c>
      <c r="H135" s="26">
        <v>8</v>
      </c>
      <c r="I135" s="26">
        <v>1</v>
      </c>
    </row>
    <row r="136" spans="1:26" ht="15.75" hidden="1" customHeight="1">
      <c r="B136" s="124">
        <v>133</v>
      </c>
      <c r="C136" s="26">
        <f>Demographics!D138</f>
        <v>0</v>
      </c>
      <c r="D136" s="26" t="s">
        <v>2670</v>
      </c>
      <c r="E136" s="26"/>
      <c r="F136" s="26" t="s">
        <v>2247</v>
      </c>
      <c r="G136" s="26">
        <v>3</v>
      </c>
      <c r="H136" s="26">
        <v>8</v>
      </c>
      <c r="I136" s="26">
        <v>1</v>
      </c>
    </row>
    <row r="137" spans="1:26" ht="15.75" hidden="1" customHeight="1">
      <c r="B137" s="124">
        <v>134</v>
      </c>
      <c r="C137" s="26">
        <f>Demographics!D139</f>
        <v>0</v>
      </c>
      <c r="D137" s="26" t="s">
        <v>2670</v>
      </c>
      <c r="E137" s="26"/>
      <c r="F137" s="26" t="s">
        <v>2247</v>
      </c>
      <c r="G137" s="26">
        <v>3</v>
      </c>
      <c r="H137" s="26">
        <v>8</v>
      </c>
      <c r="I137" s="26">
        <v>1</v>
      </c>
    </row>
    <row r="138" spans="1:26" ht="15.75" hidden="1" customHeight="1">
      <c r="B138" s="124">
        <v>135</v>
      </c>
      <c r="C138" s="26">
        <f>Demographics!D140</f>
        <v>0</v>
      </c>
      <c r="D138" s="26" t="s">
        <v>2670</v>
      </c>
      <c r="E138" s="26"/>
      <c r="F138" s="26" t="s">
        <v>2247</v>
      </c>
      <c r="G138" s="26">
        <v>3</v>
      </c>
      <c r="H138" s="26">
        <v>8</v>
      </c>
      <c r="I138" s="26">
        <v>1</v>
      </c>
    </row>
    <row r="139" spans="1:26" ht="15.75" hidden="1" customHeight="1">
      <c r="B139" s="124">
        <v>136</v>
      </c>
      <c r="C139" s="26">
        <f>Demographics!D141</f>
        <v>0</v>
      </c>
      <c r="D139" s="26" t="s">
        <v>2670</v>
      </c>
      <c r="E139" s="26"/>
      <c r="F139" s="26" t="s">
        <v>2247</v>
      </c>
      <c r="G139" s="26">
        <v>3</v>
      </c>
      <c r="H139" s="26">
        <v>8</v>
      </c>
      <c r="I139" s="26">
        <v>1</v>
      </c>
    </row>
    <row r="140" spans="1:26" ht="15.75" hidden="1" customHeight="1">
      <c r="B140" s="124">
        <v>137</v>
      </c>
      <c r="C140" s="26">
        <f>Demographics!D142</f>
        <v>0</v>
      </c>
      <c r="D140" s="26" t="s">
        <v>2670</v>
      </c>
      <c r="E140" s="26"/>
      <c r="F140" s="26" t="s">
        <v>2247</v>
      </c>
      <c r="G140" s="26">
        <v>3</v>
      </c>
      <c r="H140" s="26">
        <v>8</v>
      </c>
      <c r="I140" s="26">
        <v>1</v>
      </c>
    </row>
    <row r="141" spans="1:26" ht="15.75" hidden="1" customHeight="1">
      <c r="B141" s="124">
        <v>138</v>
      </c>
      <c r="C141" s="26">
        <f>Demographics!D143</f>
        <v>0</v>
      </c>
      <c r="D141" s="26" t="s">
        <v>2670</v>
      </c>
      <c r="E141" s="26"/>
      <c r="F141" s="26" t="s">
        <v>2247</v>
      </c>
      <c r="G141" s="26">
        <v>3</v>
      </c>
      <c r="H141" s="26">
        <v>8</v>
      </c>
      <c r="I141" s="26">
        <v>1</v>
      </c>
    </row>
    <row r="142" spans="1:26" ht="15.75" hidden="1" customHeight="1">
      <c r="B142" s="124">
        <v>139</v>
      </c>
      <c r="C142" s="26">
        <f>Demographics!D144</f>
        <v>0</v>
      </c>
      <c r="D142" s="26" t="s">
        <v>2670</v>
      </c>
      <c r="E142" s="26"/>
      <c r="F142" s="26" t="s">
        <v>2247</v>
      </c>
      <c r="G142" s="26">
        <v>3</v>
      </c>
      <c r="H142" s="26">
        <v>8</v>
      </c>
      <c r="I142" s="26">
        <v>1</v>
      </c>
    </row>
    <row r="143" spans="1:26" ht="15.75" hidden="1" customHeight="1">
      <c r="B143" s="124">
        <v>140</v>
      </c>
      <c r="C143" s="26">
        <f>Demographics!D145</f>
        <v>0</v>
      </c>
      <c r="D143" s="26" t="s">
        <v>2670</v>
      </c>
      <c r="E143" s="26"/>
      <c r="F143" s="26" t="s">
        <v>2247</v>
      </c>
      <c r="G143" s="26">
        <v>3</v>
      </c>
      <c r="H143" s="26">
        <v>8</v>
      </c>
      <c r="I143" s="26">
        <v>1</v>
      </c>
    </row>
    <row r="144" spans="1:26" ht="15.75" hidden="1" customHeight="1">
      <c r="B144" s="124">
        <v>141</v>
      </c>
      <c r="C144" s="26">
        <f>Demographics!D146</f>
        <v>0</v>
      </c>
      <c r="D144" s="26" t="s">
        <v>2670</v>
      </c>
      <c r="E144" s="26"/>
      <c r="F144" s="26" t="s">
        <v>2247</v>
      </c>
      <c r="G144" s="26">
        <v>3</v>
      </c>
      <c r="H144" s="26">
        <v>8</v>
      </c>
      <c r="I144" s="26">
        <v>1</v>
      </c>
    </row>
    <row r="145" spans="2:9" ht="15.75" hidden="1" customHeight="1">
      <c r="B145" s="124">
        <v>142</v>
      </c>
      <c r="C145" s="26">
        <f>Demographics!D147</f>
        <v>0</v>
      </c>
      <c r="D145" s="26" t="s">
        <v>2670</v>
      </c>
      <c r="E145" s="26"/>
      <c r="F145" s="26" t="s">
        <v>2247</v>
      </c>
      <c r="G145" s="26">
        <v>3</v>
      </c>
      <c r="H145" s="26">
        <v>8</v>
      </c>
      <c r="I145" s="26">
        <v>1</v>
      </c>
    </row>
    <row r="146" spans="2:9" ht="15.75" hidden="1" customHeight="1">
      <c r="B146" s="124">
        <v>143</v>
      </c>
      <c r="C146" s="26">
        <f>Demographics!D148</f>
        <v>0</v>
      </c>
      <c r="D146" s="26" t="s">
        <v>2670</v>
      </c>
      <c r="E146" s="26"/>
      <c r="F146" s="26" t="s">
        <v>2247</v>
      </c>
      <c r="G146" s="26">
        <v>3</v>
      </c>
      <c r="H146" s="26">
        <v>8</v>
      </c>
      <c r="I146" s="26">
        <v>1</v>
      </c>
    </row>
    <row r="147" spans="2:9" ht="15.75" hidden="1" customHeight="1">
      <c r="B147" s="124">
        <v>144</v>
      </c>
      <c r="C147" s="26">
        <f>Demographics!D149</f>
        <v>0</v>
      </c>
      <c r="D147" s="26" t="s">
        <v>2670</v>
      </c>
      <c r="E147" s="26"/>
      <c r="F147" s="26" t="s">
        <v>2247</v>
      </c>
      <c r="G147" s="26">
        <v>3</v>
      </c>
      <c r="H147" s="26">
        <v>8</v>
      </c>
      <c r="I147" s="26">
        <v>1</v>
      </c>
    </row>
    <row r="148" spans="2:9" ht="15.75" hidden="1" customHeight="1">
      <c r="B148" s="124">
        <v>145</v>
      </c>
      <c r="C148" s="26">
        <f>Demographics!D150</f>
        <v>0</v>
      </c>
      <c r="D148" s="26" t="s">
        <v>2670</v>
      </c>
      <c r="E148" s="26"/>
      <c r="F148" s="26" t="s">
        <v>2247</v>
      </c>
      <c r="G148" s="26">
        <v>3</v>
      </c>
      <c r="H148" s="26">
        <v>8</v>
      </c>
      <c r="I148" s="26">
        <v>1</v>
      </c>
    </row>
    <row r="149" spans="2:9" ht="15.75" hidden="1" customHeight="1">
      <c r="B149" s="124">
        <v>146</v>
      </c>
      <c r="C149" s="26">
        <f>Demographics!D151</f>
        <v>0</v>
      </c>
      <c r="D149" s="26" t="s">
        <v>2670</v>
      </c>
      <c r="E149" s="26"/>
      <c r="F149" s="26" t="s">
        <v>2247</v>
      </c>
      <c r="G149" s="26">
        <v>3</v>
      </c>
      <c r="H149" s="26">
        <v>8</v>
      </c>
      <c r="I149" s="26">
        <v>1</v>
      </c>
    </row>
    <row r="150" spans="2:9" ht="15.75" hidden="1" customHeight="1">
      <c r="B150" s="124">
        <v>147</v>
      </c>
      <c r="C150" s="26">
        <f>Demographics!D152</f>
        <v>0</v>
      </c>
      <c r="D150" s="26" t="s">
        <v>2670</v>
      </c>
      <c r="E150" s="26"/>
      <c r="F150" s="26" t="s">
        <v>2247</v>
      </c>
      <c r="G150" s="26">
        <v>3</v>
      </c>
      <c r="H150" s="26">
        <v>8</v>
      </c>
      <c r="I150" s="26">
        <v>1</v>
      </c>
    </row>
    <row r="151" spans="2:9" ht="15.75" hidden="1" customHeight="1">
      <c r="B151" s="124">
        <v>148</v>
      </c>
      <c r="C151" s="26">
        <f>Demographics!D153</f>
        <v>0</v>
      </c>
      <c r="D151" s="26" t="s">
        <v>2670</v>
      </c>
      <c r="E151" s="26"/>
      <c r="F151" s="26" t="s">
        <v>2247</v>
      </c>
      <c r="G151" s="26">
        <v>3</v>
      </c>
      <c r="H151" s="26">
        <v>8</v>
      </c>
      <c r="I151" s="26">
        <v>1</v>
      </c>
    </row>
    <row r="152" spans="2:9" ht="15.75" hidden="1" customHeight="1">
      <c r="B152" s="124">
        <v>149</v>
      </c>
      <c r="C152" s="26">
        <f>Demographics!D154</f>
        <v>0</v>
      </c>
      <c r="D152" s="26" t="s">
        <v>2670</v>
      </c>
      <c r="E152" s="26"/>
      <c r="F152" s="26" t="s">
        <v>2247</v>
      </c>
      <c r="G152" s="26">
        <v>3</v>
      </c>
      <c r="H152" s="26">
        <v>8</v>
      </c>
      <c r="I152" s="26">
        <v>1</v>
      </c>
    </row>
    <row r="153" spans="2:9" ht="15.75" hidden="1" customHeight="1">
      <c r="B153" s="124">
        <v>150</v>
      </c>
      <c r="C153" s="26">
        <f>Demographics!D155</f>
        <v>0</v>
      </c>
      <c r="D153" s="26" t="s">
        <v>2670</v>
      </c>
      <c r="E153" s="26"/>
      <c r="F153" s="26" t="s">
        <v>2247</v>
      </c>
      <c r="G153" s="26">
        <v>3</v>
      </c>
      <c r="H153" s="26">
        <v>8</v>
      </c>
      <c r="I153" s="26">
        <v>1</v>
      </c>
    </row>
    <row r="154" spans="2:9" ht="15.75" hidden="1" customHeight="1">
      <c r="B154" s="124">
        <v>151</v>
      </c>
      <c r="C154" s="26">
        <f>Demographics!D156</f>
        <v>0</v>
      </c>
      <c r="D154" s="26" t="s">
        <v>2670</v>
      </c>
      <c r="E154" s="26"/>
      <c r="F154" s="26" t="s">
        <v>2247</v>
      </c>
      <c r="G154" s="26">
        <v>3</v>
      </c>
      <c r="H154" s="26">
        <v>8</v>
      </c>
      <c r="I154" s="26">
        <v>1</v>
      </c>
    </row>
    <row r="155" spans="2:9" ht="15.75" hidden="1" customHeight="1">
      <c r="B155" s="124">
        <v>152</v>
      </c>
      <c r="C155" s="26">
        <f>Demographics!D157</f>
        <v>0</v>
      </c>
      <c r="D155" s="26" t="s">
        <v>2670</v>
      </c>
      <c r="E155" s="26"/>
      <c r="F155" s="26" t="s">
        <v>2247</v>
      </c>
      <c r="G155" s="26">
        <v>3</v>
      </c>
      <c r="H155" s="26">
        <v>8</v>
      </c>
      <c r="I155" s="26">
        <v>1</v>
      </c>
    </row>
    <row r="156" spans="2:9" ht="15.75" hidden="1" customHeight="1">
      <c r="B156" s="124">
        <v>153</v>
      </c>
      <c r="C156" s="26">
        <f>Demographics!D158</f>
        <v>0</v>
      </c>
      <c r="D156" s="26" t="s">
        <v>2670</v>
      </c>
      <c r="E156" s="26"/>
      <c r="F156" s="26" t="s">
        <v>2247</v>
      </c>
      <c r="G156" s="26">
        <v>3</v>
      </c>
      <c r="H156" s="26">
        <v>8</v>
      </c>
      <c r="I156" s="26">
        <v>1</v>
      </c>
    </row>
    <row r="157" spans="2:9" ht="15.75" hidden="1" customHeight="1">
      <c r="B157" s="124">
        <v>154</v>
      </c>
      <c r="C157" s="26">
        <f>Demographics!D159</f>
        <v>0</v>
      </c>
      <c r="D157" s="26" t="s">
        <v>2670</v>
      </c>
      <c r="E157" s="26"/>
      <c r="F157" s="26" t="s">
        <v>2247</v>
      </c>
      <c r="G157" s="26">
        <v>3</v>
      </c>
      <c r="H157" s="26">
        <v>8</v>
      </c>
      <c r="I157" s="26">
        <v>1</v>
      </c>
    </row>
    <row r="158" spans="2:9" ht="15.75" hidden="1" customHeight="1">
      <c r="B158" s="124">
        <v>155</v>
      </c>
      <c r="C158" s="26">
        <f>Demographics!D160</f>
        <v>0</v>
      </c>
      <c r="D158" s="26" t="s">
        <v>2670</v>
      </c>
      <c r="E158" s="26"/>
      <c r="F158" s="26" t="s">
        <v>2247</v>
      </c>
      <c r="G158" s="26">
        <v>3</v>
      </c>
      <c r="H158" s="26">
        <v>8</v>
      </c>
      <c r="I158" s="26">
        <v>1</v>
      </c>
    </row>
    <row r="159" spans="2:9" ht="15.75" hidden="1" customHeight="1">
      <c r="B159" s="124">
        <v>156</v>
      </c>
      <c r="C159" s="26">
        <f>Demographics!D161</f>
        <v>0</v>
      </c>
      <c r="D159" s="26" t="s">
        <v>2670</v>
      </c>
      <c r="E159" s="26"/>
      <c r="F159" s="26" t="s">
        <v>2247</v>
      </c>
      <c r="G159" s="26">
        <v>3</v>
      </c>
      <c r="H159" s="26">
        <v>8</v>
      </c>
      <c r="I159" s="26">
        <v>1</v>
      </c>
    </row>
    <row r="160" spans="2:9" ht="15.75" hidden="1" customHeight="1">
      <c r="B160" s="124">
        <v>157</v>
      </c>
      <c r="C160" s="26">
        <f>Demographics!D162</f>
        <v>0</v>
      </c>
      <c r="D160" s="26" t="s">
        <v>2670</v>
      </c>
      <c r="E160" s="26"/>
      <c r="F160" s="26" t="s">
        <v>2247</v>
      </c>
      <c r="G160" s="26">
        <v>3</v>
      </c>
      <c r="H160" s="26">
        <v>8</v>
      </c>
      <c r="I160" s="26">
        <v>1</v>
      </c>
    </row>
    <row r="161" spans="2:9" ht="15.75" hidden="1" customHeight="1">
      <c r="B161" s="124">
        <v>158</v>
      </c>
      <c r="C161" s="26">
        <f>Demographics!D163</f>
        <v>0</v>
      </c>
      <c r="D161" s="26" t="s">
        <v>2670</v>
      </c>
      <c r="E161" s="26"/>
      <c r="F161" s="26" t="s">
        <v>2247</v>
      </c>
      <c r="G161" s="26">
        <v>3</v>
      </c>
      <c r="H161" s="26">
        <v>8</v>
      </c>
      <c r="I161" s="26">
        <v>1</v>
      </c>
    </row>
    <row r="162" spans="2:9" ht="15.75" hidden="1" customHeight="1">
      <c r="B162" s="124">
        <v>159</v>
      </c>
      <c r="C162" s="26">
        <f>Demographics!D164</f>
        <v>0</v>
      </c>
      <c r="D162" s="26" t="s">
        <v>2670</v>
      </c>
      <c r="E162" s="26"/>
      <c r="F162" s="26" t="s">
        <v>2247</v>
      </c>
      <c r="G162" s="26">
        <v>3</v>
      </c>
      <c r="H162" s="26">
        <v>8</v>
      </c>
      <c r="I162" s="26">
        <v>1</v>
      </c>
    </row>
    <row r="163" spans="2:9" ht="15.75" hidden="1" customHeight="1">
      <c r="B163" s="124">
        <v>160</v>
      </c>
      <c r="C163" s="26">
        <f>Demographics!D165</f>
        <v>0</v>
      </c>
      <c r="D163" s="26" t="s">
        <v>2670</v>
      </c>
      <c r="E163" s="26"/>
      <c r="F163" s="26" t="s">
        <v>2247</v>
      </c>
      <c r="G163" s="26">
        <v>3</v>
      </c>
      <c r="H163" s="26">
        <v>8</v>
      </c>
      <c r="I163" s="26">
        <v>1</v>
      </c>
    </row>
    <row r="164" spans="2:9" ht="15.75" hidden="1" customHeight="1">
      <c r="B164" s="124">
        <v>161</v>
      </c>
      <c r="C164" s="26">
        <f>Demographics!D166</f>
        <v>0</v>
      </c>
      <c r="D164" s="26" t="s">
        <v>2670</v>
      </c>
      <c r="E164" s="26"/>
      <c r="F164" s="26" t="s">
        <v>2247</v>
      </c>
      <c r="G164" s="26">
        <v>3</v>
      </c>
      <c r="H164" s="26">
        <v>8</v>
      </c>
      <c r="I164" s="26">
        <v>1</v>
      </c>
    </row>
    <row r="165" spans="2:9" ht="15.75" hidden="1" customHeight="1">
      <c r="B165" s="124">
        <v>162</v>
      </c>
      <c r="C165" s="26">
        <f>Demographics!D167</f>
        <v>0</v>
      </c>
      <c r="D165" s="26" t="s">
        <v>2670</v>
      </c>
      <c r="E165" s="26"/>
      <c r="F165" s="26" t="s">
        <v>2247</v>
      </c>
      <c r="G165" s="26">
        <v>3</v>
      </c>
      <c r="H165" s="26">
        <v>8</v>
      </c>
      <c r="I165" s="26">
        <v>1</v>
      </c>
    </row>
    <row r="166" spans="2:9" ht="15.75" hidden="1" customHeight="1">
      <c r="B166" s="124">
        <v>163</v>
      </c>
      <c r="C166" s="26">
        <f>Demographics!D168</f>
        <v>0</v>
      </c>
      <c r="D166" s="26" t="s">
        <v>2670</v>
      </c>
      <c r="E166" s="26"/>
      <c r="F166" s="26" t="s">
        <v>2247</v>
      </c>
      <c r="G166" s="26">
        <v>3</v>
      </c>
      <c r="H166" s="26">
        <v>8</v>
      </c>
      <c r="I166" s="26">
        <v>1</v>
      </c>
    </row>
    <row r="167" spans="2:9" ht="15.75" hidden="1" customHeight="1">
      <c r="B167" s="124">
        <v>164</v>
      </c>
      <c r="C167" s="26">
        <f>Demographics!D169</f>
        <v>0</v>
      </c>
      <c r="D167" s="26" t="s">
        <v>2670</v>
      </c>
      <c r="E167" s="26"/>
      <c r="F167" s="26" t="s">
        <v>2247</v>
      </c>
      <c r="G167" s="26">
        <v>3</v>
      </c>
      <c r="H167" s="26">
        <v>8</v>
      </c>
      <c r="I167" s="26">
        <v>1</v>
      </c>
    </row>
    <row r="168" spans="2:9" ht="15.75" hidden="1" customHeight="1">
      <c r="B168" s="124">
        <v>165</v>
      </c>
      <c r="C168" s="26">
        <f>Demographics!D170</f>
        <v>0</v>
      </c>
      <c r="D168" s="26" t="s">
        <v>2670</v>
      </c>
      <c r="E168" s="26"/>
      <c r="F168" s="26" t="s">
        <v>2247</v>
      </c>
      <c r="G168" s="26">
        <v>3</v>
      </c>
      <c r="H168" s="26">
        <v>8</v>
      </c>
      <c r="I168" s="26">
        <v>1</v>
      </c>
    </row>
    <row r="169" spans="2:9" ht="15.75" hidden="1" customHeight="1">
      <c r="B169" s="124">
        <v>166</v>
      </c>
      <c r="C169" s="26">
        <f>Demographics!D171</f>
        <v>0</v>
      </c>
      <c r="D169" s="26" t="s">
        <v>2670</v>
      </c>
      <c r="E169" s="26"/>
      <c r="F169" s="26" t="s">
        <v>2247</v>
      </c>
      <c r="G169" s="26">
        <v>3</v>
      </c>
      <c r="H169" s="26">
        <v>8</v>
      </c>
      <c r="I169" s="26">
        <v>1</v>
      </c>
    </row>
    <row r="170" spans="2:9" ht="15.75" hidden="1" customHeight="1">
      <c r="B170" s="124">
        <v>167</v>
      </c>
      <c r="C170" s="26">
        <f>Demographics!D172</f>
        <v>0</v>
      </c>
      <c r="D170" s="26" t="s">
        <v>2670</v>
      </c>
      <c r="E170" s="26"/>
      <c r="F170" s="26" t="s">
        <v>2247</v>
      </c>
      <c r="G170" s="26">
        <v>3</v>
      </c>
      <c r="H170" s="26">
        <v>8</v>
      </c>
      <c r="I170" s="26">
        <v>1</v>
      </c>
    </row>
    <row r="171" spans="2:9" ht="15.75" hidden="1" customHeight="1">
      <c r="B171" s="124">
        <v>168</v>
      </c>
      <c r="C171" s="26">
        <f>Demographics!D173</f>
        <v>0</v>
      </c>
      <c r="D171" s="26" t="s">
        <v>2670</v>
      </c>
      <c r="E171" s="26"/>
      <c r="F171" s="26" t="s">
        <v>2247</v>
      </c>
      <c r="G171" s="26">
        <v>3</v>
      </c>
      <c r="H171" s="26">
        <v>8</v>
      </c>
      <c r="I171" s="26">
        <v>1</v>
      </c>
    </row>
    <row r="172" spans="2:9" ht="15.75" hidden="1" customHeight="1">
      <c r="B172" s="124">
        <v>169</v>
      </c>
      <c r="C172" s="26">
        <f>Demographics!D174</f>
        <v>0</v>
      </c>
      <c r="D172" s="26" t="s">
        <v>2670</v>
      </c>
      <c r="E172" s="26"/>
      <c r="F172" s="26" t="s">
        <v>2247</v>
      </c>
      <c r="G172" s="26">
        <v>3</v>
      </c>
      <c r="H172" s="26">
        <v>8</v>
      </c>
      <c r="I172" s="26">
        <v>1</v>
      </c>
    </row>
    <row r="173" spans="2:9" ht="15.75" customHeight="1">
      <c r="B173" s="124">
        <v>1</v>
      </c>
      <c r="C173" s="389" t="str">
        <f>Demographics!D176</f>
        <v>Angoori</v>
      </c>
      <c r="D173" s="425" t="s">
        <v>2665</v>
      </c>
      <c r="E173" s="425" t="s">
        <v>403</v>
      </c>
      <c r="F173" s="425" t="s">
        <v>2251</v>
      </c>
      <c r="G173" s="389">
        <v>3</v>
      </c>
      <c r="H173" s="425">
        <v>4</v>
      </c>
      <c r="I173" s="425">
        <v>0</v>
      </c>
    </row>
    <row r="174" spans="2:9" ht="15.75" customHeight="1">
      <c r="B174" s="141">
        <v>2</v>
      </c>
      <c r="C174" s="389" t="str">
        <f>Demographics!D177</f>
        <v>Ban</v>
      </c>
      <c r="D174" s="425" t="s">
        <v>2665</v>
      </c>
      <c r="E174" s="426" t="s">
        <v>403</v>
      </c>
      <c r="F174" s="425" t="s">
        <v>2251</v>
      </c>
      <c r="G174" s="389">
        <v>3</v>
      </c>
      <c r="H174" s="425">
        <v>4</v>
      </c>
      <c r="I174" s="425">
        <v>0</v>
      </c>
    </row>
    <row r="175" spans="2:9" ht="15.75" customHeight="1">
      <c r="B175" s="141">
        <v>3</v>
      </c>
      <c r="C175" s="389" t="s">
        <v>2767</v>
      </c>
      <c r="D175" s="425" t="s">
        <v>2665</v>
      </c>
      <c r="E175" s="426" t="s">
        <v>403</v>
      </c>
      <c r="F175" s="427" t="s">
        <v>2251</v>
      </c>
      <c r="G175" s="389">
        <v>3</v>
      </c>
      <c r="H175" s="425">
        <v>4</v>
      </c>
      <c r="I175" s="425">
        <v>2</v>
      </c>
    </row>
    <row r="176" spans="2:9" ht="15.75" customHeight="1">
      <c r="B176" s="141">
        <v>4</v>
      </c>
      <c r="C176" s="389" t="str">
        <f>Demographics!D179</f>
        <v>Darya Gali</v>
      </c>
      <c r="D176" s="425" t="s">
        <v>2665</v>
      </c>
      <c r="E176" s="426" t="s">
        <v>403</v>
      </c>
      <c r="F176" s="427" t="s">
        <v>2251</v>
      </c>
      <c r="G176" s="389">
        <v>3</v>
      </c>
      <c r="H176" s="425">
        <v>4</v>
      </c>
      <c r="I176" s="425">
        <v>0</v>
      </c>
    </row>
    <row r="177" spans="1:9" ht="15.75" customHeight="1">
      <c r="B177" s="141">
        <v>5</v>
      </c>
      <c r="C177" s="389" t="str">
        <f>Demographics!D180</f>
        <v>Dewal</v>
      </c>
      <c r="D177" s="425" t="s">
        <v>2665</v>
      </c>
      <c r="E177" s="426" t="s">
        <v>403</v>
      </c>
      <c r="F177" s="427" t="s">
        <v>2251</v>
      </c>
      <c r="G177" s="389">
        <v>3</v>
      </c>
      <c r="H177" s="425">
        <v>4</v>
      </c>
      <c r="I177" s="425">
        <v>0</v>
      </c>
    </row>
    <row r="178" spans="1:9" ht="15.75" customHeight="1">
      <c r="B178" s="141">
        <v>6</v>
      </c>
      <c r="C178" s="389" t="str">
        <f>Demographics!D181</f>
        <v>Ghel</v>
      </c>
      <c r="D178" s="425" t="s">
        <v>2665</v>
      </c>
      <c r="E178" s="426" t="s">
        <v>403</v>
      </c>
      <c r="F178" s="427" t="s">
        <v>2251</v>
      </c>
      <c r="G178" s="389">
        <v>3</v>
      </c>
      <c r="H178" s="425">
        <v>4</v>
      </c>
      <c r="I178" s="425">
        <v>0</v>
      </c>
    </row>
    <row r="179" spans="1:9" ht="15.75" customHeight="1">
      <c r="B179" s="141">
        <v>7</v>
      </c>
      <c r="C179" s="389" t="str">
        <f>Demographics!D182</f>
        <v>Ghora Gali</v>
      </c>
      <c r="D179" s="425" t="s">
        <v>2665</v>
      </c>
      <c r="E179" s="426" t="s">
        <v>403</v>
      </c>
      <c r="F179" s="427" t="s">
        <v>2251</v>
      </c>
      <c r="G179" s="389">
        <v>3</v>
      </c>
      <c r="H179" s="425">
        <v>4</v>
      </c>
      <c r="I179" s="425">
        <v>0</v>
      </c>
    </row>
    <row r="180" spans="1:9" ht="15.75" customHeight="1">
      <c r="B180" s="141">
        <v>8</v>
      </c>
      <c r="C180" s="389" t="str">
        <f>Demographics!D183</f>
        <v>Masiari</v>
      </c>
      <c r="D180" s="425" t="s">
        <v>2665</v>
      </c>
      <c r="E180" s="426" t="s">
        <v>403</v>
      </c>
      <c r="F180" s="427" t="s">
        <v>2251</v>
      </c>
      <c r="G180" s="389">
        <v>3</v>
      </c>
      <c r="H180" s="425">
        <v>4</v>
      </c>
      <c r="I180" s="425">
        <v>0</v>
      </c>
    </row>
    <row r="181" spans="1:9" ht="15.75" customHeight="1">
      <c r="B181" s="141">
        <v>9</v>
      </c>
      <c r="C181" s="389" t="str">
        <f>Demographics!D184</f>
        <v>Murree</v>
      </c>
      <c r="D181" s="425" t="s">
        <v>2665</v>
      </c>
      <c r="E181" s="426" t="s">
        <v>403</v>
      </c>
      <c r="F181" s="427" t="s">
        <v>2251</v>
      </c>
      <c r="G181" s="389">
        <v>3</v>
      </c>
      <c r="H181" s="425">
        <v>4</v>
      </c>
      <c r="I181" s="425">
        <v>0</v>
      </c>
    </row>
    <row r="182" spans="1:9" ht="15.75" customHeight="1">
      <c r="B182" s="141">
        <v>10</v>
      </c>
      <c r="C182" s="389" t="str">
        <f>Demographics!D185</f>
        <v>Numbal</v>
      </c>
      <c r="D182" s="425" t="s">
        <v>2665</v>
      </c>
      <c r="E182" s="426" t="s">
        <v>403</v>
      </c>
      <c r="F182" s="427" t="s">
        <v>2251</v>
      </c>
      <c r="G182" s="389">
        <v>3</v>
      </c>
      <c r="H182" s="425">
        <v>4</v>
      </c>
      <c r="I182" s="425">
        <v>0</v>
      </c>
    </row>
    <row r="183" spans="1:9" ht="15.75" customHeight="1">
      <c r="B183" s="141">
        <v>11</v>
      </c>
      <c r="C183" s="389" t="str">
        <f>Demographics!D186</f>
        <v>Phaghwari</v>
      </c>
      <c r="D183" s="425" t="s">
        <v>2665</v>
      </c>
      <c r="E183" s="426" t="s">
        <v>403</v>
      </c>
      <c r="F183" s="427" t="s">
        <v>2251</v>
      </c>
      <c r="G183" s="389">
        <v>3</v>
      </c>
      <c r="H183" s="425">
        <v>4</v>
      </c>
      <c r="I183" s="425">
        <v>0</v>
      </c>
    </row>
    <row r="184" spans="1:9" ht="15.75" customHeight="1">
      <c r="B184" s="141">
        <v>12</v>
      </c>
      <c r="C184" s="389" t="str">
        <f>Demographics!D187</f>
        <v>Potha Sharif</v>
      </c>
      <c r="D184" s="425" t="s">
        <v>2665</v>
      </c>
      <c r="E184" s="426" t="s">
        <v>403</v>
      </c>
      <c r="F184" s="427" t="s">
        <v>2251</v>
      </c>
      <c r="G184" s="389">
        <v>3</v>
      </c>
      <c r="H184" s="425">
        <v>4</v>
      </c>
      <c r="I184" s="425">
        <v>0</v>
      </c>
    </row>
    <row r="185" spans="1:9" ht="15.75" customHeight="1">
      <c r="B185" s="141">
        <v>13</v>
      </c>
      <c r="C185" s="389" t="str">
        <f>Demographics!D188</f>
        <v>Rawat</v>
      </c>
      <c r="D185" s="425" t="s">
        <v>2665</v>
      </c>
      <c r="E185" s="426" t="s">
        <v>403</v>
      </c>
      <c r="F185" s="427" t="s">
        <v>2251</v>
      </c>
      <c r="G185" s="389">
        <v>3</v>
      </c>
      <c r="H185" s="425">
        <v>4</v>
      </c>
      <c r="I185" s="425">
        <v>0</v>
      </c>
    </row>
    <row r="186" spans="1:9" ht="15.75" customHeight="1">
      <c r="B186" s="141">
        <v>14</v>
      </c>
      <c r="C186" s="389" t="str">
        <f>Demographics!D189</f>
        <v>Seher Baghla</v>
      </c>
      <c r="D186" s="425" t="s">
        <v>2665</v>
      </c>
      <c r="E186" s="426" t="s">
        <v>403</v>
      </c>
      <c r="F186" s="427" t="s">
        <v>2251</v>
      </c>
      <c r="G186" s="389">
        <v>3</v>
      </c>
      <c r="H186" s="425">
        <v>4</v>
      </c>
      <c r="I186" s="425">
        <v>0</v>
      </c>
    </row>
    <row r="187" spans="1:9" ht="15.75" customHeight="1">
      <c r="B187" s="141">
        <v>15</v>
      </c>
      <c r="C187" s="389" t="str">
        <f>Demographics!D190</f>
        <v>Tret</v>
      </c>
      <c r="D187" s="425" t="s">
        <v>2665</v>
      </c>
      <c r="E187" s="426" t="s">
        <v>403</v>
      </c>
      <c r="F187" s="427" t="s">
        <v>2251</v>
      </c>
      <c r="G187" s="389">
        <v>3</v>
      </c>
      <c r="H187" s="425">
        <v>4</v>
      </c>
      <c r="I187" s="425">
        <v>0</v>
      </c>
    </row>
    <row r="188" spans="1:9" ht="15.75" hidden="1" customHeight="1">
      <c r="A188" s="289" t="s">
        <v>235</v>
      </c>
      <c r="B188" s="281">
        <v>185</v>
      </c>
      <c r="C188" s="276" t="str">
        <f>Demographics!D192</f>
        <v>Ghari Skindar</v>
      </c>
      <c r="D188" s="279" t="s">
        <v>2670</v>
      </c>
      <c r="E188" s="279">
        <v>2010</v>
      </c>
      <c r="F188" s="279" t="s">
        <v>2243</v>
      </c>
      <c r="G188" s="276">
        <v>3</v>
      </c>
      <c r="H188" s="279">
        <v>4</v>
      </c>
      <c r="I188" s="279" t="s">
        <v>28</v>
      </c>
    </row>
    <row r="189" spans="1:9" ht="15.75" hidden="1" customHeight="1">
      <c r="A189" s="289" t="s">
        <v>235</v>
      </c>
      <c r="B189" s="281">
        <v>186</v>
      </c>
      <c r="C189" s="276" t="str">
        <f>Demographics!D193</f>
        <v>Gheela Khurd</v>
      </c>
      <c r="D189" s="279" t="s">
        <v>2670</v>
      </c>
      <c r="E189" s="279" t="s">
        <v>28</v>
      </c>
      <c r="F189" s="279" t="s">
        <v>28</v>
      </c>
      <c r="G189" s="276">
        <v>3</v>
      </c>
      <c r="H189" s="279" t="s">
        <v>28</v>
      </c>
      <c r="I189" s="279" t="s">
        <v>28</v>
      </c>
    </row>
    <row r="190" spans="1:9" ht="15.75" hidden="1" customHeight="1">
      <c r="A190" s="289" t="s">
        <v>235</v>
      </c>
      <c r="B190" s="281">
        <v>187</v>
      </c>
      <c r="C190" s="276" t="str">
        <f>Demographics!D194</f>
        <v>Jalala</v>
      </c>
      <c r="D190" s="279" t="s">
        <v>2670</v>
      </c>
      <c r="E190" s="279" t="s">
        <v>28</v>
      </c>
      <c r="F190" s="279" t="s">
        <v>28</v>
      </c>
      <c r="G190" s="276">
        <v>3</v>
      </c>
      <c r="H190" s="279" t="s">
        <v>28</v>
      </c>
      <c r="I190" s="279" t="s">
        <v>28</v>
      </c>
    </row>
    <row r="191" spans="1:9" ht="15.75" hidden="1" customHeight="1">
      <c r="A191" s="289" t="s">
        <v>235</v>
      </c>
      <c r="B191" s="281">
        <v>188</v>
      </c>
      <c r="C191" s="276" t="str">
        <f>Demographics!D195</f>
        <v>Khurum Paracha</v>
      </c>
      <c r="D191" s="279" t="s">
        <v>2670</v>
      </c>
      <c r="E191" s="279" t="s">
        <v>28</v>
      </c>
      <c r="F191" s="279" t="s">
        <v>2230</v>
      </c>
      <c r="G191" s="276">
        <v>3</v>
      </c>
      <c r="H191" s="279">
        <v>8</v>
      </c>
      <c r="I191" s="279">
        <v>1</v>
      </c>
    </row>
    <row r="192" spans="1:9" ht="15.75" hidden="1" customHeight="1">
      <c r="A192" s="289" t="s">
        <v>235</v>
      </c>
      <c r="B192" s="281">
        <v>189</v>
      </c>
      <c r="C192" s="276" t="str">
        <f>Demographics!D196</f>
        <v>Lub Thathoo</v>
      </c>
      <c r="D192" s="279" t="s">
        <v>2670</v>
      </c>
      <c r="E192" s="279" t="s">
        <v>28</v>
      </c>
      <c r="F192" s="279" t="s">
        <v>2230</v>
      </c>
      <c r="G192" s="276">
        <v>3</v>
      </c>
      <c r="H192" s="279">
        <v>8</v>
      </c>
      <c r="I192" s="279">
        <v>1</v>
      </c>
    </row>
    <row r="193" spans="1:9" ht="15.75" hidden="1" customHeight="1">
      <c r="A193" s="289" t="s">
        <v>235</v>
      </c>
      <c r="B193" s="281">
        <v>190</v>
      </c>
      <c r="C193" s="276" t="str">
        <f>Demographics!D197</f>
        <v>Mohra Shah Wali</v>
      </c>
      <c r="D193" s="279" t="s">
        <v>2670</v>
      </c>
      <c r="E193" s="279" t="s">
        <v>28</v>
      </c>
      <c r="F193" s="279" t="s">
        <v>2230</v>
      </c>
      <c r="G193" s="276">
        <v>3</v>
      </c>
      <c r="H193" s="279">
        <v>8</v>
      </c>
      <c r="I193" s="279">
        <v>1</v>
      </c>
    </row>
    <row r="194" spans="1:9" ht="15.75" hidden="1" customHeight="1">
      <c r="A194" s="289" t="s">
        <v>235</v>
      </c>
      <c r="B194" s="281">
        <v>191</v>
      </c>
      <c r="C194" s="276" t="str">
        <f>Demographics!D198</f>
        <v>Saray Kala</v>
      </c>
      <c r="D194" s="279" t="s">
        <v>2670</v>
      </c>
      <c r="E194" s="279" t="s">
        <v>28</v>
      </c>
      <c r="F194" s="279" t="s">
        <v>2230</v>
      </c>
      <c r="G194" s="276">
        <v>3</v>
      </c>
      <c r="H194" s="279">
        <v>8</v>
      </c>
      <c r="I194" s="279">
        <v>1</v>
      </c>
    </row>
    <row r="195" spans="1:9" ht="15.75" hidden="1" customHeight="1">
      <c r="A195" s="289" t="s">
        <v>235</v>
      </c>
      <c r="B195" s="281">
        <v>192</v>
      </c>
      <c r="C195" s="276" t="str">
        <f>Demographics!D199</f>
        <v>Thatha Khalil</v>
      </c>
      <c r="D195" s="279" t="s">
        <v>2670</v>
      </c>
      <c r="E195" s="279">
        <v>2010</v>
      </c>
      <c r="F195" s="279" t="s">
        <v>2243</v>
      </c>
      <c r="G195" s="276">
        <v>3</v>
      </c>
      <c r="H195" s="279">
        <v>4</v>
      </c>
      <c r="I195" s="279" t="s">
        <v>28</v>
      </c>
    </row>
    <row r="196" spans="1:9" ht="15.75" hidden="1" customHeight="1">
      <c r="A196" s="289" t="s">
        <v>235</v>
      </c>
      <c r="B196" s="281">
        <v>193</v>
      </c>
      <c r="C196" s="276" t="str">
        <f>Demographics!D200</f>
        <v>Usman Khattar</v>
      </c>
      <c r="D196" s="279" t="s">
        <v>2670</v>
      </c>
      <c r="E196" s="279" t="s">
        <v>28</v>
      </c>
      <c r="F196" s="279" t="s">
        <v>2230</v>
      </c>
      <c r="G196" s="276">
        <v>3</v>
      </c>
      <c r="H196" s="279">
        <v>8</v>
      </c>
      <c r="I196" s="279">
        <v>1</v>
      </c>
    </row>
    <row r="197" spans="1:9" ht="15.75" hidden="1" customHeight="1">
      <c r="A197" s="289" t="s">
        <v>235</v>
      </c>
      <c r="B197" s="281">
        <v>194</v>
      </c>
      <c r="C197" s="273" t="s">
        <v>2784</v>
      </c>
      <c r="D197" s="279" t="s">
        <v>2670</v>
      </c>
      <c r="E197" s="279" t="s">
        <v>28</v>
      </c>
      <c r="F197" s="279" t="s">
        <v>2230</v>
      </c>
      <c r="G197" s="276">
        <v>3</v>
      </c>
      <c r="H197" s="279">
        <v>8</v>
      </c>
      <c r="I197" s="279">
        <v>1</v>
      </c>
    </row>
    <row r="198" spans="1:9" ht="15.75" hidden="1" customHeight="1">
      <c r="A198" s="289" t="s">
        <v>235</v>
      </c>
      <c r="B198" s="281">
        <v>195</v>
      </c>
      <c r="C198" s="273" t="s">
        <v>2785</v>
      </c>
      <c r="D198" s="279" t="s">
        <v>2670</v>
      </c>
      <c r="E198" s="279" t="s">
        <v>28</v>
      </c>
      <c r="F198" s="279" t="s">
        <v>2230</v>
      </c>
      <c r="G198" s="276">
        <v>3</v>
      </c>
      <c r="H198" s="279">
        <v>8</v>
      </c>
      <c r="I198" s="279">
        <v>1</v>
      </c>
    </row>
    <row r="199" spans="1:9" ht="15.75" hidden="1" customHeight="1">
      <c r="A199" s="289" t="s">
        <v>235</v>
      </c>
      <c r="B199" s="281">
        <v>196</v>
      </c>
      <c r="C199" s="273" t="s">
        <v>244</v>
      </c>
      <c r="D199" s="279" t="s">
        <v>2670</v>
      </c>
      <c r="E199" s="279">
        <v>2010</v>
      </c>
      <c r="F199" s="279" t="s">
        <v>2243</v>
      </c>
      <c r="G199" s="276">
        <v>3</v>
      </c>
      <c r="H199" s="279">
        <v>4</v>
      </c>
      <c r="I199" s="279" t="s">
        <v>28</v>
      </c>
    </row>
    <row r="200" spans="1:9" ht="15.75" hidden="1" customHeight="1">
      <c r="A200" s="289" t="s">
        <v>235</v>
      </c>
      <c r="B200" s="281">
        <v>197</v>
      </c>
      <c r="C200" s="273" t="s">
        <v>245</v>
      </c>
      <c r="D200" s="279" t="s">
        <v>2670</v>
      </c>
      <c r="E200" s="279" t="s">
        <v>28</v>
      </c>
      <c r="F200" s="279" t="s">
        <v>2230</v>
      </c>
      <c r="G200" s="276">
        <v>3</v>
      </c>
      <c r="H200" s="279">
        <v>8</v>
      </c>
      <c r="I200" s="279">
        <v>1</v>
      </c>
    </row>
    <row r="201" spans="1:9" ht="15.75" hidden="1" customHeight="1">
      <c r="A201" s="289" t="s">
        <v>235</v>
      </c>
      <c r="B201" s="281">
        <v>198</v>
      </c>
      <c r="C201" s="273" t="s">
        <v>246</v>
      </c>
      <c r="D201" s="279" t="s">
        <v>2670</v>
      </c>
      <c r="E201" s="279" t="s">
        <v>28</v>
      </c>
      <c r="F201" s="279" t="s">
        <v>2230</v>
      </c>
      <c r="G201" s="276">
        <v>3</v>
      </c>
      <c r="H201" s="279">
        <v>8</v>
      </c>
      <c r="I201" s="279">
        <v>1</v>
      </c>
    </row>
    <row r="202" spans="1:9" ht="15.75" hidden="1" customHeight="1">
      <c r="A202" s="289" t="s">
        <v>235</v>
      </c>
      <c r="B202" s="281">
        <v>199</v>
      </c>
      <c r="C202" s="273" t="s">
        <v>247</v>
      </c>
      <c r="D202" s="279" t="s">
        <v>2670</v>
      </c>
      <c r="E202" s="279">
        <v>2010</v>
      </c>
      <c r="F202" s="279" t="s">
        <v>2243</v>
      </c>
      <c r="G202" s="276">
        <v>3</v>
      </c>
      <c r="H202" s="279">
        <v>4</v>
      </c>
      <c r="I202" s="279">
        <v>2</v>
      </c>
    </row>
    <row r="203" spans="1:9" ht="15.75" hidden="1" customHeight="1">
      <c r="A203" s="289" t="s">
        <v>235</v>
      </c>
      <c r="B203" s="281">
        <v>200</v>
      </c>
      <c r="C203" s="273" t="s">
        <v>248</v>
      </c>
      <c r="D203" s="279" t="s">
        <v>2670</v>
      </c>
      <c r="E203" s="279" t="s">
        <v>28</v>
      </c>
      <c r="F203" s="279" t="s">
        <v>2230</v>
      </c>
      <c r="G203" s="276">
        <v>3</v>
      </c>
      <c r="H203" s="279">
        <v>8</v>
      </c>
      <c r="I203" s="279">
        <v>1</v>
      </c>
    </row>
    <row r="204" spans="1:9" ht="15.75" hidden="1" customHeight="1">
      <c r="A204" s="289" t="s">
        <v>235</v>
      </c>
      <c r="B204" s="281">
        <v>201</v>
      </c>
      <c r="C204" s="273" t="s">
        <v>249</v>
      </c>
      <c r="D204" s="279" t="s">
        <v>2670</v>
      </c>
      <c r="E204" s="279" t="s">
        <v>28</v>
      </c>
      <c r="F204" s="279" t="s">
        <v>2230</v>
      </c>
      <c r="G204" s="276">
        <v>3</v>
      </c>
      <c r="H204" s="279">
        <v>8</v>
      </c>
      <c r="I204" s="279">
        <v>1</v>
      </c>
    </row>
    <row r="205" spans="1:9" ht="15.75" hidden="1" customHeight="1">
      <c r="A205" s="289" t="s">
        <v>235</v>
      </c>
      <c r="B205" s="281">
        <v>202</v>
      </c>
      <c r="C205" s="273" t="s">
        <v>250</v>
      </c>
      <c r="D205" s="279" t="s">
        <v>2670</v>
      </c>
      <c r="E205" s="279" t="s">
        <v>28</v>
      </c>
      <c r="F205" s="279" t="s">
        <v>2230</v>
      </c>
      <c r="G205" s="276">
        <v>3</v>
      </c>
      <c r="H205" s="279">
        <v>8</v>
      </c>
      <c r="I205" s="279">
        <v>1</v>
      </c>
    </row>
    <row r="206" spans="1:9" ht="15.75" hidden="1" customHeight="1">
      <c r="A206" s="289" t="s">
        <v>235</v>
      </c>
      <c r="B206" s="281">
        <v>203</v>
      </c>
      <c r="C206" s="273" t="s">
        <v>2786</v>
      </c>
      <c r="D206" s="279" t="s">
        <v>2670</v>
      </c>
      <c r="E206" s="279">
        <v>2010</v>
      </c>
      <c r="F206" s="279" t="s">
        <v>2243</v>
      </c>
      <c r="G206" s="276">
        <v>3</v>
      </c>
      <c r="H206" s="279">
        <v>4</v>
      </c>
      <c r="I206" s="279">
        <v>2</v>
      </c>
    </row>
    <row r="207" spans="1:9" ht="15.75" hidden="1" customHeight="1">
      <c r="A207" s="289" t="s">
        <v>235</v>
      </c>
      <c r="B207" s="281">
        <v>204</v>
      </c>
      <c r="C207" s="273" t="s">
        <v>2787</v>
      </c>
      <c r="D207" s="279" t="s">
        <v>2670</v>
      </c>
      <c r="E207" s="279" t="s">
        <v>28</v>
      </c>
      <c r="F207" s="279" t="s">
        <v>2230</v>
      </c>
      <c r="G207" s="276">
        <v>3</v>
      </c>
      <c r="H207" s="279">
        <v>8</v>
      </c>
      <c r="I207" s="279">
        <v>1</v>
      </c>
    </row>
    <row r="208" spans="1:9" ht="15.75" hidden="1" customHeight="1">
      <c r="A208" s="289" t="s">
        <v>235</v>
      </c>
      <c r="B208" s="281">
        <v>205</v>
      </c>
      <c r="C208" s="273" t="s">
        <v>2788</v>
      </c>
      <c r="D208" s="279" t="s">
        <v>2670</v>
      </c>
      <c r="E208" s="279" t="s">
        <v>28</v>
      </c>
      <c r="F208" s="279" t="s">
        <v>2230</v>
      </c>
      <c r="G208" s="276">
        <v>3</v>
      </c>
      <c r="H208" s="279">
        <v>8</v>
      </c>
      <c r="I208" s="279">
        <v>1</v>
      </c>
    </row>
    <row r="209" spans="1:9" ht="15.75" hidden="1" customHeight="1">
      <c r="A209" s="289" t="s">
        <v>235</v>
      </c>
      <c r="B209" s="281">
        <v>206</v>
      </c>
      <c r="C209" s="273" t="s">
        <v>251</v>
      </c>
      <c r="D209" s="279" t="s">
        <v>2670</v>
      </c>
      <c r="E209" s="279" t="s">
        <v>28</v>
      </c>
      <c r="F209" s="279" t="s">
        <v>2230</v>
      </c>
      <c r="G209" s="276">
        <v>3</v>
      </c>
      <c r="H209" s="279">
        <v>8</v>
      </c>
      <c r="I209" s="279">
        <v>1</v>
      </c>
    </row>
    <row r="210" spans="1:9" ht="15.75" hidden="1" customHeight="1">
      <c r="A210" s="269"/>
      <c r="B210" s="124">
        <v>202</v>
      </c>
      <c r="C210" s="26" t="str">
        <f>Demographics!D214</f>
        <v>Bishandot</v>
      </c>
      <c r="D210" s="29"/>
      <c r="E210" s="29"/>
      <c r="F210" s="29" t="s">
        <v>2220</v>
      </c>
      <c r="G210" s="26">
        <v>3</v>
      </c>
      <c r="H210" s="29"/>
      <c r="I210" s="29"/>
    </row>
    <row r="211" spans="1:9" ht="15.75" hidden="1" customHeight="1">
      <c r="A211" s="269"/>
      <c r="B211" s="124">
        <v>203</v>
      </c>
      <c r="C211" s="26" t="str">
        <f>Demographics!D215</f>
        <v>Choha Khalsa</v>
      </c>
      <c r="D211" s="29"/>
      <c r="E211" s="29"/>
      <c r="F211" s="29" t="s">
        <v>2220</v>
      </c>
      <c r="G211" s="26">
        <v>3</v>
      </c>
      <c r="H211" s="29"/>
      <c r="I211" s="29"/>
    </row>
    <row r="212" spans="1:9" ht="15.75" hidden="1" customHeight="1">
      <c r="A212" s="269"/>
      <c r="B212" s="124">
        <v>204</v>
      </c>
      <c r="C212" s="26" t="str">
        <f>Demographics!D216</f>
        <v>Darkali Mamoori</v>
      </c>
      <c r="D212" s="29"/>
      <c r="E212" s="29"/>
      <c r="F212" s="29" t="s">
        <v>2220</v>
      </c>
      <c r="G212" s="26">
        <v>3</v>
      </c>
      <c r="H212" s="29"/>
      <c r="I212" s="29"/>
    </row>
    <row r="213" spans="1:9" ht="15.75" hidden="1" customHeight="1">
      <c r="A213" s="269"/>
      <c r="B213" s="124">
        <v>205</v>
      </c>
      <c r="C213" s="26" t="str">
        <f>Demographics!D217</f>
        <v>Ghazan Abad</v>
      </c>
      <c r="D213" s="29"/>
      <c r="E213" s="29"/>
      <c r="F213" s="29" t="s">
        <v>2220</v>
      </c>
      <c r="G213" s="26">
        <v>3</v>
      </c>
      <c r="H213" s="29"/>
      <c r="I213" s="29"/>
    </row>
    <row r="214" spans="1:9" ht="15.75" hidden="1" customHeight="1">
      <c r="A214" s="269"/>
      <c r="B214" s="124">
        <v>206</v>
      </c>
      <c r="C214" s="26" t="str">
        <f>Demographics!D218</f>
        <v>Guff</v>
      </c>
      <c r="D214" s="29"/>
      <c r="E214" s="29"/>
      <c r="F214" s="29" t="s">
        <v>2220</v>
      </c>
      <c r="G214" s="26">
        <v>3</v>
      </c>
      <c r="H214" s="29"/>
      <c r="I214" s="29"/>
    </row>
    <row r="215" spans="1:9" ht="15.75" hidden="1" customHeight="1">
      <c r="A215" s="269"/>
      <c r="B215" s="124">
        <v>207</v>
      </c>
      <c r="C215" s="26" t="str">
        <f>Demographics!D219</f>
        <v>Kanoha</v>
      </c>
      <c r="D215" s="29"/>
      <c r="E215" s="29"/>
      <c r="F215" s="29" t="s">
        <v>2220</v>
      </c>
      <c r="G215" s="26">
        <v>3</v>
      </c>
      <c r="H215" s="29"/>
      <c r="I215" s="29"/>
    </row>
    <row r="216" spans="1:9" ht="15.75" hidden="1" customHeight="1">
      <c r="A216" s="269"/>
      <c r="B216" s="124">
        <v>208</v>
      </c>
      <c r="C216" s="26" t="str">
        <f>Demographics!D220</f>
        <v>Manianda</v>
      </c>
      <c r="D216" s="29"/>
      <c r="E216" s="29"/>
      <c r="F216" s="29" t="s">
        <v>2220</v>
      </c>
      <c r="G216" s="26">
        <v>3</v>
      </c>
      <c r="H216" s="29"/>
      <c r="I216" s="29"/>
    </row>
    <row r="217" spans="1:9" ht="15.75" hidden="1" customHeight="1">
      <c r="A217" s="269"/>
      <c r="B217" s="124">
        <v>209</v>
      </c>
      <c r="C217" s="26" t="str">
        <f>Demographics!D221</f>
        <v>Nala Musalmana</v>
      </c>
      <c r="D217" s="29"/>
      <c r="E217" s="29"/>
      <c r="F217" s="29" t="s">
        <v>2220</v>
      </c>
      <c r="G217" s="26">
        <v>3</v>
      </c>
      <c r="H217" s="29"/>
      <c r="I217" s="29"/>
    </row>
    <row r="218" spans="1:9" ht="15.75" hidden="1" customHeight="1">
      <c r="A218" s="269"/>
      <c r="B218" s="124">
        <v>210</v>
      </c>
      <c r="C218" s="26" t="str">
        <f>Demographics!D222</f>
        <v>Skoot</v>
      </c>
      <c r="D218" s="29"/>
      <c r="E218" s="29"/>
      <c r="F218" s="29" t="s">
        <v>2220</v>
      </c>
      <c r="G218" s="26">
        <v>3</v>
      </c>
      <c r="H218" s="29"/>
      <c r="I218" s="29"/>
    </row>
    <row r="219" spans="1:9" ht="15.75" hidden="1" customHeight="1">
      <c r="A219" s="269"/>
      <c r="B219" s="124">
        <v>211</v>
      </c>
      <c r="C219" s="26" t="str">
        <f>Demographics!D223</f>
        <v>Smoot</v>
      </c>
      <c r="D219" s="29"/>
      <c r="E219" s="29"/>
      <c r="F219" s="29" t="s">
        <v>2220</v>
      </c>
      <c r="G219" s="26">
        <v>3</v>
      </c>
      <c r="H219" s="29"/>
      <c r="I219" s="29"/>
    </row>
    <row r="220" spans="1:9" ht="15.75" hidden="1" customHeight="1">
      <c r="A220" s="269"/>
      <c r="B220" s="124">
        <v>212</v>
      </c>
      <c r="C220" s="26" t="str">
        <f>Demographics!D224</f>
        <v>Kallar Syedan</v>
      </c>
      <c r="D220" s="29"/>
      <c r="E220" s="29"/>
      <c r="F220" s="29" t="s">
        <v>2220</v>
      </c>
      <c r="G220" s="26">
        <v>3</v>
      </c>
      <c r="H220" s="29"/>
      <c r="I220" s="29"/>
    </row>
    <row r="221" spans="1:9" ht="15.75" customHeight="1">
      <c r="C221" s="422"/>
      <c r="D221" s="422"/>
      <c r="E221" s="422"/>
      <c r="F221" s="422"/>
      <c r="G221" s="422"/>
      <c r="H221" s="422"/>
      <c r="I221" s="422"/>
    </row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4:I220">
    <filterColumn colId="2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Seher Baghla"/>
        <filter val="Tret"/>
      </filters>
    </filterColumn>
  </autoFilter>
  <mergeCells count="2">
    <mergeCell ref="B1:I1"/>
    <mergeCell ref="B2:I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9"/>
  <sheetViews>
    <sheetView workbookViewId="0">
      <selection activeCell="C19" sqref="C19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20.42578125" customWidth="1"/>
    <col min="5" max="5" width="16.42578125" customWidth="1"/>
    <col min="6" max="6" width="11.7109375" customWidth="1"/>
    <col min="7" max="7" width="11.28515625" customWidth="1"/>
    <col min="8" max="8" width="11.5703125" customWidth="1"/>
    <col min="9" max="26" width="8.7109375" customWidth="1"/>
  </cols>
  <sheetData>
    <row r="1" spans="2:18">
      <c r="B1" s="438" t="s">
        <v>2677</v>
      </c>
      <c r="C1" s="439"/>
      <c r="D1" s="439"/>
      <c r="E1" s="439"/>
      <c r="F1" s="439"/>
      <c r="G1" s="439"/>
      <c r="H1" s="439"/>
      <c r="I1" s="3"/>
      <c r="J1" s="3"/>
      <c r="K1" s="3"/>
      <c r="L1" s="3"/>
    </row>
    <row r="2" spans="2:18" ht="15.75">
      <c r="B2" s="438" t="s">
        <v>2332</v>
      </c>
      <c r="C2" s="439"/>
      <c r="D2" s="439"/>
      <c r="E2" s="439"/>
      <c r="F2" s="439"/>
      <c r="G2" s="439"/>
      <c r="H2" s="439"/>
      <c r="I2" s="3"/>
      <c r="J2" s="3"/>
      <c r="K2" s="3"/>
      <c r="L2" s="119"/>
      <c r="M2" s="119"/>
      <c r="N2" s="119"/>
      <c r="O2" s="119"/>
      <c r="P2" s="119"/>
      <c r="Q2" s="119"/>
    </row>
    <row r="3" spans="2:18" ht="15.75">
      <c r="R3" s="120"/>
    </row>
    <row r="4" spans="2:18" ht="30">
      <c r="B4" s="218" t="s">
        <v>5</v>
      </c>
      <c r="C4" s="122" t="s">
        <v>6</v>
      </c>
      <c r="D4" s="122" t="s">
        <v>2211</v>
      </c>
      <c r="E4" s="122" t="s">
        <v>2212</v>
      </c>
      <c r="F4" s="122" t="s">
        <v>2214</v>
      </c>
      <c r="G4" s="122" t="s">
        <v>2215</v>
      </c>
      <c r="H4" s="122" t="s">
        <v>2321</v>
      </c>
      <c r="R4" s="120"/>
    </row>
    <row r="5" spans="2:18" ht="15.75" customHeight="1">
      <c r="B5" s="220">
        <v>1</v>
      </c>
      <c r="C5" s="389" t="str">
        <f>Demographics!D176</f>
        <v>Angoori</v>
      </c>
      <c r="D5" s="389" t="s">
        <v>382</v>
      </c>
      <c r="E5" s="389" t="s">
        <v>382</v>
      </c>
      <c r="F5" s="389" t="s">
        <v>382</v>
      </c>
      <c r="G5" s="389" t="s">
        <v>382</v>
      </c>
      <c r="H5" s="389" t="s">
        <v>382</v>
      </c>
    </row>
    <row r="6" spans="2:18" ht="15.75" customHeight="1">
      <c r="B6" s="220">
        <v>2</v>
      </c>
      <c r="C6" s="389" t="str">
        <f>Demographics!D177</f>
        <v>Ban</v>
      </c>
      <c r="D6" s="389" t="s">
        <v>382</v>
      </c>
      <c r="E6" s="389" t="s">
        <v>382</v>
      </c>
      <c r="F6" s="389" t="s">
        <v>382</v>
      </c>
      <c r="G6" s="389" t="s">
        <v>382</v>
      </c>
      <c r="H6" s="389" t="s">
        <v>382</v>
      </c>
    </row>
    <row r="7" spans="2:18" ht="15.75" customHeight="1">
      <c r="B7" s="220">
        <v>3</v>
      </c>
      <c r="C7" s="389" t="str">
        <f>Demographics!D178</f>
        <v>Charahan</v>
      </c>
      <c r="D7" s="389" t="s">
        <v>382</v>
      </c>
      <c r="E7" s="389" t="s">
        <v>382</v>
      </c>
      <c r="F7" s="389" t="s">
        <v>382</v>
      </c>
      <c r="G7" s="389" t="s">
        <v>382</v>
      </c>
      <c r="H7" s="389" t="s">
        <v>382</v>
      </c>
    </row>
    <row r="8" spans="2:18" ht="15.75" customHeight="1">
      <c r="B8" s="220">
        <v>4</v>
      </c>
      <c r="C8" s="389" t="str">
        <f>Demographics!D179</f>
        <v>Darya Gali</v>
      </c>
      <c r="D8" s="389" t="s">
        <v>382</v>
      </c>
      <c r="E8" s="389" t="s">
        <v>382</v>
      </c>
      <c r="F8" s="389" t="s">
        <v>382</v>
      </c>
      <c r="G8" s="389" t="s">
        <v>382</v>
      </c>
      <c r="H8" s="389" t="s">
        <v>382</v>
      </c>
    </row>
    <row r="9" spans="2:18" ht="15.75" customHeight="1">
      <c r="B9" s="220">
        <v>5</v>
      </c>
      <c r="C9" s="389" t="str">
        <f>Demographics!D180</f>
        <v>Dewal</v>
      </c>
      <c r="D9" s="389" t="s">
        <v>382</v>
      </c>
      <c r="E9" s="389" t="s">
        <v>382</v>
      </c>
      <c r="F9" s="389" t="s">
        <v>382</v>
      </c>
      <c r="G9" s="389" t="s">
        <v>382</v>
      </c>
      <c r="H9" s="389" t="s">
        <v>382</v>
      </c>
    </row>
    <row r="10" spans="2:18" ht="15.75" customHeight="1">
      <c r="B10" s="220">
        <v>6</v>
      </c>
      <c r="C10" s="389" t="str">
        <f>Demographics!D181</f>
        <v>Ghel</v>
      </c>
      <c r="D10" s="389" t="s">
        <v>382</v>
      </c>
      <c r="E10" s="389" t="s">
        <v>382</v>
      </c>
      <c r="F10" s="389" t="s">
        <v>382</v>
      </c>
      <c r="G10" s="389" t="s">
        <v>382</v>
      </c>
      <c r="H10" s="389" t="s">
        <v>382</v>
      </c>
    </row>
    <row r="11" spans="2:18" ht="15.75" customHeight="1">
      <c r="B11" s="220">
        <v>7</v>
      </c>
      <c r="C11" s="389" t="str">
        <f>Demographics!D182</f>
        <v>Ghora Gali</v>
      </c>
      <c r="D11" s="389" t="s">
        <v>382</v>
      </c>
      <c r="E11" s="389" t="s">
        <v>382</v>
      </c>
      <c r="F11" s="389" t="s">
        <v>382</v>
      </c>
      <c r="G11" s="389" t="s">
        <v>382</v>
      </c>
      <c r="H11" s="389" t="s">
        <v>382</v>
      </c>
    </row>
    <row r="12" spans="2:18" ht="15.75" customHeight="1">
      <c r="B12" s="220">
        <v>8</v>
      </c>
      <c r="C12" s="389" t="str">
        <f>Demographics!D183</f>
        <v>Masiari</v>
      </c>
      <c r="D12" s="389" t="s">
        <v>382</v>
      </c>
      <c r="E12" s="389" t="s">
        <v>382</v>
      </c>
      <c r="F12" s="389" t="s">
        <v>382</v>
      </c>
      <c r="G12" s="389" t="s">
        <v>382</v>
      </c>
      <c r="H12" s="389" t="s">
        <v>382</v>
      </c>
    </row>
    <row r="13" spans="2:18" ht="15.75" customHeight="1">
      <c r="B13" s="220">
        <v>9</v>
      </c>
      <c r="C13" s="389" t="str">
        <f>Demographics!D184</f>
        <v>Murree</v>
      </c>
      <c r="D13" s="389" t="s">
        <v>382</v>
      </c>
      <c r="E13" s="389" t="s">
        <v>382</v>
      </c>
      <c r="F13" s="389" t="s">
        <v>382</v>
      </c>
      <c r="G13" s="389" t="s">
        <v>382</v>
      </c>
      <c r="H13" s="389" t="s">
        <v>382</v>
      </c>
    </row>
    <row r="14" spans="2:18" ht="15.75" customHeight="1">
      <c r="B14" s="220">
        <v>10</v>
      </c>
      <c r="C14" s="389" t="str">
        <f>Demographics!D185</f>
        <v>Numbal</v>
      </c>
      <c r="D14" s="389" t="s">
        <v>382</v>
      </c>
      <c r="E14" s="389" t="s">
        <v>382</v>
      </c>
      <c r="F14" s="389" t="s">
        <v>382</v>
      </c>
      <c r="G14" s="389" t="s">
        <v>382</v>
      </c>
      <c r="H14" s="389" t="s">
        <v>382</v>
      </c>
    </row>
    <row r="15" spans="2:18" ht="15.75" customHeight="1">
      <c r="B15" s="220">
        <v>11</v>
      </c>
      <c r="C15" s="389" t="str">
        <f>Demographics!D186</f>
        <v>Phaghwari</v>
      </c>
      <c r="D15" s="389" t="s">
        <v>382</v>
      </c>
      <c r="E15" s="389" t="s">
        <v>382</v>
      </c>
      <c r="F15" s="389" t="s">
        <v>382</v>
      </c>
      <c r="G15" s="389" t="s">
        <v>382</v>
      </c>
      <c r="H15" s="389" t="s">
        <v>382</v>
      </c>
    </row>
    <row r="16" spans="2:18" ht="15.75" customHeight="1">
      <c r="B16" s="220">
        <v>12</v>
      </c>
      <c r="C16" s="389" t="str">
        <f>Demographics!D187</f>
        <v>Potha Sharif</v>
      </c>
      <c r="D16" s="389" t="s">
        <v>382</v>
      </c>
      <c r="E16" s="389" t="s">
        <v>382</v>
      </c>
      <c r="F16" s="389" t="s">
        <v>382</v>
      </c>
      <c r="G16" s="389" t="s">
        <v>382</v>
      </c>
      <c r="H16" s="389" t="s">
        <v>382</v>
      </c>
    </row>
    <row r="17" spans="1:8" ht="15.75" customHeight="1">
      <c r="B17" s="220">
        <v>13</v>
      </c>
      <c r="C17" s="389" t="str">
        <f>Demographics!D188</f>
        <v>Rawat</v>
      </c>
      <c r="D17" s="389" t="s">
        <v>382</v>
      </c>
      <c r="E17" s="389" t="s">
        <v>382</v>
      </c>
      <c r="F17" s="389" t="s">
        <v>382</v>
      </c>
      <c r="G17" s="389" t="s">
        <v>382</v>
      </c>
      <c r="H17" s="389" t="s">
        <v>382</v>
      </c>
    </row>
    <row r="18" spans="1:8" ht="15.75" customHeight="1">
      <c r="B18" s="220">
        <v>14</v>
      </c>
      <c r="C18" s="389" t="str">
        <f>Demographics!D189</f>
        <v>Seher Baghla</v>
      </c>
      <c r="D18" s="389" t="s">
        <v>382</v>
      </c>
      <c r="E18" s="389" t="s">
        <v>382</v>
      </c>
      <c r="F18" s="389" t="s">
        <v>382</v>
      </c>
      <c r="G18" s="389" t="s">
        <v>382</v>
      </c>
      <c r="H18" s="389" t="s">
        <v>382</v>
      </c>
    </row>
    <row r="19" spans="1:8" ht="15.75" customHeight="1">
      <c r="A19" s="319"/>
      <c r="B19" s="320">
        <v>15</v>
      </c>
      <c r="C19" s="400" t="str">
        <f>Demographics!D190</f>
        <v>Tret</v>
      </c>
      <c r="D19" s="400" t="s">
        <v>382</v>
      </c>
      <c r="E19" s="400" t="s">
        <v>382</v>
      </c>
      <c r="F19" s="400" t="s">
        <v>382</v>
      </c>
      <c r="G19" s="400" t="s">
        <v>382</v>
      </c>
      <c r="H19" s="400" t="s">
        <v>382</v>
      </c>
    </row>
    <row r="20" spans="1:8" ht="15.75" customHeight="1"/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</sheetData>
  <mergeCells count="2">
    <mergeCell ref="B1:H1"/>
    <mergeCell ref="B2:H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98"/>
  <sheetViews>
    <sheetView workbookViewId="0">
      <selection activeCell="N8" sqref="N8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20.42578125" customWidth="1"/>
    <col min="5" max="5" width="16.42578125" customWidth="1"/>
    <col min="6" max="6" width="11.7109375" customWidth="1"/>
    <col min="7" max="7" width="11.28515625" customWidth="1"/>
    <col min="8" max="8" width="10.85546875" customWidth="1"/>
    <col min="9" max="9" width="11.5703125" customWidth="1"/>
    <col min="10" max="26" width="8.7109375" customWidth="1"/>
  </cols>
  <sheetData>
    <row r="1" spans="2:19">
      <c r="B1" s="438" t="s">
        <v>2678</v>
      </c>
      <c r="C1" s="439"/>
      <c r="D1" s="439"/>
      <c r="E1" s="439"/>
      <c r="F1" s="439"/>
      <c r="G1" s="439"/>
      <c r="H1" s="439"/>
      <c r="I1" s="439"/>
      <c r="J1" s="3"/>
      <c r="K1" s="3"/>
      <c r="L1" s="3"/>
      <c r="M1" s="3"/>
    </row>
    <row r="2" spans="2:19" ht="15.75">
      <c r="B2" s="438" t="s">
        <v>2332</v>
      </c>
      <c r="C2" s="439"/>
      <c r="D2" s="439"/>
      <c r="E2" s="439"/>
      <c r="F2" s="439"/>
      <c r="G2" s="439"/>
      <c r="H2" s="439"/>
      <c r="I2" s="439"/>
      <c r="J2" s="3"/>
      <c r="K2" s="3"/>
      <c r="L2" s="3"/>
      <c r="M2" s="119"/>
      <c r="N2" s="119"/>
      <c r="O2" s="119"/>
      <c r="P2" s="119"/>
      <c r="Q2" s="119"/>
      <c r="R2" s="119"/>
    </row>
    <row r="3" spans="2:19" ht="15.75">
      <c r="S3" s="120"/>
    </row>
    <row r="4" spans="2:19" ht="30">
      <c r="B4" s="429" t="s">
        <v>5</v>
      </c>
      <c r="C4" s="122" t="s">
        <v>6</v>
      </c>
      <c r="D4" s="122" t="s">
        <v>2211</v>
      </c>
      <c r="E4" s="122" t="s">
        <v>2212</v>
      </c>
      <c r="F4" s="122" t="s">
        <v>2214</v>
      </c>
      <c r="G4" s="122" t="s">
        <v>2334</v>
      </c>
      <c r="H4" s="122" t="s">
        <v>2215</v>
      </c>
      <c r="I4" s="122" t="s">
        <v>2321</v>
      </c>
      <c r="S4" s="120"/>
    </row>
    <row r="5" spans="2:19" ht="15.75" customHeight="1">
      <c r="B5" s="386">
        <v>1</v>
      </c>
      <c r="C5" s="428" t="str">
        <f>Demographics!D176</f>
        <v>Angoori</v>
      </c>
      <c r="D5" s="389" t="s">
        <v>382</v>
      </c>
      <c r="E5" s="389" t="s">
        <v>382</v>
      </c>
      <c r="F5" s="389" t="s">
        <v>382</v>
      </c>
      <c r="G5" s="389" t="s">
        <v>382</v>
      </c>
      <c r="H5" s="389" t="s">
        <v>382</v>
      </c>
      <c r="I5" s="389">
        <v>1</v>
      </c>
    </row>
    <row r="6" spans="2:19" ht="15.75" customHeight="1">
      <c r="B6" s="386">
        <v>2</v>
      </c>
      <c r="C6" s="428" t="str">
        <f>Demographics!D177</f>
        <v>Ban</v>
      </c>
      <c r="D6" s="389" t="s">
        <v>382</v>
      </c>
      <c r="E6" s="389" t="s">
        <v>382</v>
      </c>
      <c r="F6" s="389" t="s">
        <v>382</v>
      </c>
      <c r="G6" s="389" t="s">
        <v>382</v>
      </c>
      <c r="H6" s="389" t="s">
        <v>382</v>
      </c>
      <c r="I6" s="389">
        <v>1</v>
      </c>
    </row>
    <row r="7" spans="2:19" ht="15.75" customHeight="1">
      <c r="B7" s="386">
        <v>3</v>
      </c>
      <c r="C7" s="428" t="str">
        <f>Demographics!D178</f>
        <v>Charahan</v>
      </c>
      <c r="D7" s="389" t="s">
        <v>382</v>
      </c>
      <c r="E7" s="389" t="s">
        <v>382</v>
      </c>
      <c r="F7" s="389" t="s">
        <v>382</v>
      </c>
      <c r="G7" s="389" t="s">
        <v>382</v>
      </c>
      <c r="H7" s="389" t="s">
        <v>382</v>
      </c>
      <c r="I7" s="389">
        <v>1</v>
      </c>
    </row>
    <row r="8" spans="2:19" ht="15.75" customHeight="1">
      <c r="B8" s="386">
        <v>4</v>
      </c>
      <c r="C8" s="428" t="str">
        <f>Demographics!D179</f>
        <v>Darya Gali</v>
      </c>
      <c r="D8" s="389" t="s">
        <v>382</v>
      </c>
      <c r="E8" s="389" t="s">
        <v>382</v>
      </c>
      <c r="F8" s="389" t="s">
        <v>382</v>
      </c>
      <c r="G8" s="389" t="s">
        <v>382</v>
      </c>
      <c r="H8" s="389" t="s">
        <v>382</v>
      </c>
      <c r="I8" s="389">
        <v>1</v>
      </c>
    </row>
    <row r="9" spans="2:19" ht="15.75" customHeight="1">
      <c r="B9" s="386">
        <v>5</v>
      </c>
      <c r="C9" s="428" t="str">
        <f>Demographics!D180</f>
        <v>Dewal</v>
      </c>
      <c r="D9" s="389" t="s">
        <v>382</v>
      </c>
      <c r="E9" s="389" t="s">
        <v>382</v>
      </c>
      <c r="F9" s="389" t="s">
        <v>382</v>
      </c>
      <c r="G9" s="389" t="s">
        <v>382</v>
      </c>
      <c r="H9" s="389" t="s">
        <v>382</v>
      </c>
      <c r="I9" s="389">
        <v>1</v>
      </c>
    </row>
    <row r="10" spans="2:19" ht="15.75" customHeight="1">
      <c r="B10" s="386">
        <v>6</v>
      </c>
      <c r="C10" s="428" t="str">
        <f>Demographics!D181</f>
        <v>Ghel</v>
      </c>
      <c r="D10" s="389" t="s">
        <v>382</v>
      </c>
      <c r="E10" s="389" t="s">
        <v>382</v>
      </c>
      <c r="F10" s="389" t="s">
        <v>382</v>
      </c>
      <c r="G10" s="389" t="s">
        <v>382</v>
      </c>
      <c r="H10" s="389" t="s">
        <v>382</v>
      </c>
      <c r="I10" s="389">
        <v>1</v>
      </c>
    </row>
    <row r="11" spans="2:19" ht="15.75" customHeight="1">
      <c r="B11" s="386">
        <v>7</v>
      </c>
      <c r="C11" s="428" t="str">
        <f>Demographics!D182</f>
        <v>Ghora Gali</v>
      </c>
      <c r="D11" s="389" t="s">
        <v>382</v>
      </c>
      <c r="E11" s="389" t="s">
        <v>382</v>
      </c>
      <c r="F11" s="389" t="s">
        <v>382</v>
      </c>
      <c r="G11" s="389" t="s">
        <v>382</v>
      </c>
      <c r="H11" s="389" t="s">
        <v>382</v>
      </c>
      <c r="I11" s="389">
        <v>1</v>
      </c>
    </row>
    <row r="12" spans="2:19" ht="15.75" customHeight="1">
      <c r="B12" s="386">
        <v>8</v>
      </c>
      <c r="C12" s="428" t="str">
        <f>Demographics!D183</f>
        <v>Masiari</v>
      </c>
      <c r="D12" s="389" t="s">
        <v>382</v>
      </c>
      <c r="E12" s="389" t="s">
        <v>382</v>
      </c>
      <c r="F12" s="389" t="s">
        <v>382</v>
      </c>
      <c r="G12" s="389" t="s">
        <v>382</v>
      </c>
      <c r="H12" s="389" t="s">
        <v>382</v>
      </c>
      <c r="I12" s="389">
        <v>1</v>
      </c>
    </row>
    <row r="13" spans="2:19" ht="15.75" customHeight="1">
      <c r="B13" s="386">
        <v>9</v>
      </c>
      <c r="C13" s="428" t="str">
        <f>Demographics!D184</f>
        <v>Murree</v>
      </c>
      <c r="D13" s="389" t="s">
        <v>382</v>
      </c>
      <c r="E13" s="389" t="s">
        <v>382</v>
      </c>
      <c r="F13" s="389" t="s">
        <v>382</v>
      </c>
      <c r="G13" s="389" t="s">
        <v>382</v>
      </c>
      <c r="H13" s="389" t="s">
        <v>382</v>
      </c>
      <c r="I13" s="389">
        <v>1</v>
      </c>
    </row>
    <row r="14" spans="2:19" ht="15.75" customHeight="1">
      <c r="B14" s="386">
        <v>10</v>
      </c>
      <c r="C14" s="428" t="str">
        <f>Demographics!D185</f>
        <v>Numbal</v>
      </c>
      <c r="D14" s="389" t="s">
        <v>382</v>
      </c>
      <c r="E14" s="389" t="s">
        <v>382</v>
      </c>
      <c r="F14" s="389" t="s">
        <v>382</v>
      </c>
      <c r="G14" s="389" t="s">
        <v>382</v>
      </c>
      <c r="H14" s="389" t="s">
        <v>382</v>
      </c>
      <c r="I14" s="389">
        <v>1</v>
      </c>
    </row>
    <row r="15" spans="2:19" ht="15.75" customHeight="1">
      <c r="B15" s="386">
        <v>11</v>
      </c>
      <c r="C15" s="428" t="str">
        <f>Demographics!D186</f>
        <v>Phaghwari</v>
      </c>
      <c r="D15" s="389" t="s">
        <v>382</v>
      </c>
      <c r="E15" s="389" t="s">
        <v>382</v>
      </c>
      <c r="F15" s="389" t="s">
        <v>382</v>
      </c>
      <c r="G15" s="389" t="s">
        <v>382</v>
      </c>
      <c r="H15" s="389" t="s">
        <v>382</v>
      </c>
      <c r="I15" s="389">
        <v>1</v>
      </c>
    </row>
    <row r="16" spans="2:19" ht="15.75" customHeight="1">
      <c r="B16" s="386">
        <v>12</v>
      </c>
      <c r="C16" s="428" t="str">
        <f>Demographics!D187</f>
        <v>Potha Sharif</v>
      </c>
      <c r="D16" s="389" t="s">
        <v>382</v>
      </c>
      <c r="E16" s="389" t="s">
        <v>382</v>
      </c>
      <c r="F16" s="389" t="s">
        <v>382</v>
      </c>
      <c r="G16" s="389" t="s">
        <v>382</v>
      </c>
      <c r="H16" s="389" t="s">
        <v>382</v>
      </c>
      <c r="I16" s="389">
        <v>1</v>
      </c>
    </row>
    <row r="17" spans="2:9" ht="15.75" customHeight="1">
      <c r="B17" s="386">
        <v>13</v>
      </c>
      <c r="C17" s="428" t="str">
        <f>Demographics!D188</f>
        <v>Rawat</v>
      </c>
      <c r="D17" s="389" t="s">
        <v>382</v>
      </c>
      <c r="E17" s="389" t="s">
        <v>382</v>
      </c>
      <c r="F17" s="389" t="s">
        <v>382</v>
      </c>
      <c r="G17" s="389" t="s">
        <v>382</v>
      </c>
      <c r="H17" s="389" t="s">
        <v>382</v>
      </c>
      <c r="I17" s="389">
        <v>1</v>
      </c>
    </row>
    <row r="18" spans="2:9" ht="15.75" customHeight="1">
      <c r="B18" s="386">
        <v>14</v>
      </c>
      <c r="C18" s="428" t="str">
        <f>Demographics!D189</f>
        <v>Seher Baghla</v>
      </c>
      <c r="D18" s="389" t="s">
        <v>382</v>
      </c>
      <c r="E18" s="389" t="s">
        <v>382</v>
      </c>
      <c r="F18" s="389" t="s">
        <v>382</v>
      </c>
      <c r="G18" s="389" t="s">
        <v>382</v>
      </c>
      <c r="H18" s="389" t="s">
        <v>382</v>
      </c>
      <c r="I18" s="389">
        <v>1</v>
      </c>
    </row>
    <row r="19" spans="2:9" ht="15.75" customHeight="1">
      <c r="B19" s="386">
        <v>15</v>
      </c>
      <c r="C19" s="428" t="str">
        <f>Demographics!D190</f>
        <v>Tret</v>
      </c>
      <c r="D19" s="389" t="s">
        <v>382</v>
      </c>
      <c r="E19" s="389" t="s">
        <v>382</v>
      </c>
      <c r="F19" s="389" t="s">
        <v>382</v>
      </c>
      <c r="G19" s="389" t="s">
        <v>382</v>
      </c>
      <c r="H19" s="389" t="s">
        <v>382</v>
      </c>
      <c r="I19" s="389">
        <v>1</v>
      </c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</sheetData>
  <mergeCells count="2">
    <mergeCell ref="B1:I1"/>
    <mergeCell ref="B2:I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8"/>
  <sheetViews>
    <sheetView workbookViewId="0">
      <selection activeCell="C20" sqref="C20"/>
    </sheetView>
  </sheetViews>
  <sheetFormatPr defaultColWidth="14.42578125" defaultRowHeight="15" customHeight="1"/>
  <cols>
    <col min="1" max="1" width="8.7109375" customWidth="1"/>
    <col min="2" max="2" width="8.140625" customWidth="1"/>
    <col min="3" max="3" width="20.85546875" customWidth="1"/>
    <col min="4" max="4" width="11.5703125" customWidth="1"/>
    <col min="5" max="5" width="9.85546875" customWidth="1"/>
    <col min="6" max="6" width="9.7109375" customWidth="1"/>
    <col min="7" max="7" width="10.140625" customWidth="1"/>
    <col min="8" max="8" width="12" customWidth="1"/>
    <col min="9" max="9" width="12.5703125" customWidth="1"/>
    <col min="10" max="10" width="11.85546875" customWidth="1"/>
    <col min="11" max="11" width="11" customWidth="1"/>
    <col min="12" max="12" width="11.140625" customWidth="1"/>
    <col min="13" max="13" width="14" customWidth="1"/>
    <col min="14" max="14" width="13" customWidth="1"/>
    <col min="15" max="16" width="12.5703125" customWidth="1"/>
    <col min="17" max="26" width="8.7109375" customWidth="1"/>
  </cols>
  <sheetData>
    <row r="1" spans="2:18">
      <c r="B1" s="438" t="s">
        <v>2679</v>
      </c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</row>
    <row r="2" spans="2:18">
      <c r="C2" s="387" t="s">
        <v>2863</v>
      </c>
    </row>
    <row r="3" spans="2:18">
      <c r="B3" s="461" t="s">
        <v>5</v>
      </c>
      <c r="C3" s="460" t="s">
        <v>6</v>
      </c>
      <c r="D3" s="460" t="s">
        <v>2680</v>
      </c>
      <c r="E3" s="459" t="s">
        <v>2681</v>
      </c>
      <c r="F3" s="434"/>
      <c r="G3" s="435"/>
      <c r="H3" s="459" t="s">
        <v>2682</v>
      </c>
      <c r="I3" s="434"/>
      <c r="J3" s="435"/>
      <c r="K3" s="459" t="s">
        <v>2683</v>
      </c>
      <c r="L3" s="435"/>
      <c r="M3" s="459" t="s">
        <v>2684</v>
      </c>
      <c r="N3" s="435"/>
      <c r="O3" s="459" t="s">
        <v>2685</v>
      </c>
      <c r="P3" s="435"/>
      <c r="Q3" s="460" t="s">
        <v>2686</v>
      </c>
      <c r="R3" s="460" t="s">
        <v>2687</v>
      </c>
    </row>
    <row r="4" spans="2:18" ht="30">
      <c r="B4" s="462"/>
      <c r="C4" s="454"/>
      <c r="D4" s="437"/>
      <c r="E4" s="122" t="s">
        <v>2688</v>
      </c>
      <c r="F4" s="122" t="s">
        <v>2689</v>
      </c>
      <c r="G4" s="122" t="s">
        <v>2690</v>
      </c>
      <c r="H4" s="122" t="s">
        <v>2691</v>
      </c>
      <c r="I4" s="122" t="s">
        <v>2692</v>
      </c>
      <c r="J4" s="122" t="s">
        <v>2693</v>
      </c>
      <c r="K4" s="122" t="s">
        <v>2694</v>
      </c>
      <c r="L4" s="122" t="s">
        <v>2695</v>
      </c>
      <c r="M4" s="122" t="s">
        <v>2696</v>
      </c>
      <c r="N4" s="122" t="s">
        <v>2697</v>
      </c>
      <c r="O4" s="122" t="s">
        <v>2698</v>
      </c>
      <c r="P4" s="122" t="s">
        <v>2699</v>
      </c>
      <c r="Q4" s="437"/>
      <c r="R4" s="437"/>
    </row>
    <row r="5" spans="2:18">
      <c r="B5" s="463"/>
      <c r="C5" s="437"/>
      <c r="D5" s="239" t="s">
        <v>2700</v>
      </c>
      <c r="E5" s="239" t="s">
        <v>2701</v>
      </c>
      <c r="F5" s="239" t="s">
        <v>2702</v>
      </c>
      <c r="G5" s="239" t="s">
        <v>2703</v>
      </c>
      <c r="H5" s="239" t="s">
        <v>2704</v>
      </c>
      <c r="I5" s="239" t="s">
        <v>2705</v>
      </c>
      <c r="J5" s="239" t="s">
        <v>2706</v>
      </c>
      <c r="K5" s="239" t="s">
        <v>2707</v>
      </c>
      <c r="L5" s="239" t="s">
        <v>2708</v>
      </c>
      <c r="M5" s="239" t="s">
        <v>2709</v>
      </c>
      <c r="N5" s="239" t="s">
        <v>2710</v>
      </c>
      <c r="O5" s="239" t="s">
        <v>2711</v>
      </c>
      <c r="P5" s="239" t="s">
        <v>2712</v>
      </c>
      <c r="Q5" s="239" t="s">
        <v>2578</v>
      </c>
      <c r="R5" s="239" t="s">
        <v>2713</v>
      </c>
    </row>
    <row r="6" spans="2:18" ht="15.75" customHeight="1">
      <c r="B6" s="242">
        <v>1</v>
      </c>
      <c r="C6" s="39" t="str">
        <f>Demographics!D176</f>
        <v>Angoori</v>
      </c>
      <c r="D6" s="243">
        <f>'Session Calculation'!C174</f>
        <v>315</v>
      </c>
      <c r="E6" s="240">
        <v>425</v>
      </c>
      <c r="F6" s="240">
        <v>422</v>
      </c>
      <c r="G6" s="240">
        <v>418</v>
      </c>
      <c r="H6" s="161">
        <f t="shared" ref="H6:H20" si="0">E6/D6*100</f>
        <v>134.92063492063494</v>
      </c>
      <c r="I6" s="161">
        <f t="shared" ref="I6:I20" si="1">F6*100/D6</f>
        <v>133.96825396825398</v>
      </c>
      <c r="J6" s="161">
        <f t="shared" ref="J6:J20" si="2">G6*100/D6</f>
        <v>132.69841269841271</v>
      </c>
      <c r="K6" s="161">
        <f t="shared" ref="K6:K20" si="3">D6-F6</f>
        <v>-107</v>
      </c>
      <c r="L6" s="161">
        <f t="shared" ref="L6:L20" si="4">D6-G6</f>
        <v>-103</v>
      </c>
      <c r="M6" s="161">
        <f t="shared" ref="M6:M20" si="5">(E6-F6)*100/E6</f>
        <v>0.70588235294117652</v>
      </c>
      <c r="N6" s="161">
        <f t="shared" ref="N6:N20" si="6">(E6-G6)*100/E6</f>
        <v>1.6470588235294117</v>
      </c>
      <c r="O6" s="173" t="str">
        <f t="shared" ref="O6:O20" si="7">IF(H6&gt;79,"Y",IF(H6=0,"Nill","N"))</f>
        <v>Y</v>
      </c>
      <c r="P6" s="173" t="str">
        <f t="shared" ref="P6:P20" si="8">IF(M6&gt;10,"N","Y")</f>
        <v>Y</v>
      </c>
      <c r="Q6" s="173" t="str">
        <f t="shared" ref="Q6:Q20" si="9">IF((AND(O6="y",P6="y")),"1",IF((AND(O6="y",P6="n")),"2",IF((AND(O6="n",P6="y")),"3","4")))</f>
        <v>1</v>
      </c>
      <c r="R6" s="39"/>
    </row>
    <row r="7" spans="2:18" ht="15.75" customHeight="1">
      <c r="B7" s="242">
        <v>2</v>
      </c>
      <c r="C7" s="39" t="str">
        <f>Demographics!D177</f>
        <v>Ban</v>
      </c>
      <c r="D7" s="243">
        <f>'Session Calculation'!C175</f>
        <v>438</v>
      </c>
      <c r="E7" s="240">
        <v>589</v>
      </c>
      <c r="F7" s="240">
        <v>579</v>
      </c>
      <c r="G7" s="240">
        <v>576</v>
      </c>
      <c r="H7" s="161">
        <f t="shared" si="0"/>
        <v>134.47488584474885</v>
      </c>
      <c r="I7" s="161">
        <f t="shared" si="1"/>
        <v>132.1917808219178</v>
      </c>
      <c r="J7" s="161">
        <f t="shared" si="2"/>
        <v>131.50684931506851</v>
      </c>
      <c r="K7" s="161">
        <f t="shared" si="3"/>
        <v>-141</v>
      </c>
      <c r="L7" s="161">
        <f t="shared" si="4"/>
        <v>-138</v>
      </c>
      <c r="M7" s="161">
        <f t="shared" si="5"/>
        <v>1.6977928692699491</v>
      </c>
      <c r="N7" s="161">
        <f t="shared" si="6"/>
        <v>2.2071307300509337</v>
      </c>
      <c r="O7" s="173" t="str">
        <f t="shared" si="7"/>
        <v>Y</v>
      </c>
      <c r="P7" s="173" t="str">
        <f t="shared" si="8"/>
        <v>Y</v>
      </c>
      <c r="Q7" s="173" t="str">
        <f t="shared" si="9"/>
        <v>1</v>
      </c>
      <c r="R7" s="39"/>
    </row>
    <row r="8" spans="2:18" ht="15.75" customHeight="1">
      <c r="B8" s="242">
        <v>3</v>
      </c>
      <c r="C8" s="39" t="str">
        <f>Demographics!D178</f>
        <v>Charahan</v>
      </c>
      <c r="D8" s="243">
        <f>'Session Calculation'!C176</f>
        <v>512</v>
      </c>
      <c r="E8" s="240">
        <v>652</v>
      </c>
      <c r="F8" s="240">
        <v>641</v>
      </c>
      <c r="G8" s="240">
        <v>630</v>
      </c>
      <c r="H8" s="161">
        <f t="shared" si="0"/>
        <v>127.34375</v>
      </c>
      <c r="I8" s="161">
        <f t="shared" si="1"/>
        <v>125.1953125</v>
      </c>
      <c r="J8" s="161">
        <f t="shared" si="2"/>
        <v>123.046875</v>
      </c>
      <c r="K8" s="161">
        <f t="shared" si="3"/>
        <v>-129</v>
      </c>
      <c r="L8" s="161">
        <f t="shared" si="4"/>
        <v>-118</v>
      </c>
      <c r="M8" s="161">
        <f t="shared" si="5"/>
        <v>1.6871165644171779</v>
      </c>
      <c r="N8" s="161">
        <f t="shared" si="6"/>
        <v>3.3742331288343559</v>
      </c>
      <c r="O8" s="173" t="str">
        <f t="shared" si="7"/>
        <v>Y</v>
      </c>
      <c r="P8" s="173" t="str">
        <f t="shared" si="8"/>
        <v>Y</v>
      </c>
      <c r="Q8" s="173" t="str">
        <f t="shared" si="9"/>
        <v>1</v>
      </c>
      <c r="R8" s="39"/>
    </row>
    <row r="9" spans="2:18" ht="15.75" customHeight="1">
      <c r="B9" s="242">
        <v>4</v>
      </c>
      <c r="C9" s="39" t="str">
        <f>Demographics!D179</f>
        <v>Darya Gali</v>
      </c>
      <c r="D9" s="243">
        <f>'Session Calculation'!C177</f>
        <v>511</v>
      </c>
      <c r="E9" s="240">
        <v>658</v>
      </c>
      <c r="F9" s="240">
        <v>648</v>
      </c>
      <c r="G9" s="240">
        <v>632</v>
      </c>
      <c r="H9" s="161">
        <f t="shared" si="0"/>
        <v>128.76712328767124</v>
      </c>
      <c r="I9" s="161">
        <f t="shared" si="1"/>
        <v>126.81017612524462</v>
      </c>
      <c r="J9" s="161">
        <f t="shared" si="2"/>
        <v>123.67906066536203</v>
      </c>
      <c r="K9" s="161">
        <f t="shared" si="3"/>
        <v>-137</v>
      </c>
      <c r="L9" s="161">
        <f t="shared" si="4"/>
        <v>-121</v>
      </c>
      <c r="M9" s="161">
        <f t="shared" si="5"/>
        <v>1.5197568389057752</v>
      </c>
      <c r="N9" s="161">
        <f t="shared" si="6"/>
        <v>3.9513677811550152</v>
      </c>
      <c r="O9" s="173" t="str">
        <f t="shared" si="7"/>
        <v>Y</v>
      </c>
      <c r="P9" s="173" t="str">
        <f t="shared" si="8"/>
        <v>Y</v>
      </c>
      <c r="Q9" s="173" t="str">
        <f t="shared" si="9"/>
        <v>1</v>
      </c>
      <c r="R9" s="39"/>
    </row>
    <row r="10" spans="2:18" ht="15.75" customHeight="1">
      <c r="B10" s="242">
        <v>5</v>
      </c>
      <c r="C10" s="39" t="str">
        <f>Demographics!D180</f>
        <v>Dewal</v>
      </c>
      <c r="D10" s="243">
        <f>'Session Calculation'!C178</f>
        <v>438</v>
      </c>
      <c r="E10" s="240">
        <v>550</v>
      </c>
      <c r="F10" s="240">
        <v>528</v>
      </c>
      <c r="G10" s="240">
        <v>527</v>
      </c>
      <c r="H10" s="161">
        <f t="shared" si="0"/>
        <v>125.57077625570776</v>
      </c>
      <c r="I10" s="161">
        <f t="shared" si="1"/>
        <v>120.54794520547945</v>
      </c>
      <c r="J10" s="161">
        <f t="shared" si="2"/>
        <v>120.31963470319634</v>
      </c>
      <c r="K10" s="161">
        <f t="shared" si="3"/>
        <v>-90</v>
      </c>
      <c r="L10" s="161">
        <f t="shared" si="4"/>
        <v>-89</v>
      </c>
      <c r="M10" s="161">
        <f t="shared" si="5"/>
        <v>4</v>
      </c>
      <c r="N10" s="161">
        <f t="shared" si="6"/>
        <v>4.1818181818181817</v>
      </c>
      <c r="O10" s="173" t="str">
        <f t="shared" si="7"/>
        <v>Y</v>
      </c>
      <c r="P10" s="173" t="str">
        <f t="shared" si="8"/>
        <v>Y</v>
      </c>
      <c r="Q10" s="173" t="str">
        <f t="shared" si="9"/>
        <v>1</v>
      </c>
      <c r="R10" s="39"/>
    </row>
    <row r="11" spans="2:18" ht="15.75" customHeight="1">
      <c r="B11" s="242">
        <v>6</v>
      </c>
      <c r="C11" s="39" t="str">
        <f>Demographics!D181</f>
        <v>Ghel</v>
      </c>
      <c r="D11" s="243">
        <f>'Session Calculation'!C179</f>
        <v>376</v>
      </c>
      <c r="E11" s="240">
        <v>475</v>
      </c>
      <c r="F11" s="240">
        <v>460</v>
      </c>
      <c r="G11" s="240">
        <v>458</v>
      </c>
      <c r="H11" s="161">
        <f t="shared" si="0"/>
        <v>126.32978723404256</v>
      </c>
      <c r="I11" s="161">
        <f t="shared" si="1"/>
        <v>122.34042553191489</v>
      </c>
      <c r="J11" s="161">
        <f t="shared" si="2"/>
        <v>121.80851063829788</v>
      </c>
      <c r="K11" s="161">
        <f t="shared" si="3"/>
        <v>-84</v>
      </c>
      <c r="L11" s="161">
        <f t="shared" si="4"/>
        <v>-82</v>
      </c>
      <c r="M11" s="161">
        <f t="shared" si="5"/>
        <v>3.1578947368421053</v>
      </c>
      <c r="N11" s="161">
        <f t="shared" si="6"/>
        <v>3.5789473684210527</v>
      </c>
      <c r="O11" s="173" t="str">
        <f t="shared" si="7"/>
        <v>Y</v>
      </c>
      <c r="P11" s="173" t="str">
        <f t="shared" si="8"/>
        <v>Y</v>
      </c>
      <c r="Q11" s="173" t="str">
        <f t="shared" si="9"/>
        <v>1</v>
      </c>
      <c r="R11" s="39"/>
    </row>
    <row r="12" spans="2:18" ht="15.75" customHeight="1">
      <c r="B12" s="242">
        <v>7</v>
      </c>
      <c r="C12" s="39" t="str">
        <f>Demographics!D182</f>
        <v>Ghora Gali</v>
      </c>
      <c r="D12" s="243">
        <f>'Session Calculation'!C180</f>
        <v>579</v>
      </c>
      <c r="E12" s="240">
        <v>736</v>
      </c>
      <c r="F12" s="240">
        <v>721</v>
      </c>
      <c r="G12" s="240">
        <v>702</v>
      </c>
      <c r="H12" s="161">
        <f t="shared" si="0"/>
        <v>127.11571675302244</v>
      </c>
      <c r="I12" s="161">
        <f t="shared" si="1"/>
        <v>124.52504317789293</v>
      </c>
      <c r="J12" s="161">
        <f t="shared" si="2"/>
        <v>121.24352331606218</v>
      </c>
      <c r="K12" s="161">
        <f t="shared" si="3"/>
        <v>-142</v>
      </c>
      <c r="L12" s="161">
        <f t="shared" si="4"/>
        <v>-123</v>
      </c>
      <c r="M12" s="161">
        <f t="shared" si="5"/>
        <v>2.0380434782608696</v>
      </c>
      <c r="N12" s="161">
        <f t="shared" si="6"/>
        <v>4.6195652173913047</v>
      </c>
      <c r="O12" s="173" t="str">
        <f t="shared" si="7"/>
        <v>Y</v>
      </c>
      <c r="P12" s="173" t="str">
        <f t="shared" si="8"/>
        <v>Y</v>
      </c>
      <c r="Q12" s="173" t="str">
        <f t="shared" si="9"/>
        <v>1</v>
      </c>
      <c r="R12" s="39"/>
    </row>
    <row r="13" spans="2:18" ht="15.75" customHeight="1">
      <c r="B13" s="242">
        <v>8</v>
      </c>
      <c r="C13" s="39" t="str">
        <f>Demographics!D183</f>
        <v>Masiari</v>
      </c>
      <c r="D13" s="243">
        <f>'Session Calculation'!C181</f>
        <v>427</v>
      </c>
      <c r="E13" s="240">
        <v>547</v>
      </c>
      <c r="F13" s="240">
        <v>529</v>
      </c>
      <c r="G13" s="240">
        <v>527</v>
      </c>
      <c r="H13" s="161">
        <f t="shared" si="0"/>
        <v>128.10304449648712</v>
      </c>
      <c r="I13" s="161">
        <f t="shared" si="1"/>
        <v>123.88758782201405</v>
      </c>
      <c r="J13" s="161">
        <f t="shared" si="2"/>
        <v>123.4192037470726</v>
      </c>
      <c r="K13" s="161">
        <f t="shared" si="3"/>
        <v>-102</v>
      </c>
      <c r="L13" s="161">
        <f t="shared" si="4"/>
        <v>-100</v>
      </c>
      <c r="M13" s="161">
        <f t="shared" si="5"/>
        <v>3.290676416819013</v>
      </c>
      <c r="N13" s="161">
        <f t="shared" si="6"/>
        <v>3.6563071297989032</v>
      </c>
      <c r="O13" s="173" t="str">
        <f t="shared" si="7"/>
        <v>Y</v>
      </c>
      <c r="P13" s="173" t="str">
        <f t="shared" si="8"/>
        <v>Y</v>
      </c>
      <c r="Q13" s="173" t="str">
        <f t="shared" si="9"/>
        <v>1</v>
      </c>
      <c r="R13" s="39"/>
    </row>
    <row r="14" spans="2:18" ht="15.75" customHeight="1">
      <c r="B14" s="242">
        <v>9</v>
      </c>
      <c r="C14" s="39" t="str">
        <f>Demographics!D184</f>
        <v>Murree</v>
      </c>
      <c r="D14" s="243">
        <f>'Session Calculation'!C182</f>
        <v>816</v>
      </c>
      <c r="E14" s="240">
        <v>1031</v>
      </c>
      <c r="F14" s="240">
        <v>1009</v>
      </c>
      <c r="G14" s="240">
        <v>996</v>
      </c>
      <c r="H14" s="161">
        <f t="shared" si="0"/>
        <v>126.34803921568627</v>
      </c>
      <c r="I14" s="161">
        <f t="shared" si="1"/>
        <v>123.65196078431373</v>
      </c>
      <c r="J14" s="161">
        <f t="shared" si="2"/>
        <v>122.05882352941177</v>
      </c>
      <c r="K14" s="161">
        <f t="shared" si="3"/>
        <v>-193</v>
      </c>
      <c r="L14" s="161">
        <f t="shared" si="4"/>
        <v>-180</v>
      </c>
      <c r="M14" s="161">
        <f t="shared" si="5"/>
        <v>2.1338506304558682</v>
      </c>
      <c r="N14" s="161">
        <f t="shared" si="6"/>
        <v>3.3947623666343354</v>
      </c>
      <c r="O14" s="173" t="str">
        <f t="shared" si="7"/>
        <v>Y</v>
      </c>
      <c r="P14" s="173" t="str">
        <f t="shared" si="8"/>
        <v>Y</v>
      </c>
      <c r="Q14" s="173" t="str">
        <f t="shared" si="9"/>
        <v>1</v>
      </c>
      <c r="R14" s="39"/>
    </row>
    <row r="15" spans="2:18" ht="15.75" customHeight="1">
      <c r="B15" s="242">
        <v>10</v>
      </c>
      <c r="C15" s="39" t="str">
        <f>Demographics!D185</f>
        <v>Numbal</v>
      </c>
      <c r="D15" s="243">
        <f>'Session Calculation'!C183</f>
        <v>454</v>
      </c>
      <c r="E15" s="240">
        <v>578</v>
      </c>
      <c r="F15" s="240">
        <v>569</v>
      </c>
      <c r="G15" s="240">
        <v>566</v>
      </c>
      <c r="H15" s="161">
        <f t="shared" si="0"/>
        <v>127.31277533039646</v>
      </c>
      <c r="I15" s="161">
        <f t="shared" si="1"/>
        <v>125.33039647577093</v>
      </c>
      <c r="J15" s="161">
        <f t="shared" si="2"/>
        <v>124.66960352422907</v>
      </c>
      <c r="K15" s="161">
        <f t="shared" si="3"/>
        <v>-115</v>
      </c>
      <c r="L15" s="161">
        <f t="shared" si="4"/>
        <v>-112</v>
      </c>
      <c r="M15" s="161">
        <f t="shared" si="5"/>
        <v>1.5570934256055364</v>
      </c>
      <c r="N15" s="161">
        <f t="shared" si="6"/>
        <v>2.0761245674740483</v>
      </c>
      <c r="O15" s="173" t="str">
        <f t="shared" si="7"/>
        <v>Y</v>
      </c>
      <c r="P15" s="173" t="str">
        <f t="shared" si="8"/>
        <v>Y</v>
      </c>
      <c r="Q15" s="173" t="str">
        <f t="shared" si="9"/>
        <v>1</v>
      </c>
      <c r="R15" s="39"/>
    </row>
    <row r="16" spans="2:18" ht="15.75" customHeight="1">
      <c r="B16" s="242">
        <v>11</v>
      </c>
      <c r="C16" s="39" t="str">
        <f>Demographics!D186</f>
        <v>Phaghwari</v>
      </c>
      <c r="D16" s="243">
        <f>'Session Calculation'!C184</f>
        <v>515</v>
      </c>
      <c r="E16" s="240">
        <v>660</v>
      </c>
      <c r="F16" s="240">
        <v>645</v>
      </c>
      <c r="G16" s="240">
        <v>635</v>
      </c>
      <c r="H16" s="161">
        <f t="shared" si="0"/>
        <v>128.15533980582526</v>
      </c>
      <c r="I16" s="161">
        <f t="shared" si="1"/>
        <v>125.24271844660194</v>
      </c>
      <c r="J16" s="161">
        <f t="shared" si="2"/>
        <v>123.30097087378641</v>
      </c>
      <c r="K16" s="161">
        <f t="shared" si="3"/>
        <v>-130</v>
      </c>
      <c r="L16" s="161">
        <f t="shared" si="4"/>
        <v>-120</v>
      </c>
      <c r="M16" s="161">
        <f t="shared" si="5"/>
        <v>2.2727272727272729</v>
      </c>
      <c r="N16" s="161">
        <f t="shared" si="6"/>
        <v>3.7878787878787881</v>
      </c>
      <c r="O16" s="173" t="str">
        <f t="shared" si="7"/>
        <v>Y</v>
      </c>
      <c r="P16" s="173" t="str">
        <f t="shared" si="8"/>
        <v>Y</v>
      </c>
      <c r="Q16" s="173" t="str">
        <f t="shared" si="9"/>
        <v>1</v>
      </c>
      <c r="R16" s="39"/>
    </row>
    <row r="17" spans="2:18" ht="15.75" customHeight="1">
      <c r="B17" s="242">
        <v>12</v>
      </c>
      <c r="C17" s="39" t="str">
        <f>Demographics!D187</f>
        <v>Potha Sharif</v>
      </c>
      <c r="D17" s="243">
        <f>'Session Calculation'!C185</f>
        <v>381</v>
      </c>
      <c r="E17" s="240">
        <v>481</v>
      </c>
      <c r="F17" s="240">
        <v>477</v>
      </c>
      <c r="G17" s="240">
        <v>468</v>
      </c>
      <c r="H17" s="161">
        <f t="shared" si="0"/>
        <v>126.24671916010499</v>
      </c>
      <c r="I17" s="161">
        <f t="shared" si="1"/>
        <v>125.19685039370079</v>
      </c>
      <c r="J17" s="161">
        <f t="shared" si="2"/>
        <v>122.83464566929133</v>
      </c>
      <c r="K17" s="161">
        <f t="shared" si="3"/>
        <v>-96</v>
      </c>
      <c r="L17" s="161">
        <f t="shared" si="4"/>
        <v>-87</v>
      </c>
      <c r="M17" s="161">
        <f t="shared" si="5"/>
        <v>0.83160083160083165</v>
      </c>
      <c r="N17" s="161">
        <f t="shared" si="6"/>
        <v>2.7027027027027026</v>
      </c>
      <c r="O17" s="173" t="str">
        <f t="shared" si="7"/>
        <v>Y</v>
      </c>
      <c r="P17" s="173" t="str">
        <f t="shared" si="8"/>
        <v>Y</v>
      </c>
      <c r="Q17" s="173" t="str">
        <f t="shared" si="9"/>
        <v>1</v>
      </c>
      <c r="R17" s="39"/>
    </row>
    <row r="18" spans="2:18" ht="15.75" customHeight="1">
      <c r="B18" s="242">
        <v>13</v>
      </c>
      <c r="C18" s="39" t="str">
        <f>Demographics!D188</f>
        <v>Rawat</v>
      </c>
      <c r="D18" s="243">
        <f>'Session Calculation'!C186</f>
        <v>381</v>
      </c>
      <c r="E18" s="240">
        <v>458</v>
      </c>
      <c r="F18" s="240">
        <v>441</v>
      </c>
      <c r="G18" s="240">
        <v>432</v>
      </c>
      <c r="H18" s="161">
        <f t="shared" si="0"/>
        <v>120.20997375328083</v>
      </c>
      <c r="I18" s="161">
        <f t="shared" si="1"/>
        <v>115.74803149606299</v>
      </c>
      <c r="J18" s="161">
        <f t="shared" si="2"/>
        <v>113.38582677165354</v>
      </c>
      <c r="K18" s="161">
        <f t="shared" si="3"/>
        <v>-60</v>
      </c>
      <c r="L18" s="161">
        <f t="shared" si="4"/>
        <v>-51</v>
      </c>
      <c r="M18" s="161">
        <f t="shared" si="5"/>
        <v>3.7117903930131004</v>
      </c>
      <c r="N18" s="161">
        <f t="shared" si="6"/>
        <v>5.6768558951965069</v>
      </c>
      <c r="O18" s="173" t="str">
        <f t="shared" si="7"/>
        <v>Y</v>
      </c>
      <c r="P18" s="173" t="str">
        <f t="shared" si="8"/>
        <v>Y</v>
      </c>
      <c r="Q18" s="173" t="str">
        <f t="shared" si="9"/>
        <v>1</v>
      </c>
      <c r="R18" s="39"/>
    </row>
    <row r="19" spans="2:18" ht="15.75" customHeight="1">
      <c r="B19" s="242">
        <v>14</v>
      </c>
      <c r="C19" s="39" t="str">
        <f>Demographics!D189</f>
        <v>Seher Baghla</v>
      </c>
      <c r="D19" s="243">
        <f>'Session Calculation'!C187</f>
        <v>393</v>
      </c>
      <c r="E19" s="240">
        <v>498</v>
      </c>
      <c r="F19" s="240">
        <v>490</v>
      </c>
      <c r="G19" s="240">
        <v>474</v>
      </c>
      <c r="H19" s="161">
        <f t="shared" si="0"/>
        <v>126.71755725190839</v>
      </c>
      <c r="I19" s="161">
        <f t="shared" si="1"/>
        <v>124.68193384223919</v>
      </c>
      <c r="J19" s="161">
        <f t="shared" si="2"/>
        <v>120.61068702290076</v>
      </c>
      <c r="K19" s="161">
        <f t="shared" si="3"/>
        <v>-97</v>
      </c>
      <c r="L19" s="161">
        <f t="shared" si="4"/>
        <v>-81</v>
      </c>
      <c r="M19" s="161">
        <f t="shared" si="5"/>
        <v>1.606425702811245</v>
      </c>
      <c r="N19" s="161">
        <f t="shared" si="6"/>
        <v>4.8192771084337354</v>
      </c>
      <c r="O19" s="173" t="str">
        <f t="shared" si="7"/>
        <v>Y</v>
      </c>
      <c r="P19" s="173" t="str">
        <f t="shared" si="8"/>
        <v>Y</v>
      </c>
      <c r="Q19" s="173" t="str">
        <f t="shared" si="9"/>
        <v>1</v>
      </c>
      <c r="R19" s="39"/>
    </row>
    <row r="20" spans="2:18" ht="15.75" customHeight="1">
      <c r="B20" s="242">
        <v>15</v>
      </c>
      <c r="C20" s="39" t="str">
        <f>Demographics!D190</f>
        <v>Tret</v>
      </c>
      <c r="D20" s="243">
        <v>1135</v>
      </c>
      <c r="E20" s="240">
        <v>1128</v>
      </c>
      <c r="F20" s="240">
        <v>910</v>
      </c>
      <c r="G20" s="240">
        <v>895</v>
      </c>
      <c r="H20" s="161">
        <f t="shared" si="0"/>
        <v>99.383259911894271</v>
      </c>
      <c r="I20" s="161">
        <f t="shared" si="1"/>
        <v>80.1762114537445</v>
      </c>
      <c r="J20" s="161">
        <f t="shared" si="2"/>
        <v>78.854625550660799</v>
      </c>
      <c r="K20" s="161">
        <f t="shared" si="3"/>
        <v>225</v>
      </c>
      <c r="L20" s="161">
        <f t="shared" si="4"/>
        <v>240</v>
      </c>
      <c r="M20" s="161">
        <f t="shared" si="5"/>
        <v>19.326241134751772</v>
      </c>
      <c r="N20" s="161">
        <f t="shared" si="6"/>
        <v>20.656028368794328</v>
      </c>
      <c r="O20" s="173" t="str">
        <f t="shared" si="7"/>
        <v>Y</v>
      </c>
      <c r="P20" s="173" t="str">
        <f t="shared" si="8"/>
        <v>N</v>
      </c>
      <c r="Q20" s="173" t="str">
        <f t="shared" si="9"/>
        <v>2</v>
      </c>
      <c r="R20" s="39"/>
    </row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</sheetData>
  <mergeCells count="11">
    <mergeCell ref="M3:N3"/>
    <mergeCell ref="O3:P3"/>
    <mergeCell ref="Q3:Q4"/>
    <mergeCell ref="R3:R4"/>
    <mergeCell ref="B1:Q1"/>
    <mergeCell ref="B3:B5"/>
    <mergeCell ref="C3:C5"/>
    <mergeCell ref="D3:D4"/>
    <mergeCell ref="E3:G3"/>
    <mergeCell ref="H3:J3"/>
    <mergeCell ref="K3:L3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workbookViewId="0">
      <selection activeCell="F178" sqref="F178"/>
    </sheetView>
  </sheetViews>
  <sheetFormatPr defaultColWidth="14.42578125" defaultRowHeight="15" customHeight="1"/>
  <cols>
    <col min="1" max="1" width="7" customWidth="1"/>
    <col min="2" max="2" width="22.28515625" customWidth="1"/>
    <col min="3" max="4" width="13.28515625" customWidth="1"/>
    <col min="5" max="5" width="12.85546875" customWidth="1"/>
    <col min="6" max="6" width="13.140625" customWidth="1"/>
    <col min="7" max="7" width="12.28515625" customWidth="1"/>
    <col min="8" max="8" width="14.28515625" customWidth="1"/>
    <col min="9" max="9" width="12.140625" customWidth="1"/>
    <col min="10" max="10" width="17.5703125" customWidth="1"/>
    <col min="11" max="11" width="14.7109375" customWidth="1"/>
    <col min="12" max="12" width="21.28515625" customWidth="1"/>
    <col min="13" max="13" width="17.28515625" customWidth="1"/>
    <col min="14" max="26" width="8.7109375" customWidth="1"/>
  </cols>
  <sheetData>
    <row r="1" spans="1:13">
      <c r="A1" s="438" t="s">
        <v>2714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</row>
    <row r="2" spans="1:13">
      <c r="A2" s="438" t="s">
        <v>2866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</row>
    <row r="3" spans="1:13">
      <c r="J3" s="42" t="s">
        <v>2715</v>
      </c>
      <c r="K3" s="42">
        <v>12</v>
      </c>
    </row>
    <row r="4" spans="1:13" ht="75">
      <c r="A4" s="218" t="s">
        <v>5</v>
      </c>
      <c r="B4" s="122" t="s">
        <v>6</v>
      </c>
      <c r="C4" s="122" t="s">
        <v>2716</v>
      </c>
      <c r="D4" s="122" t="s">
        <v>13</v>
      </c>
      <c r="E4" s="122" t="s">
        <v>2717</v>
      </c>
      <c r="F4" s="122" t="s">
        <v>2718</v>
      </c>
      <c r="G4" s="122" t="s">
        <v>2719</v>
      </c>
      <c r="H4" s="122" t="s">
        <v>2720</v>
      </c>
      <c r="I4" s="122" t="s">
        <v>2721</v>
      </c>
      <c r="J4" s="122" t="s">
        <v>2722</v>
      </c>
      <c r="K4" s="122" t="s">
        <v>2723</v>
      </c>
      <c r="L4" s="122" t="s">
        <v>2724</v>
      </c>
      <c r="M4" s="122" t="s">
        <v>2725</v>
      </c>
    </row>
    <row r="5" spans="1:13">
      <c r="A5" s="244"/>
      <c r="B5" s="245" t="s">
        <v>2700</v>
      </c>
      <c r="C5" s="245" t="s">
        <v>2701</v>
      </c>
      <c r="D5" s="245"/>
      <c r="E5" s="245" t="s">
        <v>2702</v>
      </c>
      <c r="F5" s="245" t="s">
        <v>2703</v>
      </c>
      <c r="G5" s="245" t="s">
        <v>2704</v>
      </c>
      <c r="H5" s="245" t="s">
        <v>2705</v>
      </c>
      <c r="I5" s="245" t="s">
        <v>2706</v>
      </c>
      <c r="J5" s="245" t="s">
        <v>2707</v>
      </c>
      <c r="K5" s="245" t="s">
        <v>2708</v>
      </c>
      <c r="L5" s="245" t="s">
        <v>2709</v>
      </c>
      <c r="M5" s="245" t="s">
        <v>2710</v>
      </c>
    </row>
    <row r="6" spans="1:13" hidden="1">
      <c r="A6" s="220">
        <f>Demographics!B7</f>
        <v>0</v>
      </c>
      <c r="B6" s="163">
        <f>Demographics!C7</f>
        <v>0</v>
      </c>
      <c r="C6" s="142">
        <f>Demographics!F7</f>
        <v>813</v>
      </c>
      <c r="D6" s="142">
        <f>Demographics!G7</f>
        <v>764.21999999999991</v>
      </c>
      <c r="E6" s="29">
        <v>1</v>
      </c>
      <c r="F6" s="29">
        <v>22</v>
      </c>
      <c r="G6" s="29">
        <v>0</v>
      </c>
      <c r="H6" s="142">
        <f t="shared" ref="H6:H19" si="0">C6+D6*10</f>
        <v>8455.1999999999989</v>
      </c>
      <c r="I6" s="142">
        <f t="shared" ref="I6:I19" si="1">H6/12</f>
        <v>704.59999999999991</v>
      </c>
      <c r="J6" s="142">
        <f t="shared" ref="J6:J19" si="2">I6/40</f>
        <v>17.614999999999998</v>
      </c>
      <c r="K6" s="29">
        <v>22</v>
      </c>
      <c r="L6" s="29"/>
      <c r="M6" s="29"/>
    </row>
    <row r="7" spans="1:13" hidden="1">
      <c r="A7" s="220">
        <f>Demographics!B8</f>
        <v>0</v>
      </c>
      <c r="B7" s="163">
        <f>Demographics!C8</f>
        <v>0</v>
      </c>
      <c r="C7" s="142">
        <f>Demographics!F8</f>
        <v>685</v>
      </c>
      <c r="D7" s="142">
        <f>Demographics!G8</f>
        <v>643.9</v>
      </c>
      <c r="E7" s="29">
        <v>1</v>
      </c>
      <c r="F7" s="29">
        <v>22</v>
      </c>
      <c r="G7" s="29">
        <v>0</v>
      </c>
      <c r="H7" s="142">
        <f t="shared" si="0"/>
        <v>7124</v>
      </c>
      <c r="I7" s="142">
        <f t="shared" si="1"/>
        <v>593.66666666666663</v>
      </c>
      <c r="J7" s="142">
        <f t="shared" si="2"/>
        <v>14.841666666666665</v>
      </c>
      <c r="K7" s="29">
        <v>22</v>
      </c>
      <c r="L7" s="29"/>
      <c r="M7" s="29"/>
    </row>
    <row r="8" spans="1:13" hidden="1">
      <c r="A8" s="220">
        <f>Demographics!B9</f>
        <v>0</v>
      </c>
      <c r="B8" s="163">
        <f>Demographics!C9</f>
        <v>0</v>
      </c>
      <c r="C8" s="142">
        <f>Demographics!F9</f>
        <v>562.6107075000001</v>
      </c>
      <c r="D8" s="142">
        <f>Demographics!G9</f>
        <v>528.85406505000003</v>
      </c>
      <c r="E8" s="29">
        <v>1</v>
      </c>
      <c r="F8" s="29">
        <v>22</v>
      </c>
      <c r="G8" s="29">
        <v>0</v>
      </c>
      <c r="H8" s="142">
        <f t="shared" si="0"/>
        <v>5851.1513580000001</v>
      </c>
      <c r="I8" s="142">
        <f t="shared" si="1"/>
        <v>487.59594650000003</v>
      </c>
      <c r="J8" s="142">
        <f t="shared" si="2"/>
        <v>12.189898662500001</v>
      </c>
      <c r="K8" s="29">
        <v>22</v>
      </c>
      <c r="L8" s="29"/>
      <c r="M8" s="29"/>
    </row>
    <row r="9" spans="1:13" hidden="1">
      <c r="A9" s="220">
        <f>Demographics!B10</f>
        <v>0</v>
      </c>
      <c r="B9" s="163">
        <f>Demographics!C10</f>
        <v>0</v>
      </c>
      <c r="C9" s="142">
        <f>Demographics!F10</f>
        <v>740</v>
      </c>
      <c r="D9" s="142">
        <f>Demographics!G10</f>
        <v>695.59999999999991</v>
      </c>
      <c r="E9" s="29">
        <v>1</v>
      </c>
      <c r="F9" s="29">
        <v>22</v>
      </c>
      <c r="G9" s="29">
        <v>0</v>
      </c>
      <c r="H9" s="142">
        <f t="shared" si="0"/>
        <v>7695.9999999999991</v>
      </c>
      <c r="I9" s="142">
        <f t="shared" si="1"/>
        <v>641.33333333333326</v>
      </c>
      <c r="J9" s="142">
        <f t="shared" si="2"/>
        <v>16.033333333333331</v>
      </c>
      <c r="K9" s="29">
        <v>22</v>
      </c>
      <c r="L9" s="29"/>
      <c r="M9" s="29"/>
    </row>
    <row r="10" spans="1:13" hidden="1">
      <c r="A10" s="220">
        <f>Demographics!B11</f>
        <v>0</v>
      </c>
      <c r="B10" s="163">
        <f>Demographics!C11</f>
        <v>0</v>
      </c>
      <c r="C10" s="142">
        <f>Demographics!F11</f>
        <v>723.59324250000009</v>
      </c>
      <c r="D10" s="142">
        <f>Demographics!G11</f>
        <v>680.17764795000005</v>
      </c>
      <c r="E10" s="29">
        <v>1</v>
      </c>
      <c r="F10" s="29">
        <v>22</v>
      </c>
      <c r="G10" s="29">
        <v>0</v>
      </c>
      <c r="H10" s="142">
        <f t="shared" si="0"/>
        <v>7525.3697220000004</v>
      </c>
      <c r="I10" s="142">
        <f t="shared" si="1"/>
        <v>627.11414350000007</v>
      </c>
      <c r="J10" s="142">
        <f t="shared" si="2"/>
        <v>15.677853587500001</v>
      </c>
      <c r="K10" s="29">
        <v>22</v>
      </c>
      <c r="L10" s="29"/>
      <c r="M10" s="29"/>
    </row>
    <row r="11" spans="1:13" hidden="1">
      <c r="A11" s="220">
        <f>Demographics!B13</f>
        <v>0</v>
      </c>
      <c r="B11" s="163">
        <f>Demographics!C13</f>
        <v>0</v>
      </c>
      <c r="C11" s="142">
        <f>Demographics!F12</f>
        <v>737</v>
      </c>
      <c r="D11" s="142">
        <f>Demographics!G12</f>
        <v>692.78</v>
      </c>
      <c r="E11" s="29">
        <v>1</v>
      </c>
      <c r="F11" s="29">
        <v>22</v>
      </c>
      <c r="G11" s="29">
        <v>0</v>
      </c>
      <c r="H11" s="142">
        <f t="shared" si="0"/>
        <v>7664.7999999999993</v>
      </c>
      <c r="I11" s="142">
        <f t="shared" si="1"/>
        <v>638.73333333333323</v>
      </c>
      <c r="J11" s="142">
        <f t="shared" si="2"/>
        <v>15.96833333333333</v>
      </c>
      <c r="K11" s="29">
        <v>22</v>
      </c>
      <c r="L11" s="29"/>
      <c r="M11" s="29"/>
    </row>
    <row r="12" spans="1:13" hidden="1">
      <c r="A12" s="220">
        <f>Demographics!B14</f>
        <v>0</v>
      </c>
      <c r="B12" s="163">
        <f>Demographics!C14</f>
        <v>0</v>
      </c>
      <c r="C12" s="142">
        <f>Demographics!F13</f>
        <v>701.0416725</v>
      </c>
      <c r="D12" s="142">
        <f>Demographics!G13</f>
        <v>658.97917214999995</v>
      </c>
      <c r="E12" s="29">
        <v>1</v>
      </c>
      <c r="F12" s="29">
        <v>22</v>
      </c>
      <c r="G12" s="29">
        <v>0</v>
      </c>
      <c r="H12" s="142">
        <f t="shared" si="0"/>
        <v>7290.8333939999993</v>
      </c>
      <c r="I12" s="142">
        <f t="shared" si="1"/>
        <v>607.56944949999991</v>
      </c>
      <c r="J12" s="142">
        <f t="shared" si="2"/>
        <v>15.189236237499998</v>
      </c>
      <c r="K12" s="29">
        <v>22</v>
      </c>
      <c r="L12" s="29"/>
      <c r="M12" s="29">
        <v>2</v>
      </c>
    </row>
    <row r="13" spans="1:13" hidden="1">
      <c r="A13" s="220">
        <f>Demographics!B15</f>
        <v>0</v>
      </c>
      <c r="B13" s="163">
        <f>Demographics!C15</f>
        <v>0</v>
      </c>
      <c r="C13" s="142">
        <f>Demographics!F14</f>
        <v>450</v>
      </c>
      <c r="D13" s="142">
        <f>Demographics!G14</f>
        <v>423</v>
      </c>
      <c r="E13" s="29">
        <v>1</v>
      </c>
      <c r="F13" s="29">
        <v>22</v>
      </c>
      <c r="G13" s="29">
        <v>0</v>
      </c>
      <c r="H13" s="142">
        <f t="shared" si="0"/>
        <v>4680</v>
      </c>
      <c r="I13" s="142">
        <f t="shared" si="1"/>
        <v>390</v>
      </c>
      <c r="J13" s="142">
        <f t="shared" si="2"/>
        <v>9.75</v>
      </c>
      <c r="K13" s="29">
        <v>22</v>
      </c>
      <c r="L13" s="29"/>
      <c r="M13" s="29">
        <v>4</v>
      </c>
    </row>
    <row r="14" spans="1:13" hidden="1">
      <c r="A14" s="220">
        <f>Demographics!B16</f>
        <v>0</v>
      </c>
      <c r="B14" s="163">
        <f>Demographics!C16</f>
        <v>0</v>
      </c>
      <c r="C14" s="142" t="str">
        <f>Demographics!F15</f>
        <v>-</v>
      </c>
      <c r="D14" s="142" t="str">
        <f>Demographics!G15</f>
        <v>-</v>
      </c>
      <c r="E14" s="29">
        <v>1</v>
      </c>
      <c r="F14" s="29">
        <v>22</v>
      </c>
      <c r="G14" s="29">
        <v>0</v>
      </c>
      <c r="H14" s="142" t="e">
        <f t="shared" si="0"/>
        <v>#VALUE!</v>
      </c>
      <c r="I14" s="142" t="e">
        <f t="shared" si="1"/>
        <v>#VALUE!</v>
      </c>
      <c r="J14" s="142" t="e">
        <f t="shared" si="2"/>
        <v>#VALUE!</v>
      </c>
      <c r="K14" s="29">
        <v>22</v>
      </c>
      <c r="L14" s="29"/>
      <c r="M14" s="29">
        <v>2</v>
      </c>
    </row>
    <row r="15" spans="1:13" hidden="1">
      <c r="A15" s="220">
        <f>Demographics!B17</f>
        <v>0</v>
      </c>
      <c r="B15" s="163">
        <f>Demographics!C17</f>
        <v>0</v>
      </c>
      <c r="C15" s="142">
        <f>Demographics!F16</f>
        <v>420</v>
      </c>
      <c r="D15" s="142">
        <f>Demographics!G16</f>
        <v>394.79999999999995</v>
      </c>
      <c r="E15" s="29">
        <v>1</v>
      </c>
      <c r="F15" s="29">
        <v>22</v>
      </c>
      <c r="G15" s="29">
        <v>0</v>
      </c>
      <c r="H15" s="142">
        <f t="shared" si="0"/>
        <v>4368</v>
      </c>
      <c r="I15" s="142">
        <f t="shared" si="1"/>
        <v>364</v>
      </c>
      <c r="J15" s="142">
        <f t="shared" si="2"/>
        <v>9.1</v>
      </c>
      <c r="K15" s="29">
        <v>22</v>
      </c>
      <c r="L15" s="29"/>
      <c r="M15" s="29">
        <v>8</v>
      </c>
    </row>
    <row r="16" spans="1:13" hidden="1">
      <c r="A16" s="220">
        <f>Demographics!B18</f>
        <v>0</v>
      </c>
      <c r="B16" s="163">
        <f>Demographics!C18</f>
        <v>0</v>
      </c>
      <c r="C16" s="142">
        <f>Demographics!F17</f>
        <v>533</v>
      </c>
      <c r="D16" s="142">
        <f>Demographics!G17</f>
        <v>501.02</v>
      </c>
      <c r="E16" s="29">
        <v>1</v>
      </c>
      <c r="F16" s="29">
        <v>22</v>
      </c>
      <c r="G16" s="29">
        <v>0</v>
      </c>
      <c r="H16" s="142">
        <f t="shared" si="0"/>
        <v>5543.2</v>
      </c>
      <c r="I16" s="142">
        <f t="shared" si="1"/>
        <v>461.93333333333334</v>
      </c>
      <c r="J16" s="142">
        <f t="shared" si="2"/>
        <v>11.548333333333334</v>
      </c>
      <c r="K16" s="29">
        <v>22</v>
      </c>
      <c r="L16" s="29"/>
      <c r="M16" s="29">
        <v>0</v>
      </c>
    </row>
    <row r="17" spans="1:13" hidden="1">
      <c r="A17" s="220">
        <f>Demographics!B19</f>
        <v>0</v>
      </c>
      <c r="B17" s="163">
        <f>Demographics!C19</f>
        <v>0</v>
      </c>
      <c r="C17" s="142">
        <f>Demographics!F18</f>
        <v>453</v>
      </c>
      <c r="D17" s="142">
        <f>Demographics!G18</f>
        <v>425.82</v>
      </c>
      <c r="E17" s="29">
        <v>1</v>
      </c>
      <c r="F17" s="29">
        <v>22</v>
      </c>
      <c r="G17" s="29">
        <v>0</v>
      </c>
      <c r="H17" s="142">
        <f t="shared" si="0"/>
        <v>4711.2</v>
      </c>
      <c r="I17" s="142">
        <f t="shared" si="1"/>
        <v>392.59999999999997</v>
      </c>
      <c r="J17" s="142">
        <f t="shared" si="2"/>
        <v>9.8149999999999995</v>
      </c>
      <c r="K17" s="29">
        <v>22</v>
      </c>
      <c r="L17" s="29"/>
      <c r="M17" s="29">
        <v>1</v>
      </c>
    </row>
    <row r="18" spans="1:13" hidden="1">
      <c r="A18" s="220">
        <f>Demographics!B20</f>
        <v>0</v>
      </c>
      <c r="B18" s="163">
        <f>Demographics!C20</f>
        <v>0</v>
      </c>
      <c r="C18" s="142">
        <f>Demographics!F17</f>
        <v>533</v>
      </c>
      <c r="D18" s="142">
        <f>Demographics!G19</f>
        <v>425.82</v>
      </c>
      <c r="E18" s="29">
        <v>1</v>
      </c>
      <c r="F18" s="29">
        <v>22</v>
      </c>
      <c r="G18" s="29">
        <v>0</v>
      </c>
      <c r="H18" s="142">
        <f t="shared" si="0"/>
        <v>4791.2</v>
      </c>
      <c r="I18" s="142">
        <f t="shared" si="1"/>
        <v>399.26666666666665</v>
      </c>
      <c r="J18" s="142">
        <f t="shared" si="2"/>
        <v>9.9816666666666656</v>
      </c>
      <c r="K18" s="29">
        <v>22</v>
      </c>
      <c r="L18" s="29"/>
      <c r="M18" s="29">
        <v>1</v>
      </c>
    </row>
    <row r="19" spans="1:13" hidden="1">
      <c r="A19" s="220">
        <f>Demographics!B21</f>
        <v>0</v>
      </c>
      <c r="B19" s="163">
        <f>Demographics!C21</f>
        <v>0</v>
      </c>
      <c r="C19" s="142">
        <f>Demographics!F20</f>
        <v>468</v>
      </c>
      <c r="D19" s="142">
        <f>Demographics!G20</f>
        <v>439.91999999999996</v>
      </c>
      <c r="E19" s="29">
        <v>1</v>
      </c>
      <c r="F19" s="29">
        <v>22</v>
      </c>
      <c r="G19" s="29">
        <v>0</v>
      </c>
      <c r="H19" s="142">
        <f t="shared" si="0"/>
        <v>4867.2</v>
      </c>
      <c r="I19" s="142">
        <f t="shared" si="1"/>
        <v>405.59999999999997</v>
      </c>
      <c r="J19" s="142">
        <f t="shared" si="2"/>
        <v>10.139999999999999</v>
      </c>
      <c r="K19" s="29">
        <v>22</v>
      </c>
      <c r="L19" s="29"/>
      <c r="M19" s="29"/>
    </row>
    <row r="20" spans="1:13" hidden="1">
      <c r="A20" s="220">
        <f>Demographics!B22</f>
        <v>0</v>
      </c>
      <c r="B20" s="26" t="s">
        <v>36</v>
      </c>
      <c r="C20" s="142">
        <f>Demographics!F21</f>
        <v>429</v>
      </c>
      <c r="D20" s="142">
        <f>Demographics!G21</f>
        <v>403.26</v>
      </c>
      <c r="E20" s="29">
        <v>1</v>
      </c>
      <c r="F20" s="29">
        <v>22</v>
      </c>
      <c r="G20" s="29">
        <v>0</v>
      </c>
      <c r="H20" s="142">
        <v>11469.516800000003</v>
      </c>
      <c r="I20" s="142">
        <v>955.79306666666696</v>
      </c>
      <c r="J20" s="142">
        <v>23.894826666666674</v>
      </c>
      <c r="K20" s="29">
        <v>22</v>
      </c>
      <c r="L20" s="29"/>
      <c r="M20" s="29"/>
    </row>
    <row r="21" spans="1:13" ht="15.75" hidden="1" customHeight="1">
      <c r="A21" s="220">
        <f>Demographics!B23</f>
        <v>0</v>
      </c>
      <c r="B21" s="26" t="s">
        <v>38</v>
      </c>
      <c r="C21" s="142">
        <f>Demographics!F22</f>
        <v>1153.3200000000002</v>
      </c>
      <c r="D21" s="142">
        <f>Demographics!G22</f>
        <v>1065.6676800000002</v>
      </c>
      <c r="E21" s="29">
        <v>1</v>
      </c>
      <c r="F21" s="29">
        <v>22</v>
      </c>
      <c r="G21" s="29">
        <v>0</v>
      </c>
      <c r="H21" s="142">
        <v>8266.8544000000002</v>
      </c>
      <c r="I21" s="142">
        <v>688.90453333333335</v>
      </c>
      <c r="J21" s="142">
        <v>17.222613333333335</v>
      </c>
      <c r="K21" s="29">
        <v>22</v>
      </c>
      <c r="L21" s="29"/>
      <c r="M21" s="29"/>
    </row>
    <row r="22" spans="1:13" ht="15.75" hidden="1" customHeight="1">
      <c r="A22" s="220">
        <f>Demographics!B24</f>
        <v>0</v>
      </c>
      <c r="B22" s="26" t="s">
        <v>40</v>
      </c>
      <c r="C22" s="142">
        <f>Demographics!F23</f>
        <v>831.95</v>
      </c>
      <c r="D22" s="142">
        <f>Demographics!G23</f>
        <v>768.72180000000003</v>
      </c>
      <c r="E22" s="29">
        <v>1</v>
      </c>
      <c r="F22" s="29">
        <v>22</v>
      </c>
      <c r="G22" s="29">
        <v>0</v>
      </c>
      <c r="H22" s="142">
        <v>8779.0080000000016</v>
      </c>
      <c r="I22" s="142">
        <v>731.58400000000017</v>
      </c>
      <c r="J22" s="142">
        <v>18.289600000000004</v>
      </c>
      <c r="K22" s="29">
        <v>22</v>
      </c>
      <c r="L22" s="29"/>
      <c r="M22" s="29"/>
    </row>
    <row r="23" spans="1:13" ht="15.75" hidden="1" customHeight="1">
      <c r="A23" s="220">
        <f>Demographics!B25</f>
        <v>0</v>
      </c>
      <c r="B23" s="26" t="s">
        <v>42</v>
      </c>
      <c r="C23" s="142">
        <f>Demographics!F24</f>
        <v>883.33</v>
      </c>
      <c r="D23" s="142">
        <f>Demographics!G24</f>
        <v>816.19692000000009</v>
      </c>
      <c r="E23" s="29">
        <v>1</v>
      </c>
      <c r="F23" s="29">
        <v>22</v>
      </c>
      <c r="G23" s="29">
        <v>0</v>
      </c>
      <c r="H23" s="142">
        <v>6488.8320000000003</v>
      </c>
      <c r="I23" s="142">
        <v>540.73599999999999</v>
      </c>
      <c r="J23" s="142">
        <v>13.5184</v>
      </c>
      <c r="K23" s="29">
        <v>22</v>
      </c>
      <c r="L23" s="29"/>
      <c r="M23" s="29"/>
    </row>
    <row r="24" spans="1:13" ht="15.75" hidden="1" customHeight="1">
      <c r="A24" s="220">
        <f>Demographics!B26</f>
        <v>0</v>
      </c>
      <c r="B24" s="26" t="s">
        <v>44</v>
      </c>
      <c r="C24" s="142">
        <f>Demographics!F25</f>
        <v>653.55500000000006</v>
      </c>
      <c r="D24" s="142">
        <f>Demographics!G25</f>
        <v>603.8848200000001</v>
      </c>
      <c r="E24" s="29">
        <v>1</v>
      </c>
      <c r="F24" s="29">
        <v>22</v>
      </c>
      <c r="G24" s="29">
        <v>0</v>
      </c>
      <c r="H24" s="142">
        <v>8473.2928000000011</v>
      </c>
      <c r="I24" s="142">
        <v>706.10773333333339</v>
      </c>
      <c r="J24" s="142">
        <v>17.652693333333335</v>
      </c>
      <c r="K24" s="29">
        <v>22</v>
      </c>
      <c r="L24" s="29"/>
      <c r="M24" s="29"/>
    </row>
    <row r="25" spans="1:13" ht="15.75" hidden="1" customHeight="1">
      <c r="A25" s="220">
        <f>Demographics!B27</f>
        <v>0</v>
      </c>
      <c r="B25" s="26" t="s">
        <v>46</v>
      </c>
      <c r="C25" s="142">
        <f>Demographics!F26</f>
        <v>852.67000000000007</v>
      </c>
      <c r="D25" s="142">
        <f>Demographics!G26</f>
        <v>787.8670800000001</v>
      </c>
      <c r="E25" s="29">
        <v>1</v>
      </c>
      <c r="F25" s="29">
        <v>22</v>
      </c>
      <c r="G25" s="29">
        <v>0</v>
      </c>
      <c r="H25" s="142">
        <v>8670.771200000001</v>
      </c>
      <c r="I25" s="142">
        <v>722.56426666666675</v>
      </c>
      <c r="J25" s="142">
        <v>18.064106666666667</v>
      </c>
      <c r="K25" s="29">
        <v>22</v>
      </c>
      <c r="L25" s="29"/>
      <c r="M25" s="29"/>
    </row>
    <row r="26" spans="1:13" ht="15.75" hidden="1" customHeight="1">
      <c r="A26" s="220">
        <f>Demographics!B28</f>
        <v>0</v>
      </c>
      <c r="B26" s="26" t="s">
        <v>48</v>
      </c>
      <c r="C26" s="142">
        <f>Demographics!F27</f>
        <v>872.48000000000013</v>
      </c>
      <c r="D26" s="142">
        <f>Demographics!G27</f>
        <v>806.17152000000021</v>
      </c>
      <c r="E26" s="29">
        <v>1</v>
      </c>
      <c r="F26" s="29">
        <v>22</v>
      </c>
      <c r="G26" s="29">
        <v>0</v>
      </c>
      <c r="H26" s="142">
        <v>10893.568000000001</v>
      </c>
      <c r="I26" s="142">
        <v>907.79733333333343</v>
      </c>
      <c r="J26" s="142">
        <v>22.694933333333335</v>
      </c>
      <c r="K26" s="29">
        <v>22</v>
      </c>
      <c r="L26" s="29"/>
      <c r="M26" s="29"/>
    </row>
    <row r="27" spans="1:13" ht="15.75" hidden="1" customHeight="1">
      <c r="A27" s="220">
        <f>Demographics!B29</f>
        <v>0</v>
      </c>
      <c r="B27" s="26" t="s">
        <v>50</v>
      </c>
      <c r="C27" s="142">
        <f>Demographics!F28</f>
        <v>1095.99</v>
      </c>
      <c r="D27" s="142">
        <f>Demographics!G28</f>
        <v>1012.6947600000001</v>
      </c>
      <c r="E27" s="29">
        <v>1</v>
      </c>
      <c r="F27" s="29">
        <v>22</v>
      </c>
      <c r="G27" s="29">
        <v>0</v>
      </c>
      <c r="H27" s="142">
        <v>7733.9136000000017</v>
      </c>
      <c r="I27" s="142">
        <v>644.4928000000001</v>
      </c>
      <c r="J27" s="142">
        <v>16.112320000000004</v>
      </c>
      <c r="K27" s="29">
        <v>22</v>
      </c>
      <c r="L27" s="29"/>
      <c r="M27" s="29"/>
    </row>
    <row r="28" spans="1:13" ht="15.75" hidden="1" customHeight="1">
      <c r="A28" s="220">
        <f>Demographics!B30</f>
        <v>0</v>
      </c>
      <c r="B28" s="26" t="s">
        <v>52</v>
      </c>
      <c r="C28" s="142">
        <f>Demographics!F29</f>
        <v>778.47</v>
      </c>
      <c r="D28" s="142">
        <f>Demographics!G29</f>
        <v>719.30628000000002</v>
      </c>
      <c r="E28" s="29">
        <v>1</v>
      </c>
      <c r="F28" s="29">
        <v>22</v>
      </c>
      <c r="G28" s="29">
        <v>0</v>
      </c>
      <c r="H28" s="142">
        <v>11277.056000000002</v>
      </c>
      <c r="I28" s="142">
        <v>939.75466666666682</v>
      </c>
      <c r="J28" s="142">
        <v>23.493866666666669</v>
      </c>
      <c r="K28" s="29">
        <v>22</v>
      </c>
      <c r="L28" s="29"/>
      <c r="M28" s="29"/>
    </row>
    <row r="29" spans="1:13" ht="15.75" hidden="1" customHeight="1">
      <c r="A29" s="220">
        <f>Demographics!B31</f>
        <v>0</v>
      </c>
      <c r="B29" s="26" t="s">
        <v>54</v>
      </c>
      <c r="C29" s="142">
        <f>Demographics!F30</f>
        <v>1134</v>
      </c>
      <c r="D29" s="142">
        <f>Demographics!G30</f>
        <v>1047.816</v>
      </c>
      <c r="E29" s="29">
        <v>1</v>
      </c>
      <c r="F29" s="29">
        <v>22</v>
      </c>
      <c r="G29" s="29">
        <v>0</v>
      </c>
      <c r="H29" s="142">
        <v>8425.9840000000004</v>
      </c>
      <c r="I29" s="142">
        <v>702.16533333333336</v>
      </c>
      <c r="J29" s="142">
        <v>17.554133333333333</v>
      </c>
      <c r="K29" s="29">
        <v>22</v>
      </c>
      <c r="L29" s="29"/>
      <c r="M29" s="29"/>
    </row>
    <row r="30" spans="1:13" ht="15.75" hidden="1" customHeight="1">
      <c r="A30" s="220">
        <f>Demographics!B32</f>
        <v>0</v>
      </c>
      <c r="B30" s="26" t="s">
        <v>56</v>
      </c>
      <c r="C30" s="142">
        <f>Demographics!F31</f>
        <v>847.91000000000008</v>
      </c>
      <c r="D30" s="142">
        <f>Demographics!G31</f>
        <v>783.46884000000011</v>
      </c>
      <c r="E30" s="29">
        <v>1</v>
      </c>
      <c r="F30" s="29">
        <v>22</v>
      </c>
      <c r="G30" s="29">
        <v>0</v>
      </c>
      <c r="H30" s="142">
        <v>8309.1455999999998</v>
      </c>
      <c r="I30" s="142">
        <v>692.42880000000002</v>
      </c>
      <c r="J30" s="142">
        <v>17.31072</v>
      </c>
      <c r="K30" s="29">
        <v>22</v>
      </c>
      <c r="L30" s="29"/>
      <c r="M30" s="29"/>
    </row>
    <row r="31" spans="1:13" ht="15.75" hidden="1" customHeight="1">
      <c r="A31" s="220">
        <f>Demographics!B33</f>
        <v>0</v>
      </c>
      <c r="B31" s="26" t="s">
        <v>58</v>
      </c>
      <c r="C31" s="142">
        <f>Demographics!F32</f>
        <v>836.18500000000006</v>
      </c>
      <c r="D31" s="142">
        <f>Demographics!G32</f>
        <v>772.63494000000014</v>
      </c>
      <c r="E31" s="29">
        <v>1</v>
      </c>
      <c r="F31" s="29">
        <v>22</v>
      </c>
      <c r="G31" s="29">
        <v>0</v>
      </c>
      <c r="H31" s="142">
        <v>8410.2144000000008</v>
      </c>
      <c r="I31" s="142">
        <v>700.85120000000006</v>
      </c>
      <c r="J31" s="142">
        <v>17.521280000000001</v>
      </c>
      <c r="K31" s="29">
        <v>22</v>
      </c>
      <c r="L31" s="29"/>
      <c r="M31" s="29"/>
    </row>
    <row r="32" spans="1:13" ht="15.75" hidden="1" customHeight="1">
      <c r="A32" s="220">
        <f>Demographics!B34</f>
        <v>0</v>
      </c>
      <c r="B32" s="26" t="s">
        <v>60</v>
      </c>
      <c r="C32" s="142">
        <f>Demographics!F33</f>
        <v>846.33500000000004</v>
      </c>
      <c r="D32" s="142">
        <f>Demographics!G33</f>
        <v>782.01354000000003</v>
      </c>
      <c r="E32" s="29">
        <v>1</v>
      </c>
      <c r="F32" s="29">
        <v>22</v>
      </c>
      <c r="G32" s="29">
        <v>0</v>
      </c>
      <c r="H32" s="142">
        <v>7983.3600000000015</v>
      </c>
      <c r="I32" s="142">
        <v>665.28000000000009</v>
      </c>
      <c r="J32" s="142">
        <v>16.632000000000001</v>
      </c>
      <c r="K32" s="29">
        <v>22</v>
      </c>
      <c r="L32" s="29"/>
      <c r="M32" s="29"/>
    </row>
    <row r="33" spans="1:13" ht="15.75" hidden="1" customHeight="1">
      <c r="A33" s="220">
        <f>Demographics!B35</f>
        <v>0</v>
      </c>
      <c r="B33" s="26" t="s">
        <v>62</v>
      </c>
      <c r="C33" s="142">
        <f>Demographics!F34</f>
        <v>803.49500000000012</v>
      </c>
      <c r="D33" s="142">
        <f>Demographics!G34</f>
        <v>742.42938000000015</v>
      </c>
      <c r="E33" s="29">
        <v>1</v>
      </c>
      <c r="F33" s="29">
        <v>22</v>
      </c>
      <c r="G33" s="29">
        <v>0</v>
      </c>
      <c r="H33" s="142">
        <v>5435.1360000000004</v>
      </c>
      <c r="I33" s="142">
        <v>452.92800000000005</v>
      </c>
      <c r="J33" s="142">
        <v>11.323200000000002</v>
      </c>
      <c r="K33" s="29">
        <v>22</v>
      </c>
      <c r="L33" s="29"/>
      <c r="M33" s="29"/>
    </row>
    <row r="34" spans="1:13" ht="15.75" hidden="1" customHeight="1">
      <c r="A34" s="220">
        <f>Demographics!B36</f>
        <v>0</v>
      </c>
      <c r="B34" s="26" t="s">
        <v>64</v>
      </c>
      <c r="C34" s="142">
        <f>Demographics!F35</f>
        <v>547.82000000000005</v>
      </c>
      <c r="D34" s="142">
        <f>Demographics!G35</f>
        <v>506.18568000000005</v>
      </c>
      <c r="E34" s="29">
        <v>1</v>
      </c>
      <c r="F34" s="29">
        <v>22</v>
      </c>
      <c r="G34" s="29">
        <v>0</v>
      </c>
      <c r="H34" s="142">
        <v>7656.140800000001</v>
      </c>
      <c r="I34" s="142">
        <v>638.01173333333338</v>
      </c>
      <c r="J34" s="142">
        <v>15.950293333333335</v>
      </c>
      <c r="K34" s="29">
        <v>22</v>
      </c>
      <c r="L34" s="29"/>
      <c r="M34" s="29"/>
    </row>
    <row r="35" spans="1:13" ht="15.75" hidden="1" customHeight="1">
      <c r="A35" s="220">
        <f>Demographics!B37</f>
        <v>0</v>
      </c>
      <c r="B35" s="26" t="s">
        <v>66</v>
      </c>
      <c r="C35" s="142">
        <f>Demographics!F36</f>
        <v>770.66500000000008</v>
      </c>
      <c r="D35" s="142">
        <f>Demographics!G36</f>
        <v>712.09446000000014</v>
      </c>
      <c r="E35" s="29">
        <v>1</v>
      </c>
      <c r="F35" s="29">
        <v>22</v>
      </c>
      <c r="G35" s="29">
        <v>0</v>
      </c>
      <c r="H35" s="142">
        <v>8542.1056000000008</v>
      </c>
      <c r="I35" s="142">
        <v>711.84213333333344</v>
      </c>
      <c r="J35" s="142">
        <v>17.796053333333337</v>
      </c>
      <c r="K35" s="29">
        <v>22</v>
      </c>
      <c r="L35" s="29"/>
      <c r="M35" s="29"/>
    </row>
    <row r="36" spans="1:13" ht="15.75" hidden="1" customHeight="1">
      <c r="A36" s="220">
        <f>Demographics!B38</f>
        <v>0</v>
      </c>
      <c r="B36" s="26" t="s">
        <v>68</v>
      </c>
      <c r="C36" s="142">
        <f>Demographics!F37</f>
        <v>859.56500000000005</v>
      </c>
      <c r="D36" s="142">
        <f>Demographics!G37</f>
        <v>794.23806000000013</v>
      </c>
      <c r="E36" s="29">
        <v>1</v>
      </c>
      <c r="F36" s="29">
        <v>22</v>
      </c>
      <c r="G36" s="29">
        <v>0</v>
      </c>
      <c r="H36" s="142">
        <v>7934.6176000000014</v>
      </c>
      <c r="I36" s="142">
        <v>661.21813333333341</v>
      </c>
      <c r="J36" s="142">
        <v>16.530453333333334</v>
      </c>
      <c r="K36" s="29">
        <v>22</v>
      </c>
      <c r="L36" s="29"/>
      <c r="M36" s="29"/>
    </row>
    <row r="37" spans="1:13" ht="15.75" hidden="1" customHeight="1">
      <c r="A37" s="220">
        <f>Demographics!B39</f>
        <v>0</v>
      </c>
      <c r="B37" s="26" t="s">
        <v>70</v>
      </c>
      <c r="C37" s="142">
        <f>Demographics!F38</f>
        <v>798.63000000000011</v>
      </c>
      <c r="D37" s="142">
        <f>Demographics!G38</f>
        <v>737.93412000000012</v>
      </c>
      <c r="E37" s="29">
        <v>1</v>
      </c>
      <c r="F37" s="29">
        <v>22</v>
      </c>
      <c r="G37" s="29">
        <v>0</v>
      </c>
      <c r="H37" s="142">
        <v>7807.7440000000006</v>
      </c>
      <c r="I37" s="142">
        <v>650.64533333333338</v>
      </c>
      <c r="J37" s="142">
        <v>16.266133333333336</v>
      </c>
      <c r="K37" s="29">
        <v>22</v>
      </c>
      <c r="L37" s="29"/>
      <c r="M37" s="29"/>
    </row>
    <row r="38" spans="1:13" ht="15.75" hidden="1" customHeight="1">
      <c r="A38" s="220">
        <f>Demographics!B40</f>
        <v>0</v>
      </c>
      <c r="B38" s="26" t="s">
        <v>72</v>
      </c>
      <c r="C38" s="142">
        <f>Demographics!F39</f>
        <v>785.8900000000001</v>
      </c>
      <c r="D38" s="142">
        <f>Demographics!G39</f>
        <v>726.16236000000015</v>
      </c>
      <c r="E38" s="29">
        <v>1</v>
      </c>
      <c r="F38" s="29">
        <v>22</v>
      </c>
      <c r="G38" s="29">
        <v>0</v>
      </c>
      <c r="H38" s="142">
        <v>8825.6000000000022</v>
      </c>
      <c r="I38" s="142">
        <v>735.46666666666681</v>
      </c>
      <c r="J38" s="142">
        <v>18.38666666666667</v>
      </c>
      <c r="K38" s="29">
        <v>22</v>
      </c>
      <c r="L38" s="29"/>
      <c r="M38" s="29"/>
    </row>
    <row r="39" spans="1:13" ht="15.75" hidden="1" customHeight="1">
      <c r="A39" s="220">
        <f>Demographics!B41</f>
        <v>0</v>
      </c>
      <c r="B39" s="26" t="s">
        <v>74</v>
      </c>
      <c r="C39" s="142">
        <f>Demographics!F40</f>
        <v>888.0200000000001</v>
      </c>
      <c r="D39" s="142">
        <f>Demographics!G40</f>
        <v>820.53048000000013</v>
      </c>
      <c r="E39" s="29">
        <v>1</v>
      </c>
      <c r="F39" s="29">
        <v>22</v>
      </c>
      <c r="G39" s="29">
        <v>0</v>
      </c>
      <c r="H39" s="142">
        <v>7940.3520000000017</v>
      </c>
      <c r="I39" s="142">
        <v>661.69600000000014</v>
      </c>
      <c r="J39" s="142">
        <v>16.542400000000004</v>
      </c>
      <c r="K39" s="29">
        <v>22</v>
      </c>
      <c r="L39" s="29"/>
      <c r="M39" s="29"/>
    </row>
    <row r="40" spans="1:13" ht="15.75" hidden="1" customHeight="1">
      <c r="A40" s="220">
        <f>Demographics!B42</f>
        <v>0</v>
      </c>
      <c r="B40" s="26" t="s">
        <v>76</v>
      </c>
      <c r="C40" s="142">
        <f>Demographics!F41</f>
        <v>799.19</v>
      </c>
      <c r="D40" s="142">
        <f>Demographics!G41</f>
        <v>738.45156000000009</v>
      </c>
      <c r="E40" s="29">
        <v>1</v>
      </c>
      <c r="F40" s="29">
        <v>22</v>
      </c>
      <c r="G40" s="29">
        <v>0</v>
      </c>
      <c r="H40" s="142">
        <v>7623.1680000000006</v>
      </c>
      <c r="I40" s="142">
        <v>635.26400000000001</v>
      </c>
      <c r="J40" s="142">
        <v>15.881600000000001</v>
      </c>
      <c r="K40" s="29">
        <v>22</v>
      </c>
      <c r="L40" s="29"/>
      <c r="M40" s="29"/>
    </row>
    <row r="41" spans="1:13" ht="15.75" hidden="1" customHeight="1">
      <c r="A41" s="220">
        <f>Demographics!B43</f>
        <v>0</v>
      </c>
      <c r="B41" s="26" t="s">
        <v>78</v>
      </c>
      <c r="C41" s="142">
        <f>Demographics!F42</f>
        <v>767.37500000000011</v>
      </c>
      <c r="D41" s="142">
        <f>Demographics!G42</f>
        <v>709.05450000000019</v>
      </c>
      <c r="E41" s="29">
        <v>1</v>
      </c>
      <c r="F41" s="29">
        <v>22</v>
      </c>
      <c r="G41" s="29">
        <v>0</v>
      </c>
      <c r="H41" s="142">
        <v>7071.948800000001</v>
      </c>
      <c r="I41" s="142">
        <v>589.32906666666679</v>
      </c>
      <c r="J41" s="142">
        <v>14.73322666666667</v>
      </c>
      <c r="K41" s="29">
        <v>22</v>
      </c>
      <c r="L41" s="29"/>
      <c r="M41" s="29"/>
    </row>
    <row r="42" spans="1:13" ht="15.75" hidden="1" customHeight="1">
      <c r="A42" s="220">
        <f>Demographics!B44</f>
        <v>0</v>
      </c>
      <c r="B42" s="26" t="s">
        <v>80</v>
      </c>
      <c r="C42" s="142">
        <f>Demographics!F43</f>
        <v>712.07500000000005</v>
      </c>
      <c r="D42" s="142">
        <f>Demographics!G43</f>
        <v>657.95730000000003</v>
      </c>
      <c r="E42" s="29">
        <v>1</v>
      </c>
      <c r="F42" s="29">
        <v>22</v>
      </c>
      <c r="G42" s="29">
        <v>0</v>
      </c>
      <c r="H42" s="142">
        <v>7068.3648000000012</v>
      </c>
      <c r="I42" s="142">
        <v>589.0304000000001</v>
      </c>
      <c r="J42" s="142">
        <v>14.725760000000003</v>
      </c>
      <c r="K42" s="29">
        <v>22</v>
      </c>
      <c r="L42" s="29"/>
      <c r="M42" s="29"/>
    </row>
    <row r="43" spans="1:13" ht="15.75" hidden="1" customHeight="1">
      <c r="A43" s="220">
        <f>Demographics!B45</f>
        <v>0</v>
      </c>
      <c r="B43" s="26" t="s">
        <v>82</v>
      </c>
      <c r="C43" s="142">
        <f>Demographics!F44</f>
        <v>711.69</v>
      </c>
      <c r="D43" s="142">
        <f>Demographics!G44</f>
        <v>657.60156000000006</v>
      </c>
      <c r="E43" s="29">
        <v>1</v>
      </c>
      <c r="F43" s="29">
        <v>22</v>
      </c>
      <c r="G43" s="29">
        <v>0</v>
      </c>
      <c r="H43" s="142">
        <v>7810.2528000000002</v>
      </c>
      <c r="I43" s="142">
        <v>650.85440000000006</v>
      </c>
      <c r="J43" s="142">
        <v>16.271360000000001</v>
      </c>
      <c r="K43" s="29">
        <v>22</v>
      </c>
      <c r="L43" s="29"/>
      <c r="M43" s="29"/>
    </row>
    <row r="44" spans="1:13" ht="15.75" hidden="1" customHeight="1">
      <c r="A44" s="220">
        <f>Demographics!B46</f>
        <v>0</v>
      </c>
      <c r="B44" s="26" t="s">
        <v>84</v>
      </c>
      <c r="C44" s="142">
        <f>Demographics!F45</f>
        <v>786.1350000000001</v>
      </c>
      <c r="D44" s="142">
        <f>Demographics!G45</f>
        <v>726.3887400000001</v>
      </c>
      <c r="E44" s="29">
        <v>1</v>
      </c>
      <c r="F44" s="29">
        <v>22</v>
      </c>
      <c r="G44" s="29">
        <v>0</v>
      </c>
      <c r="H44" s="142">
        <v>8694.0672000000013</v>
      </c>
      <c r="I44" s="142">
        <v>724.50560000000007</v>
      </c>
      <c r="J44" s="142">
        <v>18.112640000000003</v>
      </c>
      <c r="K44" s="29">
        <v>22</v>
      </c>
      <c r="L44" s="29"/>
      <c r="M44" s="29"/>
    </row>
    <row r="45" spans="1:13" ht="15.75" hidden="1" customHeight="1">
      <c r="A45" s="220">
        <f>Demographics!B47</f>
        <v>0</v>
      </c>
      <c r="B45" s="26" t="s">
        <v>86</v>
      </c>
      <c r="C45" s="142">
        <f>Demographics!F46</f>
        <v>874.82500000000005</v>
      </c>
      <c r="D45" s="142">
        <f>Demographics!G46</f>
        <v>808.33830000000012</v>
      </c>
      <c r="E45" s="29">
        <v>1</v>
      </c>
      <c r="F45" s="29">
        <v>22</v>
      </c>
      <c r="G45" s="29">
        <v>0</v>
      </c>
      <c r="H45" s="142">
        <v>7745.3824000000022</v>
      </c>
      <c r="I45" s="142">
        <v>645.44853333333356</v>
      </c>
      <c r="J45" s="142">
        <v>16.136213333333338</v>
      </c>
      <c r="K45" s="29">
        <v>22</v>
      </c>
      <c r="L45" s="29"/>
      <c r="M45" s="29"/>
    </row>
    <row r="46" spans="1:13" ht="15.75" hidden="1" customHeight="1">
      <c r="A46" s="220">
        <f>Demographics!B48</f>
        <v>0</v>
      </c>
      <c r="B46" s="26" t="s">
        <v>88</v>
      </c>
      <c r="C46" s="142">
        <f>Demographics!F47</f>
        <v>779.62500000000011</v>
      </c>
      <c r="D46" s="142">
        <f>Demographics!G47</f>
        <v>720.37350000000015</v>
      </c>
      <c r="E46" s="29">
        <v>1</v>
      </c>
      <c r="F46" s="29">
        <v>22</v>
      </c>
      <c r="G46" s="29">
        <v>0</v>
      </c>
      <c r="H46" s="142">
        <v>8711.9872000000014</v>
      </c>
      <c r="I46" s="142">
        <v>725.99893333333341</v>
      </c>
      <c r="J46" s="142">
        <v>18.149973333333335</v>
      </c>
      <c r="K46" s="29">
        <v>22</v>
      </c>
      <c r="L46" s="29"/>
      <c r="M46" s="29"/>
    </row>
    <row r="47" spans="1:13" ht="15.75" hidden="1" customHeight="1">
      <c r="A47" s="220">
        <f>Demographics!B49</f>
        <v>0</v>
      </c>
      <c r="B47" s="26" t="s">
        <v>90</v>
      </c>
      <c r="C47" s="142">
        <f>Demographics!F48</f>
        <v>876.61000000000013</v>
      </c>
      <c r="D47" s="142">
        <f>Demographics!G48</f>
        <v>809.98764000000017</v>
      </c>
      <c r="E47" s="29">
        <v>1</v>
      </c>
      <c r="F47" s="29">
        <v>22</v>
      </c>
      <c r="G47" s="29">
        <v>0</v>
      </c>
      <c r="H47" s="142">
        <v>8774.3488000000016</v>
      </c>
      <c r="I47" s="142">
        <v>731.19573333333346</v>
      </c>
      <c r="J47" s="142">
        <v>18.279893333333337</v>
      </c>
      <c r="K47" s="29">
        <v>22</v>
      </c>
      <c r="L47" s="29"/>
      <c r="M47" s="29"/>
    </row>
    <row r="48" spans="1:13" ht="15.75" hidden="1" customHeight="1">
      <c r="A48" s="220">
        <f>Demographics!B50</f>
        <v>0</v>
      </c>
      <c r="B48" s="26" t="s">
        <v>92</v>
      </c>
      <c r="C48" s="142">
        <f>Demographics!F49</f>
        <v>882.87500000000011</v>
      </c>
      <c r="D48" s="142">
        <f>Demographics!G49</f>
        <v>815.77650000000017</v>
      </c>
      <c r="E48" s="29">
        <v>1</v>
      </c>
      <c r="F48" s="29">
        <v>22</v>
      </c>
      <c r="G48" s="29">
        <v>0</v>
      </c>
      <c r="H48" s="142">
        <v>10194.688000000002</v>
      </c>
      <c r="I48" s="142">
        <v>849.55733333333353</v>
      </c>
      <c r="J48" s="142">
        <v>21.238933333333339</v>
      </c>
      <c r="K48" s="29">
        <v>22</v>
      </c>
      <c r="L48" s="29"/>
      <c r="M48" s="29"/>
    </row>
    <row r="49" spans="1:13" ht="15.75" hidden="1" customHeight="1">
      <c r="A49" s="220">
        <f>Demographics!B51</f>
        <v>0</v>
      </c>
      <c r="B49" s="26" t="s">
        <v>94</v>
      </c>
      <c r="C49" s="142">
        <f>Demographics!F50</f>
        <v>1025.3950000000002</v>
      </c>
      <c r="D49" s="142">
        <f>Demographics!G50</f>
        <v>947.4649800000002</v>
      </c>
      <c r="E49" s="29">
        <v>1</v>
      </c>
      <c r="F49" s="29">
        <v>22</v>
      </c>
      <c r="G49" s="29">
        <v>0</v>
      </c>
      <c r="H49" s="142">
        <v>9210.1632000000009</v>
      </c>
      <c r="I49" s="142">
        <v>767.51360000000011</v>
      </c>
      <c r="J49" s="142">
        <v>19.187840000000001</v>
      </c>
      <c r="K49" s="29">
        <v>22</v>
      </c>
      <c r="L49" s="29"/>
      <c r="M49" s="29"/>
    </row>
    <row r="50" spans="1:13" ht="15.75" hidden="1" customHeight="1">
      <c r="A50" s="220">
        <f>Demographics!B52</f>
        <v>0</v>
      </c>
      <c r="B50" s="26" t="s">
        <v>96</v>
      </c>
      <c r="C50" s="142">
        <f>Demographics!F51</f>
        <v>845.3900000000001</v>
      </c>
      <c r="D50" s="142">
        <f>Demographics!G51</f>
        <v>781.1403600000001</v>
      </c>
      <c r="E50" s="29">
        <v>1</v>
      </c>
      <c r="F50" s="29">
        <v>22</v>
      </c>
      <c r="G50" s="29">
        <v>0</v>
      </c>
      <c r="H50" s="142">
        <v>7683.3792000000003</v>
      </c>
      <c r="I50" s="142">
        <v>640.28160000000003</v>
      </c>
      <c r="J50" s="142">
        <v>16.00704</v>
      </c>
      <c r="K50" s="29">
        <v>22</v>
      </c>
      <c r="L50" s="29"/>
      <c r="M50" s="29"/>
    </row>
    <row r="51" spans="1:13" ht="15.75" hidden="1" customHeight="1">
      <c r="A51" s="220">
        <f>Demographics!B53</f>
        <v>0</v>
      </c>
      <c r="B51" s="26" t="s">
        <v>98</v>
      </c>
      <c r="C51" s="142">
        <f>Demographics!F52</f>
        <v>773.3950000000001</v>
      </c>
      <c r="D51" s="142">
        <f>Demographics!G52</f>
        <v>714.61698000000013</v>
      </c>
      <c r="E51" s="29">
        <v>1</v>
      </c>
      <c r="F51" s="29">
        <v>22</v>
      </c>
      <c r="G51" s="29">
        <v>0</v>
      </c>
      <c r="H51" s="142">
        <v>6657.6384000000007</v>
      </c>
      <c r="I51" s="142">
        <v>554.80320000000006</v>
      </c>
      <c r="J51" s="142">
        <v>13.870080000000002</v>
      </c>
      <c r="K51" s="29">
        <v>22</v>
      </c>
      <c r="L51" s="29"/>
      <c r="M51" s="29"/>
    </row>
    <row r="52" spans="1:13" ht="15.75" hidden="1" customHeight="1">
      <c r="A52" s="220">
        <f>Demographics!B54</f>
        <v>0</v>
      </c>
      <c r="B52" s="26" t="s">
        <v>100</v>
      </c>
      <c r="C52" s="142">
        <f>Demographics!F53</f>
        <v>670.49500000000012</v>
      </c>
      <c r="D52" s="142">
        <f>Demographics!G53</f>
        <v>619.5373800000001</v>
      </c>
      <c r="E52" s="29">
        <v>1</v>
      </c>
      <c r="F52" s="29">
        <v>22</v>
      </c>
      <c r="G52" s="29">
        <v>0</v>
      </c>
      <c r="H52" s="142">
        <v>9443.1232000000018</v>
      </c>
      <c r="I52" s="142">
        <v>786.92693333333352</v>
      </c>
      <c r="J52" s="142">
        <v>19.673173333333338</v>
      </c>
      <c r="K52" s="29">
        <v>22</v>
      </c>
      <c r="L52" s="29"/>
      <c r="M52" s="29"/>
    </row>
    <row r="53" spans="1:13" ht="15.75" hidden="1" customHeight="1">
      <c r="B53" s="130" t="s">
        <v>103</v>
      </c>
      <c r="C53" s="246">
        <v>301</v>
      </c>
      <c r="D53" s="247">
        <v>283</v>
      </c>
      <c r="E53" s="39">
        <v>1</v>
      </c>
      <c r="F53" s="39">
        <v>22</v>
      </c>
      <c r="G53" s="39">
        <v>0</v>
      </c>
      <c r="H53" s="161">
        <v>3165.0304000000006</v>
      </c>
      <c r="I53" s="161">
        <v>263.75253333333336</v>
      </c>
      <c r="J53" s="161">
        <v>21.238933333333339</v>
      </c>
      <c r="K53" s="39">
        <v>22</v>
      </c>
      <c r="L53" s="29"/>
      <c r="M53" s="29"/>
    </row>
    <row r="54" spans="1:13" ht="15.75" hidden="1" customHeight="1">
      <c r="B54" s="130" t="s">
        <v>104</v>
      </c>
      <c r="C54" s="246">
        <v>406</v>
      </c>
      <c r="D54" s="248">
        <v>381</v>
      </c>
      <c r="E54" s="39">
        <v>1</v>
      </c>
      <c r="F54" s="39">
        <v>22</v>
      </c>
      <c r="G54" s="39">
        <v>0</v>
      </c>
      <c r="H54" s="161">
        <v>4395.0592000000006</v>
      </c>
      <c r="I54" s="161">
        <v>366.25493333333338</v>
      </c>
      <c r="J54" s="161">
        <v>21.238933333333339</v>
      </c>
      <c r="K54" s="39">
        <v>22</v>
      </c>
      <c r="L54" s="29"/>
      <c r="M54" s="29"/>
    </row>
    <row r="55" spans="1:13" ht="15.75" hidden="1" customHeight="1">
      <c r="B55" s="130" t="s">
        <v>105</v>
      </c>
      <c r="C55" s="246">
        <v>226</v>
      </c>
      <c r="D55" s="249">
        <v>213</v>
      </c>
      <c r="E55" s="39">
        <v>1</v>
      </c>
      <c r="F55" s="39">
        <v>22</v>
      </c>
      <c r="G55" s="39">
        <v>0</v>
      </c>
      <c r="H55" s="161">
        <v>2519.9104000000002</v>
      </c>
      <c r="I55" s="161">
        <v>209.99253333333334</v>
      </c>
      <c r="J55" s="161">
        <v>21.238933333333339</v>
      </c>
      <c r="K55" s="39">
        <v>22</v>
      </c>
      <c r="L55" s="29"/>
      <c r="M55" s="29"/>
    </row>
    <row r="56" spans="1:13" ht="15.75" hidden="1" customHeight="1">
      <c r="B56" s="130" t="s">
        <v>106</v>
      </c>
      <c r="C56" s="246">
        <v>364</v>
      </c>
      <c r="D56" s="249">
        <v>343</v>
      </c>
      <c r="E56" s="39">
        <v>1</v>
      </c>
      <c r="F56" s="39">
        <v>22</v>
      </c>
      <c r="G56" s="39">
        <v>0</v>
      </c>
      <c r="H56" s="161">
        <v>3948.1344000000008</v>
      </c>
      <c r="I56" s="161">
        <v>329.01120000000009</v>
      </c>
      <c r="J56" s="161">
        <v>21.238933333333339</v>
      </c>
      <c r="K56" s="39">
        <v>22</v>
      </c>
      <c r="L56" s="29"/>
      <c r="M56" s="29"/>
    </row>
    <row r="57" spans="1:13" ht="15.75" hidden="1" customHeight="1">
      <c r="B57" s="130" t="s">
        <v>107</v>
      </c>
      <c r="C57" s="246">
        <v>301</v>
      </c>
      <c r="D57" s="249">
        <v>283</v>
      </c>
      <c r="E57" s="39">
        <v>1</v>
      </c>
      <c r="F57" s="39">
        <v>22</v>
      </c>
      <c r="G57" s="39">
        <v>0</v>
      </c>
      <c r="H57" s="161">
        <v>3358.9248000000007</v>
      </c>
      <c r="I57" s="161">
        <v>279.91040000000004</v>
      </c>
      <c r="J57" s="161">
        <v>21.238933333333339</v>
      </c>
      <c r="K57" s="39">
        <v>22</v>
      </c>
      <c r="L57" s="29"/>
      <c r="M57" s="29"/>
    </row>
    <row r="58" spans="1:13" ht="15.75" hidden="1" customHeight="1">
      <c r="B58" s="130" t="s">
        <v>102</v>
      </c>
      <c r="C58" s="246">
        <v>569</v>
      </c>
      <c r="D58" s="249">
        <v>535</v>
      </c>
      <c r="E58" s="39">
        <v>1</v>
      </c>
      <c r="F58" s="39">
        <v>22</v>
      </c>
      <c r="G58" s="39">
        <v>0</v>
      </c>
      <c r="H58" s="161">
        <v>6174.5151999999998</v>
      </c>
      <c r="I58" s="161">
        <v>514.54293333333328</v>
      </c>
      <c r="J58" s="161">
        <v>21.238933333333339</v>
      </c>
      <c r="K58" s="39">
        <v>22</v>
      </c>
      <c r="L58" s="29"/>
      <c r="M58" s="29"/>
    </row>
    <row r="59" spans="1:13" ht="15.75" hidden="1" customHeight="1">
      <c r="B59" s="130" t="s">
        <v>108</v>
      </c>
      <c r="C59" s="246">
        <v>804</v>
      </c>
      <c r="D59" s="249">
        <v>756</v>
      </c>
      <c r="E59" s="39">
        <v>1</v>
      </c>
      <c r="F59" s="39">
        <v>22</v>
      </c>
      <c r="G59" s="39">
        <v>0</v>
      </c>
      <c r="H59" s="161">
        <v>8628.1216000000004</v>
      </c>
      <c r="I59" s="161">
        <v>719.01013333333333</v>
      </c>
      <c r="J59" s="161">
        <v>21.238933333333339</v>
      </c>
      <c r="K59" s="39">
        <v>22</v>
      </c>
      <c r="L59" s="29"/>
      <c r="M59" s="29"/>
    </row>
    <row r="60" spans="1:13" ht="15.75" hidden="1" customHeight="1">
      <c r="B60" s="130" t="s">
        <v>109</v>
      </c>
      <c r="C60" s="246">
        <v>431</v>
      </c>
      <c r="D60" s="249">
        <v>405</v>
      </c>
      <c r="E60" s="39">
        <v>1</v>
      </c>
      <c r="F60" s="39">
        <v>22</v>
      </c>
      <c r="G60" s="39">
        <v>0</v>
      </c>
      <c r="H60" s="161">
        <v>4671.0272000000004</v>
      </c>
      <c r="I60" s="161">
        <v>389.25226666666669</v>
      </c>
      <c r="J60" s="161">
        <v>21.238933333333339</v>
      </c>
      <c r="K60" s="39">
        <v>22</v>
      </c>
      <c r="L60" s="29"/>
      <c r="M60" s="29"/>
    </row>
    <row r="61" spans="1:13" ht="15.75" hidden="1" customHeight="1">
      <c r="B61" s="130" t="s">
        <v>110</v>
      </c>
      <c r="C61" s="246">
        <v>522</v>
      </c>
      <c r="D61" s="249">
        <v>491</v>
      </c>
      <c r="E61" s="39">
        <v>1</v>
      </c>
      <c r="F61" s="39">
        <v>22</v>
      </c>
      <c r="G61" s="39">
        <v>0</v>
      </c>
      <c r="H61" s="161">
        <v>5659.4944000000014</v>
      </c>
      <c r="I61" s="161">
        <v>471.62453333333343</v>
      </c>
      <c r="J61" s="161">
        <v>21.238933333333339</v>
      </c>
      <c r="K61" s="39">
        <v>22</v>
      </c>
      <c r="L61" s="29"/>
      <c r="M61" s="29"/>
    </row>
    <row r="62" spans="1:13" ht="15.75" hidden="1" customHeight="1">
      <c r="B62" s="130" t="s">
        <v>111</v>
      </c>
      <c r="C62" s="246">
        <v>555</v>
      </c>
      <c r="D62" s="249">
        <v>522</v>
      </c>
      <c r="E62" s="39">
        <v>1</v>
      </c>
      <c r="F62" s="39">
        <v>22</v>
      </c>
      <c r="G62" s="39">
        <v>0</v>
      </c>
      <c r="H62" s="161">
        <v>6014.6687999999995</v>
      </c>
      <c r="I62" s="161">
        <v>501.22239999999994</v>
      </c>
      <c r="J62" s="161">
        <v>21.238933333333339</v>
      </c>
      <c r="K62" s="39">
        <v>22</v>
      </c>
      <c r="L62" s="29"/>
      <c r="M62" s="29"/>
    </row>
    <row r="63" spans="1:13" ht="15.75" hidden="1" customHeight="1">
      <c r="B63" s="130" t="s">
        <v>108</v>
      </c>
      <c r="C63" s="142"/>
      <c r="D63" s="161"/>
      <c r="E63" s="39">
        <v>1</v>
      </c>
      <c r="F63" s="39">
        <v>22</v>
      </c>
      <c r="G63" s="39">
        <v>0</v>
      </c>
      <c r="H63" s="161">
        <v>6014.6687999999995</v>
      </c>
      <c r="I63" s="161">
        <v>501.22239999999994</v>
      </c>
      <c r="J63" s="161">
        <v>21.238933333333339</v>
      </c>
      <c r="K63" s="39">
        <v>22</v>
      </c>
      <c r="L63" s="29"/>
      <c r="M63" s="29"/>
    </row>
    <row r="64" spans="1:13" ht="15.75" hidden="1" customHeight="1">
      <c r="B64" s="250" t="s">
        <v>112</v>
      </c>
      <c r="C64" s="251">
        <f>Demographics!F65</f>
        <v>882.80500000000006</v>
      </c>
      <c r="D64" s="251">
        <f>Demographics!G65</f>
        <v>815.7118200000001</v>
      </c>
      <c r="E64" s="45">
        <v>1</v>
      </c>
      <c r="F64" s="45">
        <v>22</v>
      </c>
      <c r="G64" s="45">
        <v>0</v>
      </c>
      <c r="H64" s="251">
        <f t="shared" ref="H64:H205" si="3">C64+D64*10</f>
        <v>9039.9232000000011</v>
      </c>
      <c r="I64" s="251">
        <f t="shared" ref="I64:I205" si="4">H64/12</f>
        <v>753.32693333333339</v>
      </c>
      <c r="J64" s="251">
        <v>21.238933333333339</v>
      </c>
      <c r="K64" s="45">
        <v>22</v>
      </c>
      <c r="L64" s="29"/>
      <c r="M64" s="29"/>
    </row>
    <row r="65" spans="2:13" ht="15.75" hidden="1" customHeight="1">
      <c r="B65" s="250" t="s">
        <v>113</v>
      </c>
      <c r="C65" s="251">
        <f>Demographics!F66</f>
        <v>880.32</v>
      </c>
      <c r="D65" s="251">
        <f>Demographics!G66</f>
        <v>813.41568000000007</v>
      </c>
      <c r="E65" s="45">
        <v>1</v>
      </c>
      <c r="F65" s="45">
        <v>22</v>
      </c>
      <c r="G65" s="45">
        <v>0</v>
      </c>
      <c r="H65" s="251">
        <f t="shared" si="3"/>
        <v>9014.4768000000004</v>
      </c>
      <c r="I65" s="251">
        <f t="shared" si="4"/>
        <v>751.20640000000003</v>
      </c>
      <c r="J65" s="251">
        <v>21.238933333333339</v>
      </c>
      <c r="K65" s="45">
        <v>22</v>
      </c>
      <c r="L65" s="29"/>
      <c r="M65" s="29"/>
    </row>
    <row r="66" spans="2:13" ht="15.75" hidden="1" customHeight="1">
      <c r="B66" s="250" t="s">
        <v>114</v>
      </c>
      <c r="C66" s="251">
        <f>Demographics!F67</f>
        <v>1409.0650000000001</v>
      </c>
      <c r="D66" s="251">
        <f>Demographics!G67</f>
        <v>1301.9760600000002</v>
      </c>
      <c r="E66" s="45">
        <v>1</v>
      </c>
      <c r="F66" s="45">
        <v>22</v>
      </c>
      <c r="G66" s="45">
        <v>0</v>
      </c>
      <c r="H66" s="251">
        <f t="shared" si="3"/>
        <v>14428.825600000002</v>
      </c>
      <c r="I66" s="251">
        <f t="shared" si="4"/>
        <v>1202.4021333333335</v>
      </c>
      <c r="J66" s="251">
        <v>21.238933333333339</v>
      </c>
      <c r="K66" s="45">
        <v>22</v>
      </c>
      <c r="L66" s="29"/>
      <c r="M66" s="29"/>
    </row>
    <row r="67" spans="2:13" ht="15.75" hidden="1" customHeight="1">
      <c r="B67" s="250" t="s">
        <v>115</v>
      </c>
      <c r="C67" s="251">
        <f>Demographics!F68</f>
        <v>1442.8400000000001</v>
      </c>
      <c r="D67" s="251">
        <f>Demographics!G68</f>
        <v>1333.1841600000002</v>
      </c>
      <c r="E67" s="45">
        <v>1</v>
      </c>
      <c r="F67" s="45">
        <v>22</v>
      </c>
      <c r="G67" s="45">
        <v>0</v>
      </c>
      <c r="H67" s="251">
        <f t="shared" si="3"/>
        <v>14774.681600000004</v>
      </c>
      <c r="I67" s="251">
        <f t="shared" si="4"/>
        <v>1231.223466666667</v>
      </c>
      <c r="J67" s="251">
        <v>21.238933333333339</v>
      </c>
      <c r="K67" s="45">
        <v>22</v>
      </c>
      <c r="L67" s="29"/>
      <c r="M67" s="29"/>
    </row>
    <row r="68" spans="2:13" ht="15.75" hidden="1" customHeight="1">
      <c r="B68" s="250" t="s">
        <v>116</v>
      </c>
      <c r="C68" s="251">
        <f>Demographics!F69</f>
        <v>1832.8100000000002</v>
      </c>
      <c r="D68" s="251">
        <f>Demographics!G69</f>
        <v>1693.5164400000003</v>
      </c>
      <c r="E68" s="45">
        <v>1</v>
      </c>
      <c r="F68" s="45">
        <v>22</v>
      </c>
      <c r="G68" s="45">
        <v>0</v>
      </c>
      <c r="H68" s="251">
        <f t="shared" si="3"/>
        <v>18767.974400000003</v>
      </c>
      <c r="I68" s="251">
        <f t="shared" si="4"/>
        <v>1563.9978666666668</v>
      </c>
      <c r="J68" s="251">
        <v>21.238933333333339</v>
      </c>
      <c r="K68" s="45">
        <v>22</v>
      </c>
      <c r="L68" s="29"/>
      <c r="M68" s="29"/>
    </row>
    <row r="69" spans="2:13" ht="15.75" hidden="1" customHeight="1">
      <c r="B69" s="250" t="s">
        <v>117</v>
      </c>
      <c r="C69" s="251">
        <f>Demographics!F70</f>
        <v>1037.7850000000001</v>
      </c>
      <c r="D69" s="251">
        <f>Demographics!G70</f>
        <v>958.91334000000018</v>
      </c>
      <c r="E69" s="45">
        <v>1</v>
      </c>
      <c r="F69" s="45">
        <v>22</v>
      </c>
      <c r="G69" s="45">
        <v>0</v>
      </c>
      <c r="H69" s="251">
        <f t="shared" si="3"/>
        <v>10626.918400000002</v>
      </c>
      <c r="I69" s="251">
        <f t="shared" si="4"/>
        <v>885.57653333333349</v>
      </c>
      <c r="J69" s="251">
        <v>21.238933333333339</v>
      </c>
      <c r="K69" s="45">
        <v>22</v>
      </c>
      <c r="L69" s="29"/>
      <c r="M69" s="29"/>
    </row>
    <row r="70" spans="2:13" ht="15.75" hidden="1" customHeight="1">
      <c r="B70" s="250" t="s">
        <v>118</v>
      </c>
      <c r="C70" s="251">
        <f>Demographics!F71</f>
        <v>1460.585</v>
      </c>
      <c r="D70" s="251">
        <f>Demographics!G71</f>
        <v>1349.5805400000002</v>
      </c>
      <c r="E70" s="45">
        <v>1</v>
      </c>
      <c r="F70" s="45">
        <v>22</v>
      </c>
      <c r="G70" s="45">
        <v>0</v>
      </c>
      <c r="H70" s="251">
        <f t="shared" si="3"/>
        <v>14956.3904</v>
      </c>
      <c r="I70" s="251">
        <f t="shared" si="4"/>
        <v>1246.3658666666668</v>
      </c>
      <c r="J70" s="251">
        <v>21.238933333333339</v>
      </c>
      <c r="K70" s="45">
        <v>22</v>
      </c>
      <c r="L70" s="29"/>
      <c r="M70" s="29"/>
    </row>
    <row r="71" spans="2:13" ht="15.75" hidden="1" customHeight="1">
      <c r="B71" s="250" t="s">
        <v>119</v>
      </c>
      <c r="C71" s="251">
        <f>Demographics!F72</f>
        <v>1880.41</v>
      </c>
      <c r="D71" s="251">
        <f>Demographics!G72</f>
        <v>1737.4988400000002</v>
      </c>
      <c r="E71" s="45">
        <v>1</v>
      </c>
      <c r="F71" s="45">
        <v>22</v>
      </c>
      <c r="G71" s="45">
        <v>0</v>
      </c>
      <c r="H71" s="251">
        <f t="shared" si="3"/>
        <v>19255.398400000002</v>
      </c>
      <c r="I71" s="251">
        <f t="shared" si="4"/>
        <v>1604.6165333333336</v>
      </c>
      <c r="J71" s="251">
        <v>21.238933333333339</v>
      </c>
      <c r="K71" s="45">
        <v>22</v>
      </c>
      <c r="L71" s="29"/>
      <c r="M71" s="29"/>
    </row>
    <row r="72" spans="2:13" ht="15.75" hidden="1" customHeight="1">
      <c r="B72" s="250" t="s">
        <v>120</v>
      </c>
      <c r="C72" s="251">
        <f>Demographics!F73</f>
        <v>1619.0300000000002</v>
      </c>
      <c r="D72" s="251">
        <f>Demographics!G73</f>
        <v>1495.9837200000002</v>
      </c>
      <c r="E72" s="45">
        <v>1</v>
      </c>
      <c r="F72" s="45">
        <v>22</v>
      </c>
      <c r="G72" s="45">
        <v>0</v>
      </c>
      <c r="H72" s="251">
        <f t="shared" si="3"/>
        <v>16578.867200000001</v>
      </c>
      <c r="I72" s="251">
        <f t="shared" si="4"/>
        <v>1381.5722666666668</v>
      </c>
      <c r="J72" s="251">
        <v>21.238933333333339</v>
      </c>
      <c r="K72" s="45">
        <v>22</v>
      </c>
      <c r="L72" s="29"/>
      <c r="M72" s="29"/>
    </row>
    <row r="73" spans="2:13" ht="15.75" hidden="1" customHeight="1">
      <c r="B73" s="250" t="s">
        <v>121</v>
      </c>
      <c r="C73" s="251">
        <f>Demographics!F74</f>
        <v>890.47000000000014</v>
      </c>
      <c r="D73" s="251">
        <f>Demographics!G74</f>
        <v>822.79428000000019</v>
      </c>
      <c r="E73" s="45">
        <v>1</v>
      </c>
      <c r="F73" s="45">
        <v>22</v>
      </c>
      <c r="G73" s="45">
        <v>0</v>
      </c>
      <c r="H73" s="251">
        <f t="shared" si="3"/>
        <v>9118.4128000000019</v>
      </c>
      <c r="I73" s="251">
        <f t="shared" si="4"/>
        <v>759.86773333333349</v>
      </c>
      <c r="J73" s="251">
        <v>21.238933333333339</v>
      </c>
      <c r="K73" s="45">
        <v>22</v>
      </c>
      <c r="L73" s="29"/>
      <c r="M73" s="29"/>
    </row>
    <row r="74" spans="2:13" ht="15.75" hidden="1" customHeight="1">
      <c r="B74" s="250" t="s">
        <v>122</v>
      </c>
      <c r="C74" s="251">
        <f>Demographics!F75</f>
        <v>840.35000000000014</v>
      </c>
      <c r="D74" s="251">
        <f>Demographics!G75</f>
        <v>776.48340000000019</v>
      </c>
      <c r="E74" s="45">
        <v>1</v>
      </c>
      <c r="F74" s="45">
        <v>22</v>
      </c>
      <c r="G74" s="45">
        <v>0</v>
      </c>
      <c r="H74" s="251">
        <f t="shared" si="3"/>
        <v>8605.1840000000011</v>
      </c>
      <c r="I74" s="251">
        <f t="shared" si="4"/>
        <v>717.09866666666676</v>
      </c>
      <c r="J74" s="251">
        <v>21.238933333333339</v>
      </c>
      <c r="K74" s="45">
        <v>22</v>
      </c>
      <c r="L74" s="29"/>
      <c r="M74" s="29"/>
    </row>
    <row r="75" spans="2:13" ht="15.75" hidden="1" customHeight="1">
      <c r="B75" s="250" t="s">
        <v>123</v>
      </c>
      <c r="C75" s="251">
        <f>Demographics!F76</f>
        <v>1222.4450000000002</v>
      </c>
      <c r="D75" s="251">
        <f>Demographics!G76</f>
        <v>1129.5391800000002</v>
      </c>
      <c r="E75" s="45">
        <v>1</v>
      </c>
      <c r="F75" s="45">
        <v>22</v>
      </c>
      <c r="G75" s="45">
        <v>0</v>
      </c>
      <c r="H75" s="251">
        <f t="shared" si="3"/>
        <v>12517.836800000001</v>
      </c>
      <c r="I75" s="251">
        <f t="shared" si="4"/>
        <v>1043.1530666666667</v>
      </c>
      <c r="J75" s="251">
        <v>21.238933333333339</v>
      </c>
      <c r="K75" s="45">
        <v>22</v>
      </c>
      <c r="L75" s="29"/>
      <c r="M75" s="29"/>
    </row>
    <row r="76" spans="2:13" ht="15.75" hidden="1" customHeight="1">
      <c r="B76" s="250" t="s">
        <v>124</v>
      </c>
      <c r="C76" s="251">
        <f>Demographics!F77</f>
        <v>755.16000000000008</v>
      </c>
      <c r="D76" s="251">
        <f>Demographics!G77</f>
        <v>697.76784000000009</v>
      </c>
      <c r="E76" s="45">
        <v>1</v>
      </c>
      <c r="F76" s="45">
        <v>22</v>
      </c>
      <c r="G76" s="45">
        <v>0</v>
      </c>
      <c r="H76" s="251">
        <f t="shared" si="3"/>
        <v>7732.8384000000005</v>
      </c>
      <c r="I76" s="251">
        <f t="shared" si="4"/>
        <v>644.40320000000008</v>
      </c>
      <c r="J76" s="251">
        <v>21.238933333333339</v>
      </c>
      <c r="K76" s="45">
        <v>22</v>
      </c>
      <c r="L76" s="29"/>
      <c r="M76" s="29"/>
    </row>
    <row r="77" spans="2:13" ht="15.75" hidden="1" customHeight="1">
      <c r="B77" s="250" t="s">
        <v>125</v>
      </c>
      <c r="C77" s="251">
        <f>Demographics!F78</f>
        <v>930.40500000000009</v>
      </c>
      <c r="D77" s="251">
        <f>Demographics!G78</f>
        <v>859.69422000000009</v>
      </c>
      <c r="E77" s="45">
        <v>1</v>
      </c>
      <c r="F77" s="45">
        <v>22</v>
      </c>
      <c r="G77" s="45">
        <v>0</v>
      </c>
      <c r="H77" s="251">
        <f t="shared" si="3"/>
        <v>9527.347200000002</v>
      </c>
      <c r="I77" s="251">
        <f t="shared" si="4"/>
        <v>793.94560000000013</v>
      </c>
      <c r="J77" s="251">
        <v>21.238933333333339</v>
      </c>
      <c r="K77" s="45">
        <v>22</v>
      </c>
      <c r="L77" s="29"/>
      <c r="M77" s="29"/>
    </row>
    <row r="78" spans="2:13" ht="15.75" hidden="1" customHeight="1">
      <c r="B78" s="250" t="s">
        <v>126</v>
      </c>
      <c r="C78" s="251">
        <f>Demographics!F79</f>
        <v>774.62000000000012</v>
      </c>
      <c r="D78" s="251">
        <f>Demographics!G79</f>
        <v>715.7488800000001</v>
      </c>
      <c r="E78" s="45">
        <v>1</v>
      </c>
      <c r="F78" s="45">
        <v>22</v>
      </c>
      <c r="G78" s="45">
        <v>0</v>
      </c>
      <c r="H78" s="251">
        <f t="shared" si="3"/>
        <v>7932.1088000000009</v>
      </c>
      <c r="I78" s="251">
        <f t="shared" si="4"/>
        <v>661.00906666666674</v>
      </c>
      <c r="J78" s="251">
        <v>21.238933333333339</v>
      </c>
      <c r="K78" s="45">
        <v>22</v>
      </c>
      <c r="L78" s="29"/>
      <c r="M78" s="29"/>
    </row>
    <row r="79" spans="2:13" ht="15.75" hidden="1" customHeight="1">
      <c r="B79" s="250" t="s">
        <v>127</v>
      </c>
      <c r="C79" s="251">
        <f>Demographics!F80</f>
        <v>814.80000000000007</v>
      </c>
      <c r="D79" s="251">
        <f>Demographics!G80</f>
        <v>752.87520000000006</v>
      </c>
      <c r="E79" s="45">
        <v>1</v>
      </c>
      <c r="F79" s="45">
        <v>22</v>
      </c>
      <c r="G79" s="45">
        <v>0</v>
      </c>
      <c r="H79" s="251">
        <f t="shared" si="3"/>
        <v>8343.5519999999997</v>
      </c>
      <c r="I79" s="251">
        <f t="shared" si="4"/>
        <v>695.29599999999994</v>
      </c>
      <c r="J79" s="251">
        <v>21.238933333333339</v>
      </c>
      <c r="K79" s="45">
        <v>22</v>
      </c>
      <c r="L79" s="29"/>
      <c r="M79" s="29"/>
    </row>
    <row r="80" spans="2:13" ht="15.75" hidden="1" customHeight="1">
      <c r="B80" s="250" t="s">
        <v>128</v>
      </c>
      <c r="C80" s="251">
        <f>Demographics!F81</f>
        <v>923.40500000000009</v>
      </c>
      <c r="D80" s="251">
        <f>Demographics!G81</f>
        <v>853.22622000000013</v>
      </c>
      <c r="E80" s="45">
        <v>1</v>
      </c>
      <c r="F80" s="45">
        <v>22</v>
      </c>
      <c r="G80" s="45">
        <v>0</v>
      </c>
      <c r="H80" s="251">
        <f t="shared" si="3"/>
        <v>9455.6672000000017</v>
      </c>
      <c r="I80" s="251">
        <f t="shared" si="4"/>
        <v>787.97226666666677</v>
      </c>
      <c r="J80" s="251">
        <v>21.238933333333339</v>
      </c>
      <c r="K80" s="45">
        <v>22</v>
      </c>
      <c r="L80" s="29"/>
      <c r="M80" s="29"/>
    </row>
    <row r="81" spans="2:13" ht="15.75" hidden="1" customHeight="1">
      <c r="B81" s="250" t="s">
        <v>129</v>
      </c>
      <c r="C81" s="251">
        <f>Demographics!F82</f>
        <v>1025.325</v>
      </c>
      <c r="D81" s="251">
        <f>Demographics!G82</f>
        <v>947.40030000000013</v>
      </c>
      <c r="E81" s="45">
        <v>1</v>
      </c>
      <c r="F81" s="45">
        <v>22</v>
      </c>
      <c r="G81" s="45">
        <v>0</v>
      </c>
      <c r="H81" s="251">
        <f t="shared" si="3"/>
        <v>10499.328000000001</v>
      </c>
      <c r="I81" s="251">
        <f t="shared" si="4"/>
        <v>874.94400000000007</v>
      </c>
      <c r="J81" s="251">
        <v>21.238933333333339</v>
      </c>
      <c r="K81" s="45">
        <v>22</v>
      </c>
      <c r="L81" s="29"/>
      <c r="M81" s="29"/>
    </row>
    <row r="82" spans="2:13" ht="15.75" hidden="1" customHeight="1">
      <c r="B82" s="250" t="s">
        <v>130</v>
      </c>
      <c r="C82" s="251">
        <f>Demographics!F83</f>
        <v>607.91500000000008</v>
      </c>
      <c r="D82" s="251">
        <f>Demographics!G83</f>
        <v>561.71346000000005</v>
      </c>
      <c r="E82" s="45">
        <v>1</v>
      </c>
      <c r="F82" s="45">
        <v>22</v>
      </c>
      <c r="G82" s="45">
        <v>0</v>
      </c>
      <c r="H82" s="251">
        <f t="shared" si="3"/>
        <v>6225.0496000000003</v>
      </c>
      <c r="I82" s="251">
        <f t="shared" si="4"/>
        <v>518.75413333333336</v>
      </c>
      <c r="J82" s="251">
        <v>21.238933333333339</v>
      </c>
      <c r="K82" s="45">
        <v>22</v>
      </c>
      <c r="L82" s="29"/>
      <c r="M82" s="29"/>
    </row>
    <row r="83" spans="2:13" ht="15.75" hidden="1" customHeight="1">
      <c r="B83" s="250" t="s">
        <v>131</v>
      </c>
      <c r="C83" s="251">
        <f>Demographics!F84</f>
        <v>531.23</v>
      </c>
      <c r="D83" s="251">
        <f>Demographics!G84</f>
        <v>490.85652000000005</v>
      </c>
      <c r="E83" s="45">
        <v>1</v>
      </c>
      <c r="F83" s="45">
        <v>22</v>
      </c>
      <c r="G83" s="45">
        <v>0</v>
      </c>
      <c r="H83" s="251">
        <f t="shared" si="3"/>
        <v>5439.7952000000005</v>
      </c>
      <c r="I83" s="251">
        <f t="shared" si="4"/>
        <v>453.31626666666671</v>
      </c>
      <c r="J83" s="251">
        <v>21.238933333333339</v>
      </c>
      <c r="K83" s="45">
        <v>22</v>
      </c>
      <c r="L83" s="29"/>
      <c r="M83" s="29"/>
    </row>
    <row r="84" spans="2:13" ht="15.75" hidden="1" customHeight="1">
      <c r="B84" s="250" t="s">
        <v>132</v>
      </c>
      <c r="C84" s="251">
        <f>Demographics!F85</f>
        <v>949.86500000000012</v>
      </c>
      <c r="D84" s="251">
        <f>Demographics!G85</f>
        <v>877.67526000000021</v>
      </c>
      <c r="E84" s="45">
        <v>1</v>
      </c>
      <c r="F84" s="45">
        <v>22</v>
      </c>
      <c r="G84" s="45">
        <v>0</v>
      </c>
      <c r="H84" s="251">
        <f t="shared" si="3"/>
        <v>9726.6176000000014</v>
      </c>
      <c r="I84" s="251">
        <f t="shared" si="4"/>
        <v>810.55146666666678</v>
      </c>
      <c r="J84" s="251">
        <v>21.238933333333339</v>
      </c>
      <c r="K84" s="45">
        <v>22</v>
      </c>
      <c r="L84" s="29"/>
      <c r="M84" s="29"/>
    </row>
    <row r="85" spans="2:13" ht="15.75" hidden="1" customHeight="1">
      <c r="B85" s="250" t="s">
        <v>133</v>
      </c>
      <c r="C85" s="251">
        <f>Demographics!F86</f>
        <v>1290.6250000000002</v>
      </c>
      <c r="D85" s="251">
        <f>Demographics!G86</f>
        <v>1192.5375000000004</v>
      </c>
      <c r="E85" s="45">
        <v>1</v>
      </c>
      <c r="F85" s="45">
        <v>22</v>
      </c>
      <c r="G85" s="45">
        <v>0</v>
      </c>
      <c r="H85" s="251">
        <f t="shared" si="3"/>
        <v>13216.000000000004</v>
      </c>
      <c r="I85" s="251">
        <f t="shared" si="4"/>
        <v>1101.3333333333337</v>
      </c>
      <c r="J85" s="251">
        <v>21.238933333333339</v>
      </c>
      <c r="K85" s="45">
        <v>22</v>
      </c>
      <c r="L85" s="29"/>
      <c r="M85" s="29"/>
    </row>
    <row r="86" spans="2:13" ht="15.75" hidden="1" customHeight="1">
      <c r="B86" s="250" t="s">
        <v>134</v>
      </c>
      <c r="C86" s="251">
        <f>Demographics!F87</f>
        <v>1483.65</v>
      </c>
      <c r="D86" s="251">
        <f>Demographics!G87</f>
        <v>1370.8926000000001</v>
      </c>
      <c r="E86" s="45">
        <v>1</v>
      </c>
      <c r="F86" s="45">
        <v>22</v>
      </c>
      <c r="G86" s="45">
        <v>0</v>
      </c>
      <c r="H86" s="251">
        <f t="shared" si="3"/>
        <v>15192.576000000001</v>
      </c>
      <c r="I86" s="251">
        <f t="shared" si="4"/>
        <v>1266.048</v>
      </c>
      <c r="J86" s="251">
        <v>21.238933333333339</v>
      </c>
      <c r="K86" s="45">
        <v>22</v>
      </c>
      <c r="L86" s="29"/>
      <c r="M86" s="29"/>
    </row>
    <row r="87" spans="2:13" ht="15.75" hidden="1" customHeight="1">
      <c r="B87" s="250" t="s">
        <v>135</v>
      </c>
      <c r="C87" s="251">
        <f>Demographics!F88</f>
        <v>1451.3100000000002</v>
      </c>
      <c r="D87" s="251">
        <f>Demographics!G88</f>
        <v>1341.0104400000002</v>
      </c>
      <c r="E87" s="45">
        <v>1</v>
      </c>
      <c r="F87" s="45">
        <v>22</v>
      </c>
      <c r="G87" s="45">
        <v>0</v>
      </c>
      <c r="H87" s="251">
        <f t="shared" si="3"/>
        <v>14861.414400000001</v>
      </c>
      <c r="I87" s="251">
        <f t="shared" si="4"/>
        <v>1238.4512000000002</v>
      </c>
      <c r="J87" s="251">
        <v>21.238933333333339</v>
      </c>
      <c r="K87" s="45">
        <v>22</v>
      </c>
      <c r="L87" s="29"/>
      <c r="M87" s="29"/>
    </row>
    <row r="88" spans="2:13" ht="15.75" hidden="1" customHeight="1">
      <c r="B88" s="250" t="s">
        <v>136</v>
      </c>
      <c r="C88" s="251">
        <f>Demographics!F89</f>
        <v>806.57500000000005</v>
      </c>
      <c r="D88" s="251">
        <f>Demographics!G89</f>
        <v>745.27530000000013</v>
      </c>
      <c r="E88" s="45">
        <v>1</v>
      </c>
      <c r="F88" s="45">
        <v>22</v>
      </c>
      <c r="G88" s="45">
        <v>0</v>
      </c>
      <c r="H88" s="251">
        <f t="shared" si="3"/>
        <v>8259.3280000000013</v>
      </c>
      <c r="I88" s="251">
        <f t="shared" si="4"/>
        <v>688.27733333333344</v>
      </c>
      <c r="J88" s="251">
        <v>21.238933333333339</v>
      </c>
      <c r="K88" s="45">
        <v>22</v>
      </c>
      <c r="L88" s="29"/>
      <c r="M88" s="29"/>
    </row>
    <row r="89" spans="2:13" ht="15.75" hidden="1" customHeight="1">
      <c r="B89" s="250" t="s">
        <v>137</v>
      </c>
      <c r="C89" s="251">
        <f>Demographics!F90</f>
        <v>693.10500000000002</v>
      </c>
      <c r="D89" s="251">
        <f>Demographics!G90</f>
        <v>640.42902000000004</v>
      </c>
      <c r="E89" s="45">
        <v>1</v>
      </c>
      <c r="F89" s="45">
        <v>22</v>
      </c>
      <c r="G89" s="45">
        <v>0</v>
      </c>
      <c r="H89" s="251">
        <f t="shared" si="3"/>
        <v>7097.3952000000008</v>
      </c>
      <c r="I89" s="251">
        <f t="shared" si="4"/>
        <v>591.44960000000003</v>
      </c>
      <c r="J89" s="251">
        <v>21.238933333333339</v>
      </c>
      <c r="K89" s="45">
        <v>22</v>
      </c>
      <c r="L89" s="29"/>
      <c r="M89" s="29"/>
    </row>
    <row r="90" spans="2:13" ht="15.75" hidden="1" customHeight="1">
      <c r="B90" s="250" t="s">
        <v>138</v>
      </c>
      <c r="C90" s="251">
        <f>Demographics!F91</f>
        <v>924.00000000000011</v>
      </c>
      <c r="D90" s="251">
        <f>Demographics!G91</f>
        <v>853.77600000000018</v>
      </c>
      <c r="E90" s="45">
        <v>1</v>
      </c>
      <c r="F90" s="45">
        <v>22</v>
      </c>
      <c r="G90" s="45">
        <v>0</v>
      </c>
      <c r="H90" s="251">
        <f t="shared" si="3"/>
        <v>9461.760000000002</v>
      </c>
      <c r="I90" s="251">
        <f t="shared" si="4"/>
        <v>788.48000000000013</v>
      </c>
      <c r="J90" s="251">
        <v>21.238933333333339</v>
      </c>
      <c r="K90" s="45">
        <v>22</v>
      </c>
      <c r="L90" s="29"/>
      <c r="M90" s="29"/>
    </row>
    <row r="91" spans="2:13" ht="15.75" hidden="1" customHeight="1">
      <c r="B91" s="250" t="s">
        <v>139</v>
      </c>
      <c r="C91" s="251">
        <f>Demographics!F92</f>
        <v>797.40500000000009</v>
      </c>
      <c r="D91" s="251">
        <f>Demographics!G92</f>
        <v>736.80222000000015</v>
      </c>
      <c r="E91" s="45">
        <v>1</v>
      </c>
      <c r="F91" s="45">
        <v>22</v>
      </c>
      <c r="G91" s="45">
        <v>0</v>
      </c>
      <c r="H91" s="251">
        <f t="shared" si="3"/>
        <v>8165.427200000001</v>
      </c>
      <c r="I91" s="251">
        <f t="shared" si="4"/>
        <v>680.45226666666679</v>
      </c>
      <c r="J91" s="251">
        <v>21.238933333333339</v>
      </c>
      <c r="K91" s="45">
        <v>22</v>
      </c>
      <c r="L91" s="29"/>
      <c r="M91" s="29"/>
    </row>
    <row r="92" spans="2:13" ht="15.75" hidden="1" customHeight="1">
      <c r="B92" s="250" t="s">
        <v>140</v>
      </c>
      <c r="C92" s="251">
        <f>Demographics!F93</f>
        <v>846.44</v>
      </c>
      <c r="D92" s="251">
        <f>Demographics!G93</f>
        <v>782.11056000000008</v>
      </c>
      <c r="E92" s="45">
        <v>1</v>
      </c>
      <c r="F92" s="45">
        <v>22</v>
      </c>
      <c r="G92" s="45">
        <v>0</v>
      </c>
      <c r="H92" s="251">
        <f t="shared" si="3"/>
        <v>8667.5456000000013</v>
      </c>
      <c r="I92" s="251">
        <f t="shared" si="4"/>
        <v>722.29546666666681</v>
      </c>
      <c r="J92" s="251">
        <v>21.238933333333339</v>
      </c>
      <c r="K92" s="45">
        <v>22</v>
      </c>
      <c r="L92" s="29"/>
      <c r="M92" s="29"/>
    </row>
    <row r="93" spans="2:13" ht="15.75" hidden="1" customHeight="1">
      <c r="B93" s="250" t="s">
        <v>141</v>
      </c>
      <c r="C93" s="251">
        <f>Demographics!F94</f>
        <v>730.90500000000009</v>
      </c>
      <c r="D93" s="251">
        <f>Demographics!G94</f>
        <v>675.35622000000012</v>
      </c>
      <c r="E93" s="45">
        <v>1</v>
      </c>
      <c r="F93" s="45">
        <v>22</v>
      </c>
      <c r="G93" s="45">
        <v>0</v>
      </c>
      <c r="H93" s="251">
        <f t="shared" si="3"/>
        <v>7484.467200000001</v>
      </c>
      <c r="I93" s="251">
        <f t="shared" si="4"/>
        <v>623.70560000000012</v>
      </c>
      <c r="J93" s="251">
        <v>21.238933333333339</v>
      </c>
      <c r="K93" s="45">
        <v>22</v>
      </c>
      <c r="L93" s="29"/>
      <c r="M93" s="29"/>
    </row>
    <row r="94" spans="2:13" ht="15.75" hidden="1" customHeight="1">
      <c r="B94" s="250" t="s">
        <v>142</v>
      </c>
      <c r="C94" s="251">
        <f>Demographics!F95</f>
        <v>891.45</v>
      </c>
      <c r="D94" s="251">
        <f>Demographics!G95</f>
        <v>823.6998000000001</v>
      </c>
      <c r="E94" s="45">
        <v>1</v>
      </c>
      <c r="F94" s="45">
        <v>22</v>
      </c>
      <c r="G94" s="45">
        <v>0</v>
      </c>
      <c r="H94" s="251">
        <f t="shared" si="3"/>
        <v>9128.4480000000021</v>
      </c>
      <c r="I94" s="251">
        <f t="shared" si="4"/>
        <v>760.70400000000018</v>
      </c>
      <c r="J94" s="251">
        <v>21.238933333333339</v>
      </c>
      <c r="K94" s="45">
        <v>22</v>
      </c>
      <c r="L94" s="29"/>
      <c r="M94" s="29"/>
    </row>
    <row r="95" spans="2:13" ht="15.75" hidden="1" customHeight="1">
      <c r="B95" s="250" t="s">
        <v>143</v>
      </c>
      <c r="C95" s="251">
        <f>Demographics!F96</f>
        <v>797.75500000000011</v>
      </c>
      <c r="D95" s="251">
        <f>Demographics!G96</f>
        <v>737.12562000000014</v>
      </c>
      <c r="E95" s="45">
        <v>1</v>
      </c>
      <c r="F95" s="45">
        <v>22</v>
      </c>
      <c r="G95" s="45">
        <v>0</v>
      </c>
      <c r="H95" s="251">
        <f t="shared" si="3"/>
        <v>8169.0112000000017</v>
      </c>
      <c r="I95" s="251">
        <f t="shared" si="4"/>
        <v>680.75093333333348</v>
      </c>
      <c r="J95" s="251">
        <v>21.238933333333339</v>
      </c>
      <c r="K95" s="45">
        <v>22</v>
      </c>
      <c r="L95" s="29"/>
      <c r="M95" s="29"/>
    </row>
    <row r="96" spans="2:13" ht="15.75" hidden="1" customHeight="1">
      <c r="B96" s="250" t="s">
        <v>144</v>
      </c>
      <c r="C96" s="251">
        <f>Demographics!F97</f>
        <v>611.55500000000006</v>
      </c>
      <c r="D96" s="251">
        <f>Demographics!G97</f>
        <v>565.07682000000011</v>
      </c>
      <c r="E96" s="45">
        <v>1</v>
      </c>
      <c r="F96" s="45">
        <v>22</v>
      </c>
      <c r="G96" s="45">
        <v>0</v>
      </c>
      <c r="H96" s="251">
        <f t="shared" si="3"/>
        <v>6262.3232000000016</v>
      </c>
      <c r="I96" s="251">
        <f t="shared" si="4"/>
        <v>521.8602666666668</v>
      </c>
      <c r="J96" s="251">
        <v>21.238933333333339</v>
      </c>
      <c r="K96" s="45">
        <v>22</v>
      </c>
      <c r="L96" s="29"/>
      <c r="M96" s="29"/>
    </row>
    <row r="97" spans="2:13" ht="15.75" hidden="1" customHeight="1">
      <c r="B97" s="250" t="s">
        <v>145</v>
      </c>
      <c r="C97" s="251">
        <f>Demographics!F98</f>
        <v>639.55500000000006</v>
      </c>
      <c r="D97" s="251">
        <f>Demographics!G98</f>
        <v>590.94882000000007</v>
      </c>
      <c r="E97" s="45">
        <v>1</v>
      </c>
      <c r="F97" s="45">
        <v>22</v>
      </c>
      <c r="G97" s="45">
        <v>0</v>
      </c>
      <c r="H97" s="251">
        <f t="shared" si="3"/>
        <v>6549.043200000001</v>
      </c>
      <c r="I97" s="251">
        <f t="shared" si="4"/>
        <v>545.75360000000012</v>
      </c>
      <c r="J97" s="251">
        <v>21.238933333333339</v>
      </c>
      <c r="K97" s="45">
        <v>22</v>
      </c>
      <c r="L97" s="29"/>
      <c r="M97" s="29"/>
    </row>
    <row r="98" spans="2:13" ht="15.75" hidden="1" customHeight="1">
      <c r="B98" s="250" t="s">
        <v>146</v>
      </c>
      <c r="C98" s="251">
        <f>Demographics!F99</f>
        <v>628.6</v>
      </c>
      <c r="D98" s="251">
        <f>Demographics!G99</f>
        <v>580.82640000000004</v>
      </c>
      <c r="E98" s="45">
        <v>1</v>
      </c>
      <c r="F98" s="45">
        <v>22</v>
      </c>
      <c r="G98" s="45">
        <v>0</v>
      </c>
      <c r="H98" s="251">
        <f t="shared" si="3"/>
        <v>6436.8640000000005</v>
      </c>
      <c r="I98" s="251">
        <f t="shared" si="4"/>
        <v>536.40533333333337</v>
      </c>
      <c r="J98" s="251">
        <v>21.238933333333339</v>
      </c>
      <c r="K98" s="45">
        <v>22</v>
      </c>
      <c r="L98" s="29"/>
      <c r="M98" s="29"/>
    </row>
    <row r="99" spans="2:13" ht="15.75" hidden="1" customHeight="1">
      <c r="B99" s="250" t="s">
        <v>147</v>
      </c>
      <c r="C99" s="251">
        <f>Demographics!F100</f>
        <v>652.92500000000007</v>
      </c>
      <c r="D99" s="251">
        <f>Demographics!G100</f>
        <v>603.30270000000007</v>
      </c>
      <c r="E99" s="45">
        <v>1</v>
      </c>
      <c r="F99" s="45">
        <v>22</v>
      </c>
      <c r="G99" s="45">
        <v>0</v>
      </c>
      <c r="H99" s="251">
        <f t="shared" si="3"/>
        <v>6685.9520000000011</v>
      </c>
      <c r="I99" s="251">
        <f t="shared" si="4"/>
        <v>557.16266666666672</v>
      </c>
      <c r="J99" s="251">
        <v>21.238933333333339</v>
      </c>
      <c r="K99" s="45">
        <v>22</v>
      </c>
      <c r="L99" s="29"/>
      <c r="M99" s="29"/>
    </row>
    <row r="100" spans="2:13" ht="15.75" hidden="1" customHeight="1">
      <c r="B100" s="250" t="s">
        <v>148</v>
      </c>
      <c r="C100" s="251">
        <f>Demographics!F101</f>
        <v>837.93500000000006</v>
      </c>
      <c r="D100" s="251">
        <f>Demographics!G101</f>
        <v>774.2519400000001</v>
      </c>
      <c r="E100" s="45">
        <v>1</v>
      </c>
      <c r="F100" s="45">
        <v>22</v>
      </c>
      <c r="G100" s="45">
        <v>0</v>
      </c>
      <c r="H100" s="251">
        <f t="shared" si="3"/>
        <v>8580.4544000000005</v>
      </c>
      <c r="I100" s="251">
        <f t="shared" si="4"/>
        <v>715.03786666666667</v>
      </c>
      <c r="J100" s="251">
        <v>21.238933333333339</v>
      </c>
      <c r="K100" s="45">
        <v>22</v>
      </c>
      <c r="L100" s="29"/>
      <c r="M100" s="29"/>
    </row>
    <row r="101" spans="2:13" ht="15.75" hidden="1" customHeight="1">
      <c r="B101" s="250" t="s">
        <v>149</v>
      </c>
      <c r="C101" s="251">
        <f>Demographics!F102</f>
        <v>675.0100000000001</v>
      </c>
      <c r="D101" s="251">
        <f>Demographics!G102</f>
        <v>623.70924000000014</v>
      </c>
      <c r="E101" s="45">
        <v>1</v>
      </c>
      <c r="F101" s="45">
        <v>22</v>
      </c>
      <c r="G101" s="45">
        <v>0</v>
      </c>
      <c r="H101" s="251">
        <f t="shared" si="3"/>
        <v>6912.1024000000016</v>
      </c>
      <c r="I101" s="251">
        <f t="shared" si="4"/>
        <v>576.0085333333335</v>
      </c>
      <c r="J101" s="251">
        <v>21.238933333333339</v>
      </c>
      <c r="K101" s="45">
        <v>22</v>
      </c>
      <c r="L101" s="29"/>
      <c r="M101" s="29"/>
    </row>
    <row r="102" spans="2:13" ht="15.75" hidden="1" customHeight="1">
      <c r="B102" s="250" t="s">
        <v>150</v>
      </c>
      <c r="C102" s="251">
        <f>Demographics!F103</f>
        <v>718.69</v>
      </c>
      <c r="D102" s="251">
        <f>Demographics!G103</f>
        <v>664.06956000000014</v>
      </c>
      <c r="E102" s="45">
        <v>1</v>
      </c>
      <c r="F102" s="45">
        <v>22</v>
      </c>
      <c r="G102" s="45">
        <v>0</v>
      </c>
      <c r="H102" s="251">
        <f t="shared" si="3"/>
        <v>7359.3856000000014</v>
      </c>
      <c r="I102" s="251">
        <f t="shared" si="4"/>
        <v>613.28213333333349</v>
      </c>
      <c r="J102" s="251">
        <v>21.238933333333339</v>
      </c>
      <c r="K102" s="45">
        <v>22</v>
      </c>
      <c r="L102" s="29"/>
      <c r="M102" s="29"/>
    </row>
    <row r="103" spans="2:13" ht="15.75" hidden="1" customHeight="1">
      <c r="B103" s="250" t="s">
        <v>151</v>
      </c>
      <c r="C103" s="251">
        <f>Demographics!F104</f>
        <v>453.35500000000002</v>
      </c>
      <c r="D103" s="251">
        <f>Demographics!G104</f>
        <v>418.90002000000004</v>
      </c>
      <c r="E103" s="45">
        <v>1</v>
      </c>
      <c r="F103" s="45">
        <v>22</v>
      </c>
      <c r="G103" s="45">
        <v>0</v>
      </c>
      <c r="H103" s="251">
        <f t="shared" si="3"/>
        <v>4642.3552</v>
      </c>
      <c r="I103" s="251">
        <f t="shared" si="4"/>
        <v>386.86293333333333</v>
      </c>
      <c r="J103" s="251">
        <v>21.238933333333339</v>
      </c>
      <c r="K103" s="45">
        <v>22</v>
      </c>
      <c r="L103" s="29"/>
      <c r="M103" s="29"/>
    </row>
    <row r="104" spans="2:13" ht="15.75" hidden="1" customHeight="1">
      <c r="B104" s="250" t="s">
        <v>152</v>
      </c>
      <c r="C104" s="251">
        <f>Demographics!F105</f>
        <v>558.00500000000011</v>
      </c>
      <c r="D104" s="251">
        <f>Demographics!G105</f>
        <v>515.59662000000014</v>
      </c>
      <c r="E104" s="45">
        <v>1</v>
      </c>
      <c r="F104" s="45">
        <v>22</v>
      </c>
      <c r="G104" s="45">
        <v>0</v>
      </c>
      <c r="H104" s="251">
        <f t="shared" si="3"/>
        <v>5713.9712000000018</v>
      </c>
      <c r="I104" s="251">
        <f t="shared" si="4"/>
        <v>476.16426666666683</v>
      </c>
      <c r="J104" s="251">
        <v>21.238933333333339</v>
      </c>
      <c r="K104" s="45">
        <v>22</v>
      </c>
      <c r="L104" s="29"/>
      <c r="M104" s="29"/>
    </row>
    <row r="105" spans="2:13" ht="15.75" hidden="1" customHeight="1">
      <c r="B105" s="250" t="s">
        <v>153</v>
      </c>
      <c r="C105" s="251">
        <f>Demographics!F106</f>
        <v>621.28500000000008</v>
      </c>
      <c r="D105" s="251">
        <f>Demographics!G106</f>
        <v>574.06734000000006</v>
      </c>
      <c r="E105" s="45">
        <v>1</v>
      </c>
      <c r="F105" s="45">
        <v>22</v>
      </c>
      <c r="G105" s="45">
        <v>0</v>
      </c>
      <c r="H105" s="251">
        <f t="shared" si="3"/>
        <v>6361.9584000000004</v>
      </c>
      <c r="I105" s="251">
        <f t="shared" si="4"/>
        <v>530.16320000000007</v>
      </c>
      <c r="J105" s="251">
        <v>21.238933333333339</v>
      </c>
      <c r="K105" s="45">
        <v>22</v>
      </c>
      <c r="L105" s="29"/>
      <c r="M105" s="29"/>
    </row>
    <row r="106" spans="2:13" ht="15.75" hidden="1" customHeight="1">
      <c r="B106" s="250" t="s">
        <v>154</v>
      </c>
      <c r="C106" s="251">
        <f>Demographics!F107</f>
        <v>962.04500000000007</v>
      </c>
      <c r="D106" s="251">
        <f>Demographics!G107</f>
        <v>888.9295800000001</v>
      </c>
      <c r="E106" s="45">
        <v>1</v>
      </c>
      <c r="F106" s="45">
        <v>22</v>
      </c>
      <c r="G106" s="45">
        <v>0</v>
      </c>
      <c r="H106" s="251">
        <f t="shared" si="3"/>
        <v>9851.3408000000018</v>
      </c>
      <c r="I106" s="251">
        <f t="shared" si="4"/>
        <v>820.94506666666678</v>
      </c>
      <c r="J106" s="251">
        <v>21.238933333333339</v>
      </c>
      <c r="K106" s="45">
        <v>22</v>
      </c>
      <c r="L106" s="29"/>
      <c r="M106" s="29"/>
    </row>
    <row r="107" spans="2:13" ht="15.75" hidden="1" customHeight="1">
      <c r="B107" s="250" t="s">
        <v>155</v>
      </c>
      <c r="C107" s="251">
        <f>Demographics!F108</f>
        <v>1003.7300000000001</v>
      </c>
      <c r="D107" s="251">
        <f>Demographics!G108</f>
        <v>927.44652000000019</v>
      </c>
      <c r="E107" s="45">
        <v>1</v>
      </c>
      <c r="F107" s="45">
        <v>22</v>
      </c>
      <c r="G107" s="45">
        <v>0</v>
      </c>
      <c r="H107" s="251">
        <f t="shared" si="3"/>
        <v>10278.195200000002</v>
      </c>
      <c r="I107" s="251">
        <f t="shared" si="4"/>
        <v>856.51626666666687</v>
      </c>
      <c r="J107" s="251">
        <v>21.238933333333339</v>
      </c>
      <c r="K107" s="45">
        <v>22</v>
      </c>
      <c r="L107" s="29"/>
      <c r="M107" s="29"/>
    </row>
    <row r="108" spans="2:13" ht="15.75" hidden="1" customHeight="1">
      <c r="B108" s="250" t="s">
        <v>156</v>
      </c>
      <c r="C108" s="251">
        <f>Demographics!F109</f>
        <v>761.25000000000011</v>
      </c>
      <c r="D108" s="251">
        <f>Demographics!G109</f>
        <v>703.3950000000001</v>
      </c>
      <c r="E108" s="45">
        <v>1</v>
      </c>
      <c r="F108" s="45">
        <v>22</v>
      </c>
      <c r="G108" s="45">
        <v>0</v>
      </c>
      <c r="H108" s="251">
        <f t="shared" si="3"/>
        <v>7795.2000000000007</v>
      </c>
      <c r="I108" s="251">
        <f t="shared" si="4"/>
        <v>649.6</v>
      </c>
      <c r="J108" s="251">
        <v>21.238933333333339</v>
      </c>
      <c r="K108" s="45">
        <v>22</v>
      </c>
      <c r="L108" s="29"/>
      <c r="M108" s="29"/>
    </row>
    <row r="109" spans="2:13" ht="15.75" hidden="1" customHeight="1">
      <c r="B109" s="250" t="s">
        <v>157</v>
      </c>
      <c r="C109" s="251">
        <f>Demographics!F110</f>
        <v>614.00500000000011</v>
      </c>
      <c r="D109" s="251">
        <f>Demographics!G110</f>
        <v>567.34062000000017</v>
      </c>
      <c r="E109" s="45">
        <v>1</v>
      </c>
      <c r="F109" s="45">
        <v>22</v>
      </c>
      <c r="G109" s="45">
        <v>0</v>
      </c>
      <c r="H109" s="251">
        <f t="shared" si="3"/>
        <v>6287.4112000000014</v>
      </c>
      <c r="I109" s="251">
        <f t="shared" si="4"/>
        <v>523.95093333333341</v>
      </c>
      <c r="J109" s="251">
        <v>21.238933333333339</v>
      </c>
      <c r="K109" s="45">
        <v>22</v>
      </c>
      <c r="L109" s="29"/>
      <c r="M109" s="29"/>
    </row>
    <row r="110" spans="2:13" ht="15.75" hidden="1" customHeight="1">
      <c r="B110" s="26">
        <f>Demographics!D111</f>
        <v>0</v>
      </c>
      <c r="C110" s="142">
        <f>Demographics!F111</f>
        <v>1186.2949875000002</v>
      </c>
      <c r="D110" s="142">
        <f>Demographics!G111</f>
        <v>1096.1365684500001</v>
      </c>
      <c r="E110" s="29">
        <v>1</v>
      </c>
      <c r="F110" s="29">
        <v>22</v>
      </c>
      <c r="G110" s="29">
        <v>0</v>
      </c>
      <c r="H110" s="142">
        <f t="shared" si="3"/>
        <v>12147.660672</v>
      </c>
      <c r="I110" s="142">
        <f t="shared" si="4"/>
        <v>1012.305056</v>
      </c>
      <c r="J110" s="142">
        <v>21.238933333333339</v>
      </c>
      <c r="K110" s="29">
        <v>22</v>
      </c>
      <c r="L110" s="29"/>
      <c r="M110" s="29"/>
    </row>
    <row r="111" spans="2:13" ht="15.75" hidden="1" customHeight="1">
      <c r="B111" s="26">
        <f>Demographics!D112</f>
        <v>0</v>
      </c>
      <c r="C111" s="142">
        <f>Demographics!F112</f>
        <v>868.63822500000015</v>
      </c>
      <c r="D111" s="142">
        <f>Demographics!G112</f>
        <v>802.62171990000013</v>
      </c>
      <c r="E111" s="29">
        <v>1</v>
      </c>
      <c r="F111" s="29">
        <v>22</v>
      </c>
      <c r="G111" s="29">
        <v>0</v>
      </c>
      <c r="H111" s="142">
        <f t="shared" si="3"/>
        <v>8894.8554240000012</v>
      </c>
      <c r="I111" s="142">
        <f t="shared" si="4"/>
        <v>741.23795200000006</v>
      </c>
      <c r="J111" s="142">
        <v>21.238933333333339</v>
      </c>
      <c r="K111" s="29">
        <v>22</v>
      </c>
      <c r="L111" s="29"/>
      <c r="M111" s="29"/>
    </row>
    <row r="112" spans="2:13" ht="15.75" hidden="1" customHeight="1">
      <c r="B112" s="26">
        <f>Demographics!D113</f>
        <v>0</v>
      </c>
      <c r="C112" s="142">
        <f>Demographics!F113</f>
        <v>817.7512875000001</v>
      </c>
      <c r="D112" s="142">
        <f>Demographics!G113</f>
        <v>755.60218965000013</v>
      </c>
      <c r="E112" s="29">
        <v>1</v>
      </c>
      <c r="F112" s="29">
        <v>22</v>
      </c>
      <c r="G112" s="29">
        <v>0</v>
      </c>
      <c r="H112" s="142">
        <f t="shared" si="3"/>
        <v>8373.7731840000015</v>
      </c>
      <c r="I112" s="142">
        <f t="shared" si="4"/>
        <v>697.81443200000012</v>
      </c>
      <c r="J112" s="142">
        <v>21.238933333333339</v>
      </c>
      <c r="K112" s="29">
        <v>22</v>
      </c>
      <c r="L112" s="29"/>
      <c r="M112" s="29"/>
    </row>
    <row r="113" spans="1:26" ht="15.75" hidden="1" customHeight="1">
      <c r="B113" s="26">
        <f>Demographics!D114</f>
        <v>0</v>
      </c>
      <c r="C113" s="142">
        <f>Demographics!F114</f>
        <v>679.72721250000006</v>
      </c>
      <c r="D113" s="142">
        <f>Demographics!G114</f>
        <v>628.06794435000006</v>
      </c>
      <c r="E113" s="29">
        <v>1</v>
      </c>
      <c r="F113" s="29">
        <v>22</v>
      </c>
      <c r="G113" s="29">
        <v>0</v>
      </c>
      <c r="H113" s="142">
        <f t="shared" si="3"/>
        <v>6960.406656000001</v>
      </c>
      <c r="I113" s="142">
        <f t="shared" si="4"/>
        <v>580.03388800000005</v>
      </c>
      <c r="J113" s="142">
        <v>21.238933333333339</v>
      </c>
      <c r="K113" s="29">
        <v>22</v>
      </c>
      <c r="L113" s="29"/>
      <c r="M113" s="29"/>
    </row>
    <row r="114" spans="1:26" ht="15.75" hidden="1" customHeight="1">
      <c r="B114" s="26">
        <f>Demographics!D115</f>
        <v>0</v>
      </c>
      <c r="C114" s="142">
        <f>Demographics!F115</f>
        <v>1403.3646375000001</v>
      </c>
      <c r="D114" s="142">
        <f>Demographics!G115</f>
        <v>1296.7089250500001</v>
      </c>
      <c r="E114" s="29">
        <v>1</v>
      </c>
      <c r="F114" s="29">
        <v>22</v>
      </c>
      <c r="G114" s="29">
        <v>0</v>
      </c>
      <c r="H114" s="142">
        <f t="shared" si="3"/>
        <v>14370.453888000002</v>
      </c>
      <c r="I114" s="142">
        <f t="shared" si="4"/>
        <v>1197.5378240000002</v>
      </c>
      <c r="J114" s="142">
        <v>21.238933333333339</v>
      </c>
      <c r="K114" s="29">
        <v>22</v>
      </c>
      <c r="L114" s="29"/>
      <c r="M114" s="29"/>
    </row>
    <row r="115" spans="1:26" ht="15.75" hidden="1" customHeight="1">
      <c r="B115" s="26">
        <f>Demographics!D116</f>
        <v>0</v>
      </c>
      <c r="C115" s="142">
        <f>Demographics!F116</f>
        <v>1430.2286250000002</v>
      </c>
      <c r="D115" s="142">
        <f>Demographics!G116</f>
        <v>1321.5312495000003</v>
      </c>
      <c r="E115" s="29">
        <v>1</v>
      </c>
      <c r="F115" s="29">
        <v>22</v>
      </c>
      <c r="G115" s="29">
        <v>0</v>
      </c>
      <c r="H115" s="142">
        <f t="shared" si="3"/>
        <v>14645.541120000002</v>
      </c>
      <c r="I115" s="142">
        <f t="shared" si="4"/>
        <v>1220.4617600000001</v>
      </c>
      <c r="J115" s="142">
        <v>21.238933333333339</v>
      </c>
      <c r="K115" s="29">
        <v>22</v>
      </c>
      <c r="L115" s="29"/>
      <c r="M115" s="29"/>
    </row>
    <row r="116" spans="1:26" ht="15.75" hidden="1" customHeight="1">
      <c r="B116" s="26">
        <f>Demographics!D117</f>
        <v>0</v>
      </c>
      <c r="C116" s="142">
        <f>Demographics!F117</f>
        <v>1228.6947750000002</v>
      </c>
      <c r="D116" s="142">
        <f>Demographics!G117</f>
        <v>1135.3139721000002</v>
      </c>
      <c r="E116" s="29">
        <v>1</v>
      </c>
      <c r="F116" s="29">
        <v>22</v>
      </c>
      <c r="G116" s="29">
        <v>0</v>
      </c>
      <c r="H116" s="142">
        <f t="shared" si="3"/>
        <v>12581.834496000003</v>
      </c>
      <c r="I116" s="142">
        <f t="shared" si="4"/>
        <v>1048.4862080000003</v>
      </c>
      <c r="J116" s="142">
        <v>21.238933333333339</v>
      </c>
      <c r="K116" s="29">
        <v>22</v>
      </c>
      <c r="L116" s="29"/>
      <c r="M116" s="29"/>
    </row>
    <row r="117" spans="1:26" ht="15.75" hidden="1" customHeight="1">
      <c r="A117" s="22"/>
      <c r="B117" s="26">
        <f>Demographics!D118</f>
        <v>0</v>
      </c>
      <c r="C117" s="142">
        <f>Demographics!F118</f>
        <v>1031.9079750000003</v>
      </c>
      <c r="D117" s="142">
        <f>Demographics!G118</f>
        <v>953.48296890000029</v>
      </c>
      <c r="E117" s="29">
        <v>1</v>
      </c>
      <c r="F117" s="29">
        <v>22</v>
      </c>
      <c r="G117" s="29">
        <v>0</v>
      </c>
      <c r="H117" s="142">
        <f t="shared" si="3"/>
        <v>10566.737664000002</v>
      </c>
      <c r="I117" s="142">
        <f t="shared" si="4"/>
        <v>880.56147200000021</v>
      </c>
      <c r="J117" s="142">
        <v>21.238933333333339</v>
      </c>
      <c r="K117" s="29">
        <v>22</v>
      </c>
      <c r="L117" s="29"/>
      <c r="M117" s="2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22"/>
      <c r="B118" s="26">
        <f>Demographics!D119</f>
        <v>0</v>
      </c>
      <c r="C118" s="142">
        <f>Demographics!F119</f>
        <v>1452.0938250000004</v>
      </c>
      <c r="D118" s="142">
        <f>Demographics!G119</f>
        <v>1341.7346943000005</v>
      </c>
      <c r="E118" s="29">
        <v>1</v>
      </c>
      <c r="F118" s="29">
        <v>22</v>
      </c>
      <c r="G118" s="29">
        <v>0</v>
      </c>
      <c r="H118" s="142">
        <f t="shared" si="3"/>
        <v>14869.440768000004</v>
      </c>
      <c r="I118" s="142">
        <f t="shared" si="4"/>
        <v>1239.1200640000004</v>
      </c>
      <c r="J118" s="142">
        <v>21.238933333333339</v>
      </c>
      <c r="K118" s="29">
        <v>22</v>
      </c>
      <c r="L118" s="29"/>
      <c r="M118" s="2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22"/>
      <c r="B119" s="26">
        <f>Demographics!D120</f>
        <v>0</v>
      </c>
      <c r="C119" s="142">
        <f>Demographics!F120</f>
        <v>1448.1739125000004</v>
      </c>
      <c r="D119" s="142">
        <f>Demographics!G120</f>
        <v>1338.1126951500005</v>
      </c>
      <c r="E119" s="29">
        <v>1</v>
      </c>
      <c r="F119" s="29">
        <v>22</v>
      </c>
      <c r="G119" s="29">
        <v>0</v>
      </c>
      <c r="H119" s="142">
        <f t="shared" si="3"/>
        <v>14829.300864000006</v>
      </c>
      <c r="I119" s="142">
        <f t="shared" si="4"/>
        <v>1235.7750720000006</v>
      </c>
      <c r="J119" s="142">
        <v>21.238933333333339</v>
      </c>
      <c r="K119" s="29">
        <v>22</v>
      </c>
      <c r="L119" s="29"/>
      <c r="M119" s="29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22"/>
      <c r="B120" s="26">
        <f>Demographics!D121</f>
        <v>0</v>
      </c>
      <c r="C120" s="142">
        <f>Demographics!F121</f>
        <v>1481.1155625000001</v>
      </c>
      <c r="D120" s="142">
        <f>Demographics!G121</f>
        <v>1368.5507797500002</v>
      </c>
      <c r="E120" s="29">
        <v>1</v>
      </c>
      <c r="F120" s="29">
        <v>22</v>
      </c>
      <c r="G120" s="29">
        <v>0</v>
      </c>
      <c r="H120" s="142">
        <f t="shared" si="3"/>
        <v>15166.623360000001</v>
      </c>
      <c r="I120" s="142">
        <f t="shared" si="4"/>
        <v>1263.8852800000002</v>
      </c>
      <c r="J120" s="142">
        <v>21.238933333333339</v>
      </c>
      <c r="K120" s="29">
        <v>22</v>
      </c>
      <c r="L120" s="29"/>
      <c r="M120" s="29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22"/>
      <c r="B121" s="26">
        <f>Demographics!D122</f>
        <v>0</v>
      </c>
      <c r="C121" s="142">
        <f>Demographics!F122</f>
        <v>1242.43245</v>
      </c>
      <c r="D121" s="142">
        <f>Demographics!G122</f>
        <v>1148.0075838</v>
      </c>
      <c r="E121" s="29">
        <v>1</v>
      </c>
      <c r="F121" s="29">
        <v>22</v>
      </c>
      <c r="G121" s="29">
        <v>0</v>
      </c>
      <c r="H121" s="142">
        <f t="shared" si="3"/>
        <v>12722.508288000001</v>
      </c>
      <c r="I121" s="142">
        <f t="shared" si="4"/>
        <v>1060.209024</v>
      </c>
      <c r="J121" s="142">
        <v>21.238933333333339</v>
      </c>
      <c r="K121" s="29">
        <v>22</v>
      </c>
      <c r="L121" s="29"/>
      <c r="M121" s="29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22"/>
      <c r="B122" s="26">
        <f>Demographics!D123</f>
        <v>0</v>
      </c>
      <c r="C122" s="142">
        <f>Demographics!F123</f>
        <v>1616.5143750000002</v>
      </c>
      <c r="D122" s="142">
        <f>Demographics!G123</f>
        <v>1493.6592825000002</v>
      </c>
      <c r="E122" s="29">
        <v>1</v>
      </c>
      <c r="F122" s="29">
        <v>22</v>
      </c>
      <c r="G122" s="29">
        <v>0</v>
      </c>
      <c r="H122" s="142">
        <f t="shared" si="3"/>
        <v>16553.107200000002</v>
      </c>
      <c r="I122" s="142">
        <f t="shared" si="4"/>
        <v>1379.4256000000003</v>
      </c>
      <c r="J122" s="142">
        <v>21.238933333333339</v>
      </c>
      <c r="K122" s="29">
        <v>22</v>
      </c>
      <c r="L122" s="29"/>
      <c r="M122" s="29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22"/>
      <c r="B123" s="26">
        <f>Demographics!D124</f>
        <v>0</v>
      </c>
      <c r="C123" s="142">
        <f>Demographics!F124</f>
        <v>3008.1912000000007</v>
      </c>
      <c r="D123" s="142">
        <f>Demographics!G124</f>
        <v>2779.5686688000005</v>
      </c>
      <c r="E123" s="29">
        <v>1</v>
      </c>
      <c r="F123" s="29">
        <v>22</v>
      </c>
      <c r="G123" s="29">
        <v>0</v>
      </c>
      <c r="H123" s="142">
        <f t="shared" si="3"/>
        <v>30803.877888000006</v>
      </c>
      <c r="I123" s="142">
        <f t="shared" si="4"/>
        <v>2566.9898240000007</v>
      </c>
      <c r="J123" s="142">
        <v>21.238933333333339</v>
      </c>
      <c r="K123" s="29">
        <v>22</v>
      </c>
      <c r="L123" s="29"/>
      <c r="M123" s="29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22"/>
      <c r="B124" s="26">
        <f>Demographics!D125</f>
        <v>0</v>
      </c>
      <c r="C124" s="142">
        <f>Demographics!F125</f>
        <v>1399.3368375000002</v>
      </c>
      <c r="D124" s="142">
        <f>Demographics!G125</f>
        <v>1292.9872378500004</v>
      </c>
      <c r="E124" s="29">
        <v>1</v>
      </c>
      <c r="F124" s="29">
        <v>22</v>
      </c>
      <c r="G124" s="29">
        <v>0</v>
      </c>
      <c r="H124" s="142">
        <f t="shared" si="3"/>
        <v>14329.209216000005</v>
      </c>
      <c r="I124" s="142">
        <f t="shared" si="4"/>
        <v>1194.1007680000005</v>
      </c>
      <c r="J124" s="142">
        <v>21.238933333333339</v>
      </c>
      <c r="K124" s="29">
        <v>22</v>
      </c>
      <c r="L124" s="29"/>
      <c r="M124" s="29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hidden="1" customHeight="1">
      <c r="B125" s="26">
        <f>Demographics!D126</f>
        <v>0</v>
      </c>
      <c r="C125" s="142">
        <f>Demographics!F126</f>
        <v>1349.2410750000001</v>
      </c>
      <c r="D125" s="142">
        <f>Demographics!G126</f>
        <v>1246.6987533000001</v>
      </c>
      <c r="E125" s="29">
        <v>1</v>
      </c>
      <c r="F125" s="29">
        <v>22</v>
      </c>
      <c r="G125" s="29">
        <v>0</v>
      </c>
      <c r="H125" s="142">
        <f t="shared" si="3"/>
        <v>13816.228608000001</v>
      </c>
      <c r="I125" s="142">
        <f t="shared" si="4"/>
        <v>1151.352384</v>
      </c>
      <c r="J125" s="142">
        <v>21.238933333333339</v>
      </c>
      <c r="K125" s="29">
        <v>22</v>
      </c>
      <c r="L125" s="29"/>
      <c r="M125" s="29"/>
    </row>
    <row r="126" spans="1:26" ht="15.75" hidden="1" customHeight="1">
      <c r="B126" s="26">
        <f>Demographics!D127</f>
        <v>0</v>
      </c>
      <c r="C126" s="142">
        <f>Demographics!F127</f>
        <v>1437.7088250000004</v>
      </c>
      <c r="D126" s="142">
        <f>Demographics!G127</f>
        <v>1328.4429543000003</v>
      </c>
      <c r="E126" s="29">
        <v>1</v>
      </c>
      <c r="F126" s="29">
        <v>22</v>
      </c>
      <c r="G126" s="29">
        <v>0</v>
      </c>
      <c r="H126" s="142">
        <f t="shared" si="3"/>
        <v>14722.138368000004</v>
      </c>
      <c r="I126" s="142">
        <f t="shared" si="4"/>
        <v>1226.8448640000004</v>
      </c>
      <c r="J126" s="142">
        <v>21.238933333333339</v>
      </c>
      <c r="K126" s="29">
        <v>22</v>
      </c>
      <c r="L126" s="29"/>
      <c r="M126" s="29"/>
    </row>
    <row r="127" spans="1:26" ht="15.75" hidden="1" customHeight="1">
      <c r="B127" s="26">
        <f>Demographics!D128</f>
        <v>0</v>
      </c>
      <c r="C127" s="142">
        <f>Demographics!F128</f>
        <v>1461.1563750000003</v>
      </c>
      <c r="D127" s="142">
        <f>Demographics!G128</f>
        <v>1350.1084905000002</v>
      </c>
      <c r="E127" s="29">
        <v>1</v>
      </c>
      <c r="F127" s="29">
        <v>22</v>
      </c>
      <c r="G127" s="29">
        <v>0</v>
      </c>
      <c r="H127" s="142">
        <f t="shared" si="3"/>
        <v>14962.241280000004</v>
      </c>
      <c r="I127" s="142">
        <f t="shared" si="4"/>
        <v>1246.8534400000003</v>
      </c>
      <c r="J127" s="142">
        <v>21.238933333333339</v>
      </c>
      <c r="K127" s="29">
        <v>22</v>
      </c>
      <c r="L127" s="29"/>
      <c r="M127" s="29"/>
    </row>
    <row r="128" spans="1:26" ht="15.75" hidden="1" customHeight="1">
      <c r="A128" s="22"/>
      <c r="B128" s="26">
        <f>Demographics!D129</f>
        <v>0</v>
      </c>
      <c r="C128" s="142">
        <f>Demographics!F129</f>
        <v>1514.7405000000003</v>
      </c>
      <c r="D128" s="142">
        <f>Demographics!G129</f>
        <v>1399.6202220000005</v>
      </c>
      <c r="E128" s="29">
        <v>1</v>
      </c>
      <c r="F128" s="29">
        <v>22</v>
      </c>
      <c r="G128" s="29">
        <v>0</v>
      </c>
      <c r="H128" s="142">
        <f t="shared" si="3"/>
        <v>15510.942720000005</v>
      </c>
      <c r="I128" s="142">
        <f t="shared" si="4"/>
        <v>1292.5785600000004</v>
      </c>
      <c r="J128" s="142">
        <v>21.238933333333339</v>
      </c>
      <c r="K128" s="29">
        <v>22</v>
      </c>
      <c r="L128" s="29"/>
      <c r="M128" s="29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22"/>
      <c r="B129" s="26">
        <f>Demographics!D130</f>
        <v>0</v>
      </c>
      <c r="C129" s="142">
        <f>Demographics!F130</f>
        <v>1388.5121250000002</v>
      </c>
      <c r="D129" s="142">
        <f>Demographics!G130</f>
        <v>1282.9852035000004</v>
      </c>
      <c r="E129" s="29">
        <v>1</v>
      </c>
      <c r="F129" s="29">
        <v>22</v>
      </c>
      <c r="G129" s="29">
        <v>0</v>
      </c>
      <c r="H129" s="142">
        <f t="shared" si="3"/>
        <v>14218.364160000005</v>
      </c>
      <c r="I129" s="142">
        <f t="shared" si="4"/>
        <v>1184.8636800000004</v>
      </c>
      <c r="J129" s="142">
        <v>21.238933333333339</v>
      </c>
      <c r="K129" s="29">
        <v>22</v>
      </c>
      <c r="L129" s="29"/>
      <c r="M129" s="29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22"/>
      <c r="B130" s="26">
        <f>Demographics!D131</f>
        <v>0</v>
      </c>
      <c r="C130" s="142">
        <f>Demographics!F131</f>
        <v>1534.5558375000003</v>
      </c>
      <c r="D130" s="142">
        <f>Demographics!G131</f>
        <v>1417.9295938500004</v>
      </c>
      <c r="E130" s="29">
        <v>1</v>
      </c>
      <c r="F130" s="29">
        <v>22</v>
      </c>
      <c r="G130" s="29">
        <v>0</v>
      </c>
      <c r="H130" s="142">
        <f t="shared" si="3"/>
        <v>15713.851776000003</v>
      </c>
      <c r="I130" s="142">
        <f t="shared" si="4"/>
        <v>1309.4876480000003</v>
      </c>
      <c r="J130" s="142">
        <v>21.238933333333339</v>
      </c>
      <c r="K130" s="29">
        <v>22</v>
      </c>
      <c r="L130" s="29"/>
      <c r="M130" s="29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22"/>
      <c r="B131" s="26">
        <f>Demographics!D132</f>
        <v>0</v>
      </c>
      <c r="C131" s="142">
        <f>Demographics!F132</f>
        <v>1605.6537000000003</v>
      </c>
      <c r="D131" s="142">
        <f>Demographics!G132</f>
        <v>1483.6240188000004</v>
      </c>
      <c r="E131" s="29">
        <v>1</v>
      </c>
      <c r="F131" s="29">
        <v>22</v>
      </c>
      <c r="G131" s="29">
        <v>0</v>
      </c>
      <c r="H131" s="142">
        <f t="shared" si="3"/>
        <v>16441.893888000002</v>
      </c>
      <c r="I131" s="142">
        <f t="shared" si="4"/>
        <v>1370.1578240000001</v>
      </c>
      <c r="J131" s="142">
        <v>21.238933333333339</v>
      </c>
      <c r="K131" s="29">
        <v>22</v>
      </c>
      <c r="L131" s="29"/>
      <c r="M131" s="29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22"/>
      <c r="B132" s="26">
        <f>Demographics!D133</f>
        <v>0</v>
      </c>
      <c r="C132" s="142">
        <f>Demographics!F133</f>
        <v>1582.2061500000004</v>
      </c>
      <c r="D132" s="142">
        <f>Demographics!G133</f>
        <v>1461.9584826000005</v>
      </c>
      <c r="E132" s="29">
        <v>1</v>
      </c>
      <c r="F132" s="29">
        <v>22</v>
      </c>
      <c r="G132" s="29">
        <v>0</v>
      </c>
      <c r="H132" s="142">
        <f t="shared" si="3"/>
        <v>16201.790976000006</v>
      </c>
      <c r="I132" s="142">
        <f t="shared" si="4"/>
        <v>1350.1492480000004</v>
      </c>
      <c r="J132" s="142">
        <v>21.238933333333339</v>
      </c>
      <c r="K132" s="29">
        <v>22</v>
      </c>
      <c r="L132" s="29"/>
      <c r="M132" s="29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B133" s="26">
        <f>Demographics!D134</f>
        <v>0</v>
      </c>
      <c r="C133" s="142">
        <f>Demographics!F134</f>
        <v>1483.9925625000003</v>
      </c>
      <c r="D133" s="142">
        <f>Demographics!G134</f>
        <v>1371.2091277500003</v>
      </c>
      <c r="E133" s="29">
        <v>1</v>
      </c>
      <c r="F133" s="29">
        <v>22</v>
      </c>
      <c r="G133" s="29">
        <v>0</v>
      </c>
      <c r="H133" s="142">
        <f t="shared" si="3"/>
        <v>15196.083840000003</v>
      </c>
      <c r="I133" s="142">
        <f t="shared" si="4"/>
        <v>1266.3403200000002</v>
      </c>
      <c r="J133" s="142">
        <v>21.238933333333339</v>
      </c>
      <c r="K133" s="29">
        <v>22</v>
      </c>
      <c r="L133" s="29"/>
      <c r="M133" s="29"/>
    </row>
    <row r="134" spans="1:26" ht="15.75" hidden="1" customHeight="1">
      <c r="B134" s="26">
        <f>Demographics!D135</f>
        <v>0</v>
      </c>
      <c r="C134" s="142">
        <f>Demographics!F135</f>
        <v>1424.043075</v>
      </c>
      <c r="D134" s="142">
        <f>Demographics!G135</f>
        <v>1315.8158013000002</v>
      </c>
      <c r="E134" s="29">
        <v>1</v>
      </c>
      <c r="F134" s="29">
        <v>22</v>
      </c>
      <c r="G134" s="29">
        <v>0</v>
      </c>
      <c r="H134" s="142">
        <f t="shared" si="3"/>
        <v>14582.201088000002</v>
      </c>
      <c r="I134" s="142">
        <f t="shared" si="4"/>
        <v>1215.1834240000001</v>
      </c>
      <c r="J134" s="142">
        <v>21.238933333333339</v>
      </c>
      <c r="K134" s="29">
        <v>22</v>
      </c>
      <c r="L134" s="29"/>
      <c r="M134" s="29"/>
    </row>
    <row r="135" spans="1:26" ht="15.75" hidden="1" customHeight="1">
      <c r="B135" s="26">
        <f>Demographics!D136</f>
        <v>0</v>
      </c>
      <c r="C135" s="142">
        <f>Demographics!F136</f>
        <v>1531.4630625000002</v>
      </c>
      <c r="D135" s="142">
        <f>Demographics!G136</f>
        <v>1415.0718697500004</v>
      </c>
      <c r="E135" s="29">
        <v>1</v>
      </c>
      <c r="F135" s="29">
        <v>22</v>
      </c>
      <c r="G135" s="29">
        <v>0</v>
      </c>
      <c r="H135" s="142">
        <f t="shared" si="3"/>
        <v>15682.181760000005</v>
      </c>
      <c r="I135" s="142">
        <f t="shared" si="4"/>
        <v>1306.8484800000003</v>
      </c>
      <c r="J135" s="142">
        <v>21.238933333333339</v>
      </c>
      <c r="K135" s="29">
        <v>22</v>
      </c>
      <c r="L135" s="29"/>
      <c r="M135" s="29"/>
    </row>
    <row r="136" spans="1:26" ht="15.75" hidden="1" customHeight="1">
      <c r="B136" s="26">
        <f>Demographics!D137</f>
        <v>0</v>
      </c>
      <c r="C136" s="142">
        <f>Demographics!F137</f>
        <v>1305.6545250000001</v>
      </c>
      <c r="D136" s="142">
        <f>Demographics!G137</f>
        <v>1206.4247811000002</v>
      </c>
      <c r="E136" s="29">
        <v>1</v>
      </c>
      <c r="F136" s="29">
        <v>22</v>
      </c>
      <c r="G136" s="29">
        <v>0</v>
      </c>
      <c r="H136" s="142">
        <f t="shared" si="3"/>
        <v>13369.902336000003</v>
      </c>
      <c r="I136" s="142">
        <f t="shared" si="4"/>
        <v>1114.1585280000002</v>
      </c>
      <c r="J136" s="142">
        <v>21.238933333333339</v>
      </c>
      <c r="K136" s="29">
        <v>22</v>
      </c>
      <c r="L136" s="29"/>
      <c r="M136" s="29"/>
    </row>
    <row r="137" spans="1:26" ht="15.75" hidden="1" customHeight="1">
      <c r="B137" s="26">
        <f>Demographics!D138</f>
        <v>0</v>
      </c>
      <c r="C137" s="142">
        <f>Demographics!F138</f>
        <v>1283.6454750000003</v>
      </c>
      <c r="D137" s="142">
        <f>Demographics!G138</f>
        <v>1186.0884189000003</v>
      </c>
      <c r="E137" s="29">
        <v>1</v>
      </c>
      <c r="F137" s="29">
        <v>22</v>
      </c>
      <c r="G137" s="29">
        <v>0</v>
      </c>
      <c r="H137" s="142">
        <f t="shared" si="3"/>
        <v>13144.529664000005</v>
      </c>
      <c r="I137" s="142">
        <f t="shared" si="4"/>
        <v>1095.3774720000004</v>
      </c>
      <c r="J137" s="142">
        <v>21.238933333333339</v>
      </c>
      <c r="K137" s="29">
        <v>22</v>
      </c>
      <c r="L137" s="29"/>
      <c r="M137" s="29"/>
    </row>
    <row r="138" spans="1:26" ht="15.75" hidden="1" customHeight="1">
      <c r="B138" s="26">
        <f>Demographics!D139</f>
        <v>0</v>
      </c>
      <c r="C138" s="142">
        <f>Demographics!F139</f>
        <v>1167.7743000000003</v>
      </c>
      <c r="D138" s="142">
        <f>Demographics!G139</f>
        <v>1079.0234532000004</v>
      </c>
      <c r="E138" s="29">
        <v>1</v>
      </c>
      <c r="F138" s="29">
        <v>22</v>
      </c>
      <c r="G138" s="29">
        <v>0</v>
      </c>
      <c r="H138" s="142">
        <f t="shared" si="3"/>
        <v>11958.008832000005</v>
      </c>
      <c r="I138" s="142">
        <f t="shared" si="4"/>
        <v>996.50073600000042</v>
      </c>
      <c r="J138" s="142">
        <v>21.238933333333339</v>
      </c>
      <c r="K138" s="29">
        <v>22</v>
      </c>
      <c r="L138" s="29"/>
      <c r="M138" s="29"/>
    </row>
    <row r="139" spans="1:26" ht="15.75" hidden="1" customHeight="1">
      <c r="B139" s="26">
        <f>Demographics!D140</f>
        <v>0</v>
      </c>
      <c r="C139" s="142">
        <f>Demographics!F140</f>
        <v>991.59401250000019</v>
      </c>
      <c r="D139" s="142">
        <f>Demographics!G140</f>
        <v>916.23286755000026</v>
      </c>
      <c r="E139" s="29">
        <v>1</v>
      </c>
      <c r="F139" s="29">
        <v>22</v>
      </c>
      <c r="G139" s="29">
        <v>0</v>
      </c>
      <c r="H139" s="142">
        <f t="shared" si="3"/>
        <v>10153.922688000002</v>
      </c>
      <c r="I139" s="142">
        <f t="shared" si="4"/>
        <v>846.1602240000002</v>
      </c>
      <c r="J139" s="142">
        <v>21.238933333333339</v>
      </c>
      <c r="K139" s="29">
        <v>22</v>
      </c>
      <c r="L139" s="29"/>
      <c r="M139" s="29"/>
    </row>
    <row r="140" spans="1:26" ht="15.75" hidden="1" customHeight="1">
      <c r="B140" s="26">
        <f>Demographics!D141</f>
        <v>0</v>
      </c>
      <c r="C140" s="142">
        <f>Demographics!F141</f>
        <v>885.32482500000015</v>
      </c>
      <c r="D140" s="142">
        <f>Demographics!G141</f>
        <v>818.04013830000019</v>
      </c>
      <c r="E140" s="29">
        <v>1</v>
      </c>
      <c r="F140" s="29">
        <v>22</v>
      </c>
      <c r="G140" s="29">
        <v>0</v>
      </c>
      <c r="H140" s="142">
        <f t="shared" si="3"/>
        <v>9065.7262080000019</v>
      </c>
      <c r="I140" s="142">
        <f t="shared" si="4"/>
        <v>755.47718400000019</v>
      </c>
      <c r="J140" s="142">
        <v>21.238933333333339</v>
      </c>
      <c r="K140" s="29">
        <v>22</v>
      </c>
      <c r="L140" s="29"/>
      <c r="M140" s="29"/>
    </row>
    <row r="141" spans="1:26" ht="15.75" hidden="1" customHeight="1">
      <c r="B141" s="26">
        <f>Demographics!D142</f>
        <v>0</v>
      </c>
      <c r="C141" s="142">
        <f>Demographics!F142</f>
        <v>787.93837500000018</v>
      </c>
      <c r="D141" s="142">
        <f>Demographics!G142</f>
        <v>728.0550585000002</v>
      </c>
      <c r="E141" s="29">
        <v>1</v>
      </c>
      <c r="F141" s="29">
        <v>22</v>
      </c>
      <c r="G141" s="29">
        <v>0</v>
      </c>
      <c r="H141" s="142">
        <f t="shared" si="3"/>
        <v>8068.4889600000024</v>
      </c>
      <c r="I141" s="142">
        <f t="shared" si="4"/>
        <v>672.37408000000016</v>
      </c>
      <c r="J141" s="142">
        <v>21.238933333333339</v>
      </c>
      <c r="K141" s="29">
        <v>22</v>
      </c>
      <c r="L141" s="29"/>
      <c r="M141" s="29"/>
    </row>
    <row r="142" spans="1:26" ht="15.75" hidden="1" customHeight="1">
      <c r="B142" s="26">
        <f>Demographics!D143</f>
        <v>0</v>
      </c>
      <c r="C142" s="142">
        <f>Demographics!F143</f>
        <v>1426.9200750000002</v>
      </c>
      <c r="D142" s="142">
        <f>Demographics!G143</f>
        <v>1318.4741493000004</v>
      </c>
      <c r="E142" s="29">
        <v>1</v>
      </c>
      <c r="F142" s="29">
        <v>22</v>
      </c>
      <c r="G142" s="29">
        <v>0</v>
      </c>
      <c r="H142" s="142">
        <f t="shared" si="3"/>
        <v>14611.661568000003</v>
      </c>
      <c r="I142" s="142">
        <f t="shared" si="4"/>
        <v>1217.6384640000003</v>
      </c>
      <c r="J142" s="142">
        <v>21.238933333333339</v>
      </c>
      <c r="K142" s="29">
        <v>22</v>
      </c>
      <c r="L142" s="29"/>
      <c r="M142" s="29"/>
    </row>
    <row r="143" spans="1:26" ht="15.75" hidden="1" customHeight="1">
      <c r="B143" s="26">
        <f>Demographics!D144</f>
        <v>0</v>
      </c>
      <c r="C143" s="142">
        <f>Demographics!F144</f>
        <v>3185.234587500001</v>
      </c>
      <c r="D143" s="142">
        <f>Demographics!G144</f>
        <v>2943.1567588500011</v>
      </c>
      <c r="E143" s="29">
        <v>1</v>
      </c>
      <c r="F143" s="29">
        <v>22</v>
      </c>
      <c r="G143" s="29">
        <v>0</v>
      </c>
      <c r="H143" s="142">
        <f t="shared" si="3"/>
        <v>32616.802176000012</v>
      </c>
      <c r="I143" s="142">
        <f t="shared" si="4"/>
        <v>2718.0668480000008</v>
      </c>
      <c r="J143" s="142">
        <v>21.238933333333339</v>
      </c>
      <c r="K143" s="29">
        <v>22</v>
      </c>
      <c r="L143" s="29"/>
      <c r="M143" s="29"/>
    </row>
    <row r="144" spans="1:26" ht="15.75" hidden="1" customHeight="1">
      <c r="B144" s="26">
        <f>Demographics!D145</f>
        <v>0</v>
      </c>
      <c r="C144" s="142">
        <f>Demographics!F145</f>
        <v>1326.1171875000002</v>
      </c>
      <c r="D144" s="142">
        <f>Demographics!G145</f>
        <v>1225.3322812500003</v>
      </c>
      <c r="E144" s="29">
        <v>1</v>
      </c>
      <c r="F144" s="29">
        <v>22</v>
      </c>
      <c r="G144" s="29">
        <v>0</v>
      </c>
      <c r="H144" s="142">
        <f t="shared" si="3"/>
        <v>13579.440000000002</v>
      </c>
      <c r="I144" s="142">
        <f t="shared" si="4"/>
        <v>1131.6200000000001</v>
      </c>
      <c r="J144" s="142">
        <v>21.238933333333339</v>
      </c>
      <c r="K144" s="29">
        <v>22</v>
      </c>
      <c r="L144" s="29"/>
      <c r="M144" s="29"/>
    </row>
    <row r="145" spans="2:13" ht="15.75" hidden="1" customHeight="1">
      <c r="B145" s="26">
        <f>Demographics!D146</f>
        <v>0</v>
      </c>
      <c r="C145" s="142">
        <f>Demographics!F146</f>
        <v>1065.5688750000002</v>
      </c>
      <c r="D145" s="142">
        <f>Demographics!G146</f>
        <v>984.58564050000018</v>
      </c>
      <c r="E145" s="29">
        <v>1</v>
      </c>
      <c r="F145" s="29">
        <v>22</v>
      </c>
      <c r="G145" s="29">
        <v>0</v>
      </c>
      <c r="H145" s="142">
        <f t="shared" si="3"/>
        <v>10911.425280000003</v>
      </c>
      <c r="I145" s="142">
        <f t="shared" si="4"/>
        <v>909.28544000000022</v>
      </c>
      <c r="J145" s="142">
        <v>21.238933333333339</v>
      </c>
      <c r="K145" s="29">
        <v>22</v>
      </c>
      <c r="L145" s="29"/>
      <c r="M145" s="29"/>
    </row>
    <row r="146" spans="2:13" ht="15.75" hidden="1" customHeight="1">
      <c r="B146" s="26">
        <f>Demographics!D147</f>
        <v>0</v>
      </c>
      <c r="C146" s="142">
        <f>Demographics!F147</f>
        <v>1029.2827125000001</v>
      </c>
      <c r="D146" s="142">
        <f>Demographics!G147</f>
        <v>951.05722635000018</v>
      </c>
      <c r="E146" s="29">
        <v>1</v>
      </c>
      <c r="F146" s="29">
        <v>22</v>
      </c>
      <c r="G146" s="29">
        <v>0</v>
      </c>
      <c r="H146" s="142">
        <f t="shared" si="3"/>
        <v>10539.854976000002</v>
      </c>
      <c r="I146" s="142">
        <f t="shared" si="4"/>
        <v>878.3212480000002</v>
      </c>
      <c r="J146" s="142">
        <v>21.238933333333339</v>
      </c>
      <c r="K146" s="29">
        <v>22</v>
      </c>
      <c r="L146" s="29"/>
      <c r="M146" s="29"/>
    </row>
    <row r="147" spans="2:13" ht="15.75" hidden="1" customHeight="1">
      <c r="B147" s="26">
        <f>Demographics!D148</f>
        <v>0</v>
      </c>
      <c r="C147" s="142">
        <f>Demographics!F148</f>
        <v>4007.4452250000008</v>
      </c>
      <c r="D147" s="142">
        <f>Demographics!G148</f>
        <v>3702.8793879000009</v>
      </c>
      <c r="E147" s="29">
        <v>1</v>
      </c>
      <c r="F147" s="29">
        <v>22</v>
      </c>
      <c r="G147" s="29">
        <v>0</v>
      </c>
      <c r="H147" s="142">
        <f t="shared" si="3"/>
        <v>41036.239104000015</v>
      </c>
      <c r="I147" s="142">
        <f t="shared" si="4"/>
        <v>3419.6865920000014</v>
      </c>
      <c r="J147" s="142">
        <v>21.238933333333339</v>
      </c>
      <c r="K147" s="29">
        <v>22</v>
      </c>
      <c r="L147" s="29"/>
      <c r="M147" s="29"/>
    </row>
    <row r="148" spans="2:13" ht="15.75" hidden="1" customHeight="1">
      <c r="B148" s="26">
        <f>Demographics!D149</f>
        <v>0</v>
      </c>
      <c r="C148" s="142">
        <f>Demographics!F149</f>
        <v>2165.3021250000002</v>
      </c>
      <c r="D148" s="142">
        <f>Demographics!G149</f>
        <v>2000.7391635000001</v>
      </c>
      <c r="E148" s="29">
        <v>1</v>
      </c>
      <c r="F148" s="29">
        <v>22</v>
      </c>
      <c r="G148" s="29">
        <v>0</v>
      </c>
      <c r="H148" s="142">
        <f t="shared" si="3"/>
        <v>22172.693760000002</v>
      </c>
      <c r="I148" s="142">
        <f t="shared" si="4"/>
        <v>1847.7244800000001</v>
      </c>
      <c r="J148" s="142">
        <v>21.238933333333339</v>
      </c>
      <c r="K148" s="29">
        <v>22</v>
      </c>
      <c r="L148" s="29"/>
      <c r="M148" s="29"/>
    </row>
    <row r="149" spans="2:13" ht="15.75" hidden="1" customHeight="1">
      <c r="B149" s="26">
        <f>Demographics!D150</f>
        <v>0</v>
      </c>
      <c r="C149" s="142">
        <f>Demographics!F150</f>
        <v>1598.7489000000003</v>
      </c>
      <c r="D149" s="142">
        <f>Demographics!G150</f>
        <v>1477.2439836000003</v>
      </c>
      <c r="E149" s="29">
        <v>1</v>
      </c>
      <c r="F149" s="29">
        <v>22</v>
      </c>
      <c r="G149" s="29">
        <v>0</v>
      </c>
      <c r="H149" s="142">
        <f t="shared" si="3"/>
        <v>16371.188736000004</v>
      </c>
      <c r="I149" s="142">
        <f t="shared" si="4"/>
        <v>1364.2657280000003</v>
      </c>
      <c r="J149" s="142">
        <v>21.238933333333339</v>
      </c>
      <c r="K149" s="29">
        <v>22</v>
      </c>
      <c r="L149" s="29"/>
      <c r="M149" s="29"/>
    </row>
    <row r="150" spans="2:13" ht="15.75" hidden="1" customHeight="1">
      <c r="B150" s="26">
        <f>Demographics!D151</f>
        <v>0</v>
      </c>
      <c r="C150" s="142">
        <f>Demographics!F151</f>
        <v>974.04431250000016</v>
      </c>
      <c r="D150" s="142">
        <f>Demographics!G151</f>
        <v>900.01694475000022</v>
      </c>
      <c r="E150" s="29">
        <v>1</v>
      </c>
      <c r="F150" s="29">
        <v>22</v>
      </c>
      <c r="G150" s="29">
        <v>0</v>
      </c>
      <c r="H150" s="142">
        <f t="shared" si="3"/>
        <v>9974.2137600000024</v>
      </c>
      <c r="I150" s="142">
        <f t="shared" si="4"/>
        <v>831.18448000000024</v>
      </c>
      <c r="J150" s="142">
        <v>21.238933333333339</v>
      </c>
      <c r="K150" s="29">
        <v>22</v>
      </c>
      <c r="L150" s="29"/>
      <c r="M150" s="29"/>
    </row>
    <row r="151" spans="2:13" ht="15.75" hidden="1" customHeight="1">
      <c r="B151" s="26">
        <f>Demographics!D152</f>
        <v>0</v>
      </c>
      <c r="C151" s="142">
        <f>Demographics!F152</f>
        <v>1551.2424375000003</v>
      </c>
      <c r="D151" s="142">
        <f>Demographics!G152</f>
        <v>1433.3480122500002</v>
      </c>
      <c r="E151" s="29">
        <v>1</v>
      </c>
      <c r="F151" s="29">
        <v>22</v>
      </c>
      <c r="G151" s="29">
        <v>0</v>
      </c>
      <c r="H151" s="142">
        <f t="shared" si="3"/>
        <v>15884.722560000004</v>
      </c>
      <c r="I151" s="142">
        <f t="shared" si="4"/>
        <v>1323.7268800000004</v>
      </c>
      <c r="J151" s="142">
        <v>21.238933333333339</v>
      </c>
      <c r="K151" s="29">
        <v>22</v>
      </c>
      <c r="L151" s="29"/>
      <c r="M151" s="29"/>
    </row>
    <row r="152" spans="2:13" ht="15.75" hidden="1" customHeight="1">
      <c r="B152" s="26">
        <f>Demographics!D153</f>
        <v>0</v>
      </c>
      <c r="C152" s="142">
        <f>Demographics!F153</f>
        <v>1761.4432500000003</v>
      </c>
      <c r="D152" s="142">
        <f>Demographics!G153</f>
        <v>1627.5735630000004</v>
      </c>
      <c r="E152" s="29">
        <v>1</v>
      </c>
      <c r="F152" s="29">
        <v>22</v>
      </c>
      <c r="G152" s="29">
        <v>0</v>
      </c>
      <c r="H152" s="142">
        <f t="shared" si="3"/>
        <v>18037.178880000003</v>
      </c>
      <c r="I152" s="142">
        <f t="shared" si="4"/>
        <v>1503.0982400000003</v>
      </c>
      <c r="J152" s="142">
        <v>21.238933333333339</v>
      </c>
      <c r="K152" s="29">
        <v>22</v>
      </c>
      <c r="L152" s="29"/>
      <c r="M152" s="29"/>
    </row>
    <row r="153" spans="2:13" ht="15.75" hidden="1" customHeight="1">
      <c r="B153" s="26">
        <f>Demographics!D154</f>
        <v>0</v>
      </c>
      <c r="C153" s="142">
        <f>Demographics!F154</f>
        <v>2061.8739750000004</v>
      </c>
      <c r="D153" s="142">
        <f>Demographics!G154</f>
        <v>1905.1715529000005</v>
      </c>
      <c r="E153" s="29">
        <v>1</v>
      </c>
      <c r="F153" s="29">
        <v>22</v>
      </c>
      <c r="G153" s="29">
        <v>0</v>
      </c>
      <c r="H153" s="142">
        <f t="shared" si="3"/>
        <v>21113.589504000003</v>
      </c>
      <c r="I153" s="142">
        <f t="shared" si="4"/>
        <v>1759.4657920000002</v>
      </c>
      <c r="J153" s="142">
        <v>21.238933333333339</v>
      </c>
      <c r="K153" s="29">
        <v>22</v>
      </c>
      <c r="L153" s="29"/>
      <c r="M153" s="29"/>
    </row>
    <row r="154" spans="2:13" ht="15.75" hidden="1" customHeight="1">
      <c r="B154" s="26">
        <f>Demographics!D155</f>
        <v>0</v>
      </c>
      <c r="C154" s="142">
        <f>Demographics!F155</f>
        <v>1048.4507250000001</v>
      </c>
      <c r="D154" s="142">
        <f>Demographics!G155</f>
        <v>968.76846990000013</v>
      </c>
      <c r="E154" s="29">
        <v>1</v>
      </c>
      <c r="F154" s="29">
        <v>22</v>
      </c>
      <c r="G154" s="29">
        <v>0</v>
      </c>
      <c r="H154" s="142">
        <f t="shared" si="3"/>
        <v>10736.135424000002</v>
      </c>
      <c r="I154" s="142">
        <f t="shared" si="4"/>
        <v>894.67795200000012</v>
      </c>
      <c r="J154" s="142">
        <v>21.238933333333339</v>
      </c>
      <c r="K154" s="29">
        <v>22</v>
      </c>
      <c r="L154" s="29"/>
      <c r="M154" s="29"/>
    </row>
    <row r="155" spans="2:13" ht="15.75" hidden="1" customHeight="1">
      <c r="B155" s="26">
        <f>Demographics!D156</f>
        <v>0</v>
      </c>
      <c r="C155" s="142">
        <f>Demographics!F156</f>
        <v>2023.9695000000004</v>
      </c>
      <c r="D155" s="142">
        <f>Demographics!G156</f>
        <v>1870.1478180000004</v>
      </c>
      <c r="E155" s="29">
        <v>1</v>
      </c>
      <c r="F155" s="29">
        <v>22</v>
      </c>
      <c r="G155" s="29">
        <v>0</v>
      </c>
      <c r="H155" s="142">
        <f t="shared" si="3"/>
        <v>20725.447680000005</v>
      </c>
      <c r="I155" s="142">
        <f t="shared" si="4"/>
        <v>1727.1206400000003</v>
      </c>
      <c r="J155" s="142">
        <v>21.238933333333339</v>
      </c>
      <c r="K155" s="29">
        <v>22</v>
      </c>
      <c r="L155" s="29"/>
      <c r="M155" s="29"/>
    </row>
    <row r="156" spans="2:13" ht="15.75" hidden="1" customHeight="1">
      <c r="B156" s="26">
        <f>Demographics!D157</f>
        <v>0</v>
      </c>
      <c r="C156" s="142">
        <f>Demographics!F157</f>
        <v>1649.7077625000004</v>
      </c>
      <c r="D156" s="142">
        <f>Demographics!G157</f>
        <v>1524.3299725500005</v>
      </c>
      <c r="E156" s="29">
        <v>1</v>
      </c>
      <c r="F156" s="29">
        <v>22</v>
      </c>
      <c r="G156" s="29">
        <v>0</v>
      </c>
      <c r="H156" s="142">
        <f t="shared" si="3"/>
        <v>16893.007488000007</v>
      </c>
      <c r="I156" s="142">
        <f t="shared" si="4"/>
        <v>1407.7506240000005</v>
      </c>
      <c r="J156" s="142">
        <v>21.238933333333339</v>
      </c>
      <c r="K156" s="29">
        <v>22</v>
      </c>
      <c r="L156" s="29"/>
      <c r="M156" s="29"/>
    </row>
    <row r="157" spans="2:13" ht="15.75" hidden="1" customHeight="1">
      <c r="B157" s="26">
        <f>Demographics!D158</f>
        <v>0</v>
      </c>
      <c r="C157" s="142">
        <f>Demographics!F158</f>
        <v>998.03130000000021</v>
      </c>
      <c r="D157" s="142">
        <f>Demographics!G158</f>
        <v>922.18092120000028</v>
      </c>
      <c r="E157" s="29">
        <v>1</v>
      </c>
      <c r="F157" s="29">
        <v>22</v>
      </c>
      <c r="G157" s="29">
        <v>0</v>
      </c>
      <c r="H157" s="142">
        <f t="shared" si="3"/>
        <v>10219.840512000004</v>
      </c>
      <c r="I157" s="142">
        <f t="shared" si="4"/>
        <v>851.65337600000032</v>
      </c>
      <c r="J157" s="142">
        <v>21.238933333333339</v>
      </c>
      <c r="K157" s="29">
        <v>22</v>
      </c>
      <c r="L157" s="29"/>
      <c r="M157" s="29"/>
    </row>
    <row r="158" spans="2:13" ht="15.75" hidden="1" customHeight="1">
      <c r="B158" s="26">
        <f>Demographics!D159</f>
        <v>0</v>
      </c>
      <c r="C158" s="142">
        <f>Demographics!F159</f>
        <v>1359.6702000000002</v>
      </c>
      <c r="D158" s="142">
        <f>Demographics!G159</f>
        <v>1256.3352648000002</v>
      </c>
      <c r="E158" s="29">
        <v>1</v>
      </c>
      <c r="F158" s="29">
        <v>22</v>
      </c>
      <c r="G158" s="29">
        <v>0</v>
      </c>
      <c r="H158" s="142">
        <f t="shared" si="3"/>
        <v>13923.022848000002</v>
      </c>
      <c r="I158" s="142">
        <f t="shared" si="4"/>
        <v>1160.2519040000002</v>
      </c>
      <c r="J158" s="142">
        <v>21.238933333333339</v>
      </c>
      <c r="K158" s="29">
        <v>22</v>
      </c>
      <c r="L158" s="29"/>
      <c r="M158" s="29"/>
    </row>
    <row r="159" spans="2:13" ht="15.75" hidden="1" customHeight="1">
      <c r="B159" s="26">
        <f>Demographics!D160</f>
        <v>0</v>
      </c>
      <c r="C159" s="142">
        <f>Demographics!F160</f>
        <v>1023.7444875000002</v>
      </c>
      <c r="D159" s="142">
        <f>Demographics!G160</f>
        <v>945.93990645000019</v>
      </c>
      <c r="E159" s="29">
        <v>1</v>
      </c>
      <c r="F159" s="29">
        <v>22</v>
      </c>
      <c r="G159" s="29">
        <v>0</v>
      </c>
      <c r="H159" s="142">
        <f t="shared" si="3"/>
        <v>10483.143552000001</v>
      </c>
      <c r="I159" s="142">
        <f t="shared" si="4"/>
        <v>873.59529600000008</v>
      </c>
      <c r="J159" s="142">
        <v>21.238933333333339</v>
      </c>
      <c r="K159" s="29">
        <v>22</v>
      </c>
      <c r="L159" s="29"/>
      <c r="M159" s="29"/>
    </row>
    <row r="160" spans="2:13" ht="15.75" hidden="1" customHeight="1">
      <c r="B160" s="26">
        <f>Demographics!D161</f>
        <v>0</v>
      </c>
      <c r="C160" s="142">
        <f>Demographics!F161</f>
        <v>994.93852500000014</v>
      </c>
      <c r="D160" s="142">
        <f>Demographics!G161</f>
        <v>919.32319710000013</v>
      </c>
      <c r="E160" s="29">
        <v>1</v>
      </c>
      <c r="F160" s="29">
        <v>22</v>
      </c>
      <c r="G160" s="29">
        <v>0</v>
      </c>
      <c r="H160" s="142">
        <f t="shared" si="3"/>
        <v>10188.170496000001</v>
      </c>
      <c r="I160" s="142">
        <f t="shared" si="4"/>
        <v>849.01420800000005</v>
      </c>
      <c r="J160" s="142">
        <v>21.238933333333339</v>
      </c>
      <c r="K160" s="29">
        <v>22</v>
      </c>
      <c r="L160" s="29"/>
      <c r="M160" s="29"/>
    </row>
    <row r="161" spans="1:13" ht="15.75" hidden="1" customHeight="1">
      <c r="B161" s="26">
        <f>Demographics!D162</f>
        <v>0</v>
      </c>
      <c r="C161" s="142">
        <f>Demographics!F162</f>
        <v>1148.0668500000002</v>
      </c>
      <c r="D161" s="142">
        <f>Demographics!G162</f>
        <v>1060.8137694000002</v>
      </c>
      <c r="E161" s="29">
        <v>1</v>
      </c>
      <c r="F161" s="29">
        <v>22</v>
      </c>
      <c r="G161" s="29">
        <v>0</v>
      </c>
      <c r="H161" s="142">
        <f t="shared" si="3"/>
        <v>11756.204544</v>
      </c>
      <c r="I161" s="142">
        <f t="shared" si="4"/>
        <v>979.68371200000001</v>
      </c>
      <c r="J161" s="142">
        <v>21.238933333333339</v>
      </c>
      <c r="K161" s="29">
        <v>22</v>
      </c>
      <c r="L161" s="29"/>
      <c r="M161" s="29"/>
    </row>
    <row r="162" spans="1:13" ht="15.75" hidden="1" customHeight="1">
      <c r="B162" s="26">
        <f>Demographics!D163</f>
        <v>0</v>
      </c>
      <c r="C162" s="142">
        <f>Demographics!F163</f>
        <v>1004.8641750000002</v>
      </c>
      <c r="D162" s="142">
        <f>Demographics!G163</f>
        <v>928.49449770000024</v>
      </c>
      <c r="E162" s="29">
        <v>1</v>
      </c>
      <c r="F162" s="29">
        <v>22</v>
      </c>
      <c r="G162" s="29">
        <v>0</v>
      </c>
      <c r="H162" s="142">
        <f t="shared" si="3"/>
        <v>10289.809152000003</v>
      </c>
      <c r="I162" s="142">
        <f t="shared" si="4"/>
        <v>857.48409600000025</v>
      </c>
      <c r="J162" s="142">
        <v>21.238933333333339</v>
      </c>
      <c r="K162" s="29">
        <v>22</v>
      </c>
      <c r="L162" s="29"/>
      <c r="M162" s="29"/>
    </row>
    <row r="163" spans="1:13" ht="15.75" hidden="1" customHeight="1">
      <c r="B163" s="26">
        <f>Demographics!D164</f>
        <v>0</v>
      </c>
      <c r="C163" s="142">
        <f>Demographics!F164</f>
        <v>1673.2272375000002</v>
      </c>
      <c r="D163" s="142">
        <f>Demographics!G164</f>
        <v>1546.0619674500003</v>
      </c>
      <c r="E163" s="29">
        <v>1</v>
      </c>
      <c r="F163" s="29">
        <v>22</v>
      </c>
      <c r="G163" s="29">
        <v>0</v>
      </c>
      <c r="H163" s="142">
        <f t="shared" si="3"/>
        <v>17133.846912000005</v>
      </c>
      <c r="I163" s="142">
        <f t="shared" si="4"/>
        <v>1427.8205760000003</v>
      </c>
      <c r="J163" s="142">
        <v>21.238933333333339</v>
      </c>
      <c r="K163" s="29">
        <v>22</v>
      </c>
      <c r="L163" s="29"/>
      <c r="M163" s="29"/>
    </row>
    <row r="164" spans="1:13" ht="15.75" hidden="1" customHeight="1">
      <c r="B164" s="26">
        <f>Demographics!D165</f>
        <v>0</v>
      </c>
      <c r="C164" s="142">
        <f>Demographics!F165</f>
        <v>1012.1286000000002</v>
      </c>
      <c r="D164" s="142">
        <f>Demographics!G165</f>
        <v>935.2068264000003</v>
      </c>
      <c r="E164" s="29">
        <v>1</v>
      </c>
      <c r="F164" s="29">
        <v>22</v>
      </c>
      <c r="G164" s="29">
        <v>0</v>
      </c>
      <c r="H164" s="142">
        <f t="shared" si="3"/>
        <v>10364.196864000003</v>
      </c>
      <c r="I164" s="142">
        <f t="shared" si="4"/>
        <v>863.68307200000027</v>
      </c>
      <c r="J164" s="142">
        <v>21.238933333333339</v>
      </c>
      <c r="K164" s="29">
        <v>22</v>
      </c>
      <c r="L164" s="29"/>
      <c r="M164" s="29"/>
    </row>
    <row r="165" spans="1:13" ht="15.75" hidden="1" customHeight="1">
      <c r="B165" s="26">
        <f>Demographics!D166</f>
        <v>0</v>
      </c>
      <c r="C165" s="142">
        <f>Demographics!F166</f>
        <v>983.64630000000022</v>
      </c>
      <c r="D165" s="142">
        <f>Demographics!G166</f>
        <v>908.88918120000028</v>
      </c>
      <c r="E165" s="29">
        <v>1</v>
      </c>
      <c r="F165" s="29">
        <v>22</v>
      </c>
      <c r="G165" s="29">
        <v>0</v>
      </c>
      <c r="H165" s="142">
        <f t="shared" si="3"/>
        <v>10072.538112000004</v>
      </c>
      <c r="I165" s="142">
        <f t="shared" si="4"/>
        <v>839.37817600000028</v>
      </c>
      <c r="J165" s="142">
        <v>21.238933333333339</v>
      </c>
      <c r="K165" s="29">
        <v>22</v>
      </c>
      <c r="L165" s="29"/>
      <c r="M165" s="29"/>
    </row>
    <row r="166" spans="1:13" ht="15.75" hidden="1" customHeight="1">
      <c r="B166" s="26">
        <f>Demographics!D167</f>
        <v>0</v>
      </c>
      <c r="C166" s="142">
        <f>Demographics!F167</f>
        <v>1568.2167375000004</v>
      </c>
      <c r="D166" s="142">
        <f>Demographics!G167</f>
        <v>1449.0322654500003</v>
      </c>
      <c r="E166" s="29">
        <v>1</v>
      </c>
      <c r="F166" s="29">
        <v>22</v>
      </c>
      <c r="G166" s="29">
        <v>0</v>
      </c>
      <c r="H166" s="142">
        <f t="shared" si="3"/>
        <v>16058.539392000004</v>
      </c>
      <c r="I166" s="142">
        <f t="shared" si="4"/>
        <v>1338.2116160000003</v>
      </c>
      <c r="J166" s="142">
        <v>21.238933333333339</v>
      </c>
      <c r="K166" s="29">
        <v>22</v>
      </c>
      <c r="L166" s="29"/>
      <c r="M166" s="29"/>
    </row>
    <row r="167" spans="1:13" ht="15.75" hidden="1" customHeight="1">
      <c r="B167" s="26">
        <f>Demographics!D168</f>
        <v>0</v>
      </c>
      <c r="C167" s="142">
        <f>Demographics!F168</f>
        <v>1188.5246625000002</v>
      </c>
      <c r="D167" s="142">
        <f>Demographics!G168</f>
        <v>1098.1967881500002</v>
      </c>
      <c r="E167" s="29">
        <v>1</v>
      </c>
      <c r="F167" s="29">
        <v>22</v>
      </c>
      <c r="G167" s="29">
        <v>0</v>
      </c>
      <c r="H167" s="142">
        <f t="shared" si="3"/>
        <v>12170.492544000002</v>
      </c>
      <c r="I167" s="142">
        <f t="shared" si="4"/>
        <v>1014.2077120000002</v>
      </c>
      <c r="J167" s="142">
        <v>21.238933333333339</v>
      </c>
      <c r="K167" s="29">
        <v>22</v>
      </c>
      <c r="L167" s="29"/>
      <c r="M167" s="29"/>
    </row>
    <row r="168" spans="1:13" ht="15.75" hidden="1" customHeight="1">
      <c r="B168" s="26">
        <f>Demographics!D169</f>
        <v>0</v>
      </c>
      <c r="C168" s="142">
        <f>Demographics!F169</f>
        <v>1088.5129500000003</v>
      </c>
      <c r="D168" s="142">
        <f>Demographics!G169</f>
        <v>1005.7859658000003</v>
      </c>
      <c r="E168" s="29">
        <v>1</v>
      </c>
      <c r="F168" s="29">
        <v>22</v>
      </c>
      <c r="G168" s="29">
        <v>0</v>
      </c>
      <c r="H168" s="142">
        <f t="shared" si="3"/>
        <v>11146.372608000003</v>
      </c>
      <c r="I168" s="142">
        <f t="shared" si="4"/>
        <v>928.86438400000031</v>
      </c>
      <c r="J168" s="142">
        <v>21.238933333333339</v>
      </c>
      <c r="K168" s="29">
        <v>22</v>
      </c>
      <c r="L168" s="29"/>
      <c r="M168" s="29"/>
    </row>
    <row r="169" spans="1:13" ht="15.75" hidden="1" customHeight="1">
      <c r="B169" s="26">
        <f>Demographics!D170</f>
        <v>0</v>
      </c>
      <c r="C169" s="142">
        <f>Demographics!F170</f>
        <v>2181.7010250000003</v>
      </c>
      <c r="D169" s="142">
        <f>Demographics!G170</f>
        <v>2015.8917471000004</v>
      </c>
      <c r="E169" s="29">
        <v>1</v>
      </c>
      <c r="F169" s="29">
        <v>22</v>
      </c>
      <c r="G169" s="29">
        <v>0</v>
      </c>
      <c r="H169" s="142">
        <f t="shared" si="3"/>
        <v>22340.618496000003</v>
      </c>
      <c r="I169" s="142">
        <f t="shared" si="4"/>
        <v>1861.7182080000002</v>
      </c>
      <c r="J169" s="142">
        <v>21.238933333333339</v>
      </c>
      <c r="K169" s="29">
        <v>22</v>
      </c>
      <c r="L169" s="29"/>
      <c r="M169" s="29"/>
    </row>
    <row r="170" spans="1:13" ht="15.75" hidden="1" customHeight="1">
      <c r="B170" s="26">
        <f>Demographics!D171</f>
        <v>0</v>
      </c>
      <c r="C170" s="142">
        <f>Demographics!F171</f>
        <v>437.2680375000001</v>
      </c>
      <c r="D170" s="142">
        <f>Demographics!G171</f>
        <v>404.03566665000011</v>
      </c>
      <c r="E170" s="29">
        <v>1</v>
      </c>
      <c r="F170" s="29">
        <v>22</v>
      </c>
      <c r="G170" s="29">
        <v>0</v>
      </c>
      <c r="H170" s="142">
        <f t="shared" si="3"/>
        <v>4477.6247040000017</v>
      </c>
      <c r="I170" s="142">
        <f t="shared" si="4"/>
        <v>373.13539200000014</v>
      </c>
      <c r="J170" s="142">
        <v>21.238933333333339</v>
      </c>
      <c r="K170" s="29">
        <v>22</v>
      </c>
      <c r="L170" s="29"/>
      <c r="M170" s="29"/>
    </row>
    <row r="171" spans="1:13" ht="15.75" hidden="1" customHeight="1">
      <c r="B171" s="26">
        <f>Demographics!D172</f>
        <v>0</v>
      </c>
      <c r="C171" s="142">
        <f>Demographics!F172</f>
        <v>608.55742500000008</v>
      </c>
      <c r="D171" s="142">
        <f>Demographics!G172</f>
        <v>562.30706070000008</v>
      </c>
      <c r="E171" s="29">
        <v>1</v>
      </c>
      <c r="F171" s="29">
        <v>22</v>
      </c>
      <c r="G171" s="29">
        <v>0</v>
      </c>
      <c r="H171" s="142">
        <f t="shared" si="3"/>
        <v>6231.6280320000005</v>
      </c>
      <c r="I171" s="142">
        <f t="shared" si="4"/>
        <v>519.30233600000008</v>
      </c>
      <c r="J171" s="142">
        <v>21.238933333333339</v>
      </c>
      <c r="K171" s="29">
        <v>22</v>
      </c>
      <c r="L171" s="29"/>
      <c r="M171" s="29"/>
    </row>
    <row r="172" spans="1:13" ht="15.75" hidden="1" customHeight="1">
      <c r="B172" s="26">
        <f>Demographics!D173</f>
        <v>0</v>
      </c>
      <c r="C172" s="142">
        <f>Demographics!F173</f>
        <v>668.86653750000005</v>
      </c>
      <c r="D172" s="142">
        <f>Demographics!G173</f>
        <v>618.03268065000009</v>
      </c>
      <c r="E172" s="29">
        <v>1</v>
      </c>
      <c r="F172" s="29">
        <v>22</v>
      </c>
      <c r="G172" s="29">
        <v>0</v>
      </c>
      <c r="H172" s="142">
        <f t="shared" si="3"/>
        <v>6849.1933440000012</v>
      </c>
      <c r="I172" s="142">
        <f t="shared" si="4"/>
        <v>570.76611200000013</v>
      </c>
      <c r="J172" s="142">
        <v>21.238933333333339</v>
      </c>
      <c r="K172" s="29">
        <v>22</v>
      </c>
      <c r="L172" s="29"/>
      <c r="M172" s="29"/>
    </row>
    <row r="173" spans="1:13" ht="15.75" hidden="1" customHeight="1">
      <c r="B173" s="26">
        <f>Demographics!D174</f>
        <v>0</v>
      </c>
      <c r="C173" s="142">
        <f>Demographics!F174</f>
        <v>667.53592500000013</v>
      </c>
      <c r="D173" s="142">
        <f>Demographics!G174</f>
        <v>616.80319470000018</v>
      </c>
      <c r="E173" s="29">
        <v>1</v>
      </c>
      <c r="F173" s="29">
        <v>22</v>
      </c>
      <c r="G173" s="29">
        <v>0</v>
      </c>
      <c r="H173" s="142">
        <f t="shared" si="3"/>
        <v>6835.5678720000014</v>
      </c>
      <c r="I173" s="142">
        <f t="shared" si="4"/>
        <v>569.63065600000016</v>
      </c>
      <c r="J173" s="142">
        <v>21.238933333333339</v>
      </c>
      <c r="K173" s="29">
        <v>22</v>
      </c>
      <c r="L173" s="29"/>
      <c r="M173" s="29"/>
    </row>
    <row r="174" spans="1:13" ht="15.75" customHeight="1">
      <c r="A174">
        <v>1</v>
      </c>
      <c r="B174" s="39" t="str">
        <f>Demographics!D176</f>
        <v>Angoori</v>
      </c>
      <c r="C174" s="161">
        <f>Demographics!F176</f>
        <v>315</v>
      </c>
      <c r="D174" s="161">
        <f>Demographics!G176</f>
        <v>315</v>
      </c>
      <c r="E174" s="39">
        <v>1</v>
      </c>
      <c r="F174" s="39">
        <v>22</v>
      </c>
      <c r="G174" s="39">
        <v>0</v>
      </c>
      <c r="H174" s="161">
        <f t="shared" si="3"/>
        <v>3465</v>
      </c>
      <c r="I174" s="161">
        <f t="shared" si="4"/>
        <v>288.75</v>
      </c>
      <c r="J174" s="161">
        <v>21.238933333333339</v>
      </c>
      <c r="K174" s="39">
        <v>22</v>
      </c>
      <c r="L174" s="39"/>
      <c r="M174" s="39"/>
    </row>
    <row r="175" spans="1:13" ht="15.75" customHeight="1">
      <c r="A175">
        <v>2</v>
      </c>
      <c r="B175" s="39" t="str">
        <f>Demographics!D177</f>
        <v>Ban</v>
      </c>
      <c r="C175" s="161">
        <f>Demographics!F177</f>
        <v>438</v>
      </c>
      <c r="D175" s="161">
        <f>Demographics!G177</f>
        <v>438</v>
      </c>
      <c r="E175" s="39">
        <v>1</v>
      </c>
      <c r="F175" s="39">
        <v>22</v>
      </c>
      <c r="G175" s="39">
        <v>0</v>
      </c>
      <c r="H175" s="161">
        <f t="shared" si="3"/>
        <v>4818</v>
      </c>
      <c r="I175" s="161">
        <f t="shared" si="4"/>
        <v>401.5</v>
      </c>
      <c r="J175" s="161">
        <v>21.238933333333339</v>
      </c>
      <c r="K175" s="39">
        <v>22</v>
      </c>
      <c r="L175" s="39"/>
      <c r="M175" s="39"/>
    </row>
    <row r="176" spans="1:13" ht="15.75" customHeight="1">
      <c r="A176">
        <v>3</v>
      </c>
      <c r="B176" s="39" t="str">
        <f>Demographics!D178</f>
        <v>Charahan</v>
      </c>
      <c r="C176" s="161">
        <f>Demographics!F178</f>
        <v>512</v>
      </c>
      <c r="D176" s="161">
        <f>Demographics!G178</f>
        <v>481</v>
      </c>
      <c r="E176" s="39">
        <v>1</v>
      </c>
      <c r="F176" s="39">
        <v>22</v>
      </c>
      <c r="G176" s="39">
        <v>0</v>
      </c>
      <c r="H176" s="161">
        <f t="shared" si="3"/>
        <v>5322</v>
      </c>
      <c r="I176" s="161">
        <f t="shared" si="4"/>
        <v>443.5</v>
      </c>
      <c r="J176" s="161">
        <v>21.238933333333339</v>
      </c>
      <c r="K176" s="39">
        <v>22</v>
      </c>
      <c r="L176" s="39"/>
      <c r="M176" s="39"/>
    </row>
    <row r="177" spans="1:13" ht="15.75" customHeight="1">
      <c r="A177">
        <v>4</v>
      </c>
      <c r="B177" s="39" t="str">
        <f>Demographics!D179</f>
        <v>Darya Gali</v>
      </c>
      <c r="C177" s="161">
        <f>Demographics!F179</f>
        <v>511</v>
      </c>
      <c r="D177" s="161">
        <f>Demographics!G179</f>
        <v>480</v>
      </c>
      <c r="E177" s="39">
        <v>1</v>
      </c>
      <c r="F177" s="39">
        <v>22</v>
      </c>
      <c r="G177" s="39">
        <v>0</v>
      </c>
      <c r="H177" s="161">
        <f t="shared" si="3"/>
        <v>5311</v>
      </c>
      <c r="I177" s="161">
        <f t="shared" si="4"/>
        <v>442.58333333333331</v>
      </c>
      <c r="J177" s="161">
        <v>21.238933333333339</v>
      </c>
      <c r="K177" s="39">
        <v>22</v>
      </c>
      <c r="L177" s="39"/>
      <c r="M177" s="39"/>
    </row>
    <row r="178" spans="1:13" ht="15.75" customHeight="1">
      <c r="A178">
        <v>5</v>
      </c>
      <c r="B178" s="39" t="str">
        <f>Demographics!D180</f>
        <v>Dewal</v>
      </c>
      <c r="C178" s="161">
        <f>Demographics!F180</f>
        <v>438</v>
      </c>
      <c r="D178" s="161">
        <f>Demographics!G180</f>
        <v>412</v>
      </c>
      <c r="E178" s="39">
        <v>1</v>
      </c>
      <c r="F178" s="39">
        <v>22</v>
      </c>
      <c r="G178" s="39">
        <v>0</v>
      </c>
      <c r="H178" s="161">
        <f t="shared" si="3"/>
        <v>4558</v>
      </c>
      <c r="I178" s="161">
        <f t="shared" si="4"/>
        <v>379.83333333333331</v>
      </c>
      <c r="J178" s="161">
        <v>21.238933333333339</v>
      </c>
      <c r="K178" s="39">
        <v>22</v>
      </c>
      <c r="L178" s="39"/>
      <c r="M178" s="39"/>
    </row>
    <row r="179" spans="1:13" ht="15.75" customHeight="1">
      <c r="A179">
        <v>6</v>
      </c>
      <c r="B179" s="39" t="str">
        <f>Demographics!D181</f>
        <v>Ghel</v>
      </c>
      <c r="C179" s="161">
        <f>Demographics!F181</f>
        <v>376</v>
      </c>
      <c r="D179" s="161">
        <f>Demographics!G181</f>
        <v>354</v>
      </c>
      <c r="E179" s="39">
        <v>1</v>
      </c>
      <c r="F179" s="39">
        <v>22</v>
      </c>
      <c r="G179" s="39">
        <v>0</v>
      </c>
      <c r="H179" s="161">
        <f t="shared" si="3"/>
        <v>3916</v>
      </c>
      <c r="I179" s="161">
        <f t="shared" si="4"/>
        <v>326.33333333333331</v>
      </c>
      <c r="J179" s="161">
        <v>21.238933333333339</v>
      </c>
      <c r="K179" s="39">
        <v>22</v>
      </c>
      <c r="L179" s="39"/>
      <c r="M179" s="39"/>
    </row>
    <row r="180" spans="1:13" ht="15.75" customHeight="1">
      <c r="A180">
        <v>7</v>
      </c>
      <c r="B180" s="39" t="str">
        <f>Demographics!D182</f>
        <v>Ghora Gali</v>
      </c>
      <c r="C180" s="161">
        <f>Demographics!F182</f>
        <v>579</v>
      </c>
      <c r="D180" s="161">
        <f>Demographics!G182</f>
        <v>544</v>
      </c>
      <c r="E180" s="39">
        <v>1</v>
      </c>
      <c r="F180" s="39">
        <v>22</v>
      </c>
      <c r="G180" s="39">
        <v>0</v>
      </c>
      <c r="H180" s="161">
        <f t="shared" si="3"/>
        <v>6019</v>
      </c>
      <c r="I180" s="161">
        <f t="shared" si="4"/>
        <v>501.58333333333331</v>
      </c>
      <c r="J180" s="161">
        <v>21.238933333333339</v>
      </c>
      <c r="K180" s="39">
        <v>22</v>
      </c>
      <c r="L180" s="39"/>
      <c r="M180" s="39"/>
    </row>
    <row r="181" spans="1:13" ht="15.75" customHeight="1">
      <c r="A181">
        <v>8</v>
      </c>
      <c r="B181" s="39" t="str">
        <f>Demographics!D183</f>
        <v>Masiari</v>
      </c>
      <c r="C181" s="161">
        <f>Demographics!F183</f>
        <v>427</v>
      </c>
      <c r="D181" s="161">
        <f>Demographics!G183</f>
        <v>401</v>
      </c>
      <c r="E181" s="39">
        <v>1</v>
      </c>
      <c r="F181" s="39">
        <v>22</v>
      </c>
      <c r="G181" s="39">
        <v>0</v>
      </c>
      <c r="H181" s="161">
        <f t="shared" si="3"/>
        <v>4437</v>
      </c>
      <c r="I181" s="161">
        <f t="shared" si="4"/>
        <v>369.75</v>
      </c>
      <c r="J181" s="161">
        <v>21.238933333333339</v>
      </c>
      <c r="K181" s="39">
        <v>22</v>
      </c>
      <c r="L181" s="39"/>
      <c r="M181" s="39"/>
    </row>
    <row r="182" spans="1:13" ht="15.75" customHeight="1">
      <c r="A182">
        <v>9</v>
      </c>
      <c r="B182" s="39" t="str">
        <f>Demographics!D184</f>
        <v>Murree</v>
      </c>
      <c r="C182" s="161">
        <f>Demographics!F184</f>
        <v>816</v>
      </c>
      <c r="D182" s="161">
        <f>Demographics!G184</f>
        <v>767</v>
      </c>
      <c r="E182" s="39">
        <v>1</v>
      </c>
      <c r="F182" s="39">
        <v>22</v>
      </c>
      <c r="G182" s="39">
        <v>0</v>
      </c>
      <c r="H182" s="161">
        <f t="shared" si="3"/>
        <v>8486</v>
      </c>
      <c r="I182" s="161">
        <f t="shared" si="4"/>
        <v>707.16666666666663</v>
      </c>
      <c r="J182" s="161">
        <v>21.238933333333339</v>
      </c>
      <c r="K182" s="39">
        <v>22</v>
      </c>
      <c r="L182" s="39"/>
      <c r="M182" s="39"/>
    </row>
    <row r="183" spans="1:13" ht="15.75" customHeight="1">
      <c r="A183">
        <v>10</v>
      </c>
      <c r="B183" s="39" t="str">
        <f>Demographics!D185</f>
        <v>Numbal</v>
      </c>
      <c r="C183" s="161">
        <f>Demographics!F185</f>
        <v>454</v>
      </c>
      <c r="D183" s="161">
        <f>Demographics!G185</f>
        <v>424</v>
      </c>
      <c r="E183" s="39">
        <v>1</v>
      </c>
      <c r="F183" s="39">
        <v>22</v>
      </c>
      <c r="G183" s="39">
        <v>0</v>
      </c>
      <c r="H183" s="161">
        <f t="shared" si="3"/>
        <v>4694</v>
      </c>
      <c r="I183" s="161">
        <f t="shared" si="4"/>
        <v>391.16666666666669</v>
      </c>
      <c r="J183" s="161">
        <v>21.238933333333339</v>
      </c>
      <c r="K183" s="39">
        <v>22</v>
      </c>
      <c r="L183" s="39"/>
      <c r="M183" s="39"/>
    </row>
    <row r="184" spans="1:13" ht="15.75" customHeight="1">
      <c r="A184">
        <v>11</v>
      </c>
      <c r="B184" s="39" t="str">
        <f>Demographics!D186</f>
        <v>Phaghwari</v>
      </c>
      <c r="C184" s="161">
        <f>Demographics!F186</f>
        <v>515</v>
      </c>
      <c r="D184" s="161">
        <f>Demographics!G186</f>
        <v>484</v>
      </c>
      <c r="E184" s="39">
        <v>1</v>
      </c>
      <c r="F184" s="39">
        <v>22</v>
      </c>
      <c r="G184" s="39">
        <v>0</v>
      </c>
      <c r="H184" s="161">
        <f t="shared" si="3"/>
        <v>5355</v>
      </c>
      <c r="I184" s="161">
        <f t="shared" si="4"/>
        <v>446.25</v>
      </c>
      <c r="J184" s="161">
        <v>21.238933333333339</v>
      </c>
      <c r="K184" s="39">
        <v>22</v>
      </c>
      <c r="L184" s="39"/>
      <c r="M184" s="39"/>
    </row>
    <row r="185" spans="1:13" ht="15.75" customHeight="1">
      <c r="A185">
        <v>12</v>
      </c>
      <c r="B185" s="39" t="str">
        <f>Demographics!D187</f>
        <v>Potha Sharif</v>
      </c>
      <c r="C185" s="161">
        <f>Demographics!F187</f>
        <v>381</v>
      </c>
      <c r="D185" s="161">
        <f>Demographics!G187</f>
        <v>358</v>
      </c>
      <c r="E185" s="39">
        <v>1</v>
      </c>
      <c r="F185" s="39">
        <v>22</v>
      </c>
      <c r="G185" s="39">
        <v>0</v>
      </c>
      <c r="H185" s="161">
        <f t="shared" si="3"/>
        <v>3961</v>
      </c>
      <c r="I185" s="161">
        <f t="shared" si="4"/>
        <v>330.08333333333331</v>
      </c>
      <c r="J185" s="161">
        <v>21.238933333333339</v>
      </c>
      <c r="K185" s="39">
        <v>22</v>
      </c>
      <c r="L185" s="39"/>
      <c r="M185" s="39"/>
    </row>
    <row r="186" spans="1:13" ht="15.75" customHeight="1">
      <c r="A186">
        <v>13</v>
      </c>
      <c r="B186" s="39" t="str">
        <f>Demographics!D188</f>
        <v>Rawat</v>
      </c>
      <c r="C186" s="161">
        <f>Demographics!F188</f>
        <v>381</v>
      </c>
      <c r="D186" s="161">
        <f>Demographics!G188</f>
        <v>358</v>
      </c>
      <c r="E186" s="39">
        <v>1</v>
      </c>
      <c r="F186" s="39">
        <v>22</v>
      </c>
      <c r="G186" s="39">
        <v>0</v>
      </c>
      <c r="H186" s="161">
        <f t="shared" si="3"/>
        <v>3961</v>
      </c>
      <c r="I186" s="161">
        <f t="shared" si="4"/>
        <v>330.08333333333331</v>
      </c>
      <c r="J186" s="161">
        <v>21.238933333333339</v>
      </c>
      <c r="K186" s="39">
        <v>22</v>
      </c>
      <c r="L186" s="39"/>
      <c r="M186" s="39"/>
    </row>
    <row r="187" spans="1:13" ht="15.75" customHeight="1">
      <c r="A187">
        <v>14</v>
      </c>
      <c r="B187" s="39" t="str">
        <f>Demographics!D189</f>
        <v>Seher Baghla</v>
      </c>
      <c r="C187" s="161">
        <f>Demographics!F189</f>
        <v>393</v>
      </c>
      <c r="D187" s="161">
        <f>Demographics!G189</f>
        <v>369</v>
      </c>
      <c r="E187" s="39">
        <v>1</v>
      </c>
      <c r="F187" s="39">
        <v>22</v>
      </c>
      <c r="G187" s="39">
        <v>0</v>
      </c>
      <c r="H187" s="161">
        <f t="shared" si="3"/>
        <v>4083</v>
      </c>
      <c r="I187" s="161">
        <f t="shared" si="4"/>
        <v>340.25</v>
      </c>
      <c r="J187" s="161">
        <v>21.238933333333339</v>
      </c>
      <c r="K187" s="39">
        <v>22</v>
      </c>
      <c r="L187" s="39"/>
      <c r="M187" s="39"/>
    </row>
    <row r="188" spans="1:13" ht="15.75" customHeight="1">
      <c r="A188">
        <v>15</v>
      </c>
      <c r="B188" s="39" t="str">
        <f>Demographics!D190</f>
        <v>Tret</v>
      </c>
      <c r="C188" s="161">
        <f>Demographics!F190</f>
        <v>728</v>
      </c>
      <c r="D188" s="161">
        <f>Demographics!G190</f>
        <v>684</v>
      </c>
      <c r="E188" s="39">
        <v>1</v>
      </c>
      <c r="F188" s="39">
        <v>22</v>
      </c>
      <c r="G188" s="39">
        <v>0</v>
      </c>
      <c r="H188" s="161">
        <f t="shared" si="3"/>
        <v>7568</v>
      </c>
      <c r="I188" s="161">
        <f t="shared" si="4"/>
        <v>630.66666666666663</v>
      </c>
      <c r="J188" s="161">
        <v>21.238933333333339</v>
      </c>
      <c r="K188" s="39">
        <v>22</v>
      </c>
      <c r="L188" s="39"/>
      <c r="M188" s="39"/>
    </row>
    <row r="189" spans="1:13" ht="15.75" hidden="1" customHeight="1">
      <c r="A189" s="308" t="s">
        <v>235</v>
      </c>
      <c r="B189" s="329" t="str">
        <f>Demographics!D192</f>
        <v>Ghari Skindar</v>
      </c>
      <c r="C189" s="326">
        <v>982.84870312500016</v>
      </c>
      <c r="D189" s="326">
        <v>29802.509062500001</v>
      </c>
      <c r="E189" s="279">
        <v>1</v>
      </c>
      <c r="F189" s="279">
        <v>22</v>
      </c>
      <c r="G189" s="279">
        <v>0</v>
      </c>
      <c r="H189" s="327">
        <f t="shared" si="3"/>
        <v>299007.93932812504</v>
      </c>
      <c r="I189" s="327">
        <f t="shared" si="4"/>
        <v>24917.328277343753</v>
      </c>
      <c r="J189" s="327">
        <v>21.238933333333339</v>
      </c>
      <c r="K189" s="279">
        <v>22</v>
      </c>
      <c r="L189" s="279"/>
      <c r="M189" s="279"/>
    </row>
    <row r="190" spans="1:13" ht="15.75" hidden="1" customHeight="1">
      <c r="A190" s="308" t="s">
        <v>235</v>
      </c>
      <c r="B190" s="276" t="str">
        <f>Demographics!D193</f>
        <v>Gheela Khurd</v>
      </c>
      <c r="C190" s="326">
        <v>596.4380625</v>
      </c>
      <c r="D190" s="326">
        <v>18085.541249999998</v>
      </c>
      <c r="E190" s="279">
        <v>1</v>
      </c>
      <c r="F190" s="279">
        <v>22</v>
      </c>
      <c r="G190" s="279">
        <v>0</v>
      </c>
      <c r="H190" s="327">
        <f t="shared" si="3"/>
        <v>181451.85056249998</v>
      </c>
      <c r="I190" s="327">
        <f t="shared" si="4"/>
        <v>15120.987546874998</v>
      </c>
      <c r="J190" s="327">
        <v>21.238933333333339</v>
      </c>
      <c r="K190" s="279">
        <v>22</v>
      </c>
      <c r="L190" s="279"/>
      <c r="M190" s="279"/>
    </row>
    <row r="191" spans="1:13" ht="15.75" hidden="1" customHeight="1">
      <c r="A191" s="308" t="s">
        <v>235</v>
      </c>
      <c r="B191" s="276" t="str">
        <f>Demographics!D194</f>
        <v>Jalala</v>
      </c>
      <c r="C191" s="326">
        <v>1566.3466875000001</v>
      </c>
      <c r="D191" s="326">
        <v>47495.673750000002</v>
      </c>
      <c r="E191" s="279">
        <v>1</v>
      </c>
      <c r="F191" s="279">
        <v>22</v>
      </c>
      <c r="G191" s="279">
        <v>0</v>
      </c>
      <c r="H191" s="327">
        <f t="shared" si="3"/>
        <v>476523.08418750006</v>
      </c>
      <c r="I191" s="327">
        <f t="shared" si="4"/>
        <v>39710.257015625008</v>
      </c>
      <c r="J191" s="327">
        <v>21.238933333333339</v>
      </c>
      <c r="K191" s="279">
        <v>22</v>
      </c>
      <c r="L191" s="279"/>
      <c r="M191" s="279"/>
    </row>
    <row r="192" spans="1:13" ht="15.75" hidden="1" customHeight="1">
      <c r="A192" s="308" t="s">
        <v>235</v>
      </c>
      <c r="B192" s="276" t="str">
        <f>Demographics!D195</f>
        <v>Khurum Paracha</v>
      </c>
      <c r="C192" s="326">
        <v>588.07678124999995</v>
      </c>
      <c r="D192" s="326">
        <v>17832.005624999998</v>
      </c>
      <c r="E192" s="279">
        <v>1</v>
      </c>
      <c r="F192" s="279">
        <v>22</v>
      </c>
      <c r="G192" s="279">
        <v>0</v>
      </c>
      <c r="H192" s="327">
        <f t="shared" si="3"/>
        <v>178908.13303124998</v>
      </c>
      <c r="I192" s="327">
        <f t="shared" si="4"/>
        <v>14909.011085937498</v>
      </c>
      <c r="J192" s="327">
        <v>21.238933333333339</v>
      </c>
      <c r="K192" s="279">
        <v>22</v>
      </c>
      <c r="L192" s="279"/>
      <c r="M192" s="279"/>
    </row>
    <row r="193" spans="1:13" ht="15.75" hidden="1" customHeight="1">
      <c r="A193" s="308" t="s">
        <v>235</v>
      </c>
      <c r="B193" s="276" t="str">
        <f>Demographics!D196</f>
        <v>Lub Thathoo</v>
      </c>
      <c r="C193" s="326">
        <v>1473.3772031250003</v>
      </c>
      <c r="D193" s="326">
        <v>44676.599062500005</v>
      </c>
      <c r="E193" s="279">
        <v>1</v>
      </c>
      <c r="F193" s="279">
        <v>22</v>
      </c>
      <c r="G193" s="279">
        <v>0</v>
      </c>
      <c r="H193" s="327">
        <f t="shared" si="3"/>
        <v>448239.36782812502</v>
      </c>
      <c r="I193" s="327">
        <f t="shared" si="4"/>
        <v>37353.280652343754</v>
      </c>
      <c r="J193" s="327">
        <v>21.238933333333339</v>
      </c>
      <c r="K193" s="279">
        <v>22</v>
      </c>
      <c r="L193" s="279"/>
      <c r="M193" s="279"/>
    </row>
    <row r="194" spans="1:13" ht="15.75" hidden="1" customHeight="1">
      <c r="A194" s="308" t="s">
        <v>235</v>
      </c>
      <c r="B194" s="276" t="str">
        <f>Demographics!D197</f>
        <v>Mohra Shah Wali</v>
      </c>
      <c r="C194" s="326">
        <v>912.57412500000009</v>
      </c>
      <c r="D194" s="326">
        <v>27671.602500000001</v>
      </c>
      <c r="E194" s="279">
        <v>1</v>
      </c>
      <c r="F194" s="279">
        <v>22</v>
      </c>
      <c r="G194" s="279">
        <v>0</v>
      </c>
      <c r="H194" s="327">
        <f t="shared" si="3"/>
        <v>277628.59912500001</v>
      </c>
      <c r="I194" s="327">
        <f t="shared" si="4"/>
        <v>23135.716593749999</v>
      </c>
      <c r="J194" s="327">
        <v>21.238933333333339</v>
      </c>
      <c r="K194" s="279">
        <v>22</v>
      </c>
      <c r="L194" s="279"/>
      <c r="M194" s="279"/>
    </row>
    <row r="195" spans="1:13" ht="15.75" hidden="1" customHeight="1">
      <c r="A195" s="308" t="s">
        <v>235</v>
      </c>
      <c r="B195" s="276" t="str">
        <f>Demographics!D198</f>
        <v>Saray Kala</v>
      </c>
      <c r="C195" s="326">
        <v>1942.2061875000002</v>
      </c>
      <c r="D195" s="326">
        <v>58892.703750000001</v>
      </c>
      <c r="E195" s="279">
        <v>1</v>
      </c>
      <c r="F195" s="279">
        <v>22</v>
      </c>
      <c r="G195" s="279">
        <v>0</v>
      </c>
      <c r="H195" s="327">
        <f t="shared" si="3"/>
        <v>590869.24368750001</v>
      </c>
      <c r="I195" s="327">
        <f t="shared" si="4"/>
        <v>49239.103640624999</v>
      </c>
      <c r="J195" s="327">
        <v>21.238933333333339</v>
      </c>
      <c r="K195" s="279">
        <v>22</v>
      </c>
      <c r="L195" s="279"/>
      <c r="M195" s="279"/>
    </row>
    <row r="196" spans="1:13" ht="15.75" hidden="1" customHeight="1">
      <c r="A196" s="308" t="s">
        <v>235</v>
      </c>
      <c r="B196" s="276" t="str">
        <f>Demographics!D199</f>
        <v>Thatha Khalil</v>
      </c>
      <c r="C196" s="326">
        <v>1282.25424</v>
      </c>
      <c r="D196" s="326">
        <v>38881.257599999997</v>
      </c>
      <c r="E196" s="279">
        <v>1</v>
      </c>
      <c r="F196" s="279">
        <v>22</v>
      </c>
      <c r="G196" s="279">
        <v>0</v>
      </c>
      <c r="H196" s="327">
        <f t="shared" si="3"/>
        <v>390094.83023999998</v>
      </c>
      <c r="I196" s="327">
        <f t="shared" si="4"/>
        <v>32507.90252</v>
      </c>
      <c r="J196" s="327">
        <v>21.238933333333339</v>
      </c>
      <c r="K196" s="279">
        <v>22</v>
      </c>
      <c r="L196" s="279"/>
      <c r="M196" s="279"/>
    </row>
    <row r="197" spans="1:13" ht="15.75" hidden="1" customHeight="1">
      <c r="A197" s="308" t="s">
        <v>235</v>
      </c>
      <c r="B197" s="276" t="str">
        <f>Demographics!D200</f>
        <v>Usman Khattar</v>
      </c>
      <c r="C197" s="326">
        <v>725.09031000000004</v>
      </c>
      <c r="D197" s="326">
        <v>21986.609400000001</v>
      </c>
      <c r="E197" s="279">
        <v>1</v>
      </c>
      <c r="F197" s="279">
        <v>22</v>
      </c>
      <c r="G197" s="279">
        <v>0</v>
      </c>
      <c r="H197" s="327">
        <f t="shared" si="3"/>
        <v>220591.18431000001</v>
      </c>
      <c r="I197" s="327">
        <f t="shared" si="4"/>
        <v>18382.5986925</v>
      </c>
      <c r="J197" s="327">
        <v>21.238933333333339</v>
      </c>
      <c r="K197" s="279">
        <v>22</v>
      </c>
      <c r="L197" s="279"/>
      <c r="M197" s="279"/>
    </row>
    <row r="198" spans="1:13" ht="15.75" hidden="1" customHeight="1">
      <c r="A198" s="308" t="s">
        <v>235</v>
      </c>
      <c r="B198" s="273" t="s">
        <v>2784</v>
      </c>
      <c r="C198" s="328">
        <v>800.49314062500014</v>
      </c>
      <c r="D198" s="326">
        <v>24273.017812500002</v>
      </c>
      <c r="E198" s="279">
        <v>1</v>
      </c>
      <c r="F198" s="279">
        <v>22</v>
      </c>
      <c r="G198" s="279">
        <v>0</v>
      </c>
      <c r="H198" s="327">
        <f t="shared" si="3"/>
        <v>243530.67126562505</v>
      </c>
      <c r="I198" s="327">
        <f t="shared" si="4"/>
        <v>20294.222605468753</v>
      </c>
      <c r="J198" s="327">
        <v>21.238933333333339</v>
      </c>
      <c r="K198" s="279">
        <v>22</v>
      </c>
      <c r="L198" s="279"/>
      <c r="M198" s="279"/>
    </row>
    <row r="199" spans="1:13" ht="15.75" hidden="1" customHeight="1">
      <c r="A199" s="308" t="s">
        <v>235</v>
      </c>
      <c r="B199" s="273" t="s">
        <v>2785</v>
      </c>
      <c r="C199" s="328">
        <v>586.88231250000001</v>
      </c>
      <c r="D199" s="326">
        <v>17795.786249999997</v>
      </c>
      <c r="E199" s="279">
        <v>1</v>
      </c>
      <c r="F199" s="279">
        <v>22</v>
      </c>
      <c r="G199" s="279">
        <v>0</v>
      </c>
      <c r="H199" s="327">
        <f t="shared" si="3"/>
        <v>178544.74481249999</v>
      </c>
      <c r="I199" s="327">
        <f t="shared" si="4"/>
        <v>14878.728734374999</v>
      </c>
      <c r="J199" s="327">
        <v>21.238933333333339</v>
      </c>
      <c r="K199" s="279">
        <v>22</v>
      </c>
      <c r="L199" s="279"/>
      <c r="M199" s="279"/>
    </row>
    <row r="200" spans="1:13" ht="15.75" hidden="1" customHeight="1">
      <c r="A200" s="308" t="s">
        <v>235</v>
      </c>
      <c r="B200" s="273" t="s">
        <v>244</v>
      </c>
      <c r="C200" s="326">
        <v>1379.810484375</v>
      </c>
      <c r="D200" s="326">
        <v>41839.414687500001</v>
      </c>
      <c r="E200" s="279">
        <v>1</v>
      </c>
      <c r="F200" s="279">
        <v>22</v>
      </c>
      <c r="G200" s="279">
        <v>0</v>
      </c>
      <c r="H200" s="327">
        <f t="shared" si="3"/>
        <v>419773.95735937497</v>
      </c>
      <c r="I200" s="327">
        <f t="shared" si="4"/>
        <v>34981.163113281247</v>
      </c>
      <c r="J200" s="327">
        <v>21.238933333333339</v>
      </c>
      <c r="K200" s="279">
        <v>22</v>
      </c>
      <c r="L200" s="279"/>
      <c r="M200" s="279"/>
    </row>
    <row r="201" spans="1:13" ht="15.75" hidden="1" customHeight="1">
      <c r="A201" s="308" t="s">
        <v>235</v>
      </c>
      <c r="B201" s="273" t="s">
        <v>245</v>
      </c>
      <c r="C201" s="326">
        <v>1394.2560000000001</v>
      </c>
      <c r="D201" s="326">
        <v>42277.439999999995</v>
      </c>
      <c r="E201" s="279">
        <v>1</v>
      </c>
      <c r="F201" s="279">
        <v>22</v>
      </c>
      <c r="G201" s="279">
        <v>0</v>
      </c>
      <c r="H201" s="327">
        <f t="shared" si="3"/>
        <v>424168.65599999996</v>
      </c>
      <c r="I201" s="327">
        <f t="shared" si="4"/>
        <v>35347.387999999999</v>
      </c>
      <c r="J201" s="327">
        <v>21.238933333333339</v>
      </c>
      <c r="K201" s="279">
        <v>22</v>
      </c>
      <c r="L201" s="279"/>
      <c r="M201" s="279"/>
    </row>
    <row r="202" spans="1:13" ht="15.75" hidden="1" customHeight="1">
      <c r="A202" s="308" t="s">
        <v>235</v>
      </c>
      <c r="B202" s="273" t="s">
        <v>246</v>
      </c>
      <c r="C202" s="326">
        <v>839.24967000000015</v>
      </c>
      <c r="D202" s="326">
        <v>25448.215800000002</v>
      </c>
      <c r="E202" s="279">
        <v>1</v>
      </c>
      <c r="F202" s="279">
        <v>22</v>
      </c>
      <c r="G202" s="279">
        <v>0</v>
      </c>
      <c r="H202" s="327">
        <f t="shared" si="3"/>
        <v>255321.40767000002</v>
      </c>
      <c r="I202" s="327">
        <f t="shared" si="4"/>
        <v>21276.783972500001</v>
      </c>
      <c r="J202" s="327">
        <v>21.238933333333339</v>
      </c>
      <c r="K202" s="279">
        <v>22</v>
      </c>
      <c r="L202" s="279"/>
      <c r="M202" s="279"/>
    </row>
    <row r="203" spans="1:13" ht="15.75" hidden="1" customHeight="1">
      <c r="A203" s="308" t="s">
        <v>235</v>
      </c>
      <c r="B203" s="273" t="s">
        <v>247</v>
      </c>
      <c r="C203" s="326">
        <v>705.75584249999997</v>
      </c>
      <c r="D203" s="326">
        <v>21400.338449999999</v>
      </c>
      <c r="E203" s="279">
        <v>1</v>
      </c>
      <c r="F203" s="279">
        <v>22</v>
      </c>
      <c r="G203" s="279">
        <v>0</v>
      </c>
      <c r="H203" s="327">
        <f t="shared" si="3"/>
        <v>214709.14034249997</v>
      </c>
      <c r="I203" s="327">
        <f t="shared" si="4"/>
        <v>17892.428361874998</v>
      </c>
      <c r="J203" s="327">
        <v>21.238933333333339</v>
      </c>
      <c r="K203" s="279">
        <v>22</v>
      </c>
      <c r="L203" s="279"/>
      <c r="M203" s="279"/>
    </row>
    <row r="204" spans="1:13" ht="15.75" hidden="1" customHeight="1">
      <c r="A204" s="308" t="s">
        <v>235</v>
      </c>
      <c r="B204" s="273" t="s">
        <v>248</v>
      </c>
      <c r="C204" s="326">
        <v>696.39120750000006</v>
      </c>
      <c r="D204" s="326">
        <v>21116.378550000001</v>
      </c>
      <c r="E204" s="279">
        <v>1</v>
      </c>
      <c r="F204" s="279">
        <v>22</v>
      </c>
      <c r="G204" s="279">
        <v>0</v>
      </c>
      <c r="H204" s="327">
        <f t="shared" si="3"/>
        <v>211860.17670750001</v>
      </c>
      <c r="I204" s="327">
        <f t="shared" si="4"/>
        <v>17655.014725625002</v>
      </c>
      <c r="J204" s="327">
        <v>21.238933333333339</v>
      </c>
      <c r="K204" s="279">
        <v>22</v>
      </c>
      <c r="L204" s="279"/>
      <c r="M204" s="279"/>
    </row>
    <row r="205" spans="1:13" ht="15.75" hidden="1" customHeight="1">
      <c r="A205" s="308" t="s">
        <v>235</v>
      </c>
      <c r="B205" s="273" t="s">
        <v>249</v>
      </c>
      <c r="C205" s="326">
        <v>1906.1730468750002</v>
      </c>
      <c r="D205" s="326">
        <v>57800.0859375</v>
      </c>
      <c r="E205" s="279">
        <v>1</v>
      </c>
      <c r="F205" s="279">
        <v>22</v>
      </c>
      <c r="G205" s="279">
        <v>0</v>
      </c>
      <c r="H205" s="327">
        <f t="shared" si="3"/>
        <v>579907.03242187505</v>
      </c>
      <c r="I205" s="327">
        <f t="shared" si="4"/>
        <v>48325.586035156251</v>
      </c>
      <c r="J205" s="327">
        <v>21.238933333333339</v>
      </c>
      <c r="K205" s="279">
        <v>22</v>
      </c>
      <c r="L205" s="279"/>
      <c r="M205" s="279"/>
    </row>
    <row r="206" spans="1:13" ht="15.75" hidden="1" customHeight="1">
      <c r="A206" s="308" t="s">
        <v>235</v>
      </c>
      <c r="B206" s="273" t="s">
        <v>250</v>
      </c>
      <c r="C206" s="326">
        <v>1547.2351875000002</v>
      </c>
      <c r="D206" s="326">
        <v>46916.163750000007</v>
      </c>
      <c r="E206" s="279">
        <v>1</v>
      </c>
      <c r="F206" s="279">
        <v>22</v>
      </c>
      <c r="G206" s="279">
        <v>0</v>
      </c>
      <c r="H206" s="327">
        <f t="shared" ref="H206:H210" si="5">C206+D206*10</f>
        <v>470708.87268750009</v>
      </c>
      <c r="I206" s="327">
        <f t="shared" ref="I206:I210" si="6">H206/12</f>
        <v>39225.739390625007</v>
      </c>
      <c r="J206" s="327">
        <v>21.238933333333339</v>
      </c>
      <c r="K206" s="279">
        <v>22</v>
      </c>
      <c r="L206" s="279"/>
      <c r="M206" s="279"/>
    </row>
    <row r="207" spans="1:13" ht="15.75" hidden="1" customHeight="1">
      <c r="A207" s="308" t="s">
        <v>235</v>
      </c>
      <c r="B207" s="273" t="s">
        <v>2786</v>
      </c>
      <c r="C207" s="326">
        <v>802.17336</v>
      </c>
      <c r="D207" s="326">
        <v>24323.966400000001</v>
      </c>
      <c r="E207" s="279">
        <v>1</v>
      </c>
      <c r="F207" s="279">
        <v>22</v>
      </c>
      <c r="G207" s="279">
        <v>0</v>
      </c>
      <c r="H207" s="327">
        <f t="shared" si="5"/>
        <v>244041.83736</v>
      </c>
      <c r="I207" s="327">
        <f t="shared" si="6"/>
        <v>20336.819780000002</v>
      </c>
      <c r="J207" s="327">
        <v>21.238933333333339</v>
      </c>
      <c r="K207" s="279">
        <v>22</v>
      </c>
      <c r="L207" s="279"/>
      <c r="M207" s="279"/>
    </row>
    <row r="208" spans="1:13" ht="15.75" hidden="1" customHeight="1">
      <c r="A208" s="308" t="s">
        <v>235</v>
      </c>
      <c r="B208" s="273" t="s">
        <v>2787</v>
      </c>
      <c r="C208" s="326">
        <v>1039.785046875</v>
      </c>
      <c r="D208" s="326">
        <v>31528.965937499997</v>
      </c>
      <c r="E208" s="279">
        <v>1</v>
      </c>
      <c r="F208" s="279">
        <v>22</v>
      </c>
      <c r="G208" s="279">
        <v>0</v>
      </c>
      <c r="H208" s="327">
        <f t="shared" si="5"/>
        <v>316329.444421875</v>
      </c>
      <c r="I208" s="327">
        <f t="shared" si="6"/>
        <v>26360.787035156249</v>
      </c>
      <c r="J208" s="327">
        <v>21.238933333333339</v>
      </c>
      <c r="K208" s="279">
        <v>22</v>
      </c>
      <c r="L208" s="279"/>
      <c r="M208" s="279"/>
    </row>
    <row r="209" spans="1:13" ht="15.75" hidden="1" customHeight="1">
      <c r="A209" s="308" t="s">
        <v>235</v>
      </c>
      <c r="B209" s="273" t="s">
        <v>2788</v>
      </c>
      <c r="C209" s="326">
        <v>1460.6362031250003</v>
      </c>
      <c r="D209" s="326">
        <v>44290.259062500001</v>
      </c>
      <c r="E209" s="279">
        <v>1</v>
      </c>
      <c r="F209" s="279">
        <v>22</v>
      </c>
      <c r="G209" s="279">
        <v>0</v>
      </c>
      <c r="H209" s="327">
        <f t="shared" si="5"/>
        <v>444363.22682812501</v>
      </c>
      <c r="I209" s="327">
        <f t="shared" si="6"/>
        <v>37030.268902343749</v>
      </c>
      <c r="J209" s="327">
        <v>21.238933333333339</v>
      </c>
      <c r="K209" s="279">
        <v>22</v>
      </c>
      <c r="L209" s="279"/>
      <c r="M209" s="279"/>
    </row>
    <row r="210" spans="1:13" ht="15.75" hidden="1" customHeight="1">
      <c r="A210" s="308" t="s">
        <v>235</v>
      </c>
      <c r="B210" s="273" t="s">
        <v>251</v>
      </c>
      <c r="C210" s="326">
        <v>1282.8594375</v>
      </c>
      <c r="D210" s="326">
        <v>38899.608749999999</v>
      </c>
      <c r="E210" s="279">
        <v>1</v>
      </c>
      <c r="F210" s="279">
        <v>22</v>
      </c>
      <c r="G210" s="279">
        <v>0</v>
      </c>
      <c r="H210" s="327">
        <f t="shared" si="5"/>
        <v>390278.94693750003</v>
      </c>
      <c r="I210" s="327">
        <f t="shared" si="6"/>
        <v>32523.245578125003</v>
      </c>
      <c r="J210" s="327">
        <v>21.238933333333339</v>
      </c>
      <c r="K210" s="279">
        <v>22</v>
      </c>
      <c r="L210" s="279"/>
      <c r="M210" s="279"/>
    </row>
    <row r="211" spans="1:13" ht="15.75" hidden="1" customHeight="1">
      <c r="B211" s="26" t="str">
        <f>Demographics!D214</f>
        <v>Bishandot</v>
      </c>
      <c r="C211" s="142">
        <f>Demographics!F214</f>
        <v>696.23400000000015</v>
      </c>
      <c r="D211" s="142">
        <f>Demographics!G214</f>
        <v>643.32021600000019</v>
      </c>
      <c r="E211" s="29">
        <v>1</v>
      </c>
      <c r="F211" s="29">
        <v>22</v>
      </c>
      <c r="G211" s="29">
        <v>0</v>
      </c>
      <c r="H211" s="142">
        <f t="shared" ref="H211:H221" si="7">C211+D211*10</f>
        <v>7129.436160000002</v>
      </c>
      <c r="I211" s="142">
        <f t="shared" ref="I211:I221" si="8">H211/12</f>
        <v>594.11968000000013</v>
      </c>
      <c r="J211" s="142">
        <v>21.238933333333339</v>
      </c>
      <c r="K211" s="29">
        <v>22</v>
      </c>
      <c r="L211" s="29"/>
      <c r="M211" s="29"/>
    </row>
    <row r="212" spans="1:13" ht="15.75" hidden="1" customHeight="1">
      <c r="B212" s="26" t="str">
        <f>Demographics!D215</f>
        <v>Choha Khalsa</v>
      </c>
      <c r="C212" s="142">
        <f>Demographics!F215</f>
        <v>732.08861250000007</v>
      </c>
      <c r="D212" s="142">
        <f>Demographics!G215</f>
        <v>676.44987795000009</v>
      </c>
      <c r="E212" s="29">
        <v>1</v>
      </c>
      <c r="F212" s="29">
        <v>22</v>
      </c>
      <c r="G212" s="29">
        <v>0</v>
      </c>
      <c r="H212" s="142">
        <f t="shared" si="7"/>
        <v>7496.5873920000004</v>
      </c>
      <c r="I212" s="142">
        <f t="shared" si="8"/>
        <v>624.71561600000007</v>
      </c>
      <c r="J212" s="142">
        <v>21.238933333333339</v>
      </c>
      <c r="K212" s="29">
        <v>22</v>
      </c>
      <c r="L212" s="29"/>
      <c r="M212" s="29"/>
    </row>
    <row r="213" spans="1:13" ht="15.75" hidden="1" customHeight="1">
      <c r="B213" s="26" t="str">
        <f>Demographics!D216</f>
        <v>Darkali Mamoori</v>
      </c>
      <c r="C213" s="142">
        <f>Demographics!F216</f>
        <v>1065.4969500000002</v>
      </c>
      <c r="D213" s="142">
        <f>Demographics!G216</f>
        <v>984.51918180000018</v>
      </c>
      <c r="E213" s="29">
        <v>1</v>
      </c>
      <c r="F213" s="29">
        <v>22</v>
      </c>
      <c r="G213" s="29">
        <v>0</v>
      </c>
      <c r="H213" s="142">
        <f t="shared" si="7"/>
        <v>10910.688768000002</v>
      </c>
      <c r="I213" s="142">
        <f t="shared" si="8"/>
        <v>909.22406400000011</v>
      </c>
      <c r="J213" s="142">
        <v>21.238933333333339</v>
      </c>
      <c r="K213" s="29">
        <v>22</v>
      </c>
      <c r="L213" s="29"/>
      <c r="M213" s="29"/>
    </row>
    <row r="214" spans="1:13" ht="15.75" hidden="1" customHeight="1">
      <c r="B214" s="26" t="str">
        <f>Demographics!D217</f>
        <v>Ghazan Abad</v>
      </c>
      <c r="C214" s="142">
        <f>Demographics!F217</f>
        <v>625.2080625000001</v>
      </c>
      <c r="D214" s="142">
        <f>Demographics!G217</f>
        <v>577.69224975000009</v>
      </c>
      <c r="E214" s="29">
        <v>1</v>
      </c>
      <c r="F214" s="29">
        <v>22</v>
      </c>
      <c r="G214" s="29">
        <v>0</v>
      </c>
      <c r="H214" s="142">
        <f t="shared" si="7"/>
        <v>6402.1305600000005</v>
      </c>
      <c r="I214" s="142">
        <f t="shared" si="8"/>
        <v>533.51088000000004</v>
      </c>
      <c r="J214" s="142">
        <v>21.238933333333339</v>
      </c>
      <c r="K214" s="29">
        <v>22</v>
      </c>
      <c r="L214" s="29"/>
      <c r="M214" s="29"/>
    </row>
    <row r="215" spans="1:13" ht="15.75" hidden="1" customHeight="1">
      <c r="B215" s="26" t="str">
        <f>Demographics!D218</f>
        <v>Guff</v>
      </c>
      <c r="C215" s="142">
        <f>Demographics!F218</f>
        <v>923.04948750000017</v>
      </c>
      <c r="D215" s="142">
        <f>Demographics!G218</f>
        <v>852.89772645000016</v>
      </c>
      <c r="E215" s="29">
        <v>1</v>
      </c>
      <c r="F215" s="29">
        <v>22</v>
      </c>
      <c r="G215" s="29">
        <v>0</v>
      </c>
      <c r="H215" s="142">
        <f t="shared" si="7"/>
        <v>9452.0267520000016</v>
      </c>
      <c r="I215" s="142">
        <f t="shared" si="8"/>
        <v>787.66889600000013</v>
      </c>
      <c r="J215" s="142">
        <v>21.238933333333339</v>
      </c>
      <c r="K215" s="29">
        <v>22</v>
      </c>
      <c r="L215" s="29"/>
      <c r="M215" s="29"/>
    </row>
    <row r="216" spans="1:13" ht="15.75" hidden="1" customHeight="1">
      <c r="B216" s="26" t="str">
        <f>Demographics!D219</f>
        <v>Kanoha</v>
      </c>
      <c r="C216" s="142">
        <f>Demographics!F219</f>
        <v>839.54456250000021</v>
      </c>
      <c r="D216" s="142">
        <f>Demographics!G219</f>
        <v>775.73917575000019</v>
      </c>
      <c r="E216" s="29">
        <v>1</v>
      </c>
      <c r="F216" s="29">
        <v>22</v>
      </c>
      <c r="G216" s="29">
        <v>0</v>
      </c>
      <c r="H216" s="142">
        <f t="shared" si="7"/>
        <v>8596.9363200000007</v>
      </c>
      <c r="I216" s="142">
        <f t="shared" si="8"/>
        <v>716.41136000000006</v>
      </c>
      <c r="J216" s="142">
        <v>21.238933333333339</v>
      </c>
      <c r="K216" s="29">
        <v>22</v>
      </c>
      <c r="L216" s="29"/>
      <c r="M216" s="29"/>
    </row>
    <row r="217" spans="1:13" ht="15.75" hidden="1" customHeight="1">
      <c r="B217" s="26" t="str">
        <f>Demographics!D220</f>
        <v>Manianda</v>
      </c>
      <c r="C217" s="142">
        <f>Demographics!F220</f>
        <v>743.34487500000023</v>
      </c>
      <c r="D217" s="142">
        <f>Demographics!G220</f>
        <v>686.85066450000022</v>
      </c>
      <c r="E217" s="29">
        <v>1</v>
      </c>
      <c r="F217" s="29">
        <v>22</v>
      </c>
      <c r="G217" s="29">
        <v>0</v>
      </c>
      <c r="H217" s="142">
        <f t="shared" si="7"/>
        <v>7611.851520000002</v>
      </c>
      <c r="I217" s="142">
        <f t="shared" si="8"/>
        <v>634.32096000000013</v>
      </c>
      <c r="J217" s="142">
        <v>21.238933333333339</v>
      </c>
      <c r="K217" s="29">
        <v>22</v>
      </c>
    </row>
    <row r="218" spans="1:13" ht="15.75" hidden="1" customHeight="1">
      <c r="B218" s="26" t="str">
        <f>Demographics!D221</f>
        <v>Nala Musalmana</v>
      </c>
      <c r="C218" s="142">
        <f>Demographics!F221</f>
        <v>588.34650000000011</v>
      </c>
      <c r="D218" s="142">
        <f>Demographics!G221</f>
        <v>543.6321660000001</v>
      </c>
      <c r="E218" s="29">
        <v>1</v>
      </c>
      <c r="F218" s="29">
        <v>22</v>
      </c>
      <c r="G218" s="29">
        <v>0</v>
      </c>
      <c r="H218" s="142">
        <f t="shared" si="7"/>
        <v>6024.6681600000011</v>
      </c>
      <c r="I218" s="142">
        <f t="shared" si="8"/>
        <v>502.05568000000011</v>
      </c>
      <c r="J218" s="142">
        <v>21.238933333333339</v>
      </c>
      <c r="K218" s="29">
        <v>22</v>
      </c>
    </row>
    <row r="219" spans="1:13" ht="15.75" hidden="1" customHeight="1">
      <c r="B219" s="26" t="str">
        <f>Demographics!D222</f>
        <v>Skoot</v>
      </c>
      <c r="C219" s="142">
        <f>Demographics!F222</f>
        <v>958.14888750000023</v>
      </c>
      <c r="D219" s="142">
        <f>Demographics!G222</f>
        <v>885.32957205000025</v>
      </c>
      <c r="E219" s="29">
        <v>1</v>
      </c>
      <c r="F219" s="29">
        <v>22</v>
      </c>
      <c r="G219" s="29">
        <v>0</v>
      </c>
      <c r="H219" s="142">
        <f t="shared" si="7"/>
        <v>9811.4446080000016</v>
      </c>
      <c r="I219" s="142">
        <f t="shared" si="8"/>
        <v>817.62038400000017</v>
      </c>
      <c r="J219" s="142">
        <v>21.238933333333339</v>
      </c>
      <c r="K219" s="29">
        <v>22</v>
      </c>
    </row>
    <row r="220" spans="1:13" ht="15.75" hidden="1" customHeight="1">
      <c r="B220" s="26" t="str">
        <f>Demographics!D223</f>
        <v>Smoot</v>
      </c>
      <c r="C220" s="142">
        <f>Demographics!F223</f>
        <v>636.28451250000012</v>
      </c>
      <c r="D220" s="142">
        <f>Demographics!G223</f>
        <v>587.92688955000017</v>
      </c>
      <c r="E220" s="29">
        <v>1</v>
      </c>
      <c r="F220" s="29">
        <v>22</v>
      </c>
      <c r="G220" s="29">
        <v>0</v>
      </c>
      <c r="H220" s="142">
        <f t="shared" si="7"/>
        <v>6515.5534080000016</v>
      </c>
      <c r="I220" s="142">
        <f t="shared" si="8"/>
        <v>542.96278400000017</v>
      </c>
      <c r="J220" s="142">
        <v>21.238933333333339</v>
      </c>
      <c r="K220" s="29">
        <v>22</v>
      </c>
    </row>
    <row r="221" spans="1:13" ht="15.75" hidden="1" customHeight="1">
      <c r="B221" s="26" t="str">
        <f>Demographics!D224</f>
        <v>Kallar Syedan</v>
      </c>
      <c r="C221" s="142">
        <f>Demographics!F224</f>
        <v>1060.8218250000002</v>
      </c>
      <c r="D221" s="142">
        <f>Demographics!G224</f>
        <v>980.19936630000029</v>
      </c>
      <c r="E221" s="29">
        <v>1</v>
      </c>
      <c r="F221" s="29">
        <v>22</v>
      </c>
      <c r="G221" s="29">
        <v>0</v>
      </c>
      <c r="H221" s="142">
        <f t="shared" si="7"/>
        <v>10862.815488000004</v>
      </c>
      <c r="I221" s="142">
        <f t="shared" si="8"/>
        <v>905.23462400000028</v>
      </c>
      <c r="J221" s="142">
        <v>21.238933333333339</v>
      </c>
      <c r="K221" s="29">
        <v>22</v>
      </c>
    </row>
    <row r="222" spans="1:13" ht="15.75" customHeight="1"/>
    <row r="223" spans="1:13" ht="15.75" customHeight="1"/>
    <row r="224" spans="1:1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5:M221">
    <filterColumn colId="1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Seher Baghla"/>
        <filter val="Tret"/>
      </filters>
    </filterColumn>
  </autoFilter>
  <mergeCells count="2">
    <mergeCell ref="A1:M1"/>
    <mergeCell ref="A2:M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workbookViewId="0">
      <selection activeCell="G223" sqref="G223"/>
    </sheetView>
  </sheetViews>
  <sheetFormatPr defaultColWidth="14.42578125" defaultRowHeight="15" customHeight="1"/>
  <cols>
    <col min="1" max="1" width="8.7109375" customWidth="1"/>
    <col min="2" max="2" width="22" customWidth="1"/>
    <col min="3" max="3" width="12.42578125" customWidth="1"/>
    <col min="4" max="12" width="10.5703125" customWidth="1"/>
    <col min="13" max="26" width="8.7109375" customWidth="1"/>
  </cols>
  <sheetData>
    <row r="1" spans="1:15">
      <c r="B1" s="438" t="s">
        <v>2726</v>
      </c>
      <c r="C1" s="439"/>
      <c r="D1" s="439"/>
      <c r="E1" s="439"/>
      <c r="F1" s="439"/>
      <c r="G1" s="439"/>
      <c r="H1" s="439"/>
      <c r="I1" s="439"/>
      <c r="J1" s="439"/>
      <c r="K1" s="439"/>
      <c r="L1" s="439"/>
    </row>
    <row r="2" spans="1:15" hidden="1">
      <c r="B2" s="438" t="s">
        <v>2727</v>
      </c>
      <c r="C2" s="439"/>
      <c r="D2" s="439"/>
      <c r="E2" s="439"/>
      <c r="F2" s="439"/>
      <c r="G2" s="439"/>
      <c r="H2" s="439"/>
      <c r="I2" s="439"/>
      <c r="J2" s="439"/>
      <c r="K2" s="439"/>
      <c r="L2" s="439"/>
    </row>
    <row r="3" spans="1:15" ht="45" hidden="1">
      <c r="A3" s="252" t="s">
        <v>5</v>
      </c>
      <c r="B3" s="253" t="s">
        <v>2728</v>
      </c>
      <c r="C3" s="254" t="s">
        <v>2729</v>
      </c>
      <c r="D3" s="254" t="s">
        <v>2730</v>
      </c>
      <c r="E3" s="254" t="s">
        <v>2731</v>
      </c>
      <c r="F3" s="254" t="s">
        <v>2732</v>
      </c>
      <c r="G3" s="254" t="s">
        <v>2733</v>
      </c>
      <c r="H3" s="254" t="s">
        <v>2734</v>
      </c>
      <c r="I3" s="254" t="s">
        <v>2735</v>
      </c>
      <c r="J3" s="254" t="s">
        <v>2736</v>
      </c>
      <c r="K3" s="254" t="s">
        <v>2737</v>
      </c>
      <c r="L3" s="254" t="s">
        <v>2738</v>
      </c>
      <c r="M3" s="122" t="s">
        <v>2739</v>
      </c>
      <c r="N3" s="122" t="s">
        <v>2740</v>
      </c>
      <c r="O3" s="122" t="s">
        <v>2741</v>
      </c>
    </row>
    <row r="4" spans="1:15" hidden="1">
      <c r="A4" s="255">
        <v>1</v>
      </c>
      <c r="B4" s="28">
        <f>Demographics!C7</f>
        <v>0</v>
      </c>
      <c r="C4" s="256">
        <v>65</v>
      </c>
      <c r="D4" s="257">
        <f>Demographics!G7/12</f>
        <v>63.684999999999995</v>
      </c>
      <c r="E4" s="257">
        <f t="shared" ref="E4:E203" si="0">C4*2</f>
        <v>130</v>
      </c>
      <c r="F4" s="257">
        <f t="shared" ref="F4:F203" si="1">C4*1.25</f>
        <v>81.25</v>
      </c>
      <c r="G4" s="257">
        <f t="shared" ref="G4:G203" si="2">D4*4*1.25</f>
        <v>318.42499999999995</v>
      </c>
      <c r="H4" s="257">
        <f t="shared" ref="H4:H203" si="3">D4*3*1.05</f>
        <v>200.60774999999998</v>
      </c>
      <c r="I4" s="257">
        <f t="shared" ref="I4:I203" si="4">D4*3*1.11</f>
        <v>212.07104999999999</v>
      </c>
      <c r="J4" s="257">
        <f t="shared" ref="J4:J203" si="5">D4*1.25</f>
        <v>79.606249999999989</v>
      </c>
      <c r="K4" s="257">
        <f t="shared" ref="K4:K203" si="6">D4*2*1.05</f>
        <v>133.73849999999999</v>
      </c>
      <c r="L4" s="257">
        <f t="shared" ref="L4:L203" si="7">D4*2*1.25</f>
        <v>159.21249999999998</v>
      </c>
      <c r="M4" s="241">
        <f t="shared" ref="M4:M203" si="8">C4*0.92*1.25</f>
        <v>74.75</v>
      </c>
      <c r="N4" s="241">
        <f t="shared" ref="N4:N203" si="9">C4*1.02*2*1.25</f>
        <v>165.75</v>
      </c>
      <c r="O4" s="241">
        <f t="shared" ref="O4:O203" si="10">((E4*1.5)+(F4*4.4)+G4+(H4*13.1)+(I4*2.4)+(J4*2.46)+(K4*17)+(L4*2.6)+(M4*2.4)+(N4*2))/1000</f>
        <v>7.4020954199999984</v>
      </c>
    </row>
    <row r="5" spans="1:15" hidden="1">
      <c r="A5" s="255">
        <v>2</v>
      </c>
      <c r="B5" s="28">
        <f>Demographics!C8</f>
        <v>0</v>
      </c>
      <c r="C5" s="257">
        <f>Demographics!F8/12</f>
        <v>57.083333333333336</v>
      </c>
      <c r="D5" s="257">
        <f>Demographics!G8/12</f>
        <v>53.658333333333331</v>
      </c>
      <c r="E5" s="257">
        <f t="shared" si="0"/>
        <v>114.16666666666667</v>
      </c>
      <c r="F5" s="257">
        <f t="shared" si="1"/>
        <v>71.354166666666671</v>
      </c>
      <c r="G5" s="257">
        <f t="shared" si="2"/>
        <v>268.29166666666663</v>
      </c>
      <c r="H5" s="257">
        <f t="shared" si="3"/>
        <v>169.02375000000001</v>
      </c>
      <c r="I5" s="257">
        <f t="shared" si="4"/>
        <v>178.68225000000001</v>
      </c>
      <c r="J5" s="257">
        <f t="shared" si="5"/>
        <v>67.072916666666657</v>
      </c>
      <c r="K5" s="257">
        <f t="shared" si="6"/>
        <v>112.6825</v>
      </c>
      <c r="L5" s="257">
        <f t="shared" si="7"/>
        <v>134.14583333333331</v>
      </c>
      <c r="M5" s="241">
        <f t="shared" si="8"/>
        <v>65.645833333333343</v>
      </c>
      <c r="N5" s="241">
        <f t="shared" si="9"/>
        <v>145.5625</v>
      </c>
      <c r="O5" s="241">
        <f t="shared" si="10"/>
        <v>6.2746045666666657</v>
      </c>
    </row>
    <row r="6" spans="1:15" hidden="1">
      <c r="A6" s="255">
        <v>3</v>
      </c>
      <c r="B6" s="28">
        <f>Demographics!C9</f>
        <v>0</v>
      </c>
      <c r="C6" s="257">
        <f>Demographics!F9/12</f>
        <v>46.884225625000006</v>
      </c>
      <c r="D6" s="257">
        <f>Demographics!G9/12</f>
        <v>44.071172087500003</v>
      </c>
      <c r="E6" s="257">
        <f t="shared" si="0"/>
        <v>93.768451250000012</v>
      </c>
      <c r="F6" s="257">
        <f t="shared" si="1"/>
        <v>58.605282031250006</v>
      </c>
      <c r="G6" s="257">
        <f t="shared" si="2"/>
        <v>220.35586043750001</v>
      </c>
      <c r="H6" s="257">
        <f t="shared" si="3"/>
        <v>138.82419207562501</v>
      </c>
      <c r="I6" s="257">
        <f t="shared" si="4"/>
        <v>146.75700305137502</v>
      </c>
      <c r="J6" s="257">
        <f t="shared" si="5"/>
        <v>55.088965109375003</v>
      </c>
      <c r="K6" s="257">
        <f t="shared" si="6"/>
        <v>92.549461383750014</v>
      </c>
      <c r="L6" s="257">
        <f t="shared" si="7"/>
        <v>110.17793021875001</v>
      </c>
      <c r="M6" s="241">
        <f t="shared" si="8"/>
        <v>53.916859468750012</v>
      </c>
      <c r="N6" s="241">
        <f t="shared" si="9"/>
        <v>119.55477534375001</v>
      </c>
      <c r="O6" s="241">
        <f t="shared" si="10"/>
        <v>5.1535178314380508</v>
      </c>
    </row>
    <row r="7" spans="1:15" hidden="1">
      <c r="A7" s="255">
        <v>4</v>
      </c>
      <c r="B7" s="28">
        <f>Demographics!C10</f>
        <v>0</v>
      </c>
      <c r="C7" s="257">
        <f>Demographics!F10/12</f>
        <v>61.666666666666664</v>
      </c>
      <c r="D7" s="257">
        <f>Demographics!G10/12</f>
        <v>57.966666666666661</v>
      </c>
      <c r="E7" s="257">
        <f t="shared" si="0"/>
        <v>123.33333333333333</v>
      </c>
      <c r="F7" s="257">
        <f t="shared" si="1"/>
        <v>77.083333333333329</v>
      </c>
      <c r="G7" s="257">
        <f t="shared" si="2"/>
        <v>289.83333333333331</v>
      </c>
      <c r="H7" s="257">
        <f t="shared" si="3"/>
        <v>182.59499999999997</v>
      </c>
      <c r="I7" s="257">
        <f t="shared" si="4"/>
        <v>193.029</v>
      </c>
      <c r="J7" s="257">
        <f t="shared" si="5"/>
        <v>72.458333333333329</v>
      </c>
      <c r="K7" s="257">
        <f t="shared" si="6"/>
        <v>121.72999999999999</v>
      </c>
      <c r="L7" s="257">
        <f t="shared" si="7"/>
        <v>144.91666666666666</v>
      </c>
      <c r="M7" s="241">
        <f t="shared" si="8"/>
        <v>70.916666666666671</v>
      </c>
      <c r="N7" s="241">
        <f t="shared" si="9"/>
        <v>157.25</v>
      </c>
      <c r="O7" s="241">
        <f t="shared" si="10"/>
        <v>6.7784049333333325</v>
      </c>
    </row>
    <row r="8" spans="1:15" hidden="1">
      <c r="A8" s="255">
        <v>5</v>
      </c>
      <c r="B8" s="28">
        <f>Demographics!C11</f>
        <v>0</v>
      </c>
      <c r="C8" s="257">
        <f>Demographics!F11/12</f>
        <v>60.299436875000005</v>
      </c>
      <c r="D8" s="257">
        <f>Demographics!G11/12</f>
        <v>56.681470662500004</v>
      </c>
      <c r="E8" s="257">
        <f t="shared" si="0"/>
        <v>120.59887375000001</v>
      </c>
      <c r="F8" s="257">
        <f t="shared" si="1"/>
        <v>75.374296093750004</v>
      </c>
      <c r="G8" s="257">
        <f t="shared" si="2"/>
        <v>283.40735331250005</v>
      </c>
      <c r="H8" s="257">
        <f t="shared" si="3"/>
        <v>178.54663258687503</v>
      </c>
      <c r="I8" s="257">
        <f t="shared" si="4"/>
        <v>188.74929730612504</v>
      </c>
      <c r="J8" s="257">
        <f t="shared" si="5"/>
        <v>70.851838328125012</v>
      </c>
      <c r="K8" s="257">
        <f t="shared" si="6"/>
        <v>119.03108839125001</v>
      </c>
      <c r="L8" s="257">
        <f t="shared" si="7"/>
        <v>141.70367665625002</v>
      </c>
      <c r="M8" s="241">
        <f t="shared" si="8"/>
        <v>69.34435240625001</v>
      </c>
      <c r="N8" s="241">
        <f t="shared" si="9"/>
        <v>153.76356403125001</v>
      </c>
      <c r="O8" s="241">
        <f t="shared" si="10"/>
        <v>6.6281189252549506</v>
      </c>
    </row>
    <row r="9" spans="1:15" hidden="1">
      <c r="A9" s="255">
        <v>6</v>
      </c>
      <c r="B9" s="28">
        <f>Demographics!C13</f>
        <v>0</v>
      </c>
      <c r="C9" s="257">
        <f>Demographics!F12/12</f>
        <v>61.416666666666664</v>
      </c>
      <c r="D9" s="257">
        <f>Demographics!G12/12</f>
        <v>57.731666666666662</v>
      </c>
      <c r="E9" s="257">
        <f t="shared" si="0"/>
        <v>122.83333333333333</v>
      </c>
      <c r="F9" s="257">
        <f t="shared" si="1"/>
        <v>76.770833333333329</v>
      </c>
      <c r="G9" s="257">
        <f t="shared" si="2"/>
        <v>288.6583333333333</v>
      </c>
      <c r="H9" s="257">
        <f t="shared" si="3"/>
        <v>181.85475</v>
      </c>
      <c r="I9" s="257">
        <f t="shared" si="4"/>
        <v>192.24645000000001</v>
      </c>
      <c r="J9" s="257">
        <f t="shared" si="5"/>
        <v>72.164583333333326</v>
      </c>
      <c r="K9" s="257">
        <f t="shared" si="6"/>
        <v>121.23649999999999</v>
      </c>
      <c r="L9" s="257">
        <f t="shared" si="7"/>
        <v>144.32916666666665</v>
      </c>
      <c r="M9" s="241">
        <f t="shared" si="8"/>
        <v>70.629166666666663</v>
      </c>
      <c r="N9" s="241">
        <f t="shared" si="9"/>
        <v>156.61249999999998</v>
      </c>
      <c r="O9" s="241">
        <f t="shared" si="10"/>
        <v>6.7509249133333347</v>
      </c>
    </row>
    <row r="10" spans="1:15" hidden="1">
      <c r="A10" s="255">
        <v>7</v>
      </c>
      <c r="B10" s="28">
        <f>Demographics!C14</f>
        <v>0</v>
      </c>
      <c r="C10" s="257">
        <f>Demographics!F13/12</f>
        <v>58.420139374999998</v>
      </c>
      <c r="D10" s="257">
        <f>Demographics!G13/12</f>
        <v>54.914931012499999</v>
      </c>
      <c r="E10" s="257">
        <f t="shared" si="0"/>
        <v>116.84027875</v>
      </c>
      <c r="F10" s="257">
        <f t="shared" si="1"/>
        <v>73.025174218749996</v>
      </c>
      <c r="G10" s="257">
        <f t="shared" si="2"/>
        <v>274.57465506249997</v>
      </c>
      <c r="H10" s="257">
        <f t="shared" si="3"/>
        <v>172.98203268937499</v>
      </c>
      <c r="I10" s="257">
        <f t="shared" si="4"/>
        <v>182.86672027162501</v>
      </c>
      <c r="J10" s="257">
        <f t="shared" si="5"/>
        <v>68.643663765624993</v>
      </c>
      <c r="K10" s="257">
        <f t="shared" si="6"/>
        <v>115.32135512625</v>
      </c>
      <c r="L10" s="257">
        <f t="shared" si="7"/>
        <v>137.28732753124999</v>
      </c>
      <c r="M10" s="241">
        <f t="shared" si="8"/>
        <v>67.183160281249997</v>
      </c>
      <c r="N10" s="241">
        <f t="shared" si="9"/>
        <v>148.97135540624998</v>
      </c>
      <c r="O10" s="241">
        <f t="shared" si="10"/>
        <v>6.4215463937111501</v>
      </c>
    </row>
    <row r="11" spans="1:15" hidden="1">
      <c r="A11" s="255">
        <v>8</v>
      </c>
      <c r="B11" s="28">
        <f>Demographics!C15</f>
        <v>0</v>
      </c>
      <c r="C11" s="257">
        <f>Demographics!F14/12</f>
        <v>37.5</v>
      </c>
      <c r="D11" s="257">
        <f>Demographics!G14/12</f>
        <v>35.25</v>
      </c>
      <c r="E11" s="257">
        <f t="shared" si="0"/>
        <v>75</v>
      </c>
      <c r="F11" s="257">
        <f t="shared" si="1"/>
        <v>46.875</v>
      </c>
      <c r="G11" s="257">
        <f t="shared" si="2"/>
        <v>176.25</v>
      </c>
      <c r="H11" s="257">
        <f t="shared" si="3"/>
        <v>111.03750000000001</v>
      </c>
      <c r="I11" s="257">
        <f t="shared" si="4"/>
        <v>117.38250000000001</v>
      </c>
      <c r="J11" s="257">
        <f t="shared" si="5"/>
        <v>44.0625</v>
      </c>
      <c r="K11" s="257">
        <f t="shared" si="6"/>
        <v>74.025000000000006</v>
      </c>
      <c r="L11" s="257">
        <f t="shared" si="7"/>
        <v>88.125</v>
      </c>
      <c r="M11" s="241">
        <f t="shared" si="8"/>
        <v>43.125</v>
      </c>
      <c r="N11" s="241">
        <f t="shared" si="9"/>
        <v>95.625</v>
      </c>
      <c r="O11" s="241">
        <f t="shared" si="10"/>
        <v>4.1220030000000003</v>
      </c>
    </row>
    <row r="12" spans="1:15" hidden="1">
      <c r="A12" s="255">
        <v>9</v>
      </c>
      <c r="B12" s="28">
        <f>Demographics!C16</f>
        <v>0</v>
      </c>
      <c r="C12" s="257" t="e">
        <f>Demographics!F15/12</f>
        <v>#VALUE!</v>
      </c>
      <c r="D12" s="257" t="e">
        <f>Demographics!G15/12</f>
        <v>#VALUE!</v>
      </c>
      <c r="E12" s="257" t="e">
        <f t="shared" si="0"/>
        <v>#VALUE!</v>
      </c>
      <c r="F12" s="257" t="e">
        <f t="shared" si="1"/>
        <v>#VALUE!</v>
      </c>
      <c r="G12" s="257" t="e">
        <f t="shared" si="2"/>
        <v>#VALUE!</v>
      </c>
      <c r="H12" s="257" t="e">
        <f t="shared" si="3"/>
        <v>#VALUE!</v>
      </c>
      <c r="I12" s="257" t="e">
        <f t="shared" si="4"/>
        <v>#VALUE!</v>
      </c>
      <c r="J12" s="257" t="e">
        <f t="shared" si="5"/>
        <v>#VALUE!</v>
      </c>
      <c r="K12" s="257" t="e">
        <f t="shared" si="6"/>
        <v>#VALUE!</v>
      </c>
      <c r="L12" s="257" t="e">
        <f t="shared" si="7"/>
        <v>#VALUE!</v>
      </c>
      <c r="M12" s="241" t="e">
        <f t="shared" si="8"/>
        <v>#VALUE!</v>
      </c>
      <c r="N12" s="241" t="e">
        <f t="shared" si="9"/>
        <v>#VALUE!</v>
      </c>
      <c r="O12" s="241" t="e">
        <f t="shared" si="10"/>
        <v>#VALUE!</v>
      </c>
    </row>
    <row r="13" spans="1:15" hidden="1">
      <c r="A13" s="255">
        <v>10</v>
      </c>
      <c r="B13" s="28">
        <f>Demographics!C17</f>
        <v>0</v>
      </c>
      <c r="C13" s="257">
        <f>Demographics!F16/12</f>
        <v>35</v>
      </c>
      <c r="D13" s="257">
        <f>Demographics!G16/12</f>
        <v>32.9</v>
      </c>
      <c r="E13" s="257">
        <f t="shared" si="0"/>
        <v>70</v>
      </c>
      <c r="F13" s="257">
        <f t="shared" si="1"/>
        <v>43.75</v>
      </c>
      <c r="G13" s="257">
        <f t="shared" si="2"/>
        <v>164.5</v>
      </c>
      <c r="H13" s="257">
        <f t="shared" si="3"/>
        <v>103.63499999999999</v>
      </c>
      <c r="I13" s="257">
        <f t="shared" si="4"/>
        <v>109.557</v>
      </c>
      <c r="J13" s="257">
        <f t="shared" si="5"/>
        <v>41.125</v>
      </c>
      <c r="K13" s="257">
        <f t="shared" si="6"/>
        <v>69.09</v>
      </c>
      <c r="L13" s="257">
        <f t="shared" si="7"/>
        <v>82.25</v>
      </c>
      <c r="M13" s="241">
        <f t="shared" si="8"/>
        <v>40.25</v>
      </c>
      <c r="N13" s="241">
        <f t="shared" si="9"/>
        <v>89.25</v>
      </c>
      <c r="O13" s="241">
        <f t="shared" si="10"/>
        <v>3.8472027999999998</v>
      </c>
    </row>
    <row r="14" spans="1:15" hidden="1">
      <c r="A14" s="255">
        <v>11</v>
      </c>
      <c r="B14" s="28">
        <f>Demographics!C18</f>
        <v>0</v>
      </c>
      <c r="C14" s="257">
        <f>Demographics!F17/12</f>
        <v>44.416666666666664</v>
      </c>
      <c r="D14" s="257">
        <f>Demographics!G17/12</f>
        <v>41.751666666666665</v>
      </c>
      <c r="E14" s="257">
        <f t="shared" si="0"/>
        <v>88.833333333333329</v>
      </c>
      <c r="F14" s="257">
        <f t="shared" si="1"/>
        <v>55.520833333333329</v>
      </c>
      <c r="G14" s="257">
        <f t="shared" si="2"/>
        <v>208.75833333333333</v>
      </c>
      <c r="H14" s="257">
        <f t="shared" si="3"/>
        <v>131.51775000000001</v>
      </c>
      <c r="I14" s="257">
        <f t="shared" si="4"/>
        <v>139.03305</v>
      </c>
      <c r="J14" s="257">
        <f t="shared" si="5"/>
        <v>52.189583333333331</v>
      </c>
      <c r="K14" s="257">
        <f t="shared" si="6"/>
        <v>87.6785</v>
      </c>
      <c r="L14" s="257">
        <f t="shared" si="7"/>
        <v>104.37916666666666</v>
      </c>
      <c r="M14" s="241">
        <f t="shared" si="8"/>
        <v>51.079166666666666</v>
      </c>
      <c r="N14" s="241">
        <f t="shared" si="9"/>
        <v>113.2625</v>
      </c>
      <c r="O14" s="241">
        <f t="shared" si="10"/>
        <v>4.882283553333334</v>
      </c>
    </row>
    <row r="15" spans="1:15" hidden="1">
      <c r="A15" s="255">
        <v>12</v>
      </c>
      <c r="B15" s="28">
        <f>Demographics!C19</f>
        <v>0</v>
      </c>
      <c r="C15" s="257">
        <f>Demographics!F18/12</f>
        <v>37.75</v>
      </c>
      <c r="D15" s="257">
        <f>Demographics!G18/12</f>
        <v>35.484999999999999</v>
      </c>
      <c r="E15" s="257">
        <f t="shared" si="0"/>
        <v>75.5</v>
      </c>
      <c r="F15" s="257">
        <f t="shared" si="1"/>
        <v>47.1875</v>
      </c>
      <c r="G15" s="257">
        <f t="shared" si="2"/>
        <v>177.42500000000001</v>
      </c>
      <c r="H15" s="257">
        <f t="shared" si="3"/>
        <v>111.77775</v>
      </c>
      <c r="I15" s="257">
        <f t="shared" si="4"/>
        <v>118.16505000000001</v>
      </c>
      <c r="J15" s="257">
        <f t="shared" si="5"/>
        <v>44.356250000000003</v>
      </c>
      <c r="K15" s="257">
        <f t="shared" si="6"/>
        <v>74.518500000000003</v>
      </c>
      <c r="L15" s="257">
        <f t="shared" si="7"/>
        <v>88.712500000000006</v>
      </c>
      <c r="M15" s="241">
        <f t="shared" si="8"/>
        <v>43.412500000000009</v>
      </c>
      <c r="N15" s="241">
        <f t="shared" si="9"/>
        <v>96.262500000000003</v>
      </c>
      <c r="O15" s="241">
        <f t="shared" si="10"/>
        <v>4.1494830199999999</v>
      </c>
    </row>
    <row r="16" spans="1:15" hidden="1">
      <c r="A16" s="255">
        <v>13</v>
      </c>
      <c r="B16" s="28">
        <f>Demographics!C20</f>
        <v>0</v>
      </c>
      <c r="C16" s="257">
        <f>Demographics!F19/12</f>
        <v>37.75</v>
      </c>
      <c r="D16" s="257">
        <f>Demographics!G19/12</f>
        <v>35.484999999999999</v>
      </c>
      <c r="E16" s="257">
        <f t="shared" si="0"/>
        <v>75.5</v>
      </c>
      <c r="F16" s="257">
        <f t="shared" si="1"/>
        <v>47.1875</v>
      </c>
      <c r="G16" s="257">
        <f t="shared" si="2"/>
        <v>177.42500000000001</v>
      </c>
      <c r="H16" s="257">
        <f t="shared" si="3"/>
        <v>111.77775</v>
      </c>
      <c r="I16" s="257">
        <f t="shared" si="4"/>
        <v>118.16505000000001</v>
      </c>
      <c r="J16" s="257">
        <f t="shared" si="5"/>
        <v>44.356250000000003</v>
      </c>
      <c r="K16" s="257">
        <f t="shared" si="6"/>
        <v>74.518500000000003</v>
      </c>
      <c r="L16" s="257">
        <f t="shared" si="7"/>
        <v>88.712500000000006</v>
      </c>
      <c r="M16" s="241">
        <f t="shared" si="8"/>
        <v>43.412500000000009</v>
      </c>
      <c r="N16" s="241">
        <f t="shared" si="9"/>
        <v>96.262500000000003</v>
      </c>
      <c r="O16" s="241">
        <f t="shared" si="10"/>
        <v>4.1494830199999999</v>
      </c>
    </row>
    <row r="17" spans="1:15" hidden="1">
      <c r="A17" s="255">
        <v>14</v>
      </c>
      <c r="B17" s="28">
        <f>Demographics!C21</f>
        <v>0</v>
      </c>
      <c r="C17" s="257">
        <f>Demographics!F20/12</f>
        <v>39</v>
      </c>
      <c r="D17" s="257">
        <f>Demographics!G20/12</f>
        <v>36.659999999999997</v>
      </c>
      <c r="E17" s="257">
        <f t="shared" si="0"/>
        <v>78</v>
      </c>
      <c r="F17" s="257">
        <f t="shared" si="1"/>
        <v>48.75</v>
      </c>
      <c r="G17" s="257">
        <f t="shared" si="2"/>
        <v>183.29999999999998</v>
      </c>
      <c r="H17" s="257">
        <f t="shared" si="3"/>
        <v>115.479</v>
      </c>
      <c r="I17" s="257">
        <f t="shared" si="4"/>
        <v>122.0778</v>
      </c>
      <c r="J17" s="257">
        <f t="shared" si="5"/>
        <v>45.824999999999996</v>
      </c>
      <c r="K17" s="257">
        <f t="shared" si="6"/>
        <v>76.98599999999999</v>
      </c>
      <c r="L17" s="257">
        <f t="shared" si="7"/>
        <v>91.649999999999991</v>
      </c>
      <c r="M17" s="241">
        <f t="shared" si="8"/>
        <v>44.85</v>
      </c>
      <c r="N17" s="241">
        <f t="shared" si="9"/>
        <v>99.45</v>
      </c>
      <c r="O17" s="241">
        <f t="shared" si="10"/>
        <v>4.2868831199999997</v>
      </c>
    </row>
    <row r="18" spans="1:15" hidden="1">
      <c r="A18" s="255">
        <v>15</v>
      </c>
      <c r="B18" s="26" t="s">
        <v>36</v>
      </c>
      <c r="C18" s="257">
        <f>Demographics!F21/12</f>
        <v>35.75</v>
      </c>
      <c r="D18" s="257">
        <f>Demographics!G21/12</f>
        <v>33.604999999999997</v>
      </c>
      <c r="E18" s="257">
        <f t="shared" si="0"/>
        <v>71.5</v>
      </c>
      <c r="F18" s="257">
        <f t="shared" si="1"/>
        <v>44.6875</v>
      </c>
      <c r="G18" s="257">
        <f t="shared" si="2"/>
        <v>168.02499999999998</v>
      </c>
      <c r="H18" s="257">
        <f t="shared" si="3"/>
        <v>105.85575</v>
      </c>
      <c r="I18" s="257">
        <f t="shared" si="4"/>
        <v>111.90465</v>
      </c>
      <c r="J18" s="257">
        <f t="shared" si="5"/>
        <v>42.006249999999994</v>
      </c>
      <c r="K18" s="257">
        <f t="shared" si="6"/>
        <v>70.570499999999996</v>
      </c>
      <c r="L18" s="257">
        <f t="shared" si="7"/>
        <v>84.012499999999989</v>
      </c>
      <c r="M18" s="241">
        <f t="shared" si="8"/>
        <v>41.112499999999997</v>
      </c>
      <c r="N18" s="241">
        <f t="shared" si="9"/>
        <v>91.162500000000009</v>
      </c>
      <c r="O18" s="241">
        <f t="shared" si="10"/>
        <v>3.92964286</v>
      </c>
    </row>
    <row r="19" spans="1:15" hidden="1">
      <c r="A19" s="255">
        <v>16</v>
      </c>
      <c r="B19" s="26" t="s">
        <v>38</v>
      </c>
      <c r="C19" s="257">
        <f>Demographics!F22/12</f>
        <v>96.110000000000014</v>
      </c>
      <c r="D19" s="257">
        <f>Demographics!G22/12</f>
        <v>88.805640000000025</v>
      </c>
      <c r="E19" s="257">
        <f t="shared" si="0"/>
        <v>192.22000000000003</v>
      </c>
      <c r="F19" s="257">
        <f t="shared" si="1"/>
        <v>120.13750000000002</v>
      </c>
      <c r="G19" s="257">
        <f t="shared" si="2"/>
        <v>444.02820000000014</v>
      </c>
      <c r="H19" s="257">
        <f t="shared" si="3"/>
        <v>279.73776600000008</v>
      </c>
      <c r="I19" s="257">
        <f t="shared" si="4"/>
        <v>295.7227812000001</v>
      </c>
      <c r="J19" s="257">
        <f t="shared" si="5"/>
        <v>111.00705000000004</v>
      </c>
      <c r="K19" s="257">
        <f t="shared" si="6"/>
        <v>186.49184400000007</v>
      </c>
      <c r="L19" s="257">
        <f t="shared" si="7"/>
        <v>222.01410000000007</v>
      </c>
      <c r="M19" s="241">
        <f t="shared" si="8"/>
        <v>110.52650000000001</v>
      </c>
      <c r="N19" s="241">
        <f t="shared" si="9"/>
        <v>245.08050000000003</v>
      </c>
      <c r="O19" s="241">
        <f t="shared" si="10"/>
        <v>10.411362560480004</v>
      </c>
    </row>
    <row r="20" spans="1:15" hidden="1">
      <c r="A20" s="255">
        <v>17</v>
      </c>
      <c r="B20" s="26" t="s">
        <v>40</v>
      </c>
      <c r="C20" s="257">
        <f>Demographics!F23/12</f>
        <v>69.329166666666666</v>
      </c>
      <c r="D20" s="257">
        <f>Demographics!G23/12</f>
        <v>64.060150000000007</v>
      </c>
      <c r="E20" s="257">
        <f t="shared" si="0"/>
        <v>138.65833333333333</v>
      </c>
      <c r="F20" s="257">
        <f t="shared" si="1"/>
        <v>86.661458333333329</v>
      </c>
      <c r="G20" s="257">
        <f t="shared" si="2"/>
        <v>320.30075000000005</v>
      </c>
      <c r="H20" s="257">
        <f t="shared" si="3"/>
        <v>201.78947250000002</v>
      </c>
      <c r="I20" s="257">
        <f t="shared" si="4"/>
        <v>213.32029950000003</v>
      </c>
      <c r="J20" s="257">
        <f t="shared" si="5"/>
        <v>80.075187500000013</v>
      </c>
      <c r="K20" s="257">
        <f t="shared" si="6"/>
        <v>134.52631500000001</v>
      </c>
      <c r="L20" s="257">
        <f t="shared" si="7"/>
        <v>160.15037500000003</v>
      </c>
      <c r="M20" s="241">
        <f t="shared" si="8"/>
        <v>79.728541666666672</v>
      </c>
      <c r="N20" s="241">
        <f t="shared" si="9"/>
        <v>176.78937500000001</v>
      </c>
      <c r="O20" s="241">
        <f t="shared" si="10"/>
        <v>7.5102600164666677</v>
      </c>
    </row>
    <row r="21" spans="1:15" ht="15.75" hidden="1" customHeight="1">
      <c r="A21" s="255">
        <v>18</v>
      </c>
      <c r="B21" s="26" t="s">
        <v>42</v>
      </c>
      <c r="C21" s="257">
        <f>Demographics!F24/12</f>
        <v>73.610833333333332</v>
      </c>
      <c r="D21" s="257">
        <f>Demographics!G24/12</f>
        <v>68.016410000000008</v>
      </c>
      <c r="E21" s="257">
        <f t="shared" si="0"/>
        <v>147.22166666666666</v>
      </c>
      <c r="F21" s="257">
        <f t="shared" si="1"/>
        <v>92.013541666666669</v>
      </c>
      <c r="G21" s="257">
        <f t="shared" si="2"/>
        <v>340.08205000000004</v>
      </c>
      <c r="H21" s="257">
        <f t="shared" si="3"/>
        <v>214.25169150000002</v>
      </c>
      <c r="I21" s="257">
        <f t="shared" si="4"/>
        <v>226.49464530000006</v>
      </c>
      <c r="J21" s="257">
        <f t="shared" si="5"/>
        <v>85.020512500000009</v>
      </c>
      <c r="K21" s="257">
        <f t="shared" si="6"/>
        <v>142.83446100000003</v>
      </c>
      <c r="L21" s="257">
        <f t="shared" si="7"/>
        <v>170.04102500000002</v>
      </c>
      <c r="M21" s="241">
        <f t="shared" si="8"/>
        <v>84.652458333333342</v>
      </c>
      <c r="N21" s="241">
        <f t="shared" si="9"/>
        <v>187.70762500000001</v>
      </c>
      <c r="O21" s="241">
        <f t="shared" si="10"/>
        <v>7.9740825534533348</v>
      </c>
    </row>
    <row r="22" spans="1:15" ht="15.75" hidden="1" customHeight="1">
      <c r="A22" s="255">
        <v>19</v>
      </c>
      <c r="B22" s="26" t="s">
        <v>44</v>
      </c>
      <c r="C22" s="257">
        <f>Demographics!F25/12</f>
        <v>54.462916666666672</v>
      </c>
      <c r="D22" s="257">
        <f>Demographics!G25/12</f>
        <v>50.323735000000006</v>
      </c>
      <c r="E22" s="257">
        <f t="shared" si="0"/>
        <v>108.92583333333334</v>
      </c>
      <c r="F22" s="257">
        <f t="shared" si="1"/>
        <v>68.07864583333334</v>
      </c>
      <c r="G22" s="257">
        <f t="shared" si="2"/>
        <v>251.61867500000002</v>
      </c>
      <c r="H22" s="257">
        <f t="shared" si="3"/>
        <v>158.51976525000003</v>
      </c>
      <c r="I22" s="257">
        <f t="shared" si="4"/>
        <v>167.57803755000003</v>
      </c>
      <c r="J22" s="257">
        <f t="shared" si="5"/>
        <v>62.904668750000006</v>
      </c>
      <c r="K22" s="257">
        <f t="shared" si="6"/>
        <v>105.67984350000002</v>
      </c>
      <c r="L22" s="257">
        <f t="shared" si="7"/>
        <v>125.80933750000001</v>
      </c>
      <c r="M22" s="241">
        <f t="shared" si="8"/>
        <v>62.632354166666673</v>
      </c>
      <c r="N22" s="241">
        <f t="shared" si="9"/>
        <v>138.88043750000003</v>
      </c>
      <c r="O22" s="241">
        <f t="shared" si="10"/>
        <v>5.8998353086866677</v>
      </c>
    </row>
    <row r="23" spans="1:15" ht="15.75" hidden="1" customHeight="1">
      <c r="A23" s="255">
        <v>20</v>
      </c>
      <c r="B23" s="26" t="s">
        <v>46</v>
      </c>
      <c r="C23" s="257">
        <f>Demographics!F26/12</f>
        <v>71.055833333333339</v>
      </c>
      <c r="D23" s="257">
        <f>Demographics!G26/12</f>
        <v>65.655590000000004</v>
      </c>
      <c r="E23" s="257">
        <f t="shared" si="0"/>
        <v>142.11166666666668</v>
      </c>
      <c r="F23" s="257">
        <f t="shared" si="1"/>
        <v>88.819791666666674</v>
      </c>
      <c r="G23" s="257">
        <f t="shared" si="2"/>
        <v>328.27795000000003</v>
      </c>
      <c r="H23" s="257">
        <f t="shared" si="3"/>
        <v>206.81510850000001</v>
      </c>
      <c r="I23" s="257">
        <f t="shared" si="4"/>
        <v>218.63311470000002</v>
      </c>
      <c r="J23" s="257">
        <f t="shared" si="5"/>
        <v>82.069487500000008</v>
      </c>
      <c r="K23" s="257">
        <f t="shared" si="6"/>
        <v>137.87673900000001</v>
      </c>
      <c r="L23" s="257">
        <f t="shared" si="7"/>
        <v>164.13897500000002</v>
      </c>
      <c r="M23" s="241">
        <f t="shared" si="8"/>
        <v>81.714208333333346</v>
      </c>
      <c r="N23" s="241">
        <f t="shared" si="9"/>
        <v>181.192375</v>
      </c>
      <c r="O23" s="241">
        <f t="shared" si="10"/>
        <v>7.697305617213333</v>
      </c>
    </row>
    <row r="24" spans="1:15" ht="15.75" hidden="1" customHeight="1">
      <c r="A24" s="255">
        <v>21</v>
      </c>
      <c r="B24" s="26" t="s">
        <v>48</v>
      </c>
      <c r="C24" s="257">
        <f>Demographics!F27/12</f>
        <v>72.706666666666678</v>
      </c>
      <c r="D24" s="257">
        <f>Demographics!G27/12</f>
        <v>67.180960000000013</v>
      </c>
      <c r="E24" s="257">
        <f t="shared" si="0"/>
        <v>145.41333333333336</v>
      </c>
      <c r="F24" s="257">
        <f t="shared" si="1"/>
        <v>90.883333333333354</v>
      </c>
      <c r="G24" s="257">
        <f t="shared" si="2"/>
        <v>335.90480000000008</v>
      </c>
      <c r="H24" s="257">
        <f t="shared" si="3"/>
        <v>211.62002400000003</v>
      </c>
      <c r="I24" s="257">
        <f t="shared" si="4"/>
        <v>223.71259680000006</v>
      </c>
      <c r="J24" s="257">
        <f t="shared" si="5"/>
        <v>83.97620000000002</v>
      </c>
      <c r="K24" s="257">
        <f t="shared" si="6"/>
        <v>141.08001600000003</v>
      </c>
      <c r="L24" s="257">
        <f t="shared" si="7"/>
        <v>167.95240000000004</v>
      </c>
      <c r="M24" s="241">
        <f t="shared" si="8"/>
        <v>83.612666666666684</v>
      </c>
      <c r="N24" s="241">
        <f t="shared" si="9"/>
        <v>185.40200000000002</v>
      </c>
      <c r="O24" s="241">
        <f t="shared" si="10"/>
        <v>7.8761363773866684</v>
      </c>
    </row>
    <row r="25" spans="1:15" ht="15.75" hidden="1" customHeight="1">
      <c r="A25" s="255">
        <v>22</v>
      </c>
      <c r="B25" s="26" t="s">
        <v>50</v>
      </c>
      <c r="C25" s="257">
        <f>Demographics!F28/12</f>
        <v>91.332499999999996</v>
      </c>
      <c r="D25" s="257">
        <f>Demographics!G28/12</f>
        <v>84.391230000000007</v>
      </c>
      <c r="E25" s="257">
        <f t="shared" si="0"/>
        <v>182.66499999999999</v>
      </c>
      <c r="F25" s="257">
        <f t="shared" si="1"/>
        <v>114.16562499999999</v>
      </c>
      <c r="G25" s="257">
        <f t="shared" si="2"/>
        <v>421.95615000000004</v>
      </c>
      <c r="H25" s="257">
        <f t="shared" si="3"/>
        <v>265.83237450000001</v>
      </c>
      <c r="I25" s="257">
        <f t="shared" si="4"/>
        <v>281.02279590000006</v>
      </c>
      <c r="J25" s="257">
        <f t="shared" si="5"/>
        <v>105.48903750000001</v>
      </c>
      <c r="K25" s="257">
        <f t="shared" si="6"/>
        <v>177.22158300000001</v>
      </c>
      <c r="L25" s="257">
        <f t="shared" si="7"/>
        <v>210.97807500000002</v>
      </c>
      <c r="M25" s="241">
        <f t="shared" si="8"/>
        <v>105.03237499999999</v>
      </c>
      <c r="N25" s="241">
        <f t="shared" si="9"/>
        <v>232.897875</v>
      </c>
      <c r="O25" s="241">
        <f t="shared" si="10"/>
        <v>9.8938276043599984</v>
      </c>
    </row>
    <row r="26" spans="1:15" ht="15.75" hidden="1" customHeight="1">
      <c r="A26" s="255">
        <v>23</v>
      </c>
      <c r="B26" s="26" t="s">
        <v>52</v>
      </c>
      <c r="C26" s="257">
        <f>Demographics!F29/12</f>
        <v>64.872500000000002</v>
      </c>
      <c r="D26" s="257">
        <f>Demographics!G29/12</f>
        <v>59.942190000000004</v>
      </c>
      <c r="E26" s="257">
        <f t="shared" si="0"/>
        <v>129.745</v>
      </c>
      <c r="F26" s="257">
        <f t="shared" si="1"/>
        <v>81.090625000000003</v>
      </c>
      <c r="G26" s="257">
        <f t="shared" si="2"/>
        <v>299.71095000000003</v>
      </c>
      <c r="H26" s="257">
        <f t="shared" si="3"/>
        <v>188.81789850000001</v>
      </c>
      <c r="I26" s="257">
        <f t="shared" si="4"/>
        <v>199.60749270000002</v>
      </c>
      <c r="J26" s="257">
        <f t="shared" si="5"/>
        <v>74.927737500000006</v>
      </c>
      <c r="K26" s="257">
        <f t="shared" si="6"/>
        <v>125.87859900000001</v>
      </c>
      <c r="L26" s="257">
        <f t="shared" si="7"/>
        <v>149.85547500000001</v>
      </c>
      <c r="M26" s="241">
        <f t="shared" si="8"/>
        <v>74.603375</v>
      </c>
      <c r="N26" s="241">
        <f t="shared" si="9"/>
        <v>165.42487499999999</v>
      </c>
      <c r="O26" s="241">
        <f t="shared" si="10"/>
        <v>7.0274801550800001</v>
      </c>
    </row>
    <row r="27" spans="1:15" ht="15.75" hidden="1" customHeight="1">
      <c r="A27" s="255">
        <v>24</v>
      </c>
      <c r="B27" s="26" t="s">
        <v>54</v>
      </c>
      <c r="C27" s="257">
        <f>Demographics!F30/12</f>
        <v>94.5</v>
      </c>
      <c r="D27" s="257">
        <f>Demographics!G30/12</f>
        <v>87.317999999999998</v>
      </c>
      <c r="E27" s="257">
        <f t="shared" si="0"/>
        <v>189</v>
      </c>
      <c r="F27" s="257">
        <f t="shared" si="1"/>
        <v>118.125</v>
      </c>
      <c r="G27" s="257">
        <f t="shared" si="2"/>
        <v>436.59</v>
      </c>
      <c r="H27" s="257">
        <f t="shared" si="3"/>
        <v>275.05170000000004</v>
      </c>
      <c r="I27" s="257">
        <f t="shared" si="4"/>
        <v>290.76894000000004</v>
      </c>
      <c r="J27" s="257">
        <f t="shared" si="5"/>
        <v>109.14749999999999</v>
      </c>
      <c r="K27" s="257">
        <f t="shared" si="6"/>
        <v>183.36780000000002</v>
      </c>
      <c r="L27" s="257">
        <f t="shared" si="7"/>
        <v>218.29499999999999</v>
      </c>
      <c r="M27" s="241">
        <f t="shared" si="8"/>
        <v>108.675</v>
      </c>
      <c r="N27" s="241">
        <f t="shared" si="9"/>
        <v>240.97499999999999</v>
      </c>
      <c r="O27" s="241">
        <f t="shared" si="10"/>
        <v>10.236955175999999</v>
      </c>
    </row>
    <row r="28" spans="1:15" ht="15.75" hidden="1" customHeight="1">
      <c r="A28" s="255">
        <v>25</v>
      </c>
      <c r="B28" s="26" t="s">
        <v>56</v>
      </c>
      <c r="C28" s="257">
        <f>Demographics!F31/12</f>
        <v>70.659166666666678</v>
      </c>
      <c r="D28" s="257">
        <f>Demographics!G31/12</f>
        <v>65.289070000000009</v>
      </c>
      <c r="E28" s="257">
        <f t="shared" si="0"/>
        <v>141.31833333333336</v>
      </c>
      <c r="F28" s="257">
        <f t="shared" si="1"/>
        <v>88.323958333333351</v>
      </c>
      <c r="G28" s="257">
        <f t="shared" si="2"/>
        <v>326.44535000000008</v>
      </c>
      <c r="H28" s="257">
        <f t="shared" si="3"/>
        <v>205.66057050000003</v>
      </c>
      <c r="I28" s="257">
        <f t="shared" si="4"/>
        <v>217.41260310000004</v>
      </c>
      <c r="J28" s="257">
        <f t="shared" si="5"/>
        <v>81.611337500000019</v>
      </c>
      <c r="K28" s="257">
        <f t="shared" si="6"/>
        <v>137.10704700000002</v>
      </c>
      <c r="L28" s="257">
        <f t="shared" si="7"/>
        <v>163.22267500000004</v>
      </c>
      <c r="M28" s="241">
        <f t="shared" si="8"/>
        <v>81.258041666666685</v>
      </c>
      <c r="N28" s="241">
        <f t="shared" si="9"/>
        <v>180.18087500000004</v>
      </c>
      <c r="O28" s="241">
        <f t="shared" si="10"/>
        <v>7.6543356819066686</v>
      </c>
    </row>
    <row r="29" spans="1:15" ht="15.75" hidden="1" customHeight="1">
      <c r="A29" s="255">
        <v>26</v>
      </c>
      <c r="B29" s="26" t="s">
        <v>58</v>
      </c>
      <c r="C29" s="257">
        <f>Demographics!F32/12</f>
        <v>69.682083333333338</v>
      </c>
      <c r="D29" s="257">
        <f>Demographics!G32/12</f>
        <v>64.386245000000017</v>
      </c>
      <c r="E29" s="257">
        <f t="shared" si="0"/>
        <v>139.36416666666668</v>
      </c>
      <c r="F29" s="257">
        <f t="shared" si="1"/>
        <v>87.10260416666668</v>
      </c>
      <c r="G29" s="257">
        <f t="shared" si="2"/>
        <v>321.9312250000001</v>
      </c>
      <c r="H29" s="257">
        <f t="shared" si="3"/>
        <v>202.81667175000004</v>
      </c>
      <c r="I29" s="257">
        <f t="shared" si="4"/>
        <v>214.40619585000005</v>
      </c>
      <c r="J29" s="257">
        <f t="shared" si="5"/>
        <v>80.482806250000024</v>
      </c>
      <c r="K29" s="257">
        <f t="shared" si="6"/>
        <v>135.21111450000004</v>
      </c>
      <c r="L29" s="257">
        <f t="shared" si="7"/>
        <v>160.96561250000005</v>
      </c>
      <c r="M29" s="241">
        <f t="shared" si="8"/>
        <v>80.134395833333343</v>
      </c>
      <c r="N29" s="241">
        <f t="shared" si="9"/>
        <v>177.68931250000003</v>
      </c>
      <c r="O29" s="241">
        <f t="shared" si="10"/>
        <v>7.5484906206733351</v>
      </c>
    </row>
    <row r="30" spans="1:15" ht="15.75" hidden="1" customHeight="1">
      <c r="A30" s="255">
        <v>27</v>
      </c>
      <c r="B30" s="26" t="s">
        <v>60</v>
      </c>
      <c r="C30" s="257">
        <f>Demographics!F33/12</f>
        <v>70.52791666666667</v>
      </c>
      <c r="D30" s="257">
        <f>Demographics!G33/12</f>
        <v>65.167794999999998</v>
      </c>
      <c r="E30" s="257">
        <f t="shared" si="0"/>
        <v>141.05583333333334</v>
      </c>
      <c r="F30" s="257">
        <f t="shared" si="1"/>
        <v>88.159895833333337</v>
      </c>
      <c r="G30" s="257">
        <f t="shared" si="2"/>
        <v>325.838975</v>
      </c>
      <c r="H30" s="257">
        <f t="shared" si="3"/>
        <v>205.27855424999998</v>
      </c>
      <c r="I30" s="257">
        <f t="shared" si="4"/>
        <v>217.00875735</v>
      </c>
      <c r="J30" s="257">
        <f t="shared" si="5"/>
        <v>81.459743750000001</v>
      </c>
      <c r="K30" s="257">
        <f t="shared" si="6"/>
        <v>136.85236950000001</v>
      </c>
      <c r="L30" s="257">
        <f t="shared" si="7"/>
        <v>162.9194875</v>
      </c>
      <c r="M30" s="241">
        <f t="shared" si="8"/>
        <v>81.107104166666659</v>
      </c>
      <c r="N30" s="241">
        <f t="shared" si="9"/>
        <v>179.84618750000004</v>
      </c>
      <c r="O30" s="241">
        <f t="shared" si="10"/>
        <v>7.640117688606666</v>
      </c>
    </row>
    <row r="31" spans="1:15" ht="15.75" hidden="1" customHeight="1">
      <c r="A31" s="255">
        <v>28</v>
      </c>
      <c r="B31" s="26" t="s">
        <v>62</v>
      </c>
      <c r="C31" s="257">
        <f>Demographics!F34/12</f>
        <v>66.957916666666677</v>
      </c>
      <c r="D31" s="257">
        <f>Demographics!G34/12</f>
        <v>61.869115000000015</v>
      </c>
      <c r="E31" s="257">
        <f t="shared" si="0"/>
        <v>133.91583333333335</v>
      </c>
      <c r="F31" s="257">
        <f t="shared" si="1"/>
        <v>83.697395833333346</v>
      </c>
      <c r="G31" s="257">
        <f t="shared" si="2"/>
        <v>309.34557500000005</v>
      </c>
      <c r="H31" s="257">
        <f t="shared" si="3"/>
        <v>194.88771225000005</v>
      </c>
      <c r="I31" s="257">
        <f t="shared" si="4"/>
        <v>206.02415295000006</v>
      </c>
      <c r="J31" s="257">
        <f t="shared" si="5"/>
        <v>77.336393750000013</v>
      </c>
      <c r="K31" s="257">
        <f t="shared" si="6"/>
        <v>129.92514150000002</v>
      </c>
      <c r="L31" s="257">
        <f t="shared" si="7"/>
        <v>154.67278750000003</v>
      </c>
      <c r="M31" s="241">
        <f t="shared" si="8"/>
        <v>77.001604166666681</v>
      </c>
      <c r="N31" s="241">
        <f t="shared" si="9"/>
        <v>170.74268750000002</v>
      </c>
      <c r="O31" s="241">
        <f t="shared" si="10"/>
        <v>7.2533882708466688</v>
      </c>
    </row>
    <row r="32" spans="1:15" ht="15.75" hidden="1" customHeight="1">
      <c r="A32" s="255">
        <v>29</v>
      </c>
      <c r="B32" s="26" t="s">
        <v>64</v>
      </c>
      <c r="C32" s="257">
        <f>Demographics!F35/12</f>
        <v>45.651666666666671</v>
      </c>
      <c r="D32" s="257">
        <f>Demographics!G35/12</f>
        <v>42.182140000000004</v>
      </c>
      <c r="E32" s="257">
        <f t="shared" si="0"/>
        <v>91.303333333333342</v>
      </c>
      <c r="F32" s="257">
        <f t="shared" si="1"/>
        <v>57.064583333333339</v>
      </c>
      <c r="G32" s="257">
        <f t="shared" si="2"/>
        <v>210.91070000000002</v>
      </c>
      <c r="H32" s="257">
        <f t="shared" si="3"/>
        <v>132.87374100000002</v>
      </c>
      <c r="I32" s="257">
        <f t="shared" si="4"/>
        <v>140.46652620000003</v>
      </c>
      <c r="J32" s="257">
        <f t="shared" si="5"/>
        <v>52.727675000000005</v>
      </c>
      <c r="K32" s="257">
        <f t="shared" si="6"/>
        <v>88.582494000000011</v>
      </c>
      <c r="L32" s="257">
        <f t="shared" si="7"/>
        <v>105.45535000000001</v>
      </c>
      <c r="M32" s="241">
        <f t="shared" si="8"/>
        <v>52.499416666666676</v>
      </c>
      <c r="N32" s="241">
        <f t="shared" si="9"/>
        <v>116.41175000000001</v>
      </c>
      <c r="O32" s="241">
        <f t="shared" si="10"/>
        <v>4.9453340251466669</v>
      </c>
    </row>
    <row r="33" spans="1:15" ht="15.75" hidden="1" customHeight="1">
      <c r="A33" s="255">
        <v>30</v>
      </c>
      <c r="B33" s="26" t="s">
        <v>66</v>
      </c>
      <c r="C33" s="257">
        <f>Demographics!F36/12</f>
        <v>64.222083333333345</v>
      </c>
      <c r="D33" s="257">
        <f>Demographics!G36/12</f>
        <v>59.341205000000009</v>
      </c>
      <c r="E33" s="257">
        <f t="shared" si="0"/>
        <v>128.44416666666669</v>
      </c>
      <c r="F33" s="257">
        <f t="shared" si="1"/>
        <v>80.277604166666677</v>
      </c>
      <c r="G33" s="257">
        <f t="shared" si="2"/>
        <v>296.70602500000007</v>
      </c>
      <c r="H33" s="257">
        <f t="shared" si="3"/>
        <v>186.92479575000004</v>
      </c>
      <c r="I33" s="257">
        <f t="shared" si="4"/>
        <v>197.60621265000006</v>
      </c>
      <c r="J33" s="257">
        <f t="shared" si="5"/>
        <v>74.176506250000017</v>
      </c>
      <c r="K33" s="257">
        <f t="shared" si="6"/>
        <v>124.61653050000002</v>
      </c>
      <c r="L33" s="257">
        <f t="shared" si="7"/>
        <v>148.35301250000003</v>
      </c>
      <c r="M33" s="241">
        <f t="shared" si="8"/>
        <v>73.855395833333347</v>
      </c>
      <c r="N33" s="241">
        <f t="shared" si="9"/>
        <v>163.76631250000003</v>
      </c>
      <c r="O33" s="241">
        <f t="shared" si="10"/>
        <v>6.9570220993933347</v>
      </c>
    </row>
    <row r="34" spans="1:15" ht="15.75" hidden="1" customHeight="1">
      <c r="A34" s="255">
        <v>31</v>
      </c>
      <c r="B34" s="26" t="s">
        <v>68</v>
      </c>
      <c r="C34" s="257">
        <f>Demographics!F37/12</f>
        <v>71.630416666666676</v>
      </c>
      <c r="D34" s="257">
        <f>Demographics!G37/12</f>
        <v>66.186505000000011</v>
      </c>
      <c r="E34" s="257">
        <f t="shared" si="0"/>
        <v>143.26083333333335</v>
      </c>
      <c r="F34" s="257">
        <f t="shared" si="1"/>
        <v>89.538020833333348</v>
      </c>
      <c r="G34" s="257">
        <f t="shared" si="2"/>
        <v>330.93252500000006</v>
      </c>
      <c r="H34" s="257">
        <f t="shared" si="3"/>
        <v>208.48749075000003</v>
      </c>
      <c r="I34" s="257">
        <f t="shared" si="4"/>
        <v>220.40106165000006</v>
      </c>
      <c r="J34" s="257">
        <f t="shared" si="5"/>
        <v>82.733131250000014</v>
      </c>
      <c r="K34" s="257">
        <f t="shared" si="6"/>
        <v>138.99166050000002</v>
      </c>
      <c r="L34" s="257">
        <f t="shared" si="7"/>
        <v>165.46626250000003</v>
      </c>
      <c r="M34" s="241">
        <f t="shared" si="8"/>
        <v>82.374979166666677</v>
      </c>
      <c r="N34" s="241">
        <f t="shared" si="9"/>
        <v>182.65756250000004</v>
      </c>
      <c r="O34" s="241">
        <f t="shared" si="10"/>
        <v>7.7595488323266668</v>
      </c>
    </row>
    <row r="35" spans="1:15" ht="15.75" hidden="1" customHeight="1">
      <c r="A35" s="255">
        <v>32</v>
      </c>
      <c r="B35" s="26" t="s">
        <v>70</v>
      </c>
      <c r="C35" s="257">
        <f>Demographics!F38/12</f>
        <v>66.552500000000009</v>
      </c>
      <c r="D35" s="257">
        <f>Demographics!G38/12</f>
        <v>61.494510000000012</v>
      </c>
      <c r="E35" s="257">
        <f t="shared" si="0"/>
        <v>133.10500000000002</v>
      </c>
      <c r="F35" s="257">
        <f t="shared" si="1"/>
        <v>83.190625000000011</v>
      </c>
      <c r="G35" s="257">
        <f t="shared" si="2"/>
        <v>307.47255000000007</v>
      </c>
      <c r="H35" s="257">
        <f t="shared" si="3"/>
        <v>193.70770650000003</v>
      </c>
      <c r="I35" s="257">
        <f t="shared" si="4"/>
        <v>204.77671830000006</v>
      </c>
      <c r="J35" s="257">
        <f t="shared" si="5"/>
        <v>76.868137500000017</v>
      </c>
      <c r="K35" s="257">
        <f t="shared" si="6"/>
        <v>129.13847100000004</v>
      </c>
      <c r="L35" s="257">
        <f t="shared" si="7"/>
        <v>153.73627500000003</v>
      </c>
      <c r="M35" s="241">
        <f t="shared" si="8"/>
        <v>76.535375000000016</v>
      </c>
      <c r="N35" s="241">
        <f t="shared" si="9"/>
        <v>169.70887500000003</v>
      </c>
      <c r="O35" s="241">
        <f t="shared" si="10"/>
        <v>7.209470469320002</v>
      </c>
    </row>
    <row r="36" spans="1:15" ht="15.75" hidden="1" customHeight="1">
      <c r="A36" s="255">
        <v>33</v>
      </c>
      <c r="B36" s="26" t="s">
        <v>72</v>
      </c>
      <c r="C36" s="257">
        <f>Demographics!F39/12</f>
        <v>65.490833333333342</v>
      </c>
      <c r="D36" s="257">
        <f>Demographics!G39/12</f>
        <v>60.51353000000001</v>
      </c>
      <c r="E36" s="257">
        <f t="shared" si="0"/>
        <v>130.98166666666668</v>
      </c>
      <c r="F36" s="257">
        <f t="shared" si="1"/>
        <v>81.863541666666677</v>
      </c>
      <c r="G36" s="257">
        <f t="shared" si="2"/>
        <v>302.56765000000007</v>
      </c>
      <c r="H36" s="257">
        <f t="shared" si="3"/>
        <v>190.61761950000005</v>
      </c>
      <c r="I36" s="257">
        <f t="shared" si="4"/>
        <v>201.51005490000006</v>
      </c>
      <c r="J36" s="257">
        <f t="shared" si="5"/>
        <v>75.641912500000018</v>
      </c>
      <c r="K36" s="257">
        <f t="shared" si="6"/>
        <v>127.07841300000003</v>
      </c>
      <c r="L36" s="257">
        <f t="shared" si="7"/>
        <v>151.28382500000004</v>
      </c>
      <c r="M36" s="241">
        <f t="shared" si="8"/>
        <v>75.314458333333349</v>
      </c>
      <c r="N36" s="241">
        <f t="shared" si="9"/>
        <v>167.00162500000002</v>
      </c>
      <c r="O36" s="241">
        <f t="shared" si="10"/>
        <v>7.0944627012933354</v>
      </c>
    </row>
    <row r="37" spans="1:15" ht="15.75" hidden="1" customHeight="1">
      <c r="A37" s="255">
        <v>34</v>
      </c>
      <c r="B37" s="26" t="s">
        <v>74</v>
      </c>
      <c r="C37" s="257">
        <f>Demographics!F40/12</f>
        <v>74.001666666666679</v>
      </c>
      <c r="D37" s="257">
        <f>Demographics!G40/12</f>
        <v>68.37754000000001</v>
      </c>
      <c r="E37" s="257">
        <f t="shared" si="0"/>
        <v>148.00333333333336</v>
      </c>
      <c r="F37" s="257">
        <f t="shared" si="1"/>
        <v>92.502083333333346</v>
      </c>
      <c r="G37" s="257">
        <f t="shared" si="2"/>
        <v>341.88770000000005</v>
      </c>
      <c r="H37" s="257">
        <f t="shared" si="3"/>
        <v>215.38925100000003</v>
      </c>
      <c r="I37" s="257">
        <f t="shared" si="4"/>
        <v>227.69720820000006</v>
      </c>
      <c r="J37" s="257">
        <f t="shared" si="5"/>
        <v>85.471925000000013</v>
      </c>
      <c r="K37" s="257">
        <f t="shared" si="6"/>
        <v>143.59283400000004</v>
      </c>
      <c r="L37" s="257">
        <f t="shared" si="7"/>
        <v>170.94385000000003</v>
      </c>
      <c r="M37" s="241">
        <f t="shared" si="8"/>
        <v>85.101916666666696</v>
      </c>
      <c r="N37" s="241">
        <f t="shared" si="9"/>
        <v>188.70425000000006</v>
      </c>
      <c r="O37" s="241">
        <f t="shared" si="10"/>
        <v>8.0164205779466684</v>
      </c>
    </row>
    <row r="38" spans="1:15" ht="15.75" hidden="1" customHeight="1">
      <c r="A38" s="255">
        <v>35</v>
      </c>
      <c r="B38" s="26" t="s">
        <v>76</v>
      </c>
      <c r="C38" s="257">
        <f>Demographics!F41/12</f>
        <v>66.599166666666676</v>
      </c>
      <c r="D38" s="257">
        <f>Demographics!G41/12</f>
        <v>61.537630000000007</v>
      </c>
      <c r="E38" s="257">
        <f t="shared" si="0"/>
        <v>133.19833333333335</v>
      </c>
      <c r="F38" s="257">
        <f t="shared" si="1"/>
        <v>83.248958333333348</v>
      </c>
      <c r="G38" s="257">
        <f t="shared" si="2"/>
        <v>307.68815000000006</v>
      </c>
      <c r="H38" s="257">
        <f t="shared" si="3"/>
        <v>193.84353450000003</v>
      </c>
      <c r="I38" s="257">
        <f t="shared" si="4"/>
        <v>204.92030790000004</v>
      </c>
      <c r="J38" s="257">
        <f t="shared" si="5"/>
        <v>76.922037500000016</v>
      </c>
      <c r="K38" s="257">
        <f t="shared" si="6"/>
        <v>129.22902300000001</v>
      </c>
      <c r="L38" s="257">
        <f t="shared" si="7"/>
        <v>153.84407500000003</v>
      </c>
      <c r="M38" s="241">
        <f t="shared" si="8"/>
        <v>76.589041666666674</v>
      </c>
      <c r="N38" s="241">
        <f t="shared" si="9"/>
        <v>169.82787500000003</v>
      </c>
      <c r="O38" s="241">
        <f t="shared" si="10"/>
        <v>7.2145257558266671</v>
      </c>
    </row>
    <row r="39" spans="1:15" ht="15.75" hidden="1" customHeight="1">
      <c r="A39" s="255">
        <v>36</v>
      </c>
      <c r="B39" s="26" t="s">
        <v>78</v>
      </c>
      <c r="C39" s="257">
        <f>Demographics!F42/12</f>
        <v>63.947916666666679</v>
      </c>
      <c r="D39" s="257">
        <f>Demographics!G42/12</f>
        <v>59.087875000000018</v>
      </c>
      <c r="E39" s="257">
        <f t="shared" si="0"/>
        <v>127.89583333333336</v>
      </c>
      <c r="F39" s="257">
        <f t="shared" si="1"/>
        <v>79.934895833333343</v>
      </c>
      <c r="G39" s="257">
        <f t="shared" si="2"/>
        <v>295.4393750000001</v>
      </c>
      <c r="H39" s="257">
        <f t="shared" si="3"/>
        <v>186.12680625000004</v>
      </c>
      <c r="I39" s="257">
        <f t="shared" si="4"/>
        <v>196.76262375000007</v>
      </c>
      <c r="J39" s="257">
        <f t="shared" si="5"/>
        <v>73.859843750000024</v>
      </c>
      <c r="K39" s="257">
        <f t="shared" si="6"/>
        <v>124.08453750000004</v>
      </c>
      <c r="L39" s="257">
        <f t="shared" si="7"/>
        <v>147.71968750000005</v>
      </c>
      <c r="M39" s="241">
        <f t="shared" si="8"/>
        <v>73.54010416666668</v>
      </c>
      <c r="N39" s="241">
        <f t="shared" si="9"/>
        <v>163.06718750000002</v>
      </c>
      <c r="O39" s="241">
        <f t="shared" si="10"/>
        <v>6.927322291166667</v>
      </c>
    </row>
    <row r="40" spans="1:15" ht="15.75" hidden="1" customHeight="1">
      <c r="A40" s="255">
        <v>37</v>
      </c>
      <c r="B40" s="26" t="s">
        <v>80</v>
      </c>
      <c r="C40" s="257">
        <f>Demographics!F43/12</f>
        <v>59.339583333333337</v>
      </c>
      <c r="D40" s="257">
        <f>Demographics!G43/12</f>
        <v>54.829775000000005</v>
      </c>
      <c r="E40" s="257">
        <f t="shared" si="0"/>
        <v>118.67916666666667</v>
      </c>
      <c r="F40" s="257">
        <f t="shared" si="1"/>
        <v>74.174479166666671</v>
      </c>
      <c r="G40" s="257">
        <f t="shared" si="2"/>
        <v>274.14887500000003</v>
      </c>
      <c r="H40" s="257">
        <f t="shared" si="3"/>
        <v>172.71379125000001</v>
      </c>
      <c r="I40" s="257">
        <f t="shared" si="4"/>
        <v>182.58315075000002</v>
      </c>
      <c r="J40" s="257">
        <f t="shared" si="5"/>
        <v>68.537218750000008</v>
      </c>
      <c r="K40" s="257">
        <f t="shared" si="6"/>
        <v>115.14252750000001</v>
      </c>
      <c r="L40" s="257">
        <f t="shared" si="7"/>
        <v>137.07443750000002</v>
      </c>
      <c r="M40" s="241">
        <f t="shared" si="8"/>
        <v>68.240520833333335</v>
      </c>
      <c r="N40" s="241">
        <f t="shared" si="9"/>
        <v>151.31593750000002</v>
      </c>
      <c r="O40" s="241">
        <f t="shared" si="10"/>
        <v>6.4281127486333345</v>
      </c>
    </row>
    <row r="41" spans="1:15" ht="15.75" hidden="1" customHeight="1">
      <c r="A41" s="255">
        <v>38</v>
      </c>
      <c r="B41" s="26" t="s">
        <v>82</v>
      </c>
      <c r="C41" s="257">
        <f>Demographics!F44/12</f>
        <v>59.307500000000005</v>
      </c>
      <c r="D41" s="257">
        <f>Demographics!G44/12</f>
        <v>54.800130000000003</v>
      </c>
      <c r="E41" s="257">
        <f t="shared" si="0"/>
        <v>118.61500000000001</v>
      </c>
      <c r="F41" s="257">
        <f t="shared" si="1"/>
        <v>74.134375000000006</v>
      </c>
      <c r="G41" s="257">
        <f t="shared" si="2"/>
        <v>274.00065000000001</v>
      </c>
      <c r="H41" s="257">
        <f t="shared" si="3"/>
        <v>172.62040950000002</v>
      </c>
      <c r="I41" s="257">
        <f t="shared" si="4"/>
        <v>182.48443290000003</v>
      </c>
      <c r="J41" s="257">
        <f t="shared" si="5"/>
        <v>68.500162500000002</v>
      </c>
      <c r="K41" s="257">
        <f t="shared" si="6"/>
        <v>115.08027300000001</v>
      </c>
      <c r="L41" s="257">
        <f t="shared" si="7"/>
        <v>137.000325</v>
      </c>
      <c r="M41" s="241">
        <f t="shared" si="8"/>
        <v>68.203625000000002</v>
      </c>
      <c r="N41" s="241">
        <f t="shared" si="9"/>
        <v>151.23412500000001</v>
      </c>
      <c r="O41" s="241">
        <f t="shared" si="10"/>
        <v>6.42463723916</v>
      </c>
    </row>
    <row r="42" spans="1:15" ht="15.75" hidden="1" customHeight="1">
      <c r="A42" s="255">
        <v>39</v>
      </c>
      <c r="B42" s="26" t="s">
        <v>84</v>
      </c>
      <c r="C42" s="257">
        <f>Demographics!F45/12</f>
        <v>65.511250000000004</v>
      </c>
      <c r="D42" s="257">
        <f>Demographics!G45/12</f>
        <v>60.532395000000008</v>
      </c>
      <c r="E42" s="257">
        <f t="shared" si="0"/>
        <v>131.02250000000001</v>
      </c>
      <c r="F42" s="257">
        <f t="shared" si="1"/>
        <v>81.889062500000009</v>
      </c>
      <c r="G42" s="257">
        <f t="shared" si="2"/>
        <v>302.66197500000004</v>
      </c>
      <c r="H42" s="257">
        <f t="shared" si="3"/>
        <v>190.67704425000002</v>
      </c>
      <c r="I42" s="257">
        <f t="shared" si="4"/>
        <v>201.57287535000003</v>
      </c>
      <c r="J42" s="257">
        <f t="shared" si="5"/>
        <v>75.66549375000001</v>
      </c>
      <c r="K42" s="257">
        <f t="shared" si="6"/>
        <v>127.11802950000002</v>
      </c>
      <c r="L42" s="257">
        <f t="shared" si="7"/>
        <v>151.33098750000002</v>
      </c>
      <c r="M42" s="241">
        <f t="shared" si="8"/>
        <v>75.33793750000001</v>
      </c>
      <c r="N42" s="241">
        <f t="shared" si="9"/>
        <v>167.05368750000002</v>
      </c>
      <c r="O42" s="241">
        <f t="shared" si="10"/>
        <v>7.0966743891400004</v>
      </c>
    </row>
    <row r="43" spans="1:15" ht="15.75" hidden="1" customHeight="1">
      <c r="A43" s="255">
        <v>40</v>
      </c>
      <c r="B43" s="26" t="s">
        <v>86</v>
      </c>
      <c r="C43" s="257">
        <f>Demographics!F46/12</f>
        <v>72.902083333333337</v>
      </c>
      <c r="D43" s="257">
        <f>Demographics!G46/12</f>
        <v>67.361525000000015</v>
      </c>
      <c r="E43" s="257">
        <f t="shared" si="0"/>
        <v>145.80416666666667</v>
      </c>
      <c r="F43" s="257">
        <f t="shared" si="1"/>
        <v>91.127604166666671</v>
      </c>
      <c r="G43" s="257">
        <f t="shared" si="2"/>
        <v>336.80762500000009</v>
      </c>
      <c r="H43" s="257">
        <f t="shared" si="3"/>
        <v>212.18880375000003</v>
      </c>
      <c r="I43" s="257">
        <f t="shared" si="4"/>
        <v>224.31387825000004</v>
      </c>
      <c r="J43" s="257">
        <f t="shared" si="5"/>
        <v>84.201906250000022</v>
      </c>
      <c r="K43" s="257">
        <f t="shared" si="6"/>
        <v>141.45920250000003</v>
      </c>
      <c r="L43" s="257">
        <f t="shared" si="7"/>
        <v>168.40381250000004</v>
      </c>
      <c r="M43" s="241">
        <f t="shared" si="8"/>
        <v>83.837395833333346</v>
      </c>
      <c r="N43" s="241">
        <f t="shared" si="9"/>
        <v>185.90031250000004</v>
      </c>
      <c r="O43" s="241">
        <f t="shared" si="10"/>
        <v>7.8973053896333347</v>
      </c>
    </row>
    <row r="44" spans="1:15" ht="15.75" hidden="1" customHeight="1">
      <c r="A44" s="255">
        <v>41</v>
      </c>
      <c r="B44" s="26" t="s">
        <v>88</v>
      </c>
      <c r="C44" s="257">
        <f>Demographics!F47/12</f>
        <v>64.968750000000014</v>
      </c>
      <c r="D44" s="257">
        <f>Demographics!G47/12</f>
        <v>60.03112500000001</v>
      </c>
      <c r="E44" s="257">
        <f t="shared" si="0"/>
        <v>129.93750000000003</v>
      </c>
      <c r="F44" s="257">
        <f t="shared" si="1"/>
        <v>81.210937500000014</v>
      </c>
      <c r="G44" s="257">
        <f t="shared" si="2"/>
        <v>300.15562500000004</v>
      </c>
      <c r="H44" s="257">
        <f t="shared" si="3"/>
        <v>189.09804375000004</v>
      </c>
      <c r="I44" s="257">
        <f t="shared" si="4"/>
        <v>199.90364625000007</v>
      </c>
      <c r="J44" s="257">
        <f t="shared" si="5"/>
        <v>75.038906250000011</v>
      </c>
      <c r="K44" s="257">
        <f t="shared" si="6"/>
        <v>126.06536250000002</v>
      </c>
      <c r="L44" s="257">
        <f t="shared" si="7"/>
        <v>150.07781250000002</v>
      </c>
      <c r="M44" s="241">
        <f t="shared" si="8"/>
        <v>74.714062500000026</v>
      </c>
      <c r="N44" s="241">
        <f t="shared" si="9"/>
        <v>165.67031250000002</v>
      </c>
      <c r="O44" s="241">
        <f t="shared" si="10"/>
        <v>7.037906683500001</v>
      </c>
    </row>
    <row r="45" spans="1:15" ht="15.75" hidden="1" customHeight="1">
      <c r="A45" s="255">
        <v>42</v>
      </c>
      <c r="B45" s="26" t="s">
        <v>90</v>
      </c>
      <c r="C45" s="257">
        <f>Demographics!F48/12</f>
        <v>73.050833333333344</v>
      </c>
      <c r="D45" s="257">
        <f>Demographics!G48/12</f>
        <v>67.498970000000014</v>
      </c>
      <c r="E45" s="257">
        <f t="shared" si="0"/>
        <v>146.10166666666669</v>
      </c>
      <c r="F45" s="257">
        <f t="shared" si="1"/>
        <v>91.31354166666668</v>
      </c>
      <c r="G45" s="257">
        <f t="shared" si="2"/>
        <v>337.49485000000004</v>
      </c>
      <c r="H45" s="257">
        <f t="shared" si="3"/>
        <v>212.62175550000006</v>
      </c>
      <c r="I45" s="257">
        <f t="shared" si="4"/>
        <v>224.77157010000008</v>
      </c>
      <c r="J45" s="257">
        <f t="shared" si="5"/>
        <v>84.373712500000011</v>
      </c>
      <c r="K45" s="257">
        <f t="shared" si="6"/>
        <v>141.74783700000003</v>
      </c>
      <c r="L45" s="257">
        <f t="shared" si="7"/>
        <v>168.74742500000002</v>
      </c>
      <c r="M45" s="241">
        <f t="shared" si="8"/>
        <v>84.008458333333351</v>
      </c>
      <c r="N45" s="241">
        <f t="shared" si="9"/>
        <v>186.27962500000001</v>
      </c>
      <c r="O45" s="241">
        <f t="shared" si="10"/>
        <v>7.9134191153733351</v>
      </c>
    </row>
    <row r="46" spans="1:15" ht="15.75" hidden="1" customHeight="1">
      <c r="A46" s="255">
        <v>43</v>
      </c>
      <c r="B46" s="26" t="s">
        <v>92</v>
      </c>
      <c r="C46" s="257">
        <f>Demographics!F49/12</f>
        <v>73.572916666666671</v>
      </c>
      <c r="D46" s="257">
        <f>Demographics!G49/12</f>
        <v>67.981375000000014</v>
      </c>
      <c r="E46" s="257">
        <f t="shared" si="0"/>
        <v>147.14583333333334</v>
      </c>
      <c r="F46" s="257">
        <f t="shared" si="1"/>
        <v>91.966145833333343</v>
      </c>
      <c r="G46" s="257">
        <f t="shared" si="2"/>
        <v>339.90687500000007</v>
      </c>
      <c r="H46" s="257">
        <f t="shared" si="3"/>
        <v>214.14133125000006</v>
      </c>
      <c r="I46" s="257">
        <f t="shared" si="4"/>
        <v>226.37797875000007</v>
      </c>
      <c r="J46" s="257">
        <f t="shared" si="5"/>
        <v>84.976718750000018</v>
      </c>
      <c r="K46" s="257">
        <f t="shared" si="6"/>
        <v>142.76088750000002</v>
      </c>
      <c r="L46" s="257">
        <f t="shared" si="7"/>
        <v>169.95343750000004</v>
      </c>
      <c r="M46" s="241">
        <f t="shared" si="8"/>
        <v>84.608854166666674</v>
      </c>
      <c r="N46" s="241">
        <f t="shared" si="9"/>
        <v>187.61093750000001</v>
      </c>
      <c r="O46" s="241">
        <f t="shared" si="10"/>
        <v>7.9699751331666686</v>
      </c>
    </row>
    <row r="47" spans="1:15" ht="15.75" hidden="1" customHeight="1">
      <c r="A47" s="255">
        <v>44</v>
      </c>
      <c r="B47" s="26" t="s">
        <v>94</v>
      </c>
      <c r="C47" s="257">
        <f>Demographics!F50/12</f>
        <v>85.449583333333351</v>
      </c>
      <c r="D47" s="257">
        <f>Demographics!G50/12</f>
        <v>78.955415000000016</v>
      </c>
      <c r="E47" s="257">
        <f t="shared" si="0"/>
        <v>170.8991666666667</v>
      </c>
      <c r="F47" s="257">
        <f t="shared" si="1"/>
        <v>106.81197916666669</v>
      </c>
      <c r="G47" s="257">
        <f t="shared" si="2"/>
        <v>394.77707500000008</v>
      </c>
      <c r="H47" s="257">
        <f t="shared" si="3"/>
        <v>248.70955725000007</v>
      </c>
      <c r="I47" s="257">
        <f t="shared" si="4"/>
        <v>262.92153195000009</v>
      </c>
      <c r="J47" s="257">
        <f t="shared" si="5"/>
        <v>98.69426875000002</v>
      </c>
      <c r="K47" s="257">
        <f t="shared" si="6"/>
        <v>165.80637150000004</v>
      </c>
      <c r="L47" s="257">
        <f t="shared" si="7"/>
        <v>197.38853750000004</v>
      </c>
      <c r="M47" s="241">
        <f t="shared" si="8"/>
        <v>98.267020833333362</v>
      </c>
      <c r="N47" s="241">
        <f t="shared" si="9"/>
        <v>217.89643750000005</v>
      </c>
      <c r="O47" s="241">
        <f t="shared" si="10"/>
        <v>9.256545549113337</v>
      </c>
    </row>
    <row r="48" spans="1:15" ht="15.75" hidden="1" customHeight="1">
      <c r="A48" s="255">
        <v>45</v>
      </c>
      <c r="B48" s="26" t="s">
        <v>96</v>
      </c>
      <c r="C48" s="257">
        <f>Demographics!F51/12</f>
        <v>70.44916666666667</v>
      </c>
      <c r="D48" s="257">
        <f>Demographics!G51/12</f>
        <v>65.095030000000008</v>
      </c>
      <c r="E48" s="257">
        <f t="shared" si="0"/>
        <v>140.89833333333334</v>
      </c>
      <c r="F48" s="257">
        <f t="shared" si="1"/>
        <v>88.061458333333334</v>
      </c>
      <c r="G48" s="257">
        <f t="shared" si="2"/>
        <v>325.47515000000004</v>
      </c>
      <c r="H48" s="257">
        <f t="shared" si="3"/>
        <v>205.04934450000005</v>
      </c>
      <c r="I48" s="257">
        <f t="shared" si="4"/>
        <v>216.76644990000005</v>
      </c>
      <c r="J48" s="257">
        <f t="shared" si="5"/>
        <v>81.36878750000001</v>
      </c>
      <c r="K48" s="257">
        <f t="shared" si="6"/>
        <v>136.69956300000001</v>
      </c>
      <c r="L48" s="257">
        <f t="shared" si="7"/>
        <v>162.73757500000002</v>
      </c>
      <c r="M48" s="241">
        <f t="shared" si="8"/>
        <v>81.016541666666683</v>
      </c>
      <c r="N48" s="241">
        <f t="shared" si="9"/>
        <v>179.64537500000003</v>
      </c>
      <c r="O48" s="241">
        <f t="shared" si="10"/>
        <v>7.6315868926266672</v>
      </c>
    </row>
    <row r="49" spans="1:15" ht="15.75" hidden="1" customHeight="1">
      <c r="A49" s="255">
        <v>46</v>
      </c>
      <c r="B49" s="26" t="s">
        <v>98</v>
      </c>
      <c r="C49" s="257">
        <f>Demographics!F52/12</f>
        <v>64.449583333333337</v>
      </c>
      <c r="D49" s="257">
        <f>Demographics!G52/12</f>
        <v>59.551415000000013</v>
      </c>
      <c r="E49" s="257">
        <f t="shared" si="0"/>
        <v>128.89916666666667</v>
      </c>
      <c r="F49" s="257">
        <f t="shared" si="1"/>
        <v>80.561979166666674</v>
      </c>
      <c r="G49" s="257">
        <f t="shared" si="2"/>
        <v>297.75707500000004</v>
      </c>
      <c r="H49" s="257">
        <f t="shared" si="3"/>
        <v>187.58695725000004</v>
      </c>
      <c r="I49" s="257">
        <f t="shared" si="4"/>
        <v>198.30621195000006</v>
      </c>
      <c r="J49" s="257">
        <f t="shared" si="5"/>
        <v>74.439268750000011</v>
      </c>
      <c r="K49" s="257">
        <f t="shared" si="6"/>
        <v>125.05797150000004</v>
      </c>
      <c r="L49" s="257">
        <f t="shared" si="7"/>
        <v>148.87853750000002</v>
      </c>
      <c r="M49" s="241">
        <f t="shared" si="8"/>
        <v>74.117020833333342</v>
      </c>
      <c r="N49" s="241">
        <f t="shared" si="9"/>
        <v>164.34643750000004</v>
      </c>
      <c r="O49" s="241">
        <f t="shared" si="10"/>
        <v>6.9816666211133356</v>
      </c>
    </row>
    <row r="50" spans="1:15" ht="15.75" hidden="1" customHeight="1">
      <c r="A50" s="255">
        <v>47</v>
      </c>
      <c r="B50" s="26" t="s">
        <v>100</v>
      </c>
      <c r="C50" s="257">
        <f>Demographics!F53/12</f>
        <v>55.874583333333341</v>
      </c>
      <c r="D50" s="257">
        <f>Demographics!G53/12</f>
        <v>51.628115000000008</v>
      </c>
      <c r="E50" s="257">
        <f t="shared" si="0"/>
        <v>111.74916666666668</v>
      </c>
      <c r="F50" s="257">
        <f t="shared" si="1"/>
        <v>69.843229166666674</v>
      </c>
      <c r="G50" s="257">
        <f t="shared" si="2"/>
        <v>258.14057500000001</v>
      </c>
      <c r="H50" s="257">
        <f t="shared" si="3"/>
        <v>162.62856225000004</v>
      </c>
      <c r="I50" s="257">
        <f t="shared" si="4"/>
        <v>171.92162295000006</v>
      </c>
      <c r="J50" s="257">
        <f t="shared" si="5"/>
        <v>64.535143750000003</v>
      </c>
      <c r="K50" s="257">
        <f t="shared" si="6"/>
        <v>108.41904150000002</v>
      </c>
      <c r="L50" s="257">
        <f t="shared" si="7"/>
        <v>129.07028750000001</v>
      </c>
      <c r="M50" s="241">
        <f t="shared" si="8"/>
        <v>64.255770833333344</v>
      </c>
      <c r="N50" s="241">
        <f t="shared" si="9"/>
        <v>142.48018750000003</v>
      </c>
      <c r="O50" s="241">
        <f t="shared" si="10"/>
        <v>6.0527577255133336</v>
      </c>
    </row>
    <row r="51" spans="1:15" ht="15.75" hidden="1" customHeight="1">
      <c r="A51" s="255">
        <v>48</v>
      </c>
      <c r="B51" s="130" t="s">
        <v>103</v>
      </c>
      <c r="C51" s="257">
        <f>Demographics!F55/12</f>
        <v>27.270833333333339</v>
      </c>
      <c r="D51" s="257">
        <f>Demographics!G54/12</f>
        <v>73.147690000000011</v>
      </c>
      <c r="E51" s="257">
        <f t="shared" si="0"/>
        <v>54.541666666666679</v>
      </c>
      <c r="F51" s="257">
        <f t="shared" si="1"/>
        <v>34.088541666666671</v>
      </c>
      <c r="G51" s="257">
        <f t="shared" si="2"/>
        <v>365.73845000000006</v>
      </c>
      <c r="H51" s="257">
        <f t="shared" si="3"/>
        <v>230.41522350000005</v>
      </c>
      <c r="I51" s="257">
        <f t="shared" si="4"/>
        <v>243.58180770000007</v>
      </c>
      <c r="J51" s="257">
        <f t="shared" si="5"/>
        <v>91.434612500000014</v>
      </c>
      <c r="K51" s="257">
        <f t="shared" si="6"/>
        <v>153.61014900000004</v>
      </c>
      <c r="L51" s="257">
        <f t="shared" si="7"/>
        <v>182.86922500000003</v>
      </c>
      <c r="M51" s="241">
        <f t="shared" si="8"/>
        <v>31.361458333333342</v>
      </c>
      <c r="N51" s="241">
        <f t="shared" si="9"/>
        <v>69.54062500000002</v>
      </c>
      <c r="O51" s="241">
        <f t="shared" si="10"/>
        <v>7.7266867144133347</v>
      </c>
    </row>
    <row r="52" spans="1:15" ht="15.75" hidden="1" customHeight="1">
      <c r="A52" s="255">
        <v>49</v>
      </c>
      <c r="B52" s="130" t="s">
        <v>104</v>
      </c>
      <c r="C52" s="257">
        <f>Demographics!F56/12</f>
        <v>36.750000000000007</v>
      </c>
      <c r="D52" s="257">
        <f>Demographics!G55/12</f>
        <v>25.198250000000005</v>
      </c>
      <c r="E52" s="257">
        <f t="shared" si="0"/>
        <v>73.500000000000014</v>
      </c>
      <c r="F52" s="257">
        <f t="shared" si="1"/>
        <v>45.937500000000007</v>
      </c>
      <c r="G52" s="257">
        <f t="shared" si="2"/>
        <v>125.99125000000002</v>
      </c>
      <c r="H52" s="257">
        <f t="shared" si="3"/>
        <v>79.374487500000029</v>
      </c>
      <c r="I52" s="257">
        <f t="shared" si="4"/>
        <v>83.91017250000003</v>
      </c>
      <c r="J52" s="257">
        <f t="shared" si="5"/>
        <v>31.497812500000006</v>
      </c>
      <c r="K52" s="257">
        <f t="shared" si="6"/>
        <v>52.916325000000015</v>
      </c>
      <c r="L52" s="257">
        <f t="shared" si="7"/>
        <v>62.995625000000011</v>
      </c>
      <c r="M52" s="241">
        <f t="shared" si="8"/>
        <v>42.26250000000001</v>
      </c>
      <c r="N52" s="241">
        <f t="shared" si="9"/>
        <v>93.71250000000002</v>
      </c>
      <c r="O52" s="241">
        <f t="shared" si="10"/>
        <v>3.109262219000001</v>
      </c>
    </row>
    <row r="53" spans="1:15" ht="15.75" hidden="1" customHeight="1">
      <c r="A53" s="255">
        <v>50</v>
      </c>
      <c r="B53" s="130" t="s">
        <v>105</v>
      </c>
      <c r="C53" s="257">
        <f>Demographics!F57/12</f>
        <v>20.486666666666668</v>
      </c>
      <c r="D53" s="257">
        <f>Demographics!G56/12</f>
        <v>33.957000000000008</v>
      </c>
      <c r="E53" s="257">
        <f t="shared" si="0"/>
        <v>40.973333333333336</v>
      </c>
      <c r="F53" s="257">
        <f t="shared" si="1"/>
        <v>25.608333333333334</v>
      </c>
      <c r="G53" s="257">
        <f t="shared" si="2"/>
        <v>169.78500000000003</v>
      </c>
      <c r="H53" s="257">
        <f t="shared" si="3"/>
        <v>106.96455000000003</v>
      </c>
      <c r="I53" s="257">
        <f t="shared" si="4"/>
        <v>113.07681000000004</v>
      </c>
      <c r="J53" s="257">
        <f t="shared" si="5"/>
        <v>42.446250000000006</v>
      </c>
      <c r="K53" s="257">
        <f t="shared" si="6"/>
        <v>71.309700000000021</v>
      </c>
      <c r="L53" s="257">
        <f t="shared" si="7"/>
        <v>84.892500000000013</v>
      </c>
      <c r="M53" s="241">
        <f t="shared" si="8"/>
        <v>23.559666666666669</v>
      </c>
      <c r="N53" s="241">
        <f t="shared" si="9"/>
        <v>52.241000000000007</v>
      </c>
      <c r="O53" s="241">
        <f t="shared" si="10"/>
        <v>3.7149699906666669</v>
      </c>
    </row>
    <row r="54" spans="1:15" ht="15.75" hidden="1" customHeight="1">
      <c r="A54" s="255">
        <v>51</v>
      </c>
      <c r="B54" s="130" t="s">
        <v>106</v>
      </c>
      <c r="C54" s="257">
        <f>Demographics!F58/12</f>
        <v>33.013750000000002</v>
      </c>
      <c r="D54" s="257">
        <f>Demographics!G57/12</f>
        <v>18.929680000000001</v>
      </c>
      <c r="E54" s="257">
        <f t="shared" si="0"/>
        <v>66.027500000000003</v>
      </c>
      <c r="F54" s="257">
        <f t="shared" si="1"/>
        <v>41.267187500000006</v>
      </c>
      <c r="G54" s="257">
        <f t="shared" si="2"/>
        <v>94.648400000000009</v>
      </c>
      <c r="H54" s="257">
        <f t="shared" si="3"/>
        <v>59.628492000000001</v>
      </c>
      <c r="I54" s="257">
        <f t="shared" si="4"/>
        <v>63.035834400000006</v>
      </c>
      <c r="J54" s="257">
        <f t="shared" si="5"/>
        <v>23.662100000000002</v>
      </c>
      <c r="K54" s="257">
        <f t="shared" si="6"/>
        <v>39.752328000000006</v>
      </c>
      <c r="L54" s="257">
        <f t="shared" si="7"/>
        <v>47.324200000000005</v>
      </c>
      <c r="M54" s="241">
        <f t="shared" si="8"/>
        <v>37.965812500000006</v>
      </c>
      <c r="N54" s="241">
        <f t="shared" si="9"/>
        <v>84.185062500000001</v>
      </c>
      <c r="O54" s="241">
        <f t="shared" si="10"/>
        <v>2.42421385976</v>
      </c>
    </row>
    <row r="55" spans="1:15" ht="15.75" hidden="1" customHeight="1">
      <c r="A55" s="255">
        <v>52</v>
      </c>
      <c r="B55" s="130" t="s">
        <v>107</v>
      </c>
      <c r="C55" s="257">
        <f>Demographics!F59/12</f>
        <v>27.282500000000002</v>
      </c>
      <c r="D55" s="257">
        <f>Demographics!G58/12</f>
        <v>30.504705000000001</v>
      </c>
      <c r="E55" s="257">
        <f t="shared" si="0"/>
        <v>54.565000000000005</v>
      </c>
      <c r="F55" s="257">
        <f t="shared" si="1"/>
        <v>34.103125000000006</v>
      </c>
      <c r="G55" s="257">
        <f t="shared" si="2"/>
        <v>152.52352500000001</v>
      </c>
      <c r="H55" s="257">
        <f t="shared" si="3"/>
        <v>96.089820750000001</v>
      </c>
      <c r="I55" s="257">
        <f t="shared" si="4"/>
        <v>101.58066765000001</v>
      </c>
      <c r="J55" s="257">
        <f t="shared" si="5"/>
        <v>38.130881250000002</v>
      </c>
      <c r="K55" s="257">
        <f t="shared" si="6"/>
        <v>64.059880500000006</v>
      </c>
      <c r="L55" s="257">
        <f t="shared" si="7"/>
        <v>76.261762500000003</v>
      </c>
      <c r="M55" s="241">
        <f t="shared" si="8"/>
        <v>31.374875000000003</v>
      </c>
      <c r="N55" s="241">
        <f t="shared" si="9"/>
        <v>69.570375000000013</v>
      </c>
      <c r="O55" s="241">
        <f t="shared" si="10"/>
        <v>3.4825359980599999</v>
      </c>
    </row>
    <row r="56" spans="1:15" ht="15.75" hidden="1" customHeight="1">
      <c r="A56" s="255">
        <v>53</v>
      </c>
      <c r="B56" s="130" t="s">
        <v>102</v>
      </c>
      <c r="C56" s="257">
        <f>Demographics!F60/12</f>
        <v>51.540416666666665</v>
      </c>
      <c r="D56" s="257">
        <f>Demographics!G59/12</f>
        <v>25.209030000000002</v>
      </c>
      <c r="E56" s="257">
        <f t="shared" si="0"/>
        <v>103.08083333333333</v>
      </c>
      <c r="F56" s="257">
        <f t="shared" si="1"/>
        <v>64.425520833333337</v>
      </c>
      <c r="G56" s="257">
        <f t="shared" si="2"/>
        <v>126.04515000000001</v>
      </c>
      <c r="H56" s="257">
        <f t="shared" si="3"/>
        <v>79.408444500000016</v>
      </c>
      <c r="I56" s="257">
        <f t="shared" si="4"/>
        <v>83.946069900000012</v>
      </c>
      <c r="J56" s="257">
        <f t="shared" si="5"/>
        <v>31.511287500000002</v>
      </c>
      <c r="K56" s="257">
        <f t="shared" si="6"/>
        <v>52.938963000000008</v>
      </c>
      <c r="L56" s="257">
        <f t="shared" si="7"/>
        <v>63.022575000000003</v>
      </c>
      <c r="M56" s="241">
        <f t="shared" si="8"/>
        <v>59.271479166666666</v>
      </c>
      <c r="N56" s="241">
        <f t="shared" si="9"/>
        <v>131.42806250000001</v>
      </c>
      <c r="O56" s="241">
        <f t="shared" si="10"/>
        <v>3.352306390626667</v>
      </c>
    </row>
    <row r="57" spans="1:15" ht="15.75" hidden="1" customHeight="1">
      <c r="A57" s="255">
        <v>54</v>
      </c>
      <c r="B57" s="130" t="s">
        <v>108</v>
      </c>
      <c r="C57" s="257">
        <f>Demographics!F61/12</f>
        <v>72.823333333333338</v>
      </c>
      <c r="D57" s="257">
        <f>Demographics!G60/12</f>
        <v>47.623345</v>
      </c>
      <c r="E57" s="257">
        <f t="shared" si="0"/>
        <v>145.64666666666668</v>
      </c>
      <c r="F57" s="257">
        <f t="shared" si="1"/>
        <v>91.029166666666669</v>
      </c>
      <c r="G57" s="257">
        <f t="shared" si="2"/>
        <v>238.116725</v>
      </c>
      <c r="H57" s="257">
        <f t="shared" si="3"/>
        <v>150.01353675000001</v>
      </c>
      <c r="I57" s="257">
        <f t="shared" si="4"/>
        <v>158.58573885000001</v>
      </c>
      <c r="J57" s="257">
        <f t="shared" si="5"/>
        <v>59.529181250000001</v>
      </c>
      <c r="K57" s="257">
        <f t="shared" si="6"/>
        <v>100.00902450000001</v>
      </c>
      <c r="L57" s="257">
        <f t="shared" si="7"/>
        <v>119.0583625</v>
      </c>
      <c r="M57" s="241">
        <f t="shared" si="8"/>
        <v>83.746833333333342</v>
      </c>
      <c r="N57" s="241">
        <f t="shared" si="9"/>
        <v>185.69950000000003</v>
      </c>
      <c r="O57" s="241">
        <f t="shared" si="10"/>
        <v>5.9314365078733333</v>
      </c>
    </row>
    <row r="58" spans="1:15" ht="15.75" hidden="1" customHeight="1">
      <c r="A58" s="255">
        <v>55</v>
      </c>
      <c r="B58" s="130" t="s">
        <v>109</v>
      </c>
      <c r="C58" s="257">
        <f>Demographics!F62/12</f>
        <v>39.06</v>
      </c>
      <c r="D58" s="257">
        <f>Demographics!G61/12</f>
        <v>67.288760000000011</v>
      </c>
      <c r="E58" s="257">
        <f t="shared" si="0"/>
        <v>78.12</v>
      </c>
      <c r="F58" s="257">
        <f t="shared" si="1"/>
        <v>48.825000000000003</v>
      </c>
      <c r="G58" s="257">
        <f t="shared" si="2"/>
        <v>336.44380000000007</v>
      </c>
      <c r="H58" s="257">
        <f t="shared" si="3"/>
        <v>211.95959400000004</v>
      </c>
      <c r="I58" s="257">
        <f t="shared" si="4"/>
        <v>224.07157080000005</v>
      </c>
      <c r="J58" s="257">
        <f t="shared" si="5"/>
        <v>84.110950000000017</v>
      </c>
      <c r="K58" s="257">
        <f t="shared" si="6"/>
        <v>141.30639600000003</v>
      </c>
      <c r="L58" s="257">
        <f t="shared" si="7"/>
        <v>168.22190000000003</v>
      </c>
      <c r="M58" s="241">
        <f t="shared" si="8"/>
        <v>44.919000000000004</v>
      </c>
      <c r="N58" s="241">
        <f t="shared" si="9"/>
        <v>99.603000000000009</v>
      </c>
      <c r="O58" s="241">
        <f t="shared" si="10"/>
        <v>7.3364064603200001</v>
      </c>
    </row>
    <row r="59" spans="1:15" ht="15.75" hidden="1" customHeight="1">
      <c r="A59" s="255">
        <v>56</v>
      </c>
      <c r="B59" s="130" t="s">
        <v>110</v>
      </c>
      <c r="C59" s="257">
        <f>Demographics!F63/12</f>
        <v>47.325833333333343</v>
      </c>
      <c r="D59" s="257">
        <f>Demographics!G62/12</f>
        <v>36.091440000000006</v>
      </c>
      <c r="E59" s="257">
        <f t="shared" si="0"/>
        <v>94.651666666666685</v>
      </c>
      <c r="F59" s="257">
        <f t="shared" si="1"/>
        <v>59.15729166666668</v>
      </c>
      <c r="G59" s="257">
        <f t="shared" si="2"/>
        <v>180.45720000000003</v>
      </c>
      <c r="H59" s="257">
        <f t="shared" si="3"/>
        <v>113.68803600000003</v>
      </c>
      <c r="I59" s="257">
        <f t="shared" si="4"/>
        <v>120.18449520000003</v>
      </c>
      <c r="J59" s="257">
        <f t="shared" si="5"/>
        <v>45.114300000000007</v>
      </c>
      <c r="K59" s="257">
        <f t="shared" si="6"/>
        <v>75.792024000000012</v>
      </c>
      <c r="L59" s="257">
        <f t="shared" si="7"/>
        <v>90.228600000000014</v>
      </c>
      <c r="M59" s="241">
        <f t="shared" si="8"/>
        <v>54.424708333333349</v>
      </c>
      <c r="N59" s="241">
        <f t="shared" si="9"/>
        <v>120.68087500000003</v>
      </c>
      <c r="O59" s="241">
        <f t="shared" si="10"/>
        <v>4.3665038394133342</v>
      </c>
    </row>
    <row r="60" spans="1:15" ht="15.75" hidden="1" customHeight="1">
      <c r="A60" s="255">
        <v>57</v>
      </c>
      <c r="B60" s="130" t="s">
        <v>111</v>
      </c>
      <c r="C60" s="257">
        <f>Demographics!F64/12</f>
        <v>50.295000000000009</v>
      </c>
      <c r="D60" s="257">
        <f>Demographics!G63/12</f>
        <v>43.729070000000007</v>
      </c>
      <c r="E60" s="257">
        <f t="shared" si="0"/>
        <v>100.59000000000002</v>
      </c>
      <c r="F60" s="257">
        <f t="shared" si="1"/>
        <v>62.868750000000013</v>
      </c>
      <c r="G60" s="257">
        <f t="shared" si="2"/>
        <v>218.64535000000004</v>
      </c>
      <c r="H60" s="257">
        <f t="shared" si="3"/>
        <v>137.74657050000002</v>
      </c>
      <c r="I60" s="257">
        <f t="shared" si="4"/>
        <v>145.61780310000003</v>
      </c>
      <c r="J60" s="257">
        <f t="shared" si="5"/>
        <v>54.661337500000009</v>
      </c>
      <c r="K60" s="257">
        <f t="shared" si="6"/>
        <v>91.831047000000012</v>
      </c>
      <c r="L60" s="257">
        <f t="shared" si="7"/>
        <v>109.32267500000002</v>
      </c>
      <c r="M60" s="241">
        <f t="shared" si="8"/>
        <v>57.839250000000007</v>
      </c>
      <c r="N60" s="241">
        <f t="shared" si="9"/>
        <v>128.25225000000003</v>
      </c>
      <c r="O60" s="241">
        <f t="shared" si="10"/>
        <v>5.1752679952400005</v>
      </c>
    </row>
    <row r="61" spans="1:15" ht="15.75" hidden="1" customHeight="1">
      <c r="A61" s="255">
        <v>58</v>
      </c>
      <c r="B61" s="130" t="s">
        <v>108</v>
      </c>
      <c r="C61" s="257"/>
      <c r="D61" s="257">
        <f>Demographics!G64/12</f>
        <v>46.472580000000015</v>
      </c>
      <c r="E61" s="257">
        <f t="shared" si="0"/>
        <v>0</v>
      </c>
      <c r="F61" s="257">
        <f t="shared" si="1"/>
        <v>0</v>
      </c>
      <c r="G61" s="257">
        <f t="shared" si="2"/>
        <v>232.36290000000008</v>
      </c>
      <c r="H61" s="257">
        <f t="shared" si="3"/>
        <v>146.38862700000004</v>
      </c>
      <c r="I61" s="257">
        <f t="shared" si="4"/>
        <v>154.75369140000006</v>
      </c>
      <c r="J61" s="257">
        <f t="shared" si="5"/>
        <v>58.09072500000002</v>
      </c>
      <c r="K61" s="257">
        <f t="shared" si="6"/>
        <v>97.592418000000038</v>
      </c>
      <c r="L61" s="257">
        <f t="shared" si="7"/>
        <v>116.18145000000004</v>
      </c>
      <c r="M61" s="241">
        <f t="shared" si="8"/>
        <v>0</v>
      </c>
      <c r="N61" s="241">
        <f t="shared" si="9"/>
        <v>0</v>
      </c>
      <c r="O61" s="241">
        <f t="shared" si="10"/>
        <v>4.6255088325600022</v>
      </c>
    </row>
    <row r="62" spans="1:15" ht="15.75" hidden="1" customHeight="1">
      <c r="A62" s="255">
        <v>59</v>
      </c>
      <c r="B62" s="250" t="s">
        <v>112</v>
      </c>
      <c r="C62" s="258">
        <f>Demographics!F65/12</f>
        <v>73.567083333333343</v>
      </c>
      <c r="D62" s="258">
        <f>Demographics!G65/12</f>
        <v>67.975985000000009</v>
      </c>
      <c r="E62" s="258">
        <f t="shared" si="0"/>
        <v>147.13416666666669</v>
      </c>
      <c r="F62" s="258">
        <f t="shared" si="1"/>
        <v>91.958854166666683</v>
      </c>
      <c r="G62" s="258">
        <f t="shared" si="2"/>
        <v>339.87992500000007</v>
      </c>
      <c r="H62" s="258">
        <f t="shared" si="3"/>
        <v>214.12435275000004</v>
      </c>
      <c r="I62" s="258">
        <f t="shared" si="4"/>
        <v>226.36003005000003</v>
      </c>
      <c r="J62" s="258">
        <f t="shared" si="5"/>
        <v>84.969981250000018</v>
      </c>
      <c r="K62" s="258">
        <f t="shared" si="6"/>
        <v>142.74956850000004</v>
      </c>
      <c r="L62" s="258">
        <f t="shared" si="7"/>
        <v>169.93996250000004</v>
      </c>
      <c r="M62" s="259">
        <f t="shared" si="8"/>
        <v>84.602145833333338</v>
      </c>
      <c r="N62" s="259">
        <f t="shared" si="9"/>
        <v>187.59606250000004</v>
      </c>
      <c r="O62" s="259">
        <f t="shared" si="10"/>
        <v>7.9693432223533351</v>
      </c>
    </row>
    <row r="63" spans="1:15" ht="15.75" hidden="1" customHeight="1">
      <c r="A63" s="255">
        <v>60</v>
      </c>
      <c r="B63" s="250" t="s">
        <v>113</v>
      </c>
      <c r="C63" s="258">
        <f>Demographics!F66/12</f>
        <v>73.36</v>
      </c>
      <c r="D63" s="258">
        <f>Demographics!G66/12</f>
        <v>67.78464000000001</v>
      </c>
      <c r="E63" s="258">
        <f t="shared" si="0"/>
        <v>146.72</v>
      </c>
      <c r="F63" s="258">
        <f t="shared" si="1"/>
        <v>91.7</v>
      </c>
      <c r="G63" s="258">
        <f t="shared" si="2"/>
        <v>338.92320000000007</v>
      </c>
      <c r="H63" s="258">
        <f t="shared" si="3"/>
        <v>213.52161600000002</v>
      </c>
      <c r="I63" s="258">
        <f t="shared" si="4"/>
        <v>225.72285120000004</v>
      </c>
      <c r="J63" s="258">
        <f t="shared" si="5"/>
        <v>84.730800000000016</v>
      </c>
      <c r="K63" s="258">
        <f t="shared" si="6"/>
        <v>142.34774400000003</v>
      </c>
      <c r="L63" s="258">
        <f t="shared" si="7"/>
        <v>169.46160000000003</v>
      </c>
      <c r="M63" s="259">
        <f t="shared" si="8"/>
        <v>84.364000000000004</v>
      </c>
      <c r="N63" s="259">
        <f t="shared" si="9"/>
        <v>187.06800000000001</v>
      </c>
      <c r="O63" s="259">
        <f t="shared" si="10"/>
        <v>7.9469103884800019</v>
      </c>
    </row>
    <row r="64" spans="1:15" ht="15.75" hidden="1" customHeight="1">
      <c r="A64" s="255">
        <v>61</v>
      </c>
      <c r="B64" s="250" t="s">
        <v>114</v>
      </c>
      <c r="C64" s="258">
        <f>Demographics!F67/12</f>
        <v>117.42208333333333</v>
      </c>
      <c r="D64" s="258">
        <f>Demographics!G67/12</f>
        <v>108.49800500000002</v>
      </c>
      <c r="E64" s="258">
        <f t="shared" si="0"/>
        <v>234.84416666666667</v>
      </c>
      <c r="F64" s="258">
        <f t="shared" si="1"/>
        <v>146.77760416666666</v>
      </c>
      <c r="G64" s="258">
        <f t="shared" si="2"/>
        <v>542.49002500000006</v>
      </c>
      <c r="H64" s="258">
        <f t="shared" si="3"/>
        <v>341.76871575000007</v>
      </c>
      <c r="I64" s="258">
        <f t="shared" si="4"/>
        <v>361.29835665000007</v>
      </c>
      <c r="J64" s="258">
        <f t="shared" si="5"/>
        <v>135.62250625000001</v>
      </c>
      <c r="K64" s="258">
        <f t="shared" si="6"/>
        <v>227.84581050000006</v>
      </c>
      <c r="L64" s="258">
        <f t="shared" si="7"/>
        <v>271.24501250000003</v>
      </c>
      <c r="M64" s="259">
        <f t="shared" si="8"/>
        <v>135.03539583333333</v>
      </c>
      <c r="N64" s="259">
        <f t="shared" si="9"/>
        <v>299.42631249999999</v>
      </c>
      <c r="O64" s="259">
        <f t="shared" si="10"/>
        <v>12.720048716993334</v>
      </c>
    </row>
    <row r="65" spans="1:15" ht="15.75" hidden="1" customHeight="1">
      <c r="A65" s="255">
        <v>62</v>
      </c>
      <c r="B65" s="250" t="s">
        <v>115</v>
      </c>
      <c r="C65" s="258">
        <f>Demographics!F68/12</f>
        <v>120.23666666666668</v>
      </c>
      <c r="D65" s="258">
        <f>Demographics!G68/12</f>
        <v>111.09868000000002</v>
      </c>
      <c r="E65" s="258">
        <f t="shared" si="0"/>
        <v>240.47333333333336</v>
      </c>
      <c r="F65" s="258">
        <f t="shared" si="1"/>
        <v>150.29583333333335</v>
      </c>
      <c r="G65" s="258">
        <f t="shared" si="2"/>
        <v>555.49340000000007</v>
      </c>
      <c r="H65" s="258">
        <f t="shared" si="3"/>
        <v>349.96084200000007</v>
      </c>
      <c r="I65" s="258">
        <f t="shared" si="4"/>
        <v>369.95860440000013</v>
      </c>
      <c r="J65" s="258">
        <f t="shared" si="5"/>
        <v>138.87335000000002</v>
      </c>
      <c r="K65" s="258">
        <f t="shared" si="6"/>
        <v>233.30722800000004</v>
      </c>
      <c r="L65" s="258">
        <f t="shared" si="7"/>
        <v>277.74670000000003</v>
      </c>
      <c r="M65" s="259">
        <f t="shared" si="8"/>
        <v>138.27216666666669</v>
      </c>
      <c r="N65" s="259">
        <f t="shared" si="9"/>
        <v>306.60350000000005</v>
      </c>
      <c r="O65" s="259">
        <f t="shared" si="10"/>
        <v>13.024945684426667</v>
      </c>
    </row>
    <row r="66" spans="1:15" ht="15.75" hidden="1" customHeight="1">
      <c r="A66" s="255">
        <v>63</v>
      </c>
      <c r="B66" s="250" t="s">
        <v>116</v>
      </c>
      <c r="C66" s="258">
        <f>Demographics!F69/12</f>
        <v>152.73416666666668</v>
      </c>
      <c r="D66" s="258">
        <f>Demographics!G69/12</f>
        <v>141.12637000000004</v>
      </c>
      <c r="E66" s="258">
        <f t="shared" si="0"/>
        <v>305.46833333333336</v>
      </c>
      <c r="F66" s="258">
        <f t="shared" si="1"/>
        <v>190.91770833333334</v>
      </c>
      <c r="G66" s="258">
        <f t="shared" si="2"/>
        <v>705.63185000000021</v>
      </c>
      <c r="H66" s="258">
        <f t="shared" si="3"/>
        <v>444.54806550000012</v>
      </c>
      <c r="I66" s="258">
        <f t="shared" si="4"/>
        <v>469.95081210000012</v>
      </c>
      <c r="J66" s="258">
        <f t="shared" si="5"/>
        <v>176.40796250000005</v>
      </c>
      <c r="K66" s="258">
        <f t="shared" si="6"/>
        <v>296.36537700000008</v>
      </c>
      <c r="L66" s="258">
        <f t="shared" si="7"/>
        <v>352.81592500000011</v>
      </c>
      <c r="M66" s="259">
        <f t="shared" si="8"/>
        <v>175.6442916666667</v>
      </c>
      <c r="N66" s="259">
        <f t="shared" si="9"/>
        <v>389.47212500000006</v>
      </c>
      <c r="O66" s="259">
        <f t="shared" si="10"/>
        <v>16.545320825506671</v>
      </c>
    </row>
    <row r="67" spans="1:15" ht="15.75" hidden="1" customHeight="1">
      <c r="A67" s="255">
        <v>64</v>
      </c>
      <c r="B67" s="250" t="s">
        <v>117</v>
      </c>
      <c r="C67" s="258">
        <f>Demographics!F70/12</f>
        <v>86.482083333333335</v>
      </c>
      <c r="D67" s="258">
        <f>Demographics!G70/12</f>
        <v>79.909445000000019</v>
      </c>
      <c r="E67" s="258">
        <f t="shared" si="0"/>
        <v>172.96416666666667</v>
      </c>
      <c r="F67" s="258">
        <f t="shared" si="1"/>
        <v>108.10260416666667</v>
      </c>
      <c r="G67" s="258">
        <f t="shared" si="2"/>
        <v>399.54722500000008</v>
      </c>
      <c r="H67" s="258">
        <f t="shared" si="3"/>
        <v>251.71475175000009</v>
      </c>
      <c r="I67" s="258">
        <f t="shared" si="4"/>
        <v>266.09845185000012</v>
      </c>
      <c r="J67" s="258">
        <f t="shared" si="5"/>
        <v>99.886806250000021</v>
      </c>
      <c r="K67" s="258">
        <f t="shared" si="6"/>
        <v>167.80983450000005</v>
      </c>
      <c r="L67" s="258">
        <f t="shared" si="7"/>
        <v>199.77361250000004</v>
      </c>
      <c r="M67" s="259">
        <f t="shared" si="8"/>
        <v>99.454395833333336</v>
      </c>
      <c r="N67" s="259">
        <f t="shared" si="9"/>
        <v>220.5293125</v>
      </c>
      <c r="O67" s="259">
        <f t="shared" si="10"/>
        <v>9.3683937630733336</v>
      </c>
    </row>
    <row r="68" spans="1:15" ht="15.75" hidden="1" customHeight="1">
      <c r="A68" s="255">
        <v>65</v>
      </c>
      <c r="B68" s="250" t="s">
        <v>118</v>
      </c>
      <c r="C68" s="258">
        <f>Demographics!F71/12</f>
        <v>121.71541666666667</v>
      </c>
      <c r="D68" s="258">
        <f>Demographics!G71/12</f>
        <v>112.46504500000002</v>
      </c>
      <c r="E68" s="258">
        <f t="shared" si="0"/>
        <v>243.43083333333334</v>
      </c>
      <c r="F68" s="258">
        <f t="shared" si="1"/>
        <v>152.14427083333334</v>
      </c>
      <c r="G68" s="258">
        <f t="shared" si="2"/>
        <v>562.32522500000005</v>
      </c>
      <c r="H68" s="258">
        <f t="shared" si="3"/>
        <v>354.26489175000006</v>
      </c>
      <c r="I68" s="258">
        <f t="shared" si="4"/>
        <v>374.50859985000005</v>
      </c>
      <c r="J68" s="258">
        <f t="shared" si="5"/>
        <v>140.58130625000001</v>
      </c>
      <c r="K68" s="258">
        <f t="shared" si="6"/>
        <v>236.17659450000005</v>
      </c>
      <c r="L68" s="258">
        <f t="shared" si="7"/>
        <v>281.16261250000002</v>
      </c>
      <c r="M68" s="259">
        <f t="shared" si="8"/>
        <v>139.97272916666668</v>
      </c>
      <c r="N68" s="259">
        <f t="shared" si="9"/>
        <v>310.37431250000003</v>
      </c>
      <c r="O68" s="259">
        <f t="shared" si="10"/>
        <v>13.18513507560667</v>
      </c>
    </row>
    <row r="69" spans="1:15" ht="15.75" hidden="1" customHeight="1">
      <c r="A69" s="255">
        <v>66</v>
      </c>
      <c r="B69" s="250" t="s">
        <v>119</v>
      </c>
      <c r="C69" s="258">
        <f>Demographics!F72/12</f>
        <v>156.70083333333335</v>
      </c>
      <c r="D69" s="258">
        <f>Demographics!G72/12</f>
        <v>144.79157000000001</v>
      </c>
      <c r="E69" s="258">
        <f t="shared" si="0"/>
        <v>313.4016666666667</v>
      </c>
      <c r="F69" s="258">
        <f t="shared" si="1"/>
        <v>195.87604166666668</v>
      </c>
      <c r="G69" s="258">
        <f t="shared" si="2"/>
        <v>723.95785000000001</v>
      </c>
      <c r="H69" s="258">
        <f t="shared" si="3"/>
        <v>456.09344550000009</v>
      </c>
      <c r="I69" s="258">
        <f t="shared" si="4"/>
        <v>482.1559281000001</v>
      </c>
      <c r="J69" s="258">
        <f t="shared" si="5"/>
        <v>180.9894625</v>
      </c>
      <c r="K69" s="258">
        <f t="shared" si="6"/>
        <v>304.062297</v>
      </c>
      <c r="L69" s="258">
        <f t="shared" si="7"/>
        <v>361.978925</v>
      </c>
      <c r="M69" s="259">
        <f t="shared" si="8"/>
        <v>180.20595833333334</v>
      </c>
      <c r="N69" s="259">
        <f t="shared" si="9"/>
        <v>399.58712500000001</v>
      </c>
      <c r="O69" s="259">
        <f t="shared" si="10"/>
        <v>16.975020178573338</v>
      </c>
    </row>
    <row r="70" spans="1:15" ht="15.75" hidden="1" customHeight="1">
      <c r="A70" s="255">
        <v>67</v>
      </c>
      <c r="B70" s="250" t="s">
        <v>120</v>
      </c>
      <c r="C70" s="258">
        <f>Demographics!F73/12</f>
        <v>134.91916666666668</v>
      </c>
      <c r="D70" s="258">
        <f>Demographics!G73/12</f>
        <v>124.66531000000002</v>
      </c>
      <c r="E70" s="258">
        <f t="shared" si="0"/>
        <v>269.83833333333337</v>
      </c>
      <c r="F70" s="258">
        <f t="shared" si="1"/>
        <v>168.64895833333335</v>
      </c>
      <c r="G70" s="258">
        <f t="shared" si="2"/>
        <v>623.32655000000011</v>
      </c>
      <c r="H70" s="258">
        <f t="shared" si="3"/>
        <v>392.69572650000003</v>
      </c>
      <c r="I70" s="258">
        <f t="shared" si="4"/>
        <v>415.13548230000009</v>
      </c>
      <c r="J70" s="258">
        <f t="shared" si="5"/>
        <v>155.83163750000003</v>
      </c>
      <c r="K70" s="258">
        <f t="shared" si="6"/>
        <v>261.79715100000004</v>
      </c>
      <c r="L70" s="258">
        <f t="shared" si="7"/>
        <v>311.66327500000006</v>
      </c>
      <c r="M70" s="259">
        <f t="shared" si="8"/>
        <v>155.15704166666669</v>
      </c>
      <c r="N70" s="259">
        <f t="shared" si="9"/>
        <v>344.04387500000007</v>
      </c>
      <c r="O70" s="259">
        <f t="shared" si="10"/>
        <v>14.61546520158667</v>
      </c>
    </row>
    <row r="71" spans="1:15" ht="15.75" hidden="1" customHeight="1">
      <c r="A71" s="255">
        <v>68</v>
      </c>
      <c r="B71" s="250" t="s">
        <v>121</v>
      </c>
      <c r="C71" s="258">
        <f>Demographics!F74/12</f>
        <v>74.205833333333345</v>
      </c>
      <c r="D71" s="258">
        <f>Demographics!G74/12</f>
        <v>68.56619000000002</v>
      </c>
      <c r="E71" s="258">
        <f t="shared" si="0"/>
        <v>148.41166666666669</v>
      </c>
      <c r="F71" s="258">
        <f t="shared" si="1"/>
        <v>92.757291666666674</v>
      </c>
      <c r="G71" s="258">
        <f t="shared" si="2"/>
        <v>342.83095000000009</v>
      </c>
      <c r="H71" s="258">
        <f t="shared" si="3"/>
        <v>215.98349850000008</v>
      </c>
      <c r="I71" s="258">
        <f t="shared" si="4"/>
        <v>228.3254127000001</v>
      </c>
      <c r="J71" s="258">
        <f t="shared" si="5"/>
        <v>85.707737500000022</v>
      </c>
      <c r="K71" s="258">
        <f t="shared" si="6"/>
        <v>143.98899900000004</v>
      </c>
      <c r="L71" s="258">
        <f t="shared" si="7"/>
        <v>171.41547500000004</v>
      </c>
      <c r="M71" s="259">
        <f t="shared" si="8"/>
        <v>85.336708333333348</v>
      </c>
      <c r="N71" s="259">
        <f t="shared" si="9"/>
        <v>189.22487500000003</v>
      </c>
      <c r="O71" s="259">
        <f t="shared" si="10"/>
        <v>8.0385374564133354</v>
      </c>
    </row>
    <row r="72" spans="1:15" ht="15.75" hidden="1" customHeight="1">
      <c r="A72" s="255">
        <v>69</v>
      </c>
      <c r="B72" s="250" t="s">
        <v>122</v>
      </c>
      <c r="C72" s="258">
        <f>Demographics!F75/12</f>
        <v>70.029166666666683</v>
      </c>
      <c r="D72" s="258">
        <f>Demographics!G75/12</f>
        <v>64.70695000000002</v>
      </c>
      <c r="E72" s="258">
        <f t="shared" si="0"/>
        <v>140.05833333333337</v>
      </c>
      <c r="F72" s="258">
        <f t="shared" si="1"/>
        <v>87.536458333333357</v>
      </c>
      <c r="G72" s="258">
        <f t="shared" si="2"/>
        <v>323.53475000000009</v>
      </c>
      <c r="H72" s="258">
        <f t="shared" si="3"/>
        <v>203.8268925000001</v>
      </c>
      <c r="I72" s="258">
        <f t="shared" si="4"/>
        <v>215.47414350000011</v>
      </c>
      <c r="J72" s="258">
        <f t="shared" si="5"/>
        <v>80.883687500000022</v>
      </c>
      <c r="K72" s="258">
        <f t="shared" si="6"/>
        <v>135.88459500000005</v>
      </c>
      <c r="L72" s="258">
        <f t="shared" si="7"/>
        <v>161.76737500000004</v>
      </c>
      <c r="M72" s="259">
        <f t="shared" si="8"/>
        <v>80.533541666666679</v>
      </c>
      <c r="N72" s="259">
        <f t="shared" si="9"/>
        <v>178.57437500000003</v>
      </c>
      <c r="O72" s="259">
        <f t="shared" si="10"/>
        <v>7.5860893140666699</v>
      </c>
    </row>
    <row r="73" spans="1:15" ht="15.75" hidden="1" customHeight="1">
      <c r="A73" s="255">
        <v>70</v>
      </c>
      <c r="B73" s="250" t="s">
        <v>123</v>
      </c>
      <c r="C73" s="258">
        <f>Demographics!F76/12</f>
        <v>101.87041666666669</v>
      </c>
      <c r="D73" s="258">
        <f>Demographics!G76/12</f>
        <v>94.128265000000013</v>
      </c>
      <c r="E73" s="258">
        <f t="shared" si="0"/>
        <v>203.74083333333337</v>
      </c>
      <c r="F73" s="258">
        <f t="shared" si="1"/>
        <v>127.33802083333336</v>
      </c>
      <c r="G73" s="258">
        <f t="shared" si="2"/>
        <v>470.64132500000005</v>
      </c>
      <c r="H73" s="258">
        <f t="shared" si="3"/>
        <v>296.50403475000007</v>
      </c>
      <c r="I73" s="258">
        <f t="shared" si="4"/>
        <v>313.44712245000011</v>
      </c>
      <c r="J73" s="258">
        <f t="shared" si="5"/>
        <v>117.66033125000001</v>
      </c>
      <c r="K73" s="258">
        <f t="shared" si="6"/>
        <v>197.66935650000005</v>
      </c>
      <c r="L73" s="258">
        <f t="shared" si="7"/>
        <v>235.32066250000003</v>
      </c>
      <c r="M73" s="259">
        <f t="shared" si="8"/>
        <v>117.1509791666667</v>
      </c>
      <c r="N73" s="259">
        <f t="shared" si="9"/>
        <v>259.76956250000006</v>
      </c>
      <c r="O73" s="259">
        <f t="shared" si="10"/>
        <v>11.035374488646669</v>
      </c>
    </row>
    <row r="74" spans="1:15" ht="15.75" hidden="1" customHeight="1">
      <c r="A74" s="255">
        <v>71</v>
      </c>
      <c r="B74" s="250" t="s">
        <v>124</v>
      </c>
      <c r="C74" s="258">
        <f>Demographics!F77/12</f>
        <v>62.930000000000007</v>
      </c>
      <c r="D74" s="258">
        <f>Demographics!G77/12</f>
        <v>58.147320000000008</v>
      </c>
      <c r="E74" s="258">
        <f t="shared" si="0"/>
        <v>125.86000000000001</v>
      </c>
      <c r="F74" s="258">
        <f t="shared" si="1"/>
        <v>78.662500000000009</v>
      </c>
      <c r="G74" s="258">
        <f t="shared" si="2"/>
        <v>290.73660000000007</v>
      </c>
      <c r="H74" s="258">
        <f t="shared" si="3"/>
        <v>183.16405800000004</v>
      </c>
      <c r="I74" s="258">
        <f t="shared" si="4"/>
        <v>193.63057560000004</v>
      </c>
      <c r="J74" s="258">
        <f t="shared" si="5"/>
        <v>72.684150000000017</v>
      </c>
      <c r="K74" s="258">
        <f t="shared" si="6"/>
        <v>122.10937200000002</v>
      </c>
      <c r="L74" s="258">
        <f t="shared" si="7"/>
        <v>145.36830000000003</v>
      </c>
      <c r="M74" s="259">
        <f t="shared" si="8"/>
        <v>72.369500000000016</v>
      </c>
      <c r="N74" s="259">
        <f t="shared" si="9"/>
        <v>160.47150000000002</v>
      </c>
      <c r="O74" s="259">
        <f t="shared" si="10"/>
        <v>6.8170538542400019</v>
      </c>
    </row>
    <row r="75" spans="1:15" ht="15.75" hidden="1" customHeight="1">
      <c r="A75" s="255">
        <v>72</v>
      </c>
      <c r="B75" s="250" t="s">
        <v>125</v>
      </c>
      <c r="C75" s="258">
        <f>Demographics!F78/12</f>
        <v>77.533750000000012</v>
      </c>
      <c r="D75" s="258">
        <f>Demographics!G78/12</f>
        <v>71.641185000000007</v>
      </c>
      <c r="E75" s="258">
        <f t="shared" si="0"/>
        <v>155.06750000000002</v>
      </c>
      <c r="F75" s="258">
        <f t="shared" si="1"/>
        <v>96.917187500000011</v>
      </c>
      <c r="G75" s="258">
        <f t="shared" si="2"/>
        <v>358.20592500000004</v>
      </c>
      <c r="H75" s="258">
        <f t="shared" si="3"/>
        <v>225.66973275000004</v>
      </c>
      <c r="I75" s="258">
        <f t="shared" si="4"/>
        <v>238.56514605000004</v>
      </c>
      <c r="J75" s="258">
        <f t="shared" si="5"/>
        <v>89.551481250000009</v>
      </c>
      <c r="K75" s="258">
        <f t="shared" si="6"/>
        <v>150.44648850000002</v>
      </c>
      <c r="L75" s="258">
        <f t="shared" si="7"/>
        <v>179.10296250000002</v>
      </c>
      <c r="M75" s="259">
        <f t="shared" si="8"/>
        <v>89.16381250000002</v>
      </c>
      <c r="N75" s="259">
        <f t="shared" si="9"/>
        <v>197.71106250000003</v>
      </c>
      <c r="O75" s="259">
        <f t="shared" si="10"/>
        <v>8.3990425754200011</v>
      </c>
    </row>
    <row r="76" spans="1:15" ht="15.75" hidden="1" customHeight="1">
      <c r="A76" s="255">
        <v>73</v>
      </c>
      <c r="B76" s="250" t="s">
        <v>126</v>
      </c>
      <c r="C76" s="258">
        <f>Demographics!F79/12</f>
        <v>64.551666666666677</v>
      </c>
      <c r="D76" s="258">
        <f>Demographics!G79/12</f>
        <v>59.645740000000011</v>
      </c>
      <c r="E76" s="258">
        <f t="shared" si="0"/>
        <v>129.10333333333335</v>
      </c>
      <c r="F76" s="258">
        <f t="shared" si="1"/>
        <v>80.689583333333346</v>
      </c>
      <c r="G76" s="258">
        <f t="shared" si="2"/>
        <v>298.22870000000006</v>
      </c>
      <c r="H76" s="258">
        <f t="shared" si="3"/>
        <v>187.88408100000004</v>
      </c>
      <c r="I76" s="258">
        <f t="shared" si="4"/>
        <v>198.62031420000005</v>
      </c>
      <c r="J76" s="258">
        <f t="shared" si="5"/>
        <v>74.557175000000015</v>
      </c>
      <c r="K76" s="258">
        <f t="shared" si="6"/>
        <v>125.25605400000003</v>
      </c>
      <c r="L76" s="258">
        <f t="shared" si="7"/>
        <v>149.11435000000003</v>
      </c>
      <c r="M76" s="259">
        <f t="shared" si="8"/>
        <v>74.234416666666675</v>
      </c>
      <c r="N76" s="259">
        <f t="shared" si="9"/>
        <v>164.60675000000003</v>
      </c>
      <c r="O76" s="259">
        <f t="shared" si="10"/>
        <v>6.9927250603466673</v>
      </c>
    </row>
    <row r="77" spans="1:15" ht="15.75" hidden="1" customHeight="1">
      <c r="A77" s="255">
        <v>74</v>
      </c>
      <c r="B77" s="250" t="s">
        <v>127</v>
      </c>
      <c r="C77" s="258">
        <f>Demographics!F80/12</f>
        <v>67.900000000000006</v>
      </c>
      <c r="D77" s="258">
        <f>Demographics!G80/12</f>
        <v>62.739600000000003</v>
      </c>
      <c r="E77" s="258">
        <f t="shared" si="0"/>
        <v>135.80000000000001</v>
      </c>
      <c r="F77" s="258">
        <f t="shared" si="1"/>
        <v>84.875</v>
      </c>
      <c r="G77" s="258">
        <f t="shared" si="2"/>
        <v>313.69800000000004</v>
      </c>
      <c r="H77" s="258">
        <f t="shared" si="3"/>
        <v>197.62974000000003</v>
      </c>
      <c r="I77" s="258">
        <f t="shared" si="4"/>
        <v>208.92286800000002</v>
      </c>
      <c r="J77" s="258">
        <f t="shared" si="5"/>
        <v>78.424500000000009</v>
      </c>
      <c r="K77" s="258">
        <f t="shared" si="6"/>
        <v>131.75316000000001</v>
      </c>
      <c r="L77" s="258">
        <f t="shared" si="7"/>
        <v>156.84900000000002</v>
      </c>
      <c r="M77" s="259">
        <f t="shared" si="8"/>
        <v>78.085000000000008</v>
      </c>
      <c r="N77" s="259">
        <f t="shared" si="9"/>
        <v>173.14500000000004</v>
      </c>
      <c r="O77" s="259">
        <f t="shared" si="10"/>
        <v>7.3554418672000024</v>
      </c>
    </row>
    <row r="78" spans="1:15" ht="15.75" hidden="1" customHeight="1">
      <c r="A78" s="255">
        <v>75</v>
      </c>
      <c r="B78" s="250" t="s">
        <v>128</v>
      </c>
      <c r="C78" s="258">
        <f>Demographics!F81/12</f>
        <v>76.950416666666669</v>
      </c>
      <c r="D78" s="258">
        <f>Demographics!G81/12</f>
        <v>71.102185000000006</v>
      </c>
      <c r="E78" s="258">
        <f t="shared" si="0"/>
        <v>153.90083333333334</v>
      </c>
      <c r="F78" s="258">
        <f t="shared" si="1"/>
        <v>96.18802083333334</v>
      </c>
      <c r="G78" s="258">
        <f t="shared" si="2"/>
        <v>355.51092500000004</v>
      </c>
      <c r="H78" s="258">
        <f t="shared" si="3"/>
        <v>223.97188275000002</v>
      </c>
      <c r="I78" s="258">
        <f t="shared" si="4"/>
        <v>236.77027605000004</v>
      </c>
      <c r="J78" s="258">
        <f t="shared" si="5"/>
        <v>88.877731250000011</v>
      </c>
      <c r="K78" s="258">
        <f t="shared" si="6"/>
        <v>149.31458850000001</v>
      </c>
      <c r="L78" s="258">
        <f t="shared" si="7"/>
        <v>177.75546250000002</v>
      </c>
      <c r="M78" s="259">
        <f t="shared" si="8"/>
        <v>88.492979166666686</v>
      </c>
      <c r="N78" s="259">
        <f t="shared" si="9"/>
        <v>196.22356249999999</v>
      </c>
      <c r="O78" s="259">
        <f t="shared" si="10"/>
        <v>8.3358514940866684</v>
      </c>
    </row>
    <row r="79" spans="1:15" ht="15.75" hidden="1" customHeight="1">
      <c r="A79" s="255">
        <v>76</v>
      </c>
      <c r="B79" s="250" t="s">
        <v>129</v>
      </c>
      <c r="C79" s="258">
        <f>Demographics!F82/12</f>
        <v>85.443750000000009</v>
      </c>
      <c r="D79" s="258">
        <f>Demographics!G82/12</f>
        <v>78.950025000000011</v>
      </c>
      <c r="E79" s="258">
        <f t="shared" si="0"/>
        <v>170.88750000000002</v>
      </c>
      <c r="F79" s="258">
        <f t="shared" si="1"/>
        <v>106.80468750000001</v>
      </c>
      <c r="G79" s="258">
        <f t="shared" si="2"/>
        <v>394.75012500000003</v>
      </c>
      <c r="H79" s="258">
        <f t="shared" si="3"/>
        <v>248.69257875000005</v>
      </c>
      <c r="I79" s="258">
        <f t="shared" si="4"/>
        <v>262.90358325000005</v>
      </c>
      <c r="J79" s="258">
        <f t="shared" si="5"/>
        <v>98.687531250000006</v>
      </c>
      <c r="K79" s="258">
        <f t="shared" si="6"/>
        <v>165.79505250000003</v>
      </c>
      <c r="L79" s="258">
        <f t="shared" si="7"/>
        <v>197.37506250000001</v>
      </c>
      <c r="M79" s="259">
        <f t="shared" si="8"/>
        <v>98.260312500000012</v>
      </c>
      <c r="N79" s="259">
        <f t="shared" si="9"/>
        <v>217.88156250000003</v>
      </c>
      <c r="O79" s="259">
        <f t="shared" si="10"/>
        <v>9.2559136383000027</v>
      </c>
    </row>
    <row r="80" spans="1:15" ht="15.75" hidden="1" customHeight="1">
      <c r="A80" s="255">
        <v>77</v>
      </c>
      <c r="B80" s="250" t="s">
        <v>130</v>
      </c>
      <c r="C80" s="258">
        <f>Demographics!F83/12</f>
        <v>50.659583333333337</v>
      </c>
      <c r="D80" s="258">
        <f>Demographics!G83/12</f>
        <v>46.809455000000007</v>
      </c>
      <c r="E80" s="258">
        <f t="shared" si="0"/>
        <v>101.31916666666667</v>
      </c>
      <c r="F80" s="258">
        <f t="shared" si="1"/>
        <v>63.32447916666667</v>
      </c>
      <c r="G80" s="258">
        <f t="shared" si="2"/>
        <v>234.04727500000004</v>
      </c>
      <c r="H80" s="258">
        <f t="shared" si="3"/>
        <v>147.44978325000002</v>
      </c>
      <c r="I80" s="258">
        <f t="shared" si="4"/>
        <v>155.87548515000003</v>
      </c>
      <c r="J80" s="258">
        <f t="shared" si="5"/>
        <v>58.51181875000001</v>
      </c>
      <c r="K80" s="258">
        <f t="shared" si="6"/>
        <v>98.299855500000021</v>
      </c>
      <c r="L80" s="258">
        <f t="shared" si="7"/>
        <v>117.02363750000002</v>
      </c>
      <c r="M80" s="259">
        <f t="shared" si="8"/>
        <v>58.258520833333343</v>
      </c>
      <c r="N80" s="259">
        <f t="shared" si="9"/>
        <v>129.18193750000003</v>
      </c>
      <c r="O80" s="259">
        <f t="shared" si="10"/>
        <v>5.4878294583933336</v>
      </c>
    </row>
    <row r="81" spans="1:15" ht="15.75" hidden="1" customHeight="1">
      <c r="A81" s="255">
        <v>78</v>
      </c>
      <c r="B81" s="250" t="s">
        <v>131</v>
      </c>
      <c r="C81" s="258">
        <f>Demographics!F84/12</f>
        <v>44.269166666666671</v>
      </c>
      <c r="D81" s="258">
        <f>Demographics!G84/12</f>
        <v>40.904710000000001</v>
      </c>
      <c r="E81" s="258">
        <f t="shared" si="0"/>
        <v>88.538333333333341</v>
      </c>
      <c r="F81" s="258">
        <f t="shared" si="1"/>
        <v>55.33645833333334</v>
      </c>
      <c r="G81" s="258">
        <f t="shared" si="2"/>
        <v>204.52355</v>
      </c>
      <c r="H81" s="258">
        <f t="shared" si="3"/>
        <v>128.84983650000001</v>
      </c>
      <c r="I81" s="258">
        <f t="shared" si="4"/>
        <v>136.21268430000003</v>
      </c>
      <c r="J81" s="258">
        <f t="shared" si="5"/>
        <v>51.1308875</v>
      </c>
      <c r="K81" s="258">
        <f t="shared" si="6"/>
        <v>85.899891000000011</v>
      </c>
      <c r="L81" s="258">
        <f t="shared" si="7"/>
        <v>102.261775</v>
      </c>
      <c r="M81" s="259">
        <f t="shared" si="8"/>
        <v>50.909541666666669</v>
      </c>
      <c r="N81" s="259">
        <f t="shared" si="9"/>
        <v>112.88637500000002</v>
      </c>
      <c r="O81" s="259">
        <f t="shared" si="10"/>
        <v>4.7955711623866675</v>
      </c>
    </row>
    <row r="82" spans="1:15" ht="15.75" hidden="1" customHeight="1">
      <c r="A82" s="255">
        <v>79</v>
      </c>
      <c r="B82" s="250" t="s">
        <v>132</v>
      </c>
      <c r="C82" s="258">
        <f>Demographics!F85/12</f>
        <v>79.155416666666682</v>
      </c>
      <c r="D82" s="258">
        <f>Demographics!G85/12</f>
        <v>73.139605000000017</v>
      </c>
      <c r="E82" s="258">
        <f t="shared" si="0"/>
        <v>158.31083333333336</v>
      </c>
      <c r="F82" s="258">
        <f t="shared" si="1"/>
        <v>98.944270833333348</v>
      </c>
      <c r="G82" s="258">
        <f t="shared" si="2"/>
        <v>365.69802500000009</v>
      </c>
      <c r="H82" s="258">
        <f t="shared" si="3"/>
        <v>230.38975575000006</v>
      </c>
      <c r="I82" s="258">
        <f t="shared" si="4"/>
        <v>243.55488465000008</v>
      </c>
      <c r="J82" s="258">
        <f t="shared" si="5"/>
        <v>91.424506250000022</v>
      </c>
      <c r="K82" s="258">
        <f t="shared" si="6"/>
        <v>153.59317050000004</v>
      </c>
      <c r="L82" s="258">
        <f t="shared" si="7"/>
        <v>182.84901250000004</v>
      </c>
      <c r="M82" s="259">
        <f t="shared" si="8"/>
        <v>91.028729166666693</v>
      </c>
      <c r="N82" s="259">
        <f t="shared" si="9"/>
        <v>201.84631250000001</v>
      </c>
      <c r="O82" s="259">
        <f t="shared" si="10"/>
        <v>8.5747137815266683</v>
      </c>
    </row>
    <row r="83" spans="1:15" ht="15.75" hidden="1" customHeight="1">
      <c r="A83" s="255">
        <v>80</v>
      </c>
      <c r="B83" s="250" t="s">
        <v>133</v>
      </c>
      <c r="C83" s="258">
        <f>Demographics!F86/12</f>
        <v>107.55208333333336</v>
      </c>
      <c r="D83" s="258">
        <f>Demographics!G86/12</f>
        <v>99.378125000000026</v>
      </c>
      <c r="E83" s="258">
        <f t="shared" si="0"/>
        <v>215.10416666666671</v>
      </c>
      <c r="F83" s="258">
        <f t="shared" si="1"/>
        <v>134.44010416666669</v>
      </c>
      <c r="G83" s="258">
        <f t="shared" si="2"/>
        <v>496.89062500000011</v>
      </c>
      <c r="H83" s="258">
        <f t="shared" si="3"/>
        <v>313.04109375000013</v>
      </c>
      <c r="I83" s="258">
        <f t="shared" si="4"/>
        <v>330.92915625000012</v>
      </c>
      <c r="J83" s="258">
        <f t="shared" si="5"/>
        <v>124.22265625000003</v>
      </c>
      <c r="K83" s="258">
        <f t="shared" si="6"/>
        <v>208.69406250000006</v>
      </c>
      <c r="L83" s="258">
        <f t="shared" si="7"/>
        <v>248.44531250000006</v>
      </c>
      <c r="M83" s="259">
        <f t="shared" si="8"/>
        <v>123.68489583333337</v>
      </c>
      <c r="N83" s="259">
        <f t="shared" si="9"/>
        <v>274.25781250000006</v>
      </c>
      <c r="O83" s="259">
        <f t="shared" si="10"/>
        <v>11.650855620833335</v>
      </c>
    </row>
    <row r="84" spans="1:15" ht="15.75" hidden="1" customHeight="1">
      <c r="A84" s="255">
        <v>81</v>
      </c>
      <c r="B84" s="250" t="s">
        <v>134</v>
      </c>
      <c r="C84" s="258">
        <f>Demographics!F87/12</f>
        <v>123.6375</v>
      </c>
      <c r="D84" s="258">
        <f>Demographics!G87/12</f>
        <v>114.24105000000002</v>
      </c>
      <c r="E84" s="258">
        <f t="shared" si="0"/>
        <v>247.27500000000001</v>
      </c>
      <c r="F84" s="258">
        <f t="shared" si="1"/>
        <v>154.546875</v>
      </c>
      <c r="G84" s="258">
        <f t="shared" si="2"/>
        <v>571.20525000000009</v>
      </c>
      <c r="H84" s="258">
        <f t="shared" si="3"/>
        <v>359.85930750000006</v>
      </c>
      <c r="I84" s="258">
        <f t="shared" si="4"/>
        <v>380.42269650000009</v>
      </c>
      <c r="J84" s="258">
        <f t="shared" si="5"/>
        <v>142.80131250000002</v>
      </c>
      <c r="K84" s="258">
        <f t="shared" si="6"/>
        <v>239.90620500000006</v>
      </c>
      <c r="L84" s="258">
        <f t="shared" si="7"/>
        <v>285.60262500000005</v>
      </c>
      <c r="M84" s="259">
        <f t="shared" si="8"/>
        <v>142.18312500000002</v>
      </c>
      <c r="N84" s="259">
        <f t="shared" si="9"/>
        <v>315.27562499999999</v>
      </c>
      <c r="O84" s="259">
        <f t="shared" si="10"/>
        <v>13.393349688600001</v>
      </c>
    </row>
    <row r="85" spans="1:15" ht="15.75" hidden="1" customHeight="1">
      <c r="A85" s="255">
        <v>82</v>
      </c>
      <c r="B85" s="250" t="s">
        <v>135</v>
      </c>
      <c r="C85" s="258">
        <f>Demographics!F88/12</f>
        <v>120.94250000000001</v>
      </c>
      <c r="D85" s="258">
        <f>Demographics!G88/12</f>
        <v>111.75087000000002</v>
      </c>
      <c r="E85" s="258">
        <f t="shared" si="0"/>
        <v>241.88500000000002</v>
      </c>
      <c r="F85" s="258">
        <f t="shared" si="1"/>
        <v>151.17812500000002</v>
      </c>
      <c r="G85" s="258">
        <f t="shared" si="2"/>
        <v>558.75435000000016</v>
      </c>
      <c r="H85" s="258">
        <f t="shared" si="3"/>
        <v>352.01524050000006</v>
      </c>
      <c r="I85" s="258">
        <f t="shared" si="4"/>
        <v>372.1303971000001</v>
      </c>
      <c r="J85" s="258">
        <f t="shared" si="5"/>
        <v>139.68858750000004</v>
      </c>
      <c r="K85" s="258">
        <f t="shared" si="6"/>
        <v>234.67682700000006</v>
      </c>
      <c r="L85" s="258">
        <f t="shared" si="7"/>
        <v>279.37717500000008</v>
      </c>
      <c r="M85" s="259">
        <f t="shared" si="8"/>
        <v>139.08387500000001</v>
      </c>
      <c r="N85" s="259">
        <f t="shared" si="9"/>
        <v>308.40337500000004</v>
      </c>
      <c r="O85" s="259">
        <f t="shared" si="10"/>
        <v>13.101406892840004</v>
      </c>
    </row>
    <row r="86" spans="1:15" ht="15.75" hidden="1" customHeight="1">
      <c r="A86" s="255">
        <v>83</v>
      </c>
      <c r="B86" s="250" t="s">
        <v>136</v>
      </c>
      <c r="C86" s="258">
        <f>Demographics!F89/12</f>
        <v>67.214583333333337</v>
      </c>
      <c r="D86" s="258">
        <f>Demographics!G89/12</f>
        <v>62.106275000000011</v>
      </c>
      <c r="E86" s="258">
        <f t="shared" si="0"/>
        <v>134.42916666666667</v>
      </c>
      <c r="F86" s="258">
        <f t="shared" si="1"/>
        <v>84.018229166666671</v>
      </c>
      <c r="G86" s="258">
        <f t="shared" si="2"/>
        <v>310.53137500000003</v>
      </c>
      <c r="H86" s="258">
        <f t="shared" si="3"/>
        <v>195.63476625000004</v>
      </c>
      <c r="I86" s="258">
        <f t="shared" si="4"/>
        <v>206.81389575000006</v>
      </c>
      <c r="J86" s="258">
        <f t="shared" si="5"/>
        <v>77.632843750000006</v>
      </c>
      <c r="K86" s="258">
        <f t="shared" si="6"/>
        <v>130.42317750000004</v>
      </c>
      <c r="L86" s="258">
        <f t="shared" si="7"/>
        <v>155.26568750000001</v>
      </c>
      <c r="M86" s="259">
        <f t="shared" si="8"/>
        <v>77.296770833333341</v>
      </c>
      <c r="N86" s="259">
        <f t="shared" si="9"/>
        <v>171.3971875</v>
      </c>
      <c r="O86" s="259">
        <f t="shared" si="10"/>
        <v>7.2811923466333344</v>
      </c>
    </row>
    <row r="87" spans="1:15" ht="15.75" hidden="1" customHeight="1">
      <c r="A87" s="255">
        <v>84</v>
      </c>
      <c r="B87" s="250" t="s">
        <v>137</v>
      </c>
      <c r="C87" s="258">
        <f>Demographics!F90/12</f>
        <v>57.758749999999999</v>
      </c>
      <c r="D87" s="258">
        <f>Demographics!G90/12</f>
        <v>53.369085000000005</v>
      </c>
      <c r="E87" s="258">
        <f t="shared" si="0"/>
        <v>115.5175</v>
      </c>
      <c r="F87" s="258">
        <f t="shared" si="1"/>
        <v>72.198437499999997</v>
      </c>
      <c r="G87" s="258">
        <f t="shared" si="2"/>
        <v>266.84542500000003</v>
      </c>
      <c r="H87" s="258">
        <f t="shared" si="3"/>
        <v>168.11261775000003</v>
      </c>
      <c r="I87" s="258">
        <f t="shared" si="4"/>
        <v>177.71905305000001</v>
      </c>
      <c r="J87" s="258">
        <f t="shared" si="5"/>
        <v>66.711356250000009</v>
      </c>
      <c r="K87" s="258">
        <f t="shared" si="6"/>
        <v>112.07507850000002</v>
      </c>
      <c r="L87" s="258">
        <f t="shared" si="7"/>
        <v>133.42271250000002</v>
      </c>
      <c r="M87" s="259">
        <f t="shared" si="8"/>
        <v>66.422562499999998</v>
      </c>
      <c r="N87" s="259">
        <f t="shared" si="9"/>
        <v>147.28481249999999</v>
      </c>
      <c r="O87" s="259">
        <f t="shared" si="10"/>
        <v>6.2568649182200007</v>
      </c>
    </row>
    <row r="88" spans="1:15" ht="15.75" hidden="1" customHeight="1">
      <c r="A88" s="255">
        <v>85</v>
      </c>
      <c r="B88" s="250" t="s">
        <v>138</v>
      </c>
      <c r="C88" s="258">
        <f>Demographics!F91/12</f>
        <v>77.000000000000014</v>
      </c>
      <c r="D88" s="258">
        <f>Demographics!G91/12</f>
        <v>71.14800000000001</v>
      </c>
      <c r="E88" s="258">
        <f t="shared" si="0"/>
        <v>154.00000000000003</v>
      </c>
      <c r="F88" s="258">
        <f t="shared" si="1"/>
        <v>96.250000000000014</v>
      </c>
      <c r="G88" s="258">
        <f t="shared" si="2"/>
        <v>355.74000000000007</v>
      </c>
      <c r="H88" s="258">
        <f t="shared" si="3"/>
        <v>224.11620000000002</v>
      </c>
      <c r="I88" s="258">
        <f t="shared" si="4"/>
        <v>236.92284000000004</v>
      </c>
      <c r="J88" s="258">
        <f t="shared" si="5"/>
        <v>88.935000000000016</v>
      </c>
      <c r="K88" s="258">
        <f t="shared" si="6"/>
        <v>149.41080000000002</v>
      </c>
      <c r="L88" s="258">
        <f t="shared" si="7"/>
        <v>177.87000000000003</v>
      </c>
      <c r="M88" s="259">
        <f t="shared" si="8"/>
        <v>88.550000000000026</v>
      </c>
      <c r="N88" s="259">
        <f t="shared" si="9"/>
        <v>196.35000000000005</v>
      </c>
      <c r="O88" s="259">
        <f t="shared" si="10"/>
        <v>8.3412227360000024</v>
      </c>
    </row>
    <row r="89" spans="1:15" ht="15.75" hidden="1" customHeight="1">
      <c r="A89" s="255">
        <v>86</v>
      </c>
      <c r="B89" s="250" t="s">
        <v>139</v>
      </c>
      <c r="C89" s="258">
        <f>Demographics!F92/12</f>
        <v>66.450416666666669</v>
      </c>
      <c r="D89" s="258">
        <f>Demographics!G92/12</f>
        <v>61.400185000000015</v>
      </c>
      <c r="E89" s="258">
        <f t="shared" si="0"/>
        <v>132.90083333333334</v>
      </c>
      <c r="F89" s="258">
        <f t="shared" si="1"/>
        <v>83.06302083333334</v>
      </c>
      <c r="G89" s="258">
        <f t="shared" si="2"/>
        <v>307.00092500000005</v>
      </c>
      <c r="H89" s="258">
        <f t="shared" si="3"/>
        <v>193.41058275000006</v>
      </c>
      <c r="I89" s="258">
        <f t="shared" si="4"/>
        <v>204.46261605000007</v>
      </c>
      <c r="J89" s="258">
        <f t="shared" si="5"/>
        <v>76.750231250000013</v>
      </c>
      <c r="K89" s="258">
        <f t="shared" si="6"/>
        <v>128.94038850000004</v>
      </c>
      <c r="L89" s="258">
        <f t="shared" si="7"/>
        <v>153.50046250000003</v>
      </c>
      <c r="M89" s="259">
        <f t="shared" si="8"/>
        <v>76.417979166666669</v>
      </c>
      <c r="N89" s="259">
        <f t="shared" si="9"/>
        <v>169.44856250000001</v>
      </c>
      <c r="O89" s="259">
        <f t="shared" si="10"/>
        <v>7.1984120300866676</v>
      </c>
    </row>
    <row r="90" spans="1:15" ht="15.75" hidden="1" customHeight="1">
      <c r="A90" s="255">
        <v>87</v>
      </c>
      <c r="B90" s="250" t="s">
        <v>140</v>
      </c>
      <c r="C90" s="258">
        <f>Demographics!F93/12</f>
        <v>70.536666666666676</v>
      </c>
      <c r="D90" s="258">
        <f>Demographics!G93/12</f>
        <v>65.175880000000006</v>
      </c>
      <c r="E90" s="258">
        <f t="shared" si="0"/>
        <v>141.07333333333335</v>
      </c>
      <c r="F90" s="258">
        <f t="shared" si="1"/>
        <v>88.170833333333348</v>
      </c>
      <c r="G90" s="258">
        <f t="shared" si="2"/>
        <v>325.87940000000003</v>
      </c>
      <c r="H90" s="258">
        <f t="shared" si="3"/>
        <v>205.30402200000003</v>
      </c>
      <c r="I90" s="258">
        <f t="shared" si="4"/>
        <v>217.03568040000005</v>
      </c>
      <c r="J90" s="258">
        <f t="shared" si="5"/>
        <v>81.469850000000008</v>
      </c>
      <c r="K90" s="258">
        <f t="shared" si="6"/>
        <v>136.86934800000003</v>
      </c>
      <c r="L90" s="258">
        <f t="shared" si="7"/>
        <v>162.93970000000002</v>
      </c>
      <c r="M90" s="259">
        <f t="shared" si="8"/>
        <v>81.117166666666677</v>
      </c>
      <c r="N90" s="259">
        <f t="shared" si="9"/>
        <v>179.86850000000004</v>
      </c>
      <c r="O90" s="259">
        <f t="shared" si="10"/>
        <v>7.6410655548266675</v>
      </c>
    </row>
    <row r="91" spans="1:15" ht="15.75" hidden="1" customHeight="1">
      <c r="A91" s="255">
        <v>88</v>
      </c>
      <c r="B91" s="250" t="s">
        <v>141</v>
      </c>
      <c r="C91" s="258">
        <f>Demographics!F94/12</f>
        <v>60.908750000000005</v>
      </c>
      <c r="D91" s="258">
        <f>Demographics!G94/12</f>
        <v>56.279685000000008</v>
      </c>
      <c r="E91" s="258">
        <f t="shared" si="0"/>
        <v>121.81750000000001</v>
      </c>
      <c r="F91" s="258">
        <f t="shared" si="1"/>
        <v>76.135937500000011</v>
      </c>
      <c r="G91" s="258">
        <f t="shared" si="2"/>
        <v>281.39842500000003</v>
      </c>
      <c r="H91" s="258">
        <f t="shared" si="3"/>
        <v>177.28100775000004</v>
      </c>
      <c r="I91" s="258">
        <f t="shared" si="4"/>
        <v>187.41135105000006</v>
      </c>
      <c r="J91" s="258">
        <f t="shared" si="5"/>
        <v>70.349606250000008</v>
      </c>
      <c r="K91" s="258">
        <f t="shared" si="6"/>
        <v>118.18733850000002</v>
      </c>
      <c r="L91" s="258">
        <f t="shared" si="7"/>
        <v>140.69921250000002</v>
      </c>
      <c r="M91" s="259">
        <f t="shared" si="8"/>
        <v>70.045062500000014</v>
      </c>
      <c r="N91" s="259">
        <f t="shared" si="9"/>
        <v>155.31731250000001</v>
      </c>
      <c r="O91" s="259">
        <f t="shared" si="10"/>
        <v>6.5980967574200013</v>
      </c>
    </row>
    <row r="92" spans="1:15" ht="15.75" hidden="1" customHeight="1">
      <c r="A92" s="255">
        <v>89</v>
      </c>
      <c r="B92" s="250" t="s">
        <v>142</v>
      </c>
      <c r="C92" s="258">
        <f>Demographics!F95/12</f>
        <v>74.287500000000009</v>
      </c>
      <c r="D92" s="258">
        <f>Demographics!G95/12</f>
        <v>68.641650000000013</v>
      </c>
      <c r="E92" s="258">
        <f t="shared" si="0"/>
        <v>148.57500000000002</v>
      </c>
      <c r="F92" s="258">
        <f t="shared" si="1"/>
        <v>92.859375000000014</v>
      </c>
      <c r="G92" s="258">
        <f t="shared" si="2"/>
        <v>343.20825000000008</v>
      </c>
      <c r="H92" s="258">
        <f t="shared" si="3"/>
        <v>216.22119750000005</v>
      </c>
      <c r="I92" s="258">
        <f t="shared" si="4"/>
        <v>228.57669450000006</v>
      </c>
      <c r="J92" s="258">
        <f t="shared" si="5"/>
        <v>85.802062500000019</v>
      </c>
      <c r="K92" s="258">
        <f t="shared" si="6"/>
        <v>144.14746500000004</v>
      </c>
      <c r="L92" s="258">
        <f t="shared" si="7"/>
        <v>171.60412500000004</v>
      </c>
      <c r="M92" s="259">
        <f t="shared" si="8"/>
        <v>85.43062500000002</v>
      </c>
      <c r="N92" s="259">
        <f t="shared" si="9"/>
        <v>189.43312500000002</v>
      </c>
      <c r="O92" s="259">
        <f t="shared" si="10"/>
        <v>8.0473842078000022</v>
      </c>
    </row>
    <row r="93" spans="1:15" ht="15.75" hidden="1" customHeight="1">
      <c r="A93" s="255">
        <v>90</v>
      </c>
      <c r="B93" s="250" t="s">
        <v>143</v>
      </c>
      <c r="C93" s="258">
        <f>Demographics!F96/12</f>
        <v>66.479583333333338</v>
      </c>
      <c r="D93" s="258">
        <f>Demographics!G96/12</f>
        <v>61.427135000000014</v>
      </c>
      <c r="E93" s="258">
        <f t="shared" si="0"/>
        <v>132.95916666666668</v>
      </c>
      <c r="F93" s="258">
        <f t="shared" si="1"/>
        <v>83.099479166666669</v>
      </c>
      <c r="G93" s="258">
        <f t="shared" si="2"/>
        <v>307.13567500000005</v>
      </c>
      <c r="H93" s="258">
        <f t="shared" si="3"/>
        <v>193.49547525000006</v>
      </c>
      <c r="I93" s="258">
        <f t="shared" si="4"/>
        <v>204.55235955000006</v>
      </c>
      <c r="J93" s="258">
        <f t="shared" si="5"/>
        <v>76.783918750000012</v>
      </c>
      <c r="K93" s="258">
        <f t="shared" si="6"/>
        <v>128.99698350000003</v>
      </c>
      <c r="L93" s="258">
        <f t="shared" si="7"/>
        <v>153.56783750000002</v>
      </c>
      <c r="M93" s="259">
        <f t="shared" si="8"/>
        <v>76.451520833333348</v>
      </c>
      <c r="N93" s="259">
        <f t="shared" si="9"/>
        <v>169.52293750000001</v>
      </c>
      <c r="O93" s="259">
        <f t="shared" si="10"/>
        <v>7.2015715841533359</v>
      </c>
    </row>
    <row r="94" spans="1:15" ht="15.75" hidden="1" customHeight="1">
      <c r="A94" s="255">
        <v>91</v>
      </c>
      <c r="B94" s="250" t="s">
        <v>144</v>
      </c>
      <c r="C94" s="258">
        <f>Demographics!F97/12</f>
        <v>50.962916666666672</v>
      </c>
      <c r="D94" s="258">
        <f>Demographics!G97/12</f>
        <v>47.089735000000012</v>
      </c>
      <c r="E94" s="258">
        <f t="shared" si="0"/>
        <v>101.92583333333334</v>
      </c>
      <c r="F94" s="258">
        <f t="shared" si="1"/>
        <v>63.70364583333334</v>
      </c>
      <c r="G94" s="258">
        <f t="shared" si="2"/>
        <v>235.44867500000007</v>
      </c>
      <c r="H94" s="258">
        <f t="shared" si="3"/>
        <v>148.33266525000005</v>
      </c>
      <c r="I94" s="258">
        <f t="shared" si="4"/>
        <v>156.80881755000004</v>
      </c>
      <c r="J94" s="258">
        <f t="shared" si="5"/>
        <v>58.862168750000016</v>
      </c>
      <c r="K94" s="258">
        <f t="shared" si="6"/>
        <v>98.888443500000022</v>
      </c>
      <c r="L94" s="258">
        <f t="shared" si="7"/>
        <v>117.72433750000003</v>
      </c>
      <c r="M94" s="259">
        <f t="shared" si="8"/>
        <v>58.607354166666674</v>
      </c>
      <c r="N94" s="259">
        <f t="shared" si="9"/>
        <v>129.95543750000002</v>
      </c>
      <c r="O94" s="259">
        <f t="shared" si="10"/>
        <v>5.5206888206866678</v>
      </c>
    </row>
    <row r="95" spans="1:15" ht="15.75" hidden="1" customHeight="1">
      <c r="A95" s="255">
        <v>92</v>
      </c>
      <c r="B95" s="250" t="s">
        <v>145</v>
      </c>
      <c r="C95" s="258">
        <f>Demographics!F98/12</f>
        <v>53.296250000000008</v>
      </c>
      <c r="D95" s="258">
        <f>Demographics!G98/12</f>
        <v>49.245735000000003</v>
      </c>
      <c r="E95" s="258">
        <f t="shared" si="0"/>
        <v>106.59250000000002</v>
      </c>
      <c r="F95" s="258">
        <f t="shared" si="1"/>
        <v>66.620312500000011</v>
      </c>
      <c r="G95" s="258">
        <f t="shared" si="2"/>
        <v>246.22867500000001</v>
      </c>
      <c r="H95" s="258">
        <f t="shared" si="3"/>
        <v>155.12406525000003</v>
      </c>
      <c r="I95" s="258">
        <f t="shared" si="4"/>
        <v>163.98829755000003</v>
      </c>
      <c r="J95" s="258">
        <f t="shared" si="5"/>
        <v>61.557168750000002</v>
      </c>
      <c r="K95" s="258">
        <f t="shared" si="6"/>
        <v>103.41604350000001</v>
      </c>
      <c r="L95" s="258">
        <f t="shared" si="7"/>
        <v>123.1143375</v>
      </c>
      <c r="M95" s="259">
        <f t="shared" si="8"/>
        <v>61.290687500000011</v>
      </c>
      <c r="N95" s="259">
        <f t="shared" si="9"/>
        <v>135.90543750000001</v>
      </c>
      <c r="O95" s="259">
        <f t="shared" si="10"/>
        <v>5.7734531460200014</v>
      </c>
    </row>
    <row r="96" spans="1:15" ht="15.75" hidden="1" customHeight="1">
      <c r="A96" s="255">
        <v>93</v>
      </c>
      <c r="B96" s="250" t="s">
        <v>146</v>
      </c>
      <c r="C96" s="258">
        <f>Demographics!F99/12</f>
        <v>52.383333333333333</v>
      </c>
      <c r="D96" s="258">
        <f>Demographics!G99/12</f>
        <v>48.402200000000001</v>
      </c>
      <c r="E96" s="258">
        <f t="shared" si="0"/>
        <v>104.76666666666667</v>
      </c>
      <c r="F96" s="258">
        <f t="shared" si="1"/>
        <v>65.479166666666671</v>
      </c>
      <c r="G96" s="258">
        <f t="shared" si="2"/>
        <v>242.011</v>
      </c>
      <c r="H96" s="258">
        <f t="shared" si="3"/>
        <v>152.46693000000002</v>
      </c>
      <c r="I96" s="258">
        <f t="shared" si="4"/>
        <v>161.17932600000003</v>
      </c>
      <c r="J96" s="258">
        <f t="shared" si="5"/>
        <v>60.502749999999999</v>
      </c>
      <c r="K96" s="258">
        <f t="shared" si="6"/>
        <v>101.64462</v>
      </c>
      <c r="L96" s="258">
        <f t="shared" si="7"/>
        <v>121.0055</v>
      </c>
      <c r="M96" s="259">
        <f t="shared" si="8"/>
        <v>60.240833333333335</v>
      </c>
      <c r="N96" s="259">
        <f t="shared" si="9"/>
        <v>133.57749999999999</v>
      </c>
      <c r="O96" s="259">
        <f t="shared" si="10"/>
        <v>5.6745591037333343</v>
      </c>
    </row>
    <row r="97" spans="1:15" ht="15.75" hidden="1" customHeight="1">
      <c r="A97" s="255">
        <v>94</v>
      </c>
      <c r="B97" s="250" t="s">
        <v>147</v>
      </c>
      <c r="C97" s="258">
        <f>Demographics!F100/12</f>
        <v>54.41041666666667</v>
      </c>
      <c r="D97" s="258">
        <f>Demographics!G100/12</f>
        <v>50.275225000000006</v>
      </c>
      <c r="E97" s="258">
        <f t="shared" si="0"/>
        <v>108.82083333333334</v>
      </c>
      <c r="F97" s="258">
        <f t="shared" si="1"/>
        <v>68.013020833333343</v>
      </c>
      <c r="G97" s="258">
        <f t="shared" si="2"/>
        <v>251.37612500000003</v>
      </c>
      <c r="H97" s="258">
        <f t="shared" si="3"/>
        <v>158.36695875000004</v>
      </c>
      <c r="I97" s="258">
        <f t="shared" si="4"/>
        <v>167.41649925000004</v>
      </c>
      <c r="J97" s="258">
        <f t="shared" si="5"/>
        <v>62.844031250000008</v>
      </c>
      <c r="K97" s="258">
        <f t="shared" si="6"/>
        <v>105.57797250000002</v>
      </c>
      <c r="L97" s="258">
        <f t="shared" si="7"/>
        <v>125.68806250000002</v>
      </c>
      <c r="M97" s="259">
        <f t="shared" si="8"/>
        <v>62.571979166666679</v>
      </c>
      <c r="N97" s="259">
        <f t="shared" si="9"/>
        <v>138.74656250000001</v>
      </c>
      <c r="O97" s="259">
        <f t="shared" si="10"/>
        <v>5.8941481113666665</v>
      </c>
    </row>
    <row r="98" spans="1:15" ht="15.75" hidden="1" customHeight="1">
      <c r="A98" s="255">
        <v>95</v>
      </c>
      <c r="B98" s="250" t="s">
        <v>148</v>
      </c>
      <c r="C98" s="258">
        <f>Demographics!F101/12</f>
        <v>69.827916666666667</v>
      </c>
      <c r="D98" s="258">
        <f>Demographics!G101/12</f>
        <v>64.520995000000013</v>
      </c>
      <c r="E98" s="258">
        <f t="shared" si="0"/>
        <v>139.65583333333333</v>
      </c>
      <c r="F98" s="258">
        <f t="shared" si="1"/>
        <v>87.284895833333337</v>
      </c>
      <c r="G98" s="258">
        <f t="shared" si="2"/>
        <v>322.60497500000008</v>
      </c>
      <c r="H98" s="258">
        <f t="shared" si="3"/>
        <v>203.24113425000004</v>
      </c>
      <c r="I98" s="258">
        <f t="shared" si="4"/>
        <v>214.85491335000006</v>
      </c>
      <c r="J98" s="258">
        <f t="shared" si="5"/>
        <v>80.65124375000002</v>
      </c>
      <c r="K98" s="258">
        <f t="shared" si="6"/>
        <v>135.49408950000003</v>
      </c>
      <c r="L98" s="258">
        <f t="shared" si="7"/>
        <v>161.30248750000004</v>
      </c>
      <c r="M98" s="259">
        <f t="shared" si="8"/>
        <v>80.30210416666668</v>
      </c>
      <c r="N98" s="259">
        <f t="shared" si="9"/>
        <v>178.06118749999999</v>
      </c>
      <c r="O98" s="259">
        <f t="shared" si="10"/>
        <v>7.5642883910066683</v>
      </c>
    </row>
    <row r="99" spans="1:15" ht="15.75" hidden="1" customHeight="1">
      <c r="A99" s="255">
        <v>96</v>
      </c>
      <c r="B99" s="250" t="s">
        <v>149</v>
      </c>
      <c r="C99" s="258">
        <f>Demographics!F102/12</f>
        <v>56.25083333333334</v>
      </c>
      <c r="D99" s="258">
        <f>Demographics!G102/12</f>
        <v>51.975770000000011</v>
      </c>
      <c r="E99" s="258">
        <f t="shared" si="0"/>
        <v>112.50166666666668</v>
      </c>
      <c r="F99" s="258">
        <f t="shared" si="1"/>
        <v>70.31354166666668</v>
      </c>
      <c r="G99" s="258">
        <f t="shared" si="2"/>
        <v>259.87885000000006</v>
      </c>
      <c r="H99" s="258">
        <f t="shared" si="3"/>
        <v>163.72367550000004</v>
      </c>
      <c r="I99" s="258">
        <f t="shared" si="4"/>
        <v>173.07931410000006</v>
      </c>
      <c r="J99" s="258">
        <f t="shared" si="5"/>
        <v>64.969712500000014</v>
      </c>
      <c r="K99" s="258">
        <f t="shared" si="6"/>
        <v>109.14911700000003</v>
      </c>
      <c r="L99" s="258">
        <f t="shared" si="7"/>
        <v>129.93942500000003</v>
      </c>
      <c r="M99" s="259">
        <f t="shared" si="8"/>
        <v>64.688458333333344</v>
      </c>
      <c r="N99" s="259">
        <f t="shared" si="9"/>
        <v>143.43962500000001</v>
      </c>
      <c r="O99" s="259">
        <f t="shared" si="10"/>
        <v>6.0935159729733348</v>
      </c>
    </row>
    <row r="100" spans="1:15" ht="15.75" hidden="1" customHeight="1">
      <c r="A100" s="255">
        <v>97</v>
      </c>
      <c r="B100" s="250" t="s">
        <v>150</v>
      </c>
      <c r="C100" s="258">
        <f>Demographics!F103/12</f>
        <v>59.89083333333334</v>
      </c>
      <c r="D100" s="258">
        <f>Demographics!G103/12</f>
        <v>55.339130000000011</v>
      </c>
      <c r="E100" s="258">
        <f t="shared" si="0"/>
        <v>119.78166666666668</v>
      </c>
      <c r="F100" s="258">
        <f t="shared" si="1"/>
        <v>74.863541666666677</v>
      </c>
      <c r="G100" s="258">
        <f t="shared" si="2"/>
        <v>276.69565000000006</v>
      </c>
      <c r="H100" s="258">
        <f t="shared" si="3"/>
        <v>174.31825950000004</v>
      </c>
      <c r="I100" s="258">
        <f t="shared" si="4"/>
        <v>184.27930290000006</v>
      </c>
      <c r="J100" s="258">
        <f t="shared" si="5"/>
        <v>69.173912500000014</v>
      </c>
      <c r="K100" s="258">
        <f t="shared" si="6"/>
        <v>116.21217300000004</v>
      </c>
      <c r="L100" s="258">
        <f t="shared" si="7"/>
        <v>138.34782500000003</v>
      </c>
      <c r="M100" s="259">
        <f t="shared" si="8"/>
        <v>68.874458333333337</v>
      </c>
      <c r="N100" s="259">
        <f t="shared" si="9"/>
        <v>152.72162500000002</v>
      </c>
      <c r="O100" s="259">
        <f t="shared" si="10"/>
        <v>6.4878283204933354</v>
      </c>
    </row>
    <row r="101" spans="1:15" ht="15.75" hidden="1" customHeight="1">
      <c r="A101" s="255">
        <v>98</v>
      </c>
      <c r="B101" s="250" t="s">
        <v>151</v>
      </c>
      <c r="C101" s="258">
        <f>Demographics!F104/12</f>
        <v>37.779583333333335</v>
      </c>
      <c r="D101" s="258">
        <f>Demographics!G104/12</f>
        <v>34.908335000000001</v>
      </c>
      <c r="E101" s="258">
        <f t="shared" si="0"/>
        <v>75.55916666666667</v>
      </c>
      <c r="F101" s="258">
        <f t="shared" si="1"/>
        <v>47.224479166666669</v>
      </c>
      <c r="G101" s="258">
        <f t="shared" si="2"/>
        <v>174.541675</v>
      </c>
      <c r="H101" s="258">
        <f t="shared" si="3"/>
        <v>109.96125525000002</v>
      </c>
      <c r="I101" s="258">
        <f t="shared" si="4"/>
        <v>116.24475555000002</v>
      </c>
      <c r="J101" s="258">
        <f t="shared" si="5"/>
        <v>43.635418749999999</v>
      </c>
      <c r="K101" s="258">
        <f t="shared" si="6"/>
        <v>73.30750350000001</v>
      </c>
      <c r="L101" s="258">
        <f t="shared" si="7"/>
        <v>87.270837499999999</v>
      </c>
      <c r="M101" s="259">
        <f t="shared" si="8"/>
        <v>43.446520833333338</v>
      </c>
      <c r="N101" s="259">
        <f t="shared" si="9"/>
        <v>96.33793750000001</v>
      </c>
      <c r="O101" s="259">
        <f t="shared" si="10"/>
        <v>4.0925703825533342</v>
      </c>
    </row>
    <row r="102" spans="1:15" ht="15.75" hidden="1" customHeight="1">
      <c r="A102" s="255">
        <v>99</v>
      </c>
      <c r="B102" s="250" t="s">
        <v>152</v>
      </c>
      <c r="C102" s="258">
        <f>Demographics!F105/12</f>
        <v>46.500416666666673</v>
      </c>
      <c r="D102" s="258">
        <f>Demographics!G105/12</f>
        <v>42.96638500000001</v>
      </c>
      <c r="E102" s="258">
        <f t="shared" si="0"/>
        <v>93.000833333333347</v>
      </c>
      <c r="F102" s="258">
        <f t="shared" si="1"/>
        <v>58.12552083333334</v>
      </c>
      <c r="G102" s="258">
        <f t="shared" si="2"/>
        <v>214.83192500000004</v>
      </c>
      <c r="H102" s="258">
        <f t="shared" si="3"/>
        <v>135.34411275000005</v>
      </c>
      <c r="I102" s="258">
        <f t="shared" si="4"/>
        <v>143.07806205000006</v>
      </c>
      <c r="J102" s="258">
        <f t="shared" si="5"/>
        <v>53.70798125000001</v>
      </c>
      <c r="K102" s="258">
        <f t="shared" si="6"/>
        <v>90.229408500000019</v>
      </c>
      <c r="L102" s="258">
        <f t="shared" si="7"/>
        <v>107.41596250000002</v>
      </c>
      <c r="M102" s="259">
        <f t="shared" si="8"/>
        <v>53.475479166666673</v>
      </c>
      <c r="N102" s="259">
        <f t="shared" si="9"/>
        <v>118.57606250000002</v>
      </c>
      <c r="O102" s="259">
        <f t="shared" si="10"/>
        <v>5.0372770484866676</v>
      </c>
    </row>
    <row r="103" spans="1:15" ht="15.75" hidden="1" customHeight="1">
      <c r="A103" s="255">
        <v>100</v>
      </c>
      <c r="B103" s="250" t="s">
        <v>153</v>
      </c>
      <c r="C103" s="258">
        <f>Demographics!F106/12</f>
        <v>51.773750000000007</v>
      </c>
      <c r="D103" s="258">
        <f>Demographics!G106/12</f>
        <v>47.838945000000002</v>
      </c>
      <c r="E103" s="258">
        <f t="shared" si="0"/>
        <v>103.54750000000001</v>
      </c>
      <c r="F103" s="258">
        <f t="shared" si="1"/>
        <v>64.717187500000009</v>
      </c>
      <c r="G103" s="258">
        <f t="shared" si="2"/>
        <v>239.19472500000001</v>
      </c>
      <c r="H103" s="258">
        <f t="shared" si="3"/>
        <v>150.69267675000003</v>
      </c>
      <c r="I103" s="258">
        <f t="shared" si="4"/>
        <v>159.30368685000002</v>
      </c>
      <c r="J103" s="258">
        <f t="shared" si="5"/>
        <v>59.798681250000001</v>
      </c>
      <c r="K103" s="258">
        <f t="shared" si="6"/>
        <v>100.46178450000001</v>
      </c>
      <c r="L103" s="258">
        <f t="shared" si="7"/>
        <v>119.5973625</v>
      </c>
      <c r="M103" s="259">
        <f t="shared" si="8"/>
        <v>59.539812500000011</v>
      </c>
      <c r="N103" s="259">
        <f t="shared" si="9"/>
        <v>132.02306250000001</v>
      </c>
      <c r="O103" s="259">
        <f t="shared" si="10"/>
        <v>5.6085244237400005</v>
      </c>
    </row>
    <row r="104" spans="1:15" ht="15.75" hidden="1" customHeight="1">
      <c r="A104" s="255">
        <v>101</v>
      </c>
      <c r="B104" s="250" t="s">
        <v>154</v>
      </c>
      <c r="C104" s="258">
        <f>Demographics!F107/12</f>
        <v>80.170416666666668</v>
      </c>
      <c r="D104" s="258">
        <f>Demographics!G107/12</f>
        <v>74.077465000000004</v>
      </c>
      <c r="E104" s="258">
        <f t="shared" si="0"/>
        <v>160.34083333333334</v>
      </c>
      <c r="F104" s="258">
        <f t="shared" si="1"/>
        <v>100.21302083333333</v>
      </c>
      <c r="G104" s="258">
        <f t="shared" si="2"/>
        <v>370.38732500000003</v>
      </c>
      <c r="H104" s="258">
        <f t="shared" si="3"/>
        <v>233.34401475000001</v>
      </c>
      <c r="I104" s="258">
        <f t="shared" si="4"/>
        <v>246.67795845000001</v>
      </c>
      <c r="J104" s="258">
        <f t="shared" si="5"/>
        <v>92.596831250000008</v>
      </c>
      <c r="K104" s="258">
        <f t="shared" si="6"/>
        <v>155.56267650000001</v>
      </c>
      <c r="L104" s="258">
        <f t="shared" si="7"/>
        <v>185.19366250000002</v>
      </c>
      <c r="M104" s="259">
        <f t="shared" si="8"/>
        <v>92.19597916666666</v>
      </c>
      <c r="N104" s="259">
        <f t="shared" si="9"/>
        <v>204.4345625</v>
      </c>
      <c r="O104" s="259">
        <f t="shared" si="10"/>
        <v>8.6846662630466671</v>
      </c>
    </row>
    <row r="105" spans="1:15" ht="15.75" hidden="1" customHeight="1">
      <c r="A105" s="255">
        <v>102</v>
      </c>
      <c r="B105" s="250" t="s">
        <v>155</v>
      </c>
      <c r="C105" s="258">
        <f>Demographics!F108/12</f>
        <v>83.644166666666678</v>
      </c>
      <c r="D105" s="258">
        <f>Demographics!G108/12</f>
        <v>77.287210000000016</v>
      </c>
      <c r="E105" s="258">
        <f t="shared" si="0"/>
        <v>167.28833333333336</v>
      </c>
      <c r="F105" s="258">
        <f t="shared" si="1"/>
        <v>104.55520833333335</v>
      </c>
      <c r="G105" s="258">
        <f t="shared" si="2"/>
        <v>386.43605000000008</v>
      </c>
      <c r="H105" s="258">
        <f t="shared" si="3"/>
        <v>243.45471150000006</v>
      </c>
      <c r="I105" s="258">
        <f t="shared" si="4"/>
        <v>257.3664093000001</v>
      </c>
      <c r="J105" s="258">
        <f t="shared" si="5"/>
        <v>96.60901250000002</v>
      </c>
      <c r="K105" s="258">
        <f t="shared" si="6"/>
        <v>162.30314100000004</v>
      </c>
      <c r="L105" s="258">
        <f t="shared" si="7"/>
        <v>193.21802500000004</v>
      </c>
      <c r="M105" s="259">
        <f t="shared" si="8"/>
        <v>96.190791666666684</v>
      </c>
      <c r="N105" s="259">
        <f t="shared" si="9"/>
        <v>213.29262500000002</v>
      </c>
      <c r="O105" s="259">
        <f t="shared" si="10"/>
        <v>9.0609691523866687</v>
      </c>
    </row>
    <row r="106" spans="1:15" ht="15.75" hidden="1" customHeight="1">
      <c r="A106" s="255">
        <v>103</v>
      </c>
      <c r="B106" s="250" t="s">
        <v>156</v>
      </c>
      <c r="C106" s="258">
        <f>Demographics!F109/12</f>
        <v>63.437500000000007</v>
      </c>
      <c r="D106" s="258">
        <f>Demographics!G109/12</f>
        <v>58.616250000000008</v>
      </c>
      <c r="E106" s="258">
        <f t="shared" si="0"/>
        <v>126.87500000000001</v>
      </c>
      <c r="F106" s="258">
        <f t="shared" si="1"/>
        <v>79.296875000000014</v>
      </c>
      <c r="G106" s="258">
        <f t="shared" si="2"/>
        <v>293.08125000000007</v>
      </c>
      <c r="H106" s="258">
        <f t="shared" si="3"/>
        <v>184.64118750000003</v>
      </c>
      <c r="I106" s="258">
        <f t="shared" si="4"/>
        <v>195.19211250000004</v>
      </c>
      <c r="J106" s="258">
        <f t="shared" si="5"/>
        <v>73.270312500000017</v>
      </c>
      <c r="K106" s="258">
        <f t="shared" si="6"/>
        <v>123.09412500000002</v>
      </c>
      <c r="L106" s="258">
        <f t="shared" si="7"/>
        <v>146.54062500000003</v>
      </c>
      <c r="M106" s="259">
        <f t="shared" si="8"/>
        <v>72.953125000000014</v>
      </c>
      <c r="N106" s="259">
        <f t="shared" si="9"/>
        <v>161.76562500000003</v>
      </c>
      <c r="O106" s="259">
        <f t="shared" si="10"/>
        <v>6.8720300950000004</v>
      </c>
    </row>
    <row r="107" spans="1:15" ht="15.75" hidden="1" customHeight="1">
      <c r="A107" s="255">
        <v>104</v>
      </c>
      <c r="B107" s="250" t="s">
        <v>157</v>
      </c>
      <c r="C107" s="258">
        <f>Demographics!F110/12</f>
        <v>51.167083333333345</v>
      </c>
      <c r="D107" s="258">
        <f>Demographics!G110/12</f>
        <v>47.278385000000014</v>
      </c>
      <c r="E107" s="258">
        <f t="shared" si="0"/>
        <v>102.33416666666669</v>
      </c>
      <c r="F107" s="258">
        <f t="shared" si="1"/>
        <v>63.958854166666683</v>
      </c>
      <c r="G107" s="258">
        <f t="shared" si="2"/>
        <v>236.39192500000007</v>
      </c>
      <c r="H107" s="258">
        <f t="shared" si="3"/>
        <v>148.92691275000004</v>
      </c>
      <c r="I107" s="258">
        <f t="shared" si="4"/>
        <v>157.43702205000005</v>
      </c>
      <c r="J107" s="258">
        <f t="shared" si="5"/>
        <v>59.097981250000018</v>
      </c>
      <c r="K107" s="258">
        <f t="shared" si="6"/>
        <v>99.284608500000033</v>
      </c>
      <c r="L107" s="258">
        <f t="shared" si="7"/>
        <v>118.19596250000004</v>
      </c>
      <c r="M107" s="259">
        <f t="shared" si="8"/>
        <v>58.842145833333348</v>
      </c>
      <c r="N107" s="259">
        <f t="shared" si="9"/>
        <v>130.47606250000004</v>
      </c>
      <c r="O107" s="259">
        <f t="shared" si="10"/>
        <v>5.5428056991533357</v>
      </c>
    </row>
    <row r="108" spans="1:15" ht="15.75" hidden="1" customHeight="1">
      <c r="A108" s="255">
        <v>105</v>
      </c>
      <c r="B108" s="26">
        <f>Demographics!D111</f>
        <v>0</v>
      </c>
      <c r="C108" s="257">
        <f>Demographics!F111/12</f>
        <v>98.857915625000018</v>
      </c>
      <c r="D108" s="257">
        <f>Demographics!G111/12</f>
        <v>91.344714037500012</v>
      </c>
      <c r="E108" s="257">
        <f t="shared" si="0"/>
        <v>197.71583125000004</v>
      </c>
      <c r="F108" s="257">
        <f t="shared" si="1"/>
        <v>123.57239453125003</v>
      </c>
      <c r="G108" s="257">
        <f t="shared" si="2"/>
        <v>456.72357018750006</v>
      </c>
      <c r="H108" s="257">
        <f t="shared" si="3"/>
        <v>287.73584921812505</v>
      </c>
      <c r="I108" s="257">
        <f t="shared" si="4"/>
        <v>304.17789774487505</v>
      </c>
      <c r="J108" s="257">
        <f t="shared" si="5"/>
        <v>114.18089254687501</v>
      </c>
      <c r="K108" s="257">
        <f t="shared" si="6"/>
        <v>191.82389947875004</v>
      </c>
      <c r="L108" s="257">
        <f t="shared" si="7"/>
        <v>228.36178509375003</v>
      </c>
      <c r="M108" s="241">
        <f t="shared" si="8"/>
        <v>113.68660296875004</v>
      </c>
      <c r="N108" s="241">
        <f t="shared" si="9"/>
        <v>252.08768484375008</v>
      </c>
      <c r="O108" s="241">
        <f t="shared" si="10"/>
        <v>10.709037577205452</v>
      </c>
    </row>
    <row r="109" spans="1:15" ht="15.75" hidden="1" customHeight="1">
      <c r="A109" s="255">
        <v>106</v>
      </c>
      <c r="B109" s="26">
        <f>Demographics!D112</f>
        <v>0</v>
      </c>
      <c r="C109" s="257">
        <f>Demographics!F112/12</f>
        <v>72.386518750000008</v>
      </c>
      <c r="D109" s="257">
        <f>Demographics!G112/12</f>
        <v>66.885143325000016</v>
      </c>
      <c r="E109" s="257">
        <f t="shared" si="0"/>
        <v>144.77303750000002</v>
      </c>
      <c r="F109" s="257">
        <f t="shared" si="1"/>
        <v>90.483148437500006</v>
      </c>
      <c r="G109" s="257">
        <f t="shared" si="2"/>
        <v>334.42571662500006</v>
      </c>
      <c r="H109" s="257">
        <f t="shared" si="3"/>
        <v>210.68820147375007</v>
      </c>
      <c r="I109" s="257">
        <f t="shared" si="4"/>
        <v>222.72752727225009</v>
      </c>
      <c r="J109" s="257">
        <f t="shared" si="5"/>
        <v>83.606429156250016</v>
      </c>
      <c r="K109" s="257">
        <f t="shared" si="6"/>
        <v>140.45880098250004</v>
      </c>
      <c r="L109" s="257">
        <f t="shared" si="7"/>
        <v>167.21285831250003</v>
      </c>
      <c r="M109" s="241">
        <f t="shared" si="8"/>
        <v>83.244496562500018</v>
      </c>
      <c r="N109" s="241">
        <f t="shared" si="9"/>
        <v>184.58562281250005</v>
      </c>
      <c r="O109" s="241">
        <f t="shared" si="10"/>
        <v>7.8414555321739012</v>
      </c>
    </row>
    <row r="110" spans="1:15" ht="15.75" hidden="1" customHeight="1">
      <c r="A110" s="255">
        <v>107</v>
      </c>
      <c r="B110" s="26">
        <f>Demographics!D113</f>
        <v>0</v>
      </c>
      <c r="C110" s="257">
        <f>Demographics!F113/12</f>
        <v>68.145940625000009</v>
      </c>
      <c r="D110" s="257">
        <f>Demographics!G113/12</f>
        <v>62.966849137500013</v>
      </c>
      <c r="E110" s="257">
        <f t="shared" si="0"/>
        <v>136.29188125000002</v>
      </c>
      <c r="F110" s="257">
        <f t="shared" si="1"/>
        <v>85.182425781250004</v>
      </c>
      <c r="G110" s="257">
        <f t="shared" si="2"/>
        <v>314.83424568750007</v>
      </c>
      <c r="H110" s="257">
        <f t="shared" si="3"/>
        <v>198.34557478312504</v>
      </c>
      <c r="I110" s="257">
        <f t="shared" si="4"/>
        <v>209.67960762787504</v>
      </c>
      <c r="J110" s="257">
        <f t="shared" si="5"/>
        <v>78.708561421875018</v>
      </c>
      <c r="K110" s="257">
        <f t="shared" si="6"/>
        <v>132.23038318875004</v>
      </c>
      <c r="L110" s="257">
        <f t="shared" si="7"/>
        <v>157.41712284375004</v>
      </c>
      <c r="M110" s="241">
        <f t="shared" si="8"/>
        <v>78.367831718750011</v>
      </c>
      <c r="N110" s="241">
        <f t="shared" si="9"/>
        <v>173.77214859375002</v>
      </c>
      <c r="O110" s="241">
        <f t="shared" si="10"/>
        <v>7.3820840169786512</v>
      </c>
    </row>
    <row r="111" spans="1:15" ht="15.75" hidden="1" customHeight="1">
      <c r="A111" s="255">
        <v>108</v>
      </c>
      <c r="B111" s="26">
        <f>Demographics!D114</f>
        <v>0</v>
      </c>
      <c r="C111" s="257">
        <f>Demographics!F114/12</f>
        <v>56.643934375000008</v>
      </c>
      <c r="D111" s="257">
        <f>Demographics!G114/12</f>
        <v>52.338995362500008</v>
      </c>
      <c r="E111" s="257">
        <f t="shared" si="0"/>
        <v>113.28786875000002</v>
      </c>
      <c r="F111" s="257">
        <f t="shared" si="1"/>
        <v>70.804917968750004</v>
      </c>
      <c r="G111" s="257">
        <f t="shared" si="2"/>
        <v>261.69497681250004</v>
      </c>
      <c r="H111" s="257">
        <f t="shared" si="3"/>
        <v>164.86783539187502</v>
      </c>
      <c r="I111" s="257">
        <f t="shared" si="4"/>
        <v>174.28885455712503</v>
      </c>
      <c r="J111" s="257">
        <f t="shared" si="5"/>
        <v>65.423744203125011</v>
      </c>
      <c r="K111" s="257">
        <f t="shared" si="6"/>
        <v>109.91189026125002</v>
      </c>
      <c r="L111" s="257">
        <f t="shared" si="7"/>
        <v>130.84748840625002</v>
      </c>
      <c r="M111" s="241">
        <f t="shared" si="8"/>
        <v>65.140524531250009</v>
      </c>
      <c r="N111" s="241">
        <f t="shared" si="9"/>
        <v>144.44203265625003</v>
      </c>
      <c r="O111" s="241">
        <f t="shared" si="10"/>
        <v>6.13609965279535</v>
      </c>
    </row>
    <row r="112" spans="1:15" ht="15.75" hidden="1" customHeight="1">
      <c r="A112" s="255">
        <v>109</v>
      </c>
      <c r="B112" s="26">
        <f>Demographics!D115</f>
        <v>0</v>
      </c>
      <c r="C112" s="257">
        <f>Demographics!F115/12</f>
        <v>116.94705312500001</v>
      </c>
      <c r="D112" s="257">
        <f>Demographics!G115/12</f>
        <v>108.0590770875</v>
      </c>
      <c r="E112" s="257">
        <f t="shared" si="0"/>
        <v>233.89410625000002</v>
      </c>
      <c r="F112" s="257">
        <f t="shared" si="1"/>
        <v>146.18381640625</v>
      </c>
      <c r="G112" s="257">
        <f t="shared" si="2"/>
        <v>540.29538543750004</v>
      </c>
      <c r="H112" s="257">
        <f t="shared" si="3"/>
        <v>340.38609282562504</v>
      </c>
      <c r="I112" s="257">
        <f t="shared" si="4"/>
        <v>359.83672670137503</v>
      </c>
      <c r="J112" s="257">
        <f t="shared" si="5"/>
        <v>135.07384635937501</v>
      </c>
      <c r="K112" s="257">
        <f t="shared" si="6"/>
        <v>226.92406188375</v>
      </c>
      <c r="L112" s="257">
        <f t="shared" si="7"/>
        <v>270.14769271875002</v>
      </c>
      <c r="M112" s="241">
        <f t="shared" si="8"/>
        <v>134.48911109375001</v>
      </c>
      <c r="N112" s="241">
        <f t="shared" si="9"/>
        <v>298.21498546875</v>
      </c>
      <c r="O112" s="241">
        <f t="shared" si="10"/>
        <v>12.668589849798053</v>
      </c>
    </row>
    <row r="113" spans="1:26" ht="15.75" hidden="1" customHeight="1">
      <c r="A113" s="255">
        <v>110</v>
      </c>
      <c r="B113" s="26">
        <f>Demographics!D116</f>
        <v>0</v>
      </c>
      <c r="C113" s="257">
        <f>Demographics!F116/12</f>
        <v>119.18571875000002</v>
      </c>
      <c r="D113" s="257">
        <f>Demographics!G116/12</f>
        <v>110.12760412500002</v>
      </c>
      <c r="E113" s="257">
        <f t="shared" si="0"/>
        <v>238.37143750000004</v>
      </c>
      <c r="F113" s="257">
        <f t="shared" si="1"/>
        <v>148.98214843750003</v>
      </c>
      <c r="G113" s="257">
        <f t="shared" si="2"/>
        <v>550.63802062500008</v>
      </c>
      <c r="H113" s="257">
        <f t="shared" si="3"/>
        <v>346.90195299375011</v>
      </c>
      <c r="I113" s="257">
        <f t="shared" si="4"/>
        <v>366.72492173625011</v>
      </c>
      <c r="J113" s="257">
        <f t="shared" si="5"/>
        <v>137.65950515625002</v>
      </c>
      <c r="K113" s="257">
        <f t="shared" si="6"/>
        <v>231.26796866250004</v>
      </c>
      <c r="L113" s="257">
        <f t="shared" si="7"/>
        <v>275.31901031250004</v>
      </c>
      <c r="M113" s="241">
        <f t="shared" si="8"/>
        <v>137.06357656250003</v>
      </c>
      <c r="N113" s="241">
        <f t="shared" si="9"/>
        <v>303.92358281250006</v>
      </c>
      <c r="O113" s="241">
        <f t="shared" si="10"/>
        <v>12.911099052519505</v>
      </c>
    </row>
    <row r="114" spans="1:26" ht="15.75" hidden="1" customHeight="1">
      <c r="A114" s="255">
        <v>111</v>
      </c>
      <c r="B114" s="26">
        <f>Demographics!D117</f>
        <v>0</v>
      </c>
      <c r="C114" s="257">
        <f>Demographics!F117/12</f>
        <v>102.39123125000002</v>
      </c>
      <c r="D114" s="257">
        <f>Demographics!G117/12</f>
        <v>94.609497675000014</v>
      </c>
      <c r="E114" s="257">
        <f t="shared" si="0"/>
        <v>204.78246250000004</v>
      </c>
      <c r="F114" s="257">
        <f t="shared" si="1"/>
        <v>127.98903906250003</v>
      </c>
      <c r="G114" s="257">
        <f t="shared" si="2"/>
        <v>473.04748837500006</v>
      </c>
      <c r="H114" s="257">
        <f t="shared" si="3"/>
        <v>298.01991767625009</v>
      </c>
      <c r="I114" s="257">
        <f t="shared" si="4"/>
        <v>315.0496272577501</v>
      </c>
      <c r="J114" s="257">
        <f t="shared" si="5"/>
        <v>118.26187209375001</v>
      </c>
      <c r="K114" s="257">
        <f t="shared" si="6"/>
        <v>198.67994511750004</v>
      </c>
      <c r="L114" s="257">
        <f t="shared" si="7"/>
        <v>236.52374418750003</v>
      </c>
      <c r="M114" s="241">
        <f t="shared" si="8"/>
        <v>117.74991593750002</v>
      </c>
      <c r="N114" s="241">
        <f t="shared" si="9"/>
        <v>261.09763968750008</v>
      </c>
      <c r="O114" s="241">
        <f t="shared" si="10"/>
        <v>11.0917930658381</v>
      </c>
    </row>
    <row r="115" spans="1:26" ht="15.75" hidden="1" customHeight="1">
      <c r="A115" s="255">
        <v>112</v>
      </c>
      <c r="B115" s="26">
        <f>Demographics!D118</f>
        <v>0</v>
      </c>
      <c r="C115" s="257">
        <f>Demographics!F118/12</f>
        <v>85.992331250000021</v>
      </c>
      <c r="D115" s="257">
        <f>Demographics!G118/12</f>
        <v>79.456914075000029</v>
      </c>
      <c r="E115" s="257">
        <f t="shared" si="0"/>
        <v>171.98466250000004</v>
      </c>
      <c r="F115" s="257">
        <f t="shared" si="1"/>
        <v>107.49041406250002</v>
      </c>
      <c r="G115" s="257">
        <f t="shared" si="2"/>
        <v>397.28457037500016</v>
      </c>
      <c r="H115" s="257">
        <f t="shared" si="3"/>
        <v>250.28927933625008</v>
      </c>
      <c r="I115" s="257">
        <f t="shared" si="4"/>
        <v>264.59152386975012</v>
      </c>
      <c r="J115" s="257">
        <f t="shared" si="5"/>
        <v>99.321142593750039</v>
      </c>
      <c r="K115" s="257">
        <f t="shared" si="6"/>
        <v>166.85951955750008</v>
      </c>
      <c r="L115" s="257">
        <f t="shared" si="7"/>
        <v>198.64228518750008</v>
      </c>
      <c r="M115" s="241">
        <f t="shared" si="8"/>
        <v>98.891180937500025</v>
      </c>
      <c r="N115" s="241">
        <f t="shared" si="9"/>
        <v>219.28044468750005</v>
      </c>
      <c r="O115" s="241">
        <f t="shared" si="10"/>
        <v>9.3153401109629037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hidden="1" customHeight="1">
      <c r="A116" s="255">
        <v>113</v>
      </c>
      <c r="B116" s="26">
        <f>Demographics!D119</f>
        <v>0</v>
      </c>
      <c r="C116" s="257">
        <f>Demographics!F119/12</f>
        <v>121.00781875000003</v>
      </c>
      <c r="D116" s="257">
        <f>Demographics!G119/12</f>
        <v>111.81122452500004</v>
      </c>
      <c r="E116" s="257">
        <f t="shared" si="0"/>
        <v>242.01563750000005</v>
      </c>
      <c r="F116" s="257">
        <f t="shared" si="1"/>
        <v>151.25977343750003</v>
      </c>
      <c r="G116" s="257">
        <f t="shared" si="2"/>
        <v>559.05612262500017</v>
      </c>
      <c r="H116" s="257">
        <f t="shared" si="3"/>
        <v>352.20535725375015</v>
      </c>
      <c r="I116" s="257">
        <f t="shared" si="4"/>
        <v>372.33137766825018</v>
      </c>
      <c r="J116" s="257">
        <f t="shared" si="5"/>
        <v>139.76403065625004</v>
      </c>
      <c r="K116" s="257">
        <f t="shared" si="6"/>
        <v>234.80357150250009</v>
      </c>
      <c r="L116" s="257">
        <f t="shared" si="7"/>
        <v>279.52806131250009</v>
      </c>
      <c r="M116" s="241">
        <f t="shared" si="8"/>
        <v>139.15899156250003</v>
      </c>
      <c r="N116" s="241">
        <f t="shared" si="9"/>
        <v>308.56993781250009</v>
      </c>
      <c r="O116" s="241">
        <f t="shared" si="10"/>
        <v>13.108482714172304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hidden="1" customHeight="1">
      <c r="A117" s="255">
        <v>114</v>
      </c>
      <c r="B117" s="26">
        <f>Demographics!D120</f>
        <v>0</v>
      </c>
      <c r="C117" s="257">
        <f>Demographics!F120/12</f>
        <v>120.68115937500004</v>
      </c>
      <c r="D117" s="257">
        <f>Demographics!G120/12</f>
        <v>111.50939126250005</v>
      </c>
      <c r="E117" s="257">
        <f t="shared" si="0"/>
        <v>241.36231875000007</v>
      </c>
      <c r="F117" s="257">
        <f t="shared" si="1"/>
        <v>150.85144921875005</v>
      </c>
      <c r="G117" s="257">
        <f t="shared" si="2"/>
        <v>557.54695631250024</v>
      </c>
      <c r="H117" s="257">
        <f t="shared" si="3"/>
        <v>351.25458247687516</v>
      </c>
      <c r="I117" s="257">
        <f t="shared" si="4"/>
        <v>371.32627290412518</v>
      </c>
      <c r="J117" s="257">
        <f t="shared" si="5"/>
        <v>139.38673907812506</v>
      </c>
      <c r="K117" s="257">
        <f t="shared" si="6"/>
        <v>234.16972165125011</v>
      </c>
      <c r="L117" s="257">
        <f t="shared" si="7"/>
        <v>278.77347815625012</v>
      </c>
      <c r="M117" s="241">
        <f t="shared" si="8"/>
        <v>138.78333328125004</v>
      </c>
      <c r="N117" s="241">
        <f t="shared" si="9"/>
        <v>307.7369564062501</v>
      </c>
      <c r="O117" s="241">
        <f t="shared" si="10"/>
        <v>13.073096498514158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255">
        <v>115</v>
      </c>
      <c r="B118" s="26">
        <f>Demographics!D121</f>
        <v>0</v>
      </c>
      <c r="C118" s="257">
        <f>Demographics!F121/12</f>
        <v>123.42629687500001</v>
      </c>
      <c r="D118" s="257">
        <f>Demographics!G121/12</f>
        <v>114.04589831250001</v>
      </c>
      <c r="E118" s="257">
        <f t="shared" si="0"/>
        <v>246.85259375000001</v>
      </c>
      <c r="F118" s="257">
        <f t="shared" si="1"/>
        <v>154.28287109375</v>
      </c>
      <c r="G118" s="257">
        <f t="shared" si="2"/>
        <v>570.22949156250002</v>
      </c>
      <c r="H118" s="257">
        <f t="shared" si="3"/>
        <v>359.24457968437508</v>
      </c>
      <c r="I118" s="257">
        <f t="shared" si="4"/>
        <v>379.7728413806251</v>
      </c>
      <c r="J118" s="257">
        <f t="shared" si="5"/>
        <v>142.557372890625</v>
      </c>
      <c r="K118" s="257">
        <f t="shared" si="6"/>
        <v>239.49638645625004</v>
      </c>
      <c r="L118" s="257">
        <f t="shared" si="7"/>
        <v>285.11474578125001</v>
      </c>
      <c r="M118" s="241">
        <f t="shared" si="8"/>
        <v>141.94024140625001</v>
      </c>
      <c r="N118" s="241">
        <f t="shared" si="9"/>
        <v>314.73705703125</v>
      </c>
      <c r="O118" s="241">
        <f t="shared" si="10"/>
        <v>13.370470567714753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255">
        <v>116</v>
      </c>
      <c r="B119" s="26">
        <f>Demographics!D122</f>
        <v>0</v>
      </c>
      <c r="C119" s="257">
        <f>Demographics!F122/12</f>
        <v>103.53603750000001</v>
      </c>
      <c r="D119" s="257">
        <f>Demographics!G122/12</f>
        <v>95.667298650000006</v>
      </c>
      <c r="E119" s="257">
        <f t="shared" si="0"/>
        <v>207.07207500000001</v>
      </c>
      <c r="F119" s="257">
        <f t="shared" si="1"/>
        <v>129.420046875</v>
      </c>
      <c r="G119" s="257">
        <f t="shared" si="2"/>
        <v>478.33649325000005</v>
      </c>
      <c r="H119" s="257">
        <f t="shared" si="3"/>
        <v>301.3519907475</v>
      </c>
      <c r="I119" s="257">
        <f t="shared" si="4"/>
        <v>318.57210450450003</v>
      </c>
      <c r="J119" s="257">
        <f t="shared" si="5"/>
        <v>119.58412331250001</v>
      </c>
      <c r="K119" s="257">
        <f t="shared" si="6"/>
        <v>200.90132716500003</v>
      </c>
      <c r="L119" s="257">
        <f t="shared" si="7"/>
        <v>239.16824662500002</v>
      </c>
      <c r="M119" s="241">
        <f t="shared" si="8"/>
        <v>119.06644312500001</v>
      </c>
      <c r="N119" s="241">
        <f t="shared" si="9"/>
        <v>264.01689562500002</v>
      </c>
      <c r="O119" s="241">
        <f t="shared" si="10"/>
        <v>11.215807142731801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255">
        <v>117</v>
      </c>
      <c r="B120" s="26">
        <f>Demographics!D123</f>
        <v>0</v>
      </c>
      <c r="C120" s="257">
        <f>Demographics!F123/12</f>
        <v>134.70953125000003</v>
      </c>
      <c r="D120" s="257">
        <f>Demographics!G123/12</f>
        <v>124.47160687500002</v>
      </c>
      <c r="E120" s="257">
        <f t="shared" si="0"/>
        <v>269.41906250000005</v>
      </c>
      <c r="F120" s="257">
        <f t="shared" si="1"/>
        <v>168.38691406250004</v>
      </c>
      <c r="G120" s="257">
        <f t="shared" si="2"/>
        <v>622.3580343750001</v>
      </c>
      <c r="H120" s="257">
        <f t="shared" si="3"/>
        <v>392.08556165625009</v>
      </c>
      <c r="I120" s="257">
        <f t="shared" si="4"/>
        <v>414.49045089375011</v>
      </c>
      <c r="J120" s="257">
        <f t="shared" si="5"/>
        <v>155.58950859375003</v>
      </c>
      <c r="K120" s="257">
        <f t="shared" si="6"/>
        <v>261.39037443750004</v>
      </c>
      <c r="L120" s="257">
        <f t="shared" si="7"/>
        <v>311.17901718750005</v>
      </c>
      <c r="M120" s="241">
        <f t="shared" si="8"/>
        <v>154.91596093750002</v>
      </c>
      <c r="N120" s="241">
        <f t="shared" si="9"/>
        <v>343.50930468750005</v>
      </c>
      <c r="O120" s="241">
        <f t="shared" si="10"/>
        <v>14.592755906732505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255">
        <v>118</v>
      </c>
      <c r="B121" s="26">
        <f>Demographics!D124</f>
        <v>0</v>
      </c>
      <c r="C121" s="257">
        <f>Demographics!F124/12</f>
        <v>250.68260000000006</v>
      </c>
      <c r="D121" s="257">
        <f>Demographics!G124/12</f>
        <v>231.63072240000005</v>
      </c>
      <c r="E121" s="257">
        <f t="shared" si="0"/>
        <v>501.36520000000013</v>
      </c>
      <c r="F121" s="257">
        <f t="shared" si="1"/>
        <v>313.35325000000006</v>
      </c>
      <c r="G121" s="257">
        <f t="shared" si="2"/>
        <v>1158.1536120000003</v>
      </c>
      <c r="H121" s="257">
        <f t="shared" si="3"/>
        <v>729.63677556000016</v>
      </c>
      <c r="I121" s="257">
        <f t="shared" si="4"/>
        <v>771.33030559200017</v>
      </c>
      <c r="J121" s="257">
        <f t="shared" si="5"/>
        <v>289.53840300000007</v>
      </c>
      <c r="K121" s="257">
        <f t="shared" si="6"/>
        <v>486.42451704000013</v>
      </c>
      <c r="L121" s="257">
        <f t="shared" si="7"/>
        <v>579.07680600000015</v>
      </c>
      <c r="M121" s="241">
        <f t="shared" si="8"/>
        <v>288.28499000000011</v>
      </c>
      <c r="N121" s="241">
        <f t="shared" si="9"/>
        <v>639.24063000000024</v>
      </c>
      <c r="O121" s="241">
        <f t="shared" si="10"/>
        <v>27.155836397916811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255">
        <v>119</v>
      </c>
      <c r="B122" s="26">
        <f>Demographics!D125</f>
        <v>0</v>
      </c>
      <c r="C122" s="257">
        <f>Demographics!F125/12</f>
        <v>116.61140312500002</v>
      </c>
      <c r="D122" s="257">
        <f>Demographics!G125/12</f>
        <v>107.74893648750003</v>
      </c>
      <c r="E122" s="257">
        <f t="shared" si="0"/>
        <v>233.22280625000005</v>
      </c>
      <c r="F122" s="257">
        <f t="shared" si="1"/>
        <v>145.76425390625002</v>
      </c>
      <c r="G122" s="257">
        <f t="shared" si="2"/>
        <v>538.74468243750016</v>
      </c>
      <c r="H122" s="257">
        <f t="shared" si="3"/>
        <v>339.40914993562512</v>
      </c>
      <c r="I122" s="257">
        <f t="shared" si="4"/>
        <v>358.80395850337516</v>
      </c>
      <c r="J122" s="257">
        <f t="shared" si="5"/>
        <v>134.68617060937504</v>
      </c>
      <c r="K122" s="257">
        <f t="shared" si="6"/>
        <v>226.27276662375007</v>
      </c>
      <c r="L122" s="257">
        <f t="shared" si="7"/>
        <v>269.37234121875008</v>
      </c>
      <c r="M122" s="241">
        <f t="shared" si="8"/>
        <v>134.10311359375004</v>
      </c>
      <c r="N122" s="241">
        <f t="shared" si="9"/>
        <v>297.35907796875006</v>
      </c>
      <c r="O122" s="241">
        <f t="shared" si="10"/>
        <v>12.632229701598856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255">
        <v>120</v>
      </c>
      <c r="B123" s="26">
        <f>Demographics!D126</f>
        <v>0</v>
      </c>
      <c r="C123" s="257">
        <f>Demographics!F126/12</f>
        <v>112.43675625000002</v>
      </c>
      <c r="D123" s="257">
        <f>Demographics!G126/12</f>
        <v>103.89156277500001</v>
      </c>
      <c r="E123" s="257">
        <f t="shared" si="0"/>
        <v>224.87351250000003</v>
      </c>
      <c r="F123" s="257">
        <f t="shared" si="1"/>
        <v>140.54594531250001</v>
      </c>
      <c r="G123" s="257">
        <f t="shared" si="2"/>
        <v>519.45781387500006</v>
      </c>
      <c r="H123" s="257">
        <f t="shared" si="3"/>
        <v>327.25842274125006</v>
      </c>
      <c r="I123" s="257">
        <f t="shared" si="4"/>
        <v>345.95890404075004</v>
      </c>
      <c r="J123" s="257">
        <f t="shared" si="5"/>
        <v>129.86445346875001</v>
      </c>
      <c r="K123" s="257">
        <f t="shared" si="6"/>
        <v>218.17228182750003</v>
      </c>
      <c r="L123" s="257">
        <f t="shared" si="7"/>
        <v>259.72890693750003</v>
      </c>
      <c r="M123" s="241">
        <f t="shared" si="8"/>
        <v>129.30226968750003</v>
      </c>
      <c r="N123" s="241">
        <f t="shared" si="9"/>
        <v>286.71372843750004</v>
      </c>
      <c r="O123" s="241">
        <f t="shared" si="10"/>
        <v>12.1800003583713</v>
      </c>
    </row>
    <row r="124" spans="1:26" ht="15.75" hidden="1" customHeight="1">
      <c r="A124" s="255">
        <v>121</v>
      </c>
      <c r="B124" s="26">
        <f>Demographics!D127</f>
        <v>0</v>
      </c>
      <c r="C124" s="257">
        <f>Demographics!F127/12</f>
        <v>119.80906875000004</v>
      </c>
      <c r="D124" s="257">
        <f>Demographics!G127/12</f>
        <v>110.70357952500002</v>
      </c>
      <c r="E124" s="257">
        <f t="shared" si="0"/>
        <v>239.61813750000007</v>
      </c>
      <c r="F124" s="257">
        <f t="shared" si="1"/>
        <v>149.76133593750004</v>
      </c>
      <c r="G124" s="257">
        <f t="shared" si="2"/>
        <v>553.51789762500016</v>
      </c>
      <c r="H124" s="257">
        <f t="shared" si="3"/>
        <v>348.71627550375013</v>
      </c>
      <c r="I124" s="257">
        <f t="shared" si="4"/>
        <v>368.64291981825011</v>
      </c>
      <c r="J124" s="257">
        <f t="shared" si="5"/>
        <v>138.37947440625004</v>
      </c>
      <c r="K124" s="257">
        <f t="shared" si="6"/>
        <v>232.47751700250006</v>
      </c>
      <c r="L124" s="257">
        <f t="shared" si="7"/>
        <v>276.75894881250008</v>
      </c>
      <c r="M124" s="241">
        <f t="shared" si="8"/>
        <v>137.78042906250005</v>
      </c>
      <c r="N124" s="241">
        <f t="shared" si="9"/>
        <v>305.51312531250011</v>
      </c>
      <c r="O124" s="241">
        <f t="shared" si="10"/>
        <v>12.978625042032306</v>
      </c>
    </row>
    <row r="125" spans="1:26" ht="15.75" hidden="1" customHeight="1">
      <c r="A125" s="255">
        <v>122</v>
      </c>
      <c r="B125" s="26">
        <f>Demographics!D128</f>
        <v>0</v>
      </c>
      <c r="C125" s="257">
        <f>Demographics!F128/12</f>
        <v>121.76303125000003</v>
      </c>
      <c r="D125" s="257">
        <f>Demographics!G128/12</f>
        <v>112.50904087500003</v>
      </c>
      <c r="E125" s="257">
        <f t="shared" si="0"/>
        <v>243.52606250000005</v>
      </c>
      <c r="F125" s="257">
        <f t="shared" si="1"/>
        <v>152.20378906250002</v>
      </c>
      <c r="G125" s="257">
        <f t="shared" si="2"/>
        <v>562.54520437500014</v>
      </c>
      <c r="H125" s="257">
        <f t="shared" si="3"/>
        <v>354.40347875625008</v>
      </c>
      <c r="I125" s="257">
        <f t="shared" si="4"/>
        <v>374.65510611375009</v>
      </c>
      <c r="J125" s="257">
        <f t="shared" si="5"/>
        <v>140.63630109375003</v>
      </c>
      <c r="K125" s="257">
        <f t="shared" si="6"/>
        <v>236.26898583750005</v>
      </c>
      <c r="L125" s="257">
        <f t="shared" si="7"/>
        <v>281.27260218750007</v>
      </c>
      <c r="M125" s="241">
        <f t="shared" si="8"/>
        <v>140.02748593750005</v>
      </c>
      <c r="N125" s="241">
        <f t="shared" si="9"/>
        <v>310.49572968750005</v>
      </c>
      <c r="O125" s="241">
        <f t="shared" si="10"/>
        <v>13.1902930476205</v>
      </c>
    </row>
    <row r="126" spans="1:26" ht="15.75" hidden="1" customHeight="1">
      <c r="A126" s="255">
        <v>123</v>
      </c>
      <c r="B126" s="26">
        <f>Demographics!D129</f>
        <v>0</v>
      </c>
      <c r="C126" s="257">
        <f>Demographics!F129/12</f>
        <v>126.22837500000003</v>
      </c>
      <c r="D126" s="257">
        <f>Demographics!G129/12</f>
        <v>116.63501850000004</v>
      </c>
      <c r="E126" s="257">
        <f t="shared" si="0"/>
        <v>252.45675000000006</v>
      </c>
      <c r="F126" s="257">
        <f t="shared" si="1"/>
        <v>157.78546875000004</v>
      </c>
      <c r="G126" s="257">
        <f t="shared" si="2"/>
        <v>583.17509250000023</v>
      </c>
      <c r="H126" s="257">
        <f t="shared" si="3"/>
        <v>367.40030827500016</v>
      </c>
      <c r="I126" s="257">
        <f t="shared" si="4"/>
        <v>388.39461160500014</v>
      </c>
      <c r="J126" s="257">
        <f t="shared" si="5"/>
        <v>145.79377312500006</v>
      </c>
      <c r="K126" s="257">
        <f t="shared" si="6"/>
        <v>244.9335388500001</v>
      </c>
      <c r="L126" s="257">
        <f t="shared" si="7"/>
        <v>291.58754625000012</v>
      </c>
      <c r="M126" s="241">
        <f t="shared" si="8"/>
        <v>145.16263125000003</v>
      </c>
      <c r="N126" s="241">
        <f t="shared" si="9"/>
        <v>321.88235625000004</v>
      </c>
      <c r="O126" s="241">
        <f t="shared" si="10"/>
        <v>13.674012876342006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hidden="1" customHeight="1">
      <c r="A127" s="255">
        <v>124</v>
      </c>
      <c r="B127" s="26">
        <f>Demographics!D130</f>
        <v>0</v>
      </c>
      <c r="C127" s="257">
        <f>Demographics!F130/12</f>
        <v>115.70934375000002</v>
      </c>
      <c r="D127" s="257">
        <f>Demographics!G130/12</f>
        <v>106.91543362500003</v>
      </c>
      <c r="E127" s="257">
        <f t="shared" si="0"/>
        <v>231.41868750000003</v>
      </c>
      <c r="F127" s="257">
        <f t="shared" si="1"/>
        <v>144.63667968750002</v>
      </c>
      <c r="G127" s="257">
        <f t="shared" si="2"/>
        <v>534.57716812500018</v>
      </c>
      <c r="H127" s="257">
        <f t="shared" si="3"/>
        <v>336.78361591875012</v>
      </c>
      <c r="I127" s="257">
        <f t="shared" si="4"/>
        <v>356.02839397125013</v>
      </c>
      <c r="J127" s="257">
        <f t="shared" si="5"/>
        <v>133.64429203125005</v>
      </c>
      <c r="K127" s="257">
        <f t="shared" si="6"/>
        <v>224.52241061250007</v>
      </c>
      <c r="L127" s="257">
        <f t="shared" si="7"/>
        <v>267.28858406250009</v>
      </c>
      <c r="M127" s="241">
        <f t="shared" si="8"/>
        <v>133.06574531250001</v>
      </c>
      <c r="N127" s="241">
        <f t="shared" si="9"/>
        <v>295.05882656250003</v>
      </c>
      <c r="O127" s="241">
        <f t="shared" si="10"/>
        <v>12.534511803313503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hidden="1" customHeight="1">
      <c r="A128" s="255">
        <v>125</v>
      </c>
      <c r="B128" s="26">
        <f>Demographics!D131</f>
        <v>0</v>
      </c>
      <c r="C128" s="257">
        <f>Demographics!F131/12</f>
        <v>127.87965312500002</v>
      </c>
      <c r="D128" s="257">
        <f>Demographics!G131/12</f>
        <v>118.16079948750003</v>
      </c>
      <c r="E128" s="257">
        <f t="shared" si="0"/>
        <v>255.75930625000004</v>
      </c>
      <c r="F128" s="257">
        <f t="shared" si="1"/>
        <v>159.84956640625003</v>
      </c>
      <c r="G128" s="257">
        <f t="shared" si="2"/>
        <v>590.80399743750013</v>
      </c>
      <c r="H128" s="257">
        <f t="shared" si="3"/>
        <v>372.20651838562515</v>
      </c>
      <c r="I128" s="257">
        <f t="shared" si="4"/>
        <v>393.47546229337513</v>
      </c>
      <c r="J128" s="257">
        <f t="shared" si="5"/>
        <v>147.70099935937503</v>
      </c>
      <c r="K128" s="257">
        <f t="shared" si="6"/>
        <v>248.13767892375006</v>
      </c>
      <c r="L128" s="257">
        <f t="shared" si="7"/>
        <v>295.40199871875006</v>
      </c>
      <c r="M128" s="241">
        <f t="shared" si="8"/>
        <v>147.06160109375003</v>
      </c>
      <c r="N128" s="241">
        <f t="shared" si="9"/>
        <v>326.09311546875006</v>
      </c>
      <c r="O128" s="241">
        <f t="shared" si="10"/>
        <v>13.852891819714856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255">
        <v>126</v>
      </c>
      <c r="B129" s="26">
        <f>Demographics!D132</f>
        <v>0</v>
      </c>
      <c r="C129" s="257">
        <f>Demographics!F132/12</f>
        <v>133.80447500000002</v>
      </c>
      <c r="D129" s="257">
        <f>Demographics!G132/12</f>
        <v>123.63533490000003</v>
      </c>
      <c r="E129" s="257">
        <f t="shared" si="0"/>
        <v>267.60895000000005</v>
      </c>
      <c r="F129" s="257">
        <f t="shared" si="1"/>
        <v>167.25559375000003</v>
      </c>
      <c r="G129" s="257">
        <f t="shared" si="2"/>
        <v>618.17667450000022</v>
      </c>
      <c r="H129" s="257">
        <f t="shared" si="3"/>
        <v>389.45130493500011</v>
      </c>
      <c r="I129" s="257">
        <f t="shared" si="4"/>
        <v>411.70566521700016</v>
      </c>
      <c r="J129" s="257">
        <f t="shared" si="5"/>
        <v>154.54416862500005</v>
      </c>
      <c r="K129" s="257">
        <f t="shared" si="6"/>
        <v>259.63420329000007</v>
      </c>
      <c r="L129" s="257">
        <f t="shared" si="7"/>
        <v>309.08833725000011</v>
      </c>
      <c r="M129" s="241">
        <f t="shared" si="8"/>
        <v>153.87514625000003</v>
      </c>
      <c r="N129" s="241">
        <f t="shared" si="9"/>
        <v>341.20141125000004</v>
      </c>
      <c r="O129" s="241">
        <f t="shared" si="10"/>
        <v>14.494713364266802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255">
        <v>127</v>
      </c>
      <c r="B130" s="26">
        <f>Demographics!D133</f>
        <v>0</v>
      </c>
      <c r="C130" s="257">
        <f>Demographics!F133/12</f>
        <v>131.85051250000004</v>
      </c>
      <c r="D130" s="257">
        <f>Demographics!G133/12</f>
        <v>121.82987355000004</v>
      </c>
      <c r="E130" s="257">
        <f t="shared" si="0"/>
        <v>263.70102500000007</v>
      </c>
      <c r="F130" s="257">
        <f t="shared" si="1"/>
        <v>164.81314062500005</v>
      </c>
      <c r="G130" s="257">
        <f t="shared" si="2"/>
        <v>609.14936775000024</v>
      </c>
      <c r="H130" s="257">
        <f t="shared" si="3"/>
        <v>383.76410168250015</v>
      </c>
      <c r="I130" s="257">
        <f t="shared" si="4"/>
        <v>405.69347892150017</v>
      </c>
      <c r="J130" s="257">
        <f t="shared" si="5"/>
        <v>152.28734193750006</v>
      </c>
      <c r="K130" s="257">
        <f t="shared" si="6"/>
        <v>255.84273445500011</v>
      </c>
      <c r="L130" s="257">
        <f t="shared" si="7"/>
        <v>304.57468387500012</v>
      </c>
      <c r="M130" s="241">
        <f t="shared" si="8"/>
        <v>151.62808937500006</v>
      </c>
      <c r="N130" s="241">
        <f t="shared" si="9"/>
        <v>336.2188068750001</v>
      </c>
      <c r="O130" s="241">
        <f t="shared" si="10"/>
        <v>14.283045358678606</v>
      </c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255">
        <v>128</v>
      </c>
      <c r="B131" s="26">
        <f>Demographics!D134</f>
        <v>0</v>
      </c>
      <c r="C131" s="257">
        <f>Demographics!F134/12</f>
        <v>123.66604687500002</v>
      </c>
      <c r="D131" s="257">
        <f>Demographics!G134/12</f>
        <v>114.26742731250003</v>
      </c>
      <c r="E131" s="257">
        <f t="shared" si="0"/>
        <v>247.33209375000004</v>
      </c>
      <c r="F131" s="257">
        <f t="shared" si="1"/>
        <v>154.58255859375004</v>
      </c>
      <c r="G131" s="257">
        <f t="shared" si="2"/>
        <v>571.33713656250018</v>
      </c>
      <c r="H131" s="257">
        <f t="shared" si="3"/>
        <v>359.94239603437512</v>
      </c>
      <c r="I131" s="257">
        <f t="shared" si="4"/>
        <v>380.51053295062513</v>
      </c>
      <c r="J131" s="257">
        <f t="shared" si="5"/>
        <v>142.83428414062504</v>
      </c>
      <c r="K131" s="257">
        <f t="shared" si="6"/>
        <v>239.96159735625008</v>
      </c>
      <c r="L131" s="257">
        <f t="shared" si="7"/>
        <v>285.66856828125009</v>
      </c>
      <c r="M131" s="241">
        <f t="shared" si="8"/>
        <v>142.21595390625004</v>
      </c>
      <c r="N131" s="241">
        <f t="shared" si="9"/>
        <v>315.34841953125004</v>
      </c>
      <c r="O131" s="241">
        <f t="shared" si="10"/>
        <v>13.396442102142755</v>
      </c>
    </row>
    <row r="132" spans="1:26" ht="15.75" hidden="1" customHeight="1">
      <c r="A132" s="255">
        <v>129</v>
      </c>
      <c r="B132" s="26">
        <f>Demographics!D135</f>
        <v>0</v>
      </c>
      <c r="C132" s="257">
        <f>Demographics!F135/12</f>
        <v>118.67025625000001</v>
      </c>
      <c r="D132" s="257">
        <f>Demographics!G135/12</f>
        <v>109.65131677500001</v>
      </c>
      <c r="E132" s="257">
        <f t="shared" si="0"/>
        <v>237.34051250000002</v>
      </c>
      <c r="F132" s="257">
        <f t="shared" si="1"/>
        <v>148.33782031250001</v>
      </c>
      <c r="G132" s="257">
        <f t="shared" si="2"/>
        <v>548.25658387500005</v>
      </c>
      <c r="H132" s="257">
        <f t="shared" si="3"/>
        <v>345.40164784125005</v>
      </c>
      <c r="I132" s="257">
        <f t="shared" si="4"/>
        <v>365.13888486075007</v>
      </c>
      <c r="J132" s="257">
        <f t="shared" si="5"/>
        <v>137.06414596875001</v>
      </c>
      <c r="K132" s="257">
        <f t="shared" si="6"/>
        <v>230.26776522750004</v>
      </c>
      <c r="L132" s="257">
        <f t="shared" si="7"/>
        <v>274.12829193750002</v>
      </c>
      <c r="M132" s="241">
        <f t="shared" si="8"/>
        <v>136.47079468750002</v>
      </c>
      <c r="N132" s="241">
        <f t="shared" si="9"/>
        <v>302.60915343750003</v>
      </c>
      <c r="O132" s="241">
        <f t="shared" si="10"/>
        <v>12.855260253499303</v>
      </c>
    </row>
    <row r="133" spans="1:26" ht="15.75" hidden="1" customHeight="1">
      <c r="A133" s="255">
        <v>130</v>
      </c>
      <c r="B133" s="26">
        <f>Demographics!D136</f>
        <v>0</v>
      </c>
      <c r="C133" s="257">
        <f>Demographics!F136/12</f>
        <v>127.62192187500001</v>
      </c>
      <c r="D133" s="257">
        <f>Demographics!G136/12</f>
        <v>117.92265581250003</v>
      </c>
      <c r="E133" s="257">
        <f t="shared" si="0"/>
        <v>255.24384375000002</v>
      </c>
      <c r="F133" s="257">
        <f t="shared" si="1"/>
        <v>159.52740234375003</v>
      </c>
      <c r="G133" s="257">
        <f t="shared" si="2"/>
        <v>589.61327906250017</v>
      </c>
      <c r="H133" s="257">
        <f t="shared" si="3"/>
        <v>371.45636580937509</v>
      </c>
      <c r="I133" s="257">
        <f t="shared" si="4"/>
        <v>392.68244385562514</v>
      </c>
      <c r="J133" s="257">
        <f t="shared" si="5"/>
        <v>147.40331976562504</v>
      </c>
      <c r="K133" s="257">
        <f t="shared" si="6"/>
        <v>247.63757720625006</v>
      </c>
      <c r="L133" s="257">
        <f t="shared" si="7"/>
        <v>294.80663953125008</v>
      </c>
      <c r="M133" s="241">
        <f t="shared" si="8"/>
        <v>146.76521015625002</v>
      </c>
      <c r="N133" s="241">
        <f t="shared" si="9"/>
        <v>325.4359007812501</v>
      </c>
      <c r="O133" s="241">
        <f t="shared" si="10"/>
        <v>13.824972420204753</v>
      </c>
    </row>
    <row r="134" spans="1:26" ht="15.75" hidden="1" customHeight="1">
      <c r="A134" s="255">
        <v>131</v>
      </c>
      <c r="B134" s="26">
        <f>Demographics!D137</f>
        <v>0</v>
      </c>
      <c r="C134" s="257">
        <f>Demographics!F137/12</f>
        <v>108.80454375000001</v>
      </c>
      <c r="D134" s="257">
        <f>Demographics!G137/12</f>
        <v>100.53539842500003</v>
      </c>
      <c r="E134" s="257">
        <f t="shared" si="0"/>
        <v>217.60908750000002</v>
      </c>
      <c r="F134" s="257">
        <f t="shared" si="1"/>
        <v>136.00567968750002</v>
      </c>
      <c r="G134" s="257">
        <f t="shared" si="2"/>
        <v>502.67699212500014</v>
      </c>
      <c r="H134" s="257">
        <f t="shared" si="3"/>
        <v>316.68650503875006</v>
      </c>
      <c r="I134" s="257">
        <f t="shared" si="4"/>
        <v>334.78287675525007</v>
      </c>
      <c r="J134" s="257">
        <f t="shared" si="5"/>
        <v>125.66924803125004</v>
      </c>
      <c r="K134" s="257">
        <f t="shared" si="6"/>
        <v>211.12433669250007</v>
      </c>
      <c r="L134" s="257">
        <f t="shared" si="7"/>
        <v>251.33849606250007</v>
      </c>
      <c r="M134" s="241">
        <f t="shared" si="8"/>
        <v>125.12522531250001</v>
      </c>
      <c r="N134" s="241">
        <f t="shared" si="9"/>
        <v>277.45158656250004</v>
      </c>
      <c r="O134" s="241">
        <f t="shared" si="10"/>
        <v>11.786531611787105</v>
      </c>
    </row>
    <row r="135" spans="1:26" ht="15.75" hidden="1" customHeight="1">
      <c r="A135" s="255">
        <v>132</v>
      </c>
      <c r="B135" s="26">
        <f>Demographics!D138</f>
        <v>0</v>
      </c>
      <c r="C135" s="257">
        <f>Demographics!F138/12</f>
        <v>106.97045625000003</v>
      </c>
      <c r="D135" s="257">
        <f>Demographics!G138/12</f>
        <v>98.840701575000026</v>
      </c>
      <c r="E135" s="257">
        <f t="shared" si="0"/>
        <v>213.94091250000005</v>
      </c>
      <c r="F135" s="257">
        <f t="shared" si="1"/>
        <v>133.71307031250004</v>
      </c>
      <c r="G135" s="257">
        <f t="shared" si="2"/>
        <v>494.20350787500013</v>
      </c>
      <c r="H135" s="257">
        <f t="shared" si="3"/>
        <v>311.34820996125012</v>
      </c>
      <c r="I135" s="257">
        <f t="shared" si="4"/>
        <v>329.1395362447501</v>
      </c>
      <c r="J135" s="257">
        <f t="shared" si="5"/>
        <v>123.55087696875003</v>
      </c>
      <c r="K135" s="257">
        <f t="shared" si="6"/>
        <v>207.56547330750007</v>
      </c>
      <c r="L135" s="257">
        <f t="shared" si="7"/>
        <v>247.10175393750006</v>
      </c>
      <c r="M135" s="241">
        <f t="shared" si="8"/>
        <v>123.01602468750004</v>
      </c>
      <c r="N135" s="241">
        <f t="shared" si="9"/>
        <v>272.77466343750007</v>
      </c>
      <c r="O135" s="241">
        <f t="shared" si="10"/>
        <v>11.587849373412904</v>
      </c>
    </row>
    <row r="136" spans="1:26" ht="15.75" hidden="1" customHeight="1">
      <c r="A136" s="255">
        <v>133</v>
      </c>
      <c r="B136" s="26">
        <f>Demographics!D139</f>
        <v>0</v>
      </c>
      <c r="C136" s="257">
        <f>Demographics!F139/12</f>
        <v>97.314525000000017</v>
      </c>
      <c r="D136" s="257">
        <f>Demographics!G139/12</f>
        <v>89.918621100000038</v>
      </c>
      <c r="E136" s="257">
        <f t="shared" si="0"/>
        <v>194.62905000000003</v>
      </c>
      <c r="F136" s="257">
        <f t="shared" si="1"/>
        <v>121.64315625000002</v>
      </c>
      <c r="G136" s="257">
        <f t="shared" si="2"/>
        <v>449.59310550000021</v>
      </c>
      <c r="H136" s="257">
        <f t="shared" si="3"/>
        <v>283.24365646500013</v>
      </c>
      <c r="I136" s="257">
        <f t="shared" si="4"/>
        <v>299.42900826300013</v>
      </c>
      <c r="J136" s="257">
        <f t="shared" si="5"/>
        <v>112.39827637500005</v>
      </c>
      <c r="K136" s="257">
        <f t="shared" si="6"/>
        <v>188.82910431000008</v>
      </c>
      <c r="L136" s="257">
        <f t="shared" si="7"/>
        <v>224.7965527500001</v>
      </c>
      <c r="M136" s="241">
        <f t="shared" si="8"/>
        <v>111.91170375000002</v>
      </c>
      <c r="N136" s="241">
        <f t="shared" si="9"/>
        <v>248.15203875000006</v>
      </c>
      <c r="O136" s="241">
        <f t="shared" si="10"/>
        <v>10.541845824325206</v>
      </c>
    </row>
    <row r="137" spans="1:26" ht="15.75" hidden="1" customHeight="1">
      <c r="A137" s="255">
        <v>134</v>
      </c>
      <c r="B137" s="26">
        <f>Demographics!D140</f>
        <v>0</v>
      </c>
      <c r="C137" s="257">
        <f>Demographics!F140/12</f>
        <v>82.632834375000016</v>
      </c>
      <c r="D137" s="257">
        <f>Demographics!G140/12</f>
        <v>76.352738962500027</v>
      </c>
      <c r="E137" s="257">
        <f t="shared" si="0"/>
        <v>165.26566875000003</v>
      </c>
      <c r="F137" s="257">
        <f t="shared" si="1"/>
        <v>103.29104296875002</v>
      </c>
      <c r="G137" s="257">
        <f t="shared" si="2"/>
        <v>381.76369481250015</v>
      </c>
      <c r="H137" s="257">
        <f t="shared" si="3"/>
        <v>240.51112773187509</v>
      </c>
      <c r="I137" s="257">
        <f t="shared" si="4"/>
        <v>254.2546207451251</v>
      </c>
      <c r="J137" s="257">
        <f t="shared" si="5"/>
        <v>95.440923703125037</v>
      </c>
      <c r="K137" s="257">
        <f t="shared" si="6"/>
        <v>160.34075182125005</v>
      </c>
      <c r="L137" s="257">
        <f t="shared" si="7"/>
        <v>190.88184740625007</v>
      </c>
      <c r="M137" s="241">
        <f t="shared" si="8"/>
        <v>95.027759531250027</v>
      </c>
      <c r="N137" s="241">
        <f t="shared" si="9"/>
        <v>210.71372765625003</v>
      </c>
      <c r="O137" s="241">
        <f t="shared" si="10"/>
        <v>8.9514139847905518</v>
      </c>
    </row>
    <row r="138" spans="1:26" ht="15.75" hidden="1" customHeight="1">
      <c r="A138" s="255">
        <v>135</v>
      </c>
      <c r="B138" s="26">
        <f>Demographics!D141</f>
        <v>0</v>
      </c>
      <c r="C138" s="257">
        <f>Demographics!F141/12</f>
        <v>73.777068750000012</v>
      </c>
      <c r="D138" s="257">
        <f>Demographics!G141/12</f>
        <v>68.170011525000021</v>
      </c>
      <c r="E138" s="257">
        <f t="shared" si="0"/>
        <v>147.55413750000002</v>
      </c>
      <c r="F138" s="257">
        <f t="shared" si="1"/>
        <v>92.221335937500015</v>
      </c>
      <c r="G138" s="257">
        <f t="shared" si="2"/>
        <v>340.85005762500009</v>
      </c>
      <c r="H138" s="257">
        <f t="shared" si="3"/>
        <v>214.73553630375008</v>
      </c>
      <c r="I138" s="257">
        <f t="shared" si="4"/>
        <v>227.00613837825011</v>
      </c>
      <c r="J138" s="257">
        <f t="shared" si="5"/>
        <v>85.212514406250023</v>
      </c>
      <c r="K138" s="257">
        <f t="shared" si="6"/>
        <v>143.15702420250005</v>
      </c>
      <c r="L138" s="257">
        <f t="shared" si="7"/>
        <v>170.42502881250005</v>
      </c>
      <c r="M138" s="241">
        <f t="shared" si="8"/>
        <v>84.843629062500014</v>
      </c>
      <c r="N138" s="241">
        <f t="shared" si="9"/>
        <v>188.13152531250006</v>
      </c>
      <c r="O138" s="241">
        <f t="shared" si="10"/>
        <v>7.992090431856302</v>
      </c>
    </row>
    <row r="139" spans="1:26" ht="15.75" hidden="1" customHeight="1">
      <c r="A139" s="255">
        <v>136</v>
      </c>
      <c r="B139" s="26">
        <f>Demographics!D142</f>
        <v>0</v>
      </c>
      <c r="C139" s="257">
        <f>Demographics!F142/12</f>
        <v>65.66153125000001</v>
      </c>
      <c r="D139" s="257">
        <f>Demographics!G142/12</f>
        <v>60.671254875000017</v>
      </c>
      <c r="E139" s="257">
        <f t="shared" si="0"/>
        <v>131.32306250000002</v>
      </c>
      <c r="F139" s="257">
        <f t="shared" si="1"/>
        <v>82.076914062500009</v>
      </c>
      <c r="G139" s="257">
        <f t="shared" si="2"/>
        <v>303.35627437500011</v>
      </c>
      <c r="H139" s="257">
        <f t="shared" si="3"/>
        <v>191.11445285625007</v>
      </c>
      <c r="I139" s="257">
        <f t="shared" si="4"/>
        <v>202.03527873375006</v>
      </c>
      <c r="J139" s="257">
        <f t="shared" si="5"/>
        <v>75.839068593750028</v>
      </c>
      <c r="K139" s="257">
        <f t="shared" si="6"/>
        <v>127.40963523750004</v>
      </c>
      <c r="L139" s="257">
        <f t="shared" si="7"/>
        <v>151.67813718750006</v>
      </c>
      <c r="M139" s="241">
        <f t="shared" si="8"/>
        <v>75.51076093750001</v>
      </c>
      <c r="N139" s="241">
        <f t="shared" si="9"/>
        <v>167.43690468750003</v>
      </c>
      <c r="O139" s="241">
        <f t="shared" si="10"/>
        <v>7.112953991468502</v>
      </c>
    </row>
    <row r="140" spans="1:26" ht="15.75" hidden="1" customHeight="1">
      <c r="A140" s="255">
        <v>137</v>
      </c>
      <c r="B140" s="26">
        <f>Demographics!D143</f>
        <v>0</v>
      </c>
      <c r="C140" s="257">
        <f>Demographics!F143/12</f>
        <v>118.91000625000002</v>
      </c>
      <c r="D140" s="257">
        <f>Demographics!G143/12</f>
        <v>109.87284577500003</v>
      </c>
      <c r="E140" s="257">
        <f t="shared" si="0"/>
        <v>237.82001250000005</v>
      </c>
      <c r="F140" s="257">
        <f t="shared" si="1"/>
        <v>148.63750781250002</v>
      </c>
      <c r="G140" s="257">
        <f t="shared" si="2"/>
        <v>549.36422887500021</v>
      </c>
      <c r="H140" s="257">
        <f t="shared" si="3"/>
        <v>346.09946419125009</v>
      </c>
      <c r="I140" s="257">
        <f t="shared" si="4"/>
        <v>365.87657643075011</v>
      </c>
      <c r="J140" s="257">
        <f t="shared" si="5"/>
        <v>137.34105721875005</v>
      </c>
      <c r="K140" s="257">
        <f t="shared" si="6"/>
        <v>230.73297612750008</v>
      </c>
      <c r="L140" s="257">
        <f t="shared" si="7"/>
        <v>274.6821144375001</v>
      </c>
      <c r="M140" s="241">
        <f t="shared" si="8"/>
        <v>136.74650718750004</v>
      </c>
      <c r="N140" s="241">
        <f t="shared" si="9"/>
        <v>303.22051593750007</v>
      </c>
      <c r="O140" s="241">
        <f t="shared" si="10"/>
        <v>12.881231787927304</v>
      </c>
    </row>
    <row r="141" spans="1:26" ht="15.75" hidden="1" customHeight="1">
      <c r="A141" s="255">
        <v>138</v>
      </c>
      <c r="B141" s="26">
        <f>Demographics!D144</f>
        <v>0</v>
      </c>
      <c r="C141" s="257">
        <f>Demographics!F144/12</f>
        <v>265.4362156250001</v>
      </c>
      <c r="D141" s="257">
        <f>Demographics!G144/12</f>
        <v>245.26306323750009</v>
      </c>
      <c r="E141" s="257">
        <f t="shared" si="0"/>
        <v>530.8724312500002</v>
      </c>
      <c r="F141" s="257">
        <f t="shared" si="1"/>
        <v>331.79526953125014</v>
      </c>
      <c r="G141" s="257">
        <f t="shared" si="2"/>
        <v>1226.3153161875005</v>
      </c>
      <c r="H141" s="257">
        <f t="shared" si="3"/>
        <v>772.57864919812528</v>
      </c>
      <c r="I141" s="257">
        <f t="shared" si="4"/>
        <v>816.72600058087539</v>
      </c>
      <c r="J141" s="257">
        <f t="shared" si="5"/>
        <v>306.57882904687511</v>
      </c>
      <c r="K141" s="257">
        <f t="shared" si="6"/>
        <v>515.05243279875026</v>
      </c>
      <c r="L141" s="257">
        <f t="shared" si="7"/>
        <v>613.15765809375023</v>
      </c>
      <c r="M141" s="241">
        <f t="shared" si="8"/>
        <v>305.25164796875015</v>
      </c>
      <c r="N141" s="241">
        <f t="shared" si="9"/>
        <v>676.86234984375028</v>
      </c>
      <c r="O141" s="241">
        <f t="shared" si="10"/>
        <v>28.754059697779862</v>
      </c>
    </row>
    <row r="142" spans="1:26" ht="15.75" hidden="1" customHeight="1">
      <c r="A142" s="255">
        <v>139</v>
      </c>
      <c r="B142" s="26">
        <f>Demographics!D145</f>
        <v>0</v>
      </c>
      <c r="C142" s="257">
        <f>Demographics!F145/12</f>
        <v>110.50976562500001</v>
      </c>
      <c r="D142" s="257">
        <f>Demographics!G145/12</f>
        <v>102.11102343750002</v>
      </c>
      <c r="E142" s="257">
        <f t="shared" si="0"/>
        <v>221.01953125000003</v>
      </c>
      <c r="F142" s="257">
        <f t="shared" si="1"/>
        <v>138.13720703125003</v>
      </c>
      <c r="G142" s="257">
        <f t="shared" si="2"/>
        <v>510.55511718750012</v>
      </c>
      <c r="H142" s="257">
        <f t="shared" si="3"/>
        <v>321.6497238281251</v>
      </c>
      <c r="I142" s="257">
        <f t="shared" si="4"/>
        <v>340.0297080468751</v>
      </c>
      <c r="J142" s="257">
        <f t="shared" si="5"/>
        <v>127.63877929687503</v>
      </c>
      <c r="K142" s="257">
        <f t="shared" si="6"/>
        <v>214.43314921875006</v>
      </c>
      <c r="L142" s="257">
        <f t="shared" si="7"/>
        <v>255.27755859375006</v>
      </c>
      <c r="M142" s="241">
        <f t="shared" si="8"/>
        <v>127.08623046875003</v>
      </c>
      <c r="N142" s="241">
        <f t="shared" si="9"/>
        <v>281.79990234375003</v>
      </c>
      <c r="O142" s="241">
        <f t="shared" si="10"/>
        <v>11.971254150406251</v>
      </c>
    </row>
    <row r="143" spans="1:26" ht="15.75" hidden="1" customHeight="1">
      <c r="A143" s="255">
        <v>140</v>
      </c>
      <c r="B143" s="26">
        <f>Demographics!D146</f>
        <v>0</v>
      </c>
      <c r="C143" s="257">
        <f>Demographics!F146/12</f>
        <v>88.797406250000009</v>
      </c>
      <c r="D143" s="257">
        <f>Demographics!G146/12</f>
        <v>82.04880337500002</v>
      </c>
      <c r="E143" s="257">
        <f t="shared" si="0"/>
        <v>177.59481250000002</v>
      </c>
      <c r="F143" s="257">
        <f t="shared" si="1"/>
        <v>110.99675781250001</v>
      </c>
      <c r="G143" s="257">
        <f t="shared" si="2"/>
        <v>410.24401687500011</v>
      </c>
      <c r="H143" s="257">
        <f t="shared" si="3"/>
        <v>258.45373063125004</v>
      </c>
      <c r="I143" s="257">
        <f t="shared" si="4"/>
        <v>273.22251523875008</v>
      </c>
      <c r="J143" s="257">
        <f t="shared" si="5"/>
        <v>102.56100421875003</v>
      </c>
      <c r="K143" s="257">
        <f t="shared" si="6"/>
        <v>172.30248708750005</v>
      </c>
      <c r="L143" s="257">
        <f t="shared" si="7"/>
        <v>205.12200843750006</v>
      </c>
      <c r="M143" s="241">
        <f t="shared" si="8"/>
        <v>102.11701718750001</v>
      </c>
      <c r="N143" s="241">
        <f t="shared" si="9"/>
        <v>226.43338593750002</v>
      </c>
      <c r="O143" s="241">
        <f t="shared" si="10"/>
        <v>9.6192070637705012</v>
      </c>
    </row>
    <row r="144" spans="1:26" ht="15.75" hidden="1" customHeight="1">
      <c r="A144" s="255">
        <v>141</v>
      </c>
      <c r="B144" s="26">
        <f>Demographics!D147</f>
        <v>0</v>
      </c>
      <c r="C144" s="257">
        <f>Demographics!F147/12</f>
        <v>85.773559375000005</v>
      </c>
      <c r="D144" s="257">
        <f>Demographics!G147/12</f>
        <v>79.254768862500015</v>
      </c>
      <c r="E144" s="257">
        <f t="shared" si="0"/>
        <v>171.54711875000001</v>
      </c>
      <c r="F144" s="257">
        <f t="shared" si="1"/>
        <v>107.21694921875</v>
      </c>
      <c r="G144" s="257">
        <f t="shared" si="2"/>
        <v>396.27384431250005</v>
      </c>
      <c r="H144" s="257">
        <f t="shared" si="3"/>
        <v>249.65252191687506</v>
      </c>
      <c r="I144" s="257">
        <f t="shared" si="4"/>
        <v>263.91838031212507</v>
      </c>
      <c r="J144" s="257">
        <f t="shared" si="5"/>
        <v>99.068461078125011</v>
      </c>
      <c r="K144" s="257">
        <f t="shared" si="6"/>
        <v>166.43501461125004</v>
      </c>
      <c r="L144" s="257">
        <f t="shared" si="7"/>
        <v>198.13692215625002</v>
      </c>
      <c r="M144" s="241">
        <f t="shared" si="8"/>
        <v>98.639593281250001</v>
      </c>
      <c r="N144" s="241">
        <f t="shared" si="9"/>
        <v>218.72257640625003</v>
      </c>
      <c r="O144" s="241">
        <f t="shared" si="10"/>
        <v>9.2916410857973535</v>
      </c>
    </row>
    <row r="145" spans="1:15" ht="15.75" hidden="1" customHeight="1">
      <c r="A145" s="255">
        <v>142</v>
      </c>
      <c r="B145" s="26">
        <f>Demographics!D148</f>
        <v>0</v>
      </c>
      <c r="C145" s="257">
        <f>Demographics!F148/12</f>
        <v>333.95376875000005</v>
      </c>
      <c r="D145" s="257">
        <f>Demographics!G148/12</f>
        <v>308.57328232500009</v>
      </c>
      <c r="E145" s="257">
        <f t="shared" si="0"/>
        <v>667.9075375000001</v>
      </c>
      <c r="F145" s="257">
        <f t="shared" si="1"/>
        <v>417.44221093750008</v>
      </c>
      <c r="G145" s="257">
        <f t="shared" si="2"/>
        <v>1542.8664116250004</v>
      </c>
      <c r="H145" s="257">
        <f t="shared" si="3"/>
        <v>972.00583932375037</v>
      </c>
      <c r="I145" s="257">
        <f t="shared" si="4"/>
        <v>1027.5490301422506</v>
      </c>
      <c r="J145" s="257">
        <f t="shared" si="5"/>
        <v>385.7166029062501</v>
      </c>
      <c r="K145" s="257">
        <f t="shared" si="6"/>
        <v>648.00389288250017</v>
      </c>
      <c r="L145" s="257">
        <f t="shared" si="7"/>
        <v>771.4332058125002</v>
      </c>
      <c r="M145" s="241">
        <f t="shared" si="8"/>
        <v>384.04683406250007</v>
      </c>
      <c r="N145" s="241">
        <f t="shared" si="9"/>
        <v>851.58211031250016</v>
      </c>
      <c r="O145" s="241">
        <f t="shared" si="10"/>
        <v>36.176399593121921</v>
      </c>
    </row>
    <row r="146" spans="1:15" ht="15.75" hidden="1" customHeight="1">
      <c r="A146" s="255">
        <v>143</v>
      </c>
      <c r="B146" s="26">
        <f>Demographics!D149</f>
        <v>0</v>
      </c>
      <c r="C146" s="257">
        <f>Demographics!F149/12</f>
        <v>180.44184375</v>
      </c>
      <c r="D146" s="257">
        <f>Demographics!G149/12</f>
        <v>166.72826362500001</v>
      </c>
      <c r="E146" s="257">
        <f t="shared" si="0"/>
        <v>360.88368750000001</v>
      </c>
      <c r="F146" s="257">
        <f t="shared" si="1"/>
        <v>225.5523046875</v>
      </c>
      <c r="G146" s="257">
        <f t="shared" si="2"/>
        <v>833.641318125</v>
      </c>
      <c r="H146" s="257">
        <f t="shared" si="3"/>
        <v>525.19403041875</v>
      </c>
      <c r="I146" s="257">
        <f t="shared" si="4"/>
        <v>555.20511787125008</v>
      </c>
      <c r="J146" s="257">
        <f t="shared" si="5"/>
        <v>208.41032953125</v>
      </c>
      <c r="K146" s="257">
        <f t="shared" si="6"/>
        <v>350.12935361250004</v>
      </c>
      <c r="L146" s="257">
        <f t="shared" si="7"/>
        <v>416.8206590625</v>
      </c>
      <c r="M146" s="241">
        <f t="shared" si="8"/>
        <v>207.50812031250001</v>
      </c>
      <c r="N146" s="241">
        <f t="shared" si="9"/>
        <v>460.12670156250005</v>
      </c>
      <c r="O146" s="241">
        <f t="shared" si="10"/>
        <v>19.546826098873503</v>
      </c>
    </row>
    <row r="147" spans="1:15" ht="15.75" hidden="1" customHeight="1">
      <c r="A147" s="255">
        <v>144</v>
      </c>
      <c r="B147" s="26">
        <f>Demographics!D150</f>
        <v>0</v>
      </c>
      <c r="C147" s="257">
        <f>Demographics!F150/12</f>
        <v>133.22907500000002</v>
      </c>
      <c r="D147" s="257">
        <f>Demographics!G150/12</f>
        <v>123.10366530000003</v>
      </c>
      <c r="E147" s="257">
        <f t="shared" si="0"/>
        <v>266.45815000000005</v>
      </c>
      <c r="F147" s="257">
        <f t="shared" si="1"/>
        <v>166.53634375000001</v>
      </c>
      <c r="G147" s="257">
        <f t="shared" si="2"/>
        <v>615.51832650000017</v>
      </c>
      <c r="H147" s="257">
        <f t="shared" si="3"/>
        <v>387.7765456950001</v>
      </c>
      <c r="I147" s="257">
        <f t="shared" si="4"/>
        <v>409.93520544900014</v>
      </c>
      <c r="J147" s="257">
        <f t="shared" si="5"/>
        <v>153.87958162500004</v>
      </c>
      <c r="K147" s="257">
        <f t="shared" si="6"/>
        <v>258.5176971300001</v>
      </c>
      <c r="L147" s="257">
        <f t="shared" si="7"/>
        <v>307.75916325000009</v>
      </c>
      <c r="M147" s="241">
        <f t="shared" si="8"/>
        <v>153.21343625000003</v>
      </c>
      <c r="N147" s="241">
        <f t="shared" si="9"/>
        <v>339.73414125000005</v>
      </c>
      <c r="O147" s="241">
        <f t="shared" si="10"/>
        <v>14.432381681639605</v>
      </c>
    </row>
    <row r="148" spans="1:15" ht="15.75" hidden="1" customHeight="1">
      <c r="A148" s="255">
        <v>145</v>
      </c>
      <c r="B148" s="26">
        <f>Demographics!D151</f>
        <v>0</v>
      </c>
      <c r="C148" s="257">
        <f>Demographics!F151/12</f>
        <v>81.170359375000018</v>
      </c>
      <c r="D148" s="257">
        <f>Demographics!G151/12</f>
        <v>75.001412062500023</v>
      </c>
      <c r="E148" s="257">
        <f t="shared" si="0"/>
        <v>162.34071875000004</v>
      </c>
      <c r="F148" s="257">
        <f t="shared" si="1"/>
        <v>101.46294921875003</v>
      </c>
      <c r="G148" s="257">
        <f t="shared" si="2"/>
        <v>375.00706031250013</v>
      </c>
      <c r="H148" s="257">
        <f t="shared" si="3"/>
        <v>236.25444799687506</v>
      </c>
      <c r="I148" s="257">
        <f t="shared" si="4"/>
        <v>249.75470216812508</v>
      </c>
      <c r="J148" s="257">
        <f t="shared" si="5"/>
        <v>93.751765078125032</v>
      </c>
      <c r="K148" s="257">
        <f t="shared" si="6"/>
        <v>157.50296533125007</v>
      </c>
      <c r="L148" s="257">
        <f t="shared" si="7"/>
        <v>187.50353015625006</v>
      </c>
      <c r="M148" s="241">
        <f t="shared" si="8"/>
        <v>93.34591328125002</v>
      </c>
      <c r="N148" s="241">
        <f t="shared" si="9"/>
        <v>206.98441640625006</v>
      </c>
      <c r="O148" s="241">
        <f t="shared" si="10"/>
        <v>8.7929876247797516</v>
      </c>
    </row>
    <row r="149" spans="1:15" ht="15.75" hidden="1" customHeight="1">
      <c r="A149" s="255">
        <v>146</v>
      </c>
      <c r="B149" s="26">
        <f>Demographics!D152</f>
        <v>0</v>
      </c>
      <c r="C149" s="257">
        <f>Demographics!F152/12</f>
        <v>129.27020312500002</v>
      </c>
      <c r="D149" s="257">
        <f>Demographics!G152/12</f>
        <v>119.44566768750002</v>
      </c>
      <c r="E149" s="257">
        <f t="shared" si="0"/>
        <v>258.54040625000005</v>
      </c>
      <c r="F149" s="257">
        <f t="shared" si="1"/>
        <v>161.58775390625004</v>
      </c>
      <c r="G149" s="257">
        <f t="shared" si="2"/>
        <v>597.22833843750004</v>
      </c>
      <c r="H149" s="257">
        <f t="shared" si="3"/>
        <v>376.2538532156251</v>
      </c>
      <c r="I149" s="257">
        <f t="shared" si="4"/>
        <v>397.7540733993751</v>
      </c>
      <c r="J149" s="257">
        <f t="shared" si="5"/>
        <v>149.30708460937501</v>
      </c>
      <c r="K149" s="257">
        <f t="shared" si="6"/>
        <v>250.83590214375005</v>
      </c>
      <c r="L149" s="257">
        <f t="shared" si="7"/>
        <v>298.61416921875002</v>
      </c>
      <c r="M149" s="241">
        <f t="shared" si="8"/>
        <v>148.66073359375002</v>
      </c>
      <c r="N149" s="241">
        <f t="shared" si="9"/>
        <v>329.63901796875007</v>
      </c>
      <c r="O149" s="241">
        <f t="shared" si="10"/>
        <v>14.00352671939725</v>
      </c>
    </row>
    <row r="150" spans="1:15" ht="15.75" hidden="1" customHeight="1">
      <c r="A150" s="255">
        <v>147</v>
      </c>
      <c r="B150" s="26">
        <f>Demographics!D153</f>
        <v>0</v>
      </c>
      <c r="C150" s="257">
        <f>Demographics!F153/12</f>
        <v>146.78693750000002</v>
      </c>
      <c r="D150" s="257">
        <f>Demographics!G153/12</f>
        <v>135.63113025000004</v>
      </c>
      <c r="E150" s="257">
        <f t="shared" si="0"/>
        <v>293.57387500000004</v>
      </c>
      <c r="F150" s="257">
        <f t="shared" si="1"/>
        <v>183.48367187500003</v>
      </c>
      <c r="G150" s="257">
        <f t="shared" si="2"/>
        <v>678.15565125000023</v>
      </c>
      <c r="H150" s="257">
        <f t="shared" si="3"/>
        <v>427.2380602875001</v>
      </c>
      <c r="I150" s="257">
        <f t="shared" si="4"/>
        <v>451.65166373250014</v>
      </c>
      <c r="J150" s="257">
        <f t="shared" si="5"/>
        <v>169.53891281250006</v>
      </c>
      <c r="K150" s="257">
        <f t="shared" si="6"/>
        <v>284.82537352500009</v>
      </c>
      <c r="L150" s="257">
        <f t="shared" si="7"/>
        <v>339.07782562500012</v>
      </c>
      <c r="M150" s="241">
        <f t="shared" si="8"/>
        <v>168.80497812500005</v>
      </c>
      <c r="N150" s="241">
        <f t="shared" si="9"/>
        <v>374.3066906250001</v>
      </c>
      <c r="O150" s="241">
        <f t="shared" si="10"/>
        <v>15.901071953543003</v>
      </c>
    </row>
    <row r="151" spans="1:15" ht="15.75" hidden="1" customHeight="1">
      <c r="A151" s="255">
        <v>148</v>
      </c>
      <c r="B151" s="26">
        <f>Demographics!D154</f>
        <v>0</v>
      </c>
      <c r="C151" s="257">
        <f>Demographics!F154/12</f>
        <v>171.82283125000004</v>
      </c>
      <c r="D151" s="257">
        <f>Demographics!G154/12</f>
        <v>158.76429607500003</v>
      </c>
      <c r="E151" s="257">
        <f t="shared" si="0"/>
        <v>343.64566250000007</v>
      </c>
      <c r="F151" s="257">
        <f t="shared" si="1"/>
        <v>214.77853906250004</v>
      </c>
      <c r="G151" s="257">
        <f t="shared" si="2"/>
        <v>793.82148037500019</v>
      </c>
      <c r="H151" s="257">
        <f t="shared" si="3"/>
        <v>500.10753263625008</v>
      </c>
      <c r="I151" s="257">
        <f t="shared" si="4"/>
        <v>528.68510592975008</v>
      </c>
      <c r="J151" s="257">
        <f t="shared" si="5"/>
        <v>198.45537009375005</v>
      </c>
      <c r="K151" s="257">
        <f t="shared" si="6"/>
        <v>333.40502175750009</v>
      </c>
      <c r="L151" s="257">
        <f t="shared" si="7"/>
        <v>396.9107401875001</v>
      </c>
      <c r="M151" s="241">
        <f t="shared" si="8"/>
        <v>197.59625593750005</v>
      </c>
      <c r="N151" s="241">
        <f t="shared" si="9"/>
        <v>438.1482196875001</v>
      </c>
      <c r="O151" s="241">
        <f t="shared" si="10"/>
        <v>18.613149436186905</v>
      </c>
    </row>
    <row r="152" spans="1:15" ht="15.75" hidden="1" customHeight="1">
      <c r="A152" s="255">
        <v>149</v>
      </c>
      <c r="B152" s="26">
        <f>Demographics!D155</f>
        <v>0</v>
      </c>
      <c r="C152" s="257">
        <f>Demographics!F155/12</f>
        <v>87.370893750000008</v>
      </c>
      <c r="D152" s="257">
        <f>Demographics!G155/12</f>
        <v>80.730705825000015</v>
      </c>
      <c r="E152" s="257">
        <f t="shared" si="0"/>
        <v>174.74178750000002</v>
      </c>
      <c r="F152" s="257">
        <f t="shared" si="1"/>
        <v>109.21361718750001</v>
      </c>
      <c r="G152" s="257">
        <f t="shared" si="2"/>
        <v>403.65352912500009</v>
      </c>
      <c r="H152" s="257">
        <f t="shared" si="3"/>
        <v>254.30172334875004</v>
      </c>
      <c r="I152" s="257">
        <f t="shared" si="4"/>
        <v>268.83325039725008</v>
      </c>
      <c r="J152" s="257">
        <f t="shared" si="5"/>
        <v>100.91338228125002</v>
      </c>
      <c r="K152" s="257">
        <f t="shared" si="6"/>
        <v>169.53448223250004</v>
      </c>
      <c r="L152" s="257">
        <f t="shared" si="7"/>
        <v>201.82676456250005</v>
      </c>
      <c r="M152" s="241">
        <f t="shared" si="8"/>
        <v>100.47652781250001</v>
      </c>
      <c r="N152" s="241">
        <f t="shared" si="9"/>
        <v>222.7957790625</v>
      </c>
      <c r="O152" s="241">
        <f t="shared" si="10"/>
        <v>9.4646764339239002</v>
      </c>
    </row>
    <row r="153" spans="1:15" ht="15.75" hidden="1" customHeight="1">
      <c r="A153" s="255">
        <v>150</v>
      </c>
      <c r="B153" s="26">
        <f>Demographics!D156</f>
        <v>0</v>
      </c>
      <c r="C153" s="257">
        <f>Demographics!F156/12</f>
        <v>168.66412500000004</v>
      </c>
      <c r="D153" s="257">
        <f>Demographics!G156/12</f>
        <v>155.84565150000003</v>
      </c>
      <c r="E153" s="257">
        <f t="shared" si="0"/>
        <v>337.32825000000008</v>
      </c>
      <c r="F153" s="257">
        <f t="shared" si="1"/>
        <v>210.83015625000004</v>
      </c>
      <c r="G153" s="257">
        <f t="shared" si="2"/>
        <v>779.22825750000015</v>
      </c>
      <c r="H153" s="257">
        <f t="shared" si="3"/>
        <v>490.9138022250001</v>
      </c>
      <c r="I153" s="257">
        <f t="shared" si="4"/>
        <v>518.96601949500018</v>
      </c>
      <c r="J153" s="257">
        <f t="shared" si="5"/>
        <v>194.80706437500004</v>
      </c>
      <c r="K153" s="257">
        <f t="shared" si="6"/>
        <v>327.27586815000006</v>
      </c>
      <c r="L153" s="257">
        <f t="shared" si="7"/>
        <v>389.61412875000008</v>
      </c>
      <c r="M153" s="241">
        <f t="shared" si="8"/>
        <v>193.96374375000005</v>
      </c>
      <c r="N153" s="241">
        <f t="shared" si="9"/>
        <v>430.09351875000016</v>
      </c>
      <c r="O153" s="241">
        <f t="shared" si="10"/>
        <v>18.270974470098004</v>
      </c>
    </row>
    <row r="154" spans="1:15" ht="15.75" hidden="1" customHeight="1">
      <c r="A154" s="255">
        <v>151</v>
      </c>
      <c r="B154" s="26">
        <f>Demographics!D157</f>
        <v>0</v>
      </c>
      <c r="C154" s="257">
        <f>Demographics!F157/12</f>
        <v>137.47564687500002</v>
      </c>
      <c r="D154" s="257">
        <f>Demographics!G157/12</f>
        <v>127.02749771250005</v>
      </c>
      <c r="E154" s="257">
        <f t="shared" si="0"/>
        <v>274.95129375000005</v>
      </c>
      <c r="F154" s="257">
        <f t="shared" si="1"/>
        <v>171.84455859375004</v>
      </c>
      <c r="G154" s="257">
        <f t="shared" si="2"/>
        <v>635.13748856250027</v>
      </c>
      <c r="H154" s="257">
        <f t="shared" si="3"/>
        <v>400.13661779437518</v>
      </c>
      <c r="I154" s="257">
        <f t="shared" si="4"/>
        <v>423.00156738262518</v>
      </c>
      <c r="J154" s="257">
        <f t="shared" si="5"/>
        <v>158.78437214062507</v>
      </c>
      <c r="K154" s="257">
        <f t="shared" si="6"/>
        <v>266.75774519625014</v>
      </c>
      <c r="L154" s="257">
        <f t="shared" si="7"/>
        <v>317.56874428125013</v>
      </c>
      <c r="M154" s="241">
        <f t="shared" si="8"/>
        <v>158.09699390625002</v>
      </c>
      <c r="N154" s="241">
        <f t="shared" si="9"/>
        <v>350.56289953125008</v>
      </c>
      <c r="O154" s="241">
        <f t="shared" si="10"/>
        <v>14.892402485195555</v>
      </c>
    </row>
    <row r="155" spans="1:15" ht="15.75" hidden="1" customHeight="1">
      <c r="A155" s="255">
        <v>152</v>
      </c>
      <c r="B155" s="26">
        <f>Demographics!D158</f>
        <v>0</v>
      </c>
      <c r="C155" s="257">
        <f>Demographics!F158/12</f>
        <v>83.169275000000013</v>
      </c>
      <c r="D155" s="257">
        <f>Demographics!G158/12</f>
        <v>76.848410100000024</v>
      </c>
      <c r="E155" s="257">
        <f t="shared" si="0"/>
        <v>166.33855000000003</v>
      </c>
      <c r="F155" s="257">
        <f t="shared" si="1"/>
        <v>103.96159375000002</v>
      </c>
      <c r="G155" s="257">
        <f t="shared" si="2"/>
        <v>384.24205050000012</v>
      </c>
      <c r="H155" s="257">
        <f t="shared" si="3"/>
        <v>242.07249181500009</v>
      </c>
      <c r="I155" s="257">
        <f t="shared" si="4"/>
        <v>255.90520563300009</v>
      </c>
      <c r="J155" s="257">
        <f t="shared" si="5"/>
        <v>96.06051262500003</v>
      </c>
      <c r="K155" s="257">
        <f t="shared" si="6"/>
        <v>161.38166121000006</v>
      </c>
      <c r="L155" s="257">
        <f t="shared" si="7"/>
        <v>192.12102525000006</v>
      </c>
      <c r="M155" s="241">
        <f t="shared" si="8"/>
        <v>95.644666250000014</v>
      </c>
      <c r="N155" s="241">
        <f t="shared" si="9"/>
        <v>212.08165125000005</v>
      </c>
      <c r="O155" s="241">
        <f t="shared" si="10"/>
        <v>9.0095252930732066</v>
      </c>
    </row>
    <row r="156" spans="1:15" ht="15.75" hidden="1" customHeight="1">
      <c r="A156" s="255">
        <v>153</v>
      </c>
      <c r="B156" s="26">
        <f>Demographics!D159</f>
        <v>0</v>
      </c>
      <c r="C156" s="257">
        <f>Demographics!F159/12</f>
        <v>113.30585000000002</v>
      </c>
      <c r="D156" s="257">
        <f>Demographics!G159/12</f>
        <v>104.69460540000001</v>
      </c>
      <c r="E156" s="257">
        <f t="shared" si="0"/>
        <v>226.61170000000004</v>
      </c>
      <c r="F156" s="257">
        <f t="shared" si="1"/>
        <v>141.63231250000001</v>
      </c>
      <c r="G156" s="257">
        <f t="shared" si="2"/>
        <v>523.47302700000012</v>
      </c>
      <c r="H156" s="257">
        <f t="shared" si="3"/>
        <v>329.78800701000006</v>
      </c>
      <c r="I156" s="257">
        <f t="shared" si="4"/>
        <v>348.63303598200008</v>
      </c>
      <c r="J156" s="257">
        <f t="shared" si="5"/>
        <v>130.86825675000003</v>
      </c>
      <c r="K156" s="257">
        <f t="shared" si="6"/>
        <v>219.85867134000003</v>
      </c>
      <c r="L156" s="257">
        <f t="shared" si="7"/>
        <v>261.73651350000006</v>
      </c>
      <c r="M156" s="241">
        <f t="shared" si="8"/>
        <v>130.30172750000003</v>
      </c>
      <c r="N156" s="241">
        <f t="shared" si="9"/>
        <v>288.9299175000001</v>
      </c>
      <c r="O156" s="241">
        <f t="shared" si="10"/>
        <v>12.274147170672801</v>
      </c>
    </row>
    <row r="157" spans="1:15" ht="15.75" hidden="1" customHeight="1">
      <c r="A157" s="255">
        <v>154</v>
      </c>
      <c r="B157" s="26">
        <f>Demographics!D160</f>
        <v>0</v>
      </c>
      <c r="C157" s="257">
        <f>Demographics!F160/12</f>
        <v>85.312040625000023</v>
      </c>
      <c r="D157" s="257">
        <f>Demographics!G160/12</f>
        <v>78.828325537500021</v>
      </c>
      <c r="E157" s="257">
        <f t="shared" si="0"/>
        <v>170.62408125000005</v>
      </c>
      <c r="F157" s="257">
        <f t="shared" si="1"/>
        <v>106.64005078125003</v>
      </c>
      <c r="G157" s="257">
        <f t="shared" si="2"/>
        <v>394.14162768750009</v>
      </c>
      <c r="H157" s="257">
        <f t="shared" si="3"/>
        <v>248.30922544312509</v>
      </c>
      <c r="I157" s="257">
        <f t="shared" si="4"/>
        <v>262.49832403987511</v>
      </c>
      <c r="J157" s="257">
        <f t="shared" si="5"/>
        <v>98.535406921875023</v>
      </c>
      <c r="K157" s="257">
        <f t="shared" si="6"/>
        <v>165.53948362875005</v>
      </c>
      <c r="L157" s="257">
        <f t="shared" si="7"/>
        <v>197.07081384375005</v>
      </c>
      <c r="M157" s="241">
        <f t="shared" si="8"/>
        <v>98.10884671875003</v>
      </c>
      <c r="N157" s="241">
        <f t="shared" si="9"/>
        <v>217.54570359375006</v>
      </c>
      <c r="O157" s="241">
        <f t="shared" si="10"/>
        <v>9.2416458820234535</v>
      </c>
    </row>
    <row r="158" spans="1:15" ht="15.75" hidden="1" customHeight="1">
      <c r="A158" s="255">
        <v>155</v>
      </c>
      <c r="B158" s="26">
        <f>Demographics!D161</f>
        <v>0</v>
      </c>
      <c r="C158" s="257">
        <f>Demographics!F161/12</f>
        <v>82.911543750000007</v>
      </c>
      <c r="D158" s="257">
        <f>Demographics!G161/12</f>
        <v>76.610266425000006</v>
      </c>
      <c r="E158" s="257">
        <f t="shared" si="0"/>
        <v>165.82308750000001</v>
      </c>
      <c r="F158" s="257">
        <f t="shared" si="1"/>
        <v>103.63942968750001</v>
      </c>
      <c r="G158" s="257">
        <f t="shared" si="2"/>
        <v>383.05133212500004</v>
      </c>
      <c r="H158" s="257">
        <f t="shared" si="3"/>
        <v>241.32233923875</v>
      </c>
      <c r="I158" s="257">
        <f t="shared" si="4"/>
        <v>255.11218719525002</v>
      </c>
      <c r="J158" s="257">
        <f t="shared" si="5"/>
        <v>95.762833031250011</v>
      </c>
      <c r="K158" s="257">
        <f t="shared" si="6"/>
        <v>160.88155949250003</v>
      </c>
      <c r="L158" s="257">
        <f t="shared" si="7"/>
        <v>191.52566606250002</v>
      </c>
      <c r="M158" s="241">
        <f t="shared" si="8"/>
        <v>95.348275312500007</v>
      </c>
      <c r="N158" s="241">
        <f t="shared" si="9"/>
        <v>211.42443656250003</v>
      </c>
      <c r="O158" s="241">
        <f t="shared" si="10"/>
        <v>8.9816058935631009</v>
      </c>
    </row>
    <row r="159" spans="1:15" ht="15.75" hidden="1" customHeight="1">
      <c r="A159" s="255">
        <v>156</v>
      </c>
      <c r="B159" s="26">
        <f>Demographics!D162</f>
        <v>0</v>
      </c>
      <c r="C159" s="257">
        <f>Demographics!F162/12</f>
        <v>95.672237500000008</v>
      </c>
      <c r="D159" s="257">
        <f>Demographics!G162/12</f>
        <v>88.401147450000011</v>
      </c>
      <c r="E159" s="257">
        <f t="shared" si="0"/>
        <v>191.34447500000002</v>
      </c>
      <c r="F159" s="257">
        <f t="shared" si="1"/>
        <v>119.59029687500001</v>
      </c>
      <c r="G159" s="257">
        <f t="shared" si="2"/>
        <v>442.00573725000004</v>
      </c>
      <c r="H159" s="257">
        <f t="shared" si="3"/>
        <v>278.46361446750007</v>
      </c>
      <c r="I159" s="257">
        <f t="shared" si="4"/>
        <v>294.37582100850005</v>
      </c>
      <c r="J159" s="257">
        <f t="shared" si="5"/>
        <v>110.50143431250001</v>
      </c>
      <c r="K159" s="257">
        <f t="shared" si="6"/>
        <v>185.64240964500004</v>
      </c>
      <c r="L159" s="257">
        <f t="shared" si="7"/>
        <v>221.00286862500002</v>
      </c>
      <c r="M159" s="241">
        <f t="shared" si="8"/>
        <v>110.02307312500001</v>
      </c>
      <c r="N159" s="241">
        <f t="shared" si="9"/>
        <v>243.96420562500001</v>
      </c>
      <c r="O159" s="241">
        <f t="shared" si="10"/>
        <v>10.363940813493402</v>
      </c>
    </row>
    <row r="160" spans="1:15" ht="15.75" hidden="1" customHeight="1">
      <c r="A160" s="255">
        <v>157</v>
      </c>
      <c r="B160" s="26">
        <f>Demographics!D163</f>
        <v>0</v>
      </c>
      <c r="C160" s="257">
        <f>Demographics!F163/12</f>
        <v>83.738681250000013</v>
      </c>
      <c r="D160" s="257">
        <f>Demographics!G163/12</f>
        <v>77.374541475000015</v>
      </c>
      <c r="E160" s="257">
        <f t="shared" si="0"/>
        <v>167.47736250000003</v>
      </c>
      <c r="F160" s="257">
        <f t="shared" si="1"/>
        <v>104.67335156250002</v>
      </c>
      <c r="G160" s="257">
        <f t="shared" si="2"/>
        <v>386.87270737500006</v>
      </c>
      <c r="H160" s="257">
        <f t="shared" si="3"/>
        <v>243.72980564625007</v>
      </c>
      <c r="I160" s="257">
        <f t="shared" si="4"/>
        <v>257.65722311175011</v>
      </c>
      <c r="J160" s="257">
        <f t="shared" si="5"/>
        <v>96.718176843750015</v>
      </c>
      <c r="K160" s="257">
        <f t="shared" si="6"/>
        <v>162.48653709750005</v>
      </c>
      <c r="L160" s="257">
        <f t="shared" si="7"/>
        <v>193.43635368750003</v>
      </c>
      <c r="M160" s="241">
        <f t="shared" si="8"/>
        <v>96.299483437500015</v>
      </c>
      <c r="N160" s="241">
        <f t="shared" si="9"/>
        <v>213.53363718750003</v>
      </c>
      <c r="O160" s="241">
        <f t="shared" si="10"/>
        <v>9.071207687339701</v>
      </c>
    </row>
    <row r="161" spans="1:15" ht="15.75" hidden="1" customHeight="1">
      <c r="A161" s="255">
        <v>158</v>
      </c>
      <c r="B161" s="26">
        <f>Demographics!D164</f>
        <v>0</v>
      </c>
      <c r="C161" s="257">
        <f>Demographics!F164/12</f>
        <v>139.43560312500003</v>
      </c>
      <c r="D161" s="257">
        <f>Demographics!G164/12</f>
        <v>128.83849728750002</v>
      </c>
      <c r="E161" s="257">
        <f t="shared" si="0"/>
        <v>278.87120625000006</v>
      </c>
      <c r="F161" s="257">
        <f t="shared" si="1"/>
        <v>174.29450390625004</v>
      </c>
      <c r="G161" s="257">
        <f t="shared" si="2"/>
        <v>644.19248643750007</v>
      </c>
      <c r="H161" s="257">
        <f t="shared" si="3"/>
        <v>405.84126645562509</v>
      </c>
      <c r="I161" s="257">
        <f t="shared" si="4"/>
        <v>429.03219596737512</v>
      </c>
      <c r="J161" s="257">
        <f t="shared" si="5"/>
        <v>161.04812160937502</v>
      </c>
      <c r="K161" s="257">
        <f t="shared" si="6"/>
        <v>270.56084430375006</v>
      </c>
      <c r="L161" s="257">
        <f t="shared" si="7"/>
        <v>322.09624321875003</v>
      </c>
      <c r="M161" s="241">
        <f t="shared" si="8"/>
        <v>160.35094359375006</v>
      </c>
      <c r="N161" s="241">
        <f t="shared" si="9"/>
        <v>355.56078796875005</v>
      </c>
      <c r="O161" s="241">
        <f t="shared" si="10"/>
        <v>15.104719779144455</v>
      </c>
    </row>
    <row r="162" spans="1:15" ht="15.75" hidden="1" customHeight="1">
      <c r="A162" s="255">
        <v>159</v>
      </c>
      <c r="B162" s="26">
        <f>Demographics!D165</f>
        <v>0</v>
      </c>
      <c r="C162" s="257">
        <f>Demographics!F165/12</f>
        <v>84.344050000000024</v>
      </c>
      <c r="D162" s="257">
        <f>Demographics!G165/12</f>
        <v>77.93390220000002</v>
      </c>
      <c r="E162" s="257">
        <f t="shared" si="0"/>
        <v>168.68810000000005</v>
      </c>
      <c r="F162" s="257">
        <f t="shared" si="1"/>
        <v>105.43006250000003</v>
      </c>
      <c r="G162" s="257">
        <f t="shared" si="2"/>
        <v>389.66951100000011</v>
      </c>
      <c r="H162" s="257">
        <f t="shared" si="3"/>
        <v>245.49179193000006</v>
      </c>
      <c r="I162" s="257">
        <f t="shared" si="4"/>
        <v>259.5198943260001</v>
      </c>
      <c r="J162" s="257">
        <f t="shared" si="5"/>
        <v>97.417377750000028</v>
      </c>
      <c r="K162" s="257">
        <f t="shared" si="6"/>
        <v>163.66119462000006</v>
      </c>
      <c r="L162" s="257">
        <f t="shared" si="7"/>
        <v>194.83475550000006</v>
      </c>
      <c r="M162" s="241">
        <f t="shared" si="8"/>
        <v>96.995657500000036</v>
      </c>
      <c r="N162" s="241">
        <f t="shared" si="9"/>
        <v>215.07732750000005</v>
      </c>
      <c r="O162" s="241">
        <f t="shared" si="10"/>
        <v>9.1367858117704017</v>
      </c>
    </row>
    <row r="163" spans="1:15" ht="15.75" hidden="1" customHeight="1">
      <c r="A163" s="255">
        <v>160</v>
      </c>
      <c r="B163" s="26">
        <f>Demographics!D166</f>
        <v>0</v>
      </c>
      <c r="C163" s="257">
        <f>Demographics!F166/12</f>
        <v>81.970525000000023</v>
      </c>
      <c r="D163" s="257">
        <f>Demographics!G166/12</f>
        <v>75.740765100000019</v>
      </c>
      <c r="E163" s="257">
        <f t="shared" si="0"/>
        <v>163.94105000000005</v>
      </c>
      <c r="F163" s="257">
        <f t="shared" si="1"/>
        <v>102.46315625000003</v>
      </c>
      <c r="G163" s="257">
        <f t="shared" si="2"/>
        <v>378.70382550000011</v>
      </c>
      <c r="H163" s="257">
        <f t="shared" si="3"/>
        <v>238.58341006500007</v>
      </c>
      <c r="I163" s="257">
        <f t="shared" si="4"/>
        <v>252.21674778300007</v>
      </c>
      <c r="J163" s="257">
        <f t="shared" si="5"/>
        <v>94.675956375000027</v>
      </c>
      <c r="K163" s="257">
        <f t="shared" si="6"/>
        <v>159.05560671000003</v>
      </c>
      <c r="L163" s="257">
        <f t="shared" si="7"/>
        <v>189.35191275000005</v>
      </c>
      <c r="M163" s="241">
        <f t="shared" si="8"/>
        <v>94.266103750000028</v>
      </c>
      <c r="N163" s="241">
        <f t="shared" si="9"/>
        <v>209.02483875000004</v>
      </c>
      <c r="O163" s="241">
        <f t="shared" si="10"/>
        <v>8.8796676209332031</v>
      </c>
    </row>
    <row r="164" spans="1:15" ht="15.75" hidden="1" customHeight="1">
      <c r="A164" s="255">
        <v>161</v>
      </c>
      <c r="B164" s="26">
        <f>Demographics!D167</f>
        <v>0</v>
      </c>
      <c r="C164" s="257">
        <f>Demographics!F167/12</f>
        <v>130.68472812500002</v>
      </c>
      <c r="D164" s="257">
        <f>Demographics!G167/12</f>
        <v>120.75268878750002</v>
      </c>
      <c r="E164" s="257">
        <f t="shared" si="0"/>
        <v>261.36945625000004</v>
      </c>
      <c r="F164" s="257">
        <f t="shared" si="1"/>
        <v>163.35591015625002</v>
      </c>
      <c r="G164" s="257">
        <f t="shared" si="2"/>
        <v>603.76344393750014</v>
      </c>
      <c r="H164" s="257">
        <f t="shared" si="3"/>
        <v>380.37096968062508</v>
      </c>
      <c r="I164" s="257">
        <f t="shared" si="4"/>
        <v>402.10645366237515</v>
      </c>
      <c r="J164" s="257">
        <f t="shared" si="5"/>
        <v>150.94086098437504</v>
      </c>
      <c r="K164" s="257">
        <f t="shared" si="6"/>
        <v>253.58064645375006</v>
      </c>
      <c r="L164" s="257">
        <f t="shared" si="7"/>
        <v>301.88172196875007</v>
      </c>
      <c r="M164" s="241">
        <f t="shared" si="8"/>
        <v>150.28743734375004</v>
      </c>
      <c r="N164" s="241">
        <f t="shared" si="9"/>
        <v>333.24605671875008</v>
      </c>
      <c r="O164" s="241">
        <f t="shared" si="10"/>
        <v>14.156758772522453</v>
      </c>
    </row>
    <row r="165" spans="1:15" ht="15.75" hidden="1" customHeight="1">
      <c r="A165" s="255">
        <v>162</v>
      </c>
      <c r="B165" s="26">
        <f>Demographics!D168</f>
        <v>0</v>
      </c>
      <c r="C165" s="257">
        <f>Demographics!F168/12</f>
        <v>99.043721875000017</v>
      </c>
      <c r="D165" s="257">
        <f>Demographics!G168/12</f>
        <v>91.516399012500017</v>
      </c>
      <c r="E165" s="257">
        <f t="shared" si="0"/>
        <v>198.08744375000003</v>
      </c>
      <c r="F165" s="257">
        <f t="shared" si="1"/>
        <v>123.80465234375002</v>
      </c>
      <c r="G165" s="257">
        <f t="shared" si="2"/>
        <v>457.58199506250008</v>
      </c>
      <c r="H165" s="257">
        <f t="shared" si="3"/>
        <v>288.27665688937509</v>
      </c>
      <c r="I165" s="257">
        <f t="shared" si="4"/>
        <v>304.74960871162506</v>
      </c>
      <c r="J165" s="257">
        <f t="shared" si="5"/>
        <v>114.39549876562502</v>
      </c>
      <c r="K165" s="257">
        <f t="shared" si="6"/>
        <v>192.18443792625004</v>
      </c>
      <c r="L165" s="257">
        <f t="shared" si="7"/>
        <v>228.79099753125004</v>
      </c>
      <c r="M165" s="241">
        <f t="shared" si="8"/>
        <v>113.90028015625003</v>
      </c>
      <c r="N165" s="241">
        <f t="shared" si="9"/>
        <v>252.56149078125006</v>
      </c>
      <c r="O165" s="241">
        <f t="shared" si="10"/>
        <v>10.729165516387152</v>
      </c>
    </row>
    <row r="166" spans="1:15" ht="15.75" hidden="1" customHeight="1">
      <c r="A166" s="255">
        <v>163</v>
      </c>
      <c r="B166" s="26">
        <f>Demographics!D169</f>
        <v>0</v>
      </c>
      <c r="C166" s="257">
        <f>Demographics!F169/12</f>
        <v>90.709412500000028</v>
      </c>
      <c r="D166" s="257">
        <f>Demographics!G169/12</f>
        <v>83.815497150000027</v>
      </c>
      <c r="E166" s="257">
        <f t="shared" si="0"/>
        <v>181.41882500000006</v>
      </c>
      <c r="F166" s="257">
        <f t="shared" si="1"/>
        <v>113.38676562500004</v>
      </c>
      <c r="G166" s="257">
        <f t="shared" si="2"/>
        <v>419.07748575000016</v>
      </c>
      <c r="H166" s="257">
        <f t="shared" si="3"/>
        <v>264.01881602250012</v>
      </c>
      <c r="I166" s="257">
        <f t="shared" si="4"/>
        <v>279.10560550950009</v>
      </c>
      <c r="J166" s="257">
        <f t="shared" si="5"/>
        <v>104.76937143750004</v>
      </c>
      <c r="K166" s="257">
        <f t="shared" si="6"/>
        <v>176.01254401500006</v>
      </c>
      <c r="L166" s="257">
        <f t="shared" si="7"/>
        <v>209.53874287500008</v>
      </c>
      <c r="M166" s="241">
        <f t="shared" si="8"/>
        <v>104.31582437500003</v>
      </c>
      <c r="N166" s="241">
        <f t="shared" si="9"/>
        <v>231.30900187500006</v>
      </c>
      <c r="O166" s="241">
        <f t="shared" si="10"/>
        <v>9.8263300508338016</v>
      </c>
    </row>
    <row r="167" spans="1:15" ht="15.75" hidden="1" customHeight="1">
      <c r="A167" s="255">
        <v>164</v>
      </c>
      <c r="B167" s="26">
        <f>Demographics!D170</f>
        <v>0</v>
      </c>
      <c r="C167" s="257">
        <f>Demographics!F170/12</f>
        <v>181.80841875000002</v>
      </c>
      <c r="D167" s="257">
        <f>Demographics!G170/12</f>
        <v>167.99097892500004</v>
      </c>
      <c r="E167" s="257">
        <f t="shared" si="0"/>
        <v>363.61683750000003</v>
      </c>
      <c r="F167" s="257">
        <f t="shared" si="1"/>
        <v>227.26052343750001</v>
      </c>
      <c r="G167" s="257">
        <f t="shared" si="2"/>
        <v>839.95489462500018</v>
      </c>
      <c r="H167" s="257">
        <f t="shared" si="3"/>
        <v>529.17158361375016</v>
      </c>
      <c r="I167" s="257">
        <f t="shared" si="4"/>
        <v>559.40995982025015</v>
      </c>
      <c r="J167" s="257">
        <f t="shared" si="5"/>
        <v>209.98872365625004</v>
      </c>
      <c r="K167" s="257">
        <f t="shared" si="6"/>
        <v>352.78105574250009</v>
      </c>
      <c r="L167" s="257">
        <f t="shared" si="7"/>
        <v>419.97744731250009</v>
      </c>
      <c r="M167" s="241">
        <f t="shared" si="8"/>
        <v>209.07968156250004</v>
      </c>
      <c r="N167" s="241">
        <f t="shared" si="9"/>
        <v>463.61146781250005</v>
      </c>
      <c r="O167" s="241">
        <f t="shared" si="10"/>
        <v>19.694863845113105</v>
      </c>
    </row>
    <row r="168" spans="1:15" ht="15.75" hidden="1" customHeight="1">
      <c r="A168" s="255">
        <v>165</v>
      </c>
      <c r="B168" s="26">
        <f>Demographics!D171</f>
        <v>0</v>
      </c>
      <c r="C168" s="257">
        <f>Demographics!F171/12</f>
        <v>36.439003125000006</v>
      </c>
      <c r="D168" s="257">
        <f>Demographics!G171/12</f>
        <v>33.669638887500007</v>
      </c>
      <c r="E168" s="257">
        <f t="shared" si="0"/>
        <v>72.878006250000013</v>
      </c>
      <c r="F168" s="257">
        <f t="shared" si="1"/>
        <v>45.548753906250006</v>
      </c>
      <c r="G168" s="257">
        <f t="shared" si="2"/>
        <v>168.34819443750004</v>
      </c>
      <c r="H168" s="257">
        <f t="shared" si="3"/>
        <v>106.05936249562502</v>
      </c>
      <c r="I168" s="257">
        <f t="shared" si="4"/>
        <v>112.11989749537503</v>
      </c>
      <c r="J168" s="257">
        <f t="shared" si="5"/>
        <v>42.08704860937501</v>
      </c>
      <c r="K168" s="257">
        <f t="shared" si="6"/>
        <v>70.706241663750021</v>
      </c>
      <c r="L168" s="257">
        <f t="shared" si="7"/>
        <v>84.17409721875002</v>
      </c>
      <c r="M168" s="241">
        <f t="shared" si="8"/>
        <v>41.904853593750005</v>
      </c>
      <c r="N168" s="241">
        <f t="shared" si="9"/>
        <v>92.91945796875001</v>
      </c>
      <c r="O168" s="241">
        <f t="shared" si="10"/>
        <v>3.9473485888756508</v>
      </c>
    </row>
    <row r="169" spans="1:15" ht="15.75" hidden="1" customHeight="1">
      <c r="A169" s="255">
        <v>166</v>
      </c>
      <c r="B169" s="26">
        <f>Demographics!D172</f>
        <v>0</v>
      </c>
      <c r="C169" s="257">
        <f>Demographics!F172/12</f>
        <v>50.713118750000007</v>
      </c>
      <c r="D169" s="257">
        <f>Demographics!G172/12</f>
        <v>46.858921725000009</v>
      </c>
      <c r="E169" s="257">
        <f t="shared" si="0"/>
        <v>101.42623750000001</v>
      </c>
      <c r="F169" s="257">
        <f t="shared" si="1"/>
        <v>63.391398437500008</v>
      </c>
      <c r="G169" s="257">
        <f t="shared" si="2"/>
        <v>234.29460862500005</v>
      </c>
      <c r="H169" s="257">
        <f t="shared" si="3"/>
        <v>147.60560343375002</v>
      </c>
      <c r="I169" s="257">
        <f t="shared" si="4"/>
        <v>156.04020934425003</v>
      </c>
      <c r="J169" s="257">
        <f t="shared" si="5"/>
        <v>58.573652156250013</v>
      </c>
      <c r="K169" s="257">
        <f t="shared" si="6"/>
        <v>98.403735622500022</v>
      </c>
      <c r="L169" s="257">
        <f t="shared" si="7"/>
        <v>117.14730431250003</v>
      </c>
      <c r="M169" s="241">
        <f t="shared" si="8"/>
        <v>58.320086562500009</v>
      </c>
      <c r="N169" s="241">
        <f t="shared" si="9"/>
        <v>129.31845281250003</v>
      </c>
      <c r="O169" s="241">
        <f t="shared" si="10"/>
        <v>5.4936288198827006</v>
      </c>
    </row>
    <row r="170" spans="1:15" ht="15.75" hidden="1" customHeight="1">
      <c r="A170" s="255">
        <v>167</v>
      </c>
      <c r="B170" s="26">
        <f>Demographics!D173</f>
        <v>0</v>
      </c>
      <c r="C170" s="257">
        <f>Demographics!F173/12</f>
        <v>55.738878125000006</v>
      </c>
      <c r="D170" s="257">
        <f>Demographics!G173/12</f>
        <v>51.502723387500005</v>
      </c>
      <c r="E170" s="257">
        <f t="shared" si="0"/>
        <v>111.47775625000001</v>
      </c>
      <c r="F170" s="257">
        <f t="shared" si="1"/>
        <v>69.67359765625001</v>
      </c>
      <c r="G170" s="257">
        <f t="shared" si="2"/>
        <v>257.51361693750005</v>
      </c>
      <c r="H170" s="257">
        <f t="shared" si="3"/>
        <v>162.23357867062504</v>
      </c>
      <c r="I170" s="257">
        <f t="shared" si="4"/>
        <v>171.50406888037503</v>
      </c>
      <c r="J170" s="257">
        <f t="shared" si="5"/>
        <v>64.378404234375012</v>
      </c>
      <c r="K170" s="257">
        <f t="shared" si="6"/>
        <v>108.15571911375001</v>
      </c>
      <c r="L170" s="257">
        <f t="shared" si="7"/>
        <v>128.75680846875002</v>
      </c>
      <c r="M170" s="241">
        <f t="shared" si="8"/>
        <v>64.09970984375002</v>
      </c>
      <c r="N170" s="241">
        <f t="shared" si="9"/>
        <v>142.13413921875002</v>
      </c>
      <c r="O170" s="241">
        <f t="shared" si="10"/>
        <v>6.0380571103296505</v>
      </c>
    </row>
    <row r="171" spans="1:15" ht="15.75" hidden="1" customHeight="1">
      <c r="A171" s="255">
        <v>168</v>
      </c>
      <c r="B171" s="26">
        <f>Demographics!D174</f>
        <v>0</v>
      </c>
      <c r="C171" s="257">
        <f>Demographics!F174/12</f>
        <v>55.627993750000009</v>
      </c>
      <c r="D171" s="257">
        <f>Demographics!G174/12</f>
        <v>51.400266225000017</v>
      </c>
      <c r="E171" s="257">
        <f t="shared" si="0"/>
        <v>111.25598750000002</v>
      </c>
      <c r="F171" s="257">
        <f t="shared" si="1"/>
        <v>69.534992187500009</v>
      </c>
      <c r="G171" s="257">
        <f t="shared" si="2"/>
        <v>257.00133112500009</v>
      </c>
      <c r="H171" s="257">
        <f t="shared" si="3"/>
        <v>161.91083860875005</v>
      </c>
      <c r="I171" s="257">
        <f t="shared" si="4"/>
        <v>171.16288652925007</v>
      </c>
      <c r="J171" s="257">
        <f t="shared" si="5"/>
        <v>64.250332781250023</v>
      </c>
      <c r="K171" s="257">
        <f t="shared" si="6"/>
        <v>107.94055907250004</v>
      </c>
      <c r="L171" s="257">
        <f t="shared" si="7"/>
        <v>128.50066556250005</v>
      </c>
      <c r="M171" s="241">
        <f t="shared" si="8"/>
        <v>63.972192812500019</v>
      </c>
      <c r="N171" s="241">
        <f t="shared" si="9"/>
        <v>141.85138406250002</v>
      </c>
      <c r="O171" s="241">
        <f t="shared" si="10"/>
        <v>6.0260452756567018</v>
      </c>
    </row>
    <row r="172" spans="1:15" ht="15.75" customHeight="1">
      <c r="A172" s="255">
        <v>1</v>
      </c>
      <c r="B172" s="39" t="str">
        <f>Demographics!D176</f>
        <v>Angoori</v>
      </c>
      <c r="C172" s="260">
        <f>Demographics!F176/12</f>
        <v>26.25</v>
      </c>
      <c r="D172" s="260">
        <f>Demographics!G176/12</f>
        <v>26.25</v>
      </c>
      <c r="E172" s="260">
        <f t="shared" si="0"/>
        <v>52.5</v>
      </c>
      <c r="F172" s="260">
        <f t="shared" si="1"/>
        <v>32.8125</v>
      </c>
      <c r="G172" s="260">
        <f t="shared" si="2"/>
        <v>131.25</v>
      </c>
      <c r="H172" s="260">
        <f t="shared" si="3"/>
        <v>82.6875</v>
      </c>
      <c r="I172" s="260">
        <f t="shared" si="4"/>
        <v>87.412500000000009</v>
      </c>
      <c r="J172" s="260">
        <f t="shared" si="5"/>
        <v>32.8125</v>
      </c>
      <c r="K172" s="260">
        <f t="shared" si="6"/>
        <v>55.125</v>
      </c>
      <c r="L172" s="260">
        <f t="shared" si="7"/>
        <v>65.625</v>
      </c>
      <c r="M172" s="261">
        <f t="shared" si="8"/>
        <v>30.187500000000004</v>
      </c>
      <c r="N172" s="261">
        <f t="shared" si="9"/>
        <v>66.9375</v>
      </c>
      <c r="O172" s="261">
        <f t="shared" si="10"/>
        <v>3.0421649999999998</v>
      </c>
    </row>
    <row r="173" spans="1:15" ht="15.75" customHeight="1">
      <c r="A173" s="255">
        <v>2</v>
      </c>
      <c r="B173" s="39" t="str">
        <f>Demographics!D177</f>
        <v>Ban</v>
      </c>
      <c r="C173" s="260">
        <f>Demographics!F177/12</f>
        <v>36.5</v>
      </c>
      <c r="D173" s="260">
        <f>Demographics!G177/12</f>
        <v>36.5</v>
      </c>
      <c r="E173" s="260">
        <f t="shared" si="0"/>
        <v>73</v>
      </c>
      <c r="F173" s="260">
        <f t="shared" si="1"/>
        <v>45.625</v>
      </c>
      <c r="G173" s="260">
        <f t="shared" si="2"/>
        <v>182.5</v>
      </c>
      <c r="H173" s="260">
        <f t="shared" si="3"/>
        <v>114.97500000000001</v>
      </c>
      <c r="I173" s="260">
        <f t="shared" si="4"/>
        <v>121.54500000000002</v>
      </c>
      <c r="J173" s="260">
        <f t="shared" si="5"/>
        <v>45.625</v>
      </c>
      <c r="K173" s="260">
        <f t="shared" si="6"/>
        <v>76.650000000000006</v>
      </c>
      <c r="L173" s="260">
        <f t="shared" si="7"/>
        <v>91.25</v>
      </c>
      <c r="M173" s="261">
        <f t="shared" si="8"/>
        <v>41.974999999999994</v>
      </c>
      <c r="N173" s="261">
        <f t="shared" si="9"/>
        <v>93.075000000000017</v>
      </c>
      <c r="O173" s="261">
        <f t="shared" si="10"/>
        <v>4.2300579999999997</v>
      </c>
    </row>
    <row r="174" spans="1:15" ht="15.75" customHeight="1">
      <c r="A174" s="255">
        <v>3</v>
      </c>
      <c r="B174" s="39" t="str">
        <f>Demographics!D178</f>
        <v>Charahan</v>
      </c>
      <c r="C174" s="260">
        <f>Demographics!F178/12</f>
        <v>42.666666666666664</v>
      </c>
      <c r="D174" s="260">
        <f>Demographics!G178/12</f>
        <v>40.083333333333336</v>
      </c>
      <c r="E174" s="260">
        <f t="shared" si="0"/>
        <v>85.333333333333329</v>
      </c>
      <c r="F174" s="260">
        <f t="shared" si="1"/>
        <v>53.333333333333329</v>
      </c>
      <c r="G174" s="260">
        <f t="shared" si="2"/>
        <v>200.41666666666669</v>
      </c>
      <c r="H174" s="260">
        <f t="shared" si="3"/>
        <v>126.2625</v>
      </c>
      <c r="I174" s="260">
        <f t="shared" si="4"/>
        <v>133.47750000000002</v>
      </c>
      <c r="J174" s="260">
        <f t="shared" si="5"/>
        <v>50.104166666666671</v>
      </c>
      <c r="K174" s="260">
        <f t="shared" si="6"/>
        <v>84.175000000000011</v>
      </c>
      <c r="L174" s="260">
        <f t="shared" si="7"/>
        <v>100.20833333333334</v>
      </c>
      <c r="M174" s="261">
        <f t="shared" si="8"/>
        <v>49.066666666666663</v>
      </c>
      <c r="N174" s="261">
        <f t="shared" si="9"/>
        <v>108.79999999999998</v>
      </c>
      <c r="O174" s="261">
        <f t="shared" si="10"/>
        <v>4.6876010000000008</v>
      </c>
    </row>
    <row r="175" spans="1:15" ht="15.75" customHeight="1">
      <c r="A175" s="255">
        <v>4</v>
      </c>
      <c r="B175" s="39" t="str">
        <f>Demographics!D179</f>
        <v>Darya Gali</v>
      </c>
      <c r="C175" s="260">
        <f>Demographics!F179/12</f>
        <v>42.583333333333336</v>
      </c>
      <c r="D175" s="260">
        <f>Demographics!G179/12</f>
        <v>40</v>
      </c>
      <c r="E175" s="260">
        <f t="shared" si="0"/>
        <v>85.166666666666671</v>
      </c>
      <c r="F175" s="260">
        <f t="shared" si="1"/>
        <v>53.229166666666671</v>
      </c>
      <c r="G175" s="260">
        <f t="shared" si="2"/>
        <v>200</v>
      </c>
      <c r="H175" s="260">
        <f t="shared" si="3"/>
        <v>126</v>
      </c>
      <c r="I175" s="260">
        <f t="shared" si="4"/>
        <v>133.20000000000002</v>
      </c>
      <c r="J175" s="260">
        <f t="shared" si="5"/>
        <v>50</v>
      </c>
      <c r="K175" s="260">
        <f t="shared" si="6"/>
        <v>84</v>
      </c>
      <c r="L175" s="260">
        <f t="shared" si="7"/>
        <v>100</v>
      </c>
      <c r="M175" s="261">
        <f t="shared" si="8"/>
        <v>48.970833333333339</v>
      </c>
      <c r="N175" s="261">
        <f t="shared" si="9"/>
        <v>108.58750000000001</v>
      </c>
      <c r="O175" s="261">
        <f t="shared" si="10"/>
        <v>4.6779433333333325</v>
      </c>
    </row>
    <row r="176" spans="1:15" ht="15.75" customHeight="1">
      <c r="A176" s="255">
        <v>5</v>
      </c>
      <c r="B176" s="39" t="str">
        <f>Demographics!D180</f>
        <v>Dewal</v>
      </c>
      <c r="C176" s="260">
        <f>Demographics!F180/12</f>
        <v>36.5</v>
      </c>
      <c r="D176" s="260">
        <f>Demographics!G180/12</f>
        <v>34.333333333333336</v>
      </c>
      <c r="E176" s="260">
        <f t="shared" si="0"/>
        <v>73</v>
      </c>
      <c r="F176" s="260">
        <f t="shared" si="1"/>
        <v>45.625</v>
      </c>
      <c r="G176" s="260">
        <f t="shared" si="2"/>
        <v>171.66666666666669</v>
      </c>
      <c r="H176" s="260">
        <f t="shared" si="3"/>
        <v>108.15</v>
      </c>
      <c r="I176" s="260">
        <f t="shared" si="4"/>
        <v>114.33000000000001</v>
      </c>
      <c r="J176" s="260">
        <f t="shared" si="5"/>
        <v>42.916666666666671</v>
      </c>
      <c r="K176" s="260">
        <f t="shared" si="6"/>
        <v>72.100000000000009</v>
      </c>
      <c r="L176" s="260">
        <f t="shared" si="7"/>
        <v>85.833333333333343</v>
      </c>
      <c r="M176" s="261">
        <f t="shared" si="8"/>
        <v>41.974999999999994</v>
      </c>
      <c r="N176" s="261">
        <f t="shared" si="9"/>
        <v>93.075000000000017</v>
      </c>
      <c r="O176" s="261">
        <f t="shared" si="10"/>
        <v>4.0144053333333334</v>
      </c>
    </row>
    <row r="177" spans="1:15" ht="15.75" customHeight="1">
      <c r="A177" s="255">
        <v>6</v>
      </c>
      <c r="B177" s="39" t="str">
        <f>Demographics!D181</f>
        <v>Ghel</v>
      </c>
      <c r="C177" s="260">
        <f>Demographics!F181/12</f>
        <v>31.333333333333332</v>
      </c>
      <c r="D177" s="260">
        <f>Demographics!G181/12</f>
        <v>29.5</v>
      </c>
      <c r="E177" s="260">
        <f t="shared" si="0"/>
        <v>62.666666666666664</v>
      </c>
      <c r="F177" s="260">
        <f t="shared" si="1"/>
        <v>39.166666666666664</v>
      </c>
      <c r="G177" s="260">
        <f t="shared" si="2"/>
        <v>147.5</v>
      </c>
      <c r="H177" s="260">
        <f t="shared" si="3"/>
        <v>92.924999999999997</v>
      </c>
      <c r="I177" s="260">
        <f t="shared" si="4"/>
        <v>98.235000000000014</v>
      </c>
      <c r="J177" s="260">
        <f t="shared" si="5"/>
        <v>36.875</v>
      </c>
      <c r="K177" s="260">
        <f t="shared" si="6"/>
        <v>61.95</v>
      </c>
      <c r="L177" s="260">
        <f t="shared" si="7"/>
        <v>73.75</v>
      </c>
      <c r="M177" s="261">
        <f t="shared" si="8"/>
        <v>36.033333333333331</v>
      </c>
      <c r="N177" s="261">
        <f t="shared" si="9"/>
        <v>79.900000000000006</v>
      </c>
      <c r="O177" s="261">
        <f t="shared" si="10"/>
        <v>3.4488073333333338</v>
      </c>
    </row>
    <row r="178" spans="1:15" ht="15.75" customHeight="1">
      <c r="A178" s="255">
        <v>7</v>
      </c>
      <c r="B178" s="39" t="str">
        <f>Demographics!D182</f>
        <v>Ghora Gali</v>
      </c>
      <c r="C178" s="260">
        <f>Demographics!F182/12</f>
        <v>48.25</v>
      </c>
      <c r="D178" s="260">
        <f>Demographics!G182/12</f>
        <v>45.333333333333336</v>
      </c>
      <c r="E178" s="260">
        <f t="shared" si="0"/>
        <v>96.5</v>
      </c>
      <c r="F178" s="260">
        <f t="shared" si="1"/>
        <v>60.3125</v>
      </c>
      <c r="G178" s="260">
        <f t="shared" si="2"/>
        <v>226.66666666666669</v>
      </c>
      <c r="H178" s="260">
        <f t="shared" si="3"/>
        <v>142.80000000000001</v>
      </c>
      <c r="I178" s="260">
        <f t="shared" si="4"/>
        <v>150.96</v>
      </c>
      <c r="J178" s="260">
        <f t="shared" si="5"/>
        <v>56.666666666666671</v>
      </c>
      <c r="K178" s="260">
        <f t="shared" si="6"/>
        <v>95.2</v>
      </c>
      <c r="L178" s="260">
        <f t="shared" si="7"/>
        <v>113.33333333333334</v>
      </c>
      <c r="M178" s="261">
        <f t="shared" si="8"/>
        <v>55.487499999999997</v>
      </c>
      <c r="N178" s="261">
        <f t="shared" si="9"/>
        <v>123.03750000000001</v>
      </c>
      <c r="O178" s="261">
        <f t="shared" si="10"/>
        <v>5.3014873333333341</v>
      </c>
    </row>
    <row r="179" spans="1:15" ht="15.75" customHeight="1">
      <c r="A179" s="255">
        <v>8</v>
      </c>
      <c r="B179" s="39" t="str">
        <f>Demographics!D183</f>
        <v>Masiari</v>
      </c>
      <c r="C179" s="260">
        <f>Demographics!F183/12</f>
        <v>35.583333333333336</v>
      </c>
      <c r="D179" s="260">
        <f>Demographics!G183/12</f>
        <v>33.416666666666664</v>
      </c>
      <c r="E179" s="260">
        <f t="shared" si="0"/>
        <v>71.166666666666671</v>
      </c>
      <c r="F179" s="260">
        <f t="shared" si="1"/>
        <v>44.479166666666671</v>
      </c>
      <c r="G179" s="260">
        <f t="shared" si="2"/>
        <v>167.08333333333331</v>
      </c>
      <c r="H179" s="260">
        <f t="shared" si="3"/>
        <v>105.2625</v>
      </c>
      <c r="I179" s="260">
        <f t="shared" si="4"/>
        <v>111.2775</v>
      </c>
      <c r="J179" s="260">
        <f t="shared" si="5"/>
        <v>41.770833333333329</v>
      </c>
      <c r="K179" s="260">
        <f t="shared" si="6"/>
        <v>70.174999999999997</v>
      </c>
      <c r="L179" s="260">
        <f t="shared" si="7"/>
        <v>83.541666666666657</v>
      </c>
      <c r="M179" s="261">
        <f t="shared" si="8"/>
        <v>40.920833333333341</v>
      </c>
      <c r="N179" s="261">
        <f t="shared" si="9"/>
        <v>90.737500000000011</v>
      </c>
      <c r="O179" s="261">
        <f t="shared" si="10"/>
        <v>3.9081709999999998</v>
      </c>
    </row>
    <row r="180" spans="1:15" ht="15.75" customHeight="1">
      <c r="A180" s="255">
        <v>9</v>
      </c>
      <c r="B180" s="39" t="str">
        <f>Demographics!D184</f>
        <v>Murree</v>
      </c>
      <c r="C180" s="260">
        <f>Demographics!F184/12</f>
        <v>68</v>
      </c>
      <c r="D180" s="260">
        <f>Demographics!G184/12</f>
        <v>63.916666666666664</v>
      </c>
      <c r="E180" s="260">
        <f t="shared" si="0"/>
        <v>136</v>
      </c>
      <c r="F180" s="260">
        <f t="shared" si="1"/>
        <v>85</v>
      </c>
      <c r="G180" s="260">
        <f t="shared" si="2"/>
        <v>319.58333333333331</v>
      </c>
      <c r="H180" s="260">
        <f t="shared" si="3"/>
        <v>201.33750000000001</v>
      </c>
      <c r="I180" s="260">
        <f t="shared" si="4"/>
        <v>212.84250000000003</v>
      </c>
      <c r="J180" s="260">
        <f t="shared" si="5"/>
        <v>79.895833333333329</v>
      </c>
      <c r="K180" s="260">
        <f t="shared" si="6"/>
        <v>134.22499999999999</v>
      </c>
      <c r="L180" s="260">
        <f t="shared" si="7"/>
        <v>159.79166666666666</v>
      </c>
      <c r="M180" s="261">
        <f t="shared" si="8"/>
        <v>78.2</v>
      </c>
      <c r="N180" s="261">
        <f t="shared" si="9"/>
        <v>173.4</v>
      </c>
      <c r="O180" s="261">
        <f t="shared" si="10"/>
        <v>7.4742336666666658</v>
      </c>
    </row>
    <row r="181" spans="1:15" ht="15.75" customHeight="1">
      <c r="A181" s="255">
        <v>10</v>
      </c>
      <c r="B181" s="39" t="str">
        <f>Demographics!D185</f>
        <v>Numbal</v>
      </c>
      <c r="C181" s="260">
        <f>Demographics!F185/12</f>
        <v>37.833333333333336</v>
      </c>
      <c r="D181" s="260">
        <f>Demographics!G185/12</f>
        <v>35.333333333333336</v>
      </c>
      <c r="E181" s="260">
        <f t="shared" si="0"/>
        <v>75.666666666666671</v>
      </c>
      <c r="F181" s="260">
        <f t="shared" si="1"/>
        <v>47.291666666666671</v>
      </c>
      <c r="G181" s="260">
        <f t="shared" si="2"/>
        <v>176.66666666666669</v>
      </c>
      <c r="H181" s="260">
        <f t="shared" si="3"/>
        <v>111.30000000000001</v>
      </c>
      <c r="I181" s="260">
        <f t="shared" si="4"/>
        <v>117.66000000000001</v>
      </c>
      <c r="J181" s="260">
        <f t="shared" si="5"/>
        <v>44.166666666666671</v>
      </c>
      <c r="K181" s="260">
        <f t="shared" si="6"/>
        <v>74.2</v>
      </c>
      <c r="L181" s="260">
        <f t="shared" si="7"/>
        <v>88.333333333333343</v>
      </c>
      <c r="M181" s="261">
        <f t="shared" si="8"/>
        <v>43.50833333333334</v>
      </c>
      <c r="N181" s="261">
        <f t="shared" si="9"/>
        <v>96.475000000000009</v>
      </c>
      <c r="O181" s="261">
        <f t="shared" si="10"/>
        <v>4.1357506666666666</v>
      </c>
    </row>
    <row r="182" spans="1:15" ht="15.75" customHeight="1">
      <c r="A182" s="255">
        <v>11</v>
      </c>
      <c r="B182" s="39" t="str">
        <f>Demographics!D186</f>
        <v>Phaghwari</v>
      </c>
      <c r="C182" s="260">
        <f>Demographics!F186/12</f>
        <v>42.916666666666664</v>
      </c>
      <c r="D182" s="260">
        <f>Demographics!G186/12</f>
        <v>40.333333333333336</v>
      </c>
      <c r="E182" s="260">
        <f t="shared" si="0"/>
        <v>85.833333333333329</v>
      </c>
      <c r="F182" s="260">
        <f t="shared" si="1"/>
        <v>53.645833333333329</v>
      </c>
      <c r="G182" s="260">
        <f t="shared" si="2"/>
        <v>201.66666666666669</v>
      </c>
      <c r="H182" s="260">
        <f t="shared" si="3"/>
        <v>127.05000000000001</v>
      </c>
      <c r="I182" s="260">
        <f t="shared" si="4"/>
        <v>134.31</v>
      </c>
      <c r="J182" s="260">
        <f t="shared" si="5"/>
        <v>50.416666666666671</v>
      </c>
      <c r="K182" s="260">
        <f t="shared" si="6"/>
        <v>84.7</v>
      </c>
      <c r="L182" s="260">
        <f t="shared" si="7"/>
        <v>100.83333333333334</v>
      </c>
      <c r="M182" s="261">
        <f t="shared" si="8"/>
        <v>49.354166666666671</v>
      </c>
      <c r="N182" s="261">
        <f t="shared" si="9"/>
        <v>109.4375</v>
      </c>
      <c r="O182" s="261">
        <f t="shared" si="10"/>
        <v>4.7165740000000005</v>
      </c>
    </row>
    <row r="183" spans="1:15" ht="15.75" customHeight="1">
      <c r="A183" s="255">
        <v>12</v>
      </c>
      <c r="B183" s="39" t="str">
        <f>Demographics!D187</f>
        <v>Potha Sharif</v>
      </c>
      <c r="C183" s="260">
        <f>Demographics!F187/12</f>
        <v>31.75</v>
      </c>
      <c r="D183" s="260">
        <f>Demographics!G187/12</f>
        <v>29.833333333333332</v>
      </c>
      <c r="E183" s="260">
        <f t="shared" si="0"/>
        <v>63.5</v>
      </c>
      <c r="F183" s="260">
        <f t="shared" si="1"/>
        <v>39.6875</v>
      </c>
      <c r="G183" s="260">
        <f t="shared" si="2"/>
        <v>149.16666666666666</v>
      </c>
      <c r="H183" s="260">
        <f t="shared" si="3"/>
        <v>93.975000000000009</v>
      </c>
      <c r="I183" s="260">
        <f t="shared" si="4"/>
        <v>99.345000000000013</v>
      </c>
      <c r="J183" s="260">
        <f t="shared" si="5"/>
        <v>37.291666666666664</v>
      </c>
      <c r="K183" s="260">
        <f t="shared" si="6"/>
        <v>62.65</v>
      </c>
      <c r="L183" s="260">
        <f t="shared" si="7"/>
        <v>74.583333333333329</v>
      </c>
      <c r="M183" s="261">
        <f t="shared" si="8"/>
        <v>36.512500000000003</v>
      </c>
      <c r="N183" s="261">
        <f t="shared" si="9"/>
        <v>80.962499999999991</v>
      </c>
      <c r="O183" s="261">
        <f t="shared" si="10"/>
        <v>3.4888013333333334</v>
      </c>
    </row>
    <row r="184" spans="1:15" ht="15.75" customHeight="1">
      <c r="A184" s="255">
        <v>13</v>
      </c>
      <c r="B184" s="39" t="str">
        <f>Demographics!D188</f>
        <v>Rawat</v>
      </c>
      <c r="C184" s="260">
        <f>Demographics!F188/12</f>
        <v>31.75</v>
      </c>
      <c r="D184" s="260">
        <f>Demographics!G188/12</f>
        <v>29.833333333333332</v>
      </c>
      <c r="E184" s="260">
        <f t="shared" si="0"/>
        <v>63.5</v>
      </c>
      <c r="F184" s="260">
        <f t="shared" si="1"/>
        <v>39.6875</v>
      </c>
      <c r="G184" s="260">
        <f t="shared" si="2"/>
        <v>149.16666666666666</v>
      </c>
      <c r="H184" s="260">
        <f t="shared" si="3"/>
        <v>93.975000000000009</v>
      </c>
      <c r="I184" s="260">
        <f t="shared" si="4"/>
        <v>99.345000000000013</v>
      </c>
      <c r="J184" s="260">
        <f t="shared" si="5"/>
        <v>37.291666666666664</v>
      </c>
      <c r="K184" s="260">
        <f t="shared" si="6"/>
        <v>62.65</v>
      </c>
      <c r="L184" s="260">
        <f t="shared" si="7"/>
        <v>74.583333333333329</v>
      </c>
      <c r="M184" s="261">
        <f t="shared" si="8"/>
        <v>36.512500000000003</v>
      </c>
      <c r="N184" s="261">
        <f t="shared" si="9"/>
        <v>80.962499999999991</v>
      </c>
      <c r="O184" s="261">
        <f t="shared" si="10"/>
        <v>3.4888013333333334</v>
      </c>
    </row>
    <row r="185" spans="1:15" ht="15.75" customHeight="1">
      <c r="A185" s="255">
        <v>14</v>
      </c>
      <c r="B185" s="39" t="str">
        <f>Demographics!D189</f>
        <v>Seher Baghla</v>
      </c>
      <c r="C185" s="260">
        <f>Demographics!F189/12</f>
        <v>32.75</v>
      </c>
      <c r="D185" s="260">
        <f>Demographics!G189/12</f>
        <v>30.75</v>
      </c>
      <c r="E185" s="260">
        <f t="shared" si="0"/>
        <v>65.5</v>
      </c>
      <c r="F185" s="260">
        <f t="shared" si="1"/>
        <v>40.9375</v>
      </c>
      <c r="G185" s="260">
        <f t="shared" si="2"/>
        <v>153.75</v>
      </c>
      <c r="H185" s="260">
        <f t="shared" si="3"/>
        <v>96.862499999999997</v>
      </c>
      <c r="I185" s="260">
        <f t="shared" si="4"/>
        <v>102.39750000000001</v>
      </c>
      <c r="J185" s="260">
        <f t="shared" si="5"/>
        <v>38.4375</v>
      </c>
      <c r="K185" s="260">
        <f t="shared" si="6"/>
        <v>64.575000000000003</v>
      </c>
      <c r="L185" s="260">
        <f t="shared" si="7"/>
        <v>76.875</v>
      </c>
      <c r="M185" s="261">
        <f t="shared" si="8"/>
        <v>37.662500000000001</v>
      </c>
      <c r="N185" s="261">
        <f t="shared" si="9"/>
        <v>83.512500000000003</v>
      </c>
      <c r="O185" s="261">
        <f t="shared" si="10"/>
        <v>3.5963989999999999</v>
      </c>
    </row>
    <row r="186" spans="1:15" ht="15.75" customHeight="1">
      <c r="A186" s="255">
        <v>15</v>
      </c>
      <c r="B186" s="39" t="str">
        <f>Demographics!D190</f>
        <v>Tret</v>
      </c>
      <c r="C186" s="260">
        <f>Demographics!F190/12</f>
        <v>60.666666666666664</v>
      </c>
      <c r="D186" s="260">
        <f>Demographics!G190/12</f>
        <v>57</v>
      </c>
      <c r="E186" s="260">
        <f t="shared" si="0"/>
        <v>121.33333333333333</v>
      </c>
      <c r="F186" s="260">
        <f t="shared" si="1"/>
        <v>75.833333333333329</v>
      </c>
      <c r="G186" s="260">
        <f t="shared" si="2"/>
        <v>285</v>
      </c>
      <c r="H186" s="260">
        <f t="shared" si="3"/>
        <v>179.55</v>
      </c>
      <c r="I186" s="260">
        <f t="shared" si="4"/>
        <v>189.81000000000003</v>
      </c>
      <c r="J186" s="260">
        <f t="shared" si="5"/>
        <v>71.25</v>
      </c>
      <c r="K186" s="260">
        <f t="shared" si="6"/>
        <v>119.7</v>
      </c>
      <c r="L186" s="260">
        <f t="shared" si="7"/>
        <v>142.5</v>
      </c>
      <c r="M186" s="261">
        <f t="shared" si="8"/>
        <v>69.766666666666666</v>
      </c>
      <c r="N186" s="261">
        <f t="shared" si="9"/>
        <v>154.69999999999999</v>
      </c>
      <c r="O186" s="261">
        <f t="shared" si="10"/>
        <v>6.6658306666666656</v>
      </c>
    </row>
    <row r="187" spans="1:15" ht="15.75" hidden="1" customHeight="1">
      <c r="A187" s="330">
        <v>185</v>
      </c>
      <c r="B187" s="276" t="str">
        <f>Demographics!D192</f>
        <v>Ghari Skindar</v>
      </c>
      <c r="C187" s="331">
        <v>81.904058593750008</v>
      </c>
      <c r="D187" s="331">
        <f>Demographics!G192/12</f>
        <v>1507.1284374999998</v>
      </c>
      <c r="E187" s="331">
        <f t="shared" si="0"/>
        <v>163.80811718750002</v>
      </c>
      <c r="F187" s="331">
        <f t="shared" si="1"/>
        <v>102.38007324218751</v>
      </c>
      <c r="G187" s="331">
        <f t="shared" si="2"/>
        <v>7535.6421874999987</v>
      </c>
      <c r="H187" s="331">
        <f t="shared" si="3"/>
        <v>4747.4545781249999</v>
      </c>
      <c r="I187" s="331">
        <f t="shared" si="4"/>
        <v>5018.7376968750004</v>
      </c>
      <c r="J187" s="331">
        <f t="shared" si="5"/>
        <v>1883.9105468749997</v>
      </c>
      <c r="K187" s="331">
        <f t="shared" si="6"/>
        <v>3164.9697187499996</v>
      </c>
      <c r="L187" s="331">
        <f t="shared" si="7"/>
        <v>3767.8210937499994</v>
      </c>
      <c r="M187" s="332">
        <f t="shared" si="8"/>
        <v>94.189667382812502</v>
      </c>
      <c r="N187" s="332">
        <f t="shared" si="9"/>
        <v>208.85534941406252</v>
      </c>
      <c r="O187" s="332">
        <f t="shared" si="10"/>
        <v>151.34745803984373</v>
      </c>
    </row>
    <row r="188" spans="1:15" ht="15.75" hidden="1" customHeight="1">
      <c r="A188" s="330">
        <v>186</v>
      </c>
      <c r="B188" s="276" t="str">
        <f>Demographics!D193</f>
        <v>Gheela Khurd</v>
      </c>
      <c r="C188" s="331">
        <v>49.703171875000002</v>
      </c>
      <c r="D188" s="331">
        <f>Demographics!G193/12</f>
        <v>3957.9728125000001</v>
      </c>
      <c r="E188" s="331">
        <f t="shared" si="0"/>
        <v>99.406343750000005</v>
      </c>
      <c r="F188" s="331">
        <f t="shared" si="1"/>
        <v>62.128964843750005</v>
      </c>
      <c r="G188" s="331">
        <f t="shared" si="2"/>
        <v>19789.864062500001</v>
      </c>
      <c r="H188" s="331">
        <f t="shared" si="3"/>
        <v>12467.614359375</v>
      </c>
      <c r="I188" s="331">
        <f t="shared" si="4"/>
        <v>13180.049465625001</v>
      </c>
      <c r="J188" s="331">
        <f t="shared" si="5"/>
        <v>4947.4660156250002</v>
      </c>
      <c r="K188" s="331">
        <f t="shared" si="6"/>
        <v>8311.7429062500014</v>
      </c>
      <c r="L188" s="331">
        <f t="shared" si="7"/>
        <v>9894.9320312500004</v>
      </c>
      <c r="M188" s="332">
        <f t="shared" si="8"/>
        <v>57.158647656250004</v>
      </c>
      <c r="N188" s="332">
        <f t="shared" si="9"/>
        <v>126.74308828125001</v>
      </c>
      <c r="O188" s="332">
        <f t="shared" si="10"/>
        <v>394.75809386562509</v>
      </c>
    </row>
    <row r="189" spans="1:15" ht="15.75" hidden="1" customHeight="1">
      <c r="A189" s="330">
        <v>187</v>
      </c>
      <c r="B189" s="276" t="str">
        <f>Demographics!D194</f>
        <v>Jalala</v>
      </c>
      <c r="C189" s="331">
        <v>130.528890625</v>
      </c>
      <c r="D189" s="331">
        <f>Demographics!G194/12</f>
        <v>1486.0004687499998</v>
      </c>
      <c r="E189" s="331">
        <f t="shared" si="0"/>
        <v>261.05778125000001</v>
      </c>
      <c r="F189" s="331">
        <f t="shared" si="1"/>
        <v>163.16111328125001</v>
      </c>
      <c r="G189" s="331">
        <f t="shared" si="2"/>
        <v>7430.0023437499985</v>
      </c>
      <c r="H189" s="331">
        <f t="shared" si="3"/>
        <v>4680.9014765624997</v>
      </c>
      <c r="I189" s="331">
        <f t="shared" si="4"/>
        <v>4948.3815609374997</v>
      </c>
      <c r="J189" s="331">
        <f t="shared" si="5"/>
        <v>1857.5005859374996</v>
      </c>
      <c r="K189" s="331">
        <f t="shared" si="6"/>
        <v>3120.6009843749998</v>
      </c>
      <c r="L189" s="331">
        <f t="shared" si="7"/>
        <v>3715.0011718749993</v>
      </c>
      <c r="M189" s="332">
        <f t="shared" si="8"/>
        <v>150.10822421875002</v>
      </c>
      <c r="N189" s="332">
        <f t="shared" si="9"/>
        <v>332.84867109375</v>
      </c>
      <c r="O189" s="332">
        <f t="shared" si="10"/>
        <v>150.04005130624995</v>
      </c>
    </row>
    <row r="190" spans="1:15" ht="15.75" hidden="1" customHeight="1">
      <c r="A190" s="330">
        <v>188</v>
      </c>
      <c r="B190" s="276" t="str">
        <f>Demographics!D195</f>
        <v>Khurum Paracha</v>
      </c>
      <c r="C190" s="331">
        <v>49.006398437499996</v>
      </c>
      <c r="D190" s="331">
        <f>Demographics!G195/12</f>
        <v>3723.0499218750006</v>
      </c>
      <c r="E190" s="331">
        <f t="shared" si="0"/>
        <v>98.012796874999992</v>
      </c>
      <c r="F190" s="331">
        <f t="shared" si="1"/>
        <v>61.257998046874995</v>
      </c>
      <c r="G190" s="331">
        <f t="shared" si="2"/>
        <v>18615.249609375001</v>
      </c>
      <c r="H190" s="331">
        <f t="shared" si="3"/>
        <v>11727.607253906252</v>
      </c>
      <c r="I190" s="331">
        <f t="shared" si="4"/>
        <v>12397.756239843753</v>
      </c>
      <c r="J190" s="331">
        <f t="shared" si="5"/>
        <v>4653.8124023437504</v>
      </c>
      <c r="K190" s="331">
        <f t="shared" si="6"/>
        <v>7818.404835937502</v>
      </c>
      <c r="L190" s="331">
        <f t="shared" si="7"/>
        <v>9307.6248046875007</v>
      </c>
      <c r="M190" s="332">
        <f t="shared" si="8"/>
        <v>56.357358203125003</v>
      </c>
      <c r="N190" s="332">
        <f t="shared" si="9"/>
        <v>124.966316015625</v>
      </c>
      <c r="O190" s="332">
        <f t="shared" si="10"/>
        <v>371.36434950250009</v>
      </c>
    </row>
    <row r="191" spans="1:15" ht="15.75" hidden="1" customHeight="1">
      <c r="A191" s="330">
        <v>189</v>
      </c>
      <c r="B191" s="276" t="str">
        <f>Demographics!D196</f>
        <v>Lub Thathoo</v>
      </c>
      <c r="C191" s="331">
        <v>122.78143359375002</v>
      </c>
      <c r="D191" s="331">
        <f>Demographics!G196/12</f>
        <v>2305.9668750000001</v>
      </c>
      <c r="E191" s="331">
        <f t="shared" si="0"/>
        <v>245.56286718750005</v>
      </c>
      <c r="F191" s="331">
        <f t="shared" si="1"/>
        <v>153.47679199218754</v>
      </c>
      <c r="G191" s="331">
        <f t="shared" si="2"/>
        <v>11529.834375</v>
      </c>
      <c r="H191" s="331">
        <f t="shared" si="3"/>
        <v>7263.7956562500003</v>
      </c>
      <c r="I191" s="331">
        <f t="shared" si="4"/>
        <v>7678.8696937500008</v>
      </c>
      <c r="J191" s="331">
        <f t="shared" si="5"/>
        <v>2882.4585937500001</v>
      </c>
      <c r="K191" s="331">
        <f t="shared" si="6"/>
        <v>4842.5304375000005</v>
      </c>
      <c r="L191" s="331">
        <f t="shared" si="7"/>
        <v>5764.9171875000002</v>
      </c>
      <c r="M191" s="332">
        <f t="shared" si="8"/>
        <v>141.19864863281254</v>
      </c>
      <c r="N191" s="332">
        <f t="shared" si="9"/>
        <v>313.09265566406259</v>
      </c>
      <c r="O191" s="332">
        <f t="shared" si="10"/>
        <v>231.5261992560938</v>
      </c>
    </row>
    <row r="192" spans="1:15" ht="15.75" hidden="1" customHeight="1">
      <c r="A192" s="330">
        <v>190</v>
      </c>
      <c r="B192" s="276" t="str">
        <f>Demographics!D197</f>
        <v>Mohra Shah Wali</v>
      </c>
      <c r="C192" s="331">
        <v>76.047843750000013</v>
      </c>
      <c r="D192" s="331">
        <f>Demographics!G197/12</f>
        <v>4907.7253124999997</v>
      </c>
      <c r="E192" s="331">
        <f t="shared" si="0"/>
        <v>152.09568750000003</v>
      </c>
      <c r="F192" s="331">
        <f t="shared" si="1"/>
        <v>95.059804687500019</v>
      </c>
      <c r="G192" s="331">
        <f t="shared" si="2"/>
        <v>24538.626562499998</v>
      </c>
      <c r="H192" s="331">
        <f t="shared" si="3"/>
        <v>15459.334734375001</v>
      </c>
      <c r="I192" s="331">
        <f t="shared" si="4"/>
        <v>16342.725290625001</v>
      </c>
      <c r="J192" s="331">
        <f t="shared" si="5"/>
        <v>6134.6566406249995</v>
      </c>
      <c r="K192" s="331">
        <f t="shared" si="6"/>
        <v>10306.22315625</v>
      </c>
      <c r="L192" s="331">
        <f t="shared" si="7"/>
        <v>12269.313281249999</v>
      </c>
      <c r="M192" s="332">
        <f t="shared" si="8"/>
        <v>87.455020312500011</v>
      </c>
      <c r="N192" s="332">
        <f t="shared" si="9"/>
        <v>193.92200156250001</v>
      </c>
      <c r="O192" s="332">
        <f t="shared" si="10"/>
        <v>489.71985852749998</v>
      </c>
    </row>
    <row r="193" spans="1:15" ht="15.75" hidden="1" customHeight="1">
      <c r="A193" s="330">
        <v>191</v>
      </c>
      <c r="B193" s="276" t="str">
        <f>Demographics!D198</f>
        <v>Saray Kala</v>
      </c>
      <c r="C193" s="331">
        <v>161.85051562500001</v>
      </c>
      <c r="D193" s="331">
        <f>Demographics!G198/12</f>
        <v>3240.1047999999996</v>
      </c>
      <c r="E193" s="331">
        <f t="shared" si="0"/>
        <v>323.70103125000003</v>
      </c>
      <c r="F193" s="331">
        <f t="shared" si="1"/>
        <v>202.31314453125003</v>
      </c>
      <c r="G193" s="331">
        <f t="shared" si="2"/>
        <v>16200.523999999998</v>
      </c>
      <c r="H193" s="331">
        <f t="shared" si="3"/>
        <v>10206.330120000001</v>
      </c>
      <c r="I193" s="331">
        <f t="shared" si="4"/>
        <v>10789.548984000001</v>
      </c>
      <c r="J193" s="331">
        <f t="shared" si="5"/>
        <v>4050.1309999999994</v>
      </c>
      <c r="K193" s="331">
        <f t="shared" si="6"/>
        <v>6804.2200799999991</v>
      </c>
      <c r="L193" s="331">
        <f t="shared" si="7"/>
        <v>8100.2619999999988</v>
      </c>
      <c r="M193" s="332">
        <f t="shared" si="8"/>
        <v>186.12809296875002</v>
      </c>
      <c r="N193" s="332">
        <f t="shared" si="9"/>
        <v>412.71881484375001</v>
      </c>
      <c r="O193" s="332">
        <f t="shared" si="10"/>
        <v>325.14198538922489</v>
      </c>
    </row>
    <row r="194" spans="1:15" ht="15.75" hidden="1" customHeight="1">
      <c r="A194" s="330">
        <v>192</v>
      </c>
      <c r="B194" s="276" t="str">
        <f>Demographics!D199</f>
        <v>Thatha Khalil</v>
      </c>
      <c r="C194" s="331">
        <v>106.85451999999999</v>
      </c>
      <c r="D194" s="331">
        <f>Demographics!G199/12</f>
        <v>1832.2174500000001</v>
      </c>
      <c r="E194" s="331">
        <f t="shared" si="0"/>
        <v>213.70903999999999</v>
      </c>
      <c r="F194" s="331">
        <f t="shared" si="1"/>
        <v>133.56815</v>
      </c>
      <c r="G194" s="331">
        <f t="shared" si="2"/>
        <v>9161.0872500000005</v>
      </c>
      <c r="H194" s="331">
        <f t="shared" si="3"/>
        <v>5771.4849675000005</v>
      </c>
      <c r="I194" s="331">
        <f t="shared" si="4"/>
        <v>6101.2841085000009</v>
      </c>
      <c r="J194" s="331">
        <f t="shared" si="5"/>
        <v>2290.2718125000001</v>
      </c>
      <c r="K194" s="331">
        <f t="shared" si="6"/>
        <v>3847.6566450000005</v>
      </c>
      <c r="L194" s="331">
        <f t="shared" si="7"/>
        <v>4580.5436250000002</v>
      </c>
      <c r="M194" s="332">
        <f t="shared" si="8"/>
        <v>122.882698</v>
      </c>
      <c r="N194" s="332">
        <f t="shared" si="9"/>
        <v>272.47902599999998</v>
      </c>
      <c r="O194" s="332">
        <f t="shared" si="10"/>
        <v>184.1124071806</v>
      </c>
    </row>
    <row r="195" spans="1:15" ht="15.75" hidden="1" customHeight="1">
      <c r="A195" s="330">
        <v>193</v>
      </c>
      <c r="B195" s="276" t="str">
        <f>Demographics!D200</f>
        <v>Usman Khattar</v>
      </c>
      <c r="C195" s="331">
        <v>60.424192500000004</v>
      </c>
      <c r="D195" s="331">
        <f>Demographics!G200/12</f>
        <v>2022.7514843750002</v>
      </c>
      <c r="E195" s="331">
        <f t="shared" si="0"/>
        <v>120.84838500000001</v>
      </c>
      <c r="F195" s="331">
        <f t="shared" si="1"/>
        <v>75.530240625000005</v>
      </c>
      <c r="G195" s="331">
        <f t="shared" si="2"/>
        <v>10113.757421875001</v>
      </c>
      <c r="H195" s="331">
        <f t="shared" si="3"/>
        <v>6371.667175781251</v>
      </c>
      <c r="I195" s="331">
        <f t="shared" si="4"/>
        <v>6735.7624429687512</v>
      </c>
      <c r="J195" s="331">
        <f t="shared" si="5"/>
        <v>2528.4393554687504</v>
      </c>
      <c r="K195" s="331">
        <f t="shared" si="6"/>
        <v>4247.7781171875004</v>
      </c>
      <c r="L195" s="331">
        <f t="shared" si="7"/>
        <v>5056.8787109375007</v>
      </c>
      <c r="M195" s="332">
        <f t="shared" si="8"/>
        <v>69.48782137500001</v>
      </c>
      <c r="N195" s="332">
        <f t="shared" si="9"/>
        <v>154.08169087500002</v>
      </c>
      <c r="O195" s="332">
        <f t="shared" si="10"/>
        <v>202.31704053211254</v>
      </c>
    </row>
    <row r="196" spans="1:15" ht="15.75" hidden="1" customHeight="1">
      <c r="A196" s="330">
        <v>194</v>
      </c>
      <c r="B196" s="273" t="s">
        <v>2784</v>
      </c>
      <c r="C196" s="331">
        <v>66.707761718750007</v>
      </c>
      <c r="D196" s="331">
        <f>Demographics!G203/12</f>
        <v>3523.1199999999994</v>
      </c>
      <c r="E196" s="331">
        <f t="shared" si="0"/>
        <v>133.41552343750001</v>
      </c>
      <c r="F196" s="331">
        <f t="shared" si="1"/>
        <v>83.384702148437512</v>
      </c>
      <c r="G196" s="331">
        <f t="shared" si="2"/>
        <v>17615.599999999999</v>
      </c>
      <c r="H196" s="331">
        <f t="shared" si="3"/>
        <v>11097.828</v>
      </c>
      <c r="I196" s="331">
        <f t="shared" si="4"/>
        <v>11731.989599999999</v>
      </c>
      <c r="J196" s="331">
        <f t="shared" si="5"/>
        <v>4403.8999999999996</v>
      </c>
      <c r="K196" s="331">
        <f t="shared" si="6"/>
        <v>7398.5519999999988</v>
      </c>
      <c r="L196" s="331">
        <f t="shared" si="7"/>
        <v>8807.7999999999993</v>
      </c>
      <c r="M196" s="332">
        <f t="shared" si="8"/>
        <v>76.713925976562507</v>
      </c>
      <c r="N196" s="332">
        <f t="shared" si="9"/>
        <v>170.10479238281252</v>
      </c>
      <c r="O196" s="332">
        <f t="shared" si="10"/>
        <v>351.75451882171865</v>
      </c>
    </row>
    <row r="197" spans="1:15" ht="15.75" hidden="1" customHeight="1">
      <c r="A197" s="330">
        <v>195</v>
      </c>
      <c r="B197" s="273" t="s">
        <v>2785</v>
      </c>
      <c r="C197" s="331">
        <v>48.906859375000003</v>
      </c>
      <c r="D197" s="331">
        <f>Demographics!G204/12</f>
        <v>2120.6846500000001</v>
      </c>
      <c r="E197" s="331">
        <f t="shared" si="0"/>
        <v>97.813718750000007</v>
      </c>
      <c r="F197" s="331">
        <f t="shared" si="1"/>
        <v>61.133574218750006</v>
      </c>
      <c r="G197" s="331">
        <f t="shared" si="2"/>
        <v>10603.42325</v>
      </c>
      <c r="H197" s="331">
        <f t="shared" si="3"/>
        <v>6680.1566475000009</v>
      </c>
      <c r="I197" s="331">
        <f t="shared" si="4"/>
        <v>7061.879884500001</v>
      </c>
      <c r="J197" s="331">
        <f t="shared" si="5"/>
        <v>2650.8558125</v>
      </c>
      <c r="K197" s="331">
        <f t="shared" si="6"/>
        <v>4453.4377650000006</v>
      </c>
      <c r="L197" s="331">
        <f t="shared" si="7"/>
        <v>5301.7116249999999</v>
      </c>
      <c r="M197" s="332">
        <f t="shared" si="8"/>
        <v>56.242888281250004</v>
      </c>
      <c r="N197" s="332">
        <f t="shared" si="9"/>
        <v>124.71249140625002</v>
      </c>
      <c r="O197" s="332">
        <f t="shared" si="10"/>
        <v>211.87610080317501</v>
      </c>
    </row>
    <row r="198" spans="1:15" ht="15.75" hidden="1" customHeight="1">
      <c r="A198" s="330">
        <v>196</v>
      </c>
      <c r="B198" s="273" t="s">
        <v>244</v>
      </c>
      <c r="C198" s="331">
        <v>114.98420703124999</v>
      </c>
      <c r="D198" s="331">
        <f>Demographics!G205/12</f>
        <v>1783.3615374999999</v>
      </c>
      <c r="E198" s="331">
        <f t="shared" si="0"/>
        <v>229.96841406249999</v>
      </c>
      <c r="F198" s="331">
        <f t="shared" si="1"/>
        <v>143.7302587890625</v>
      </c>
      <c r="G198" s="331">
        <f t="shared" si="2"/>
        <v>8916.8076875000006</v>
      </c>
      <c r="H198" s="331">
        <f t="shared" si="3"/>
        <v>5617.5888431250005</v>
      </c>
      <c r="I198" s="331">
        <f t="shared" si="4"/>
        <v>5938.5939198750002</v>
      </c>
      <c r="J198" s="331">
        <f t="shared" si="5"/>
        <v>2229.2019218750002</v>
      </c>
      <c r="K198" s="331">
        <f t="shared" si="6"/>
        <v>3745.0592287499999</v>
      </c>
      <c r="L198" s="331">
        <f t="shared" si="7"/>
        <v>4458.4038437500003</v>
      </c>
      <c r="M198" s="332">
        <f t="shared" si="8"/>
        <v>132.23183808593751</v>
      </c>
      <c r="N198" s="332">
        <f t="shared" si="9"/>
        <v>293.20972792968752</v>
      </c>
      <c r="O198" s="332">
        <f t="shared" si="10"/>
        <v>179.3826821774812</v>
      </c>
    </row>
    <row r="199" spans="1:15" ht="15.75" hidden="1" customHeight="1">
      <c r="A199" s="330">
        <v>197</v>
      </c>
      <c r="B199" s="273" t="s">
        <v>245</v>
      </c>
      <c r="C199" s="331">
        <v>116.188</v>
      </c>
      <c r="D199" s="331">
        <f>Demographics!G206/12</f>
        <v>1759.6982125000002</v>
      </c>
      <c r="E199" s="331">
        <f t="shared" si="0"/>
        <v>232.376</v>
      </c>
      <c r="F199" s="331">
        <f t="shared" si="1"/>
        <v>145.23500000000001</v>
      </c>
      <c r="G199" s="331">
        <f t="shared" si="2"/>
        <v>8798.4910625000011</v>
      </c>
      <c r="H199" s="331">
        <f t="shared" si="3"/>
        <v>5543.0493693750004</v>
      </c>
      <c r="I199" s="331">
        <f t="shared" si="4"/>
        <v>5859.7950476250007</v>
      </c>
      <c r="J199" s="331">
        <f t="shared" si="5"/>
        <v>2199.6227656250003</v>
      </c>
      <c r="K199" s="331">
        <f t="shared" si="6"/>
        <v>3695.3662462500006</v>
      </c>
      <c r="L199" s="331">
        <f t="shared" si="7"/>
        <v>4399.2455312500006</v>
      </c>
      <c r="M199" s="332">
        <f t="shared" si="8"/>
        <v>133.61619999999999</v>
      </c>
      <c r="N199" s="332">
        <f t="shared" si="9"/>
        <v>296.27940000000001</v>
      </c>
      <c r="O199" s="332">
        <f t="shared" si="10"/>
        <v>177.04711816655001</v>
      </c>
    </row>
    <row r="200" spans="1:15" ht="15.75" hidden="1" customHeight="1">
      <c r="A200" s="330">
        <v>198</v>
      </c>
      <c r="B200" s="273" t="s">
        <v>246</v>
      </c>
      <c r="C200" s="331">
        <v>69.937472500000013</v>
      </c>
      <c r="D200" s="331">
        <f>Demographics!G207/12</f>
        <v>4816.673828125</v>
      </c>
      <c r="E200" s="331">
        <f t="shared" si="0"/>
        <v>139.87494500000003</v>
      </c>
      <c r="F200" s="331">
        <f t="shared" si="1"/>
        <v>87.421840625000016</v>
      </c>
      <c r="G200" s="331">
        <f t="shared" si="2"/>
        <v>24083.369140625</v>
      </c>
      <c r="H200" s="331">
        <f t="shared" si="3"/>
        <v>15172.522558593751</v>
      </c>
      <c r="I200" s="331">
        <f t="shared" si="4"/>
        <v>16039.523847656252</v>
      </c>
      <c r="J200" s="331">
        <f t="shared" si="5"/>
        <v>6020.84228515625</v>
      </c>
      <c r="K200" s="331">
        <f t="shared" si="6"/>
        <v>10115.0150390625</v>
      </c>
      <c r="L200" s="331">
        <f t="shared" si="7"/>
        <v>12041.6845703125</v>
      </c>
      <c r="M200" s="332">
        <f t="shared" si="8"/>
        <v>80.428093375000017</v>
      </c>
      <c r="N200" s="332">
        <f t="shared" si="9"/>
        <v>178.34055487500001</v>
      </c>
      <c r="O200" s="332">
        <f t="shared" si="10"/>
        <v>480.55735651103748</v>
      </c>
    </row>
    <row r="201" spans="1:15" ht="15.75" hidden="1" customHeight="1">
      <c r="A201" s="330">
        <v>199</v>
      </c>
      <c r="B201" s="273" t="s">
        <v>247</v>
      </c>
      <c r="C201" s="331">
        <v>58.812986875</v>
      </c>
      <c r="D201" s="331">
        <f>Demographics!G208/12</f>
        <v>3909.6803125000006</v>
      </c>
      <c r="E201" s="331">
        <f t="shared" si="0"/>
        <v>117.62597375</v>
      </c>
      <c r="F201" s="331">
        <f t="shared" si="1"/>
        <v>73.516233593750002</v>
      </c>
      <c r="G201" s="331">
        <f t="shared" si="2"/>
        <v>19548.401562500003</v>
      </c>
      <c r="H201" s="331">
        <f t="shared" si="3"/>
        <v>12315.492984375001</v>
      </c>
      <c r="I201" s="331">
        <f t="shared" si="4"/>
        <v>13019.235440625003</v>
      </c>
      <c r="J201" s="331">
        <f t="shared" si="5"/>
        <v>4887.1003906250007</v>
      </c>
      <c r="K201" s="331">
        <f t="shared" si="6"/>
        <v>8210.3286562500016</v>
      </c>
      <c r="L201" s="331">
        <f t="shared" si="7"/>
        <v>9774.2007812500015</v>
      </c>
      <c r="M201" s="332">
        <f t="shared" si="8"/>
        <v>67.63493490625001</v>
      </c>
      <c r="N201" s="332">
        <f t="shared" si="9"/>
        <v>149.97311653125001</v>
      </c>
      <c r="O201" s="332">
        <f t="shared" si="10"/>
        <v>390.10048132902506</v>
      </c>
    </row>
    <row r="202" spans="1:15" ht="15.75" hidden="1" customHeight="1">
      <c r="A202" s="330">
        <v>200</v>
      </c>
      <c r="B202" s="273" t="s">
        <v>248</v>
      </c>
      <c r="C202" s="331">
        <v>58.032600625000008</v>
      </c>
      <c r="D202" s="331">
        <f>Demographics!G209/12</f>
        <v>2026.9972</v>
      </c>
      <c r="E202" s="331">
        <f t="shared" si="0"/>
        <v>116.06520125000002</v>
      </c>
      <c r="F202" s="331">
        <f t="shared" si="1"/>
        <v>72.540750781250011</v>
      </c>
      <c r="G202" s="331">
        <f t="shared" si="2"/>
        <v>10134.986000000001</v>
      </c>
      <c r="H202" s="331">
        <f t="shared" si="3"/>
        <v>6385.0411800000002</v>
      </c>
      <c r="I202" s="331">
        <f t="shared" si="4"/>
        <v>6749.9006760000011</v>
      </c>
      <c r="J202" s="331">
        <f t="shared" si="5"/>
        <v>2533.7465000000002</v>
      </c>
      <c r="K202" s="331">
        <f t="shared" si="6"/>
        <v>4256.6941200000001</v>
      </c>
      <c r="L202" s="331">
        <f t="shared" si="7"/>
        <v>5067.4930000000004</v>
      </c>
      <c r="M202" s="332">
        <f t="shared" si="8"/>
        <v>66.73749071875001</v>
      </c>
      <c r="N202" s="332">
        <f t="shared" si="9"/>
        <v>147.98313159375002</v>
      </c>
      <c r="O202" s="332">
        <f t="shared" si="10"/>
        <v>202.70049865662497</v>
      </c>
    </row>
    <row r="203" spans="1:15" ht="15.75" hidden="1" customHeight="1">
      <c r="A203" s="330">
        <v>201</v>
      </c>
      <c r="B203" s="273" t="s">
        <v>249</v>
      </c>
      <c r="C203" s="333">
        <v>158.84775390625001</v>
      </c>
      <c r="D203" s="331">
        <f>Demographics!G213/12</f>
        <v>103.30174181250004</v>
      </c>
      <c r="E203" s="331">
        <f t="shared" si="0"/>
        <v>317.69550781250001</v>
      </c>
      <c r="F203" s="331">
        <f t="shared" si="1"/>
        <v>198.5596923828125</v>
      </c>
      <c r="G203" s="331">
        <f t="shared" si="2"/>
        <v>516.5087090625002</v>
      </c>
      <c r="H203" s="331">
        <f t="shared" si="3"/>
        <v>325.40048670937512</v>
      </c>
      <c r="I203" s="331">
        <f t="shared" si="4"/>
        <v>343.99480023562518</v>
      </c>
      <c r="J203" s="331">
        <f t="shared" si="5"/>
        <v>129.12717726562505</v>
      </c>
      <c r="K203" s="331">
        <f t="shared" si="6"/>
        <v>216.9336578062501</v>
      </c>
      <c r="L203" s="331">
        <f t="shared" si="7"/>
        <v>258.2543545312501</v>
      </c>
      <c r="M203" s="332">
        <f t="shared" si="8"/>
        <v>182.67491699218752</v>
      </c>
      <c r="N203" s="332">
        <f t="shared" si="9"/>
        <v>405.0617724609375</v>
      </c>
      <c r="O203" s="332">
        <f t="shared" si="10"/>
        <v>12.880578219988005</v>
      </c>
    </row>
    <row r="204" spans="1:15" ht="15.75" hidden="1" customHeight="1">
      <c r="A204" s="330">
        <v>202</v>
      </c>
      <c r="B204" s="334" t="s">
        <v>250</v>
      </c>
      <c r="C204" s="335">
        <v>128.936265625</v>
      </c>
      <c r="D204" s="336">
        <f>Demographics!G214/12</f>
        <v>53.610018000000018</v>
      </c>
      <c r="E204" s="331">
        <f t="shared" ref="E204:E208" si="11">C204*2</f>
        <v>257.87253125000001</v>
      </c>
      <c r="F204" s="331">
        <f t="shared" ref="F204:F208" si="12">C204*1.25</f>
        <v>161.17033203125001</v>
      </c>
      <c r="G204" s="331">
        <f t="shared" ref="G204:G208" si="13">D204*4*1.25</f>
        <v>268.05009000000007</v>
      </c>
      <c r="H204" s="331">
        <f t="shared" ref="H204:H208" si="14">D204*3*1.05</f>
        <v>168.87155670000007</v>
      </c>
      <c r="I204" s="331">
        <f t="shared" ref="I204:I208" si="15">D204*3*1.11</f>
        <v>178.52135994000008</v>
      </c>
      <c r="J204" s="331">
        <f t="shared" ref="J204:J208" si="16">D204*1.25</f>
        <v>67.012522500000017</v>
      </c>
      <c r="K204" s="331">
        <f t="shared" ref="K204:K208" si="17">D204*2*1.05</f>
        <v>112.58103780000005</v>
      </c>
      <c r="L204" s="331">
        <f t="shared" ref="L204:L208" si="18">D204*2*1.25</f>
        <v>134.02504500000003</v>
      </c>
      <c r="M204" s="332">
        <f t="shared" ref="M204:M208" si="19">C204*0.92*1.25</f>
        <v>148.27670546875001</v>
      </c>
      <c r="N204" s="332">
        <f t="shared" ref="N204:N208" si="20">C204*1.02*2*1.25</f>
        <v>328.78747734375003</v>
      </c>
      <c r="O204" s="332">
        <f t="shared" ref="O204:O208" si="21">((E204*1.5)+(F204*4.4)+G204+(H204*13.1)+(I204*2.4)+(J204*2.46)+(K204*17)+(L204*2.6)+(M204*2.4)+(N204*2))/1000</f>
        <v>7.4453096172010031</v>
      </c>
    </row>
    <row r="205" spans="1:15" ht="15.75" hidden="1" customHeight="1">
      <c r="A205" s="330">
        <v>203</v>
      </c>
      <c r="B205" s="334" t="s">
        <v>2786</v>
      </c>
      <c r="C205" s="335">
        <v>66.84778</v>
      </c>
      <c r="D205" s="336">
        <f>Demographics!G215/12</f>
        <v>56.37082316250001</v>
      </c>
      <c r="E205" s="331">
        <f t="shared" si="11"/>
        <v>133.69556</v>
      </c>
      <c r="F205" s="331">
        <f t="shared" si="12"/>
        <v>83.559725</v>
      </c>
      <c r="G205" s="331">
        <f t="shared" si="13"/>
        <v>281.85411581250003</v>
      </c>
      <c r="H205" s="331">
        <f t="shared" si="14"/>
        <v>177.56809296187504</v>
      </c>
      <c r="I205" s="331">
        <f t="shared" si="15"/>
        <v>187.71484113112504</v>
      </c>
      <c r="J205" s="331">
        <f t="shared" si="16"/>
        <v>70.463528953125007</v>
      </c>
      <c r="K205" s="331">
        <f t="shared" si="17"/>
        <v>118.37872864125002</v>
      </c>
      <c r="L205" s="331">
        <f t="shared" si="18"/>
        <v>140.92705790625001</v>
      </c>
      <c r="M205" s="332">
        <f t="shared" si="19"/>
        <v>76.874947000000006</v>
      </c>
      <c r="N205" s="332">
        <f t="shared" si="20"/>
        <v>170.461839</v>
      </c>
      <c r="O205" s="332">
        <f t="shared" si="21"/>
        <v>6.7043304518099509</v>
      </c>
    </row>
    <row r="206" spans="1:15" ht="15.75" hidden="1" customHeight="1">
      <c r="A206" s="330">
        <v>204</v>
      </c>
      <c r="B206" s="334" t="s">
        <v>2787</v>
      </c>
      <c r="C206" s="335">
        <v>86.648753906250008</v>
      </c>
      <c r="D206" s="336">
        <f>Demographics!G216/12</f>
        <v>82.043265150000011</v>
      </c>
      <c r="E206" s="331">
        <f t="shared" si="11"/>
        <v>173.29750781250002</v>
      </c>
      <c r="F206" s="331">
        <f t="shared" si="12"/>
        <v>108.31094238281251</v>
      </c>
      <c r="G206" s="331">
        <f t="shared" si="13"/>
        <v>410.21632575000007</v>
      </c>
      <c r="H206" s="331">
        <f t="shared" si="14"/>
        <v>258.43628522250003</v>
      </c>
      <c r="I206" s="331">
        <f t="shared" si="15"/>
        <v>273.20407294950002</v>
      </c>
      <c r="J206" s="331">
        <f t="shared" si="16"/>
        <v>102.55408143750002</v>
      </c>
      <c r="K206" s="331">
        <f t="shared" si="17"/>
        <v>172.29085681500004</v>
      </c>
      <c r="L206" s="331">
        <f t="shared" si="18"/>
        <v>205.10816287500003</v>
      </c>
      <c r="M206" s="332">
        <f t="shared" si="19"/>
        <v>99.646066992187514</v>
      </c>
      <c r="N206" s="332">
        <f t="shared" si="20"/>
        <v>220.95432246093753</v>
      </c>
      <c r="O206" s="332">
        <f t="shared" si="21"/>
        <v>9.5835038808160533</v>
      </c>
    </row>
    <row r="207" spans="1:15" ht="15.75" hidden="1" customHeight="1">
      <c r="A207" s="330">
        <v>205</v>
      </c>
      <c r="B207" s="334" t="s">
        <v>2788</v>
      </c>
      <c r="C207" s="335">
        <v>121.71968359375002</v>
      </c>
      <c r="D207" s="336">
        <f>Demographics!G217/12</f>
        <v>48.14102081250001</v>
      </c>
      <c r="E207" s="331">
        <f t="shared" si="11"/>
        <v>243.43936718750004</v>
      </c>
      <c r="F207" s="331">
        <f t="shared" si="12"/>
        <v>152.14960449218754</v>
      </c>
      <c r="G207" s="331">
        <f t="shared" si="13"/>
        <v>240.70510406250006</v>
      </c>
      <c r="H207" s="331">
        <f t="shared" si="14"/>
        <v>151.64421555937503</v>
      </c>
      <c r="I207" s="331">
        <f t="shared" si="15"/>
        <v>160.30959930562503</v>
      </c>
      <c r="J207" s="331">
        <f t="shared" si="16"/>
        <v>60.176276015625014</v>
      </c>
      <c r="K207" s="331">
        <f t="shared" si="17"/>
        <v>101.09614370625002</v>
      </c>
      <c r="L207" s="331">
        <f t="shared" si="18"/>
        <v>120.35255203125003</v>
      </c>
      <c r="M207" s="332">
        <f t="shared" si="19"/>
        <v>139.97763613281253</v>
      </c>
      <c r="N207" s="332">
        <f t="shared" si="20"/>
        <v>310.38519316406257</v>
      </c>
      <c r="O207" s="332">
        <f t="shared" si="21"/>
        <v>6.7829061071035008</v>
      </c>
    </row>
    <row r="208" spans="1:15" ht="15.75" hidden="1" customHeight="1">
      <c r="A208" s="330">
        <v>206</v>
      </c>
      <c r="B208" s="334" t="s">
        <v>251</v>
      </c>
      <c r="C208" s="335">
        <v>106.90495312500001</v>
      </c>
      <c r="D208" s="336">
        <f>Demographics!G218/12</f>
        <v>71.074810537500014</v>
      </c>
      <c r="E208" s="331">
        <f t="shared" si="11"/>
        <v>213.80990625000001</v>
      </c>
      <c r="F208" s="331">
        <f t="shared" si="12"/>
        <v>133.63119140625</v>
      </c>
      <c r="G208" s="331">
        <f t="shared" si="13"/>
        <v>355.37405268750007</v>
      </c>
      <c r="H208" s="331">
        <f t="shared" si="14"/>
        <v>223.88565319312505</v>
      </c>
      <c r="I208" s="331">
        <f t="shared" si="15"/>
        <v>236.67911908987506</v>
      </c>
      <c r="J208" s="331">
        <f t="shared" si="16"/>
        <v>88.843513171875017</v>
      </c>
      <c r="K208" s="331">
        <f t="shared" si="17"/>
        <v>149.25710212875003</v>
      </c>
      <c r="L208" s="331">
        <f t="shared" si="18"/>
        <v>177.68702634375003</v>
      </c>
      <c r="M208" s="332">
        <f t="shared" si="19"/>
        <v>122.94069609375001</v>
      </c>
      <c r="N208" s="332">
        <f t="shared" si="20"/>
        <v>272.60763046875002</v>
      </c>
      <c r="O208" s="332">
        <f t="shared" si="21"/>
        <v>8.8231830755434526</v>
      </c>
    </row>
    <row r="209" spans="1:15" ht="15.75" hidden="1" customHeight="1">
      <c r="A209" s="255">
        <v>207</v>
      </c>
      <c r="B209" s="26" t="str">
        <f>Demographics!D214</f>
        <v>Bishandot</v>
      </c>
      <c r="C209" s="257">
        <f>Demographics!F214/12</f>
        <v>58.019500000000015</v>
      </c>
      <c r="D209" s="257">
        <f>Demographics!G214/12</f>
        <v>53.610018000000018</v>
      </c>
      <c r="E209" s="257">
        <f t="shared" ref="E209:E219" si="22">C209*2</f>
        <v>116.03900000000003</v>
      </c>
      <c r="F209" s="257">
        <f t="shared" ref="F209:F219" si="23">C209*1.25</f>
        <v>72.52437500000002</v>
      </c>
      <c r="G209" s="257">
        <f t="shared" ref="G209:G219" si="24">D209*4*1.25</f>
        <v>268.05009000000007</v>
      </c>
      <c r="H209" s="257">
        <f t="shared" ref="H209:H219" si="25">D209*3*1.05</f>
        <v>168.87155670000007</v>
      </c>
      <c r="I209" s="257">
        <f t="shared" ref="I209:I219" si="26">D209*3*1.11</f>
        <v>178.52135994000008</v>
      </c>
      <c r="J209" s="257">
        <f t="shared" ref="J209:J219" si="27">D209*1.25</f>
        <v>67.012522500000017</v>
      </c>
      <c r="K209" s="257">
        <f t="shared" ref="K209:K219" si="28">D209*2*1.05</f>
        <v>112.58103780000005</v>
      </c>
      <c r="L209" s="257">
        <f t="shared" ref="L209:L219" si="29">D209*2*1.25</f>
        <v>134.02504500000003</v>
      </c>
      <c r="M209" s="241">
        <f t="shared" ref="M209:M219" si="30">C209*0.92*1.25</f>
        <v>66.722425000000015</v>
      </c>
      <c r="N209" s="241">
        <f t="shared" ref="N209:N219" si="31">C209*1.02*2*1.25</f>
        <v>147.94972500000003</v>
      </c>
      <c r="O209" s="241">
        <f t="shared" ref="O209:O219" si="32">((E209*1.5)+(F209*4.4)+G209+(H209*13.1)+(I209*2.4)+(J209*2.46)+(K209*17)+(L209*2.6)+(M209*2.4)+(N209*2))/1000</f>
        <v>6.285111331576001</v>
      </c>
    </row>
    <row r="210" spans="1:15" ht="15.75" hidden="1" customHeight="1">
      <c r="A210" s="255">
        <v>208</v>
      </c>
      <c r="B210" s="26" t="str">
        <f>Demographics!D215</f>
        <v>Choha Khalsa</v>
      </c>
      <c r="C210" s="257">
        <f>Demographics!F215/12</f>
        <v>61.007384375000008</v>
      </c>
      <c r="D210" s="257">
        <f>Demographics!G215/12</f>
        <v>56.37082316250001</v>
      </c>
      <c r="E210" s="257">
        <f t="shared" si="22"/>
        <v>122.01476875000002</v>
      </c>
      <c r="F210" s="257">
        <f t="shared" si="23"/>
        <v>76.259230468750005</v>
      </c>
      <c r="G210" s="257">
        <f t="shared" si="24"/>
        <v>281.85411581250003</v>
      </c>
      <c r="H210" s="257">
        <f t="shared" si="25"/>
        <v>177.56809296187504</v>
      </c>
      <c r="I210" s="257">
        <f t="shared" si="26"/>
        <v>187.71484113112504</v>
      </c>
      <c r="J210" s="257">
        <f t="shared" si="27"/>
        <v>70.463528953125007</v>
      </c>
      <c r="K210" s="257">
        <f t="shared" si="28"/>
        <v>118.37872864125002</v>
      </c>
      <c r="L210" s="257">
        <f t="shared" si="29"/>
        <v>140.92705790625001</v>
      </c>
      <c r="M210" s="241">
        <f t="shared" si="30"/>
        <v>70.15849203125002</v>
      </c>
      <c r="N210" s="241">
        <f t="shared" si="31"/>
        <v>155.56883015625002</v>
      </c>
      <c r="O210" s="241">
        <f t="shared" si="32"/>
        <v>6.6087815793849503</v>
      </c>
    </row>
    <row r="211" spans="1:15" ht="15.75" hidden="1" customHeight="1">
      <c r="A211" s="255">
        <v>209</v>
      </c>
      <c r="B211" s="26" t="str">
        <f>Demographics!D216</f>
        <v>Darkali Mamoori</v>
      </c>
      <c r="C211" s="257">
        <f>Demographics!F216/12</f>
        <v>88.791412500000021</v>
      </c>
      <c r="D211" s="257">
        <f>Demographics!G216/12</f>
        <v>82.043265150000011</v>
      </c>
      <c r="E211" s="257">
        <f t="shared" si="22"/>
        <v>177.58282500000004</v>
      </c>
      <c r="F211" s="257">
        <f t="shared" si="23"/>
        <v>110.98926562500003</v>
      </c>
      <c r="G211" s="257">
        <f t="shared" si="24"/>
        <v>410.21632575000007</v>
      </c>
      <c r="H211" s="257">
        <f t="shared" si="25"/>
        <v>258.43628522250003</v>
      </c>
      <c r="I211" s="257">
        <f t="shared" si="26"/>
        <v>273.20407294950002</v>
      </c>
      <c r="J211" s="257">
        <f t="shared" si="27"/>
        <v>102.55408143750002</v>
      </c>
      <c r="K211" s="257">
        <f t="shared" si="28"/>
        <v>172.29085681500004</v>
      </c>
      <c r="L211" s="257">
        <f t="shared" si="29"/>
        <v>205.10816287500003</v>
      </c>
      <c r="M211" s="241">
        <f t="shared" si="30"/>
        <v>102.11012437500003</v>
      </c>
      <c r="N211" s="241">
        <f t="shared" si="31"/>
        <v>226.41810187500005</v>
      </c>
      <c r="O211" s="241">
        <f t="shared" si="32"/>
        <v>9.6185577754098013</v>
      </c>
    </row>
    <row r="212" spans="1:15" ht="15.75" hidden="1" customHeight="1">
      <c r="A212" s="255">
        <v>210</v>
      </c>
      <c r="B212" s="26" t="str">
        <f>Demographics!D217</f>
        <v>Ghazan Abad</v>
      </c>
      <c r="C212" s="257">
        <f>Demographics!F217/12</f>
        <v>52.10067187500001</v>
      </c>
      <c r="D212" s="257">
        <f>Demographics!G217/12</f>
        <v>48.14102081250001</v>
      </c>
      <c r="E212" s="257">
        <f t="shared" si="22"/>
        <v>104.20134375000002</v>
      </c>
      <c r="F212" s="257">
        <f t="shared" si="23"/>
        <v>65.125839843750015</v>
      </c>
      <c r="G212" s="257">
        <f t="shared" si="24"/>
        <v>240.70510406250006</v>
      </c>
      <c r="H212" s="257">
        <f t="shared" si="25"/>
        <v>151.64421555937503</v>
      </c>
      <c r="I212" s="257">
        <f t="shared" si="26"/>
        <v>160.30959930562503</v>
      </c>
      <c r="J212" s="257">
        <f t="shared" si="27"/>
        <v>60.176276015625014</v>
      </c>
      <c r="K212" s="257">
        <f t="shared" si="28"/>
        <v>101.09614370625002</v>
      </c>
      <c r="L212" s="257">
        <f t="shared" si="29"/>
        <v>120.35255203125003</v>
      </c>
      <c r="M212" s="241">
        <f t="shared" si="30"/>
        <v>59.915772656250013</v>
      </c>
      <c r="N212" s="241">
        <f t="shared" si="31"/>
        <v>132.85671328125002</v>
      </c>
      <c r="O212" s="241">
        <f t="shared" si="32"/>
        <v>5.6439390753847505</v>
      </c>
    </row>
    <row r="213" spans="1:15" ht="15.75" hidden="1" customHeight="1">
      <c r="A213" s="255">
        <v>211</v>
      </c>
      <c r="B213" s="26" t="str">
        <f>Demographics!D218</f>
        <v>Guff</v>
      </c>
      <c r="C213" s="257">
        <f>Demographics!F218/12</f>
        <v>76.920790625000009</v>
      </c>
      <c r="D213" s="257">
        <f>Demographics!G218/12</f>
        <v>71.074810537500014</v>
      </c>
      <c r="E213" s="257">
        <f t="shared" si="22"/>
        <v>153.84158125000002</v>
      </c>
      <c r="F213" s="257">
        <f t="shared" si="23"/>
        <v>96.150988281250008</v>
      </c>
      <c r="G213" s="257">
        <f t="shared" si="24"/>
        <v>355.37405268750007</v>
      </c>
      <c r="H213" s="257">
        <f t="shared" si="25"/>
        <v>223.88565319312505</v>
      </c>
      <c r="I213" s="257">
        <f t="shared" si="26"/>
        <v>236.67911908987506</v>
      </c>
      <c r="J213" s="257">
        <f t="shared" si="27"/>
        <v>88.843513171875017</v>
      </c>
      <c r="K213" s="257">
        <f t="shared" si="28"/>
        <v>149.25710212875003</v>
      </c>
      <c r="L213" s="257">
        <f t="shared" si="29"/>
        <v>177.68702634375003</v>
      </c>
      <c r="M213" s="241">
        <f t="shared" si="30"/>
        <v>88.458909218750023</v>
      </c>
      <c r="N213" s="241">
        <f t="shared" si="31"/>
        <v>196.14801609375004</v>
      </c>
      <c r="O213" s="241">
        <f t="shared" si="32"/>
        <v>8.33264217704345</v>
      </c>
    </row>
    <row r="214" spans="1:15" ht="15.75" hidden="1" customHeight="1">
      <c r="A214" s="255">
        <v>212</v>
      </c>
      <c r="B214" s="26" t="str">
        <f>Demographics!D219</f>
        <v>Kanoha</v>
      </c>
      <c r="C214" s="257">
        <f>Demographics!F219/12</f>
        <v>69.962046875000013</v>
      </c>
      <c r="D214" s="257">
        <f>Demographics!G219/12</f>
        <v>64.64493131250002</v>
      </c>
      <c r="E214" s="257">
        <f t="shared" si="22"/>
        <v>139.92409375000003</v>
      </c>
      <c r="F214" s="257">
        <f t="shared" si="23"/>
        <v>87.452558593750013</v>
      </c>
      <c r="G214" s="257">
        <f t="shared" si="24"/>
        <v>323.22465656250012</v>
      </c>
      <c r="H214" s="257">
        <f t="shared" si="25"/>
        <v>203.63153363437505</v>
      </c>
      <c r="I214" s="257">
        <f t="shared" si="26"/>
        <v>215.26762127062506</v>
      </c>
      <c r="J214" s="257">
        <f t="shared" si="27"/>
        <v>80.806164140625029</v>
      </c>
      <c r="K214" s="257">
        <f t="shared" si="28"/>
        <v>135.75435575625005</v>
      </c>
      <c r="L214" s="257">
        <f t="shared" si="29"/>
        <v>161.61232828125006</v>
      </c>
      <c r="M214" s="241">
        <f t="shared" si="30"/>
        <v>80.456353906250015</v>
      </c>
      <c r="N214" s="241">
        <f t="shared" si="31"/>
        <v>178.40321953125002</v>
      </c>
      <c r="O214" s="241">
        <f t="shared" si="32"/>
        <v>7.5788183902707518</v>
      </c>
    </row>
    <row r="215" spans="1:15" ht="15.75" hidden="1" customHeight="1">
      <c r="B215" s="26" t="str">
        <f>Demographics!D220</f>
        <v>Manianda</v>
      </c>
      <c r="C215" s="257">
        <f>Demographics!F220/12</f>
        <v>61.945406250000019</v>
      </c>
      <c r="D215" s="257">
        <f>Demographics!G220/12</f>
        <v>57.237555375000021</v>
      </c>
      <c r="E215" s="257">
        <f t="shared" si="22"/>
        <v>123.89081250000004</v>
      </c>
      <c r="F215" s="257">
        <f t="shared" si="23"/>
        <v>77.431757812500024</v>
      </c>
      <c r="G215" s="257">
        <f t="shared" si="24"/>
        <v>286.18777687500011</v>
      </c>
      <c r="H215" s="257">
        <f t="shared" si="25"/>
        <v>180.29829943125006</v>
      </c>
      <c r="I215" s="257">
        <f t="shared" si="26"/>
        <v>190.60105939875007</v>
      </c>
      <c r="J215" s="257">
        <f t="shared" si="27"/>
        <v>71.546944218750028</v>
      </c>
      <c r="K215" s="257">
        <f t="shared" si="28"/>
        <v>120.19886628750005</v>
      </c>
      <c r="L215" s="257">
        <f t="shared" si="29"/>
        <v>143.09388843750006</v>
      </c>
      <c r="M215" s="241">
        <f t="shared" si="30"/>
        <v>71.237217187500022</v>
      </c>
      <c r="N215" s="241">
        <f t="shared" si="31"/>
        <v>157.96078593750005</v>
      </c>
      <c r="O215" s="241">
        <f t="shared" si="32"/>
        <v>6.7103952078345017</v>
      </c>
    </row>
    <row r="216" spans="1:15" ht="15.75" hidden="1" customHeight="1">
      <c r="B216" s="26" t="str">
        <f>Demographics!D221</f>
        <v>Nala Musalmana</v>
      </c>
      <c r="C216" s="257">
        <f>Demographics!F221/12</f>
        <v>49.028875000000006</v>
      </c>
      <c r="D216" s="257">
        <f>Demographics!G221/12</f>
        <v>45.302680500000008</v>
      </c>
      <c r="E216" s="257">
        <f t="shared" si="22"/>
        <v>98.057750000000013</v>
      </c>
      <c r="F216" s="257">
        <f t="shared" si="23"/>
        <v>61.286093750000006</v>
      </c>
      <c r="G216" s="257">
        <f t="shared" si="24"/>
        <v>226.51340250000004</v>
      </c>
      <c r="H216" s="257">
        <f t="shared" si="25"/>
        <v>142.70344357500002</v>
      </c>
      <c r="I216" s="257">
        <f t="shared" si="26"/>
        <v>150.85792606500004</v>
      </c>
      <c r="J216" s="257">
        <f t="shared" si="27"/>
        <v>56.62835062500001</v>
      </c>
      <c r="K216" s="257">
        <f t="shared" si="28"/>
        <v>95.13562905000002</v>
      </c>
      <c r="L216" s="257">
        <f t="shared" si="29"/>
        <v>113.25670125000002</v>
      </c>
      <c r="M216" s="241">
        <f t="shared" si="30"/>
        <v>56.383206250000015</v>
      </c>
      <c r="N216" s="241">
        <f t="shared" si="31"/>
        <v>125.02363125000002</v>
      </c>
      <c r="O216" s="241">
        <f t="shared" si="32"/>
        <v>5.3111787905260011</v>
      </c>
    </row>
    <row r="217" spans="1:15" ht="15.75" hidden="1" customHeight="1">
      <c r="B217" s="26" t="str">
        <f>Demographics!D222</f>
        <v>Skoot</v>
      </c>
      <c r="C217" s="257">
        <f>Demographics!F222/12</f>
        <v>79.845740625000019</v>
      </c>
      <c r="D217" s="257">
        <f>Demographics!G222/12</f>
        <v>73.777464337500021</v>
      </c>
      <c r="E217" s="257">
        <f t="shared" si="22"/>
        <v>159.69148125000004</v>
      </c>
      <c r="F217" s="257">
        <f t="shared" si="23"/>
        <v>99.807175781250024</v>
      </c>
      <c r="G217" s="257">
        <f t="shared" si="24"/>
        <v>368.8873216875001</v>
      </c>
      <c r="H217" s="257">
        <f t="shared" si="25"/>
        <v>232.39901266312506</v>
      </c>
      <c r="I217" s="257">
        <f t="shared" si="26"/>
        <v>245.67895624387509</v>
      </c>
      <c r="J217" s="257">
        <f t="shared" si="27"/>
        <v>92.221830421875026</v>
      </c>
      <c r="K217" s="257">
        <f t="shared" si="28"/>
        <v>154.93267510875006</v>
      </c>
      <c r="L217" s="257">
        <f t="shared" si="29"/>
        <v>184.44366084375005</v>
      </c>
      <c r="M217" s="241">
        <f t="shared" si="30"/>
        <v>91.822601718750022</v>
      </c>
      <c r="N217" s="241">
        <f t="shared" si="31"/>
        <v>203.60663859375006</v>
      </c>
      <c r="O217" s="241">
        <f t="shared" si="32"/>
        <v>8.6494948970650523</v>
      </c>
    </row>
    <row r="218" spans="1:15" ht="15.75" hidden="1" customHeight="1">
      <c r="B218" s="26" t="str">
        <f>Demographics!D223</f>
        <v>Smoot</v>
      </c>
      <c r="C218" s="257">
        <f>Demographics!F223/12</f>
        <v>53.02370937500001</v>
      </c>
      <c r="D218" s="257">
        <f>Demographics!G223/12</f>
        <v>48.993907462500012</v>
      </c>
      <c r="E218" s="257">
        <f t="shared" si="22"/>
        <v>106.04741875000002</v>
      </c>
      <c r="F218" s="257">
        <f t="shared" si="23"/>
        <v>66.279636718750012</v>
      </c>
      <c r="G218" s="257">
        <f t="shared" si="24"/>
        <v>244.96953731250005</v>
      </c>
      <c r="H218" s="257">
        <f t="shared" si="25"/>
        <v>154.33080850687506</v>
      </c>
      <c r="I218" s="257">
        <f t="shared" si="26"/>
        <v>163.14971185012507</v>
      </c>
      <c r="J218" s="257">
        <f t="shared" si="27"/>
        <v>61.242384328125013</v>
      </c>
      <c r="K218" s="257">
        <f t="shared" si="28"/>
        <v>102.88720567125003</v>
      </c>
      <c r="L218" s="257">
        <f t="shared" si="29"/>
        <v>122.48476865625003</v>
      </c>
      <c r="M218" s="241">
        <f t="shared" si="30"/>
        <v>60.977265781250011</v>
      </c>
      <c r="N218" s="241">
        <f t="shared" si="31"/>
        <v>135.21045890625001</v>
      </c>
      <c r="O218" s="241">
        <f t="shared" si="32"/>
        <v>5.7439294829325522</v>
      </c>
    </row>
    <row r="219" spans="1:15" ht="15.75" hidden="1" customHeight="1">
      <c r="B219" s="26" t="str">
        <f>Demographics!D224</f>
        <v>Kallar Syedan</v>
      </c>
      <c r="C219" s="257">
        <f>Demographics!F224/12</f>
        <v>88.401818750000018</v>
      </c>
      <c r="D219" s="257">
        <f>Demographics!G224/12</f>
        <v>81.683280525000029</v>
      </c>
      <c r="E219" s="257">
        <f t="shared" si="22"/>
        <v>176.80363750000004</v>
      </c>
      <c r="F219" s="257">
        <f t="shared" si="23"/>
        <v>110.50227343750002</v>
      </c>
      <c r="G219" s="257">
        <f t="shared" si="24"/>
        <v>408.41640262500016</v>
      </c>
      <c r="H219" s="257">
        <f t="shared" si="25"/>
        <v>257.30233365375011</v>
      </c>
      <c r="I219" s="257">
        <f t="shared" si="26"/>
        <v>272.00532414825011</v>
      </c>
      <c r="J219" s="257">
        <f t="shared" si="27"/>
        <v>102.10410065625004</v>
      </c>
      <c r="K219" s="257">
        <f t="shared" si="28"/>
        <v>171.53488910250007</v>
      </c>
      <c r="L219" s="257">
        <f t="shared" si="29"/>
        <v>204.20820131250008</v>
      </c>
      <c r="M219" s="241">
        <f t="shared" si="30"/>
        <v>101.66209156250002</v>
      </c>
      <c r="N219" s="241">
        <f t="shared" si="31"/>
        <v>225.42463781250007</v>
      </c>
      <c r="O219" s="241">
        <f t="shared" si="32"/>
        <v>9.5763540319643035</v>
      </c>
    </row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O219">
    <filterColumn colId="0">
      <filters>
        <filter val="169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</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2">
    <mergeCell ref="B1:L1"/>
    <mergeCell ref="B2:L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workbookViewId="0">
      <selection activeCell="J187" sqref="J187"/>
    </sheetView>
  </sheetViews>
  <sheetFormatPr defaultColWidth="14.42578125" defaultRowHeight="15" customHeight="1"/>
  <cols>
    <col min="1" max="1" width="8.7109375" customWidth="1"/>
    <col min="2" max="2" width="22.28515625" customWidth="1"/>
    <col min="3" max="3" width="21.42578125" customWidth="1"/>
    <col min="4" max="4" width="17.7109375" customWidth="1"/>
    <col min="5" max="5" width="18.28515625" customWidth="1"/>
    <col min="6" max="6" width="18" customWidth="1"/>
    <col min="7" max="7" width="15.140625" customWidth="1"/>
    <col min="8" max="26" width="8.7109375" customWidth="1"/>
  </cols>
  <sheetData>
    <row r="1" spans="1:7">
      <c r="A1" s="438" t="s">
        <v>2742</v>
      </c>
      <c r="B1" s="439"/>
      <c r="C1" s="439"/>
      <c r="D1" s="439"/>
      <c r="E1" s="439"/>
      <c r="F1" s="439"/>
      <c r="G1" s="439"/>
    </row>
    <row r="2" spans="1:7">
      <c r="A2" s="438" t="s">
        <v>2727</v>
      </c>
      <c r="B2" s="439"/>
      <c r="C2" s="439"/>
      <c r="D2" s="439"/>
      <c r="E2" s="439"/>
      <c r="F2" s="439"/>
      <c r="G2" s="439"/>
    </row>
    <row r="4" spans="1:7">
      <c r="A4" s="464" t="s">
        <v>5</v>
      </c>
      <c r="B4" s="464" t="s">
        <v>2728</v>
      </c>
      <c r="C4" s="465" t="s">
        <v>2743</v>
      </c>
      <c r="D4" s="434"/>
      <c r="E4" s="434"/>
      <c r="F4" s="435"/>
      <c r="G4" s="460" t="s">
        <v>2744</v>
      </c>
    </row>
    <row r="5" spans="1:7" ht="45" hidden="1">
      <c r="A5" s="437"/>
      <c r="B5" s="437"/>
      <c r="C5" s="122" t="s">
        <v>2745</v>
      </c>
      <c r="D5" s="122" t="s">
        <v>2746</v>
      </c>
      <c r="E5" s="122" t="s">
        <v>2747</v>
      </c>
      <c r="F5" s="122" t="s">
        <v>2748</v>
      </c>
      <c r="G5" s="437"/>
    </row>
    <row r="6" spans="1:7" hidden="1">
      <c r="A6" s="27">
        <v>1</v>
      </c>
      <c r="B6" s="94">
        <f>Demographics!C7</f>
        <v>0</v>
      </c>
      <c r="C6" s="142">
        <f>Vaccines!C4*1.11</f>
        <v>72.150000000000006</v>
      </c>
      <c r="D6" s="142">
        <f>Vaccines!D4*10</f>
        <v>636.84999999999991</v>
      </c>
      <c r="E6" s="142">
        <f>Vaccines!C4*2/20*1.11</f>
        <v>7.2150000000000007</v>
      </c>
      <c r="F6" s="142">
        <f>Vaccines!D4*2*1.25/10*1.11</f>
        <v>17.672587499999999</v>
      </c>
      <c r="G6" s="142">
        <f t="shared" ref="G6:G206" si="0">(C6+D6+E6+F6)/100</f>
        <v>7.3388758749999985</v>
      </c>
    </row>
    <row r="7" spans="1:7" hidden="1">
      <c r="A7" s="27">
        <v>2</v>
      </c>
      <c r="B7" s="94">
        <f>Demographics!C8</f>
        <v>0</v>
      </c>
      <c r="C7" s="142">
        <f>Vaccines!C5*1.11</f>
        <v>63.362500000000011</v>
      </c>
      <c r="D7" s="142">
        <f>Vaccines!D5*10</f>
        <v>536.58333333333326</v>
      </c>
      <c r="E7" s="142">
        <f>Vaccines!C5*2/20*1.11</f>
        <v>6.3362500000000015</v>
      </c>
      <c r="F7" s="142">
        <f>Vaccines!D5*2*1.25/10*1.11</f>
        <v>14.8901875</v>
      </c>
      <c r="G7" s="142">
        <f t="shared" si="0"/>
        <v>6.2117227083333315</v>
      </c>
    </row>
    <row r="8" spans="1:7" hidden="1">
      <c r="A8" s="27">
        <v>3</v>
      </c>
      <c r="B8" s="94">
        <f>Demographics!C9</f>
        <v>0</v>
      </c>
      <c r="C8" s="142">
        <f>Vaccines!C6*1.11</f>
        <v>52.041490443750014</v>
      </c>
      <c r="D8" s="142">
        <f>Vaccines!D6*10</f>
        <v>440.71172087500003</v>
      </c>
      <c r="E8" s="142">
        <f>Vaccines!C6*2/20*1.11</f>
        <v>5.2041490443750007</v>
      </c>
      <c r="F8" s="142">
        <f>Vaccines!D6*2*1.25/10*1.11</f>
        <v>12.229750254281251</v>
      </c>
      <c r="G8" s="142">
        <f t="shared" si="0"/>
        <v>5.1018711061740634</v>
      </c>
    </row>
    <row r="9" spans="1:7" hidden="1">
      <c r="A9" s="27">
        <v>4</v>
      </c>
      <c r="B9" s="94">
        <f>Demographics!C10</f>
        <v>0</v>
      </c>
      <c r="C9" s="142">
        <f>Vaccines!C7*1.11</f>
        <v>68.45</v>
      </c>
      <c r="D9" s="142">
        <f>Vaccines!D7*10</f>
        <v>579.66666666666663</v>
      </c>
      <c r="E9" s="142">
        <f>Vaccines!C7*2/20*1.11</f>
        <v>6.8449999999999998</v>
      </c>
      <c r="F9" s="142">
        <f>Vaccines!D7*2*1.25/10*1.11</f>
        <v>16.085750000000001</v>
      </c>
      <c r="G9" s="142">
        <f t="shared" si="0"/>
        <v>6.7104741666666667</v>
      </c>
    </row>
    <row r="10" spans="1:7" hidden="1">
      <c r="A10" s="27">
        <v>5</v>
      </c>
      <c r="B10" s="94">
        <f>Demographics!C11</f>
        <v>0</v>
      </c>
      <c r="C10" s="142">
        <f>Vaccines!C8*1.11</f>
        <v>66.93237493125001</v>
      </c>
      <c r="D10" s="142">
        <f>Vaccines!D8*10</f>
        <v>566.8147066250001</v>
      </c>
      <c r="E10" s="142">
        <f>Vaccines!C8*2/20*1.11</f>
        <v>6.6932374931250012</v>
      </c>
      <c r="F10" s="142">
        <f>Vaccines!D8*2*1.25/10*1.11</f>
        <v>15.729108108843754</v>
      </c>
      <c r="G10" s="142">
        <f t="shared" si="0"/>
        <v>6.5616942715821889</v>
      </c>
    </row>
    <row r="11" spans="1:7" hidden="1">
      <c r="A11" s="27">
        <v>6</v>
      </c>
      <c r="B11" s="94">
        <f>Demographics!C13</f>
        <v>0</v>
      </c>
      <c r="C11" s="142">
        <f>Vaccines!C9*1.11</f>
        <v>68.172499999999999</v>
      </c>
      <c r="D11" s="142">
        <f>Vaccines!D9*10</f>
        <v>577.31666666666661</v>
      </c>
      <c r="E11" s="142">
        <f>Vaccines!C9*2/20*1.11</f>
        <v>6.8172500000000005</v>
      </c>
      <c r="F11" s="142">
        <f>Vaccines!D9*2*1.25/10*1.11</f>
        <v>16.0205375</v>
      </c>
      <c r="G11" s="142">
        <f t="shared" si="0"/>
        <v>6.6832695416666663</v>
      </c>
    </row>
    <row r="12" spans="1:7" hidden="1">
      <c r="A12" s="27">
        <v>7</v>
      </c>
      <c r="B12" s="94">
        <f>Demographics!C14</f>
        <v>0</v>
      </c>
      <c r="C12" s="142">
        <f>Vaccines!C10*1.11</f>
        <v>64.846354706249997</v>
      </c>
      <c r="D12" s="142">
        <f>Vaccines!D10*10</f>
        <v>549.14931012499994</v>
      </c>
      <c r="E12" s="142">
        <f>Vaccines!C10*2/20*1.11</f>
        <v>6.4846354706250002</v>
      </c>
      <c r="F12" s="142">
        <f>Vaccines!D10*2*1.25/10*1.11</f>
        <v>15.238893355968749</v>
      </c>
      <c r="G12" s="142">
        <f t="shared" si="0"/>
        <v>6.3571919365784382</v>
      </c>
    </row>
    <row r="13" spans="1:7" hidden="1">
      <c r="A13" s="27">
        <v>8</v>
      </c>
      <c r="B13" s="94">
        <f>Demographics!C15</f>
        <v>0</v>
      </c>
      <c r="C13" s="142">
        <f>Vaccines!C11*1.11</f>
        <v>41.625000000000007</v>
      </c>
      <c r="D13" s="142">
        <f>Vaccines!D11*10</f>
        <v>352.5</v>
      </c>
      <c r="E13" s="142">
        <f>Vaccines!C11*2/20*1.11</f>
        <v>4.1625000000000005</v>
      </c>
      <c r="F13" s="142">
        <f>Vaccines!D11*2*1.25/10*1.11</f>
        <v>9.7818750000000012</v>
      </c>
      <c r="G13" s="142">
        <f t="shared" si="0"/>
        <v>4.08069375</v>
      </c>
    </row>
    <row r="14" spans="1:7" hidden="1">
      <c r="A14" s="27">
        <v>9</v>
      </c>
      <c r="B14" s="94">
        <f>Demographics!C16</f>
        <v>0</v>
      </c>
      <c r="C14" s="142" t="e">
        <f>Vaccines!C12*1.11</f>
        <v>#VALUE!</v>
      </c>
      <c r="D14" s="142" t="e">
        <f>Vaccines!D12*10</f>
        <v>#VALUE!</v>
      </c>
      <c r="E14" s="142" t="e">
        <f>Vaccines!C12*2/20*1.11</f>
        <v>#VALUE!</v>
      </c>
      <c r="F14" s="142" t="e">
        <f>Vaccines!D12*2*1.25/10*1.11</f>
        <v>#VALUE!</v>
      </c>
      <c r="G14" s="142" t="e">
        <f t="shared" si="0"/>
        <v>#VALUE!</v>
      </c>
    </row>
    <row r="15" spans="1:7" hidden="1">
      <c r="A15" s="27">
        <v>10</v>
      </c>
      <c r="B15" s="94">
        <f>Demographics!C17</f>
        <v>0</v>
      </c>
      <c r="C15" s="142">
        <f>Vaccines!C13*1.11</f>
        <v>38.85</v>
      </c>
      <c r="D15" s="142">
        <f>Vaccines!D13*10</f>
        <v>329</v>
      </c>
      <c r="E15" s="142">
        <f>Vaccines!C13*2/20*1.11</f>
        <v>3.8850000000000002</v>
      </c>
      <c r="F15" s="142">
        <f>Vaccines!D13*2*1.25/10*1.11</f>
        <v>9.1297499999999996</v>
      </c>
      <c r="G15" s="142">
        <f t="shared" si="0"/>
        <v>3.8086475000000002</v>
      </c>
    </row>
    <row r="16" spans="1:7" hidden="1">
      <c r="A16" s="27">
        <v>11</v>
      </c>
      <c r="B16" s="94">
        <f>Demographics!C18</f>
        <v>0</v>
      </c>
      <c r="C16" s="142">
        <f>Vaccines!C14*1.11</f>
        <v>49.302500000000002</v>
      </c>
      <c r="D16" s="142">
        <f>Vaccines!D14*10</f>
        <v>417.51666666666665</v>
      </c>
      <c r="E16" s="142">
        <f>Vaccines!C14*2/20*1.11</f>
        <v>4.93025</v>
      </c>
      <c r="F16" s="142">
        <f>Vaccines!D14*2*1.25/10*1.11</f>
        <v>11.586087500000001</v>
      </c>
      <c r="G16" s="142">
        <f t="shared" si="0"/>
        <v>4.8333550416666666</v>
      </c>
    </row>
    <row r="17" spans="1:7" hidden="1">
      <c r="A17" s="27">
        <v>12</v>
      </c>
      <c r="B17" s="94">
        <f>Demographics!C19</f>
        <v>0</v>
      </c>
      <c r="C17" s="142">
        <f>Vaccines!C15*1.11</f>
        <v>41.902500000000003</v>
      </c>
      <c r="D17" s="142">
        <f>Vaccines!D15*10</f>
        <v>354.85</v>
      </c>
      <c r="E17" s="142">
        <f>Vaccines!C15*2/20*1.11</f>
        <v>4.1902500000000007</v>
      </c>
      <c r="F17" s="142">
        <f>Vaccines!D15*2*1.25/10*1.11</f>
        <v>9.8470875000000007</v>
      </c>
      <c r="G17" s="142">
        <f t="shared" si="0"/>
        <v>4.1078983750000004</v>
      </c>
    </row>
    <row r="18" spans="1:7" hidden="1">
      <c r="A18" s="27">
        <v>13</v>
      </c>
      <c r="B18" s="94">
        <f>Demographics!C20</f>
        <v>0</v>
      </c>
      <c r="C18" s="142">
        <f>Vaccines!C16*1.11</f>
        <v>41.902500000000003</v>
      </c>
      <c r="D18" s="142">
        <f>Vaccines!D16*10</f>
        <v>354.85</v>
      </c>
      <c r="E18" s="142">
        <f>Vaccines!C16*2/20*1.11</f>
        <v>4.1902500000000007</v>
      </c>
      <c r="F18" s="142">
        <f>Vaccines!D16*2*1.25/10*1.11</f>
        <v>9.8470875000000007</v>
      </c>
      <c r="G18" s="142">
        <f t="shared" si="0"/>
        <v>4.1078983750000004</v>
      </c>
    </row>
    <row r="19" spans="1:7" hidden="1">
      <c r="A19" s="27">
        <v>14</v>
      </c>
      <c r="B19" s="94">
        <f>Demographics!C21</f>
        <v>0</v>
      </c>
      <c r="C19" s="142">
        <f>Vaccines!C17*1.11</f>
        <v>43.290000000000006</v>
      </c>
      <c r="D19" s="142">
        <f>Vaccines!D17*10</f>
        <v>366.59999999999997</v>
      </c>
      <c r="E19" s="142">
        <f>Vaccines!C17*2/20*1.11</f>
        <v>4.3290000000000006</v>
      </c>
      <c r="F19" s="142">
        <f>Vaccines!D17*2*1.25/10*1.11</f>
        <v>10.17315</v>
      </c>
      <c r="G19" s="142">
        <f t="shared" si="0"/>
        <v>4.2439214999999999</v>
      </c>
    </row>
    <row r="20" spans="1:7" hidden="1">
      <c r="A20" s="27">
        <v>15</v>
      </c>
      <c r="B20" s="26" t="s">
        <v>36</v>
      </c>
      <c r="C20" s="142">
        <f>Vaccines!C18*1.11</f>
        <v>39.682500000000005</v>
      </c>
      <c r="D20" s="142">
        <f>Vaccines!D18*10</f>
        <v>336.04999999999995</v>
      </c>
      <c r="E20" s="142">
        <f>Vaccines!C18*2/20*1.11</f>
        <v>3.9682500000000007</v>
      </c>
      <c r="F20" s="142">
        <f>Vaccines!D18*2*1.25/10*1.11</f>
        <v>9.3253874999999997</v>
      </c>
      <c r="G20" s="142">
        <f t="shared" si="0"/>
        <v>3.8902613749999997</v>
      </c>
    </row>
    <row r="21" spans="1:7" ht="15.75" hidden="1" customHeight="1">
      <c r="A21" s="27">
        <v>16</v>
      </c>
      <c r="B21" s="26" t="s">
        <v>38</v>
      </c>
      <c r="C21" s="142">
        <f>Vaccines!C19*1.11</f>
        <v>106.68210000000002</v>
      </c>
      <c r="D21" s="142">
        <f>Vaccines!D19*10</f>
        <v>888.05640000000028</v>
      </c>
      <c r="E21" s="142">
        <f>Vaccines!C19*2/20*1.11</f>
        <v>10.668210000000002</v>
      </c>
      <c r="F21" s="142">
        <f>Vaccines!D19*2*1.25/10*1.11</f>
        <v>24.643565100000011</v>
      </c>
      <c r="G21" s="142">
        <f t="shared" si="0"/>
        <v>10.300502751000003</v>
      </c>
    </row>
    <row r="22" spans="1:7" ht="15.75" hidden="1" customHeight="1">
      <c r="A22" s="27">
        <v>17</v>
      </c>
      <c r="B22" s="26" t="s">
        <v>40</v>
      </c>
      <c r="C22" s="142">
        <f>Vaccines!C20*1.11</f>
        <v>76.955375000000004</v>
      </c>
      <c r="D22" s="142">
        <f>Vaccines!D20*10</f>
        <v>640.6015000000001</v>
      </c>
      <c r="E22" s="142">
        <f>Vaccines!C20*2/20*1.11</f>
        <v>7.6955375000000004</v>
      </c>
      <c r="F22" s="142">
        <f>Vaccines!D20*2*1.25/10*1.11</f>
        <v>17.776691625000005</v>
      </c>
      <c r="G22" s="142">
        <f t="shared" si="0"/>
        <v>7.4302910412500012</v>
      </c>
    </row>
    <row r="23" spans="1:7" ht="15.75" hidden="1" customHeight="1">
      <c r="A23" s="27">
        <v>18</v>
      </c>
      <c r="B23" s="26" t="s">
        <v>42</v>
      </c>
      <c r="C23" s="142">
        <f>Vaccines!C21*1.11</f>
        <v>81.708025000000006</v>
      </c>
      <c r="D23" s="142">
        <f>Vaccines!D21*10</f>
        <v>680.16410000000008</v>
      </c>
      <c r="E23" s="142">
        <f>Vaccines!C21*2/20*1.11</f>
        <v>8.1708025000000006</v>
      </c>
      <c r="F23" s="142">
        <f>Vaccines!D21*2*1.25/10*1.11</f>
        <v>18.874553775000003</v>
      </c>
      <c r="G23" s="142">
        <f t="shared" si="0"/>
        <v>7.8891748127500012</v>
      </c>
    </row>
    <row r="24" spans="1:7" ht="15.75" hidden="1" customHeight="1">
      <c r="A24" s="27">
        <v>19</v>
      </c>
      <c r="B24" s="26" t="s">
        <v>44</v>
      </c>
      <c r="C24" s="142">
        <f>Vaccines!C22*1.11</f>
        <v>60.453837500000013</v>
      </c>
      <c r="D24" s="142">
        <f>Vaccines!D22*10</f>
        <v>503.23735000000005</v>
      </c>
      <c r="E24" s="142">
        <f>Vaccines!C22*2/20*1.11</f>
        <v>6.0453837500000009</v>
      </c>
      <c r="F24" s="142">
        <f>Vaccines!D22*2*1.25/10*1.11</f>
        <v>13.964836462500003</v>
      </c>
      <c r="G24" s="142">
        <f t="shared" si="0"/>
        <v>5.8370140771250014</v>
      </c>
    </row>
    <row r="25" spans="1:7" ht="15.75" hidden="1" customHeight="1">
      <c r="A25" s="27">
        <v>20</v>
      </c>
      <c r="B25" s="26" t="s">
        <v>46</v>
      </c>
      <c r="C25" s="142">
        <f>Vaccines!C23*1.11</f>
        <v>78.87197500000002</v>
      </c>
      <c r="D25" s="142">
        <f>Vaccines!D23*10</f>
        <v>656.55590000000007</v>
      </c>
      <c r="E25" s="142">
        <f>Vaccines!C23*2/20*1.11</f>
        <v>7.887197500000001</v>
      </c>
      <c r="F25" s="142">
        <f>Vaccines!D23*2*1.25/10*1.11</f>
        <v>18.219426225000003</v>
      </c>
      <c r="G25" s="142">
        <f t="shared" si="0"/>
        <v>7.6153449872500003</v>
      </c>
    </row>
    <row r="26" spans="1:7" ht="15.75" hidden="1" customHeight="1">
      <c r="A26" s="27">
        <v>21</v>
      </c>
      <c r="B26" s="26" t="s">
        <v>48</v>
      </c>
      <c r="C26" s="142">
        <f>Vaccines!C24*1.11</f>
        <v>80.704400000000021</v>
      </c>
      <c r="D26" s="142">
        <f>Vaccines!D24*10</f>
        <v>671.80960000000016</v>
      </c>
      <c r="E26" s="142">
        <f>Vaccines!C24*2/20*1.11</f>
        <v>8.0704400000000014</v>
      </c>
      <c r="F26" s="142">
        <f>Vaccines!D24*2*1.25/10*1.11</f>
        <v>18.642716400000005</v>
      </c>
      <c r="G26" s="142">
        <f t="shared" si="0"/>
        <v>7.7922715640000009</v>
      </c>
    </row>
    <row r="27" spans="1:7" ht="15.75" hidden="1" customHeight="1">
      <c r="A27" s="27">
        <v>22</v>
      </c>
      <c r="B27" s="26" t="s">
        <v>50</v>
      </c>
      <c r="C27" s="142">
        <f>Vaccines!C25*1.11</f>
        <v>101.379075</v>
      </c>
      <c r="D27" s="142">
        <f>Vaccines!D25*10</f>
        <v>843.91230000000007</v>
      </c>
      <c r="E27" s="142">
        <f>Vaccines!C25*2/20*1.11</f>
        <v>10.137907500000001</v>
      </c>
      <c r="F27" s="142">
        <f>Vaccines!D25*2*1.25/10*1.11</f>
        <v>23.418566325000004</v>
      </c>
      <c r="G27" s="142">
        <f t="shared" si="0"/>
        <v>9.78847848825</v>
      </c>
    </row>
    <row r="28" spans="1:7" ht="15.75" hidden="1" customHeight="1">
      <c r="A28" s="27">
        <v>23</v>
      </c>
      <c r="B28" s="26" t="s">
        <v>52</v>
      </c>
      <c r="C28" s="142">
        <f>Vaccines!C26*1.11</f>
        <v>72.008475000000004</v>
      </c>
      <c r="D28" s="142">
        <f>Vaccines!D26*10</f>
        <v>599.42190000000005</v>
      </c>
      <c r="E28" s="142">
        <f>Vaccines!C26*2/20*1.11</f>
        <v>7.200847500000001</v>
      </c>
      <c r="F28" s="142">
        <f>Vaccines!D26*2*1.25/10*1.11</f>
        <v>16.633957725000002</v>
      </c>
      <c r="G28" s="142">
        <f t="shared" si="0"/>
        <v>6.9526518022500001</v>
      </c>
    </row>
    <row r="29" spans="1:7" ht="15.75" hidden="1" customHeight="1">
      <c r="A29" s="27">
        <v>24</v>
      </c>
      <c r="B29" s="26" t="s">
        <v>54</v>
      </c>
      <c r="C29" s="142">
        <f>Vaccines!C27*1.11</f>
        <v>104.89500000000001</v>
      </c>
      <c r="D29" s="142">
        <f>Vaccines!D27*10</f>
        <v>873.18</v>
      </c>
      <c r="E29" s="142">
        <f>Vaccines!C27*2/20*1.11</f>
        <v>10.4895</v>
      </c>
      <c r="F29" s="142">
        <f>Vaccines!D27*2*1.25/10*1.11</f>
        <v>24.230745000000002</v>
      </c>
      <c r="G29" s="142">
        <f t="shared" si="0"/>
        <v>10.127952449999999</v>
      </c>
    </row>
    <row r="30" spans="1:7" ht="15.75" hidden="1" customHeight="1">
      <c r="A30" s="27">
        <v>25</v>
      </c>
      <c r="B30" s="26" t="s">
        <v>56</v>
      </c>
      <c r="C30" s="142">
        <f>Vaccines!C28*1.11</f>
        <v>78.431675000000013</v>
      </c>
      <c r="D30" s="142">
        <f>Vaccines!D28*10</f>
        <v>652.89070000000015</v>
      </c>
      <c r="E30" s="142">
        <f>Vaccines!C28*2/20*1.11</f>
        <v>7.8431675000000025</v>
      </c>
      <c r="F30" s="142">
        <f>Vaccines!D28*2*1.25/10*1.11</f>
        <v>18.117716925000003</v>
      </c>
      <c r="G30" s="142">
        <f t="shared" si="0"/>
        <v>7.5728325942500021</v>
      </c>
    </row>
    <row r="31" spans="1:7" ht="15.75" hidden="1" customHeight="1">
      <c r="A31" s="27">
        <v>26</v>
      </c>
      <c r="B31" s="26" t="s">
        <v>58</v>
      </c>
      <c r="C31" s="142">
        <f>Vaccines!C29*1.11</f>
        <v>77.347112500000009</v>
      </c>
      <c r="D31" s="142">
        <f>Vaccines!D29*10</f>
        <v>643.86245000000019</v>
      </c>
      <c r="E31" s="142">
        <f>Vaccines!C29*2/20*1.11</f>
        <v>7.734711250000001</v>
      </c>
      <c r="F31" s="142">
        <f>Vaccines!D29*2*1.25/10*1.11</f>
        <v>17.867182987500005</v>
      </c>
      <c r="G31" s="142">
        <f t="shared" si="0"/>
        <v>7.468114567375002</v>
      </c>
    </row>
    <row r="32" spans="1:7" ht="15.75" hidden="1" customHeight="1">
      <c r="A32" s="27">
        <v>27</v>
      </c>
      <c r="B32" s="26" t="s">
        <v>60</v>
      </c>
      <c r="C32" s="142">
        <f>Vaccines!C30*1.11</f>
        <v>78.285987500000005</v>
      </c>
      <c r="D32" s="142">
        <f>Vaccines!D30*10</f>
        <v>651.67795000000001</v>
      </c>
      <c r="E32" s="142">
        <f>Vaccines!C30*2/20*1.11</f>
        <v>7.8285987500000012</v>
      </c>
      <c r="F32" s="142">
        <f>Vaccines!D30*2*1.25/10*1.11</f>
        <v>18.084063112500001</v>
      </c>
      <c r="G32" s="142">
        <f t="shared" si="0"/>
        <v>7.5587659936249993</v>
      </c>
    </row>
    <row r="33" spans="1:7" ht="15.75" hidden="1" customHeight="1">
      <c r="A33" s="27">
        <v>28</v>
      </c>
      <c r="B33" s="26" t="s">
        <v>62</v>
      </c>
      <c r="C33" s="142">
        <f>Vaccines!C31*1.11</f>
        <v>74.323287500000021</v>
      </c>
      <c r="D33" s="142">
        <f>Vaccines!D31*10</f>
        <v>618.69115000000011</v>
      </c>
      <c r="E33" s="142">
        <f>Vaccines!C31*2/20*1.11</f>
        <v>7.4323287500000017</v>
      </c>
      <c r="F33" s="142">
        <f>Vaccines!D31*2*1.25/10*1.11</f>
        <v>17.168679412500005</v>
      </c>
      <c r="G33" s="142">
        <f t="shared" si="0"/>
        <v>7.1761544566250004</v>
      </c>
    </row>
    <row r="34" spans="1:7" ht="15.75" hidden="1" customHeight="1">
      <c r="A34" s="27">
        <v>29</v>
      </c>
      <c r="B34" s="26" t="s">
        <v>64</v>
      </c>
      <c r="C34" s="142">
        <f>Vaccines!C32*1.11</f>
        <v>50.673350000000006</v>
      </c>
      <c r="D34" s="142">
        <f>Vaccines!D32*10</f>
        <v>421.82140000000004</v>
      </c>
      <c r="E34" s="142">
        <f>Vaccines!C32*2/20*1.11</f>
        <v>5.0673350000000008</v>
      </c>
      <c r="F34" s="142">
        <f>Vaccines!D32*2*1.25/10*1.11</f>
        <v>11.705543850000002</v>
      </c>
      <c r="G34" s="142">
        <f t="shared" si="0"/>
        <v>4.8926762885000015</v>
      </c>
    </row>
    <row r="35" spans="1:7" ht="15.75" hidden="1" customHeight="1">
      <c r="A35" s="27">
        <v>30</v>
      </c>
      <c r="B35" s="26" t="s">
        <v>66</v>
      </c>
      <c r="C35" s="142">
        <f>Vaccines!C33*1.11</f>
        <v>71.286512500000015</v>
      </c>
      <c r="D35" s="142">
        <f>Vaccines!D33*10</f>
        <v>593.41205000000014</v>
      </c>
      <c r="E35" s="142">
        <f>Vaccines!C33*2/20*1.11</f>
        <v>7.1286512500000017</v>
      </c>
      <c r="F35" s="142">
        <f>Vaccines!D33*2*1.25/10*1.11</f>
        <v>16.467184387500005</v>
      </c>
      <c r="G35" s="142">
        <f t="shared" si="0"/>
        <v>6.8829439813750017</v>
      </c>
    </row>
    <row r="36" spans="1:7" ht="15.75" hidden="1" customHeight="1">
      <c r="A36" s="27">
        <v>31</v>
      </c>
      <c r="B36" s="26" t="s">
        <v>68</v>
      </c>
      <c r="C36" s="142">
        <f>Vaccines!C34*1.11</f>
        <v>79.509762500000022</v>
      </c>
      <c r="D36" s="142">
        <f>Vaccines!D34*10</f>
        <v>661.86505000000011</v>
      </c>
      <c r="E36" s="142">
        <f>Vaccines!C34*2/20*1.11</f>
        <v>7.9509762500000019</v>
      </c>
      <c r="F36" s="142">
        <f>Vaccines!D34*2*1.25/10*1.11</f>
        <v>18.366755137500004</v>
      </c>
      <c r="G36" s="142">
        <f t="shared" si="0"/>
        <v>7.6769254388750028</v>
      </c>
    </row>
    <row r="37" spans="1:7" ht="15.75" hidden="1" customHeight="1">
      <c r="A37" s="27">
        <v>32</v>
      </c>
      <c r="B37" s="26" t="s">
        <v>70</v>
      </c>
      <c r="C37" s="142">
        <f>Vaccines!C35*1.11</f>
        <v>73.873275000000021</v>
      </c>
      <c r="D37" s="142">
        <f>Vaccines!D35*10</f>
        <v>614.94510000000014</v>
      </c>
      <c r="E37" s="142">
        <f>Vaccines!C35*2/20*1.11</f>
        <v>7.3873275000000014</v>
      </c>
      <c r="F37" s="142">
        <f>Vaccines!D35*2*1.25/10*1.11</f>
        <v>17.064726525000005</v>
      </c>
      <c r="G37" s="142">
        <f t="shared" si="0"/>
        <v>7.1327042902500013</v>
      </c>
    </row>
    <row r="38" spans="1:7" ht="15.75" hidden="1" customHeight="1">
      <c r="A38" s="27">
        <v>33</v>
      </c>
      <c r="B38" s="26" t="s">
        <v>72</v>
      </c>
      <c r="C38" s="142">
        <f>Vaccines!C36*1.11</f>
        <v>72.694825000000009</v>
      </c>
      <c r="D38" s="142">
        <f>Vaccines!D36*10</f>
        <v>605.13530000000014</v>
      </c>
      <c r="E38" s="142">
        <f>Vaccines!C36*2/20*1.11</f>
        <v>7.2694825000000014</v>
      </c>
      <c r="F38" s="142">
        <f>Vaccines!D36*2*1.25/10*1.11</f>
        <v>16.792504575000006</v>
      </c>
      <c r="G38" s="142">
        <f t="shared" si="0"/>
        <v>7.0189211207500009</v>
      </c>
    </row>
    <row r="39" spans="1:7" ht="15.75" hidden="1" customHeight="1">
      <c r="A39" s="27">
        <v>34</v>
      </c>
      <c r="B39" s="26" t="s">
        <v>74</v>
      </c>
      <c r="C39" s="142">
        <f>Vaccines!C37*1.11</f>
        <v>82.141850000000019</v>
      </c>
      <c r="D39" s="142">
        <f>Vaccines!D37*10</f>
        <v>683.7754000000001</v>
      </c>
      <c r="E39" s="142">
        <f>Vaccines!C37*2/20*1.11</f>
        <v>8.2141850000000023</v>
      </c>
      <c r="F39" s="142">
        <f>Vaccines!D37*2*1.25/10*1.11</f>
        <v>18.974767350000004</v>
      </c>
      <c r="G39" s="142">
        <f t="shared" si="0"/>
        <v>7.9310620235000009</v>
      </c>
    </row>
    <row r="40" spans="1:7" ht="15.75" hidden="1" customHeight="1">
      <c r="A40" s="27">
        <v>35</v>
      </c>
      <c r="B40" s="26" t="s">
        <v>76</v>
      </c>
      <c r="C40" s="142">
        <f>Vaccines!C38*1.11</f>
        <v>73.925075000000021</v>
      </c>
      <c r="D40" s="142">
        <f>Vaccines!D38*10</f>
        <v>615.37630000000013</v>
      </c>
      <c r="E40" s="142">
        <f>Vaccines!C38*2/20*1.11</f>
        <v>7.3925075000000016</v>
      </c>
      <c r="F40" s="142">
        <f>Vaccines!D38*2*1.25/10*1.11</f>
        <v>17.076692325000007</v>
      </c>
      <c r="G40" s="142">
        <f t="shared" si="0"/>
        <v>7.1377057482500001</v>
      </c>
    </row>
    <row r="41" spans="1:7" ht="15.75" hidden="1" customHeight="1">
      <c r="A41" s="27">
        <v>36</v>
      </c>
      <c r="B41" s="26" t="s">
        <v>78</v>
      </c>
      <c r="C41" s="142">
        <f>Vaccines!C39*1.11</f>
        <v>70.982187500000023</v>
      </c>
      <c r="D41" s="142">
        <f>Vaccines!D39*10</f>
        <v>590.8787500000002</v>
      </c>
      <c r="E41" s="142">
        <f>Vaccines!C39*2/20*1.11</f>
        <v>7.0982187500000027</v>
      </c>
      <c r="F41" s="142">
        <f>Vaccines!D39*2*1.25/10*1.11</f>
        <v>16.396885312500007</v>
      </c>
      <c r="G41" s="142">
        <f t="shared" si="0"/>
        <v>6.8535604156250018</v>
      </c>
    </row>
    <row r="42" spans="1:7" ht="15.75" hidden="1" customHeight="1">
      <c r="A42" s="27">
        <v>37</v>
      </c>
      <c r="B42" s="26" t="s">
        <v>80</v>
      </c>
      <c r="C42" s="142">
        <f>Vaccines!C40*1.11</f>
        <v>65.866937500000006</v>
      </c>
      <c r="D42" s="142">
        <f>Vaccines!D40*10</f>
        <v>548.29775000000006</v>
      </c>
      <c r="E42" s="142">
        <f>Vaccines!C40*2/20*1.11</f>
        <v>6.5866937500000011</v>
      </c>
      <c r="F42" s="142">
        <f>Vaccines!D40*2*1.25/10*1.11</f>
        <v>15.215262562500003</v>
      </c>
      <c r="G42" s="142">
        <f t="shared" si="0"/>
        <v>6.359666438125001</v>
      </c>
    </row>
    <row r="43" spans="1:7" ht="15.75" hidden="1" customHeight="1">
      <c r="A43" s="27">
        <v>38</v>
      </c>
      <c r="B43" s="26" t="s">
        <v>82</v>
      </c>
      <c r="C43" s="142">
        <f>Vaccines!C41*1.11</f>
        <v>65.831325000000007</v>
      </c>
      <c r="D43" s="142">
        <f>Vaccines!D41*10</f>
        <v>548.00130000000001</v>
      </c>
      <c r="E43" s="142">
        <f>Vaccines!C41*2/20*1.11</f>
        <v>6.5831325000000014</v>
      </c>
      <c r="F43" s="142">
        <f>Vaccines!D41*2*1.25/10*1.11</f>
        <v>15.207036075000001</v>
      </c>
      <c r="G43" s="142">
        <f t="shared" si="0"/>
        <v>6.3562279357500007</v>
      </c>
    </row>
    <row r="44" spans="1:7" ht="15.75" hidden="1" customHeight="1">
      <c r="A44" s="27">
        <v>39</v>
      </c>
      <c r="B44" s="26" t="s">
        <v>84</v>
      </c>
      <c r="C44" s="142">
        <f>Vaccines!C42*1.11</f>
        <v>72.717487500000004</v>
      </c>
      <c r="D44" s="142">
        <f>Vaccines!D42*10</f>
        <v>605.32395000000008</v>
      </c>
      <c r="E44" s="142">
        <f>Vaccines!C42*2/20*1.11</f>
        <v>7.2717487500000013</v>
      </c>
      <c r="F44" s="142">
        <f>Vaccines!D42*2*1.25/10*1.11</f>
        <v>16.797739612500003</v>
      </c>
      <c r="G44" s="142">
        <f t="shared" si="0"/>
        <v>7.0211092586250006</v>
      </c>
    </row>
    <row r="45" spans="1:7" ht="15.75" hidden="1" customHeight="1">
      <c r="A45" s="27">
        <v>40</v>
      </c>
      <c r="B45" s="26" t="s">
        <v>86</v>
      </c>
      <c r="C45" s="142">
        <f>Vaccines!C43*1.11</f>
        <v>80.921312500000013</v>
      </c>
      <c r="D45" s="142">
        <f>Vaccines!D43*10</f>
        <v>673.61525000000017</v>
      </c>
      <c r="E45" s="142">
        <f>Vaccines!C43*2/20*1.11</f>
        <v>8.0921312500000013</v>
      </c>
      <c r="F45" s="142">
        <f>Vaccines!D43*2*1.25/10*1.11</f>
        <v>18.692823187500007</v>
      </c>
      <c r="G45" s="142">
        <f t="shared" si="0"/>
        <v>7.8132151693750016</v>
      </c>
    </row>
    <row r="46" spans="1:7" ht="15.75" hidden="1" customHeight="1">
      <c r="A46" s="27">
        <v>41</v>
      </c>
      <c r="B46" s="26" t="s">
        <v>88</v>
      </c>
      <c r="C46" s="142">
        <f>Vaccines!C44*1.11</f>
        <v>72.115312500000016</v>
      </c>
      <c r="D46" s="142">
        <f>Vaccines!D44*10</f>
        <v>600.31125000000009</v>
      </c>
      <c r="E46" s="142">
        <f>Vaccines!C44*2/20*1.11</f>
        <v>7.2115312500000019</v>
      </c>
      <c r="F46" s="142">
        <f>Vaccines!D44*2*1.25/10*1.11</f>
        <v>16.658637187500005</v>
      </c>
      <c r="G46" s="142">
        <f t="shared" si="0"/>
        <v>6.9629673093750011</v>
      </c>
    </row>
    <row r="47" spans="1:7" ht="15.75" hidden="1" customHeight="1">
      <c r="A47" s="27">
        <v>42</v>
      </c>
      <c r="B47" s="26" t="s">
        <v>90</v>
      </c>
      <c r="C47" s="142">
        <f>Vaccines!C45*1.11</f>
        <v>81.08642500000002</v>
      </c>
      <c r="D47" s="142">
        <f>Vaccines!D45*10</f>
        <v>674.98970000000008</v>
      </c>
      <c r="E47" s="142">
        <f>Vaccines!C45*2/20*1.11</f>
        <v>8.108642500000002</v>
      </c>
      <c r="F47" s="142">
        <f>Vaccines!D45*2*1.25/10*1.11</f>
        <v>18.730964175000004</v>
      </c>
      <c r="G47" s="142">
        <f t="shared" si="0"/>
        <v>7.8291573167500008</v>
      </c>
    </row>
    <row r="48" spans="1:7" ht="15.75" hidden="1" customHeight="1">
      <c r="A48" s="27">
        <v>43</v>
      </c>
      <c r="B48" s="26" t="s">
        <v>92</v>
      </c>
      <c r="C48" s="142">
        <f>Vaccines!C46*1.11</f>
        <v>81.665937500000013</v>
      </c>
      <c r="D48" s="142">
        <f>Vaccines!D46*10</f>
        <v>679.81375000000014</v>
      </c>
      <c r="E48" s="142">
        <f>Vaccines!C46*2/20*1.11</f>
        <v>8.1665937500000005</v>
      </c>
      <c r="F48" s="142">
        <f>Vaccines!D46*2*1.25/10*1.11</f>
        <v>18.864831562500004</v>
      </c>
      <c r="G48" s="142">
        <f t="shared" si="0"/>
        <v>7.8851111281250015</v>
      </c>
    </row>
    <row r="49" spans="1:7" ht="15.75" hidden="1" customHeight="1">
      <c r="A49" s="27">
        <v>44</v>
      </c>
      <c r="B49" s="26" t="s">
        <v>94</v>
      </c>
      <c r="C49" s="142">
        <f>Vaccines!C47*1.11</f>
        <v>94.849037500000023</v>
      </c>
      <c r="D49" s="142">
        <f>Vaccines!D47*10</f>
        <v>789.55415000000016</v>
      </c>
      <c r="E49" s="142">
        <f>Vaccines!C47*2/20*1.11</f>
        <v>9.4849037500000026</v>
      </c>
      <c r="F49" s="142">
        <f>Vaccines!D47*2*1.25/10*1.11</f>
        <v>21.910127662500006</v>
      </c>
      <c r="G49" s="142">
        <f t="shared" si="0"/>
        <v>9.1579821891250024</v>
      </c>
    </row>
    <row r="50" spans="1:7" ht="15.75" hidden="1" customHeight="1">
      <c r="A50" s="27">
        <v>45</v>
      </c>
      <c r="B50" s="26" t="s">
        <v>96</v>
      </c>
      <c r="C50" s="142">
        <f>Vaccines!C48*1.11</f>
        <v>78.198575000000005</v>
      </c>
      <c r="D50" s="142">
        <f>Vaccines!D48*10</f>
        <v>650.95030000000008</v>
      </c>
      <c r="E50" s="142">
        <f>Vaccines!C48*2/20*1.11</f>
        <v>7.8198575000000012</v>
      </c>
      <c r="F50" s="142">
        <f>Vaccines!D48*2*1.25/10*1.11</f>
        <v>18.063870825000002</v>
      </c>
      <c r="G50" s="142">
        <f t="shared" si="0"/>
        <v>7.5503260332500011</v>
      </c>
    </row>
    <row r="51" spans="1:7" ht="15.75" hidden="1" customHeight="1">
      <c r="A51" s="27">
        <v>46</v>
      </c>
      <c r="B51" s="26" t="s">
        <v>98</v>
      </c>
      <c r="C51" s="142">
        <f>Vaccines!C49*1.11</f>
        <v>71.539037500000006</v>
      </c>
      <c r="D51" s="142">
        <f>Vaccines!D49*10</f>
        <v>595.51415000000009</v>
      </c>
      <c r="E51" s="142">
        <f>Vaccines!C49*2/20*1.11</f>
        <v>7.1539037500000013</v>
      </c>
      <c r="F51" s="142">
        <f>Vaccines!D49*2*1.25/10*1.11</f>
        <v>16.525517662500004</v>
      </c>
      <c r="G51" s="142">
        <f t="shared" si="0"/>
        <v>6.9073260891250019</v>
      </c>
    </row>
    <row r="52" spans="1:7" ht="15.75" hidden="1" customHeight="1">
      <c r="A52" s="27">
        <v>47</v>
      </c>
      <c r="B52" s="26" t="s">
        <v>100</v>
      </c>
      <c r="C52" s="142">
        <f>Vaccines!C50*1.11</f>
        <v>62.020787500000012</v>
      </c>
      <c r="D52" s="142">
        <f>Vaccines!D50*10</f>
        <v>516.28115000000003</v>
      </c>
      <c r="E52" s="142">
        <f>Vaccines!C50*2/20*1.11</f>
        <v>6.202078750000001</v>
      </c>
      <c r="F52" s="142">
        <f>Vaccines!D50*2*1.25/10*1.11</f>
        <v>14.326801912500002</v>
      </c>
      <c r="G52" s="142">
        <f t="shared" si="0"/>
        <v>5.9883081816250003</v>
      </c>
    </row>
    <row r="53" spans="1:7" ht="15.75" hidden="1" customHeight="1">
      <c r="A53" s="27">
        <v>48</v>
      </c>
      <c r="B53" s="26" t="s">
        <v>103</v>
      </c>
      <c r="C53" s="142">
        <f>Vaccines!C51*1.11</f>
        <v>30.27062500000001</v>
      </c>
      <c r="D53" s="142">
        <f>Vaccines!D51*10</f>
        <v>731.47690000000011</v>
      </c>
      <c r="E53" s="142">
        <f>Vaccines!C51*2/20*1.11</f>
        <v>3.0270625000000009</v>
      </c>
      <c r="F53" s="142">
        <f>Vaccines!D51*2*1.25/10*1.11</f>
        <v>20.298483975000003</v>
      </c>
      <c r="G53" s="142">
        <f t="shared" si="0"/>
        <v>7.8507307147500009</v>
      </c>
    </row>
    <row r="54" spans="1:7" ht="15.75" hidden="1" customHeight="1">
      <c r="A54" s="27">
        <v>49</v>
      </c>
      <c r="B54" s="26" t="s">
        <v>104</v>
      </c>
      <c r="C54" s="142">
        <f>Vaccines!C52*1.11</f>
        <v>40.792500000000011</v>
      </c>
      <c r="D54" s="142">
        <f>Vaccines!D52*10</f>
        <v>251.98250000000004</v>
      </c>
      <c r="E54" s="142">
        <f>Vaccines!C52*2/20*1.11</f>
        <v>4.0792500000000009</v>
      </c>
      <c r="F54" s="142">
        <f>Vaccines!D52*2*1.25/10*1.11</f>
        <v>6.9925143750000016</v>
      </c>
      <c r="G54" s="142">
        <f t="shared" si="0"/>
        <v>3.0384676437500002</v>
      </c>
    </row>
    <row r="55" spans="1:7" ht="15.75" hidden="1" customHeight="1">
      <c r="A55" s="27">
        <v>50</v>
      </c>
      <c r="B55" s="26" t="s">
        <v>105</v>
      </c>
      <c r="C55" s="142">
        <f>Vaccines!C53*1.11</f>
        <v>22.740200000000005</v>
      </c>
      <c r="D55" s="142">
        <f>Vaccines!D53*10</f>
        <v>339.57000000000005</v>
      </c>
      <c r="E55" s="142">
        <f>Vaccines!C53*2/20*1.11</f>
        <v>2.2740200000000002</v>
      </c>
      <c r="F55" s="142">
        <f>Vaccines!D53*2*1.25/10*1.11</f>
        <v>9.4230675000000037</v>
      </c>
      <c r="G55" s="142">
        <f t="shared" si="0"/>
        <v>3.740072875000001</v>
      </c>
    </row>
    <row r="56" spans="1:7" ht="15.75" hidden="1" customHeight="1">
      <c r="A56" s="27">
        <v>51</v>
      </c>
      <c r="B56" s="26" t="s">
        <v>106</v>
      </c>
      <c r="C56" s="142">
        <f>Vaccines!C54*1.11</f>
        <v>36.645262500000008</v>
      </c>
      <c r="D56" s="142">
        <f>Vaccines!D54*10</f>
        <v>189.29680000000002</v>
      </c>
      <c r="E56" s="142">
        <f>Vaccines!C54*2/20*1.11</f>
        <v>3.6645262500000007</v>
      </c>
      <c r="F56" s="142">
        <f>Vaccines!D54*2*1.25/10*1.11</f>
        <v>5.2529862000000005</v>
      </c>
      <c r="G56" s="142">
        <f t="shared" si="0"/>
        <v>2.3485957495000003</v>
      </c>
    </row>
    <row r="57" spans="1:7" ht="15.75" hidden="1" customHeight="1">
      <c r="A57" s="27">
        <v>52</v>
      </c>
      <c r="B57" s="26" t="s">
        <v>107</v>
      </c>
      <c r="C57" s="142">
        <f>Vaccines!C55*1.11</f>
        <v>30.283575000000006</v>
      </c>
      <c r="D57" s="142">
        <f>Vaccines!D55*10</f>
        <v>305.04705000000001</v>
      </c>
      <c r="E57" s="142">
        <f>Vaccines!C55*2/20*1.11</f>
        <v>3.0283575000000003</v>
      </c>
      <c r="F57" s="142">
        <f>Vaccines!D55*2*1.25/10*1.11</f>
        <v>8.4650556375000008</v>
      </c>
      <c r="G57" s="142">
        <f t="shared" si="0"/>
        <v>3.4682403813749998</v>
      </c>
    </row>
    <row r="58" spans="1:7" ht="15.75" hidden="1" customHeight="1">
      <c r="A58" s="27">
        <v>53</v>
      </c>
      <c r="B58" s="26" t="s">
        <v>102</v>
      </c>
      <c r="C58" s="142">
        <f>Vaccines!C56*1.11</f>
        <v>57.209862500000007</v>
      </c>
      <c r="D58" s="142">
        <f>Vaccines!D56*10</f>
        <v>252.09030000000001</v>
      </c>
      <c r="E58" s="142">
        <f>Vaccines!C56*2/20*1.11</f>
        <v>5.7209862500000002</v>
      </c>
      <c r="F58" s="142">
        <f>Vaccines!D56*2*1.25/10*1.11</f>
        <v>6.9955058250000013</v>
      </c>
      <c r="G58" s="142">
        <f t="shared" si="0"/>
        <v>3.2201665457500002</v>
      </c>
    </row>
    <row r="59" spans="1:7" ht="15.75" hidden="1" customHeight="1">
      <c r="A59" s="27">
        <v>54</v>
      </c>
      <c r="B59" s="26" t="s">
        <v>108</v>
      </c>
      <c r="C59" s="142">
        <f>Vaccines!C57*1.11</f>
        <v>80.833900000000014</v>
      </c>
      <c r="D59" s="142">
        <f>Vaccines!D57*10</f>
        <v>476.23345</v>
      </c>
      <c r="E59" s="142">
        <f>Vaccines!C57*2/20*1.11</f>
        <v>8.0833900000000014</v>
      </c>
      <c r="F59" s="142">
        <f>Vaccines!D57*2*1.25/10*1.11</f>
        <v>13.215478237500001</v>
      </c>
      <c r="G59" s="142">
        <f t="shared" si="0"/>
        <v>5.7836621823750001</v>
      </c>
    </row>
    <row r="60" spans="1:7" ht="15.75" hidden="1" customHeight="1">
      <c r="A60" s="27">
        <v>55</v>
      </c>
      <c r="B60" s="26" t="s">
        <v>109</v>
      </c>
      <c r="C60" s="142">
        <f>Vaccines!C58*1.11</f>
        <v>43.356600000000007</v>
      </c>
      <c r="D60" s="142">
        <f>Vaccines!D58*10</f>
        <v>672.88760000000013</v>
      </c>
      <c r="E60" s="142">
        <f>Vaccines!C58*2/20*1.11</f>
        <v>4.3356600000000007</v>
      </c>
      <c r="F60" s="142">
        <f>Vaccines!D58*2*1.25/10*1.11</f>
        <v>18.672630900000005</v>
      </c>
      <c r="G60" s="142">
        <f t="shared" si="0"/>
        <v>7.3925249090000014</v>
      </c>
    </row>
    <row r="61" spans="1:7" ht="15.75" hidden="1" customHeight="1">
      <c r="A61" s="27">
        <v>56</v>
      </c>
      <c r="B61" s="26" t="s">
        <v>110</v>
      </c>
      <c r="C61" s="142">
        <f>Vaccines!C59*1.11</f>
        <v>52.531675000000014</v>
      </c>
      <c r="D61" s="142">
        <f>Vaccines!D59*10</f>
        <v>360.91440000000006</v>
      </c>
      <c r="E61" s="142">
        <f>Vaccines!C59*2/20*1.11</f>
        <v>5.2531675000000018</v>
      </c>
      <c r="F61" s="142">
        <f>Vaccines!D59*2*1.25/10*1.11</f>
        <v>10.015374600000003</v>
      </c>
      <c r="G61" s="142">
        <f t="shared" si="0"/>
        <v>4.2871461710000007</v>
      </c>
    </row>
    <row r="62" spans="1:7" ht="15.75" hidden="1" customHeight="1">
      <c r="A62" s="27">
        <v>57</v>
      </c>
      <c r="B62" s="26" t="s">
        <v>111</v>
      </c>
      <c r="C62" s="142">
        <f>Vaccines!C60*1.11</f>
        <v>55.827450000000013</v>
      </c>
      <c r="D62" s="142">
        <f>Vaccines!D60*10</f>
        <v>437.29070000000007</v>
      </c>
      <c r="E62" s="142">
        <f>Vaccines!C60*2/20*1.11</f>
        <v>5.582745000000001</v>
      </c>
      <c r="F62" s="142">
        <f>Vaccines!D60*2*1.25/10*1.11</f>
        <v>12.134816925000003</v>
      </c>
      <c r="G62" s="142">
        <f t="shared" si="0"/>
        <v>5.1083571192500008</v>
      </c>
    </row>
    <row r="63" spans="1:7" ht="15.75" hidden="1" customHeight="1">
      <c r="A63" s="27">
        <v>58</v>
      </c>
      <c r="B63" s="26" t="s">
        <v>108</v>
      </c>
      <c r="C63" s="142">
        <f>Vaccines!C61*1.11</f>
        <v>0</v>
      </c>
      <c r="D63" s="142">
        <f>Vaccines!D61*10</f>
        <v>464.72580000000016</v>
      </c>
      <c r="E63" s="142">
        <f>Vaccines!C61*2/20*1.11</f>
        <v>0</v>
      </c>
      <c r="F63" s="142">
        <f>Vaccines!D61*2*1.25/10*1.11</f>
        <v>12.896140950000005</v>
      </c>
      <c r="G63" s="142">
        <f t="shared" si="0"/>
        <v>4.7762194095000021</v>
      </c>
    </row>
    <row r="64" spans="1:7" ht="15.75" hidden="1" customHeight="1">
      <c r="A64" s="27">
        <v>59</v>
      </c>
      <c r="B64" s="26"/>
      <c r="C64" s="142" t="e">
        <f>Vaccines!#REF!*1.11</f>
        <v>#REF!</v>
      </c>
      <c r="D64" s="142" t="e">
        <f>Vaccines!#REF!*10</f>
        <v>#REF!</v>
      </c>
      <c r="E64" s="142" t="e">
        <f>Vaccines!#REF!*2/20*1.11</f>
        <v>#REF!</v>
      </c>
      <c r="F64" s="142" t="e">
        <f>Vaccines!#REF!*2*1.25/10*1.11</f>
        <v>#REF!</v>
      </c>
      <c r="G64" s="142" t="e">
        <f t="shared" si="0"/>
        <v>#REF!</v>
      </c>
    </row>
    <row r="65" spans="1:7" ht="15.75" hidden="1" customHeight="1">
      <c r="A65" s="27">
        <v>60</v>
      </c>
      <c r="B65" s="262" t="s">
        <v>112</v>
      </c>
      <c r="C65" s="251">
        <f>Vaccines!C62*1.11</f>
        <v>81.659462500000018</v>
      </c>
      <c r="D65" s="251">
        <f>Vaccines!D62*10</f>
        <v>679.75985000000014</v>
      </c>
      <c r="E65" s="251">
        <f>Vaccines!C62*2/20*1.11</f>
        <v>8.1659462500000028</v>
      </c>
      <c r="F65" s="251">
        <f>Vaccines!D62*2*1.25/10*1.11</f>
        <v>18.863335837500003</v>
      </c>
      <c r="G65" s="251">
        <f t="shared" si="0"/>
        <v>7.8844859458750021</v>
      </c>
    </row>
    <row r="66" spans="1:7" ht="15.75" hidden="1" customHeight="1">
      <c r="A66" s="27">
        <v>61</v>
      </c>
      <c r="B66" s="262" t="s">
        <v>113</v>
      </c>
      <c r="C66" s="251">
        <f>Vaccines!C63*1.11</f>
        <v>81.429600000000008</v>
      </c>
      <c r="D66" s="251">
        <f>Vaccines!D63*10</f>
        <v>677.84640000000013</v>
      </c>
      <c r="E66" s="251">
        <f>Vaccines!C63*2/20*1.11</f>
        <v>8.1429600000000004</v>
      </c>
      <c r="F66" s="251">
        <f>Vaccines!D63*2*1.25/10*1.11</f>
        <v>18.810237600000004</v>
      </c>
      <c r="G66" s="251">
        <f t="shared" si="0"/>
        <v>7.8622919760000025</v>
      </c>
    </row>
    <row r="67" spans="1:7" ht="15.75" hidden="1" customHeight="1">
      <c r="A67" s="27">
        <v>62</v>
      </c>
      <c r="B67" s="262" t="s">
        <v>114</v>
      </c>
      <c r="C67" s="251">
        <f>Vaccines!C64*1.11</f>
        <v>130.33851250000001</v>
      </c>
      <c r="D67" s="251">
        <f>Vaccines!D64*10</f>
        <v>1084.9800500000001</v>
      </c>
      <c r="E67" s="251">
        <f>Vaccines!C64*2/20*1.11</f>
        <v>13.033851250000001</v>
      </c>
      <c r="F67" s="251">
        <f>Vaccines!D64*2*1.25/10*1.11</f>
        <v>30.108196387500005</v>
      </c>
      <c r="G67" s="251">
        <f t="shared" si="0"/>
        <v>12.584606101375</v>
      </c>
    </row>
    <row r="68" spans="1:7" ht="15.75" hidden="1" customHeight="1">
      <c r="A68" s="27">
        <v>63</v>
      </c>
      <c r="B68" s="262" t="s">
        <v>115</v>
      </c>
      <c r="C68" s="251">
        <f>Vaccines!C65*1.11</f>
        <v>133.46270000000001</v>
      </c>
      <c r="D68" s="251">
        <f>Vaccines!D65*10</f>
        <v>1110.9868000000001</v>
      </c>
      <c r="E68" s="251">
        <f>Vaccines!C65*2/20*1.11</f>
        <v>13.346270000000002</v>
      </c>
      <c r="F68" s="251">
        <f>Vaccines!D65*2*1.25/10*1.11</f>
        <v>30.829883700000007</v>
      </c>
      <c r="G68" s="251">
        <f t="shared" si="0"/>
        <v>12.886256537000001</v>
      </c>
    </row>
    <row r="69" spans="1:7" ht="15.75" hidden="1" customHeight="1">
      <c r="A69" s="27">
        <v>64</v>
      </c>
      <c r="B69" s="262" t="s">
        <v>116</v>
      </c>
      <c r="C69" s="251">
        <f>Vaccines!C66*1.11</f>
        <v>169.53492500000004</v>
      </c>
      <c r="D69" s="251">
        <f>Vaccines!D66*10</f>
        <v>1411.2637000000004</v>
      </c>
      <c r="E69" s="251">
        <f>Vaccines!C66*2/20*1.11</f>
        <v>16.953492500000003</v>
      </c>
      <c r="F69" s="251">
        <f>Vaccines!D66*2*1.25/10*1.11</f>
        <v>39.162567675000012</v>
      </c>
      <c r="G69" s="251">
        <f t="shared" si="0"/>
        <v>16.369146851750003</v>
      </c>
    </row>
    <row r="70" spans="1:7" ht="15.75" hidden="1" customHeight="1">
      <c r="A70" s="27">
        <v>65</v>
      </c>
      <c r="B70" s="262" t="s">
        <v>117</v>
      </c>
      <c r="C70" s="251">
        <f>Vaccines!C67*1.11</f>
        <v>95.995112500000005</v>
      </c>
      <c r="D70" s="251">
        <f>Vaccines!D67*10</f>
        <v>799.09445000000017</v>
      </c>
      <c r="E70" s="251">
        <f>Vaccines!C67*2/20*1.11</f>
        <v>9.5995112500000008</v>
      </c>
      <c r="F70" s="251">
        <f>Vaccines!D67*2*1.25/10*1.11</f>
        <v>22.174870987500007</v>
      </c>
      <c r="G70" s="251">
        <f t="shared" si="0"/>
        <v>9.2686394473750013</v>
      </c>
    </row>
    <row r="71" spans="1:7" ht="15.75" hidden="1" customHeight="1">
      <c r="A71" s="27">
        <v>66</v>
      </c>
      <c r="B71" s="262" t="s">
        <v>118</v>
      </c>
      <c r="C71" s="251">
        <f>Vaccines!C68*1.11</f>
        <v>135.10411250000001</v>
      </c>
      <c r="D71" s="251">
        <f>Vaccines!D68*10</f>
        <v>1124.6504500000001</v>
      </c>
      <c r="E71" s="251">
        <f>Vaccines!C68*2/20*1.11</f>
        <v>13.510411250000001</v>
      </c>
      <c r="F71" s="251">
        <f>Vaccines!D68*2*1.25/10*1.11</f>
        <v>31.209049987500002</v>
      </c>
      <c r="G71" s="251">
        <f t="shared" si="0"/>
        <v>13.044740237375002</v>
      </c>
    </row>
    <row r="72" spans="1:7" ht="15.75" hidden="1" customHeight="1">
      <c r="A72" s="27">
        <v>67</v>
      </c>
      <c r="B72" s="262" t="s">
        <v>119</v>
      </c>
      <c r="C72" s="251">
        <f>Vaccines!C69*1.11</f>
        <v>173.93792500000004</v>
      </c>
      <c r="D72" s="251">
        <f>Vaccines!D69*10</f>
        <v>1447.9157</v>
      </c>
      <c r="E72" s="251">
        <f>Vaccines!C69*2/20*1.11</f>
        <v>17.393792500000004</v>
      </c>
      <c r="F72" s="251">
        <f>Vaccines!D69*2*1.25/10*1.11</f>
        <v>40.179660675000008</v>
      </c>
      <c r="G72" s="251">
        <f t="shared" si="0"/>
        <v>16.794270781750001</v>
      </c>
    </row>
    <row r="73" spans="1:7" ht="15.75" hidden="1" customHeight="1">
      <c r="A73" s="27">
        <v>68</v>
      </c>
      <c r="B73" s="262" t="s">
        <v>120</v>
      </c>
      <c r="C73" s="251">
        <f>Vaccines!C70*1.11</f>
        <v>149.76027500000004</v>
      </c>
      <c r="D73" s="251">
        <f>Vaccines!D70*10</f>
        <v>1246.6531000000002</v>
      </c>
      <c r="E73" s="251">
        <f>Vaccines!C70*2/20*1.11</f>
        <v>14.976027500000002</v>
      </c>
      <c r="F73" s="251">
        <f>Vaccines!D70*2*1.25/10*1.11</f>
        <v>34.59462352500001</v>
      </c>
      <c r="G73" s="251">
        <f t="shared" si="0"/>
        <v>14.459840260250004</v>
      </c>
    </row>
    <row r="74" spans="1:7" ht="15.75" hidden="1" customHeight="1">
      <c r="A74" s="27">
        <v>69</v>
      </c>
      <c r="B74" s="262" t="s">
        <v>121</v>
      </c>
      <c r="C74" s="251">
        <f>Vaccines!C71*1.11</f>
        <v>82.368475000000018</v>
      </c>
      <c r="D74" s="251">
        <f>Vaccines!D71*10</f>
        <v>685.66190000000017</v>
      </c>
      <c r="E74" s="251">
        <f>Vaccines!C71*2/20*1.11</f>
        <v>8.2368475000000032</v>
      </c>
      <c r="F74" s="251">
        <f>Vaccines!D71*2*1.25/10*1.11</f>
        <v>19.027117725000007</v>
      </c>
      <c r="G74" s="251">
        <f t="shared" si="0"/>
        <v>7.9529434022500016</v>
      </c>
    </row>
    <row r="75" spans="1:7" ht="15.75" hidden="1" customHeight="1">
      <c r="A75" s="27">
        <v>70</v>
      </c>
      <c r="B75" s="262" t="s">
        <v>122</v>
      </c>
      <c r="C75" s="251">
        <f>Vaccines!C72*1.11</f>
        <v>77.732375000000019</v>
      </c>
      <c r="D75" s="251">
        <f>Vaccines!D72*10</f>
        <v>647.06950000000018</v>
      </c>
      <c r="E75" s="251">
        <f>Vaccines!C72*2/20*1.11</f>
        <v>7.7732375000000022</v>
      </c>
      <c r="F75" s="251">
        <f>Vaccines!D72*2*1.25/10*1.11</f>
        <v>17.956178625000007</v>
      </c>
      <c r="G75" s="251">
        <f t="shared" si="0"/>
        <v>7.5053129112500025</v>
      </c>
    </row>
    <row r="76" spans="1:7" ht="15.75" hidden="1" customHeight="1">
      <c r="A76" s="27">
        <v>71</v>
      </c>
      <c r="B76" s="262" t="s">
        <v>123</v>
      </c>
      <c r="C76" s="251">
        <f>Vaccines!C73*1.11</f>
        <v>113.07616250000002</v>
      </c>
      <c r="D76" s="251">
        <f>Vaccines!D73*10</f>
        <v>941.2826500000001</v>
      </c>
      <c r="E76" s="251">
        <f>Vaccines!C73*2/20*1.11</f>
        <v>11.307616250000004</v>
      </c>
      <c r="F76" s="251">
        <f>Vaccines!D73*2*1.25/10*1.11</f>
        <v>26.120593537500007</v>
      </c>
      <c r="G76" s="251">
        <f t="shared" si="0"/>
        <v>10.917870222875001</v>
      </c>
    </row>
    <row r="77" spans="1:7" ht="15.75" hidden="1" customHeight="1">
      <c r="A77" s="27">
        <v>72</v>
      </c>
      <c r="B77" s="262" t="s">
        <v>124</v>
      </c>
      <c r="C77" s="251">
        <f>Vaccines!C74*1.11</f>
        <v>69.852300000000014</v>
      </c>
      <c r="D77" s="251">
        <f>Vaccines!D74*10</f>
        <v>581.47320000000013</v>
      </c>
      <c r="E77" s="251">
        <f>Vaccines!C74*2/20*1.11</f>
        <v>6.9852300000000014</v>
      </c>
      <c r="F77" s="251">
        <f>Vaccines!D74*2*1.25/10*1.11</f>
        <v>16.135881300000005</v>
      </c>
      <c r="G77" s="251">
        <f t="shared" si="0"/>
        <v>6.7444661130000023</v>
      </c>
    </row>
    <row r="78" spans="1:7" ht="15.75" hidden="1" customHeight="1">
      <c r="A78" s="27">
        <v>73</v>
      </c>
      <c r="B78" s="262" t="s">
        <v>125</v>
      </c>
      <c r="C78" s="251">
        <f>Vaccines!C75*1.11</f>
        <v>86.062462500000024</v>
      </c>
      <c r="D78" s="251">
        <f>Vaccines!D75*10</f>
        <v>716.41185000000007</v>
      </c>
      <c r="E78" s="251">
        <f>Vaccines!C75*2/20*1.11</f>
        <v>8.6062462500000017</v>
      </c>
      <c r="F78" s="251">
        <f>Vaccines!D75*2*1.25/10*1.11</f>
        <v>19.880428837500002</v>
      </c>
      <c r="G78" s="251">
        <f t="shared" si="0"/>
        <v>8.309609875875001</v>
      </c>
    </row>
    <row r="79" spans="1:7" ht="15.75" hidden="1" customHeight="1">
      <c r="A79" s="27">
        <v>74</v>
      </c>
      <c r="B79" s="262" t="s">
        <v>126</v>
      </c>
      <c r="C79" s="251">
        <f>Vaccines!C76*1.11</f>
        <v>71.652350000000013</v>
      </c>
      <c r="D79" s="251">
        <f>Vaccines!D76*10</f>
        <v>596.45740000000012</v>
      </c>
      <c r="E79" s="251">
        <f>Vaccines!C76*2/20*1.11</f>
        <v>7.1652350000000018</v>
      </c>
      <c r="F79" s="251">
        <f>Vaccines!D76*2*1.25/10*1.11</f>
        <v>16.551692850000006</v>
      </c>
      <c r="G79" s="251">
        <f t="shared" si="0"/>
        <v>6.9182667785000014</v>
      </c>
    </row>
    <row r="80" spans="1:7" ht="15.75" hidden="1" customHeight="1">
      <c r="A80" s="27">
        <v>75</v>
      </c>
      <c r="B80" s="262" t="s">
        <v>127</v>
      </c>
      <c r="C80" s="251">
        <f>Vaccines!C77*1.11</f>
        <v>75.369000000000014</v>
      </c>
      <c r="D80" s="251">
        <f>Vaccines!D77*10</f>
        <v>627.39600000000007</v>
      </c>
      <c r="E80" s="251">
        <f>Vaccines!C77*2/20*1.11</f>
        <v>7.5369000000000019</v>
      </c>
      <c r="F80" s="251">
        <f>Vaccines!D77*2*1.25/10*1.11</f>
        <v>17.410239000000004</v>
      </c>
      <c r="G80" s="251">
        <f t="shared" si="0"/>
        <v>7.2771213900000014</v>
      </c>
    </row>
    <row r="81" spans="1:7" ht="15.75" hidden="1" customHeight="1">
      <c r="A81" s="27">
        <v>76</v>
      </c>
      <c r="B81" s="262" t="s">
        <v>128</v>
      </c>
      <c r="C81" s="251">
        <f>Vaccines!C78*1.11</f>
        <v>85.414962500000016</v>
      </c>
      <c r="D81" s="251">
        <f>Vaccines!D78*10</f>
        <v>711.02185000000009</v>
      </c>
      <c r="E81" s="251">
        <f>Vaccines!C78*2/20*1.11</f>
        <v>8.5414962499999998</v>
      </c>
      <c r="F81" s="251">
        <f>Vaccines!D78*2*1.25/10*1.11</f>
        <v>19.730856337500004</v>
      </c>
      <c r="G81" s="251">
        <f t="shared" si="0"/>
        <v>8.2470916508750012</v>
      </c>
    </row>
    <row r="82" spans="1:7" ht="15.75" hidden="1" customHeight="1">
      <c r="A82" s="27">
        <v>77</v>
      </c>
      <c r="B82" s="262" t="s">
        <v>129</v>
      </c>
      <c r="C82" s="251">
        <f>Vaccines!C79*1.11</f>
        <v>94.842562500000014</v>
      </c>
      <c r="D82" s="251">
        <f>Vaccines!D79*10</f>
        <v>789.50025000000005</v>
      </c>
      <c r="E82" s="251">
        <f>Vaccines!C79*2/20*1.11</f>
        <v>9.4842562500000014</v>
      </c>
      <c r="F82" s="251">
        <f>Vaccines!D79*2*1.25/10*1.11</f>
        <v>21.908631937500004</v>
      </c>
      <c r="G82" s="251">
        <f t="shared" si="0"/>
        <v>9.1573570068750012</v>
      </c>
    </row>
    <row r="83" spans="1:7" ht="15.75" hidden="1" customHeight="1">
      <c r="A83" s="27">
        <v>78</v>
      </c>
      <c r="B83" s="262" t="s">
        <v>130</v>
      </c>
      <c r="C83" s="251">
        <f>Vaccines!C80*1.11</f>
        <v>56.232137500000007</v>
      </c>
      <c r="D83" s="251">
        <f>Vaccines!D80*10</f>
        <v>468.09455000000008</v>
      </c>
      <c r="E83" s="251">
        <f>Vaccines!C80*2/20*1.11</f>
        <v>5.6232137500000006</v>
      </c>
      <c r="F83" s="251">
        <f>Vaccines!D80*2*1.25/10*1.11</f>
        <v>12.989623762500003</v>
      </c>
      <c r="G83" s="251">
        <f t="shared" si="0"/>
        <v>5.4293952501250011</v>
      </c>
    </row>
    <row r="84" spans="1:7" ht="15.75" hidden="1" customHeight="1">
      <c r="A84" s="27">
        <v>79</v>
      </c>
      <c r="B84" s="262" t="s">
        <v>131</v>
      </c>
      <c r="C84" s="251">
        <f>Vaccines!C81*1.11</f>
        <v>49.13877500000001</v>
      </c>
      <c r="D84" s="251">
        <f>Vaccines!D81*10</f>
        <v>409.0471</v>
      </c>
      <c r="E84" s="251">
        <f>Vaccines!C81*2/20*1.11</f>
        <v>4.9138775000000008</v>
      </c>
      <c r="F84" s="251">
        <f>Vaccines!D81*2*1.25/10*1.11</f>
        <v>11.351057025000001</v>
      </c>
      <c r="G84" s="251">
        <f t="shared" si="0"/>
        <v>4.7445080952500005</v>
      </c>
    </row>
    <row r="85" spans="1:7" ht="15.75" hidden="1" customHeight="1">
      <c r="A85" s="27">
        <v>80</v>
      </c>
      <c r="B85" s="262" t="s">
        <v>132</v>
      </c>
      <c r="C85" s="251">
        <f>Vaccines!C82*1.11</f>
        <v>87.862512500000022</v>
      </c>
      <c r="D85" s="251">
        <f>Vaccines!D82*10</f>
        <v>731.39605000000017</v>
      </c>
      <c r="E85" s="251">
        <f>Vaccines!C82*2/20*1.11</f>
        <v>8.7862512500000012</v>
      </c>
      <c r="F85" s="251">
        <f>Vaccines!D82*2*1.25/10*1.11</f>
        <v>20.296240387500006</v>
      </c>
      <c r="G85" s="251">
        <f t="shared" si="0"/>
        <v>8.4834105413750009</v>
      </c>
    </row>
    <row r="86" spans="1:7" ht="15.75" hidden="1" customHeight="1">
      <c r="A86" s="27">
        <v>81</v>
      </c>
      <c r="B86" s="262" t="s">
        <v>133</v>
      </c>
      <c r="C86" s="251">
        <f>Vaccines!C83*1.11</f>
        <v>119.38281250000004</v>
      </c>
      <c r="D86" s="251">
        <f>Vaccines!D83*10</f>
        <v>993.78125000000023</v>
      </c>
      <c r="E86" s="251">
        <f>Vaccines!C83*2/20*1.11</f>
        <v>11.938281250000003</v>
      </c>
      <c r="F86" s="251">
        <f>Vaccines!D83*2*1.25/10*1.11</f>
        <v>27.577429687500011</v>
      </c>
      <c r="G86" s="251">
        <f t="shared" si="0"/>
        <v>11.526797734375002</v>
      </c>
    </row>
    <row r="87" spans="1:7" ht="15.75" hidden="1" customHeight="1">
      <c r="A87" s="27">
        <v>82</v>
      </c>
      <c r="B87" s="262" t="s">
        <v>134</v>
      </c>
      <c r="C87" s="251">
        <f>Vaccines!C84*1.11</f>
        <v>137.23762500000001</v>
      </c>
      <c r="D87" s="251">
        <f>Vaccines!D84*10</f>
        <v>1142.4105000000002</v>
      </c>
      <c r="E87" s="251">
        <f>Vaccines!C84*2/20*1.11</f>
        <v>13.723762500000001</v>
      </c>
      <c r="F87" s="251">
        <f>Vaccines!D84*2*1.25/10*1.11</f>
        <v>31.701891375000006</v>
      </c>
      <c r="G87" s="251">
        <f t="shared" si="0"/>
        <v>13.250737788750003</v>
      </c>
    </row>
    <row r="88" spans="1:7" ht="15.75" hidden="1" customHeight="1">
      <c r="A88" s="27">
        <v>83</v>
      </c>
      <c r="B88" s="262" t="s">
        <v>135</v>
      </c>
      <c r="C88" s="251">
        <f>Vaccines!C85*1.11</f>
        <v>134.24617500000002</v>
      </c>
      <c r="D88" s="251">
        <f>Vaccines!D85*10</f>
        <v>1117.5087000000003</v>
      </c>
      <c r="E88" s="251">
        <f>Vaccines!C85*2/20*1.11</f>
        <v>13.424617500000002</v>
      </c>
      <c r="F88" s="251">
        <f>Vaccines!D85*2*1.25/10*1.11</f>
        <v>31.010866425000014</v>
      </c>
      <c r="G88" s="251">
        <f t="shared" si="0"/>
        <v>12.961903589250003</v>
      </c>
    </row>
    <row r="89" spans="1:7" ht="15.75" hidden="1" customHeight="1">
      <c r="A89" s="27">
        <v>84</v>
      </c>
      <c r="B89" s="262" t="s">
        <v>136</v>
      </c>
      <c r="C89" s="251">
        <f>Vaccines!C86*1.11</f>
        <v>74.608187500000014</v>
      </c>
      <c r="D89" s="251">
        <f>Vaccines!D86*10</f>
        <v>621.06275000000005</v>
      </c>
      <c r="E89" s="251">
        <f>Vaccines!C86*2/20*1.11</f>
        <v>7.4608187500000005</v>
      </c>
      <c r="F89" s="251">
        <f>Vaccines!D86*2*1.25/10*1.11</f>
        <v>17.234491312500001</v>
      </c>
      <c r="G89" s="251">
        <f t="shared" si="0"/>
        <v>7.2036624756250012</v>
      </c>
    </row>
    <row r="90" spans="1:7" ht="15.75" hidden="1" customHeight="1">
      <c r="A90" s="27">
        <v>85</v>
      </c>
      <c r="B90" s="262" t="s">
        <v>137</v>
      </c>
      <c r="C90" s="251">
        <f>Vaccines!C87*1.11</f>
        <v>64.112212499999998</v>
      </c>
      <c r="D90" s="251">
        <f>Vaccines!D87*10</f>
        <v>533.69085000000007</v>
      </c>
      <c r="E90" s="251">
        <f>Vaccines!C87*2/20*1.11</f>
        <v>6.4112212500000005</v>
      </c>
      <c r="F90" s="251">
        <f>Vaccines!D87*2*1.25/10*1.11</f>
        <v>14.809921087500003</v>
      </c>
      <c r="G90" s="251">
        <f t="shared" si="0"/>
        <v>6.1902420483750014</v>
      </c>
    </row>
    <row r="91" spans="1:7" ht="15.75" hidden="1" customHeight="1">
      <c r="A91" s="27">
        <v>86</v>
      </c>
      <c r="B91" s="262" t="s">
        <v>138</v>
      </c>
      <c r="C91" s="251">
        <f>Vaccines!C88*1.11</f>
        <v>85.470000000000027</v>
      </c>
      <c r="D91" s="251">
        <f>Vaccines!D88*10</f>
        <v>711.48000000000013</v>
      </c>
      <c r="E91" s="251">
        <f>Vaccines!C88*2/20*1.11</f>
        <v>8.5470000000000024</v>
      </c>
      <c r="F91" s="251">
        <f>Vaccines!D88*2*1.25/10*1.11</f>
        <v>19.743570000000005</v>
      </c>
      <c r="G91" s="251">
        <f t="shared" si="0"/>
        <v>8.2524057000000024</v>
      </c>
    </row>
    <row r="92" spans="1:7" ht="15.75" hidden="1" customHeight="1">
      <c r="A92" s="27">
        <v>87</v>
      </c>
      <c r="B92" s="262" t="s">
        <v>139</v>
      </c>
      <c r="C92" s="251">
        <f>Vaccines!C89*1.11</f>
        <v>73.759962500000015</v>
      </c>
      <c r="D92" s="251">
        <f>Vaccines!D89*10</f>
        <v>614.0018500000001</v>
      </c>
      <c r="E92" s="251">
        <f>Vaccines!C89*2/20*1.11</f>
        <v>7.3759962500000009</v>
      </c>
      <c r="F92" s="251">
        <f>Vaccines!D89*2*1.25/10*1.11</f>
        <v>17.038551337500003</v>
      </c>
      <c r="G92" s="251">
        <f t="shared" si="0"/>
        <v>7.1217636008750018</v>
      </c>
    </row>
    <row r="93" spans="1:7" ht="15.75" hidden="1" customHeight="1">
      <c r="A93" s="27">
        <v>88</v>
      </c>
      <c r="B93" s="262" t="s">
        <v>140</v>
      </c>
      <c r="C93" s="251">
        <f>Vaccines!C90*1.11</f>
        <v>78.295700000000011</v>
      </c>
      <c r="D93" s="251">
        <f>Vaccines!D90*10</f>
        <v>651.75880000000006</v>
      </c>
      <c r="E93" s="251">
        <f>Vaccines!C90*2/20*1.11</f>
        <v>7.8295700000000013</v>
      </c>
      <c r="F93" s="251">
        <f>Vaccines!D90*2*1.25/10*1.11</f>
        <v>18.086306700000005</v>
      </c>
      <c r="G93" s="251">
        <f t="shared" si="0"/>
        <v>7.5597037670000011</v>
      </c>
    </row>
    <row r="94" spans="1:7" ht="15.75" hidden="1" customHeight="1">
      <c r="A94" s="27">
        <v>89</v>
      </c>
      <c r="B94" s="262" t="s">
        <v>141</v>
      </c>
      <c r="C94" s="251">
        <f>Vaccines!C91*1.11</f>
        <v>67.60871250000001</v>
      </c>
      <c r="D94" s="251">
        <f>Vaccines!D91*10</f>
        <v>562.79685000000006</v>
      </c>
      <c r="E94" s="251">
        <f>Vaccines!C91*2/20*1.11</f>
        <v>6.760871250000001</v>
      </c>
      <c r="F94" s="251">
        <f>Vaccines!D91*2*1.25/10*1.11</f>
        <v>15.617612587500004</v>
      </c>
      <c r="G94" s="251">
        <f t="shared" si="0"/>
        <v>6.5278404633750018</v>
      </c>
    </row>
    <row r="95" spans="1:7" ht="15.75" hidden="1" customHeight="1">
      <c r="A95" s="27">
        <v>90</v>
      </c>
      <c r="B95" s="262" t="s">
        <v>142</v>
      </c>
      <c r="C95" s="251">
        <f>Vaccines!C92*1.11</f>
        <v>82.459125000000014</v>
      </c>
      <c r="D95" s="251">
        <f>Vaccines!D92*10</f>
        <v>686.41650000000016</v>
      </c>
      <c r="E95" s="251">
        <f>Vaccines!C92*2/20*1.11</f>
        <v>8.2459125000000011</v>
      </c>
      <c r="F95" s="251">
        <f>Vaccines!D92*2*1.25/10*1.11</f>
        <v>19.048057875000005</v>
      </c>
      <c r="G95" s="251">
        <f t="shared" si="0"/>
        <v>7.9616959537500023</v>
      </c>
    </row>
    <row r="96" spans="1:7" ht="15.75" hidden="1" customHeight="1">
      <c r="A96" s="27">
        <v>91</v>
      </c>
      <c r="B96" s="262" t="s">
        <v>143</v>
      </c>
      <c r="C96" s="251">
        <f>Vaccines!C93*1.11</f>
        <v>73.792337500000016</v>
      </c>
      <c r="D96" s="251">
        <f>Vaccines!D93*10</f>
        <v>614.2713500000001</v>
      </c>
      <c r="E96" s="251">
        <f>Vaccines!C93*2/20*1.11</f>
        <v>7.3792337500000009</v>
      </c>
      <c r="F96" s="251">
        <f>Vaccines!D93*2*1.25/10*1.11</f>
        <v>17.046029962500004</v>
      </c>
      <c r="G96" s="251">
        <f t="shared" si="0"/>
        <v>7.1248895121250015</v>
      </c>
    </row>
    <row r="97" spans="1:7" ht="15.75" hidden="1" customHeight="1">
      <c r="A97" s="27">
        <v>92</v>
      </c>
      <c r="B97" s="262" t="s">
        <v>144</v>
      </c>
      <c r="C97" s="251">
        <f>Vaccines!C94*1.11</f>
        <v>56.568837500000008</v>
      </c>
      <c r="D97" s="251">
        <f>Vaccines!D94*10</f>
        <v>470.89735000000013</v>
      </c>
      <c r="E97" s="251">
        <f>Vaccines!C94*2/20*1.11</f>
        <v>5.6568837500000013</v>
      </c>
      <c r="F97" s="251">
        <f>Vaccines!D94*2*1.25/10*1.11</f>
        <v>13.067401462500005</v>
      </c>
      <c r="G97" s="251">
        <f t="shared" si="0"/>
        <v>5.4619047271250016</v>
      </c>
    </row>
    <row r="98" spans="1:7" ht="15.75" hidden="1" customHeight="1">
      <c r="A98" s="27">
        <v>93</v>
      </c>
      <c r="B98" s="262" t="s">
        <v>145</v>
      </c>
      <c r="C98" s="251">
        <f>Vaccines!C95*1.11</f>
        <v>59.158837500000011</v>
      </c>
      <c r="D98" s="251">
        <f>Vaccines!D95*10</f>
        <v>492.45735000000002</v>
      </c>
      <c r="E98" s="251">
        <f>Vaccines!C95*2/20*1.11</f>
        <v>5.9158837500000017</v>
      </c>
      <c r="F98" s="251">
        <f>Vaccines!D95*2*1.25/10*1.11</f>
        <v>13.665691462500002</v>
      </c>
      <c r="G98" s="251">
        <f t="shared" si="0"/>
        <v>5.7119776271250009</v>
      </c>
    </row>
    <row r="99" spans="1:7" ht="15.75" hidden="1" customHeight="1">
      <c r="A99" s="27">
        <v>94</v>
      </c>
      <c r="B99" s="262" t="s">
        <v>146</v>
      </c>
      <c r="C99" s="251">
        <f>Vaccines!C96*1.11</f>
        <v>58.145500000000006</v>
      </c>
      <c r="D99" s="251">
        <f>Vaccines!D96*10</f>
        <v>484.02199999999999</v>
      </c>
      <c r="E99" s="251">
        <f>Vaccines!C96*2/20*1.11</f>
        <v>5.8145500000000006</v>
      </c>
      <c r="F99" s="251">
        <f>Vaccines!D96*2*1.25/10*1.11</f>
        <v>13.431610500000001</v>
      </c>
      <c r="G99" s="251">
        <f t="shared" si="0"/>
        <v>5.6141366050000014</v>
      </c>
    </row>
    <row r="100" spans="1:7" ht="15.75" hidden="1" customHeight="1">
      <c r="A100" s="27">
        <v>95</v>
      </c>
      <c r="B100" s="262" t="s">
        <v>147</v>
      </c>
      <c r="C100" s="251">
        <f>Vaccines!C97*1.11</f>
        <v>60.395562500000011</v>
      </c>
      <c r="D100" s="251">
        <f>Vaccines!D97*10</f>
        <v>502.75225000000006</v>
      </c>
      <c r="E100" s="251">
        <f>Vaccines!C97*2/20*1.11</f>
        <v>6.0395562500000013</v>
      </c>
      <c r="F100" s="251">
        <f>Vaccines!D97*2*1.25/10*1.11</f>
        <v>13.951374937500002</v>
      </c>
      <c r="G100" s="251">
        <f t="shared" si="0"/>
        <v>5.8313874368750014</v>
      </c>
    </row>
    <row r="101" spans="1:7" ht="15.75" hidden="1" customHeight="1">
      <c r="A101" s="27">
        <v>96</v>
      </c>
      <c r="B101" s="262" t="s">
        <v>148</v>
      </c>
      <c r="C101" s="251">
        <f>Vaccines!C98*1.11</f>
        <v>77.508987500000003</v>
      </c>
      <c r="D101" s="251">
        <f>Vaccines!D98*10</f>
        <v>645.20995000000016</v>
      </c>
      <c r="E101" s="251">
        <f>Vaccines!C98*2/20*1.11</f>
        <v>7.7508987500000002</v>
      </c>
      <c r="F101" s="251">
        <f>Vaccines!D98*2*1.25/10*1.11</f>
        <v>17.904576112500006</v>
      </c>
      <c r="G101" s="251">
        <f t="shared" si="0"/>
        <v>7.4837441236250015</v>
      </c>
    </row>
    <row r="102" spans="1:7" ht="15.75" hidden="1" customHeight="1">
      <c r="A102" s="27">
        <v>97</v>
      </c>
      <c r="B102" s="262" t="s">
        <v>149</v>
      </c>
      <c r="C102" s="251">
        <f>Vaccines!C99*1.11</f>
        <v>62.438425000000009</v>
      </c>
      <c r="D102" s="251">
        <f>Vaccines!D99*10</f>
        <v>519.75770000000011</v>
      </c>
      <c r="E102" s="251">
        <f>Vaccines!C99*2/20*1.11</f>
        <v>6.2438425000000013</v>
      </c>
      <c r="F102" s="251">
        <f>Vaccines!D99*2*1.25/10*1.11</f>
        <v>14.423276175000005</v>
      </c>
      <c r="G102" s="251">
        <f t="shared" si="0"/>
        <v>6.0286324367500015</v>
      </c>
    </row>
    <row r="103" spans="1:7" ht="15.75" hidden="1" customHeight="1">
      <c r="A103" s="27">
        <v>98</v>
      </c>
      <c r="B103" s="262" t="s">
        <v>150</v>
      </c>
      <c r="C103" s="251">
        <f>Vaccines!C100*1.11</f>
        <v>66.478825000000015</v>
      </c>
      <c r="D103" s="251">
        <f>Vaccines!D100*10</f>
        <v>553.39130000000011</v>
      </c>
      <c r="E103" s="251">
        <f>Vaccines!C100*2/20*1.11</f>
        <v>6.6478825000000015</v>
      </c>
      <c r="F103" s="251">
        <f>Vaccines!D100*2*1.25/10*1.11</f>
        <v>15.356608575000005</v>
      </c>
      <c r="G103" s="251">
        <f t="shared" si="0"/>
        <v>6.4187461607500014</v>
      </c>
    </row>
    <row r="104" spans="1:7" ht="15.75" hidden="1" customHeight="1">
      <c r="A104" s="27">
        <v>99</v>
      </c>
      <c r="B104" s="262" t="s">
        <v>151</v>
      </c>
      <c r="C104" s="251">
        <f>Vaccines!C101*1.11</f>
        <v>41.935337500000003</v>
      </c>
      <c r="D104" s="251">
        <f>Vaccines!D101*10</f>
        <v>349.08335</v>
      </c>
      <c r="E104" s="251">
        <f>Vaccines!C101*2/20*1.11</f>
        <v>4.1935337500000003</v>
      </c>
      <c r="F104" s="251">
        <f>Vaccines!D101*2*1.25/10*1.11</f>
        <v>9.6870629625000007</v>
      </c>
      <c r="G104" s="251">
        <f t="shared" si="0"/>
        <v>4.0489928421250001</v>
      </c>
    </row>
    <row r="105" spans="1:7" ht="15.75" hidden="1" customHeight="1">
      <c r="A105" s="27">
        <v>100</v>
      </c>
      <c r="B105" s="262" t="s">
        <v>152</v>
      </c>
      <c r="C105" s="251">
        <f>Vaccines!C102*1.11</f>
        <v>51.615462500000014</v>
      </c>
      <c r="D105" s="251">
        <f>Vaccines!D102*10</f>
        <v>429.66385000000008</v>
      </c>
      <c r="E105" s="251">
        <f>Vaccines!C102*2/20*1.11</f>
        <v>5.1615462500000016</v>
      </c>
      <c r="F105" s="251">
        <f>Vaccines!D102*2*1.25/10*1.11</f>
        <v>11.923171837500004</v>
      </c>
      <c r="G105" s="251">
        <f t="shared" si="0"/>
        <v>4.9836403058750012</v>
      </c>
    </row>
    <row r="106" spans="1:7" ht="15.75" hidden="1" customHeight="1">
      <c r="A106" s="27">
        <v>101</v>
      </c>
      <c r="B106" s="262" t="s">
        <v>153</v>
      </c>
      <c r="C106" s="251">
        <f>Vaccines!C103*1.11</f>
        <v>57.468862500000014</v>
      </c>
      <c r="D106" s="251">
        <f>Vaccines!D103*10</f>
        <v>478.38945000000001</v>
      </c>
      <c r="E106" s="251">
        <f>Vaccines!C103*2/20*1.11</f>
        <v>5.7468862500000011</v>
      </c>
      <c r="F106" s="251">
        <f>Vaccines!D103*2*1.25/10*1.11</f>
        <v>13.275307237500002</v>
      </c>
      <c r="G106" s="251">
        <f t="shared" si="0"/>
        <v>5.5488050598749998</v>
      </c>
    </row>
    <row r="107" spans="1:7" ht="15.75" hidden="1" customHeight="1">
      <c r="A107" s="27">
        <v>102</v>
      </c>
      <c r="B107" s="262" t="s">
        <v>154</v>
      </c>
      <c r="C107" s="251">
        <f>Vaccines!C104*1.11</f>
        <v>88.989162500000006</v>
      </c>
      <c r="D107" s="251">
        <f>Vaccines!D104*10</f>
        <v>740.77465000000007</v>
      </c>
      <c r="E107" s="251">
        <f>Vaccines!C104*2/20*1.11</f>
        <v>8.898916250000001</v>
      </c>
      <c r="F107" s="251">
        <f>Vaccines!D104*2*1.25/10*1.11</f>
        <v>20.556496537500003</v>
      </c>
      <c r="G107" s="251">
        <f t="shared" si="0"/>
        <v>8.5921922528750017</v>
      </c>
    </row>
    <row r="108" spans="1:7" ht="15.75" hidden="1" customHeight="1">
      <c r="A108" s="27">
        <v>103</v>
      </c>
      <c r="B108" s="262" t="s">
        <v>155</v>
      </c>
      <c r="C108" s="251">
        <f>Vaccines!C105*1.11</f>
        <v>92.845025000000021</v>
      </c>
      <c r="D108" s="251">
        <f>Vaccines!D105*10</f>
        <v>772.87210000000016</v>
      </c>
      <c r="E108" s="251">
        <f>Vaccines!C105*2/20*1.11</f>
        <v>9.2845025000000021</v>
      </c>
      <c r="F108" s="251">
        <f>Vaccines!D105*2*1.25/10*1.11</f>
        <v>21.447200775000006</v>
      </c>
      <c r="G108" s="251">
        <f t="shared" si="0"/>
        <v>8.9644882827500023</v>
      </c>
    </row>
    <row r="109" spans="1:7" ht="15.75" hidden="1" customHeight="1">
      <c r="A109" s="27">
        <v>104</v>
      </c>
      <c r="B109" s="262" t="s">
        <v>156</v>
      </c>
      <c r="C109" s="251">
        <f>Vaccines!C106*1.11</f>
        <v>70.41562500000002</v>
      </c>
      <c r="D109" s="251">
        <f>Vaccines!D106*10</f>
        <v>586.16250000000014</v>
      </c>
      <c r="E109" s="251">
        <f>Vaccines!C106*2/20*1.11</f>
        <v>7.0415625000000013</v>
      </c>
      <c r="F109" s="251">
        <f>Vaccines!D106*2*1.25/10*1.11</f>
        <v>16.266009375000007</v>
      </c>
      <c r="G109" s="251">
        <f t="shared" si="0"/>
        <v>6.7988569687500009</v>
      </c>
    </row>
    <row r="110" spans="1:7" ht="15.75" hidden="1" customHeight="1">
      <c r="A110" s="27">
        <v>105</v>
      </c>
      <c r="B110" s="262" t="s">
        <v>157</v>
      </c>
      <c r="C110" s="251">
        <f>Vaccines!C107*1.11</f>
        <v>56.795462500000021</v>
      </c>
      <c r="D110" s="251">
        <f>Vaccines!D107*10</f>
        <v>472.78385000000014</v>
      </c>
      <c r="E110" s="251">
        <f>Vaccines!C107*2/20*1.11</f>
        <v>5.6795462500000014</v>
      </c>
      <c r="F110" s="251">
        <f>Vaccines!D107*2*1.25/10*1.11</f>
        <v>13.119751837500004</v>
      </c>
      <c r="G110" s="251">
        <f t="shared" si="0"/>
        <v>5.4837861058750015</v>
      </c>
    </row>
    <row r="111" spans="1:7" ht="15.75" hidden="1" customHeight="1">
      <c r="A111" s="27">
        <v>106</v>
      </c>
      <c r="B111" s="26">
        <f>Demographics!D111</f>
        <v>0</v>
      </c>
      <c r="C111" s="142">
        <f>Vaccines!C108*1.11</f>
        <v>109.73228634375003</v>
      </c>
      <c r="D111" s="142">
        <f>Vaccines!D108*10</f>
        <v>913.44714037500012</v>
      </c>
      <c r="E111" s="142">
        <f>Vaccines!C108*2/20*1.11</f>
        <v>10.973228634375003</v>
      </c>
      <c r="F111" s="142">
        <f>Vaccines!D108*2*1.25/10*1.11</f>
        <v>25.348158145406256</v>
      </c>
      <c r="G111" s="142">
        <f t="shared" si="0"/>
        <v>10.595008134985312</v>
      </c>
    </row>
    <row r="112" spans="1:7" ht="15.75" hidden="1" customHeight="1">
      <c r="A112" s="27">
        <v>107</v>
      </c>
      <c r="B112" s="26">
        <f>Demographics!D112</f>
        <v>0</v>
      </c>
      <c r="C112" s="142">
        <f>Vaccines!C109*1.11</f>
        <v>80.34903581250002</v>
      </c>
      <c r="D112" s="142">
        <f>Vaccines!D109*10</f>
        <v>668.85143325000013</v>
      </c>
      <c r="E112" s="142">
        <f>Vaccines!C109*2/20*1.11</f>
        <v>8.0349035812500009</v>
      </c>
      <c r="F112" s="142">
        <f>Vaccines!D109*2*1.25/10*1.11</f>
        <v>18.560627272687505</v>
      </c>
      <c r="G112" s="142">
        <f t="shared" si="0"/>
        <v>7.7579599991643757</v>
      </c>
    </row>
    <row r="113" spans="1:26" ht="15.75" hidden="1" customHeight="1">
      <c r="A113" s="27">
        <v>108</v>
      </c>
      <c r="B113" s="26">
        <f>Demographics!D113</f>
        <v>0</v>
      </c>
      <c r="C113" s="142">
        <f>Vaccines!C110*1.11</f>
        <v>75.641994093750014</v>
      </c>
      <c r="D113" s="142">
        <f>Vaccines!D110*10</f>
        <v>629.66849137500014</v>
      </c>
      <c r="E113" s="142">
        <f>Vaccines!C110*2/20*1.11</f>
        <v>7.5641994093750018</v>
      </c>
      <c r="F113" s="142">
        <f>Vaccines!D110*2*1.25/10*1.11</f>
        <v>17.473300635656255</v>
      </c>
      <c r="G113" s="142">
        <f t="shared" si="0"/>
        <v>7.3034798551378142</v>
      </c>
    </row>
    <row r="114" spans="1:26" ht="15.75" hidden="1" customHeight="1">
      <c r="A114" s="27">
        <v>109</v>
      </c>
      <c r="B114" s="26">
        <f>Demographics!D114</f>
        <v>0</v>
      </c>
      <c r="C114" s="142">
        <f>Vaccines!C111*1.11</f>
        <v>62.874767156250016</v>
      </c>
      <c r="D114" s="142">
        <f>Vaccines!D111*10</f>
        <v>523.38995362500009</v>
      </c>
      <c r="E114" s="142">
        <f>Vaccines!C111*2/20*1.11</f>
        <v>6.2874767156250018</v>
      </c>
      <c r="F114" s="142">
        <f>Vaccines!D111*2*1.25/10*1.11</f>
        <v>14.524071213093753</v>
      </c>
      <c r="G114" s="142">
        <f t="shared" si="0"/>
        <v>6.0707626870996885</v>
      </c>
    </row>
    <row r="115" spans="1:26" ht="15.75" hidden="1" customHeight="1">
      <c r="A115" s="27">
        <v>110</v>
      </c>
      <c r="B115" s="26">
        <f>Demographics!D115</f>
        <v>0</v>
      </c>
      <c r="C115" s="142">
        <f>Vaccines!C112*1.11</f>
        <v>129.81122896875002</v>
      </c>
      <c r="D115" s="142">
        <f>Vaccines!D112*10</f>
        <v>1080.5907708750001</v>
      </c>
      <c r="E115" s="142">
        <f>Vaccines!C112*2/20*1.11</f>
        <v>12.981122896875004</v>
      </c>
      <c r="F115" s="142">
        <f>Vaccines!D112*2*1.25/10*1.11</f>
        <v>29.986393891781258</v>
      </c>
      <c r="G115" s="142">
        <f t="shared" si="0"/>
        <v>12.533695166324064</v>
      </c>
    </row>
    <row r="116" spans="1:26" ht="15.75" hidden="1" customHeight="1">
      <c r="A116" s="27">
        <v>111</v>
      </c>
      <c r="B116" s="26">
        <f>Demographics!D116</f>
        <v>0</v>
      </c>
      <c r="C116" s="142">
        <f>Vaccines!C113*1.11</f>
        <v>132.29614781250004</v>
      </c>
      <c r="D116" s="142">
        <f>Vaccines!D113*10</f>
        <v>1101.2760412500002</v>
      </c>
      <c r="E116" s="142">
        <f>Vaccines!C113*2/20*1.11</f>
        <v>13.229614781250003</v>
      </c>
      <c r="F116" s="142">
        <f>Vaccines!D113*2*1.25/10*1.11</f>
        <v>30.560410144687509</v>
      </c>
      <c r="G116" s="142">
        <f t="shared" si="0"/>
        <v>12.773622139884376</v>
      </c>
    </row>
    <row r="117" spans="1:26" ht="15.75" hidden="1" customHeight="1">
      <c r="A117" s="27">
        <v>112</v>
      </c>
      <c r="B117" s="26">
        <f>Demographics!D117</f>
        <v>0</v>
      </c>
      <c r="C117" s="142">
        <f>Vaccines!C114*1.11</f>
        <v>113.65426668750003</v>
      </c>
      <c r="D117" s="142">
        <f>Vaccines!D114*10</f>
        <v>946.09497675000011</v>
      </c>
      <c r="E117" s="142">
        <f>Vaccines!C114*2/20*1.11</f>
        <v>11.365426668750004</v>
      </c>
      <c r="F117" s="142">
        <f>Vaccines!D114*2*1.25/10*1.11</f>
        <v>26.254135604812507</v>
      </c>
      <c r="G117" s="142">
        <f t="shared" si="0"/>
        <v>10.973688057110627</v>
      </c>
    </row>
    <row r="118" spans="1:26" ht="15.75" hidden="1" customHeight="1">
      <c r="A118" s="27">
        <v>113</v>
      </c>
      <c r="B118" s="26">
        <f>Demographics!D118</f>
        <v>0</v>
      </c>
      <c r="C118" s="142">
        <f>Vaccines!C115*1.11</f>
        <v>95.451487687500034</v>
      </c>
      <c r="D118" s="142">
        <f>Vaccines!D115*10</f>
        <v>794.56914075000032</v>
      </c>
      <c r="E118" s="142">
        <f>Vaccines!C115*2/20*1.11</f>
        <v>9.5451487687500016</v>
      </c>
      <c r="F118" s="142">
        <f>Vaccines!D115*2*1.25/10*1.11</f>
        <v>22.049293655812509</v>
      </c>
      <c r="G118" s="142">
        <f t="shared" si="0"/>
        <v>9.2161507086206296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27">
        <v>114</v>
      </c>
      <c r="B119" s="26">
        <f>Demographics!D119</f>
        <v>0</v>
      </c>
      <c r="C119" s="142">
        <f>Vaccines!C116*1.11</f>
        <v>134.31867881250005</v>
      </c>
      <c r="D119" s="142">
        <f>Vaccines!D116*10</f>
        <v>1118.1122452500003</v>
      </c>
      <c r="E119" s="142">
        <f>Vaccines!C116*2/20*1.11</f>
        <v>13.431867881250005</v>
      </c>
      <c r="F119" s="142">
        <f>Vaccines!D116*2*1.25/10*1.11</f>
        <v>31.027614805687509</v>
      </c>
      <c r="G119" s="142">
        <f t="shared" si="0"/>
        <v>12.96890406749438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27">
        <v>115</v>
      </c>
      <c r="B120" s="26">
        <f>Demographics!D120</f>
        <v>0</v>
      </c>
      <c r="C120" s="142">
        <f>Vaccines!C117*1.11</f>
        <v>133.95608690625005</v>
      </c>
      <c r="D120" s="142">
        <f>Vaccines!D117*10</f>
        <v>1115.0939126250005</v>
      </c>
      <c r="E120" s="142">
        <f>Vaccines!C117*2/20*1.11</f>
        <v>13.395608690625005</v>
      </c>
      <c r="F120" s="142">
        <f>Vaccines!D117*2*1.25/10*1.11</f>
        <v>30.943856075343767</v>
      </c>
      <c r="G120" s="142">
        <f t="shared" si="0"/>
        <v>12.933894642972193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27">
        <v>116</v>
      </c>
      <c r="B121" s="26">
        <f>Demographics!D121</f>
        <v>0</v>
      </c>
      <c r="C121" s="142">
        <f>Vaccines!C118*1.11</f>
        <v>137.00318953125003</v>
      </c>
      <c r="D121" s="142">
        <f>Vaccines!D118*10</f>
        <v>1140.458983125</v>
      </c>
      <c r="E121" s="142">
        <f>Vaccines!C118*2/20*1.11</f>
        <v>13.700318953125002</v>
      </c>
      <c r="F121" s="142">
        <f>Vaccines!D118*2*1.25/10*1.11</f>
        <v>31.647736781718752</v>
      </c>
      <c r="G121" s="142">
        <f t="shared" si="0"/>
        <v>13.228102283910937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27">
        <v>117</v>
      </c>
      <c r="B122" s="26">
        <f>Demographics!D122</f>
        <v>0</v>
      </c>
      <c r="C122" s="142">
        <f>Vaccines!C119*1.11</f>
        <v>114.92500162500002</v>
      </c>
      <c r="D122" s="142">
        <f>Vaccines!D119*10</f>
        <v>956.67298650000009</v>
      </c>
      <c r="E122" s="142">
        <f>Vaccines!C119*2/20*1.11</f>
        <v>11.492500162500003</v>
      </c>
      <c r="F122" s="142">
        <f>Vaccines!D119*2*1.25/10*1.11</f>
        <v>26.547675375375004</v>
      </c>
      <c r="G122" s="142">
        <f t="shared" si="0"/>
        <v>11.096381636628751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27">
        <v>118</v>
      </c>
      <c r="B123" s="26">
        <f>Demographics!D123</f>
        <v>0</v>
      </c>
      <c r="C123" s="142">
        <f>Vaccines!C120*1.11</f>
        <v>149.52757968750004</v>
      </c>
      <c r="D123" s="142">
        <f>Vaccines!D120*10</f>
        <v>1244.7160687500002</v>
      </c>
      <c r="E123" s="142">
        <f>Vaccines!C120*2/20*1.11</f>
        <v>14.952757968750005</v>
      </c>
      <c r="F123" s="142">
        <f>Vaccines!D120*2*1.25/10*1.11</f>
        <v>34.540870907812511</v>
      </c>
      <c r="G123" s="142">
        <f t="shared" si="0"/>
        <v>14.437372773140625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27">
        <v>119</v>
      </c>
      <c r="B124" s="26">
        <f>Demographics!D124</f>
        <v>0</v>
      </c>
      <c r="C124" s="142">
        <f>Vaccines!C121*1.11</f>
        <v>278.25768600000009</v>
      </c>
      <c r="D124" s="142">
        <f>Vaccines!D121*10</f>
        <v>2316.3072240000006</v>
      </c>
      <c r="E124" s="142">
        <f>Vaccines!C121*2/20*1.11</f>
        <v>27.825768600000007</v>
      </c>
      <c r="F124" s="142">
        <f>Vaccines!D121*2*1.25/10*1.11</f>
        <v>64.277525466000014</v>
      </c>
      <c r="G124" s="142">
        <f t="shared" si="0"/>
        <v>26.866682040660006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hidden="1" customHeight="1">
      <c r="A125" s="27">
        <v>120</v>
      </c>
      <c r="B125" s="26">
        <f>Demographics!D125</f>
        <v>0</v>
      </c>
      <c r="C125" s="142">
        <f>Vaccines!C122*1.11</f>
        <v>129.43865746875005</v>
      </c>
      <c r="D125" s="142">
        <f>Vaccines!D122*10</f>
        <v>1077.4893648750003</v>
      </c>
      <c r="E125" s="142">
        <f>Vaccines!C122*2/20*1.11</f>
        <v>12.943865746875003</v>
      </c>
      <c r="F125" s="142">
        <f>Vaccines!D122*2*1.25/10*1.11</f>
        <v>29.900329875281262</v>
      </c>
      <c r="G125" s="142">
        <f t="shared" si="0"/>
        <v>12.497722179659066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hidden="1" customHeight="1">
      <c r="A126" s="27">
        <v>121</v>
      </c>
      <c r="B126" s="26">
        <f>Demographics!D126</f>
        <v>0</v>
      </c>
      <c r="C126" s="142">
        <f>Vaccines!C123*1.11</f>
        <v>124.80479943750002</v>
      </c>
      <c r="D126" s="142">
        <f>Vaccines!D123*10</f>
        <v>1038.9156277500001</v>
      </c>
      <c r="E126" s="142">
        <f>Vaccines!C123*2/20*1.11</f>
        <v>12.480479943750003</v>
      </c>
      <c r="F126" s="142">
        <f>Vaccines!D123*2*1.25/10*1.11</f>
        <v>28.829908670062505</v>
      </c>
      <c r="G126" s="142">
        <f t="shared" si="0"/>
        <v>12.050308158013124</v>
      </c>
    </row>
    <row r="127" spans="1:26" ht="15.75" hidden="1" customHeight="1">
      <c r="A127" s="27">
        <v>122</v>
      </c>
      <c r="B127" s="26">
        <f>Demographics!D127</f>
        <v>0</v>
      </c>
      <c r="C127" s="142">
        <f>Vaccines!C124*1.11</f>
        <v>132.98806631250005</v>
      </c>
      <c r="D127" s="142">
        <f>Vaccines!D124*10</f>
        <v>1107.0357952500003</v>
      </c>
      <c r="E127" s="142">
        <f>Vaccines!C124*2/20*1.11</f>
        <v>13.298806631250006</v>
      </c>
      <c r="F127" s="142">
        <f>Vaccines!D124*2*1.25/10*1.11</f>
        <v>30.720243318187514</v>
      </c>
      <c r="G127" s="142">
        <f t="shared" si="0"/>
        <v>12.840429115119379</v>
      </c>
    </row>
    <row r="128" spans="1:26" ht="15.75" hidden="1" customHeight="1">
      <c r="A128" s="27">
        <v>123</v>
      </c>
      <c r="B128" s="26">
        <f>Demographics!D128</f>
        <v>0</v>
      </c>
      <c r="C128" s="142">
        <f>Vaccines!C125*1.11</f>
        <v>135.15696468750005</v>
      </c>
      <c r="D128" s="142">
        <f>Vaccines!D125*10</f>
        <v>1125.0904087500003</v>
      </c>
      <c r="E128" s="142">
        <f>Vaccines!C125*2/20*1.11</f>
        <v>13.515696468750004</v>
      </c>
      <c r="F128" s="142">
        <f>Vaccines!D125*2*1.25/10*1.11</f>
        <v>31.22125884281251</v>
      </c>
      <c r="G128" s="142">
        <f t="shared" si="0"/>
        <v>13.049843287490628</v>
      </c>
    </row>
    <row r="129" spans="1:26" ht="15.75" hidden="1" customHeight="1">
      <c r="A129" s="27">
        <v>124</v>
      </c>
      <c r="B129" s="26">
        <f>Demographics!D129</f>
        <v>0</v>
      </c>
      <c r="C129" s="142">
        <f>Vaccines!C126*1.11</f>
        <v>140.11349625000005</v>
      </c>
      <c r="D129" s="142">
        <f>Vaccines!D126*10</f>
        <v>1166.3501850000005</v>
      </c>
      <c r="E129" s="142">
        <f>Vaccines!C126*2/20*1.11</f>
        <v>14.011349625000005</v>
      </c>
      <c r="F129" s="142">
        <f>Vaccines!D126*2*1.25/10*1.11</f>
        <v>32.366217633750018</v>
      </c>
      <c r="G129" s="142">
        <f t="shared" si="0"/>
        <v>13.528412485087506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27">
        <v>125</v>
      </c>
      <c r="B130" s="26">
        <f>Demographics!D130</f>
        <v>0</v>
      </c>
      <c r="C130" s="142">
        <f>Vaccines!C127*1.11</f>
        <v>128.43737156250003</v>
      </c>
      <c r="D130" s="142">
        <f>Vaccines!D127*10</f>
        <v>1069.1543362500004</v>
      </c>
      <c r="E130" s="142">
        <f>Vaccines!C127*2/20*1.11</f>
        <v>12.843737156250004</v>
      </c>
      <c r="F130" s="142">
        <f>Vaccines!D127*2*1.25/10*1.11</f>
        <v>29.66903283093751</v>
      </c>
      <c r="G130" s="142">
        <f t="shared" si="0"/>
        <v>12.401044777996878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27">
        <v>126</v>
      </c>
      <c r="B131" s="26">
        <f>Demographics!D131</f>
        <v>0</v>
      </c>
      <c r="C131" s="142">
        <f>Vaccines!C128*1.11</f>
        <v>141.94641496875002</v>
      </c>
      <c r="D131" s="142">
        <f>Vaccines!D128*10</f>
        <v>1181.6079948750003</v>
      </c>
      <c r="E131" s="142">
        <f>Vaccines!C128*2/20*1.11</f>
        <v>14.194641496875004</v>
      </c>
      <c r="F131" s="142">
        <f>Vaccines!D128*2*1.25/10*1.11</f>
        <v>32.789621857781263</v>
      </c>
      <c r="G131" s="142">
        <f t="shared" si="0"/>
        <v>13.705386731984065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27">
        <v>127</v>
      </c>
      <c r="B132" s="26">
        <f>Demographics!D132</f>
        <v>0</v>
      </c>
      <c r="C132" s="142">
        <f>Vaccines!C129*1.11</f>
        <v>148.52296725000005</v>
      </c>
      <c r="D132" s="142">
        <f>Vaccines!D129*10</f>
        <v>1236.3533490000004</v>
      </c>
      <c r="E132" s="142">
        <f>Vaccines!C129*2/20*1.11</f>
        <v>14.852296725000004</v>
      </c>
      <c r="F132" s="142">
        <f>Vaccines!D129*2*1.25/10*1.11</f>
        <v>34.308805434750013</v>
      </c>
      <c r="G132" s="142">
        <f t="shared" si="0"/>
        <v>14.340374184097504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A133" s="27">
        <v>128</v>
      </c>
      <c r="B133" s="26">
        <f>Demographics!D133</f>
        <v>0</v>
      </c>
      <c r="C133" s="142">
        <f>Vaccines!C130*1.11</f>
        <v>146.35406887500005</v>
      </c>
      <c r="D133" s="142">
        <f>Vaccines!D130*10</f>
        <v>1218.2987355000005</v>
      </c>
      <c r="E133" s="142">
        <f>Vaccines!C130*2/20*1.11</f>
        <v>14.635406887500006</v>
      </c>
      <c r="F133" s="142">
        <f>Vaccines!D130*2*1.25/10*1.11</f>
        <v>33.807789910125017</v>
      </c>
      <c r="G133" s="142">
        <f t="shared" si="0"/>
        <v>14.130960011726254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hidden="1" customHeight="1">
      <c r="A134" s="27">
        <v>129</v>
      </c>
      <c r="B134" s="26">
        <f>Demographics!D134</f>
        <v>0</v>
      </c>
      <c r="C134" s="142">
        <f>Vaccines!C131*1.11</f>
        <v>137.26931203125002</v>
      </c>
      <c r="D134" s="142">
        <f>Vaccines!D131*10</f>
        <v>1142.6742731250004</v>
      </c>
      <c r="E134" s="142">
        <f>Vaccines!C131*2/20*1.11</f>
        <v>13.726931203125003</v>
      </c>
      <c r="F134" s="142">
        <f>Vaccines!D131*2*1.25/10*1.11</f>
        <v>31.709211079218761</v>
      </c>
      <c r="G134" s="142">
        <f t="shared" si="0"/>
        <v>13.25379727438594</v>
      </c>
    </row>
    <row r="135" spans="1:26" ht="15.75" hidden="1" customHeight="1">
      <c r="A135" s="27">
        <v>130</v>
      </c>
      <c r="B135" s="26">
        <f>Demographics!D135</f>
        <v>0</v>
      </c>
      <c r="C135" s="142">
        <f>Vaccines!C132*1.11</f>
        <v>131.72398443750001</v>
      </c>
      <c r="D135" s="142">
        <f>Vaccines!D132*10</f>
        <v>1096.5131677500001</v>
      </c>
      <c r="E135" s="142">
        <f>Vaccines!C132*2/20*1.11</f>
        <v>13.172398443750001</v>
      </c>
      <c r="F135" s="142">
        <f>Vaccines!D132*2*1.25/10*1.11</f>
        <v>30.428240405062507</v>
      </c>
      <c r="G135" s="142">
        <f t="shared" si="0"/>
        <v>12.718377910363126</v>
      </c>
    </row>
    <row r="136" spans="1:26" ht="15.75" hidden="1" customHeight="1">
      <c r="A136" s="27">
        <v>131</v>
      </c>
      <c r="B136" s="26">
        <f>Demographics!D136</f>
        <v>0</v>
      </c>
      <c r="C136" s="142">
        <f>Vaccines!C133*1.11</f>
        <v>141.66033328125002</v>
      </c>
      <c r="D136" s="142">
        <f>Vaccines!D133*10</f>
        <v>1179.2265581250003</v>
      </c>
      <c r="E136" s="142">
        <f>Vaccines!C133*2/20*1.11</f>
        <v>14.166033328125003</v>
      </c>
      <c r="F136" s="142">
        <f>Vaccines!D133*2*1.25/10*1.11</f>
        <v>32.723536987968764</v>
      </c>
      <c r="G136" s="142">
        <f t="shared" si="0"/>
        <v>13.677764617223442</v>
      </c>
    </row>
    <row r="137" spans="1:26" ht="15.75" hidden="1" customHeight="1">
      <c r="A137" s="27">
        <v>132</v>
      </c>
      <c r="B137" s="26">
        <f>Demographics!D137</f>
        <v>0</v>
      </c>
      <c r="C137" s="142">
        <f>Vaccines!C134*1.11</f>
        <v>120.77304356250002</v>
      </c>
      <c r="D137" s="142">
        <f>Vaccines!D134*10</f>
        <v>1005.3539842500003</v>
      </c>
      <c r="E137" s="142">
        <f>Vaccines!C134*2/20*1.11</f>
        <v>12.077304356250002</v>
      </c>
      <c r="F137" s="142">
        <f>Vaccines!D134*2*1.25/10*1.11</f>
        <v>27.898573062937508</v>
      </c>
      <c r="G137" s="142">
        <f t="shared" si="0"/>
        <v>11.661029052316875</v>
      </c>
    </row>
    <row r="138" spans="1:26" ht="15.75" hidden="1" customHeight="1">
      <c r="A138" s="27">
        <v>133</v>
      </c>
      <c r="B138" s="26">
        <f>Demographics!D138</f>
        <v>0</v>
      </c>
      <c r="C138" s="142">
        <f>Vaccines!C135*1.11</f>
        <v>118.73720643750003</v>
      </c>
      <c r="D138" s="142">
        <f>Vaccines!D135*10</f>
        <v>988.40701575000026</v>
      </c>
      <c r="E138" s="142">
        <f>Vaccines!C135*2/20*1.11</f>
        <v>11.873720643750005</v>
      </c>
      <c r="F138" s="142">
        <f>Vaccines!D135*2*1.25/10*1.11</f>
        <v>27.428294687062511</v>
      </c>
      <c r="G138" s="142">
        <f t="shared" si="0"/>
        <v>11.464462375183126</v>
      </c>
    </row>
    <row r="139" spans="1:26" ht="15.75" hidden="1" customHeight="1">
      <c r="A139" s="27">
        <v>134</v>
      </c>
      <c r="B139" s="26">
        <f>Demographics!D139</f>
        <v>0</v>
      </c>
      <c r="C139" s="142">
        <f>Vaccines!C136*1.11</f>
        <v>108.01912275000002</v>
      </c>
      <c r="D139" s="142">
        <f>Vaccines!D136*10</f>
        <v>899.18621100000041</v>
      </c>
      <c r="E139" s="142">
        <f>Vaccines!C136*2/20*1.11</f>
        <v>10.801912275000003</v>
      </c>
      <c r="F139" s="142">
        <f>Vaccines!D136*2*1.25/10*1.11</f>
        <v>24.952417355250013</v>
      </c>
      <c r="G139" s="142">
        <f t="shared" si="0"/>
        <v>10.429596633802506</v>
      </c>
    </row>
    <row r="140" spans="1:26" ht="15.75" hidden="1" customHeight="1">
      <c r="A140" s="27">
        <v>135</v>
      </c>
      <c r="B140" s="26">
        <f>Demographics!D140</f>
        <v>0</v>
      </c>
      <c r="C140" s="142">
        <f>Vaccines!C137*1.11</f>
        <v>91.72244615625003</v>
      </c>
      <c r="D140" s="142">
        <f>Vaccines!D137*10</f>
        <v>763.5273896250003</v>
      </c>
      <c r="E140" s="142">
        <f>Vaccines!C137*2/20*1.11</f>
        <v>9.1722446156250026</v>
      </c>
      <c r="F140" s="142">
        <f>Vaccines!D137*2*1.25/10*1.11</f>
        <v>21.187885062093759</v>
      </c>
      <c r="G140" s="142">
        <f t="shared" si="0"/>
        <v>8.8560996545896913</v>
      </c>
    </row>
    <row r="141" spans="1:26" ht="15.75" hidden="1" customHeight="1">
      <c r="A141" s="27">
        <v>136</v>
      </c>
      <c r="B141" s="26">
        <f>Demographics!D141</f>
        <v>0</v>
      </c>
      <c r="C141" s="142">
        <f>Vaccines!C138*1.11</f>
        <v>81.892546312500016</v>
      </c>
      <c r="D141" s="142">
        <f>Vaccines!D138*10</f>
        <v>681.70011525000018</v>
      </c>
      <c r="E141" s="142">
        <f>Vaccines!C138*2/20*1.11</f>
        <v>8.1892546312500016</v>
      </c>
      <c r="F141" s="142">
        <f>Vaccines!D138*2*1.25/10*1.11</f>
        <v>18.917178198187507</v>
      </c>
      <c r="G141" s="142">
        <f t="shared" si="0"/>
        <v>7.9069909439193768</v>
      </c>
    </row>
    <row r="142" spans="1:26" ht="15.75" hidden="1" customHeight="1">
      <c r="A142" s="27">
        <v>137</v>
      </c>
      <c r="B142" s="26">
        <f>Demographics!D142</f>
        <v>0</v>
      </c>
      <c r="C142" s="142">
        <f>Vaccines!C139*1.11</f>
        <v>72.884299687500018</v>
      </c>
      <c r="D142" s="142">
        <f>Vaccines!D139*10</f>
        <v>606.71254875000022</v>
      </c>
      <c r="E142" s="142">
        <f>Vaccines!C139*2/20*1.11</f>
        <v>7.2884299687500018</v>
      </c>
      <c r="F142" s="142">
        <f>Vaccines!D139*2*1.25/10*1.11</f>
        <v>16.836273227812509</v>
      </c>
      <c r="G142" s="142">
        <f t="shared" si="0"/>
        <v>7.0372155163406287</v>
      </c>
    </row>
    <row r="143" spans="1:26" ht="15.75" hidden="1" customHeight="1">
      <c r="A143" s="27">
        <v>138</v>
      </c>
      <c r="B143" s="26">
        <f>Demographics!D143</f>
        <v>0</v>
      </c>
      <c r="C143" s="142">
        <f>Vaccines!C140*1.11</f>
        <v>131.99010693750003</v>
      </c>
      <c r="D143" s="142">
        <f>Vaccines!D140*10</f>
        <v>1098.7284577500004</v>
      </c>
      <c r="E143" s="142">
        <f>Vaccines!C140*2/20*1.11</f>
        <v>13.199010693750003</v>
      </c>
      <c r="F143" s="142">
        <f>Vaccines!D140*2*1.25/10*1.11</f>
        <v>30.489714702562516</v>
      </c>
      <c r="G143" s="142">
        <f t="shared" si="0"/>
        <v>12.74407290083813</v>
      </c>
    </row>
    <row r="144" spans="1:26" ht="15.75" hidden="1" customHeight="1">
      <c r="A144" s="27">
        <v>139</v>
      </c>
      <c r="B144" s="26">
        <f>Demographics!D144</f>
        <v>0</v>
      </c>
      <c r="C144" s="142">
        <f>Vaccines!C141*1.11</f>
        <v>294.63419934375014</v>
      </c>
      <c r="D144" s="142">
        <f>Vaccines!D141*10</f>
        <v>2452.6306323750009</v>
      </c>
      <c r="E144" s="142">
        <f>Vaccines!C141*2/20*1.11</f>
        <v>29.463419934375015</v>
      </c>
      <c r="F144" s="142">
        <f>Vaccines!D141*2*1.25/10*1.11</f>
        <v>68.060500048406283</v>
      </c>
      <c r="G144" s="142">
        <f t="shared" si="0"/>
        <v>28.447887517015321</v>
      </c>
    </row>
    <row r="145" spans="1:7" ht="15.75" hidden="1" customHeight="1">
      <c r="A145" s="27">
        <v>140</v>
      </c>
      <c r="B145" s="26">
        <f>Demographics!D145</f>
        <v>0</v>
      </c>
      <c r="C145" s="142">
        <f>Vaccines!C142*1.11</f>
        <v>122.66583984375002</v>
      </c>
      <c r="D145" s="142">
        <f>Vaccines!D142*10</f>
        <v>1021.1102343750002</v>
      </c>
      <c r="E145" s="142">
        <f>Vaccines!C142*2/20*1.11</f>
        <v>12.266583984375002</v>
      </c>
      <c r="F145" s="142">
        <f>Vaccines!D142*2*1.25/10*1.11</f>
        <v>28.33580900390626</v>
      </c>
      <c r="G145" s="142">
        <f t="shared" si="0"/>
        <v>11.843784672070315</v>
      </c>
    </row>
    <row r="146" spans="1:7" ht="15.75" hidden="1" customHeight="1">
      <c r="A146" s="27">
        <v>141</v>
      </c>
      <c r="B146" s="26">
        <f>Demographics!D146</f>
        <v>0</v>
      </c>
      <c r="C146" s="142">
        <f>Vaccines!C143*1.11</f>
        <v>98.565120937500012</v>
      </c>
      <c r="D146" s="142">
        <f>Vaccines!D143*10</f>
        <v>820.48803375000023</v>
      </c>
      <c r="E146" s="142">
        <f>Vaccines!C143*2/20*1.11</f>
        <v>9.8565120937500019</v>
      </c>
      <c r="F146" s="142">
        <f>Vaccines!D143*2*1.25/10*1.11</f>
        <v>22.768542936562508</v>
      </c>
      <c r="G146" s="142">
        <f t="shared" si="0"/>
        <v>9.5167820971781278</v>
      </c>
    </row>
    <row r="147" spans="1:7" ht="15.75" hidden="1" customHeight="1">
      <c r="A147" s="27">
        <v>142</v>
      </c>
      <c r="B147" s="26">
        <f>Demographics!D147</f>
        <v>0</v>
      </c>
      <c r="C147" s="142">
        <f>Vaccines!C144*1.11</f>
        <v>95.208650906250014</v>
      </c>
      <c r="D147" s="142">
        <f>Vaccines!D144*10</f>
        <v>792.54768862500009</v>
      </c>
      <c r="E147" s="142">
        <f>Vaccines!C144*2/20*1.11</f>
        <v>9.5208650906250014</v>
      </c>
      <c r="F147" s="142">
        <f>Vaccines!D144*2*1.25/10*1.11</f>
        <v>21.993198359343754</v>
      </c>
      <c r="G147" s="142">
        <f t="shared" si="0"/>
        <v>9.1927040298121874</v>
      </c>
    </row>
    <row r="148" spans="1:7" ht="15.75" hidden="1" customHeight="1">
      <c r="A148" s="27">
        <v>143</v>
      </c>
      <c r="B148" s="26">
        <f>Demographics!D148</f>
        <v>0</v>
      </c>
      <c r="C148" s="142">
        <f>Vaccines!C145*1.11</f>
        <v>370.68868331250007</v>
      </c>
      <c r="D148" s="142">
        <f>Vaccines!D145*10</f>
        <v>3085.7328232500008</v>
      </c>
      <c r="E148" s="142">
        <f>Vaccines!C145*2/20*1.11</f>
        <v>37.068868331250009</v>
      </c>
      <c r="F148" s="142">
        <f>Vaccines!D145*2*1.25/10*1.11</f>
        <v>85.629085845187532</v>
      </c>
      <c r="G148" s="142">
        <f t="shared" si="0"/>
        <v>35.791194607389386</v>
      </c>
    </row>
    <row r="149" spans="1:7" ht="15.75" hidden="1" customHeight="1">
      <c r="A149" s="27">
        <v>144</v>
      </c>
      <c r="B149" s="26">
        <f>Demographics!D149</f>
        <v>0</v>
      </c>
      <c r="C149" s="142">
        <f>Vaccines!C146*1.11</f>
        <v>200.29044656250002</v>
      </c>
      <c r="D149" s="142">
        <f>Vaccines!D146*10</f>
        <v>1667.28263625</v>
      </c>
      <c r="E149" s="142">
        <f>Vaccines!C146*2/20*1.11</f>
        <v>20.029044656250001</v>
      </c>
      <c r="F149" s="142">
        <f>Vaccines!D146*2*1.25/10*1.11</f>
        <v>46.267093155937509</v>
      </c>
      <c r="G149" s="142">
        <f t="shared" si="0"/>
        <v>19.338692206246876</v>
      </c>
    </row>
    <row r="150" spans="1:7" ht="15.75" hidden="1" customHeight="1">
      <c r="A150" s="27">
        <v>145</v>
      </c>
      <c r="B150" s="26">
        <f>Demographics!D150</f>
        <v>0</v>
      </c>
      <c r="C150" s="142">
        <f>Vaccines!C147*1.11</f>
        <v>147.88427325000004</v>
      </c>
      <c r="D150" s="142">
        <f>Vaccines!D147*10</f>
        <v>1231.0366530000003</v>
      </c>
      <c r="E150" s="142">
        <f>Vaccines!C147*2/20*1.11</f>
        <v>14.788427325000004</v>
      </c>
      <c r="F150" s="142">
        <f>Vaccines!D147*2*1.25/10*1.11</f>
        <v>34.161267120750011</v>
      </c>
      <c r="G150" s="142">
        <f t="shared" si="0"/>
        <v>14.278706206957501</v>
      </c>
    </row>
    <row r="151" spans="1:7" ht="15.75" hidden="1" customHeight="1">
      <c r="A151" s="27">
        <v>146</v>
      </c>
      <c r="B151" s="26">
        <f>Demographics!D151</f>
        <v>0</v>
      </c>
      <c r="C151" s="142">
        <f>Vaccines!C148*1.11</f>
        <v>90.099098906250035</v>
      </c>
      <c r="D151" s="142">
        <f>Vaccines!D148*10</f>
        <v>750.01412062500026</v>
      </c>
      <c r="E151" s="142">
        <f>Vaccines!C148*2/20*1.11</f>
        <v>9.0099098906250035</v>
      </c>
      <c r="F151" s="142">
        <f>Vaccines!D148*2*1.25/10*1.11</f>
        <v>20.812891847343757</v>
      </c>
      <c r="G151" s="142">
        <f t="shared" si="0"/>
        <v>8.6993602126921896</v>
      </c>
    </row>
    <row r="152" spans="1:7" ht="15.75" hidden="1" customHeight="1">
      <c r="A152" s="27">
        <v>147</v>
      </c>
      <c r="B152" s="26">
        <f>Demographics!D152</f>
        <v>0</v>
      </c>
      <c r="C152" s="142">
        <f>Vaccines!C149*1.11</f>
        <v>143.48992546875004</v>
      </c>
      <c r="D152" s="142">
        <f>Vaccines!D149*10</f>
        <v>1194.4566768750001</v>
      </c>
      <c r="E152" s="142">
        <f>Vaccines!C149*2/20*1.11</f>
        <v>14.348992546875003</v>
      </c>
      <c r="F152" s="142">
        <f>Vaccines!D149*2*1.25/10*1.11</f>
        <v>33.146172783281251</v>
      </c>
      <c r="G152" s="142">
        <f t="shared" si="0"/>
        <v>13.854417676739063</v>
      </c>
    </row>
    <row r="153" spans="1:7" ht="15.75" hidden="1" customHeight="1">
      <c r="A153" s="27">
        <v>148</v>
      </c>
      <c r="B153" s="26">
        <f>Demographics!D153</f>
        <v>0</v>
      </c>
      <c r="C153" s="142">
        <f>Vaccines!C150*1.11</f>
        <v>162.93350062500005</v>
      </c>
      <c r="D153" s="142">
        <f>Vaccines!D150*10</f>
        <v>1356.3113025000005</v>
      </c>
      <c r="E153" s="142">
        <f>Vaccines!C150*2/20*1.11</f>
        <v>16.293350062500004</v>
      </c>
      <c r="F153" s="142">
        <f>Vaccines!D150*2*1.25/10*1.11</f>
        <v>37.637638644375016</v>
      </c>
      <c r="G153" s="142">
        <f t="shared" si="0"/>
        <v>15.731757918318756</v>
      </c>
    </row>
    <row r="154" spans="1:7" ht="15.75" hidden="1" customHeight="1">
      <c r="A154" s="27">
        <v>149</v>
      </c>
      <c r="B154" s="26">
        <f>Demographics!D154</f>
        <v>0</v>
      </c>
      <c r="C154" s="142">
        <f>Vaccines!C151*1.11</f>
        <v>190.72334268750006</v>
      </c>
      <c r="D154" s="142">
        <f>Vaccines!D151*10</f>
        <v>1587.6429607500004</v>
      </c>
      <c r="E154" s="142">
        <f>Vaccines!C151*2/20*1.11</f>
        <v>19.072334268750009</v>
      </c>
      <c r="F154" s="142">
        <f>Vaccines!D151*2*1.25/10*1.11</f>
        <v>44.057092160812516</v>
      </c>
      <c r="G154" s="142">
        <f t="shared" si="0"/>
        <v>18.414957298670629</v>
      </c>
    </row>
    <row r="155" spans="1:7" ht="15.75" hidden="1" customHeight="1">
      <c r="A155" s="27">
        <v>150</v>
      </c>
      <c r="B155" s="26">
        <f>Demographics!D155</f>
        <v>0</v>
      </c>
      <c r="C155" s="142">
        <f>Vaccines!C152*1.11</f>
        <v>96.981692062500017</v>
      </c>
      <c r="D155" s="142">
        <f>Vaccines!D152*10</f>
        <v>807.30705825000018</v>
      </c>
      <c r="E155" s="142">
        <f>Vaccines!C152*2/20*1.11</f>
        <v>9.6981692062500002</v>
      </c>
      <c r="F155" s="142">
        <f>Vaccines!D152*2*1.25/10*1.11</f>
        <v>22.402770866437507</v>
      </c>
      <c r="G155" s="142">
        <f t="shared" si="0"/>
        <v>9.3638969038518773</v>
      </c>
    </row>
    <row r="156" spans="1:7" ht="15.75" hidden="1" customHeight="1">
      <c r="A156" s="27">
        <v>151</v>
      </c>
      <c r="B156" s="26">
        <f>Demographics!D156</f>
        <v>0</v>
      </c>
      <c r="C156" s="142">
        <f>Vaccines!C153*1.11</f>
        <v>187.21717875000007</v>
      </c>
      <c r="D156" s="142">
        <f>Vaccines!D153*10</f>
        <v>1558.4565150000003</v>
      </c>
      <c r="E156" s="142">
        <f>Vaccines!C153*2/20*1.11</f>
        <v>18.721717875000003</v>
      </c>
      <c r="F156" s="142">
        <f>Vaccines!D153*2*1.25/10*1.11</f>
        <v>43.247168291250013</v>
      </c>
      <c r="G156" s="142">
        <f t="shared" si="0"/>
        <v>18.076425799162504</v>
      </c>
    </row>
    <row r="157" spans="1:7" ht="15.75" hidden="1" customHeight="1">
      <c r="A157" s="27">
        <v>152</v>
      </c>
      <c r="B157" s="26">
        <f>Demographics!D157</f>
        <v>0</v>
      </c>
      <c r="C157" s="142">
        <f>Vaccines!C154*1.11</f>
        <v>152.59796803125005</v>
      </c>
      <c r="D157" s="142">
        <f>Vaccines!D154*10</f>
        <v>1270.2749771250005</v>
      </c>
      <c r="E157" s="142">
        <f>Vaccines!C154*2/20*1.11</f>
        <v>15.259796803125004</v>
      </c>
      <c r="F157" s="142">
        <f>Vaccines!D154*2*1.25/10*1.11</f>
        <v>35.250130615218765</v>
      </c>
      <c r="G157" s="142">
        <f t="shared" si="0"/>
        <v>14.733828725745944</v>
      </c>
    </row>
    <row r="158" spans="1:7" ht="15.75" hidden="1" customHeight="1">
      <c r="A158" s="27">
        <v>153</v>
      </c>
      <c r="B158" s="26">
        <f>Demographics!D158</f>
        <v>0</v>
      </c>
      <c r="C158" s="142">
        <f>Vaccines!C155*1.11</f>
        <v>92.317895250000021</v>
      </c>
      <c r="D158" s="142">
        <f>Vaccines!D155*10</f>
        <v>768.48410100000024</v>
      </c>
      <c r="E158" s="142">
        <f>Vaccines!C155*2/20*1.11</f>
        <v>9.2317895250000035</v>
      </c>
      <c r="F158" s="142">
        <f>Vaccines!D155*2*1.25/10*1.11</f>
        <v>21.325433802750009</v>
      </c>
      <c r="G158" s="142">
        <f t="shared" si="0"/>
        <v>8.9135921957775022</v>
      </c>
    </row>
    <row r="159" spans="1:7" ht="15.75" hidden="1" customHeight="1">
      <c r="A159" s="27">
        <v>154</v>
      </c>
      <c r="B159" s="26">
        <f>Demographics!D159</f>
        <v>0</v>
      </c>
      <c r="C159" s="142">
        <f>Vaccines!C156*1.11</f>
        <v>125.76949350000004</v>
      </c>
      <c r="D159" s="142">
        <f>Vaccines!D156*10</f>
        <v>1046.9460540000002</v>
      </c>
      <c r="E159" s="142">
        <f>Vaccines!C156*2/20*1.11</f>
        <v>12.576949350000005</v>
      </c>
      <c r="F159" s="142">
        <f>Vaccines!D156*2*1.25/10*1.11</f>
        <v>29.052752998500011</v>
      </c>
      <c r="G159" s="142">
        <f t="shared" si="0"/>
        <v>12.143452498485001</v>
      </c>
    </row>
    <row r="160" spans="1:7" ht="15.75" hidden="1" customHeight="1">
      <c r="A160" s="27">
        <v>155</v>
      </c>
      <c r="B160" s="26">
        <f>Demographics!D160</f>
        <v>0</v>
      </c>
      <c r="C160" s="142">
        <f>Vaccines!C157*1.11</f>
        <v>94.696365093750032</v>
      </c>
      <c r="D160" s="142">
        <f>Vaccines!D157*10</f>
        <v>788.28325537500018</v>
      </c>
      <c r="E160" s="142">
        <f>Vaccines!C157*2/20*1.11</f>
        <v>9.4696365093750039</v>
      </c>
      <c r="F160" s="142">
        <f>Vaccines!D157*2*1.25/10*1.11</f>
        <v>21.874860336656258</v>
      </c>
      <c r="G160" s="142">
        <f t="shared" si="0"/>
        <v>9.1432411731478158</v>
      </c>
    </row>
    <row r="161" spans="1:7" ht="15.75" hidden="1" customHeight="1">
      <c r="A161" s="27">
        <v>156</v>
      </c>
      <c r="B161" s="26">
        <f>Demographics!D161</f>
        <v>0</v>
      </c>
      <c r="C161" s="142">
        <f>Vaccines!C158*1.11</f>
        <v>92.03181356250002</v>
      </c>
      <c r="D161" s="142">
        <f>Vaccines!D158*10</f>
        <v>766.10266425000009</v>
      </c>
      <c r="E161" s="142">
        <f>Vaccines!C158*2/20*1.11</f>
        <v>9.2031813562500027</v>
      </c>
      <c r="F161" s="142">
        <f>Vaccines!D158*2*1.25/10*1.11</f>
        <v>21.259348932937502</v>
      </c>
      <c r="G161" s="142">
        <f t="shared" si="0"/>
        <v>8.8859700810168754</v>
      </c>
    </row>
    <row r="162" spans="1:7" ht="15.75" hidden="1" customHeight="1">
      <c r="A162" s="27">
        <v>157</v>
      </c>
      <c r="B162" s="26">
        <f>Demographics!D162</f>
        <v>0</v>
      </c>
      <c r="C162" s="142">
        <f>Vaccines!C159*1.11</f>
        <v>106.19618362500002</v>
      </c>
      <c r="D162" s="142">
        <f>Vaccines!D159*10</f>
        <v>884.01147450000008</v>
      </c>
      <c r="E162" s="142">
        <f>Vaccines!C159*2/20*1.11</f>
        <v>10.619618362500001</v>
      </c>
      <c r="F162" s="142">
        <f>Vaccines!D159*2*1.25/10*1.11</f>
        <v>24.531318417375005</v>
      </c>
      <c r="G162" s="142">
        <f t="shared" si="0"/>
        <v>10.25358594904875</v>
      </c>
    </row>
    <row r="163" spans="1:7" ht="15.75" hidden="1" customHeight="1">
      <c r="A163" s="27">
        <v>158</v>
      </c>
      <c r="B163" s="26">
        <f>Demographics!D163</f>
        <v>0</v>
      </c>
      <c r="C163" s="142">
        <f>Vaccines!C160*1.11</f>
        <v>92.949936187500029</v>
      </c>
      <c r="D163" s="142">
        <f>Vaccines!D160*10</f>
        <v>773.74541475000012</v>
      </c>
      <c r="E163" s="142">
        <f>Vaccines!C160*2/20*1.11</f>
        <v>9.2949936187500022</v>
      </c>
      <c r="F163" s="142">
        <f>Vaccines!D160*2*1.25/10*1.11</f>
        <v>21.471435259312507</v>
      </c>
      <c r="G163" s="142">
        <f t="shared" si="0"/>
        <v>8.9746177981556272</v>
      </c>
    </row>
    <row r="164" spans="1:7" ht="15.75" hidden="1" customHeight="1">
      <c r="A164" s="27">
        <v>159</v>
      </c>
      <c r="B164" s="26">
        <f>Demographics!D164</f>
        <v>0</v>
      </c>
      <c r="C164" s="142">
        <f>Vaccines!C161*1.11</f>
        <v>154.77351946875004</v>
      </c>
      <c r="D164" s="142">
        <f>Vaccines!D161*10</f>
        <v>1288.3849728750001</v>
      </c>
      <c r="E164" s="142">
        <f>Vaccines!C161*2/20*1.11</f>
        <v>15.477351946875004</v>
      </c>
      <c r="F164" s="142">
        <f>Vaccines!D161*2*1.25/10*1.11</f>
        <v>35.752682997281255</v>
      </c>
      <c r="G164" s="142">
        <f t="shared" si="0"/>
        <v>14.943885272879063</v>
      </c>
    </row>
    <row r="165" spans="1:7" ht="15.75" hidden="1" customHeight="1">
      <c r="A165" s="27">
        <v>160</v>
      </c>
      <c r="B165" s="26">
        <f>Demographics!D165</f>
        <v>0</v>
      </c>
      <c r="C165" s="142">
        <f>Vaccines!C162*1.11</f>
        <v>93.621895500000036</v>
      </c>
      <c r="D165" s="142">
        <f>Vaccines!D162*10</f>
        <v>779.33902200000023</v>
      </c>
      <c r="E165" s="142">
        <f>Vaccines!C162*2/20*1.11</f>
        <v>9.3621895500000019</v>
      </c>
      <c r="F165" s="142">
        <f>Vaccines!D162*2*1.25/10*1.11</f>
        <v>21.626657860500007</v>
      </c>
      <c r="G165" s="142">
        <f t="shared" si="0"/>
        <v>9.0394976491050034</v>
      </c>
    </row>
    <row r="166" spans="1:7" ht="15.75" hidden="1" customHeight="1">
      <c r="A166" s="27">
        <v>161</v>
      </c>
      <c r="B166" s="26">
        <f>Demographics!D166</f>
        <v>0</v>
      </c>
      <c r="C166" s="142">
        <f>Vaccines!C163*1.11</f>
        <v>90.987282750000034</v>
      </c>
      <c r="D166" s="142">
        <f>Vaccines!D163*10</f>
        <v>757.40765100000021</v>
      </c>
      <c r="E166" s="142">
        <f>Vaccines!C163*2/20*1.11</f>
        <v>9.0987282750000027</v>
      </c>
      <c r="F166" s="142">
        <f>Vaccines!D163*2*1.25/10*1.11</f>
        <v>21.018062315250006</v>
      </c>
      <c r="G166" s="142">
        <f t="shared" si="0"/>
        <v>8.7851172434025031</v>
      </c>
    </row>
    <row r="167" spans="1:7" ht="15.75" hidden="1" customHeight="1">
      <c r="A167" s="27">
        <v>162</v>
      </c>
      <c r="B167" s="26">
        <f>Demographics!D167</f>
        <v>0</v>
      </c>
      <c r="C167" s="142">
        <f>Vaccines!C164*1.11</f>
        <v>145.06004821875004</v>
      </c>
      <c r="D167" s="142">
        <f>Vaccines!D164*10</f>
        <v>1207.5268878750003</v>
      </c>
      <c r="E167" s="142">
        <f>Vaccines!C164*2/20*1.11</f>
        <v>14.506004821875003</v>
      </c>
      <c r="F167" s="142">
        <f>Vaccines!D164*2*1.25/10*1.11</f>
        <v>33.508871138531262</v>
      </c>
      <c r="G167" s="142">
        <f t="shared" si="0"/>
        <v>14.006018120541567</v>
      </c>
    </row>
    <row r="168" spans="1:7" ht="15.75" hidden="1" customHeight="1">
      <c r="A168" s="27">
        <v>163</v>
      </c>
      <c r="B168" s="26">
        <f>Demographics!D168</f>
        <v>0</v>
      </c>
      <c r="C168" s="142">
        <f>Vaccines!C165*1.11</f>
        <v>109.93853128125002</v>
      </c>
      <c r="D168" s="142">
        <f>Vaccines!D165*10</f>
        <v>915.16399012500017</v>
      </c>
      <c r="E168" s="142">
        <f>Vaccines!C165*2/20*1.11</f>
        <v>10.993853128125004</v>
      </c>
      <c r="F168" s="142">
        <f>Vaccines!D165*2*1.25/10*1.11</f>
        <v>25.395800725968758</v>
      </c>
      <c r="G168" s="142">
        <f t="shared" si="0"/>
        <v>10.614921752603438</v>
      </c>
    </row>
    <row r="169" spans="1:7" ht="15.75" hidden="1" customHeight="1">
      <c r="A169" s="27">
        <v>164</v>
      </c>
      <c r="B169" s="26">
        <f>Demographics!D169</f>
        <v>0</v>
      </c>
      <c r="C169" s="142">
        <f>Vaccines!C166*1.11</f>
        <v>100.68744787500005</v>
      </c>
      <c r="D169" s="142">
        <f>Vaccines!D166*10</f>
        <v>838.15497150000033</v>
      </c>
      <c r="E169" s="142">
        <f>Vaccines!C166*2/20*1.11</f>
        <v>10.068744787500004</v>
      </c>
      <c r="F169" s="142">
        <f>Vaccines!D166*2*1.25/10*1.11</f>
        <v>23.258800459125009</v>
      </c>
      <c r="G169" s="142">
        <f t="shared" si="0"/>
        <v>9.7216996462162548</v>
      </c>
    </row>
    <row r="170" spans="1:7" ht="15.75" hidden="1" customHeight="1">
      <c r="A170" s="27">
        <v>165</v>
      </c>
      <c r="B170" s="26">
        <f>Demographics!D170</f>
        <v>0</v>
      </c>
      <c r="C170" s="142">
        <f>Vaccines!C167*1.11</f>
        <v>201.80734481250005</v>
      </c>
      <c r="D170" s="142">
        <f>Vaccines!D167*10</f>
        <v>1679.9097892500004</v>
      </c>
      <c r="E170" s="142">
        <f>Vaccines!C167*2/20*1.11</f>
        <v>20.180734481250003</v>
      </c>
      <c r="F170" s="142">
        <f>Vaccines!D167*2*1.25/10*1.11</f>
        <v>46.617496651687517</v>
      </c>
      <c r="G170" s="142">
        <f t="shared" si="0"/>
        <v>19.485153651954381</v>
      </c>
    </row>
    <row r="171" spans="1:7" ht="15.75" hidden="1" customHeight="1">
      <c r="A171" s="27">
        <v>166</v>
      </c>
      <c r="B171" s="26">
        <f>Demographics!D171</f>
        <v>0</v>
      </c>
      <c r="C171" s="142">
        <f>Vaccines!C168*1.11</f>
        <v>40.447293468750011</v>
      </c>
      <c r="D171" s="142">
        <f>Vaccines!D168*10</f>
        <v>336.69638887500008</v>
      </c>
      <c r="E171" s="142">
        <f>Vaccines!C168*2/20*1.11</f>
        <v>4.044729346875001</v>
      </c>
      <c r="F171" s="142">
        <f>Vaccines!D168*2*1.25/10*1.11</f>
        <v>9.3433247912812529</v>
      </c>
      <c r="G171" s="142">
        <f t="shared" si="0"/>
        <v>3.9053173648190631</v>
      </c>
    </row>
    <row r="172" spans="1:7" ht="15.75" hidden="1" customHeight="1">
      <c r="A172" s="27">
        <v>167</v>
      </c>
      <c r="B172" s="26">
        <f>Demographics!D172</f>
        <v>0</v>
      </c>
      <c r="C172" s="142">
        <f>Vaccines!C169*1.11</f>
        <v>56.291561812500014</v>
      </c>
      <c r="D172" s="142">
        <f>Vaccines!D169*10</f>
        <v>468.5892172500001</v>
      </c>
      <c r="E172" s="142">
        <f>Vaccines!C169*2/20*1.11</f>
        <v>5.6291561812500017</v>
      </c>
      <c r="F172" s="142">
        <f>Vaccines!D169*2*1.25/10*1.11</f>
        <v>13.003350778687503</v>
      </c>
      <c r="G172" s="142">
        <f t="shared" si="0"/>
        <v>5.4351328602243756</v>
      </c>
    </row>
    <row r="173" spans="1:7" ht="15.75" hidden="1" customHeight="1">
      <c r="A173" s="27">
        <v>168</v>
      </c>
      <c r="B173" s="26">
        <f>Demographics!D173</f>
        <v>0</v>
      </c>
      <c r="C173" s="142">
        <f>Vaccines!C170*1.11</f>
        <v>61.870154718750015</v>
      </c>
      <c r="D173" s="142">
        <f>Vaccines!D170*10</f>
        <v>515.02723387500009</v>
      </c>
      <c r="E173" s="142">
        <f>Vaccines!C170*2/20*1.11</f>
        <v>6.187015471875001</v>
      </c>
      <c r="F173" s="142">
        <f>Vaccines!D170*2*1.25/10*1.11</f>
        <v>14.292005740031255</v>
      </c>
      <c r="G173" s="142">
        <f t="shared" si="0"/>
        <v>5.9737640980565638</v>
      </c>
    </row>
    <row r="174" spans="1:7" ht="15.75" hidden="1" customHeight="1">
      <c r="A174" s="27">
        <v>169</v>
      </c>
      <c r="B174" s="26">
        <f>Demographics!D174</f>
        <v>0</v>
      </c>
      <c r="C174" s="142">
        <f>Vaccines!C171*1.11</f>
        <v>61.747073062500014</v>
      </c>
      <c r="D174" s="142">
        <f>Vaccines!D171*10</f>
        <v>514.00266225000018</v>
      </c>
      <c r="E174" s="142">
        <f>Vaccines!C171*2/20*1.11</f>
        <v>6.1747073062500011</v>
      </c>
      <c r="F174" s="142">
        <f>Vaccines!D171*2*1.25/10*1.11</f>
        <v>14.263573877437507</v>
      </c>
      <c r="G174" s="142">
        <f t="shared" si="0"/>
        <v>5.961880164961876</v>
      </c>
    </row>
    <row r="175" spans="1:7" ht="15.75" customHeight="1">
      <c r="A175" s="27">
        <v>1</v>
      </c>
      <c r="B175" s="39" t="str">
        <f>Demographics!D176</f>
        <v>Angoori</v>
      </c>
      <c r="C175" s="161">
        <f>Vaccines!C172*1.11</f>
        <v>29.137500000000003</v>
      </c>
      <c r="D175" s="161">
        <f>Vaccines!D172*10</f>
        <v>262.5</v>
      </c>
      <c r="E175" s="161">
        <f>Vaccines!C172*2/20*1.11</f>
        <v>2.9137500000000003</v>
      </c>
      <c r="F175" s="161">
        <f>Vaccines!D172*2*1.25/10*1.11</f>
        <v>7.2843750000000007</v>
      </c>
      <c r="G175" s="161">
        <f t="shared" si="0"/>
        <v>3.0183562500000001</v>
      </c>
    </row>
    <row r="176" spans="1:7" ht="15.75" customHeight="1">
      <c r="A176" s="27">
        <v>2</v>
      </c>
      <c r="B176" s="39" t="str">
        <f>Demographics!D177</f>
        <v>Ban</v>
      </c>
      <c r="C176" s="161">
        <f>Vaccines!C173*1.11</f>
        <v>40.515000000000001</v>
      </c>
      <c r="D176" s="161">
        <f>Vaccines!D173*10</f>
        <v>365</v>
      </c>
      <c r="E176" s="161">
        <f>Vaccines!C173*2/20*1.11</f>
        <v>4.0514999999999999</v>
      </c>
      <c r="F176" s="161">
        <f>Vaccines!D173*2*1.25/10*1.11</f>
        <v>10.12875</v>
      </c>
      <c r="G176" s="161">
        <f t="shared" si="0"/>
        <v>4.1969525000000001</v>
      </c>
    </row>
    <row r="177" spans="1:7" ht="15.75" customHeight="1">
      <c r="A177" s="27">
        <v>3</v>
      </c>
      <c r="B177" s="39" t="str">
        <f>Demographics!D178</f>
        <v>Charahan</v>
      </c>
      <c r="C177" s="161">
        <f>Vaccines!C174*1.11</f>
        <v>47.36</v>
      </c>
      <c r="D177" s="161">
        <f>Vaccines!D174*10</f>
        <v>400.83333333333337</v>
      </c>
      <c r="E177" s="161">
        <f>Vaccines!C174*2/20*1.11</f>
        <v>4.7360000000000007</v>
      </c>
      <c r="F177" s="161">
        <f>Vaccines!D174*2*1.25/10*1.11</f>
        <v>11.123125000000002</v>
      </c>
      <c r="G177" s="161">
        <f t="shared" si="0"/>
        <v>4.6405245833333337</v>
      </c>
    </row>
    <row r="178" spans="1:7" ht="15.75" customHeight="1">
      <c r="A178" s="27">
        <v>4</v>
      </c>
      <c r="B178" s="39" t="str">
        <f>Demographics!D179</f>
        <v>Darya Gali</v>
      </c>
      <c r="C178" s="161">
        <f>Vaccines!C175*1.11</f>
        <v>47.267500000000005</v>
      </c>
      <c r="D178" s="161">
        <f>Vaccines!D175*10</f>
        <v>400</v>
      </c>
      <c r="E178" s="161">
        <f>Vaccines!C175*2/20*1.11</f>
        <v>4.7267500000000009</v>
      </c>
      <c r="F178" s="161">
        <f>Vaccines!D175*2*1.25/10*1.11</f>
        <v>11.100000000000001</v>
      </c>
      <c r="G178" s="161">
        <f t="shared" si="0"/>
        <v>4.6309424999999997</v>
      </c>
    </row>
    <row r="179" spans="1:7" ht="15.75" customHeight="1">
      <c r="A179" s="27">
        <v>5</v>
      </c>
      <c r="B179" s="39" t="str">
        <f>Demographics!D180</f>
        <v>Dewal</v>
      </c>
      <c r="C179" s="161">
        <f>Vaccines!C176*1.11</f>
        <v>40.515000000000001</v>
      </c>
      <c r="D179" s="161">
        <f>Vaccines!D176*10</f>
        <v>343.33333333333337</v>
      </c>
      <c r="E179" s="161">
        <f>Vaccines!C176*2/20*1.11</f>
        <v>4.0514999999999999</v>
      </c>
      <c r="F179" s="161">
        <f>Vaccines!D176*2*1.25/10*1.11</f>
        <v>9.5275000000000016</v>
      </c>
      <c r="G179" s="161">
        <f t="shared" si="0"/>
        <v>3.9742733333333331</v>
      </c>
    </row>
    <row r="180" spans="1:7" ht="15.75" customHeight="1">
      <c r="A180" s="27">
        <v>6</v>
      </c>
      <c r="B180" s="39" t="str">
        <f>Demographics!D181</f>
        <v>Ghel</v>
      </c>
      <c r="C180" s="161">
        <f>Vaccines!C177*1.11</f>
        <v>34.78</v>
      </c>
      <c r="D180" s="161">
        <f>Vaccines!D177*10</f>
        <v>295</v>
      </c>
      <c r="E180" s="161">
        <f>Vaccines!C177*2/20*1.11</f>
        <v>3.4780000000000002</v>
      </c>
      <c r="F180" s="161">
        <f>Vaccines!D177*2*1.25/10*1.11</f>
        <v>8.1862500000000011</v>
      </c>
      <c r="G180" s="161">
        <f t="shared" si="0"/>
        <v>3.4144425000000003</v>
      </c>
    </row>
    <row r="181" spans="1:7" ht="15.75" customHeight="1">
      <c r="A181" s="27">
        <v>7</v>
      </c>
      <c r="B181" s="39" t="str">
        <f>Demographics!D182</f>
        <v>Ghora Gali</v>
      </c>
      <c r="C181" s="161">
        <f>Vaccines!C178*1.11</f>
        <v>53.557500000000005</v>
      </c>
      <c r="D181" s="161">
        <f>Vaccines!D178*10</f>
        <v>453.33333333333337</v>
      </c>
      <c r="E181" s="161">
        <f>Vaccines!C178*2/20*1.11</f>
        <v>5.3557500000000005</v>
      </c>
      <c r="F181" s="161">
        <f>Vaccines!D178*2*1.25/10*1.11</f>
        <v>12.580000000000002</v>
      </c>
      <c r="G181" s="161">
        <f t="shared" si="0"/>
        <v>5.2482658333333339</v>
      </c>
    </row>
    <row r="182" spans="1:7" ht="15.75" customHeight="1">
      <c r="A182" s="27">
        <v>8</v>
      </c>
      <c r="B182" s="39" t="str">
        <f>Demographics!D183</f>
        <v>Masiari</v>
      </c>
      <c r="C182" s="161">
        <f>Vaccines!C179*1.11</f>
        <v>39.497500000000009</v>
      </c>
      <c r="D182" s="161">
        <f>Vaccines!D179*10</f>
        <v>334.16666666666663</v>
      </c>
      <c r="E182" s="161">
        <f>Vaccines!C179*2/20*1.11</f>
        <v>3.9497500000000008</v>
      </c>
      <c r="F182" s="161">
        <f>Vaccines!D179*2*1.25/10*1.11</f>
        <v>9.2731250000000003</v>
      </c>
      <c r="G182" s="161">
        <f t="shared" si="0"/>
        <v>3.8688704166666663</v>
      </c>
    </row>
    <row r="183" spans="1:7" ht="15.75" customHeight="1">
      <c r="A183" s="27">
        <v>9</v>
      </c>
      <c r="B183" s="39" t="str">
        <f>Demographics!D184</f>
        <v>Murree</v>
      </c>
      <c r="C183" s="161">
        <f>Vaccines!C180*1.11</f>
        <v>75.48</v>
      </c>
      <c r="D183" s="161">
        <f>Vaccines!D180*10</f>
        <v>639.16666666666663</v>
      </c>
      <c r="E183" s="161">
        <f>Vaccines!C180*2/20*1.11</f>
        <v>7.548</v>
      </c>
      <c r="F183" s="161">
        <f>Vaccines!D180*2*1.25/10*1.11</f>
        <v>17.736875000000001</v>
      </c>
      <c r="G183" s="161">
        <f t="shared" si="0"/>
        <v>7.399315416666667</v>
      </c>
    </row>
    <row r="184" spans="1:7" ht="15.75" customHeight="1">
      <c r="A184" s="27">
        <v>10</v>
      </c>
      <c r="B184" s="39" t="str">
        <f>Demographics!D185</f>
        <v>Numbal</v>
      </c>
      <c r="C184" s="161">
        <f>Vaccines!C181*1.11</f>
        <v>41.995000000000005</v>
      </c>
      <c r="D184" s="161">
        <f>Vaccines!D181*10</f>
        <v>353.33333333333337</v>
      </c>
      <c r="E184" s="161">
        <f>Vaccines!C181*2/20*1.11</f>
        <v>4.1995000000000005</v>
      </c>
      <c r="F184" s="161">
        <f>Vaccines!D181*2*1.25/10*1.11</f>
        <v>9.8050000000000015</v>
      </c>
      <c r="G184" s="161">
        <f t="shared" si="0"/>
        <v>4.0933283333333339</v>
      </c>
    </row>
    <row r="185" spans="1:7" ht="15.75" customHeight="1">
      <c r="A185" s="27">
        <v>11</v>
      </c>
      <c r="B185" s="39" t="str">
        <f>Demographics!D186</f>
        <v>Phaghwari</v>
      </c>
      <c r="C185" s="161">
        <f>Vaccines!C182*1.11</f>
        <v>47.637500000000003</v>
      </c>
      <c r="D185" s="161">
        <f>Vaccines!D182*10</f>
        <v>403.33333333333337</v>
      </c>
      <c r="E185" s="161">
        <f>Vaccines!C182*2/20*1.11</f>
        <v>4.7637499999999999</v>
      </c>
      <c r="F185" s="161">
        <f>Vaccines!D182*2*1.25/10*1.11</f>
        <v>11.192500000000001</v>
      </c>
      <c r="G185" s="161">
        <f t="shared" si="0"/>
        <v>4.6692708333333339</v>
      </c>
    </row>
    <row r="186" spans="1:7" ht="15.75" customHeight="1">
      <c r="A186" s="27">
        <v>12</v>
      </c>
      <c r="B186" s="39" t="str">
        <f>Demographics!D187</f>
        <v>Potha Sharif</v>
      </c>
      <c r="C186" s="161">
        <f>Vaccines!C183*1.11</f>
        <v>35.2425</v>
      </c>
      <c r="D186" s="161">
        <f>Vaccines!D183*10</f>
        <v>298.33333333333331</v>
      </c>
      <c r="E186" s="161">
        <f>Vaccines!C183*2/20*1.11</f>
        <v>3.5242500000000003</v>
      </c>
      <c r="F186" s="161">
        <f>Vaccines!D183*2*1.25/10*1.11</f>
        <v>8.2787500000000005</v>
      </c>
      <c r="G186" s="161">
        <f t="shared" si="0"/>
        <v>3.4537883333333332</v>
      </c>
    </row>
    <row r="187" spans="1:7" ht="15.75" customHeight="1">
      <c r="A187" s="27">
        <v>13</v>
      </c>
      <c r="B187" s="39" t="str">
        <f>Demographics!D188</f>
        <v>Rawat</v>
      </c>
      <c r="C187" s="161">
        <f>Vaccines!C184*1.11</f>
        <v>35.2425</v>
      </c>
      <c r="D187" s="161">
        <f>Vaccines!D184*10</f>
        <v>298.33333333333331</v>
      </c>
      <c r="E187" s="161">
        <f>Vaccines!C184*2/20*1.11</f>
        <v>3.5242500000000003</v>
      </c>
      <c r="F187" s="161">
        <f>Vaccines!D184*2*1.25/10*1.11</f>
        <v>8.2787500000000005</v>
      </c>
      <c r="G187" s="161">
        <f t="shared" si="0"/>
        <v>3.4537883333333332</v>
      </c>
    </row>
    <row r="188" spans="1:7" ht="15.75" hidden="1" customHeight="1">
      <c r="A188" s="27">
        <v>183</v>
      </c>
      <c r="B188" s="39" t="str">
        <f>Demographics!D189</f>
        <v>Seher Baghla</v>
      </c>
      <c r="C188" s="161">
        <f>Vaccines!C185*1.11</f>
        <v>36.352500000000006</v>
      </c>
      <c r="D188" s="161">
        <f>Vaccines!D185*10</f>
        <v>307.5</v>
      </c>
      <c r="E188" s="161">
        <f>Vaccines!C185*2/20*1.11</f>
        <v>3.6352500000000001</v>
      </c>
      <c r="F188" s="161">
        <f>Vaccines!D185*2*1.25/10*1.11</f>
        <v>8.5331250000000001</v>
      </c>
      <c r="G188" s="161">
        <f t="shared" si="0"/>
        <v>3.5602087499999997</v>
      </c>
    </row>
    <row r="189" spans="1:7" ht="15.75" customHeight="1">
      <c r="A189" s="27">
        <v>14</v>
      </c>
      <c r="B189" s="39" t="str">
        <f>Demographics!D190</f>
        <v>Tret</v>
      </c>
      <c r="C189" s="161">
        <f>Vaccines!C186*1.11</f>
        <v>67.34</v>
      </c>
      <c r="D189" s="161">
        <f>Vaccines!D186*10</f>
        <v>570</v>
      </c>
      <c r="E189" s="161">
        <f>Vaccines!C186*2/20*1.11</f>
        <v>6.734</v>
      </c>
      <c r="F189" s="161">
        <f>Vaccines!D186*2*1.25/10*1.11</f>
        <v>15.817500000000001</v>
      </c>
      <c r="G189" s="161">
        <f t="shared" si="0"/>
        <v>6.5989150000000008</v>
      </c>
    </row>
    <row r="190" spans="1:7" ht="15.75" hidden="1" customHeight="1">
      <c r="A190" s="277">
        <v>186</v>
      </c>
      <c r="B190" s="276" t="str">
        <f>Demographics!D192</f>
        <v>Ghari Skindar</v>
      </c>
      <c r="C190" s="331">
        <v>81.904058593750008</v>
      </c>
      <c r="D190" s="327">
        <f>Vaccines!D187*10</f>
        <v>15071.284374999997</v>
      </c>
      <c r="E190" s="327">
        <f>Vaccines!C187*2/20*1.11</f>
        <v>9.0913505039062521</v>
      </c>
      <c r="F190" s="327">
        <f>Vaccines!D187*2*1.25/10*1.11</f>
        <v>418.22814140624996</v>
      </c>
      <c r="G190" s="327">
        <f t="shared" si="0"/>
        <v>155.805079255039</v>
      </c>
    </row>
    <row r="191" spans="1:7" ht="15.75" hidden="1" customHeight="1">
      <c r="A191" s="277">
        <v>187</v>
      </c>
      <c r="B191" s="276" t="str">
        <f>Demographics!D193</f>
        <v>Gheela Khurd</v>
      </c>
      <c r="C191" s="331">
        <v>49.703171875000002</v>
      </c>
      <c r="D191" s="327">
        <f>Vaccines!D188*10</f>
        <v>39579.728125000001</v>
      </c>
      <c r="E191" s="327">
        <f>Vaccines!C188*2/20*1.11</f>
        <v>5.5170520781250003</v>
      </c>
      <c r="F191" s="327">
        <f>Vaccines!D188*2*1.25/10*1.11</f>
        <v>1098.3374554687502</v>
      </c>
      <c r="G191" s="327">
        <f t="shared" si="0"/>
        <v>407.33285804421871</v>
      </c>
    </row>
    <row r="192" spans="1:7" ht="15.75" hidden="1" customHeight="1">
      <c r="A192" s="277">
        <v>188</v>
      </c>
      <c r="B192" s="276" t="str">
        <f>Demographics!D194</f>
        <v>Jalala</v>
      </c>
      <c r="C192" s="331">
        <v>130.528890625</v>
      </c>
      <c r="D192" s="327">
        <f>Vaccines!D189*10</f>
        <v>14860.004687499997</v>
      </c>
      <c r="E192" s="327">
        <f>Vaccines!C189*2/20*1.11</f>
        <v>14.488706859375002</v>
      </c>
      <c r="F192" s="327">
        <f>Vaccines!D189*2*1.25/10*1.11</f>
        <v>412.36513007812499</v>
      </c>
      <c r="G192" s="327">
        <f t="shared" si="0"/>
        <v>154.17387415062498</v>
      </c>
    </row>
    <row r="193" spans="1:7" ht="15.75" hidden="1" customHeight="1">
      <c r="A193" s="277">
        <v>189</v>
      </c>
      <c r="B193" s="276" t="str">
        <f>Demographics!D195</f>
        <v>Khurum Paracha</v>
      </c>
      <c r="C193" s="331">
        <v>49.006398437499996</v>
      </c>
      <c r="D193" s="327">
        <f>Vaccines!D190*10</f>
        <v>37230.499218750003</v>
      </c>
      <c r="E193" s="327">
        <f>Vaccines!C190*2/20*1.11</f>
        <v>5.4397102265625001</v>
      </c>
      <c r="F193" s="327">
        <f>Vaccines!D190*2*1.25/10*1.11</f>
        <v>1033.1463533203125</v>
      </c>
      <c r="G193" s="327">
        <f t="shared" si="0"/>
        <v>383.18091680734381</v>
      </c>
    </row>
    <row r="194" spans="1:7" ht="15.75" hidden="1" customHeight="1">
      <c r="A194" s="277">
        <v>190</v>
      </c>
      <c r="B194" s="276" t="str">
        <f>Demographics!D196</f>
        <v>Lub Thathoo</v>
      </c>
      <c r="C194" s="331">
        <v>122.78143359375002</v>
      </c>
      <c r="D194" s="327">
        <f>Vaccines!D191*10</f>
        <v>23059.668750000001</v>
      </c>
      <c r="E194" s="327">
        <f>Vaccines!C191*2/20*1.11</f>
        <v>13.628739128906254</v>
      </c>
      <c r="F194" s="327">
        <f>Vaccines!D191*2*1.25/10*1.11</f>
        <v>639.90580781250003</v>
      </c>
      <c r="G194" s="327">
        <f t="shared" si="0"/>
        <v>238.35984730535162</v>
      </c>
    </row>
    <row r="195" spans="1:7" ht="15.75" hidden="1" customHeight="1">
      <c r="A195" s="277">
        <v>191</v>
      </c>
      <c r="B195" s="276" t="str">
        <f>Demographics!D197</f>
        <v>Mohra Shah Wali</v>
      </c>
      <c r="C195" s="331">
        <v>76.047843750000013</v>
      </c>
      <c r="D195" s="327">
        <f>Vaccines!D192*10</f>
        <v>49077.253124999996</v>
      </c>
      <c r="E195" s="327">
        <f>Vaccines!C192*2/20*1.11</f>
        <v>8.4413106562500015</v>
      </c>
      <c r="F195" s="327">
        <f>Vaccines!D192*2*1.25/10*1.11</f>
        <v>1361.89377421875</v>
      </c>
      <c r="G195" s="327">
        <f t="shared" si="0"/>
        <v>505.23636053624995</v>
      </c>
    </row>
    <row r="196" spans="1:7" ht="15.75" hidden="1" customHeight="1">
      <c r="A196" s="277">
        <v>192</v>
      </c>
      <c r="B196" s="276" t="str">
        <f>Demographics!D198</f>
        <v>Saray Kala</v>
      </c>
      <c r="C196" s="331">
        <v>161.85051562500001</v>
      </c>
      <c r="D196" s="327">
        <f>Vaccines!D193*10</f>
        <v>32401.047999999995</v>
      </c>
      <c r="E196" s="327">
        <f>Vaccines!C193*2/20*1.11</f>
        <v>17.965407234375</v>
      </c>
      <c r="F196" s="327">
        <f>Vaccines!D193*2*1.25/10*1.11</f>
        <v>899.12908199999993</v>
      </c>
      <c r="G196" s="327">
        <f t="shared" si="0"/>
        <v>334.79993004859375</v>
      </c>
    </row>
    <row r="197" spans="1:7" ht="15.75" hidden="1" customHeight="1">
      <c r="A197" s="277">
        <v>193</v>
      </c>
      <c r="B197" s="276" t="str">
        <f>Demographics!D199</f>
        <v>Thatha Khalil</v>
      </c>
      <c r="C197" s="331">
        <v>106.85451999999999</v>
      </c>
      <c r="D197" s="327">
        <f>Vaccines!D194*10</f>
        <v>18322.174500000001</v>
      </c>
      <c r="E197" s="327">
        <f>Vaccines!C194*2/20*1.11</f>
        <v>11.860851720000001</v>
      </c>
      <c r="F197" s="327">
        <f>Vaccines!D194*2*1.25/10*1.11</f>
        <v>508.44034237500006</v>
      </c>
      <c r="G197" s="327">
        <f t="shared" si="0"/>
        <v>189.49330214095005</v>
      </c>
    </row>
    <row r="198" spans="1:7" ht="15.75" hidden="1" customHeight="1">
      <c r="A198" s="277">
        <v>194</v>
      </c>
      <c r="B198" s="276" t="str">
        <f>Demographics!D200</f>
        <v>Usman Khattar</v>
      </c>
      <c r="C198" s="331">
        <v>60.424192500000004</v>
      </c>
      <c r="D198" s="327">
        <f>Vaccines!D195*10</f>
        <v>20227.514843750003</v>
      </c>
      <c r="E198" s="327">
        <f>Vaccines!C195*2/20*1.11</f>
        <v>6.7070853675000004</v>
      </c>
      <c r="F198" s="327">
        <f>Vaccines!D195*2*1.25/10*1.11</f>
        <v>561.31353691406264</v>
      </c>
      <c r="G198" s="327">
        <f t="shared" si="0"/>
        <v>208.55959658531563</v>
      </c>
    </row>
    <row r="199" spans="1:7" ht="15.75" hidden="1" customHeight="1">
      <c r="A199" s="277">
        <v>195</v>
      </c>
      <c r="B199" s="273" t="s">
        <v>2784</v>
      </c>
      <c r="C199" s="331">
        <v>66.707761718750007</v>
      </c>
      <c r="D199" s="327">
        <f>Vaccines!D196*10</f>
        <v>35231.199999999997</v>
      </c>
      <c r="E199" s="327">
        <f>Vaccines!C196*2/20*1.11</f>
        <v>7.404561550781251</v>
      </c>
      <c r="F199" s="327">
        <f>Vaccines!D196*2*1.25/10*1.11</f>
        <v>977.6658000000001</v>
      </c>
      <c r="G199" s="327">
        <f t="shared" si="0"/>
        <v>362.82978123269532</v>
      </c>
    </row>
    <row r="200" spans="1:7" ht="15.75" hidden="1" customHeight="1">
      <c r="A200" s="277">
        <v>196</v>
      </c>
      <c r="B200" s="273" t="s">
        <v>2785</v>
      </c>
      <c r="C200" s="331">
        <v>48.906859375000003</v>
      </c>
      <c r="D200" s="327">
        <f>Vaccines!D197*10</f>
        <v>21206.8465</v>
      </c>
      <c r="E200" s="327">
        <f>Vaccines!C197*2/20*1.11</f>
        <v>5.4286613906250016</v>
      </c>
      <c r="F200" s="327">
        <f>Vaccines!D197*2*1.25/10*1.11</f>
        <v>588.48999037500005</v>
      </c>
      <c r="G200" s="327">
        <f t="shared" si="0"/>
        <v>218.49672011140629</v>
      </c>
    </row>
    <row r="201" spans="1:7" ht="15.75" hidden="1" customHeight="1">
      <c r="A201" s="277">
        <v>197</v>
      </c>
      <c r="B201" s="273" t="s">
        <v>244</v>
      </c>
      <c r="C201" s="331">
        <v>114.98420703124999</v>
      </c>
      <c r="D201" s="327">
        <f>Vaccines!D198*10</f>
        <v>17833.615375000001</v>
      </c>
      <c r="E201" s="327">
        <f>Vaccines!C198*2/20*1.11</f>
        <v>12.76324698046875</v>
      </c>
      <c r="F201" s="327">
        <f>Vaccines!D198*2*1.25/10*1.11</f>
        <v>494.88282665625007</v>
      </c>
      <c r="G201" s="327">
        <f t="shared" si="0"/>
        <v>184.56245655667971</v>
      </c>
    </row>
    <row r="202" spans="1:7" ht="15.75" hidden="1" customHeight="1">
      <c r="A202" s="277">
        <v>198</v>
      </c>
      <c r="B202" s="273" t="s">
        <v>245</v>
      </c>
      <c r="C202" s="331">
        <v>116.188</v>
      </c>
      <c r="D202" s="327">
        <f>Vaccines!D199*10</f>
        <v>17596.982125000002</v>
      </c>
      <c r="E202" s="327">
        <f>Vaccines!C199*2/20*1.11</f>
        <v>12.896868000000001</v>
      </c>
      <c r="F202" s="327">
        <f>Vaccines!D199*2*1.25/10*1.11</f>
        <v>488.31625396875012</v>
      </c>
      <c r="G202" s="327">
        <f t="shared" si="0"/>
        <v>182.14383246968751</v>
      </c>
    </row>
    <row r="203" spans="1:7" ht="15.75" hidden="1" customHeight="1">
      <c r="A203" s="277">
        <v>199</v>
      </c>
      <c r="B203" s="273" t="s">
        <v>246</v>
      </c>
      <c r="C203" s="331">
        <v>69.937472500000013</v>
      </c>
      <c r="D203" s="327">
        <f>Vaccines!D200*10</f>
        <v>48166.73828125</v>
      </c>
      <c r="E203" s="327">
        <f>Vaccines!C200*2/20*1.11</f>
        <v>7.7630594475000017</v>
      </c>
      <c r="F203" s="327">
        <f>Vaccines!D200*2*1.25/10*1.11</f>
        <v>1336.6269873046876</v>
      </c>
      <c r="G203" s="327">
        <f t="shared" si="0"/>
        <v>495.81065800502182</v>
      </c>
    </row>
    <row r="204" spans="1:7" ht="15.75" hidden="1" customHeight="1">
      <c r="A204" s="277">
        <v>200</v>
      </c>
      <c r="B204" s="273" t="s">
        <v>247</v>
      </c>
      <c r="C204" s="331">
        <v>58.812986875</v>
      </c>
      <c r="D204" s="327">
        <f>Vaccines!D201*10</f>
        <v>39096.803125000006</v>
      </c>
      <c r="E204" s="327">
        <f>Vaccines!C201*2/20*1.11</f>
        <v>6.5282415431250005</v>
      </c>
      <c r="F204" s="327">
        <f>Vaccines!D201*2*1.25/10*1.11</f>
        <v>1084.9362867187504</v>
      </c>
      <c r="G204" s="327">
        <f t="shared" si="0"/>
        <v>402.4708064013688</v>
      </c>
    </row>
    <row r="205" spans="1:7" ht="15.75" hidden="1" customHeight="1">
      <c r="A205" s="277">
        <v>201</v>
      </c>
      <c r="B205" s="273" t="s">
        <v>248</v>
      </c>
      <c r="C205" s="331">
        <v>58.032600625000008</v>
      </c>
      <c r="D205" s="327">
        <f>Vaccines!D202*10</f>
        <v>20269.972000000002</v>
      </c>
      <c r="E205" s="327">
        <f>Vaccines!C202*2/20*1.11</f>
        <v>6.4416186693750008</v>
      </c>
      <c r="F205" s="327">
        <f>Vaccines!D202*2*1.25/10*1.11</f>
        <v>562.49172300000009</v>
      </c>
      <c r="G205" s="327">
        <f t="shared" si="0"/>
        <v>208.96937942294375</v>
      </c>
    </row>
    <row r="206" spans="1:7" ht="15.75" hidden="1" customHeight="1">
      <c r="A206" s="277">
        <v>202</v>
      </c>
      <c r="B206" s="273" t="s">
        <v>249</v>
      </c>
      <c r="C206" s="333">
        <v>158.84775390625001</v>
      </c>
      <c r="D206" s="327">
        <f>Vaccines!D203*10</f>
        <v>1033.0174181250004</v>
      </c>
      <c r="E206" s="327">
        <f>Vaccines!C203*2/20*1.11</f>
        <v>17.632100683593752</v>
      </c>
      <c r="F206" s="327">
        <f>Vaccines!D203*2*1.25/10*1.11</f>
        <v>28.666233352968764</v>
      </c>
      <c r="G206" s="327">
        <f t="shared" si="0"/>
        <v>12.381635060678128</v>
      </c>
    </row>
    <row r="207" spans="1:7" ht="15.75" hidden="1" customHeight="1">
      <c r="A207" s="277">
        <v>203</v>
      </c>
      <c r="B207" s="273" t="s">
        <v>250</v>
      </c>
      <c r="C207" s="335">
        <v>128.936265625</v>
      </c>
      <c r="D207" s="327">
        <f>Vaccines!D204*10</f>
        <v>536.10018000000014</v>
      </c>
      <c r="E207" s="327">
        <f>Vaccines!C204*2/20*1.11</f>
        <v>14.311925484375001</v>
      </c>
      <c r="F207" s="327">
        <f>Vaccines!D204*2*1.25/10*1.11</f>
        <v>14.876779995000005</v>
      </c>
      <c r="G207" s="327">
        <f t="shared" ref="G207:G211" si="1">(C207+D207+E207+F207)/100</f>
        <v>6.9422515110437519</v>
      </c>
    </row>
    <row r="208" spans="1:7" ht="15.75" hidden="1" customHeight="1">
      <c r="A208" s="277">
        <v>204</v>
      </c>
      <c r="B208" s="273" t="s">
        <v>2786</v>
      </c>
      <c r="C208" s="335">
        <v>66.84778</v>
      </c>
      <c r="D208" s="327">
        <f>Vaccines!D205*10</f>
        <v>563.70823162500005</v>
      </c>
      <c r="E208" s="327">
        <f>Vaccines!C205*2/20*1.11</f>
        <v>7.4201035800000001</v>
      </c>
      <c r="F208" s="327">
        <f>Vaccines!D205*2*1.25/10*1.11</f>
        <v>15.642903427593753</v>
      </c>
      <c r="G208" s="327">
        <f t="shared" si="1"/>
        <v>6.5361901863259391</v>
      </c>
    </row>
    <row r="209" spans="1:7" ht="15.75" hidden="1" customHeight="1">
      <c r="A209" s="277">
        <v>205</v>
      </c>
      <c r="B209" s="273" t="s">
        <v>2787</v>
      </c>
      <c r="C209" s="335">
        <v>86.648753906250008</v>
      </c>
      <c r="D209" s="327">
        <f>Vaccines!D206*10</f>
        <v>820.43265150000013</v>
      </c>
      <c r="E209" s="327">
        <f>Vaccines!C206*2/20*1.11</f>
        <v>9.6180116835937515</v>
      </c>
      <c r="F209" s="327">
        <f>Vaccines!D206*2*1.25/10*1.11</f>
        <v>22.767006079125004</v>
      </c>
      <c r="G209" s="327">
        <f t="shared" si="1"/>
        <v>9.3946642316896902</v>
      </c>
    </row>
    <row r="210" spans="1:7" ht="15.75" hidden="1" customHeight="1">
      <c r="A210" s="277">
        <v>206</v>
      </c>
      <c r="B210" s="273" t="s">
        <v>2788</v>
      </c>
      <c r="C210" s="335">
        <v>121.71968359375002</v>
      </c>
      <c r="D210" s="327">
        <f>Vaccines!D207*10</f>
        <v>481.41020812500011</v>
      </c>
      <c r="E210" s="327">
        <f>Vaccines!C207*2/20*1.11</f>
        <v>13.510884878906253</v>
      </c>
      <c r="F210" s="327">
        <f>Vaccines!D207*2*1.25/10*1.11</f>
        <v>13.359133275468754</v>
      </c>
      <c r="G210" s="327">
        <f t="shared" si="1"/>
        <v>6.2999990987312513</v>
      </c>
    </row>
    <row r="211" spans="1:7" ht="15.75" hidden="1" customHeight="1">
      <c r="A211" s="277">
        <v>207</v>
      </c>
      <c r="B211" s="273" t="s">
        <v>251</v>
      </c>
      <c r="C211" s="335">
        <v>106.90495312500001</v>
      </c>
      <c r="D211" s="327">
        <f>Vaccines!D208*10</f>
        <v>710.74810537500014</v>
      </c>
      <c r="E211" s="327">
        <f>Vaccines!C208*2/20*1.11</f>
        <v>11.866449796875003</v>
      </c>
      <c r="F211" s="327">
        <f>Vaccines!D208*2*1.25/10*1.11</f>
        <v>19.723259924156256</v>
      </c>
      <c r="G211" s="327">
        <f t="shared" si="1"/>
        <v>8.4924276822103142</v>
      </c>
    </row>
    <row r="212" spans="1:7" ht="15.75" hidden="1" customHeight="1">
      <c r="A212" s="27">
        <v>208</v>
      </c>
      <c r="B212" s="26" t="str">
        <f>Demographics!D214</f>
        <v>Bishandot</v>
      </c>
      <c r="C212" s="142">
        <f>Vaccines!C209*1.11</f>
        <v>64.401645000000016</v>
      </c>
      <c r="D212" s="142">
        <f>Vaccines!D209*10</f>
        <v>536.10018000000014</v>
      </c>
      <c r="E212" s="142">
        <f>Vaccines!C209*2/20*1.11</f>
        <v>6.4401645000000025</v>
      </c>
      <c r="F212" s="142">
        <f>Vaccines!D209*2*1.25/10*1.11</f>
        <v>14.876779995000005</v>
      </c>
      <c r="G212" s="142">
        <f t="shared" ref="G212:G222" si="2">(C212+D212+E212+F212)/100</f>
        <v>6.2181876949500019</v>
      </c>
    </row>
    <row r="213" spans="1:7" ht="15.75" hidden="1" customHeight="1">
      <c r="A213" s="27">
        <v>209</v>
      </c>
      <c r="B213" s="26" t="str">
        <f>Demographics!D215</f>
        <v>Choha Khalsa</v>
      </c>
      <c r="C213" s="142">
        <f>Vaccines!C210*1.11</f>
        <v>67.718196656250015</v>
      </c>
      <c r="D213" s="142">
        <f>Vaccines!D210*10</f>
        <v>563.70823162500005</v>
      </c>
      <c r="E213" s="142">
        <f>Vaccines!C210*2/20*1.11</f>
        <v>6.7718196656250012</v>
      </c>
      <c r="F213" s="142">
        <f>Vaccines!D210*2*1.25/10*1.11</f>
        <v>15.642903427593753</v>
      </c>
      <c r="G213" s="142">
        <f t="shared" si="2"/>
        <v>6.5384115137446885</v>
      </c>
    </row>
    <row r="214" spans="1:7" ht="15.75" hidden="1" customHeight="1">
      <c r="A214" s="27">
        <v>210</v>
      </c>
      <c r="B214" s="26" t="str">
        <f>Demographics!D216</f>
        <v>Darkali Mamoori</v>
      </c>
      <c r="C214" s="142">
        <f>Vaccines!C211*1.11</f>
        <v>98.558467875000034</v>
      </c>
      <c r="D214" s="142">
        <f>Vaccines!D211*10</f>
        <v>820.43265150000013</v>
      </c>
      <c r="E214" s="142">
        <f>Vaccines!C211*2/20*1.11</f>
        <v>9.8558467875000026</v>
      </c>
      <c r="F214" s="142">
        <f>Vaccines!D211*2*1.25/10*1.11</f>
        <v>22.767006079125004</v>
      </c>
      <c r="G214" s="142">
        <f t="shared" si="2"/>
        <v>9.5161397224162521</v>
      </c>
    </row>
    <row r="215" spans="1:7" ht="15.75" hidden="1" customHeight="1">
      <c r="A215" s="27">
        <v>211</v>
      </c>
      <c r="B215" s="26" t="str">
        <f>Demographics!D217</f>
        <v>Ghazan Abad</v>
      </c>
      <c r="C215" s="142">
        <f>Vaccines!C212*1.11</f>
        <v>57.831745781250014</v>
      </c>
      <c r="D215" s="142">
        <f>Vaccines!D212*10</f>
        <v>481.41020812500011</v>
      </c>
      <c r="E215" s="142">
        <f>Vaccines!C212*2/20*1.11</f>
        <v>5.7831745781250019</v>
      </c>
      <c r="F215" s="142">
        <f>Vaccines!D212*2*1.25/10*1.11</f>
        <v>13.359133275468754</v>
      </c>
      <c r="G215" s="142">
        <f t="shared" si="2"/>
        <v>5.5838426175984388</v>
      </c>
    </row>
    <row r="216" spans="1:7" ht="15.75" hidden="1" customHeight="1">
      <c r="A216" s="27">
        <v>212</v>
      </c>
      <c r="B216" s="26" t="str">
        <f>Demographics!D218</f>
        <v>Guff</v>
      </c>
      <c r="C216" s="142">
        <f>Vaccines!C213*1.11</f>
        <v>85.382077593750012</v>
      </c>
      <c r="D216" s="142">
        <f>Vaccines!D213*10</f>
        <v>710.74810537500014</v>
      </c>
      <c r="E216" s="142">
        <f>Vaccines!C213*2/20*1.11</f>
        <v>8.5382077593750019</v>
      </c>
      <c r="F216" s="142">
        <f>Vaccines!D213*2*1.25/10*1.11</f>
        <v>19.723259924156256</v>
      </c>
      <c r="G216" s="142">
        <f t="shared" si="2"/>
        <v>8.2439165065228153</v>
      </c>
    </row>
    <row r="217" spans="1:7" ht="15.75" hidden="1" customHeight="1">
      <c r="A217" s="27">
        <v>213</v>
      </c>
      <c r="B217" s="26" t="str">
        <f>Demographics!D219</f>
        <v>Kanoha</v>
      </c>
      <c r="C217" s="142">
        <f>Vaccines!C214*1.11</f>
        <v>77.657872031250022</v>
      </c>
      <c r="D217" s="142">
        <f>Vaccines!D214*10</f>
        <v>646.44931312500023</v>
      </c>
      <c r="E217" s="142">
        <f>Vaccines!C214*2/20*1.11</f>
        <v>7.7657872031250026</v>
      </c>
      <c r="F217" s="142">
        <f>Vaccines!D214*2*1.25/10*1.11</f>
        <v>17.938968439218758</v>
      </c>
      <c r="G217" s="142">
        <f t="shared" si="2"/>
        <v>7.4981194079859401</v>
      </c>
    </row>
    <row r="218" spans="1:7" ht="15.75" hidden="1" customHeight="1">
      <c r="B218" s="26" t="str">
        <f>Demographics!D220</f>
        <v>Manianda</v>
      </c>
      <c r="C218" s="142">
        <f>Vaccines!C215*1.11</f>
        <v>68.759400937500033</v>
      </c>
      <c r="D218" s="142">
        <f>Vaccines!D215*10</f>
        <v>572.37555375000022</v>
      </c>
      <c r="E218" s="142">
        <f>Vaccines!C215*2/20*1.11</f>
        <v>6.8759400937500024</v>
      </c>
      <c r="F218" s="142">
        <f>Vaccines!D215*2*1.25/10*1.11</f>
        <v>15.883421616562508</v>
      </c>
      <c r="G218" s="142">
        <f t="shared" si="2"/>
        <v>6.6389431639781273</v>
      </c>
    </row>
    <row r="219" spans="1:7" ht="15.75" hidden="1" customHeight="1">
      <c r="B219" s="26" t="str">
        <f>Demographics!D221</f>
        <v>Nala Musalmana</v>
      </c>
      <c r="C219" s="142">
        <f>Vaccines!C216*1.11</f>
        <v>54.42205125000001</v>
      </c>
      <c r="D219" s="142">
        <f>Vaccines!D216*10</f>
        <v>453.02680500000008</v>
      </c>
      <c r="E219" s="142">
        <f>Vaccines!C216*2/20*1.11</f>
        <v>5.442205125000001</v>
      </c>
      <c r="F219" s="142">
        <f>Vaccines!D216*2*1.25/10*1.11</f>
        <v>12.571493838750003</v>
      </c>
      <c r="G219" s="142">
        <f t="shared" si="2"/>
        <v>5.2546255521375009</v>
      </c>
    </row>
    <row r="220" spans="1:7" ht="15.75" hidden="1" customHeight="1">
      <c r="B220" s="26" t="str">
        <f>Demographics!D222</f>
        <v>Skoot</v>
      </c>
      <c r="C220" s="142">
        <f>Vaccines!C217*1.11</f>
        <v>88.62877209375003</v>
      </c>
      <c r="D220" s="142">
        <f>Vaccines!D217*10</f>
        <v>737.77464337500021</v>
      </c>
      <c r="E220" s="142">
        <f>Vaccines!C217*2/20*1.11</f>
        <v>8.8628772093750037</v>
      </c>
      <c r="F220" s="142">
        <f>Vaccines!D217*2*1.25/10*1.11</f>
        <v>20.473246353656258</v>
      </c>
      <c r="G220" s="142">
        <f t="shared" si="2"/>
        <v>8.557395390317815</v>
      </c>
    </row>
    <row r="221" spans="1:7" ht="15.75" hidden="1" customHeight="1">
      <c r="B221" s="26" t="str">
        <f>Demographics!D223</f>
        <v>Smoot</v>
      </c>
      <c r="C221" s="142">
        <f>Vaccines!C218*1.11</f>
        <v>58.856317406250014</v>
      </c>
      <c r="D221" s="142">
        <f>Vaccines!D218*10</f>
        <v>489.9390746250001</v>
      </c>
      <c r="E221" s="142">
        <f>Vaccines!C218*2/20*1.11</f>
        <v>5.8856317406250014</v>
      </c>
      <c r="F221" s="142">
        <f>Vaccines!D218*2*1.25/10*1.11</f>
        <v>13.595809320843754</v>
      </c>
      <c r="G221" s="142">
        <f t="shared" si="2"/>
        <v>5.6827683309271881</v>
      </c>
    </row>
    <row r="222" spans="1:7" ht="15.75" hidden="1" customHeight="1">
      <c r="B222" s="26" t="str">
        <f>Demographics!D224</f>
        <v>Kallar Syedan</v>
      </c>
      <c r="C222" s="142">
        <f>Vaccines!C219*1.11</f>
        <v>98.126018812500035</v>
      </c>
      <c r="D222" s="142">
        <f>Vaccines!D219*10</f>
        <v>816.83280525000032</v>
      </c>
      <c r="E222" s="142">
        <f>Vaccines!C219*2/20*1.11</f>
        <v>9.8126018812500035</v>
      </c>
      <c r="F222" s="142">
        <f>Vaccines!D219*2*1.25/10*1.11</f>
        <v>22.667110345687512</v>
      </c>
      <c r="G222" s="142">
        <f t="shared" si="2"/>
        <v>9.4743853628943775</v>
      </c>
    </row>
    <row r="223" spans="1:7" ht="15.75" customHeight="1"/>
    <row r="224" spans="1: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4:G222">
    <filterColumn colId="1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Tret"/>
      </filters>
    </filterColumn>
    <filterColumn colId="2" showButton="0"/>
    <filterColumn colId="3" showButton="0"/>
    <filterColumn colId="4" showButton="0"/>
  </autoFilter>
  <mergeCells count="6">
    <mergeCell ref="A1:G1"/>
    <mergeCell ref="A2:G2"/>
    <mergeCell ref="A4:A5"/>
    <mergeCell ref="B4:B5"/>
    <mergeCell ref="C4:F4"/>
    <mergeCell ref="G4:G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9"/>
  <sheetViews>
    <sheetView workbookViewId="0">
      <selection activeCell="D20" sqref="D20"/>
    </sheetView>
  </sheetViews>
  <sheetFormatPr defaultColWidth="14.42578125" defaultRowHeight="15" customHeight="1"/>
  <cols>
    <col min="1" max="1" width="8.7109375" customWidth="1"/>
    <col min="2" max="2" width="32.140625" customWidth="1"/>
    <col min="3" max="4" width="24.42578125" customWidth="1"/>
    <col min="5" max="5" width="45.85546875" customWidth="1"/>
    <col min="6" max="6" width="16" customWidth="1"/>
    <col min="7" max="7" width="8.85546875" bestFit="1" customWidth="1"/>
    <col min="8" max="8" width="60.140625" customWidth="1"/>
    <col min="9" max="26" width="8.7109375" customWidth="1"/>
  </cols>
  <sheetData>
    <row r="1" spans="1:8">
      <c r="A1" s="438" t="s">
        <v>2749</v>
      </c>
      <c r="B1" s="439"/>
      <c r="C1" s="439"/>
      <c r="D1" s="439"/>
      <c r="E1" s="439"/>
      <c r="F1" s="439"/>
      <c r="G1" s="439"/>
      <c r="H1" s="439"/>
    </row>
    <row r="2" spans="1:8">
      <c r="A2" s="438" t="s">
        <v>2865</v>
      </c>
      <c r="B2" s="439"/>
      <c r="C2" s="439"/>
      <c r="D2" s="439"/>
      <c r="E2" s="439"/>
      <c r="F2" s="439"/>
      <c r="G2" s="439"/>
      <c r="H2" s="439"/>
    </row>
    <row r="3" spans="1:8">
      <c r="B3" s="3" t="s">
        <v>2750</v>
      </c>
    </row>
    <row r="4" spans="1:8" ht="31.5">
      <c r="A4" s="263" t="s">
        <v>5</v>
      </c>
      <c r="B4" s="263" t="s">
        <v>6</v>
      </c>
      <c r="C4" s="263" t="s">
        <v>2751</v>
      </c>
      <c r="D4" s="263" t="s">
        <v>2752</v>
      </c>
      <c r="E4" s="263" t="s">
        <v>2753</v>
      </c>
      <c r="F4" s="263" t="s">
        <v>2754</v>
      </c>
      <c r="G4" s="263" t="s">
        <v>2755</v>
      </c>
      <c r="H4" s="263" t="s">
        <v>2756</v>
      </c>
    </row>
    <row r="5" spans="1:8">
      <c r="A5" s="39">
        <v>1</v>
      </c>
      <c r="B5" s="40" t="s">
        <v>219</v>
      </c>
      <c r="C5" s="40" t="s">
        <v>2766</v>
      </c>
      <c r="D5" s="40" t="s">
        <v>2757</v>
      </c>
      <c r="E5" s="264" t="s">
        <v>2759</v>
      </c>
      <c r="F5" s="39"/>
      <c r="G5" s="39"/>
      <c r="H5" s="39"/>
    </row>
    <row r="6" spans="1:8">
      <c r="A6" s="39">
        <v>2</v>
      </c>
      <c r="B6" s="40" t="s">
        <v>220</v>
      </c>
      <c r="C6" s="40" t="s">
        <v>2766</v>
      </c>
      <c r="D6" s="40" t="s">
        <v>2757</v>
      </c>
      <c r="E6" s="264" t="s">
        <v>2765</v>
      </c>
      <c r="F6" s="39"/>
      <c r="G6" s="39"/>
      <c r="H6" s="39"/>
    </row>
    <row r="7" spans="1:8">
      <c r="A7" s="39">
        <v>3</v>
      </c>
      <c r="B7" s="40" t="s">
        <v>2767</v>
      </c>
      <c r="C7" s="40" t="s">
        <v>2766</v>
      </c>
      <c r="D7" s="40" t="s">
        <v>2757</v>
      </c>
      <c r="E7" s="264" t="s">
        <v>2762</v>
      </c>
      <c r="F7" s="39"/>
      <c r="G7" s="39"/>
      <c r="H7" s="39"/>
    </row>
    <row r="8" spans="1:8">
      <c r="A8" s="39">
        <v>4</v>
      </c>
      <c r="B8" s="40" t="s">
        <v>2768</v>
      </c>
      <c r="C8" s="40" t="s">
        <v>2766</v>
      </c>
      <c r="D8" s="40" t="s">
        <v>2757</v>
      </c>
      <c r="E8" s="264" t="s">
        <v>2764</v>
      </c>
      <c r="F8" s="39"/>
      <c r="G8" s="39"/>
      <c r="H8" s="39"/>
    </row>
    <row r="9" spans="1:8">
      <c r="A9" s="39">
        <v>5</v>
      </c>
      <c r="B9" s="40" t="s">
        <v>223</v>
      </c>
      <c r="C9" s="40" t="s">
        <v>2766</v>
      </c>
      <c r="D9" s="40" t="s">
        <v>2757</v>
      </c>
      <c r="E9" s="264" t="s">
        <v>2761</v>
      </c>
      <c r="F9" s="39"/>
      <c r="G9" s="39"/>
      <c r="H9" s="39"/>
    </row>
    <row r="10" spans="1:8">
      <c r="A10" s="39">
        <v>6</v>
      </c>
      <c r="B10" s="265" t="s">
        <v>2769</v>
      </c>
      <c r="C10" s="40" t="s">
        <v>2766</v>
      </c>
      <c r="D10" s="40" t="s">
        <v>2757</v>
      </c>
      <c r="E10" s="264" t="s">
        <v>2760</v>
      </c>
      <c r="F10" s="39"/>
      <c r="G10" s="39"/>
      <c r="H10" s="39"/>
    </row>
    <row r="11" spans="1:8">
      <c r="A11" s="39">
        <v>7</v>
      </c>
      <c r="B11" s="265" t="s">
        <v>2770</v>
      </c>
      <c r="C11" s="40" t="s">
        <v>2766</v>
      </c>
      <c r="D11" s="40" t="s">
        <v>2757</v>
      </c>
      <c r="E11" s="266" t="s">
        <v>2758</v>
      </c>
      <c r="F11" s="39"/>
      <c r="G11" s="39"/>
      <c r="H11" s="39"/>
    </row>
    <row r="12" spans="1:8" ht="15.75" customHeight="1">
      <c r="A12" s="39">
        <v>8</v>
      </c>
      <c r="B12" s="265" t="s">
        <v>226</v>
      </c>
      <c r="C12" s="40" t="s">
        <v>2766</v>
      </c>
      <c r="D12" s="40" t="s">
        <v>2757</v>
      </c>
      <c r="E12" s="264" t="s">
        <v>2764</v>
      </c>
      <c r="F12" s="39"/>
      <c r="G12" s="39"/>
      <c r="H12" s="39"/>
    </row>
    <row r="13" spans="1:8" ht="15.75" customHeight="1">
      <c r="A13" s="39">
        <v>9</v>
      </c>
      <c r="B13" s="265" t="s">
        <v>2771</v>
      </c>
      <c r="C13" s="40" t="s">
        <v>2766</v>
      </c>
      <c r="D13" s="40" t="s">
        <v>2757</v>
      </c>
      <c r="E13" s="264" t="s">
        <v>2760</v>
      </c>
      <c r="F13" s="39"/>
      <c r="G13" s="39"/>
      <c r="H13" s="39"/>
    </row>
    <row r="14" spans="1:8" ht="15.75" customHeight="1">
      <c r="A14" s="39">
        <v>10</v>
      </c>
      <c r="B14" s="265" t="s">
        <v>227</v>
      </c>
      <c r="C14" s="40" t="s">
        <v>2766</v>
      </c>
      <c r="D14" s="40" t="s">
        <v>2757</v>
      </c>
      <c r="E14" s="264" t="s">
        <v>2759</v>
      </c>
      <c r="F14" s="39"/>
      <c r="G14" s="39"/>
      <c r="H14" s="39"/>
    </row>
    <row r="15" spans="1:8" ht="15.75" customHeight="1">
      <c r="A15" s="39">
        <v>11</v>
      </c>
      <c r="B15" s="265" t="s">
        <v>2772</v>
      </c>
      <c r="C15" s="40" t="s">
        <v>2766</v>
      </c>
      <c r="D15" s="40" t="s">
        <v>2757</v>
      </c>
      <c r="E15" s="264" t="s">
        <v>2762</v>
      </c>
      <c r="F15" s="39"/>
      <c r="G15" s="39"/>
      <c r="H15" s="39"/>
    </row>
    <row r="16" spans="1:8" ht="15.75" customHeight="1">
      <c r="A16" s="39">
        <v>12</v>
      </c>
      <c r="B16" s="265" t="s">
        <v>2773</v>
      </c>
      <c r="C16" s="40" t="s">
        <v>2766</v>
      </c>
      <c r="D16" s="40" t="s">
        <v>2757</v>
      </c>
      <c r="E16" s="264" t="s">
        <v>2763</v>
      </c>
      <c r="F16" s="39"/>
      <c r="G16" s="39"/>
      <c r="H16" s="39"/>
    </row>
    <row r="17" spans="1:26" ht="15.75" customHeight="1">
      <c r="A17" s="39">
        <v>13</v>
      </c>
      <c r="B17" s="265" t="s">
        <v>230</v>
      </c>
      <c r="C17" s="40" t="s">
        <v>2766</v>
      </c>
      <c r="D17" s="40" t="s">
        <v>2757</v>
      </c>
      <c r="E17" s="266" t="s">
        <v>2758</v>
      </c>
      <c r="F17" s="39"/>
      <c r="G17" s="39"/>
      <c r="H17" s="39"/>
    </row>
    <row r="18" spans="1:26" ht="15.75" customHeight="1">
      <c r="A18" s="39">
        <v>14</v>
      </c>
      <c r="B18" s="265" t="s">
        <v>2774</v>
      </c>
      <c r="C18" s="40" t="s">
        <v>2766</v>
      </c>
      <c r="D18" s="40" t="s">
        <v>2757</v>
      </c>
      <c r="E18" s="264" t="s">
        <v>2762</v>
      </c>
      <c r="F18" s="39"/>
      <c r="G18" s="39"/>
      <c r="H18" s="39"/>
    </row>
    <row r="19" spans="1:26" ht="15.75" customHeight="1">
      <c r="A19" s="39">
        <v>15</v>
      </c>
      <c r="B19" s="267" t="s">
        <v>232</v>
      </c>
      <c r="C19" s="40" t="s">
        <v>2766</v>
      </c>
      <c r="D19" s="40" t="s">
        <v>2757</v>
      </c>
      <c r="E19" s="340" t="s">
        <v>2761</v>
      </c>
      <c r="F19" s="341"/>
      <c r="G19" s="341"/>
      <c r="H19" s="341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</row>
    <row r="20" spans="1:26" ht="15.75" customHeight="1"/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autoFilter ref="A1:H1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2">
    <mergeCell ref="A1:H1"/>
    <mergeCell ref="A2:H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7"/>
  <sheetViews>
    <sheetView topLeftCell="A4" workbookViewId="0">
      <selection activeCell="C18" sqref="C18"/>
    </sheetView>
  </sheetViews>
  <sheetFormatPr defaultColWidth="14.42578125" defaultRowHeight="15" customHeight="1"/>
  <cols>
    <col min="1" max="1" width="8.7109375" customWidth="1"/>
    <col min="2" max="3" width="22.28515625" customWidth="1"/>
    <col min="4" max="4" width="15.28515625" customWidth="1"/>
    <col min="5" max="5" width="23.42578125" customWidth="1"/>
    <col min="6" max="6" width="24.140625" customWidth="1"/>
    <col min="7" max="7" width="28.7109375" customWidth="1"/>
    <col min="8" max="26" width="8.7109375" customWidth="1"/>
  </cols>
  <sheetData>
    <row r="1" spans="1:7">
      <c r="A1" s="438" t="s">
        <v>2775</v>
      </c>
      <c r="B1" s="439"/>
      <c r="C1" s="439"/>
      <c r="D1" s="439"/>
      <c r="E1" s="439"/>
      <c r="F1" s="439"/>
      <c r="G1" s="439"/>
    </row>
    <row r="2" spans="1:7">
      <c r="A2" s="438" t="s">
        <v>2865</v>
      </c>
      <c r="B2" s="439"/>
      <c r="C2" s="439"/>
      <c r="D2" s="439"/>
      <c r="E2" s="439"/>
      <c r="F2" s="439"/>
      <c r="G2" s="439"/>
    </row>
    <row r="3" spans="1:7">
      <c r="B3" s="3" t="s">
        <v>2776</v>
      </c>
    </row>
    <row r="4" spans="1:7" ht="30">
      <c r="A4" s="122" t="s">
        <v>5</v>
      </c>
      <c r="B4" s="122" t="s">
        <v>2728</v>
      </c>
      <c r="C4" s="122" t="s">
        <v>2777</v>
      </c>
      <c r="D4" s="122" t="s">
        <v>2752</v>
      </c>
      <c r="E4" s="122" t="s">
        <v>2778</v>
      </c>
      <c r="F4" s="122" t="s">
        <v>2779</v>
      </c>
      <c r="G4" s="122" t="s">
        <v>2780</v>
      </c>
    </row>
    <row r="5" spans="1:7" ht="15.75" customHeight="1">
      <c r="A5" s="26">
        <v>1</v>
      </c>
      <c r="B5" s="39" t="str">
        <f>Demographics!D176</f>
        <v>Angoori</v>
      </c>
      <c r="C5" s="39" t="str">
        <f>HR!J173</f>
        <v>Fayyaz Hussain</v>
      </c>
      <c r="D5" s="39" t="s">
        <v>2781</v>
      </c>
      <c r="E5" s="39" t="s">
        <v>2782</v>
      </c>
      <c r="F5" s="39" t="str">
        <f t="shared" ref="F5:F19" si="0">B5</f>
        <v>Angoori</v>
      </c>
      <c r="G5" s="26"/>
    </row>
    <row r="6" spans="1:7" ht="15.75" customHeight="1">
      <c r="A6" s="26">
        <v>2</v>
      </c>
      <c r="B6" s="39" t="str">
        <f>Demographics!D177</f>
        <v>Ban</v>
      </c>
      <c r="C6" s="39" t="str">
        <f>HR!J174</f>
        <v>Nasir Amin</v>
      </c>
      <c r="D6" s="39" t="s">
        <v>2781</v>
      </c>
      <c r="E6" s="39" t="s">
        <v>2782</v>
      </c>
      <c r="F6" s="39" t="str">
        <f t="shared" si="0"/>
        <v>Ban</v>
      </c>
      <c r="G6" s="26"/>
    </row>
    <row r="7" spans="1:7" ht="15.75" customHeight="1">
      <c r="A7" s="26">
        <v>3</v>
      </c>
      <c r="B7" s="39" t="str">
        <f>Demographics!D178</f>
        <v>Charahan</v>
      </c>
      <c r="C7" s="39" t="str">
        <f>HR!J175</f>
        <v>Easha Saeed</v>
      </c>
      <c r="D7" s="39" t="s">
        <v>2781</v>
      </c>
      <c r="E7" s="39" t="s">
        <v>2782</v>
      </c>
      <c r="F7" s="39" t="str">
        <f t="shared" si="0"/>
        <v>Charahan</v>
      </c>
      <c r="G7" s="26"/>
    </row>
    <row r="8" spans="1:7" ht="15.75" customHeight="1">
      <c r="A8" s="26">
        <v>4</v>
      </c>
      <c r="B8" s="39" t="str">
        <f>Demographics!D179</f>
        <v>Darya Gali</v>
      </c>
      <c r="C8" s="39" t="str">
        <f>HR!J176</f>
        <v>Mowdat Abbas</v>
      </c>
      <c r="D8" s="39" t="s">
        <v>2781</v>
      </c>
      <c r="E8" s="39" t="s">
        <v>2782</v>
      </c>
      <c r="F8" s="39" t="str">
        <f t="shared" si="0"/>
        <v>Darya Gali</v>
      </c>
      <c r="G8" s="26"/>
    </row>
    <row r="9" spans="1:7" ht="15.75" customHeight="1">
      <c r="A9" s="26">
        <v>5</v>
      </c>
      <c r="B9" s="39" t="str">
        <f>Demographics!D180</f>
        <v>Dewal</v>
      </c>
      <c r="C9" s="39" t="str">
        <f>HR!J177</f>
        <v>Vaccant</v>
      </c>
      <c r="D9" s="39" t="s">
        <v>2781</v>
      </c>
      <c r="E9" s="39" t="s">
        <v>2782</v>
      </c>
      <c r="F9" s="39" t="str">
        <f t="shared" si="0"/>
        <v>Dewal</v>
      </c>
      <c r="G9" s="26"/>
    </row>
    <row r="10" spans="1:7" ht="15.75" customHeight="1">
      <c r="A10" s="26">
        <v>6</v>
      </c>
      <c r="B10" s="39" t="str">
        <f>Demographics!D181</f>
        <v>Ghel</v>
      </c>
      <c r="C10" s="39" t="str">
        <f>HR!J178</f>
        <v>Vaccant</v>
      </c>
      <c r="D10" s="39" t="s">
        <v>2781</v>
      </c>
      <c r="E10" s="39" t="s">
        <v>2782</v>
      </c>
      <c r="F10" s="39" t="str">
        <f t="shared" si="0"/>
        <v>Ghel</v>
      </c>
      <c r="G10" s="26"/>
    </row>
    <row r="11" spans="1:7" ht="15.75" customHeight="1">
      <c r="A11" s="26">
        <v>7</v>
      </c>
      <c r="B11" s="39" t="str">
        <f>Demographics!D182</f>
        <v>Ghora Gali</v>
      </c>
      <c r="C11" s="39" t="str">
        <f>HR!J179</f>
        <v>Jalal u ddin</v>
      </c>
      <c r="D11" s="39" t="s">
        <v>2781</v>
      </c>
      <c r="E11" s="39" t="s">
        <v>2782</v>
      </c>
      <c r="F11" s="39" t="str">
        <f t="shared" si="0"/>
        <v>Ghora Gali</v>
      </c>
      <c r="G11" s="26"/>
    </row>
    <row r="12" spans="1:7" ht="15.75" customHeight="1">
      <c r="A12" s="26">
        <v>8</v>
      </c>
      <c r="B12" s="39" t="str">
        <f>Demographics!D183</f>
        <v>Masiari</v>
      </c>
      <c r="C12" s="39" t="str">
        <f>HR!J180</f>
        <v>Asim Ijaz</v>
      </c>
      <c r="D12" s="39" t="s">
        <v>2781</v>
      </c>
      <c r="E12" s="39" t="s">
        <v>2782</v>
      </c>
      <c r="F12" s="39" t="str">
        <f t="shared" si="0"/>
        <v>Masiari</v>
      </c>
      <c r="G12" s="26"/>
    </row>
    <row r="13" spans="1:7" ht="15.75" customHeight="1">
      <c r="A13" s="26">
        <v>9</v>
      </c>
      <c r="B13" s="39" t="str">
        <f>Demographics!D184</f>
        <v>Murree</v>
      </c>
      <c r="C13" s="39" t="str">
        <f>HR!J181</f>
        <v>M Aftab</v>
      </c>
      <c r="D13" s="39" t="s">
        <v>2781</v>
      </c>
      <c r="E13" s="39" t="s">
        <v>2782</v>
      </c>
      <c r="F13" s="39" t="str">
        <f t="shared" si="0"/>
        <v>Murree</v>
      </c>
      <c r="G13" s="26"/>
    </row>
    <row r="14" spans="1:7" ht="15.75" customHeight="1">
      <c r="A14" s="26">
        <v>10</v>
      </c>
      <c r="B14" s="39" t="str">
        <f>Demographics!D185</f>
        <v>Numbal</v>
      </c>
      <c r="C14" s="39" t="str">
        <f>HR!J182</f>
        <v>Vaccant</v>
      </c>
      <c r="D14" s="39" t="s">
        <v>2781</v>
      </c>
      <c r="E14" s="39" t="s">
        <v>2782</v>
      </c>
      <c r="F14" s="39" t="str">
        <f t="shared" si="0"/>
        <v>Numbal</v>
      </c>
      <c r="G14" s="26"/>
    </row>
    <row r="15" spans="1:7" ht="15.75" customHeight="1">
      <c r="A15" s="26">
        <v>11</v>
      </c>
      <c r="B15" s="39" t="str">
        <f>Demographics!D186</f>
        <v>Phaghwari</v>
      </c>
      <c r="C15" s="39" t="str">
        <f>HR!J183</f>
        <v>Vaccant</v>
      </c>
      <c r="D15" s="39" t="s">
        <v>2781</v>
      </c>
      <c r="E15" s="39" t="s">
        <v>2782</v>
      </c>
      <c r="F15" s="39" t="str">
        <f t="shared" si="0"/>
        <v>Phaghwari</v>
      </c>
      <c r="G15" s="26"/>
    </row>
    <row r="16" spans="1:7" ht="15.75" customHeight="1">
      <c r="A16" s="26">
        <v>12</v>
      </c>
      <c r="B16" s="39" t="str">
        <f>Demographics!D187</f>
        <v>Potha Sharif</v>
      </c>
      <c r="C16" s="39" t="str">
        <f>HR!J184</f>
        <v>M Jhangir</v>
      </c>
      <c r="D16" s="39" t="s">
        <v>2781</v>
      </c>
      <c r="E16" s="39" t="s">
        <v>2782</v>
      </c>
      <c r="F16" s="39" t="str">
        <f t="shared" si="0"/>
        <v>Potha Sharif</v>
      </c>
      <c r="G16" s="26"/>
    </row>
    <row r="17" spans="1:7" ht="15.75" customHeight="1">
      <c r="A17" s="26">
        <v>13</v>
      </c>
      <c r="B17" s="39" t="str">
        <f>Demographics!D188</f>
        <v>Rawat</v>
      </c>
      <c r="C17" s="39" t="str">
        <f>HR!J185</f>
        <v>Moon Ahmed</v>
      </c>
      <c r="D17" s="39" t="s">
        <v>2781</v>
      </c>
      <c r="E17" s="39" t="s">
        <v>2782</v>
      </c>
      <c r="F17" s="39" t="str">
        <f t="shared" si="0"/>
        <v>Rawat</v>
      </c>
      <c r="G17" s="26"/>
    </row>
    <row r="18" spans="1:7" ht="15.75" customHeight="1">
      <c r="A18" s="26">
        <v>14</v>
      </c>
      <c r="B18" s="39" t="str">
        <f>Demographics!D189</f>
        <v>Seher Baghla</v>
      </c>
      <c r="C18" s="39" t="str">
        <f>HR!J186</f>
        <v>Vaccant</v>
      </c>
      <c r="D18" s="39" t="s">
        <v>2781</v>
      </c>
      <c r="E18" s="39" t="s">
        <v>2782</v>
      </c>
      <c r="F18" s="39" t="str">
        <f t="shared" si="0"/>
        <v>Seher Baghla</v>
      </c>
      <c r="G18" s="26"/>
    </row>
    <row r="19" spans="1:7" ht="15.75" customHeight="1">
      <c r="A19" s="26">
        <v>15</v>
      </c>
      <c r="B19" s="321" t="str">
        <f>Demographics!D190</f>
        <v>Tret</v>
      </c>
      <c r="C19" s="321" t="str">
        <f>HR!J187</f>
        <v>Qasier Abbas</v>
      </c>
      <c r="D19" s="321" t="s">
        <v>2781</v>
      </c>
      <c r="E19" s="321" t="s">
        <v>2782</v>
      </c>
      <c r="F19" s="321" t="str">
        <f t="shared" si="0"/>
        <v>Tret</v>
      </c>
      <c r="G19" s="26"/>
    </row>
    <row r="20" spans="1:7" ht="15.75" customHeight="1"/>
    <row r="21" spans="1:7" ht="15.75" customHeight="1"/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2">
    <mergeCell ref="A1:G1"/>
    <mergeCell ref="A2:G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1004"/>
  <sheetViews>
    <sheetView workbookViewId="0">
      <pane ySplit="4" topLeftCell="A174" activePane="bottomLeft" state="frozen"/>
      <selection pane="bottomLeft" activeCell="B221" sqref="B221"/>
    </sheetView>
  </sheetViews>
  <sheetFormatPr defaultColWidth="14.42578125" defaultRowHeight="15" customHeight="1"/>
  <cols>
    <col min="1" max="1" width="12.140625" customWidth="1"/>
    <col min="2" max="2" width="5.7109375" customWidth="1"/>
    <col min="3" max="3" width="15.7109375" customWidth="1"/>
    <col min="4" max="4" width="21.7109375" customWidth="1"/>
    <col min="5" max="5" width="23" customWidth="1"/>
    <col min="6" max="6" width="15.7109375" customWidth="1"/>
    <col min="7" max="7" width="18.5703125" customWidth="1"/>
    <col min="8" max="8" width="15.7109375" customWidth="1"/>
    <col min="9" max="9" width="19.5703125" customWidth="1"/>
    <col min="10" max="10" width="25" customWidth="1"/>
    <col min="11" max="11" width="20.28515625" customWidth="1"/>
    <col min="12" max="12" width="20.42578125" customWidth="1"/>
    <col min="13" max="13" width="21.140625" customWidth="1"/>
    <col min="14" max="31" width="15.7109375" customWidth="1"/>
    <col min="32" max="33" width="8.7109375" customWidth="1"/>
    <col min="34" max="36" width="12.85546875" customWidth="1"/>
    <col min="37" max="39" width="8.7109375" customWidth="1"/>
  </cols>
  <sheetData>
    <row r="1" spans="1:37">
      <c r="A1" s="438" t="s">
        <v>263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</row>
    <row r="2" spans="1:37">
      <c r="A2" s="438" t="str">
        <f>Demographics!A2</f>
        <v>District:_____________RAWALPINDI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</row>
    <row r="3" spans="1:3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7" ht="60">
      <c r="A4" s="25" t="s">
        <v>4</v>
      </c>
      <c r="B4" s="25" t="s">
        <v>5</v>
      </c>
      <c r="C4" s="25" t="s">
        <v>6</v>
      </c>
      <c r="D4" s="25" t="s">
        <v>264</v>
      </c>
      <c r="E4" s="25" t="s">
        <v>265</v>
      </c>
      <c r="F4" s="25" t="s">
        <v>266</v>
      </c>
      <c r="G4" s="25" t="s">
        <v>267</v>
      </c>
      <c r="H4" s="25" t="s">
        <v>268</v>
      </c>
      <c r="I4" s="25" t="s">
        <v>269</v>
      </c>
      <c r="J4" s="25" t="s">
        <v>270</v>
      </c>
      <c r="K4" s="25" t="s">
        <v>271</v>
      </c>
      <c r="L4" s="25" t="s">
        <v>272</v>
      </c>
      <c r="M4" s="25" t="s">
        <v>273</v>
      </c>
      <c r="N4" s="25" t="s">
        <v>274</v>
      </c>
      <c r="O4" s="25" t="s">
        <v>275</v>
      </c>
      <c r="P4" s="25" t="s">
        <v>275</v>
      </c>
      <c r="Q4" s="25" t="s">
        <v>275</v>
      </c>
      <c r="R4" s="25" t="s">
        <v>275</v>
      </c>
      <c r="S4" s="25" t="s">
        <v>275</v>
      </c>
      <c r="T4" s="25" t="s">
        <v>275</v>
      </c>
      <c r="U4" s="25" t="s">
        <v>275</v>
      </c>
      <c r="V4" s="25" t="s">
        <v>275</v>
      </c>
      <c r="W4" s="25" t="s">
        <v>275</v>
      </c>
      <c r="X4" s="25" t="s">
        <v>275</v>
      </c>
      <c r="Y4" s="25" t="s">
        <v>275</v>
      </c>
      <c r="Z4" s="25" t="s">
        <v>275</v>
      </c>
      <c r="AA4" s="25" t="s">
        <v>275</v>
      </c>
      <c r="AB4" s="25" t="s">
        <v>275</v>
      </c>
      <c r="AC4" s="25" t="s">
        <v>275</v>
      </c>
      <c r="AD4" s="25" t="s">
        <v>275</v>
      </c>
      <c r="AE4" s="25" t="s">
        <v>275</v>
      </c>
      <c r="AF4" s="25" t="s">
        <v>275</v>
      </c>
      <c r="AG4" s="25" t="s">
        <v>275</v>
      </c>
      <c r="AH4" s="25" t="s">
        <v>275</v>
      </c>
      <c r="AI4" s="25" t="s">
        <v>275</v>
      </c>
      <c r="AJ4" s="25" t="s">
        <v>276</v>
      </c>
      <c r="AK4" s="26"/>
    </row>
    <row r="5" spans="1:37" ht="19.5" hidden="1" customHeight="1">
      <c r="A5" s="26">
        <f>Demographics!A7</f>
        <v>0</v>
      </c>
      <c r="B5" s="27">
        <v>1</v>
      </c>
      <c r="C5" s="28">
        <f>Demographics!C7</f>
        <v>0</v>
      </c>
      <c r="D5" s="29" t="s">
        <v>277</v>
      </c>
      <c r="E5" s="30" t="s">
        <v>278</v>
      </c>
      <c r="F5" s="30" t="s">
        <v>279</v>
      </c>
      <c r="G5" s="29" t="s">
        <v>280</v>
      </c>
      <c r="H5" s="29" t="s">
        <v>281</v>
      </c>
      <c r="I5" s="29" t="s">
        <v>281</v>
      </c>
      <c r="J5" s="30" t="s">
        <v>282</v>
      </c>
      <c r="K5" s="31" t="s">
        <v>283</v>
      </c>
      <c r="L5" s="29" t="s">
        <v>284</v>
      </c>
      <c r="M5" s="29" t="s">
        <v>280</v>
      </c>
      <c r="N5" s="32" t="s">
        <v>285</v>
      </c>
      <c r="O5" s="33" t="s">
        <v>286</v>
      </c>
      <c r="P5" s="33" t="s">
        <v>287</v>
      </c>
      <c r="Q5" s="33" t="s">
        <v>288</v>
      </c>
      <c r="R5" s="33" t="s">
        <v>289</v>
      </c>
      <c r="S5" s="33" t="s">
        <v>290</v>
      </c>
      <c r="T5" s="33" t="s">
        <v>291</v>
      </c>
      <c r="U5" s="33" t="s">
        <v>292</v>
      </c>
      <c r="V5" s="33" t="s">
        <v>293</v>
      </c>
      <c r="W5" s="33" t="s">
        <v>294</v>
      </c>
      <c r="X5" s="33" t="s">
        <v>295</v>
      </c>
      <c r="Y5" s="33" t="s">
        <v>296</v>
      </c>
      <c r="Z5" s="33" t="s">
        <v>297</v>
      </c>
      <c r="AA5" s="33" t="s">
        <v>298</v>
      </c>
      <c r="AB5" s="33" t="s">
        <v>299</v>
      </c>
      <c r="AC5" s="33" t="s">
        <v>300</v>
      </c>
      <c r="AD5" s="33" t="s">
        <v>301</v>
      </c>
      <c r="AE5" s="33" t="s">
        <v>302</v>
      </c>
      <c r="AF5" s="33" t="s">
        <v>303</v>
      </c>
      <c r="AG5" s="33" t="s">
        <v>304</v>
      </c>
      <c r="AH5" s="33" t="s">
        <v>305</v>
      </c>
      <c r="AI5" s="33" t="s">
        <v>306</v>
      </c>
      <c r="AJ5" s="34">
        <v>21</v>
      </c>
    </row>
    <row r="6" spans="1:37" ht="19.5" hidden="1" customHeight="1">
      <c r="A6" s="26">
        <f>Demographics!A8</f>
        <v>0</v>
      </c>
      <c r="B6" s="27">
        <v>2</v>
      </c>
      <c r="C6" s="28">
        <f>Demographics!C8</f>
        <v>0</v>
      </c>
      <c r="D6" s="29" t="s">
        <v>307</v>
      </c>
      <c r="E6" s="30" t="s">
        <v>308</v>
      </c>
      <c r="F6" s="30" t="s">
        <v>309</v>
      </c>
      <c r="G6" s="29" t="s">
        <v>310</v>
      </c>
      <c r="H6" s="29" t="s">
        <v>281</v>
      </c>
      <c r="I6" s="29" t="s">
        <v>281</v>
      </c>
      <c r="J6" s="30" t="s">
        <v>311</v>
      </c>
      <c r="K6" s="30" t="s">
        <v>312</v>
      </c>
      <c r="L6" s="29" t="s">
        <v>284</v>
      </c>
      <c r="M6" s="29" t="s">
        <v>310</v>
      </c>
      <c r="N6" s="32" t="s">
        <v>313</v>
      </c>
      <c r="O6" s="33" t="s">
        <v>314</v>
      </c>
      <c r="P6" s="33" t="s">
        <v>315</v>
      </c>
      <c r="Q6" s="33" t="s">
        <v>316</v>
      </c>
      <c r="R6" s="33" t="s">
        <v>317</v>
      </c>
      <c r="S6" s="33" t="s">
        <v>318</v>
      </c>
      <c r="T6" s="33" t="s">
        <v>319</v>
      </c>
      <c r="U6" s="33" t="s">
        <v>320</v>
      </c>
      <c r="V6" s="33" t="s">
        <v>321</v>
      </c>
      <c r="W6" s="33" t="s">
        <v>322</v>
      </c>
      <c r="X6" s="33" t="s">
        <v>323</v>
      </c>
      <c r="Y6" s="33" t="s">
        <v>324</v>
      </c>
      <c r="Z6" s="32"/>
      <c r="AA6" s="32"/>
      <c r="AB6" s="32"/>
      <c r="AC6" s="32"/>
      <c r="AD6" s="32"/>
      <c r="AE6" s="32"/>
      <c r="AF6" s="32"/>
      <c r="AG6" s="32"/>
      <c r="AH6" s="35"/>
      <c r="AI6" s="35"/>
      <c r="AJ6" s="35">
        <v>11</v>
      </c>
      <c r="AK6" s="26"/>
    </row>
    <row r="7" spans="1:37" ht="19.5" hidden="1" customHeight="1">
      <c r="A7" s="26">
        <f>Demographics!A9</f>
        <v>0</v>
      </c>
      <c r="B7" s="27">
        <v>3</v>
      </c>
      <c r="C7" s="28">
        <f>Demographics!C9</f>
        <v>0</v>
      </c>
      <c r="D7" s="29" t="s">
        <v>325</v>
      </c>
      <c r="E7" s="30" t="s">
        <v>326</v>
      </c>
      <c r="F7" s="30" t="s">
        <v>28</v>
      </c>
      <c r="G7" s="29" t="s">
        <v>327</v>
      </c>
      <c r="H7" s="29" t="s">
        <v>281</v>
      </c>
      <c r="I7" s="29" t="s">
        <v>328</v>
      </c>
      <c r="J7" s="30" t="s">
        <v>329</v>
      </c>
      <c r="K7" s="29" t="s">
        <v>330</v>
      </c>
      <c r="L7" s="29" t="s">
        <v>284</v>
      </c>
      <c r="M7" s="29" t="s">
        <v>327</v>
      </c>
      <c r="N7" s="32" t="s">
        <v>331</v>
      </c>
      <c r="O7" s="33" t="s">
        <v>332</v>
      </c>
      <c r="P7" s="33" t="s">
        <v>333</v>
      </c>
      <c r="Q7" s="33" t="s">
        <v>334</v>
      </c>
      <c r="R7" s="33" t="s">
        <v>335</v>
      </c>
      <c r="S7" s="33" t="s">
        <v>336</v>
      </c>
      <c r="T7" s="33" t="s">
        <v>291</v>
      </c>
      <c r="U7" s="33" t="s">
        <v>337</v>
      </c>
      <c r="V7" s="33" t="s">
        <v>338</v>
      </c>
      <c r="W7" s="33" t="s">
        <v>339</v>
      </c>
      <c r="X7" s="33" t="s">
        <v>340</v>
      </c>
      <c r="Y7" s="33" t="s">
        <v>341</v>
      </c>
      <c r="Z7" s="33" t="s">
        <v>342</v>
      </c>
      <c r="AA7" s="33" t="s">
        <v>343</v>
      </c>
      <c r="AB7" s="33" t="s">
        <v>337</v>
      </c>
      <c r="AC7" s="33" t="s">
        <v>344</v>
      </c>
      <c r="AD7" s="33" t="s">
        <v>345</v>
      </c>
      <c r="AE7" s="33" t="s">
        <v>346</v>
      </c>
      <c r="AF7" s="32"/>
      <c r="AG7" s="32"/>
      <c r="AH7" s="32"/>
      <c r="AI7" s="32"/>
      <c r="AJ7" s="32">
        <v>17</v>
      </c>
      <c r="AK7" s="26"/>
    </row>
    <row r="8" spans="1:37" ht="19.5" hidden="1" customHeight="1">
      <c r="A8" s="26">
        <f>Demographics!A10</f>
        <v>0</v>
      </c>
      <c r="B8" s="27">
        <v>4</v>
      </c>
      <c r="C8" s="28">
        <f>Demographics!C10</f>
        <v>0</v>
      </c>
      <c r="D8" s="30" t="s">
        <v>347</v>
      </c>
      <c r="E8" s="30" t="s">
        <v>28</v>
      </c>
      <c r="F8" s="30" t="s">
        <v>28</v>
      </c>
      <c r="G8" s="30" t="s">
        <v>348</v>
      </c>
      <c r="H8" s="29" t="s">
        <v>281</v>
      </c>
      <c r="I8" s="29" t="s">
        <v>281</v>
      </c>
      <c r="J8" s="30" t="s">
        <v>349</v>
      </c>
      <c r="K8" s="29" t="s">
        <v>284</v>
      </c>
      <c r="L8" s="29" t="s">
        <v>284</v>
      </c>
      <c r="M8" s="29"/>
      <c r="N8" s="32" t="s">
        <v>350</v>
      </c>
      <c r="O8" s="33"/>
      <c r="P8" s="33" t="s">
        <v>351</v>
      </c>
      <c r="Q8" s="35" t="s">
        <v>352</v>
      </c>
      <c r="R8" s="33" t="s">
        <v>353</v>
      </c>
      <c r="S8" s="33" t="s">
        <v>354</v>
      </c>
      <c r="T8" s="33" t="s">
        <v>355</v>
      </c>
      <c r="U8" s="33" t="s">
        <v>356</v>
      </c>
      <c r="V8" s="33" t="s">
        <v>357</v>
      </c>
      <c r="W8" s="33" t="s">
        <v>358</v>
      </c>
      <c r="X8" s="26"/>
      <c r="Y8" s="32"/>
      <c r="Z8" s="32"/>
      <c r="AA8" s="32"/>
      <c r="AB8" s="32"/>
      <c r="AC8" s="32"/>
      <c r="AD8" s="32"/>
      <c r="AE8" s="32"/>
      <c r="AF8" s="32"/>
      <c r="AG8" s="32"/>
      <c r="AH8" s="35"/>
      <c r="AI8" s="35"/>
      <c r="AJ8" s="35">
        <v>8</v>
      </c>
      <c r="AK8" s="36"/>
    </row>
    <row r="9" spans="1:37" ht="19.5" hidden="1" customHeight="1">
      <c r="A9" s="26">
        <f>Demographics!A11</f>
        <v>0</v>
      </c>
      <c r="B9" s="27">
        <v>5</v>
      </c>
      <c r="C9" s="28">
        <f>Demographics!C11</f>
        <v>0</v>
      </c>
      <c r="D9" s="29" t="s">
        <v>359</v>
      </c>
      <c r="E9" s="30" t="s">
        <v>360</v>
      </c>
      <c r="F9" s="30">
        <v>3365602449</v>
      </c>
      <c r="G9" s="30" t="s">
        <v>361</v>
      </c>
      <c r="H9" s="29" t="s">
        <v>281</v>
      </c>
      <c r="I9" s="29" t="s">
        <v>281</v>
      </c>
      <c r="J9" s="30" t="s">
        <v>312</v>
      </c>
      <c r="K9" s="29" t="s">
        <v>362</v>
      </c>
      <c r="L9" s="29" t="s">
        <v>284</v>
      </c>
      <c r="M9" s="29"/>
      <c r="N9" s="32" t="s">
        <v>363</v>
      </c>
      <c r="O9" s="33" t="s">
        <v>364</v>
      </c>
      <c r="P9" s="33" t="s">
        <v>365</v>
      </c>
      <c r="Q9" s="33" t="s">
        <v>366</v>
      </c>
      <c r="R9" s="33" t="s">
        <v>367</v>
      </c>
      <c r="S9" s="33" t="s">
        <v>368</v>
      </c>
      <c r="T9" s="33" t="s">
        <v>357</v>
      </c>
      <c r="U9" s="33" t="s">
        <v>369</v>
      </c>
      <c r="V9" s="33" t="s">
        <v>370</v>
      </c>
      <c r="W9" s="33" t="s">
        <v>371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5">
        <v>9</v>
      </c>
      <c r="AK9" s="26"/>
    </row>
    <row r="10" spans="1:37" ht="19.5" hidden="1" customHeight="1">
      <c r="A10" s="26">
        <f>Demographics!A12</f>
        <v>0</v>
      </c>
      <c r="B10" s="27">
        <v>6</v>
      </c>
      <c r="C10" s="28">
        <f>Demographics!C12</f>
        <v>0</v>
      </c>
      <c r="D10" s="29"/>
      <c r="E10" s="29"/>
      <c r="F10" s="29"/>
      <c r="G10" s="30" t="s">
        <v>372</v>
      </c>
      <c r="H10" s="29" t="s">
        <v>281</v>
      </c>
      <c r="I10" s="29" t="s">
        <v>281</v>
      </c>
      <c r="J10" s="29" t="s">
        <v>373</v>
      </c>
      <c r="K10" s="29" t="s">
        <v>284</v>
      </c>
      <c r="L10" s="29" t="s">
        <v>284</v>
      </c>
      <c r="M10" s="29"/>
      <c r="N10" s="32" t="s">
        <v>363</v>
      </c>
      <c r="O10" s="35" t="s">
        <v>374</v>
      </c>
      <c r="P10" s="35" t="s">
        <v>375</v>
      </c>
      <c r="Q10" s="35" t="s">
        <v>376</v>
      </c>
      <c r="R10" s="35" t="s">
        <v>377</v>
      </c>
      <c r="S10" s="35" t="s">
        <v>378</v>
      </c>
      <c r="T10" s="35" t="s">
        <v>379</v>
      </c>
      <c r="U10" s="33"/>
      <c r="V10" s="33"/>
      <c r="W10" s="33"/>
      <c r="X10" s="33"/>
      <c r="Y10" s="33"/>
      <c r="AC10" s="32"/>
      <c r="AD10" s="32"/>
      <c r="AE10" s="32"/>
      <c r="AF10" s="32"/>
      <c r="AG10" s="32"/>
      <c r="AH10" s="35"/>
      <c r="AI10" s="35"/>
      <c r="AJ10" s="35">
        <v>6</v>
      </c>
      <c r="AK10" s="26"/>
    </row>
    <row r="11" spans="1:37" ht="19.5" hidden="1" customHeight="1">
      <c r="A11" s="26">
        <f>Demographics!A13</f>
        <v>0</v>
      </c>
      <c r="B11" s="27">
        <v>7</v>
      </c>
      <c r="C11" s="28">
        <f>Demographics!C13</f>
        <v>0</v>
      </c>
      <c r="D11" s="29"/>
      <c r="E11" s="29"/>
      <c r="F11" s="29"/>
      <c r="G11" s="30" t="s">
        <v>380</v>
      </c>
      <c r="H11" s="29" t="s">
        <v>281</v>
      </c>
      <c r="I11" s="30" t="s">
        <v>381</v>
      </c>
      <c r="J11" s="30" t="s">
        <v>312</v>
      </c>
      <c r="K11" s="30" t="s">
        <v>382</v>
      </c>
      <c r="L11" s="29"/>
      <c r="M11" s="29"/>
      <c r="N11" s="32" t="s">
        <v>363</v>
      </c>
      <c r="O11" s="33" t="s">
        <v>383</v>
      </c>
      <c r="P11" s="33" t="s">
        <v>367</v>
      </c>
      <c r="Q11" s="33" t="s">
        <v>384</v>
      </c>
      <c r="R11" s="33" t="s">
        <v>385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5"/>
      <c r="AI11" s="35"/>
      <c r="AJ11" s="35">
        <v>4</v>
      </c>
      <c r="AK11" s="26"/>
    </row>
    <row r="12" spans="1:37" ht="19.5" hidden="1" customHeight="1">
      <c r="A12" s="26">
        <f>Demographics!A14</f>
        <v>0</v>
      </c>
      <c r="B12" s="27">
        <v>8</v>
      </c>
      <c r="C12" s="28">
        <f>Demographics!C14</f>
        <v>0</v>
      </c>
      <c r="D12" s="29" t="s">
        <v>386</v>
      </c>
      <c r="E12" s="30" t="s">
        <v>387</v>
      </c>
      <c r="F12" s="30">
        <v>3337707370</v>
      </c>
      <c r="G12" s="29" t="s">
        <v>388</v>
      </c>
      <c r="H12" s="29" t="s">
        <v>281</v>
      </c>
      <c r="I12" s="30" t="s">
        <v>389</v>
      </c>
      <c r="J12" s="30" t="s">
        <v>390</v>
      </c>
      <c r="K12" s="30" t="s">
        <v>391</v>
      </c>
      <c r="L12" s="29" t="s">
        <v>284</v>
      </c>
      <c r="M12" s="29" t="s">
        <v>388</v>
      </c>
      <c r="N12" s="32" t="s">
        <v>392</v>
      </c>
      <c r="O12" s="33" t="s">
        <v>393</v>
      </c>
      <c r="P12" s="33" t="s">
        <v>394</v>
      </c>
      <c r="Q12" s="33" t="s">
        <v>395</v>
      </c>
      <c r="R12" s="33" t="s">
        <v>396</v>
      </c>
      <c r="S12" s="33" t="s">
        <v>397</v>
      </c>
      <c r="T12" s="33" t="s">
        <v>398</v>
      </c>
      <c r="U12" s="33" t="s">
        <v>399</v>
      </c>
      <c r="V12" s="33" t="s">
        <v>400</v>
      </c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>
        <v>8</v>
      </c>
      <c r="AK12" s="26"/>
    </row>
    <row r="13" spans="1:37" ht="19.5" hidden="1" customHeight="1">
      <c r="A13" s="26">
        <f>Demographics!A15</f>
        <v>0</v>
      </c>
      <c r="B13" s="27">
        <v>9</v>
      </c>
      <c r="C13" s="28">
        <f>Demographics!C15</f>
        <v>0</v>
      </c>
      <c r="D13" s="29" t="s">
        <v>382</v>
      </c>
      <c r="E13" s="30" t="s">
        <v>401</v>
      </c>
      <c r="F13" s="30" t="s">
        <v>401</v>
      </c>
      <c r="G13" s="30" t="s">
        <v>401</v>
      </c>
      <c r="H13" s="30" t="s">
        <v>401</v>
      </c>
      <c r="I13" s="30" t="s">
        <v>401</v>
      </c>
      <c r="J13" s="30" t="s">
        <v>401</v>
      </c>
      <c r="K13" s="30" t="s">
        <v>401</v>
      </c>
      <c r="L13" s="30" t="s">
        <v>401</v>
      </c>
      <c r="M13" s="30" t="s">
        <v>401</v>
      </c>
      <c r="N13" s="32" t="s">
        <v>285</v>
      </c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>
        <v>8</v>
      </c>
      <c r="AK13" s="26"/>
    </row>
    <row r="14" spans="1:37" ht="19.5" hidden="1" customHeight="1">
      <c r="A14" s="26">
        <f>Demographics!A16</f>
        <v>0</v>
      </c>
      <c r="B14" s="27">
        <v>10</v>
      </c>
      <c r="C14" s="28">
        <f>Demographics!C16</f>
        <v>0</v>
      </c>
      <c r="D14" s="29" t="s">
        <v>382</v>
      </c>
      <c r="E14" s="29" t="s">
        <v>281</v>
      </c>
      <c r="F14" s="29"/>
      <c r="G14" s="30" t="s">
        <v>402</v>
      </c>
      <c r="H14" s="29" t="s">
        <v>281</v>
      </c>
      <c r="I14" s="29" t="s">
        <v>281</v>
      </c>
      <c r="J14" s="30" t="s">
        <v>403</v>
      </c>
      <c r="K14" s="29" t="s">
        <v>284</v>
      </c>
      <c r="L14" s="29" t="s">
        <v>284</v>
      </c>
      <c r="M14" s="29"/>
      <c r="N14" s="32" t="s">
        <v>404</v>
      </c>
      <c r="O14" s="33" t="s">
        <v>405</v>
      </c>
      <c r="P14" s="33" t="s">
        <v>406</v>
      </c>
      <c r="Q14" s="33" t="s">
        <v>407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>
        <v>3</v>
      </c>
      <c r="AK14" s="26"/>
    </row>
    <row r="15" spans="1:37" ht="19.5" hidden="1" customHeight="1">
      <c r="A15" s="26">
        <f>Demographics!A17</f>
        <v>0</v>
      </c>
      <c r="B15" s="27">
        <v>11</v>
      </c>
      <c r="C15" s="28">
        <f>Demographics!C17</f>
        <v>0</v>
      </c>
      <c r="D15" s="29" t="s">
        <v>408</v>
      </c>
      <c r="E15" s="30" t="s">
        <v>409</v>
      </c>
      <c r="F15" s="37" t="s">
        <v>410</v>
      </c>
      <c r="G15" s="29" t="s">
        <v>411</v>
      </c>
      <c r="H15" s="29" t="s">
        <v>281</v>
      </c>
      <c r="I15" s="29" t="s">
        <v>281</v>
      </c>
      <c r="J15" s="30" t="s">
        <v>312</v>
      </c>
      <c r="K15" s="30" t="s">
        <v>412</v>
      </c>
      <c r="L15" s="29" t="s">
        <v>284</v>
      </c>
      <c r="M15" s="29" t="s">
        <v>411</v>
      </c>
      <c r="N15" s="32" t="s">
        <v>413</v>
      </c>
      <c r="O15" s="33" t="s">
        <v>414</v>
      </c>
      <c r="P15" s="33" t="s">
        <v>415</v>
      </c>
      <c r="Q15" s="33" t="s">
        <v>416</v>
      </c>
      <c r="R15" s="33" t="s">
        <v>417</v>
      </c>
      <c r="S15" s="33" t="s">
        <v>418</v>
      </c>
      <c r="T15" s="33" t="s">
        <v>419</v>
      </c>
      <c r="U15" s="33" t="s">
        <v>420</v>
      </c>
      <c r="V15" s="33" t="s">
        <v>405</v>
      </c>
      <c r="W15" s="33" t="s">
        <v>421</v>
      </c>
      <c r="X15" s="33" t="s">
        <v>422</v>
      </c>
      <c r="Y15" s="33" t="s">
        <v>423</v>
      </c>
      <c r="AB15" s="32"/>
      <c r="AC15" s="32"/>
      <c r="AD15" s="32"/>
      <c r="AE15" s="32"/>
      <c r="AF15" s="32"/>
      <c r="AG15" s="32"/>
      <c r="AH15" s="35"/>
      <c r="AI15" s="35"/>
      <c r="AJ15" s="35">
        <v>11</v>
      </c>
      <c r="AK15" s="26"/>
    </row>
    <row r="16" spans="1:37" ht="19.5" hidden="1" customHeight="1">
      <c r="A16" s="26">
        <f>Demographics!A18</f>
        <v>0</v>
      </c>
      <c r="B16" s="27">
        <v>12</v>
      </c>
      <c r="C16" s="28">
        <f>Demographics!C18</f>
        <v>0</v>
      </c>
      <c r="D16" s="29" t="s">
        <v>424</v>
      </c>
      <c r="E16" s="29" t="s">
        <v>425</v>
      </c>
      <c r="F16" s="37">
        <v>3032618181</v>
      </c>
      <c r="G16" s="29" t="s">
        <v>426</v>
      </c>
      <c r="H16" s="29" t="s">
        <v>281</v>
      </c>
      <c r="I16" s="30" t="s">
        <v>427</v>
      </c>
      <c r="J16" s="29" t="s">
        <v>428</v>
      </c>
      <c r="K16" s="29" t="s">
        <v>429</v>
      </c>
      <c r="L16" s="29" t="s">
        <v>284</v>
      </c>
      <c r="M16" s="29" t="s">
        <v>426</v>
      </c>
      <c r="N16" s="32" t="s">
        <v>348</v>
      </c>
      <c r="O16" s="33" t="s">
        <v>430</v>
      </c>
      <c r="P16" s="33" t="s">
        <v>431</v>
      </c>
      <c r="Q16" s="33" t="s">
        <v>343</v>
      </c>
      <c r="R16" s="33" t="s">
        <v>432</v>
      </c>
      <c r="S16" s="33" t="s">
        <v>322</v>
      </c>
      <c r="T16" s="33" t="s">
        <v>433</v>
      </c>
      <c r="U16" s="33" t="s">
        <v>434</v>
      </c>
      <c r="V16" s="33" t="s">
        <v>297</v>
      </c>
      <c r="W16" s="33" t="s">
        <v>435</v>
      </c>
      <c r="X16" s="33" t="s">
        <v>436</v>
      </c>
      <c r="Y16" s="33" t="s">
        <v>437</v>
      </c>
      <c r="Z16" s="33" t="s">
        <v>438</v>
      </c>
      <c r="AA16" s="33" t="s">
        <v>439</v>
      </c>
      <c r="AB16" s="33" t="s">
        <v>440</v>
      </c>
      <c r="AC16" s="32"/>
      <c r="AD16" s="32"/>
      <c r="AE16" s="32"/>
      <c r="AF16" s="32"/>
      <c r="AG16" s="32"/>
      <c r="AH16" s="32"/>
      <c r="AI16" s="32"/>
      <c r="AJ16" s="32">
        <v>14</v>
      </c>
      <c r="AK16" s="26"/>
    </row>
    <row r="17" spans="1:37" ht="24.75" hidden="1" customHeight="1">
      <c r="A17" s="26">
        <f>Demographics!A19</f>
        <v>0</v>
      </c>
      <c r="B17" s="27">
        <v>13</v>
      </c>
      <c r="C17" s="28">
        <f>Demographics!C19</f>
        <v>0</v>
      </c>
      <c r="D17" s="29" t="s">
        <v>441</v>
      </c>
      <c r="E17" s="30" t="s">
        <v>326</v>
      </c>
      <c r="F17" s="30" t="s">
        <v>28</v>
      </c>
      <c r="G17" s="29" t="s">
        <v>442</v>
      </c>
      <c r="H17" s="29" t="s">
        <v>281</v>
      </c>
      <c r="I17" s="29" t="s">
        <v>443</v>
      </c>
      <c r="J17" s="30" t="s">
        <v>444</v>
      </c>
      <c r="K17" s="29" t="s">
        <v>445</v>
      </c>
      <c r="L17" s="29" t="s">
        <v>284</v>
      </c>
      <c r="M17" s="29" t="s">
        <v>442</v>
      </c>
      <c r="N17" s="32" t="s">
        <v>404</v>
      </c>
      <c r="O17" s="33" t="s">
        <v>446</v>
      </c>
      <c r="P17" s="33" t="s">
        <v>447</v>
      </c>
      <c r="Q17" s="33" t="s">
        <v>448</v>
      </c>
      <c r="R17" s="33" t="s">
        <v>449</v>
      </c>
      <c r="S17" s="33" t="s">
        <v>450</v>
      </c>
      <c r="T17" s="33" t="s">
        <v>394</v>
      </c>
      <c r="U17" s="33" t="s">
        <v>451</v>
      </c>
      <c r="V17" s="33" t="s">
        <v>452</v>
      </c>
      <c r="W17" s="33" t="s">
        <v>453</v>
      </c>
      <c r="Y17" s="32"/>
      <c r="Z17" s="32"/>
      <c r="AA17" s="32"/>
      <c r="AB17" s="32"/>
      <c r="AC17" s="32"/>
      <c r="AD17" s="32"/>
      <c r="AE17" s="32"/>
      <c r="AF17" s="32"/>
      <c r="AG17" s="32"/>
      <c r="AH17" s="35"/>
      <c r="AI17" s="35"/>
      <c r="AJ17" s="35">
        <v>9</v>
      </c>
      <c r="AK17" s="26"/>
    </row>
    <row r="18" spans="1:37" ht="19.5" hidden="1" customHeight="1">
      <c r="A18" s="26">
        <f>Demographics!A20</f>
        <v>0</v>
      </c>
      <c r="B18" s="27">
        <v>14</v>
      </c>
      <c r="C18" s="28">
        <f>Demographics!C20</f>
        <v>0</v>
      </c>
      <c r="D18" s="29" t="s">
        <v>454</v>
      </c>
      <c r="E18" s="30" t="s">
        <v>455</v>
      </c>
      <c r="F18" s="29"/>
      <c r="G18" s="29" t="s">
        <v>456</v>
      </c>
      <c r="H18" s="29" t="s">
        <v>281</v>
      </c>
      <c r="I18" s="30" t="s">
        <v>457</v>
      </c>
      <c r="J18" s="30" t="s">
        <v>458</v>
      </c>
      <c r="K18" s="29" t="s">
        <v>459</v>
      </c>
      <c r="L18" s="29" t="s">
        <v>284</v>
      </c>
      <c r="M18" s="30" t="s">
        <v>326</v>
      </c>
      <c r="N18" s="32" t="s">
        <v>460</v>
      </c>
      <c r="O18" s="33" t="s">
        <v>461</v>
      </c>
      <c r="P18" s="33" t="s">
        <v>462</v>
      </c>
      <c r="Q18" s="35" t="s">
        <v>463</v>
      </c>
      <c r="R18" s="33" t="s">
        <v>464</v>
      </c>
      <c r="S18" s="33" t="s">
        <v>465</v>
      </c>
      <c r="T18" s="33" t="s">
        <v>466</v>
      </c>
      <c r="U18" s="33" t="s">
        <v>467</v>
      </c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>
        <v>7</v>
      </c>
      <c r="AK18" s="26"/>
    </row>
    <row r="19" spans="1:37" ht="19.5" hidden="1" customHeight="1">
      <c r="A19" s="26">
        <f>Demographics!A21</f>
        <v>0</v>
      </c>
      <c r="B19" s="27">
        <v>15</v>
      </c>
      <c r="C19" s="28">
        <f>Demographics!C21</f>
        <v>0</v>
      </c>
      <c r="D19" s="29" t="s">
        <v>468</v>
      </c>
      <c r="E19" s="30" t="s">
        <v>326</v>
      </c>
      <c r="F19" s="30" t="s">
        <v>28</v>
      </c>
      <c r="G19" s="29" t="s">
        <v>469</v>
      </c>
      <c r="H19" s="29" t="s">
        <v>281</v>
      </c>
      <c r="I19" s="29" t="s">
        <v>470</v>
      </c>
      <c r="J19" s="29" t="s">
        <v>471</v>
      </c>
      <c r="K19" s="30" t="s">
        <v>472</v>
      </c>
      <c r="L19" s="29" t="s">
        <v>284</v>
      </c>
      <c r="M19" s="29" t="s">
        <v>361</v>
      </c>
      <c r="N19" s="32" t="s">
        <v>460</v>
      </c>
      <c r="O19" s="33" t="s">
        <v>473</v>
      </c>
      <c r="P19" s="33" t="s">
        <v>474</v>
      </c>
      <c r="Q19" s="33" t="s">
        <v>475</v>
      </c>
      <c r="R19" s="33" t="s">
        <v>357</v>
      </c>
      <c r="S19" s="33" t="s">
        <v>476</v>
      </c>
      <c r="T19" s="33" t="s">
        <v>477</v>
      </c>
      <c r="U19" s="33" t="s">
        <v>478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>
        <v>7</v>
      </c>
      <c r="AK19" s="26"/>
    </row>
    <row r="20" spans="1:37" ht="19.5" hidden="1" customHeight="1">
      <c r="A20" s="26">
        <f>Demographics!A22</f>
        <v>0</v>
      </c>
      <c r="B20" s="27">
        <v>16</v>
      </c>
      <c r="C20" s="38">
        <f>Demographics!C22</f>
        <v>0</v>
      </c>
      <c r="D20" s="29" t="s">
        <v>37</v>
      </c>
      <c r="E20" s="39" t="s">
        <v>479</v>
      </c>
      <c r="F20" s="29">
        <v>3215753011</v>
      </c>
      <c r="G20" s="40" t="s">
        <v>480</v>
      </c>
      <c r="H20" s="39" t="s">
        <v>481</v>
      </c>
      <c r="I20" s="40" t="s">
        <v>482</v>
      </c>
      <c r="J20" s="40" t="s">
        <v>483</v>
      </c>
      <c r="K20" s="39" t="s">
        <v>484</v>
      </c>
      <c r="L20" s="39" t="s">
        <v>485</v>
      </c>
      <c r="M20" s="39" t="s">
        <v>486</v>
      </c>
      <c r="N20" s="39" t="s">
        <v>487</v>
      </c>
      <c r="O20" s="39" t="s">
        <v>488</v>
      </c>
      <c r="P20" s="39" t="s">
        <v>489</v>
      </c>
      <c r="Q20" s="39" t="s">
        <v>490</v>
      </c>
      <c r="R20" s="39" t="s">
        <v>491</v>
      </c>
      <c r="S20" s="39" t="s">
        <v>492</v>
      </c>
      <c r="T20" s="39" t="s">
        <v>493</v>
      </c>
      <c r="U20" s="39" t="s">
        <v>494</v>
      </c>
      <c r="V20" s="39" t="s">
        <v>495</v>
      </c>
      <c r="W20" s="39" t="s">
        <v>496</v>
      </c>
      <c r="X20" s="29"/>
      <c r="Y20" s="29"/>
      <c r="Z20" s="29"/>
      <c r="AA20" s="29"/>
      <c r="AB20" s="29"/>
      <c r="AC20" s="29"/>
      <c r="AD20" s="29"/>
      <c r="AE20" s="29"/>
      <c r="AF20" s="26"/>
      <c r="AG20" s="26"/>
      <c r="AH20" s="26"/>
      <c r="AI20" s="26"/>
      <c r="AJ20" s="26">
        <v>9</v>
      </c>
      <c r="AK20" s="26"/>
    </row>
    <row r="21" spans="1:37" ht="19.5" hidden="1" customHeight="1">
      <c r="A21" s="26">
        <f>Demographics!A23</f>
        <v>0</v>
      </c>
      <c r="B21" s="27">
        <v>17</v>
      </c>
      <c r="C21" s="38">
        <f>Demographics!C23</f>
        <v>0</v>
      </c>
      <c r="D21" s="29" t="s">
        <v>39</v>
      </c>
      <c r="E21" s="39" t="s">
        <v>497</v>
      </c>
      <c r="F21" s="29">
        <v>3336441898</v>
      </c>
      <c r="G21" s="40" t="s">
        <v>498</v>
      </c>
      <c r="H21" s="39" t="s">
        <v>481</v>
      </c>
      <c r="I21" s="40" t="s">
        <v>499</v>
      </c>
      <c r="J21" s="40" t="s">
        <v>500</v>
      </c>
      <c r="K21" s="39" t="s">
        <v>501</v>
      </c>
      <c r="L21" s="39" t="s">
        <v>481</v>
      </c>
      <c r="M21" s="39" t="s">
        <v>502</v>
      </c>
      <c r="N21" s="39" t="s">
        <v>503</v>
      </c>
      <c r="O21" s="39" t="s">
        <v>504</v>
      </c>
      <c r="P21" s="39" t="s">
        <v>505</v>
      </c>
      <c r="Q21" s="39" t="s">
        <v>506</v>
      </c>
      <c r="R21" s="39" t="s">
        <v>507</v>
      </c>
      <c r="S21" s="39" t="s">
        <v>508</v>
      </c>
      <c r="T21" s="39" t="s">
        <v>509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6"/>
      <c r="AG21" s="26"/>
      <c r="AH21" s="26"/>
      <c r="AI21" s="26"/>
      <c r="AJ21" s="26">
        <v>6</v>
      </c>
      <c r="AK21" s="26"/>
    </row>
    <row r="22" spans="1:37" ht="19.5" hidden="1" customHeight="1">
      <c r="A22" s="26">
        <f>Demographics!A24</f>
        <v>0</v>
      </c>
      <c r="B22" s="27">
        <v>18</v>
      </c>
      <c r="C22" s="38">
        <f>Demographics!C24</f>
        <v>0</v>
      </c>
      <c r="D22" s="29" t="s">
        <v>41</v>
      </c>
      <c r="E22" s="40" t="s">
        <v>510</v>
      </c>
      <c r="F22" s="29"/>
      <c r="G22" s="40" t="s">
        <v>511</v>
      </c>
      <c r="H22" s="39" t="s">
        <v>481</v>
      </c>
      <c r="I22" s="39" t="s">
        <v>481</v>
      </c>
      <c r="J22" s="40" t="s">
        <v>512</v>
      </c>
      <c r="K22" s="39" t="s">
        <v>513</v>
      </c>
      <c r="L22" s="39" t="s">
        <v>481</v>
      </c>
      <c r="M22" s="39" t="s">
        <v>514</v>
      </c>
      <c r="N22" s="39" t="s">
        <v>515</v>
      </c>
      <c r="O22" s="39" t="s">
        <v>516</v>
      </c>
      <c r="P22" s="39" t="s">
        <v>517</v>
      </c>
      <c r="Q22" s="39" t="s">
        <v>518</v>
      </c>
      <c r="R22" s="39" t="s">
        <v>519</v>
      </c>
      <c r="S22" s="39" t="s">
        <v>520</v>
      </c>
      <c r="T22" s="39" t="s">
        <v>521</v>
      </c>
      <c r="U22" s="39" t="s">
        <v>522</v>
      </c>
      <c r="V22" s="39" t="s">
        <v>523</v>
      </c>
      <c r="W22" s="39" t="s">
        <v>524</v>
      </c>
      <c r="X22" s="29"/>
      <c r="Y22" s="29"/>
      <c r="Z22" s="29"/>
      <c r="AA22" s="29"/>
      <c r="AB22" s="29"/>
      <c r="AC22" s="29"/>
      <c r="AD22" s="29"/>
      <c r="AE22" s="26"/>
      <c r="AF22" s="26"/>
      <c r="AG22" s="26"/>
      <c r="AH22" s="26"/>
      <c r="AI22" s="26"/>
      <c r="AJ22" s="26">
        <v>9</v>
      </c>
      <c r="AK22" s="26"/>
    </row>
    <row r="23" spans="1:37" ht="19.5" hidden="1" customHeight="1">
      <c r="A23" s="26">
        <f>Demographics!A25</f>
        <v>0</v>
      </c>
      <c r="B23" s="27">
        <v>19</v>
      </c>
      <c r="C23" s="38">
        <f>Demographics!C25</f>
        <v>0</v>
      </c>
      <c r="D23" s="29" t="s">
        <v>43</v>
      </c>
      <c r="E23" s="40" t="s">
        <v>525</v>
      </c>
      <c r="F23" s="30">
        <v>3043331993</v>
      </c>
      <c r="G23" s="40" t="s">
        <v>526</v>
      </c>
      <c r="H23" s="39" t="s">
        <v>481</v>
      </c>
      <c r="I23" s="40" t="s">
        <v>527</v>
      </c>
      <c r="J23" s="40" t="s">
        <v>528</v>
      </c>
      <c r="K23" s="39" t="s">
        <v>529</v>
      </c>
      <c r="L23" s="40" t="s">
        <v>382</v>
      </c>
      <c r="M23" s="39" t="s">
        <v>481</v>
      </c>
      <c r="N23" s="39" t="s">
        <v>530</v>
      </c>
      <c r="O23" s="39" t="s">
        <v>531</v>
      </c>
      <c r="P23" s="39" t="s">
        <v>532</v>
      </c>
      <c r="Q23" s="39" t="s">
        <v>533</v>
      </c>
      <c r="R23" s="39" t="s">
        <v>534</v>
      </c>
      <c r="S23" s="39" t="s">
        <v>535</v>
      </c>
      <c r="T23" s="39" t="s">
        <v>534</v>
      </c>
      <c r="U23" s="39" t="s">
        <v>536</v>
      </c>
      <c r="V23" s="39" t="s">
        <v>537</v>
      </c>
      <c r="W23" s="29"/>
      <c r="X23" s="29"/>
      <c r="Y23" s="29"/>
      <c r="Z23" s="29"/>
      <c r="AA23" s="29"/>
      <c r="AB23" s="29"/>
      <c r="AC23" s="29"/>
      <c r="AD23" s="29"/>
      <c r="AE23" s="26"/>
      <c r="AF23" s="26"/>
      <c r="AG23" s="26"/>
      <c r="AH23" s="26"/>
      <c r="AI23" s="26"/>
      <c r="AJ23" s="26">
        <v>8</v>
      </c>
      <c r="AK23" s="26"/>
    </row>
    <row r="24" spans="1:37" ht="19.5" hidden="1" customHeight="1">
      <c r="A24" s="26">
        <f>Demographics!A26</f>
        <v>0</v>
      </c>
      <c r="B24" s="27">
        <v>20</v>
      </c>
      <c r="C24" s="38">
        <f>Demographics!C26</f>
        <v>0</v>
      </c>
      <c r="D24" s="29" t="s">
        <v>45</v>
      </c>
      <c r="E24" s="39" t="s">
        <v>538</v>
      </c>
      <c r="F24" s="29">
        <v>3315467236</v>
      </c>
      <c r="G24" s="40" t="s">
        <v>539</v>
      </c>
      <c r="H24" s="39" t="s">
        <v>481</v>
      </c>
      <c r="I24" s="40" t="s">
        <v>540</v>
      </c>
      <c r="J24" s="39" t="s">
        <v>541</v>
      </c>
      <c r="K24" s="39" t="s">
        <v>542</v>
      </c>
      <c r="L24" s="39" t="s">
        <v>481</v>
      </c>
      <c r="M24" s="39" t="s">
        <v>481</v>
      </c>
      <c r="N24" s="39" t="s">
        <v>543</v>
      </c>
      <c r="O24" s="39" t="s">
        <v>544</v>
      </c>
      <c r="P24" s="39" t="s">
        <v>545</v>
      </c>
      <c r="Q24" s="39" t="s">
        <v>546</v>
      </c>
      <c r="R24" s="39" t="s">
        <v>547</v>
      </c>
      <c r="S24" s="39" t="s">
        <v>548</v>
      </c>
      <c r="T24" s="39" t="s">
        <v>549</v>
      </c>
      <c r="U24" s="39" t="s">
        <v>550</v>
      </c>
      <c r="V24" s="39" t="s">
        <v>551</v>
      </c>
      <c r="W24" s="29"/>
      <c r="X24" s="29"/>
      <c r="Y24" s="29"/>
      <c r="Z24" s="29"/>
      <c r="AA24" s="29"/>
      <c r="AB24" s="29"/>
      <c r="AC24" s="29"/>
      <c r="AD24" s="29"/>
      <c r="AE24" s="26"/>
      <c r="AF24" s="26"/>
      <c r="AG24" s="26"/>
      <c r="AH24" s="26"/>
      <c r="AI24" s="26"/>
      <c r="AJ24" s="26">
        <v>8</v>
      </c>
      <c r="AK24" s="26"/>
    </row>
    <row r="25" spans="1:37" ht="19.5" hidden="1" customHeight="1">
      <c r="A25" s="26">
        <f>Demographics!A27</f>
        <v>0</v>
      </c>
      <c r="B25" s="27">
        <v>21</v>
      </c>
      <c r="C25" s="38">
        <f>Demographics!C27</f>
        <v>0</v>
      </c>
      <c r="D25" s="29" t="s">
        <v>47</v>
      </c>
      <c r="E25" s="39" t="s">
        <v>552</v>
      </c>
      <c r="F25" s="29">
        <v>3355006001</v>
      </c>
      <c r="G25" s="29" t="s">
        <v>553</v>
      </c>
      <c r="H25" s="39" t="s">
        <v>481</v>
      </c>
      <c r="I25" s="40" t="s">
        <v>382</v>
      </c>
      <c r="J25" s="40" t="s">
        <v>554</v>
      </c>
      <c r="K25" s="41" t="s">
        <v>555</v>
      </c>
      <c r="L25" s="39" t="s">
        <v>481</v>
      </c>
      <c r="M25" s="39" t="s">
        <v>481</v>
      </c>
      <c r="N25" s="39" t="s">
        <v>503</v>
      </c>
      <c r="O25" s="39" t="s">
        <v>556</v>
      </c>
      <c r="P25" s="39" t="s">
        <v>557</v>
      </c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6"/>
      <c r="AF25" s="26"/>
      <c r="AG25" s="26"/>
      <c r="AH25" s="26"/>
      <c r="AI25" s="26"/>
      <c r="AJ25" s="26">
        <v>3</v>
      </c>
      <c r="AK25" s="26"/>
    </row>
    <row r="26" spans="1:37" ht="15.75" hidden="1" customHeight="1">
      <c r="A26" s="26">
        <f>Demographics!A28</f>
        <v>0</v>
      </c>
      <c r="B26" s="27">
        <v>22</v>
      </c>
      <c r="C26" s="38">
        <f>Demographics!C28</f>
        <v>0</v>
      </c>
      <c r="D26" s="29" t="s">
        <v>49</v>
      </c>
      <c r="E26" s="39" t="s">
        <v>382</v>
      </c>
      <c r="F26" s="29"/>
      <c r="G26" s="40" t="s">
        <v>558</v>
      </c>
      <c r="H26" s="39" t="s">
        <v>481</v>
      </c>
      <c r="I26" s="39" t="s">
        <v>481</v>
      </c>
      <c r="J26" s="40" t="s">
        <v>559</v>
      </c>
      <c r="K26" s="39" t="s">
        <v>28</v>
      </c>
      <c r="L26" s="39" t="s">
        <v>481</v>
      </c>
      <c r="M26" s="39" t="s">
        <v>481</v>
      </c>
      <c r="N26" s="39" t="s">
        <v>481</v>
      </c>
      <c r="O26" s="39" t="s">
        <v>560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6"/>
      <c r="AF26" s="26"/>
      <c r="AG26" s="26"/>
      <c r="AH26" s="26"/>
      <c r="AI26" s="26"/>
      <c r="AJ26" s="26">
        <v>1</v>
      </c>
      <c r="AK26" s="26"/>
    </row>
    <row r="27" spans="1:37" ht="15.75" hidden="1" customHeight="1">
      <c r="A27" s="26">
        <f>Demographics!A29</f>
        <v>0</v>
      </c>
      <c r="B27" s="27">
        <v>23</v>
      </c>
      <c r="C27" s="38">
        <f>Demographics!C29</f>
        <v>0</v>
      </c>
      <c r="D27" s="29" t="s">
        <v>51</v>
      </c>
      <c r="E27" s="39" t="s">
        <v>561</v>
      </c>
      <c r="F27" s="29">
        <v>3235178100</v>
      </c>
      <c r="G27" s="40" t="s">
        <v>562</v>
      </c>
      <c r="H27" s="39" t="s">
        <v>481</v>
      </c>
      <c r="I27" s="39" t="s">
        <v>481</v>
      </c>
      <c r="J27" s="40" t="s">
        <v>563</v>
      </c>
      <c r="K27" s="39" t="s">
        <v>564</v>
      </c>
      <c r="L27" s="39" t="s">
        <v>481</v>
      </c>
      <c r="M27" s="39" t="s">
        <v>565</v>
      </c>
      <c r="N27" s="39" t="s">
        <v>566</v>
      </c>
      <c r="O27" s="39" t="s">
        <v>567</v>
      </c>
      <c r="P27" s="39" t="s">
        <v>568</v>
      </c>
      <c r="Q27" s="39" t="s">
        <v>569</v>
      </c>
      <c r="R27" s="39" t="s">
        <v>570</v>
      </c>
      <c r="S27" s="39" t="s">
        <v>571</v>
      </c>
      <c r="T27" s="39" t="s">
        <v>572</v>
      </c>
      <c r="U27" s="39" t="s">
        <v>573</v>
      </c>
      <c r="V27" s="29"/>
      <c r="W27" s="29"/>
      <c r="X27" s="29"/>
      <c r="Y27" s="29"/>
      <c r="Z27" s="29"/>
      <c r="AA27" s="29"/>
      <c r="AB27" s="29"/>
      <c r="AC27" s="29"/>
      <c r="AD27" s="29"/>
      <c r="AE27" s="26"/>
      <c r="AF27" s="26"/>
      <c r="AG27" s="26"/>
      <c r="AH27" s="26"/>
      <c r="AI27" s="26"/>
      <c r="AJ27" s="26">
        <v>7</v>
      </c>
      <c r="AK27" s="26"/>
    </row>
    <row r="28" spans="1:37" ht="15.75" hidden="1" customHeight="1">
      <c r="A28" s="26">
        <f>Demographics!A30</f>
        <v>0</v>
      </c>
      <c r="B28" s="27">
        <v>24</v>
      </c>
      <c r="C28" s="38">
        <f>Demographics!C30</f>
        <v>0</v>
      </c>
      <c r="D28" s="29" t="s">
        <v>53</v>
      </c>
      <c r="E28" s="29" t="s">
        <v>382</v>
      </c>
      <c r="F28" s="29"/>
      <c r="G28" s="39" t="s">
        <v>574</v>
      </c>
      <c r="H28" s="39" t="s">
        <v>481</v>
      </c>
      <c r="I28" s="39" t="s">
        <v>481</v>
      </c>
      <c r="J28" s="40" t="s">
        <v>575</v>
      </c>
      <c r="K28" s="39" t="s">
        <v>28</v>
      </c>
      <c r="L28" s="39" t="s">
        <v>481</v>
      </c>
      <c r="M28" s="39" t="s">
        <v>481</v>
      </c>
      <c r="N28" s="39" t="s">
        <v>503</v>
      </c>
      <c r="O28" s="32" t="s">
        <v>576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6"/>
      <c r="AF28" s="26"/>
      <c r="AG28" s="26"/>
      <c r="AH28" s="26"/>
      <c r="AI28" s="26"/>
      <c r="AJ28" s="26">
        <v>1</v>
      </c>
      <c r="AK28" s="26"/>
    </row>
    <row r="29" spans="1:37" ht="15.75" hidden="1" customHeight="1">
      <c r="A29" s="26">
        <f>Demographics!A31</f>
        <v>0</v>
      </c>
      <c r="B29" s="27">
        <v>25</v>
      </c>
      <c r="C29" s="38">
        <f>Demographics!C31</f>
        <v>0</v>
      </c>
      <c r="D29" s="29" t="s">
        <v>55</v>
      </c>
      <c r="E29" s="30" t="s">
        <v>577</v>
      </c>
      <c r="F29" s="30">
        <v>3347096623</v>
      </c>
      <c r="G29" s="29"/>
      <c r="H29" s="39" t="s">
        <v>481</v>
      </c>
      <c r="I29" s="40" t="s">
        <v>578</v>
      </c>
      <c r="J29" s="40" t="s">
        <v>579</v>
      </c>
      <c r="K29" s="39" t="s">
        <v>580</v>
      </c>
      <c r="L29" s="40" t="s">
        <v>382</v>
      </c>
      <c r="M29" s="40" t="s">
        <v>481</v>
      </c>
      <c r="N29" s="39" t="s">
        <v>581</v>
      </c>
      <c r="O29" s="39" t="s">
        <v>582</v>
      </c>
      <c r="P29" s="39" t="s">
        <v>583</v>
      </c>
      <c r="Q29" s="39" t="s">
        <v>584</v>
      </c>
      <c r="R29" s="39" t="s">
        <v>585</v>
      </c>
      <c r="S29" s="39" t="s">
        <v>586</v>
      </c>
      <c r="T29" s="39" t="s">
        <v>587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6"/>
      <c r="AF29" s="26"/>
      <c r="AG29" s="26"/>
      <c r="AH29" s="26"/>
      <c r="AI29" s="26"/>
      <c r="AJ29" s="26">
        <v>6</v>
      </c>
      <c r="AK29" s="26"/>
    </row>
    <row r="30" spans="1:37" ht="15.75" hidden="1" customHeight="1">
      <c r="A30" s="26">
        <f>Demographics!A32</f>
        <v>0</v>
      </c>
      <c r="B30" s="27">
        <v>26</v>
      </c>
      <c r="C30" s="38">
        <f>Demographics!C32</f>
        <v>0</v>
      </c>
      <c r="D30" s="29" t="s">
        <v>57</v>
      </c>
      <c r="E30" s="30" t="s">
        <v>588</v>
      </c>
      <c r="F30" s="30">
        <v>3070990060</v>
      </c>
      <c r="G30" s="40" t="s">
        <v>589</v>
      </c>
      <c r="H30" s="39" t="s">
        <v>481</v>
      </c>
      <c r="I30" s="39" t="s">
        <v>481</v>
      </c>
      <c r="J30" s="40" t="s">
        <v>382</v>
      </c>
      <c r="K30" s="39" t="s">
        <v>590</v>
      </c>
      <c r="L30" s="39" t="s">
        <v>481</v>
      </c>
      <c r="M30" s="39" t="s">
        <v>481</v>
      </c>
      <c r="N30" s="39" t="s">
        <v>481</v>
      </c>
      <c r="O30" s="39" t="s">
        <v>591</v>
      </c>
      <c r="P30" s="39" t="s">
        <v>592</v>
      </c>
      <c r="Q30" s="39" t="s">
        <v>593</v>
      </c>
      <c r="R30" s="39" t="s">
        <v>594</v>
      </c>
      <c r="S30" s="39" t="s">
        <v>595</v>
      </c>
      <c r="T30" s="39" t="s">
        <v>596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6"/>
      <c r="AF30" s="26"/>
      <c r="AG30" s="26"/>
      <c r="AH30" s="26"/>
      <c r="AI30" s="26"/>
      <c r="AJ30" s="26">
        <v>6</v>
      </c>
      <c r="AK30" s="26"/>
    </row>
    <row r="31" spans="1:37" ht="15.75" hidden="1" customHeight="1">
      <c r="A31" s="26">
        <f>Demographics!A33</f>
        <v>0</v>
      </c>
      <c r="B31" s="27">
        <v>27</v>
      </c>
      <c r="C31" s="38">
        <f>Demographics!C33</f>
        <v>0</v>
      </c>
      <c r="D31" s="29" t="s">
        <v>59</v>
      </c>
      <c r="E31" s="29"/>
      <c r="F31" s="29"/>
      <c r="G31" s="39" t="s">
        <v>597</v>
      </c>
      <c r="H31" s="39" t="s">
        <v>481</v>
      </c>
      <c r="I31" s="40" t="s">
        <v>598</v>
      </c>
      <c r="J31" s="40" t="s">
        <v>599</v>
      </c>
      <c r="K31" s="39" t="s">
        <v>600</v>
      </c>
      <c r="L31" s="40" t="s">
        <v>481</v>
      </c>
      <c r="M31" s="39" t="s">
        <v>601</v>
      </c>
      <c r="N31" s="39" t="s">
        <v>602</v>
      </c>
      <c r="O31" s="39" t="s">
        <v>603</v>
      </c>
      <c r="P31" s="39" t="s">
        <v>518</v>
      </c>
      <c r="Q31" s="39" t="s">
        <v>604</v>
      </c>
      <c r="R31" s="39" t="s">
        <v>605</v>
      </c>
      <c r="S31" s="39" t="s">
        <v>606</v>
      </c>
      <c r="T31" s="39" t="s">
        <v>607</v>
      </c>
      <c r="U31" s="39" t="s">
        <v>608</v>
      </c>
      <c r="V31" s="39" t="s">
        <v>609</v>
      </c>
      <c r="W31" s="29" t="s">
        <v>610</v>
      </c>
      <c r="X31" s="29" t="s">
        <v>611</v>
      </c>
      <c r="Y31" s="29" t="s">
        <v>612</v>
      </c>
      <c r="Z31" s="29" t="s">
        <v>613</v>
      </c>
      <c r="AA31" s="29" t="s">
        <v>614</v>
      </c>
      <c r="AB31" s="29"/>
      <c r="AC31" s="29"/>
      <c r="AD31" s="29"/>
      <c r="AE31" s="26"/>
      <c r="AF31" s="26"/>
      <c r="AG31" s="26"/>
      <c r="AH31" s="26"/>
      <c r="AI31" s="26"/>
      <c r="AJ31" s="26">
        <v>13</v>
      </c>
      <c r="AK31" s="26"/>
    </row>
    <row r="32" spans="1:37" ht="15.75" hidden="1" customHeight="1">
      <c r="A32" s="26">
        <f>Demographics!A34</f>
        <v>0</v>
      </c>
      <c r="B32" s="27">
        <v>28</v>
      </c>
      <c r="C32" s="38">
        <f>Demographics!C34</f>
        <v>0</v>
      </c>
      <c r="D32" s="29" t="s">
        <v>61</v>
      </c>
      <c r="E32" s="30" t="s">
        <v>615</v>
      </c>
      <c r="F32" s="29"/>
      <c r="G32" s="40" t="s">
        <v>616</v>
      </c>
      <c r="H32" s="40" t="s">
        <v>617</v>
      </c>
      <c r="I32" s="40" t="s">
        <v>618</v>
      </c>
      <c r="J32" s="40" t="s">
        <v>619</v>
      </c>
      <c r="K32" s="39" t="s">
        <v>620</v>
      </c>
      <c r="L32" s="39" t="s">
        <v>481</v>
      </c>
      <c r="M32" s="39" t="s">
        <v>621</v>
      </c>
      <c r="N32" s="39" t="s">
        <v>622</v>
      </c>
      <c r="O32" s="39" t="s">
        <v>623</v>
      </c>
      <c r="P32" s="39" t="s">
        <v>624</v>
      </c>
      <c r="Q32" s="39" t="s">
        <v>625</v>
      </c>
      <c r="R32" s="39" t="s">
        <v>626</v>
      </c>
      <c r="S32" s="39" t="s">
        <v>505</v>
      </c>
      <c r="T32" s="39" t="s">
        <v>627</v>
      </c>
      <c r="U32" s="39" t="s">
        <v>628</v>
      </c>
      <c r="V32" s="39" t="s">
        <v>629</v>
      </c>
      <c r="W32" s="29"/>
      <c r="X32" s="29"/>
      <c r="Y32" s="29"/>
      <c r="Z32" s="29"/>
      <c r="AA32" s="29"/>
      <c r="AB32" s="29"/>
      <c r="AC32" s="29"/>
      <c r="AD32" s="29"/>
      <c r="AE32" s="26"/>
      <c r="AF32" s="26"/>
      <c r="AG32" s="26"/>
      <c r="AH32" s="26"/>
      <c r="AI32" s="26"/>
      <c r="AJ32" s="26">
        <v>8</v>
      </c>
      <c r="AK32" s="26"/>
    </row>
    <row r="33" spans="1:37" ht="15.75" hidden="1" customHeight="1">
      <c r="A33" s="26">
        <f>Demographics!A35</f>
        <v>0</v>
      </c>
      <c r="B33" s="27">
        <v>29</v>
      </c>
      <c r="C33" s="38">
        <f>Demographics!C35</f>
        <v>0</v>
      </c>
      <c r="D33" s="29" t="s">
        <v>63</v>
      </c>
      <c r="E33" s="30" t="s">
        <v>630</v>
      </c>
      <c r="F33" s="29"/>
      <c r="G33" s="40" t="s">
        <v>631</v>
      </c>
      <c r="H33" s="39" t="s">
        <v>481</v>
      </c>
      <c r="I33" s="40" t="s">
        <v>526</v>
      </c>
      <c r="J33" s="40" t="s">
        <v>632</v>
      </c>
      <c r="K33" s="39" t="s">
        <v>633</v>
      </c>
      <c r="L33" s="39" t="s">
        <v>634</v>
      </c>
      <c r="M33" s="39" t="s">
        <v>481</v>
      </c>
      <c r="N33" s="39" t="s">
        <v>530</v>
      </c>
      <c r="O33" s="39" t="s">
        <v>635</v>
      </c>
      <c r="P33" s="39" t="s">
        <v>636</v>
      </c>
      <c r="Q33" s="39" t="s">
        <v>637</v>
      </c>
      <c r="R33" s="39" t="s">
        <v>638</v>
      </c>
      <c r="S33" s="39" t="s">
        <v>639</v>
      </c>
      <c r="T33" s="39" t="s">
        <v>640</v>
      </c>
      <c r="U33" s="39" t="s">
        <v>641</v>
      </c>
      <c r="V33" s="39" t="s">
        <v>642</v>
      </c>
      <c r="W33" s="29"/>
      <c r="X33" s="29"/>
      <c r="Y33" s="29"/>
      <c r="Z33" s="29"/>
      <c r="AA33" s="29"/>
      <c r="AB33" s="29"/>
      <c r="AC33" s="29"/>
      <c r="AD33" s="29"/>
      <c r="AE33" s="26"/>
      <c r="AF33" s="26"/>
      <c r="AG33" s="26"/>
      <c r="AH33" s="26"/>
      <c r="AI33" s="26"/>
      <c r="AJ33" s="26">
        <v>8</v>
      </c>
      <c r="AK33" s="26"/>
    </row>
    <row r="34" spans="1:37" ht="15.75" hidden="1" customHeight="1">
      <c r="A34" s="26">
        <f>Demographics!A36</f>
        <v>0</v>
      </c>
      <c r="B34" s="27">
        <v>30</v>
      </c>
      <c r="C34" s="38">
        <f>Demographics!C36</f>
        <v>0</v>
      </c>
      <c r="D34" s="29" t="s">
        <v>65</v>
      </c>
      <c r="E34" s="30" t="s">
        <v>643</v>
      </c>
      <c r="F34" s="29"/>
      <c r="G34" s="40" t="s">
        <v>644</v>
      </c>
      <c r="H34" s="39" t="s">
        <v>481</v>
      </c>
      <c r="I34" s="39" t="s">
        <v>481</v>
      </c>
      <c r="J34" s="39" t="s">
        <v>382</v>
      </c>
      <c r="K34" s="39" t="s">
        <v>645</v>
      </c>
      <c r="L34" s="39" t="s">
        <v>481</v>
      </c>
      <c r="M34" s="39" t="s">
        <v>646</v>
      </c>
      <c r="N34" s="39" t="s">
        <v>647</v>
      </c>
      <c r="O34" s="39" t="s">
        <v>648</v>
      </c>
      <c r="P34" s="39" t="s">
        <v>649</v>
      </c>
      <c r="Q34" s="39" t="s">
        <v>650</v>
      </c>
      <c r="R34" s="39" t="s">
        <v>651</v>
      </c>
      <c r="S34" s="39" t="s">
        <v>652</v>
      </c>
      <c r="T34" s="39" t="s">
        <v>653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6"/>
      <c r="AF34" s="26"/>
      <c r="AG34" s="26"/>
      <c r="AH34" s="26"/>
      <c r="AI34" s="26"/>
      <c r="AJ34" s="26">
        <v>6</v>
      </c>
      <c r="AK34" s="26"/>
    </row>
    <row r="35" spans="1:37" ht="15.75" hidden="1" customHeight="1">
      <c r="A35" s="26">
        <f>Demographics!A37</f>
        <v>0</v>
      </c>
      <c r="B35" s="27">
        <v>31</v>
      </c>
      <c r="C35" s="38">
        <f>Demographics!C37</f>
        <v>0</v>
      </c>
      <c r="D35" s="29" t="s">
        <v>67</v>
      </c>
      <c r="E35" s="29"/>
      <c r="F35" s="29"/>
      <c r="G35" s="39" t="s">
        <v>654</v>
      </c>
      <c r="H35" s="39" t="s">
        <v>481</v>
      </c>
      <c r="I35" s="40" t="s">
        <v>655</v>
      </c>
      <c r="J35" s="39" t="s">
        <v>656</v>
      </c>
      <c r="K35" s="39" t="s">
        <v>657</v>
      </c>
      <c r="L35" s="39" t="s">
        <v>481</v>
      </c>
      <c r="M35" s="39" t="s">
        <v>658</v>
      </c>
      <c r="N35" s="39" t="s">
        <v>659</v>
      </c>
      <c r="O35" s="39" t="s">
        <v>660</v>
      </c>
      <c r="P35" s="39" t="s">
        <v>603</v>
      </c>
      <c r="Q35" s="39" t="s">
        <v>661</v>
      </c>
      <c r="R35" s="39" t="s">
        <v>662</v>
      </c>
      <c r="S35" s="39" t="s">
        <v>663</v>
      </c>
      <c r="T35" s="39" t="s">
        <v>664</v>
      </c>
      <c r="U35" s="39" t="s">
        <v>665</v>
      </c>
      <c r="V35" s="39" t="s">
        <v>666</v>
      </c>
      <c r="W35" s="29"/>
      <c r="X35" s="29"/>
      <c r="Y35" s="29"/>
      <c r="Z35" s="29"/>
      <c r="AA35" s="29"/>
      <c r="AB35" s="29"/>
      <c r="AC35" s="29"/>
      <c r="AD35" s="29"/>
      <c r="AE35" s="26"/>
      <c r="AF35" s="26"/>
      <c r="AG35" s="26"/>
      <c r="AH35" s="26"/>
      <c r="AI35" s="26"/>
      <c r="AJ35" s="26">
        <v>8</v>
      </c>
      <c r="AK35" s="26"/>
    </row>
    <row r="36" spans="1:37" ht="15.75" hidden="1" customHeight="1">
      <c r="A36" s="26">
        <f>Demographics!A38</f>
        <v>0</v>
      </c>
      <c r="B36" s="27">
        <v>32</v>
      </c>
      <c r="C36" s="38">
        <f>Demographics!C38</f>
        <v>0</v>
      </c>
      <c r="D36" s="29" t="s">
        <v>69</v>
      </c>
      <c r="E36" s="29"/>
      <c r="F36" s="29"/>
      <c r="G36" s="40" t="s">
        <v>667</v>
      </c>
      <c r="H36" s="39" t="s">
        <v>481</v>
      </c>
      <c r="I36" s="40" t="s">
        <v>668</v>
      </c>
      <c r="J36" s="40" t="s">
        <v>669</v>
      </c>
      <c r="K36" s="39" t="s">
        <v>670</v>
      </c>
      <c r="L36" s="39" t="s">
        <v>481</v>
      </c>
      <c r="M36" s="39" t="s">
        <v>481</v>
      </c>
      <c r="N36" s="39" t="s">
        <v>671</v>
      </c>
      <c r="O36" s="39" t="s">
        <v>672</v>
      </c>
      <c r="P36" s="39" t="s">
        <v>673</v>
      </c>
      <c r="Q36" s="39" t="s">
        <v>674</v>
      </c>
      <c r="R36" s="39" t="s">
        <v>663</v>
      </c>
      <c r="S36" s="39" t="s">
        <v>675</v>
      </c>
      <c r="T36" s="39" t="s">
        <v>519</v>
      </c>
      <c r="U36" s="39" t="s">
        <v>676</v>
      </c>
      <c r="V36" s="39" t="s">
        <v>677</v>
      </c>
      <c r="W36" s="39" t="s">
        <v>678</v>
      </c>
      <c r="X36" s="29"/>
      <c r="Y36" s="29"/>
      <c r="Z36" s="29"/>
      <c r="AA36" s="29"/>
      <c r="AB36" s="29"/>
      <c r="AC36" s="29"/>
      <c r="AD36" s="29"/>
      <c r="AE36" s="26"/>
      <c r="AF36" s="26"/>
      <c r="AG36" s="26"/>
      <c r="AH36" s="26"/>
      <c r="AI36" s="26"/>
      <c r="AJ36" s="26">
        <v>9</v>
      </c>
      <c r="AK36" s="26"/>
    </row>
    <row r="37" spans="1:37" ht="15.75" hidden="1" customHeight="1">
      <c r="A37" s="26">
        <f>Demographics!A39</f>
        <v>0</v>
      </c>
      <c r="B37" s="27">
        <v>33</v>
      </c>
      <c r="C37" s="38">
        <f>Demographics!C39</f>
        <v>0</v>
      </c>
      <c r="D37" s="29" t="s">
        <v>71</v>
      </c>
      <c r="E37" s="29"/>
      <c r="F37" s="29"/>
      <c r="G37" s="40" t="s">
        <v>679</v>
      </c>
      <c r="H37" s="39" t="s">
        <v>481</v>
      </c>
      <c r="I37" s="40" t="s">
        <v>680</v>
      </c>
      <c r="J37" s="40" t="s">
        <v>681</v>
      </c>
      <c r="K37" s="39" t="s">
        <v>682</v>
      </c>
      <c r="L37" s="40" t="s">
        <v>481</v>
      </c>
      <c r="M37" s="39" t="s">
        <v>481</v>
      </c>
      <c r="N37" s="40" t="s">
        <v>481</v>
      </c>
      <c r="O37" s="39" t="s">
        <v>683</v>
      </c>
      <c r="P37" s="39" t="s">
        <v>684</v>
      </c>
      <c r="Q37" s="39" t="s">
        <v>685</v>
      </c>
      <c r="R37" s="39" t="s">
        <v>686</v>
      </c>
      <c r="S37" s="39" t="s">
        <v>687</v>
      </c>
      <c r="T37" s="39" t="s">
        <v>688</v>
      </c>
      <c r="U37" s="39" t="s">
        <v>689</v>
      </c>
      <c r="V37" s="29"/>
      <c r="W37" s="29"/>
      <c r="X37" s="29"/>
      <c r="Y37" s="29"/>
      <c r="Z37" s="29"/>
      <c r="AA37" s="29"/>
      <c r="AB37" s="29"/>
      <c r="AC37" s="29"/>
      <c r="AD37" s="29"/>
      <c r="AE37" s="26"/>
      <c r="AF37" s="26"/>
      <c r="AG37" s="26"/>
      <c r="AH37" s="26"/>
      <c r="AI37" s="26"/>
      <c r="AJ37" s="26">
        <v>7</v>
      </c>
      <c r="AK37" s="26"/>
    </row>
    <row r="38" spans="1:37" ht="15.75" hidden="1" customHeight="1">
      <c r="A38" s="26">
        <f>Demographics!A40</f>
        <v>0</v>
      </c>
      <c r="B38" s="27">
        <v>34</v>
      </c>
      <c r="C38" s="38">
        <f>Demographics!C40</f>
        <v>0</v>
      </c>
      <c r="D38" s="29" t="s">
        <v>73</v>
      </c>
      <c r="E38" s="30" t="s">
        <v>690</v>
      </c>
      <c r="F38" s="29"/>
      <c r="G38" s="40" t="s">
        <v>691</v>
      </c>
      <c r="H38" s="39" t="s">
        <v>481</v>
      </c>
      <c r="I38" s="40" t="s">
        <v>691</v>
      </c>
      <c r="J38" s="40" t="s">
        <v>692</v>
      </c>
      <c r="K38" s="39" t="s">
        <v>693</v>
      </c>
      <c r="L38" s="39" t="s">
        <v>481</v>
      </c>
      <c r="M38" s="39" t="s">
        <v>694</v>
      </c>
      <c r="N38" s="39" t="s">
        <v>382</v>
      </c>
      <c r="O38" s="39" t="s">
        <v>695</v>
      </c>
      <c r="P38" s="39" t="s">
        <v>587</v>
      </c>
      <c r="Q38" s="39" t="s">
        <v>587</v>
      </c>
      <c r="R38" s="39" t="s">
        <v>696</v>
      </c>
      <c r="S38" s="39" t="s">
        <v>534</v>
      </c>
      <c r="T38" s="39" t="s">
        <v>697</v>
      </c>
      <c r="U38" s="39" t="s">
        <v>495</v>
      </c>
      <c r="V38" s="39" t="s">
        <v>698</v>
      </c>
      <c r="W38" s="39" t="s">
        <v>594</v>
      </c>
      <c r="X38" s="39" t="s">
        <v>699</v>
      </c>
      <c r="Y38" s="39" t="s">
        <v>700</v>
      </c>
      <c r="Z38" s="39" t="s">
        <v>672</v>
      </c>
      <c r="AA38" s="39" t="s">
        <v>701</v>
      </c>
      <c r="AB38" s="29"/>
      <c r="AC38" s="29"/>
      <c r="AD38" s="29"/>
      <c r="AE38" s="26"/>
      <c r="AF38" s="26"/>
      <c r="AG38" s="26"/>
      <c r="AH38" s="36"/>
      <c r="AI38" s="36"/>
      <c r="AJ38" s="36">
        <v>13</v>
      </c>
      <c r="AK38" s="26"/>
    </row>
    <row r="39" spans="1:37" ht="15.75" hidden="1" customHeight="1">
      <c r="A39" s="26">
        <f>Demographics!A41</f>
        <v>0</v>
      </c>
      <c r="B39" s="27">
        <v>35</v>
      </c>
      <c r="C39" s="38">
        <f>Demographics!C41</f>
        <v>0</v>
      </c>
      <c r="D39" s="29" t="s">
        <v>75</v>
      </c>
      <c r="E39" s="30" t="s">
        <v>643</v>
      </c>
      <c r="F39" s="29"/>
      <c r="G39" s="39" t="s">
        <v>702</v>
      </c>
      <c r="H39" s="39" t="s">
        <v>481</v>
      </c>
      <c r="I39" s="40" t="s">
        <v>703</v>
      </c>
      <c r="J39" s="40" t="s">
        <v>704</v>
      </c>
      <c r="K39" s="39" t="s">
        <v>705</v>
      </c>
      <c r="L39" s="39" t="s">
        <v>481</v>
      </c>
      <c r="M39" s="39" t="s">
        <v>382</v>
      </c>
      <c r="N39" s="39" t="s">
        <v>647</v>
      </c>
      <c r="O39" s="39" t="s">
        <v>706</v>
      </c>
      <c r="P39" s="39" t="s">
        <v>707</v>
      </c>
      <c r="Q39" s="39" t="s">
        <v>593</v>
      </c>
      <c r="R39" s="39" t="s">
        <v>708</v>
      </c>
      <c r="S39" s="39" t="s">
        <v>492</v>
      </c>
      <c r="T39" s="39" t="s">
        <v>709</v>
      </c>
      <c r="U39" s="39" t="s">
        <v>705</v>
      </c>
      <c r="V39" s="39" t="s">
        <v>710</v>
      </c>
      <c r="W39" s="39" t="s">
        <v>711</v>
      </c>
      <c r="X39" s="39" t="s">
        <v>495</v>
      </c>
      <c r="Y39" s="39" t="s">
        <v>551</v>
      </c>
      <c r="Z39" s="29"/>
      <c r="AA39" s="29"/>
      <c r="AB39" s="29"/>
      <c r="AC39" s="29"/>
      <c r="AD39" s="29"/>
      <c r="AE39" s="26"/>
      <c r="AF39" s="26"/>
      <c r="AG39" s="26"/>
      <c r="AH39" s="26"/>
      <c r="AI39" s="26"/>
      <c r="AJ39" s="26">
        <v>11</v>
      </c>
      <c r="AK39" s="26"/>
    </row>
    <row r="40" spans="1:37" ht="15.75" hidden="1" customHeight="1">
      <c r="A40" s="26">
        <f>Demographics!A42</f>
        <v>0</v>
      </c>
      <c r="B40" s="27">
        <v>36</v>
      </c>
      <c r="C40" s="38">
        <f>Demographics!C42</f>
        <v>0</v>
      </c>
      <c r="D40" s="29" t="s">
        <v>77</v>
      </c>
      <c r="E40" s="29" t="s">
        <v>712</v>
      </c>
      <c r="F40" s="29">
        <v>3335444235</v>
      </c>
      <c r="G40" s="40" t="s">
        <v>713</v>
      </c>
      <c r="H40" s="39" t="s">
        <v>481</v>
      </c>
      <c r="I40" s="40" t="s">
        <v>714</v>
      </c>
      <c r="J40" s="40" t="s">
        <v>715</v>
      </c>
      <c r="K40" s="39" t="s">
        <v>716</v>
      </c>
      <c r="L40" s="39" t="s">
        <v>717</v>
      </c>
      <c r="M40" s="39" t="s">
        <v>718</v>
      </c>
      <c r="N40" s="39" t="s">
        <v>566</v>
      </c>
      <c r="O40" s="39" t="s">
        <v>719</v>
      </c>
      <c r="P40" s="39" t="s">
        <v>720</v>
      </c>
      <c r="Q40" s="39" t="s">
        <v>721</v>
      </c>
      <c r="R40" s="39" t="s">
        <v>722</v>
      </c>
      <c r="S40" s="39" t="s">
        <v>723</v>
      </c>
      <c r="T40" s="39" t="s">
        <v>724</v>
      </c>
      <c r="U40" s="39" t="s">
        <v>725</v>
      </c>
      <c r="V40" s="39" t="s">
        <v>726</v>
      </c>
      <c r="W40" s="39" t="s">
        <v>627</v>
      </c>
      <c r="X40" s="39" t="s">
        <v>727</v>
      </c>
      <c r="Y40" s="39" t="s">
        <v>728</v>
      </c>
      <c r="Z40" s="39" t="s">
        <v>729</v>
      </c>
      <c r="AA40" s="39" t="s">
        <v>663</v>
      </c>
      <c r="AB40" s="39" t="s">
        <v>730</v>
      </c>
      <c r="AC40" s="29"/>
      <c r="AD40" s="29"/>
      <c r="AE40" s="26"/>
      <c r="AF40" s="26"/>
      <c r="AG40" s="26"/>
      <c r="AH40" s="26"/>
      <c r="AI40" s="26"/>
      <c r="AJ40" s="26">
        <v>14</v>
      </c>
      <c r="AK40" s="26"/>
    </row>
    <row r="41" spans="1:37" ht="15.75" hidden="1" customHeight="1">
      <c r="A41" s="26">
        <f>Demographics!A43</f>
        <v>0</v>
      </c>
      <c r="B41" s="27">
        <v>37</v>
      </c>
      <c r="C41" s="38">
        <f>Demographics!C43</f>
        <v>0</v>
      </c>
      <c r="D41" s="29" t="s">
        <v>79</v>
      </c>
      <c r="E41" s="29"/>
      <c r="F41" s="29"/>
      <c r="G41" s="40" t="s">
        <v>731</v>
      </c>
      <c r="H41" s="39" t="s">
        <v>481</v>
      </c>
      <c r="I41" s="40" t="s">
        <v>731</v>
      </c>
      <c r="J41" s="40" t="s">
        <v>732</v>
      </c>
      <c r="K41" s="40" t="s">
        <v>733</v>
      </c>
      <c r="L41" s="39" t="s">
        <v>481</v>
      </c>
      <c r="M41" s="39" t="s">
        <v>734</v>
      </c>
      <c r="N41" s="39" t="s">
        <v>581</v>
      </c>
      <c r="O41" s="39" t="s">
        <v>735</v>
      </c>
      <c r="P41" s="39" t="s">
        <v>664</v>
      </c>
      <c r="Q41" s="39" t="s">
        <v>736</v>
      </c>
      <c r="R41" s="39" t="s">
        <v>737</v>
      </c>
      <c r="S41" s="39" t="s">
        <v>738</v>
      </c>
      <c r="T41" s="39" t="s">
        <v>739</v>
      </c>
      <c r="U41" s="39" t="s">
        <v>740</v>
      </c>
      <c r="V41" s="29"/>
      <c r="W41" s="29"/>
      <c r="X41" s="29"/>
      <c r="Y41" s="29"/>
      <c r="Z41" s="29"/>
      <c r="AA41" s="29"/>
      <c r="AB41" s="29"/>
      <c r="AC41" s="29"/>
      <c r="AD41" s="29"/>
      <c r="AE41" s="26"/>
      <c r="AF41" s="26"/>
      <c r="AG41" s="26"/>
      <c r="AH41" s="26"/>
      <c r="AI41" s="26"/>
      <c r="AJ41" s="26">
        <v>7</v>
      </c>
      <c r="AK41" s="26"/>
    </row>
    <row r="42" spans="1:37" ht="15.75" hidden="1" customHeight="1">
      <c r="A42" s="26">
        <f>Demographics!A44</f>
        <v>0</v>
      </c>
      <c r="B42" s="27">
        <v>38</v>
      </c>
      <c r="C42" s="38">
        <f>Demographics!C44</f>
        <v>0</v>
      </c>
      <c r="D42" s="29" t="s">
        <v>81</v>
      </c>
      <c r="E42" s="30" t="s">
        <v>741</v>
      </c>
      <c r="F42" s="30">
        <v>335912744</v>
      </c>
      <c r="G42" s="40" t="s">
        <v>554</v>
      </c>
      <c r="H42" s="39" t="s">
        <v>481</v>
      </c>
      <c r="I42" s="40" t="s">
        <v>382</v>
      </c>
      <c r="J42" s="39" t="s">
        <v>382</v>
      </c>
      <c r="K42" s="39" t="s">
        <v>742</v>
      </c>
      <c r="L42" s="39" t="s">
        <v>481</v>
      </c>
      <c r="M42" s="39" t="s">
        <v>743</v>
      </c>
      <c r="N42" s="39" t="s">
        <v>481</v>
      </c>
      <c r="O42" s="39" t="s">
        <v>576</v>
      </c>
      <c r="P42" s="39" t="s">
        <v>701</v>
      </c>
      <c r="Q42" s="39" t="s">
        <v>744</v>
      </c>
      <c r="R42" s="39" t="s">
        <v>745</v>
      </c>
      <c r="S42" s="39" t="s">
        <v>746</v>
      </c>
      <c r="T42" s="39" t="s">
        <v>744</v>
      </c>
      <c r="U42" s="39" t="s">
        <v>549</v>
      </c>
      <c r="V42" s="39" t="s">
        <v>747</v>
      </c>
      <c r="W42" s="29"/>
      <c r="X42" s="29"/>
      <c r="Y42" s="29"/>
      <c r="Z42" s="29"/>
      <c r="AA42" s="29"/>
      <c r="AB42" s="29"/>
      <c r="AC42" s="29"/>
      <c r="AD42" s="29"/>
      <c r="AE42" s="26"/>
      <c r="AF42" s="26"/>
      <c r="AG42" s="26"/>
      <c r="AH42" s="26"/>
      <c r="AI42" s="26"/>
      <c r="AJ42" s="26">
        <v>8</v>
      </c>
      <c r="AK42" s="26"/>
    </row>
    <row r="43" spans="1:37" ht="15.75" hidden="1" customHeight="1">
      <c r="A43" s="26">
        <f>Demographics!A45</f>
        <v>0</v>
      </c>
      <c r="B43" s="27">
        <v>39</v>
      </c>
      <c r="C43" s="38">
        <f>Demographics!C45</f>
        <v>0</v>
      </c>
      <c r="D43" s="29" t="s">
        <v>83</v>
      </c>
      <c r="E43" s="29"/>
      <c r="F43" s="29"/>
      <c r="G43" s="40" t="s">
        <v>748</v>
      </c>
      <c r="H43" s="39" t="s">
        <v>481</v>
      </c>
      <c r="I43" s="40" t="s">
        <v>749</v>
      </c>
      <c r="J43" s="40" t="s">
        <v>750</v>
      </c>
      <c r="K43" s="39" t="s">
        <v>751</v>
      </c>
      <c r="L43" s="39" t="s">
        <v>481</v>
      </c>
      <c r="M43" s="39" t="s">
        <v>752</v>
      </c>
      <c r="N43" s="39" t="s">
        <v>481</v>
      </c>
      <c r="O43" s="39" t="s">
        <v>753</v>
      </c>
      <c r="P43" s="39" t="s">
        <v>754</v>
      </c>
      <c r="Q43" s="39" t="s">
        <v>755</v>
      </c>
      <c r="R43" s="39" t="s">
        <v>756</v>
      </c>
      <c r="S43" s="39" t="s">
        <v>757</v>
      </c>
      <c r="T43" s="39" t="s">
        <v>758</v>
      </c>
      <c r="U43" s="39" t="s">
        <v>759</v>
      </c>
      <c r="V43" s="39" t="s">
        <v>760</v>
      </c>
      <c r="W43" s="39" t="s">
        <v>761</v>
      </c>
      <c r="X43" s="29"/>
      <c r="Y43" s="29"/>
      <c r="Z43" s="29"/>
      <c r="AA43" s="29"/>
      <c r="AB43" s="29"/>
      <c r="AC43" s="29"/>
      <c r="AD43" s="29"/>
      <c r="AE43" s="26"/>
      <c r="AF43" s="26"/>
      <c r="AG43" s="26"/>
      <c r="AH43" s="26"/>
      <c r="AI43" s="26"/>
      <c r="AJ43" s="26">
        <v>9</v>
      </c>
      <c r="AK43" s="26"/>
    </row>
    <row r="44" spans="1:37" ht="15.75" hidden="1" customHeight="1">
      <c r="A44" s="26">
        <f>Demographics!A46</f>
        <v>0</v>
      </c>
      <c r="B44" s="27">
        <v>40</v>
      </c>
      <c r="C44" s="38">
        <f>Demographics!C46</f>
        <v>0</v>
      </c>
      <c r="D44" s="29" t="s">
        <v>85</v>
      </c>
      <c r="E44" s="29" t="s">
        <v>762</v>
      </c>
      <c r="F44" s="29">
        <v>3355777697</v>
      </c>
      <c r="G44" s="39" t="s">
        <v>763</v>
      </c>
      <c r="H44" s="39" t="s">
        <v>481</v>
      </c>
      <c r="I44" s="40" t="s">
        <v>764</v>
      </c>
      <c r="J44" s="40" t="s">
        <v>765</v>
      </c>
      <c r="K44" s="39" t="s">
        <v>766</v>
      </c>
      <c r="L44" s="39" t="s">
        <v>481</v>
      </c>
      <c r="M44" s="39" t="s">
        <v>481</v>
      </c>
      <c r="N44" s="39" t="s">
        <v>543</v>
      </c>
      <c r="O44" s="39" t="s">
        <v>767</v>
      </c>
      <c r="P44" s="39" t="s">
        <v>505</v>
      </c>
      <c r="Q44" s="39" t="s">
        <v>768</v>
      </c>
      <c r="R44" s="39" t="s">
        <v>744</v>
      </c>
      <c r="S44" s="39" t="s">
        <v>709</v>
      </c>
      <c r="T44" s="39" t="s">
        <v>769</v>
      </c>
      <c r="U44" s="39" t="s">
        <v>770</v>
      </c>
      <c r="V44" s="29"/>
      <c r="W44" s="29"/>
      <c r="X44" s="29"/>
      <c r="Y44" s="29"/>
      <c r="Z44" s="29"/>
      <c r="AA44" s="29"/>
      <c r="AB44" s="29"/>
      <c r="AC44" s="29"/>
      <c r="AD44" s="29"/>
      <c r="AE44" s="26"/>
      <c r="AF44" s="26"/>
      <c r="AG44" s="26"/>
      <c r="AH44" s="26"/>
      <c r="AI44" s="26"/>
      <c r="AJ44" s="26">
        <v>7</v>
      </c>
      <c r="AK44" s="26"/>
    </row>
    <row r="45" spans="1:37" ht="15.75" hidden="1" customHeight="1">
      <c r="A45" s="26">
        <f>Demographics!A47</f>
        <v>0</v>
      </c>
      <c r="B45" s="27">
        <v>41</v>
      </c>
      <c r="C45" s="38">
        <f>Demographics!C47</f>
        <v>0</v>
      </c>
      <c r="D45" s="29" t="s">
        <v>87</v>
      </c>
      <c r="E45" s="30" t="s">
        <v>771</v>
      </c>
      <c r="F45" s="30">
        <v>3325368489</v>
      </c>
      <c r="G45" s="40" t="s">
        <v>772</v>
      </c>
      <c r="H45" s="39" t="s">
        <v>481</v>
      </c>
      <c r="I45" s="40" t="s">
        <v>773</v>
      </c>
      <c r="J45" s="40" t="s">
        <v>774</v>
      </c>
      <c r="K45" s="39" t="s">
        <v>775</v>
      </c>
      <c r="L45" s="39" t="s">
        <v>481</v>
      </c>
      <c r="M45" s="39" t="s">
        <v>481</v>
      </c>
      <c r="N45" s="39" t="s">
        <v>622</v>
      </c>
      <c r="O45" s="39" t="s">
        <v>776</v>
      </c>
      <c r="P45" s="39" t="s">
        <v>777</v>
      </c>
      <c r="Q45" s="39" t="s">
        <v>778</v>
      </c>
      <c r="R45" s="39" t="s">
        <v>779</v>
      </c>
      <c r="S45" s="39" t="s">
        <v>780</v>
      </c>
      <c r="T45" s="39" t="s">
        <v>781</v>
      </c>
      <c r="U45" s="39" t="s">
        <v>782</v>
      </c>
      <c r="V45" s="29"/>
      <c r="W45" s="29"/>
      <c r="X45" s="29"/>
      <c r="Y45" s="29"/>
      <c r="Z45" s="29"/>
      <c r="AA45" s="29"/>
      <c r="AB45" s="29"/>
      <c r="AC45" s="29"/>
      <c r="AD45" s="29"/>
      <c r="AE45" s="26"/>
      <c r="AF45" s="26"/>
      <c r="AG45" s="26"/>
      <c r="AH45" s="26"/>
      <c r="AI45" s="26"/>
      <c r="AJ45" s="26">
        <v>7</v>
      </c>
      <c r="AK45" s="26"/>
    </row>
    <row r="46" spans="1:37" ht="15.75" hidden="1" customHeight="1">
      <c r="A46" s="26">
        <f>Demographics!A48</f>
        <v>0</v>
      </c>
      <c r="B46" s="27">
        <v>42</v>
      </c>
      <c r="C46" s="38">
        <f>Demographics!C48</f>
        <v>0</v>
      </c>
      <c r="D46" s="29" t="s">
        <v>89</v>
      </c>
      <c r="E46" s="29" t="s">
        <v>783</v>
      </c>
      <c r="F46" s="29">
        <v>3005137586</v>
      </c>
      <c r="G46" s="39" t="s">
        <v>784</v>
      </c>
      <c r="H46" s="39" t="s">
        <v>481</v>
      </c>
      <c r="I46" s="40" t="s">
        <v>785</v>
      </c>
      <c r="J46" s="40" t="s">
        <v>786</v>
      </c>
      <c r="K46" s="39" t="s">
        <v>787</v>
      </c>
      <c r="L46" s="39" t="s">
        <v>788</v>
      </c>
      <c r="M46" s="39" t="s">
        <v>481</v>
      </c>
      <c r="N46" s="39" t="s">
        <v>789</v>
      </c>
      <c r="O46" s="39" t="s">
        <v>790</v>
      </c>
      <c r="P46" s="39" t="s">
        <v>791</v>
      </c>
      <c r="Q46" s="39" t="s">
        <v>404</v>
      </c>
      <c r="R46" s="39" t="s">
        <v>792</v>
      </c>
      <c r="S46" s="39" t="s">
        <v>793</v>
      </c>
      <c r="T46" s="39" t="s">
        <v>794</v>
      </c>
      <c r="U46" s="39" t="s">
        <v>683</v>
      </c>
      <c r="V46" s="39" t="s">
        <v>795</v>
      </c>
      <c r="W46" s="39" t="s">
        <v>796</v>
      </c>
      <c r="X46" s="39" t="s">
        <v>797</v>
      </c>
      <c r="Y46" s="29"/>
      <c r="Z46" s="29"/>
      <c r="AA46" s="29"/>
      <c r="AB46" s="29"/>
      <c r="AC46" s="29"/>
      <c r="AD46" s="29"/>
      <c r="AE46" s="26"/>
      <c r="AF46" s="26"/>
      <c r="AG46" s="26"/>
      <c r="AH46" s="26"/>
      <c r="AI46" s="26"/>
      <c r="AJ46" s="26">
        <v>10</v>
      </c>
      <c r="AK46" s="26"/>
    </row>
    <row r="47" spans="1:37" ht="15.75" hidden="1" customHeight="1">
      <c r="A47" s="26">
        <f>Demographics!A49</f>
        <v>0</v>
      </c>
      <c r="B47" s="27">
        <v>43</v>
      </c>
      <c r="C47" s="38">
        <f>Demographics!C49</f>
        <v>0</v>
      </c>
      <c r="D47" s="29" t="s">
        <v>91</v>
      </c>
      <c r="E47" s="29"/>
      <c r="F47" s="29"/>
      <c r="G47" s="40" t="s">
        <v>798</v>
      </c>
      <c r="H47" s="39" t="s">
        <v>481</v>
      </c>
      <c r="I47" s="40" t="s">
        <v>382</v>
      </c>
      <c r="J47" s="40" t="s">
        <v>799</v>
      </c>
      <c r="K47" s="40" t="s">
        <v>800</v>
      </c>
      <c r="L47" s="40" t="s">
        <v>799</v>
      </c>
      <c r="M47" s="39" t="s">
        <v>481</v>
      </c>
      <c r="N47" s="39" t="s">
        <v>801</v>
      </c>
      <c r="O47" s="39" t="s">
        <v>802</v>
      </c>
      <c r="P47" s="39" t="s">
        <v>803</v>
      </c>
      <c r="Q47" s="39" t="s">
        <v>804</v>
      </c>
      <c r="R47" s="39" t="s">
        <v>805</v>
      </c>
      <c r="S47" s="39" t="s">
        <v>806</v>
      </c>
      <c r="T47" s="39" t="s">
        <v>807</v>
      </c>
      <c r="U47" s="39" t="s">
        <v>516</v>
      </c>
      <c r="V47" s="39" t="s">
        <v>711</v>
      </c>
      <c r="W47" s="29"/>
      <c r="X47" s="29"/>
      <c r="Y47" s="29"/>
      <c r="Z47" s="29"/>
      <c r="AA47" s="29"/>
      <c r="AB47" s="29"/>
      <c r="AC47" s="29"/>
      <c r="AD47" s="29"/>
      <c r="AE47" s="26"/>
      <c r="AF47" s="26"/>
      <c r="AG47" s="26"/>
      <c r="AH47" s="26"/>
      <c r="AI47" s="26"/>
      <c r="AJ47" s="26">
        <v>8</v>
      </c>
      <c r="AK47" s="26"/>
    </row>
    <row r="48" spans="1:37" ht="15.75" hidden="1" customHeight="1">
      <c r="A48" s="26">
        <f>Demographics!A50</f>
        <v>0</v>
      </c>
      <c r="B48" s="27">
        <v>44</v>
      </c>
      <c r="C48" s="38">
        <f>Demographics!C50</f>
        <v>0</v>
      </c>
      <c r="D48" s="29" t="s">
        <v>93</v>
      </c>
      <c r="E48" s="29"/>
      <c r="F48" s="29"/>
      <c r="G48" s="40" t="s">
        <v>808</v>
      </c>
      <c r="H48" s="39" t="s">
        <v>481</v>
      </c>
      <c r="I48" s="40" t="s">
        <v>382</v>
      </c>
      <c r="J48" s="40" t="s">
        <v>809</v>
      </c>
      <c r="K48" s="39" t="s">
        <v>810</v>
      </c>
      <c r="L48" s="39" t="s">
        <v>481</v>
      </c>
      <c r="M48" s="39" t="s">
        <v>811</v>
      </c>
      <c r="N48" s="39" t="s">
        <v>812</v>
      </c>
      <c r="O48" s="39" t="s">
        <v>813</v>
      </c>
      <c r="P48" s="39" t="s">
        <v>814</v>
      </c>
      <c r="Q48" s="39" t="s">
        <v>815</v>
      </c>
      <c r="R48" s="39" t="s">
        <v>816</v>
      </c>
      <c r="S48" s="39" t="s">
        <v>576</v>
      </c>
      <c r="T48" s="39" t="s">
        <v>817</v>
      </c>
      <c r="U48" s="39" t="s">
        <v>683</v>
      </c>
      <c r="V48" s="39" t="s">
        <v>796</v>
      </c>
      <c r="W48" s="39" t="s">
        <v>818</v>
      </c>
      <c r="X48" s="39" t="s">
        <v>819</v>
      </c>
      <c r="Y48" s="39" t="s">
        <v>820</v>
      </c>
      <c r="Z48" s="39" t="s">
        <v>821</v>
      </c>
      <c r="AA48" s="39" t="s">
        <v>822</v>
      </c>
      <c r="AB48" s="39" t="s">
        <v>823</v>
      </c>
      <c r="AC48" s="39" t="s">
        <v>824</v>
      </c>
      <c r="AD48" s="39" t="s">
        <v>825</v>
      </c>
      <c r="AE48" s="26"/>
      <c r="AF48" s="26"/>
      <c r="AG48" s="26"/>
      <c r="AH48" s="26"/>
      <c r="AI48" s="26"/>
      <c r="AJ48" s="26">
        <v>16</v>
      </c>
      <c r="AK48" s="26"/>
    </row>
    <row r="49" spans="1:39" ht="15.75" hidden="1" customHeight="1">
      <c r="A49" s="26">
        <f>Demographics!A51</f>
        <v>0</v>
      </c>
      <c r="B49" s="27">
        <v>45</v>
      </c>
      <c r="C49" s="38">
        <f>Demographics!C51</f>
        <v>0</v>
      </c>
      <c r="D49" s="29" t="s">
        <v>95</v>
      </c>
      <c r="E49" s="30" t="s">
        <v>826</v>
      </c>
      <c r="F49" s="30">
        <v>3149353349</v>
      </c>
      <c r="G49" s="40" t="s">
        <v>827</v>
      </c>
      <c r="H49" s="39" t="s">
        <v>481</v>
      </c>
      <c r="I49" s="40" t="s">
        <v>828</v>
      </c>
      <c r="J49" s="40" t="s">
        <v>829</v>
      </c>
      <c r="K49" s="39" t="s">
        <v>633</v>
      </c>
      <c r="L49" s="39" t="s">
        <v>830</v>
      </c>
      <c r="M49" s="39" t="s">
        <v>831</v>
      </c>
      <c r="N49" s="39" t="s">
        <v>382</v>
      </c>
      <c r="O49" s="39" t="s">
        <v>672</v>
      </c>
      <c r="P49" s="39" t="s">
        <v>832</v>
      </c>
      <c r="Q49" s="39" t="s">
        <v>705</v>
      </c>
      <c r="R49" s="39" t="s">
        <v>833</v>
      </c>
      <c r="S49" s="39" t="s">
        <v>834</v>
      </c>
      <c r="T49" s="39" t="s">
        <v>835</v>
      </c>
      <c r="U49" s="39" t="s">
        <v>836</v>
      </c>
      <c r="V49" s="39" t="s">
        <v>837</v>
      </c>
      <c r="W49" s="39" t="s">
        <v>838</v>
      </c>
      <c r="X49" s="39" t="s">
        <v>839</v>
      </c>
      <c r="Y49" s="39" t="s">
        <v>560</v>
      </c>
      <c r="Z49" s="39" t="s">
        <v>840</v>
      </c>
      <c r="AA49" s="39" t="s">
        <v>841</v>
      </c>
      <c r="AB49" s="39" t="s">
        <v>842</v>
      </c>
      <c r="AC49" s="39" t="s">
        <v>833</v>
      </c>
      <c r="AD49" s="39" t="s">
        <v>843</v>
      </c>
      <c r="AE49" s="39" t="s">
        <v>844</v>
      </c>
      <c r="AF49" s="39" t="s">
        <v>845</v>
      </c>
      <c r="AG49" s="39" t="s">
        <v>846</v>
      </c>
      <c r="AH49" s="26"/>
      <c r="AI49" s="26"/>
      <c r="AJ49" s="26">
        <v>19</v>
      </c>
      <c r="AK49" s="26"/>
    </row>
    <row r="50" spans="1:39" ht="15.75" hidden="1" customHeight="1">
      <c r="A50" s="26">
        <f>Demographics!A52</f>
        <v>0</v>
      </c>
      <c r="B50" s="27">
        <v>46</v>
      </c>
      <c r="C50" s="38">
        <f>Demographics!C52</f>
        <v>0</v>
      </c>
      <c r="D50" s="29" t="s">
        <v>97</v>
      </c>
      <c r="E50" s="29" t="s">
        <v>382</v>
      </c>
      <c r="F50" s="29"/>
      <c r="G50" s="40" t="s">
        <v>847</v>
      </c>
      <c r="H50" s="39" t="s">
        <v>481</v>
      </c>
      <c r="I50" s="40" t="s">
        <v>382</v>
      </c>
      <c r="J50" s="40" t="s">
        <v>848</v>
      </c>
      <c r="K50" s="39" t="s">
        <v>849</v>
      </c>
      <c r="L50" s="39" t="s">
        <v>481</v>
      </c>
      <c r="M50" s="39" t="s">
        <v>850</v>
      </c>
      <c r="N50" s="39" t="s">
        <v>851</v>
      </c>
      <c r="O50" s="39" t="s">
        <v>852</v>
      </c>
      <c r="P50" s="39" t="s">
        <v>853</v>
      </c>
      <c r="Q50" s="39" t="s">
        <v>854</v>
      </c>
      <c r="R50" s="39" t="s">
        <v>855</v>
      </c>
      <c r="S50" s="39" t="s">
        <v>687</v>
      </c>
      <c r="T50" s="39" t="s">
        <v>856</v>
      </c>
      <c r="U50" s="39" t="s">
        <v>517</v>
      </c>
      <c r="V50" s="39" t="s">
        <v>857</v>
      </c>
      <c r="W50" s="39" t="s">
        <v>757</v>
      </c>
      <c r="X50" s="39" t="s">
        <v>858</v>
      </c>
      <c r="Y50" s="39" t="s">
        <v>518</v>
      </c>
      <c r="Z50" s="39" t="s">
        <v>859</v>
      </c>
      <c r="AA50" s="39" t="s">
        <v>860</v>
      </c>
      <c r="AB50" s="39" t="s">
        <v>861</v>
      </c>
      <c r="AC50" s="39" t="s">
        <v>862</v>
      </c>
      <c r="AD50" s="39" t="s">
        <v>863</v>
      </c>
      <c r="AE50" s="26"/>
      <c r="AF50" s="26"/>
      <c r="AG50" s="26"/>
      <c r="AH50" s="26"/>
      <c r="AI50" s="26"/>
      <c r="AJ50" s="26">
        <v>16</v>
      </c>
      <c r="AK50" s="26"/>
    </row>
    <row r="51" spans="1:39" ht="15.75" hidden="1" customHeight="1">
      <c r="A51" s="26">
        <f>Demographics!A53</f>
        <v>0</v>
      </c>
      <c r="B51" s="27">
        <v>47</v>
      </c>
      <c r="C51" s="38">
        <f>Demographics!C53</f>
        <v>0</v>
      </c>
      <c r="D51" s="29" t="s">
        <v>99</v>
      </c>
      <c r="E51" s="30" t="s">
        <v>864</v>
      </c>
      <c r="F51" s="29"/>
      <c r="G51" s="40" t="s">
        <v>865</v>
      </c>
      <c r="H51" s="39" t="s">
        <v>481</v>
      </c>
      <c r="I51" s="40" t="s">
        <v>382</v>
      </c>
      <c r="J51" s="40" t="s">
        <v>866</v>
      </c>
      <c r="K51" s="40" t="s">
        <v>382</v>
      </c>
      <c r="L51" s="39" t="s">
        <v>481</v>
      </c>
      <c r="M51" s="39" t="s">
        <v>481</v>
      </c>
      <c r="N51" s="39" t="s">
        <v>801</v>
      </c>
      <c r="O51" s="39" t="s">
        <v>767</v>
      </c>
      <c r="P51" s="39" t="s">
        <v>693</v>
      </c>
      <c r="Q51" s="39" t="s">
        <v>867</v>
      </c>
      <c r="R51" s="39" t="s">
        <v>868</v>
      </c>
      <c r="S51" s="39" t="s">
        <v>869</v>
      </c>
      <c r="T51" s="39" t="s">
        <v>870</v>
      </c>
      <c r="U51" s="39" t="s">
        <v>871</v>
      </c>
      <c r="V51" s="39" t="s">
        <v>872</v>
      </c>
      <c r="W51" s="39" t="s">
        <v>873</v>
      </c>
      <c r="X51" s="39" t="s">
        <v>874</v>
      </c>
      <c r="Y51" s="29"/>
      <c r="Z51" s="29"/>
      <c r="AA51" s="29"/>
      <c r="AB51" s="29"/>
      <c r="AC51" s="29"/>
      <c r="AD51" s="29"/>
      <c r="AE51" s="26"/>
      <c r="AF51" s="26"/>
      <c r="AG51" s="26"/>
      <c r="AH51" s="26"/>
      <c r="AI51" s="26"/>
      <c r="AJ51" s="26">
        <v>10</v>
      </c>
      <c r="AK51" s="26"/>
    </row>
    <row r="52" spans="1:39" ht="15.75" hidden="1" customHeight="1">
      <c r="A52" s="26">
        <f>Demographics!A54</f>
        <v>0</v>
      </c>
      <c r="B52" s="27">
        <v>48</v>
      </c>
      <c r="C52" s="38">
        <f>Demographics!C54</f>
        <v>0</v>
      </c>
      <c r="D52" s="29" t="s">
        <v>101</v>
      </c>
      <c r="E52" s="30" t="s">
        <v>382</v>
      </c>
      <c r="F52" s="29"/>
      <c r="G52" s="39" t="s">
        <v>875</v>
      </c>
      <c r="H52" s="39" t="s">
        <v>481</v>
      </c>
      <c r="I52" s="40" t="s">
        <v>876</v>
      </c>
      <c r="J52" s="40" t="s">
        <v>877</v>
      </c>
      <c r="K52" s="39" t="s">
        <v>382</v>
      </c>
      <c r="L52" s="40" t="s">
        <v>481</v>
      </c>
      <c r="M52" s="39" t="s">
        <v>481</v>
      </c>
      <c r="N52" s="39" t="s">
        <v>789</v>
      </c>
      <c r="O52" s="39" t="s">
        <v>627</v>
      </c>
      <c r="P52" s="39" t="s">
        <v>878</v>
      </c>
      <c r="Q52" s="39" t="s">
        <v>879</v>
      </c>
      <c r="R52" s="39" t="s">
        <v>880</v>
      </c>
      <c r="S52" s="39" t="s">
        <v>881</v>
      </c>
      <c r="T52" s="39" t="s">
        <v>882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6"/>
      <c r="AF52" s="26"/>
      <c r="AG52" s="26"/>
      <c r="AH52" s="26"/>
      <c r="AI52" s="26"/>
      <c r="AJ52" s="26">
        <v>6</v>
      </c>
      <c r="AK52" s="26"/>
    </row>
    <row r="53" spans="1:39" ht="15.75" hidden="1" customHeight="1">
      <c r="A53" s="26">
        <f>Demographics!A55</f>
        <v>0</v>
      </c>
      <c r="B53" s="27">
        <v>49</v>
      </c>
      <c r="C53" s="38">
        <f>Demographics!C55</f>
        <v>0</v>
      </c>
      <c r="D53" s="26" t="s">
        <v>883</v>
      </c>
      <c r="E53" s="36" t="s">
        <v>884</v>
      </c>
      <c r="F53" s="36" t="s">
        <v>884</v>
      </c>
      <c r="G53" s="39" t="s">
        <v>885</v>
      </c>
      <c r="H53" s="39" t="s">
        <v>382</v>
      </c>
      <c r="I53" s="39" t="s">
        <v>885</v>
      </c>
      <c r="J53" s="40" t="s">
        <v>382</v>
      </c>
      <c r="K53" s="39" t="s">
        <v>382</v>
      </c>
      <c r="L53" s="39" t="s">
        <v>382</v>
      </c>
      <c r="M53" s="40" t="s">
        <v>886</v>
      </c>
      <c r="N53" s="39" t="s">
        <v>887</v>
      </c>
      <c r="O53" s="39" t="s">
        <v>888</v>
      </c>
      <c r="P53" s="39" t="s">
        <v>889</v>
      </c>
      <c r="Q53" s="39" t="s">
        <v>890</v>
      </c>
      <c r="R53" s="39" t="s">
        <v>891</v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M53" s="42">
        <v>4</v>
      </c>
    </row>
    <row r="54" spans="1:39" ht="15.75" hidden="1" customHeight="1">
      <c r="A54" s="26">
        <f>Demographics!A56</f>
        <v>0</v>
      </c>
      <c r="B54" s="27">
        <v>50</v>
      </c>
      <c r="C54" s="38">
        <f>Demographics!C56</f>
        <v>0</v>
      </c>
      <c r="D54" s="26" t="s">
        <v>892</v>
      </c>
      <c r="E54" s="36" t="s">
        <v>382</v>
      </c>
      <c r="F54" s="36" t="s">
        <v>884</v>
      </c>
      <c r="G54" s="39" t="s">
        <v>893</v>
      </c>
      <c r="H54" s="39" t="s">
        <v>382</v>
      </c>
      <c r="I54" s="39" t="s">
        <v>382</v>
      </c>
      <c r="J54" s="39" t="s">
        <v>894</v>
      </c>
      <c r="K54" s="39" t="s">
        <v>382</v>
      </c>
      <c r="L54" s="39" t="s">
        <v>382</v>
      </c>
      <c r="M54" s="39" t="s">
        <v>382</v>
      </c>
      <c r="N54" s="39" t="s">
        <v>382</v>
      </c>
      <c r="O54" s="39" t="s">
        <v>895</v>
      </c>
      <c r="P54" s="39" t="s">
        <v>896</v>
      </c>
      <c r="Q54" s="39" t="s">
        <v>897</v>
      </c>
      <c r="R54" s="39" t="s">
        <v>898</v>
      </c>
      <c r="S54" s="43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M54" s="42">
        <v>5</v>
      </c>
    </row>
    <row r="55" spans="1:39" ht="15.75" hidden="1" customHeight="1">
      <c r="A55" s="26">
        <f>Demographics!A57</f>
        <v>0</v>
      </c>
      <c r="B55" s="27">
        <v>51</v>
      </c>
      <c r="C55" s="38">
        <f>Demographics!C57</f>
        <v>0</v>
      </c>
      <c r="D55" s="26" t="s">
        <v>899</v>
      </c>
      <c r="E55" s="26" t="s">
        <v>900</v>
      </c>
      <c r="F55" s="26">
        <v>3325293072</v>
      </c>
      <c r="G55" s="40" t="s">
        <v>901</v>
      </c>
      <c r="H55" s="39" t="s">
        <v>382</v>
      </c>
      <c r="I55" s="40" t="s">
        <v>382</v>
      </c>
      <c r="J55" s="40" t="s">
        <v>902</v>
      </c>
      <c r="K55" s="39" t="s">
        <v>382</v>
      </c>
      <c r="L55" s="39" t="s">
        <v>382</v>
      </c>
      <c r="M55" s="39" t="s">
        <v>382</v>
      </c>
      <c r="N55" s="39" t="s">
        <v>903</v>
      </c>
      <c r="O55" s="39" t="s">
        <v>904</v>
      </c>
      <c r="P55" s="39" t="s">
        <v>814</v>
      </c>
      <c r="Q55" s="39" t="s">
        <v>905</v>
      </c>
      <c r="R55" s="39" t="s">
        <v>906</v>
      </c>
      <c r="S55" s="39" t="s">
        <v>907</v>
      </c>
      <c r="T55" s="39" t="s">
        <v>568</v>
      </c>
      <c r="U55" s="39" t="s">
        <v>908</v>
      </c>
      <c r="V55" s="39" t="s">
        <v>909</v>
      </c>
      <c r="W55" s="39" t="s">
        <v>910</v>
      </c>
      <c r="X55" s="39" t="s">
        <v>911</v>
      </c>
      <c r="Y55" s="39" t="s">
        <v>912</v>
      </c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M55" s="42">
        <v>12</v>
      </c>
    </row>
    <row r="56" spans="1:39" ht="15.75" hidden="1" customHeight="1">
      <c r="A56" s="26">
        <f>Demographics!A58</f>
        <v>0</v>
      </c>
      <c r="B56" s="27">
        <v>52</v>
      </c>
      <c r="C56" s="38">
        <f>Demographics!C58</f>
        <v>0</v>
      </c>
      <c r="D56" s="26" t="s">
        <v>913</v>
      </c>
      <c r="E56" s="36" t="s">
        <v>382</v>
      </c>
      <c r="F56" s="26" t="s">
        <v>382</v>
      </c>
      <c r="G56" s="39" t="s">
        <v>914</v>
      </c>
      <c r="H56" s="39" t="s">
        <v>382</v>
      </c>
      <c r="I56" s="39" t="s">
        <v>427</v>
      </c>
      <c r="J56" s="39" t="s">
        <v>915</v>
      </c>
      <c r="K56" s="39" t="s">
        <v>382</v>
      </c>
      <c r="L56" s="39" t="s">
        <v>382</v>
      </c>
      <c r="M56" s="39" t="s">
        <v>382</v>
      </c>
      <c r="N56" s="39" t="s">
        <v>382</v>
      </c>
      <c r="O56" s="39" t="s">
        <v>916</v>
      </c>
      <c r="P56" s="39" t="s">
        <v>917</v>
      </c>
      <c r="Q56" s="39" t="s">
        <v>918</v>
      </c>
      <c r="R56" s="40" t="s">
        <v>919</v>
      </c>
      <c r="S56" s="39" t="s">
        <v>507</v>
      </c>
      <c r="T56" s="39" t="s">
        <v>920</v>
      </c>
      <c r="U56" s="39" t="s">
        <v>921</v>
      </c>
      <c r="V56" s="39" t="s">
        <v>922</v>
      </c>
      <c r="W56" s="39" t="s">
        <v>923</v>
      </c>
      <c r="X56" s="39" t="s">
        <v>924</v>
      </c>
      <c r="Y56" s="39" t="s">
        <v>925</v>
      </c>
      <c r="Z56" s="39" t="s">
        <v>825</v>
      </c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M56" s="42">
        <v>12</v>
      </c>
    </row>
    <row r="57" spans="1:39" ht="15.75" hidden="1" customHeight="1">
      <c r="A57" s="26">
        <f>Demographics!A59</f>
        <v>0</v>
      </c>
      <c r="B57" s="27">
        <v>53</v>
      </c>
      <c r="C57" s="38">
        <f>Demographics!C59</f>
        <v>0</v>
      </c>
      <c r="D57" s="26" t="s">
        <v>926</v>
      </c>
      <c r="E57" s="36" t="s">
        <v>382</v>
      </c>
      <c r="F57" s="36" t="s">
        <v>382</v>
      </c>
      <c r="G57" s="40" t="s">
        <v>927</v>
      </c>
      <c r="H57" s="39" t="s">
        <v>382</v>
      </c>
      <c r="I57" s="39" t="s">
        <v>928</v>
      </c>
      <c r="J57" s="39" t="s">
        <v>929</v>
      </c>
      <c r="K57" s="39" t="s">
        <v>930</v>
      </c>
      <c r="L57" s="39" t="s">
        <v>382</v>
      </c>
      <c r="M57" s="40" t="s">
        <v>927</v>
      </c>
      <c r="N57" s="39" t="s">
        <v>887</v>
      </c>
      <c r="O57" s="39" t="s">
        <v>931</v>
      </c>
      <c r="P57" s="39" t="s">
        <v>932</v>
      </c>
      <c r="Q57" s="39" t="s">
        <v>933</v>
      </c>
      <c r="R57" s="39" t="s">
        <v>887</v>
      </c>
      <c r="S57" s="39" t="s">
        <v>934</v>
      </c>
      <c r="T57" s="39" t="s">
        <v>935</v>
      </c>
      <c r="U57" s="39" t="s">
        <v>936</v>
      </c>
      <c r="V57" s="39" t="s">
        <v>937</v>
      </c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M57" s="42">
        <v>8</v>
      </c>
    </row>
    <row r="58" spans="1:39" ht="15.75" hidden="1" customHeight="1">
      <c r="A58" s="26">
        <f>Demographics!A60</f>
        <v>0</v>
      </c>
      <c r="B58" s="27">
        <v>54</v>
      </c>
      <c r="C58" s="38">
        <f>Demographics!C60</f>
        <v>0</v>
      </c>
      <c r="D58" s="26" t="s">
        <v>938</v>
      </c>
      <c r="E58" s="36" t="s">
        <v>939</v>
      </c>
      <c r="F58" s="26">
        <v>513356088</v>
      </c>
      <c r="G58" s="39" t="s">
        <v>940</v>
      </c>
      <c r="H58" s="39" t="s">
        <v>382</v>
      </c>
      <c r="I58" s="39" t="s">
        <v>941</v>
      </c>
      <c r="J58" s="39" t="s">
        <v>942</v>
      </c>
      <c r="K58" s="39" t="s">
        <v>943</v>
      </c>
      <c r="L58" s="39" t="s">
        <v>940</v>
      </c>
      <c r="M58" s="39" t="s">
        <v>382</v>
      </c>
      <c r="N58" s="39" t="s">
        <v>944</v>
      </c>
      <c r="O58" s="39" t="s">
        <v>945</v>
      </c>
      <c r="P58" s="39" t="s">
        <v>946</v>
      </c>
      <c r="Q58" s="39" t="s">
        <v>869</v>
      </c>
      <c r="R58" s="39" t="s">
        <v>947</v>
      </c>
      <c r="S58" s="39" t="s">
        <v>948</v>
      </c>
      <c r="T58" s="39" t="s">
        <v>949</v>
      </c>
      <c r="U58" s="39" t="s">
        <v>950</v>
      </c>
      <c r="V58" s="39" t="s">
        <v>951</v>
      </c>
      <c r="W58" s="39" t="s">
        <v>952</v>
      </c>
      <c r="X58" s="39" t="s">
        <v>953</v>
      </c>
      <c r="Y58" s="39" t="s">
        <v>954</v>
      </c>
      <c r="Z58" s="43"/>
      <c r="AA58" s="43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M58" s="42">
        <v>12</v>
      </c>
    </row>
    <row r="59" spans="1:39" ht="15.75" hidden="1" customHeight="1">
      <c r="A59" s="26">
        <f>Demographics!A61</f>
        <v>0</v>
      </c>
      <c r="B59" s="27">
        <v>55</v>
      </c>
      <c r="C59" s="38">
        <f>Demographics!C61</f>
        <v>0</v>
      </c>
      <c r="D59" s="26" t="s">
        <v>955</v>
      </c>
      <c r="E59" s="36" t="s">
        <v>939</v>
      </c>
      <c r="F59" s="36" t="s">
        <v>956</v>
      </c>
      <c r="G59" s="39" t="s">
        <v>957</v>
      </c>
      <c r="H59" s="39" t="s">
        <v>382</v>
      </c>
      <c r="I59" s="39" t="s">
        <v>893</v>
      </c>
      <c r="J59" s="40" t="s">
        <v>958</v>
      </c>
      <c r="K59" s="39" t="s">
        <v>959</v>
      </c>
      <c r="L59" s="39" t="s">
        <v>382</v>
      </c>
      <c r="M59" s="39" t="s">
        <v>957</v>
      </c>
      <c r="N59" s="39" t="s">
        <v>382</v>
      </c>
      <c r="O59" s="39" t="s">
        <v>960</v>
      </c>
      <c r="P59" s="39" t="s">
        <v>961</v>
      </c>
      <c r="Q59" s="39" t="s">
        <v>962</v>
      </c>
      <c r="R59" s="39" t="s">
        <v>963</v>
      </c>
      <c r="S59" s="39" t="s">
        <v>964</v>
      </c>
      <c r="T59" s="39" t="s">
        <v>965</v>
      </c>
      <c r="U59" s="39" t="s">
        <v>966</v>
      </c>
      <c r="V59" s="39" t="s">
        <v>967</v>
      </c>
      <c r="W59" s="39" t="s">
        <v>968</v>
      </c>
      <c r="X59" s="39" t="s">
        <v>744</v>
      </c>
      <c r="Y59" s="39" t="s">
        <v>969</v>
      </c>
      <c r="Z59" s="39" t="s">
        <v>970</v>
      </c>
      <c r="AA59" s="39" t="s">
        <v>971</v>
      </c>
      <c r="AB59" s="39" t="s">
        <v>972</v>
      </c>
      <c r="AC59" s="39" t="s">
        <v>973</v>
      </c>
      <c r="AD59" s="39" t="s">
        <v>974</v>
      </c>
      <c r="AE59" s="39" t="s">
        <v>975</v>
      </c>
      <c r="AF59" s="39" t="s">
        <v>976</v>
      </c>
      <c r="AG59" s="39" t="s">
        <v>977</v>
      </c>
      <c r="AH59" s="39"/>
      <c r="AI59" s="39"/>
      <c r="AJ59" s="39" t="s">
        <v>978</v>
      </c>
      <c r="AK59" s="39"/>
      <c r="AM59" s="34">
        <v>21</v>
      </c>
    </row>
    <row r="60" spans="1:39" ht="15.75" hidden="1" customHeight="1">
      <c r="A60" s="26">
        <f>Demographics!A62</f>
        <v>0</v>
      </c>
      <c r="B60" s="27">
        <v>56</v>
      </c>
      <c r="C60" s="38">
        <f>Demographics!C62</f>
        <v>0</v>
      </c>
      <c r="D60" s="26" t="s">
        <v>979</v>
      </c>
      <c r="E60" s="26" t="s">
        <v>980</v>
      </c>
      <c r="F60" s="26">
        <v>3015341354</v>
      </c>
      <c r="G60" s="39" t="s">
        <v>981</v>
      </c>
      <c r="H60" s="39" t="s">
        <v>382</v>
      </c>
      <c r="I60" s="40" t="s">
        <v>382</v>
      </c>
      <c r="J60" s="39" t="s">
        <v>982</v>
      </c>
      <c r="K60" s="39" t="s">
        <v>983</v>
      </c>
      <c r="L60" s="39" t="s">
        <v>382</v>
      </c>
      <c r="M60" s="40" t="s">
        <v>382</v>
      </c>
      <c r="N60" s="39" t="s">
        <v>984</v>
      </c>
      <c r="O60" s="39" t="s">
        <v>985</v>
      </c>
      <c r="P60" s="39" t="s">
        <v>986</v>
      </c>
      <c r="Q60" s="39" t="s">
        <v>987</v>
      </c>
      <c r="R60" s="39" t="s">
        <v>988</v>
      </c>
      <c r="S60" s="39" t="s">
        <v>989</v>
      </c>
      <c r="T60" s="39" t="s">
        <v>990</v>
      </c>
      <c r="U60" s="39" t="s">
        <v>544</v>
      </c>
      <c r="V60" s="39" t="s">
        <v>991</v>
      </c>
      <c r="W60" s="39" t="s">
        <v>992</v>
      </c>
      <c r="X60" s="39" t="s">
        <v>516</v>
      </c>
      <c r="Y60" s="39" t="s">
        <v>993</v>
      </c>
      <c r="Z60" s="40" t="s">
        <v>985</v>
      </c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M60" s="42">
        <v>12</v>
      </c>
    </row>
    <row r="61" spans="1:39" ht="15.75" hidden="1" customHeight="1">
      <c r="A61" s="26">
        <f>Demographics!A63</f>
        <v>0</v>
      </c>
      <c r="B61" s="27">
        <v>57</v>
      </c>
      <c r="C61" s="38">
        <f>Demographics!C63</f>
        <v>0</v>
      </c>
      <c r="D61" s="26" t="s">
        <v>994</v>
      </c>
      <c r="E61" s="36" t="s">
        <v>382</v>
      </c>
      <c r="F61" s="36" t="s">
        <v>382</v>
      </c>
      <c r="G61" s="39" t="s">
        <v>995</v>
      </c>
      <c r="H61" s="39" t="s">
        <v>382</v>
      </c>
      <c r="I61" s="39" t="s">
        <v>914</v>
      </c>
      <c r="J61" s="39" t="s">
        <v>996</v>
      </c>
      <c r="K61" s="39" t="s">
        <v>997</v>
      </c>
      <c r="L61" s="40" t="s">
        <v>382</v>
      </c>
      <c r="M61" s="39" t="s">
        <v>382</v>
      </c>
      <c r="N61" s="39" t="s">
        <v>781</v>
      </c>
      <c r="O61" s="40" t="s">
        <v>998</v>
      </c>
      <c r="P61" s="39" t="s">
        <v>999</v>
      </c>
      <c r="Q61" s="39" t="s">
        <v>330</v>
      </c>
      <c r="R61" s="39" t="s">
        <v>1000</v>
      </c>
      <c r="S61" s="39" t="s">
        <v>1001</v>
      </c>
      <c r="T61" s="39" t="s">
        <v>1002</v>
      </c>
      <c r="U61" s="39" t="s">
        <v>1003</v>
      </c>
      <c r="V61" s="39" t="s">
        <v>1004</v>
      </c>
      <c r="W61" s="39" t="s">
        <v>1005</v>
      </c>
      <c r="X61" s="39" t="s">
        <v>1006</v>
      </c>
      <c r="Y61" s="39" t="s">
        <v>1007</v>
      </c>
      <c r="Z61" s="39" t="s">
        <v>1008</v>
      </c>
      <c r="AA61" s="39" t="s">
        <v>1009</v>
      </c>
      <c r="AB61" s="43"/>
      <c r="AC61" s="39"/>
      <c r="AD61" s="39"/>
      <c r="AE61" s="39"/>
      <c r="AF61" s="39"/>
      <c r="AG61" s="39"/>
      <c r="AH61" s="39"/>
      <c r="AI61" s="39"/>
      <c r="AJ61" s="39"/>
      <c r="AK61" s="39"/>
      <c r="AM61" s="42">
        <v>13</v>
      </c>
    </row>
    <row r="62" spans="1:39" ht="15.75" hidden="1" customHeight="1">
      <c r="A62" s="26">
        <f>Demographics!A64</f>
        <v>0</v>
      </c>
      <c r="B62" s="27">
        <v>58</v>
      </c>
      <c r="C62" s="38">
        <f>Demographics!C64</f>
        <v>0</v>
      </c>
      <c r="D62" s="26" t="s">
        <v>1010</v>
      </c>
      <c r="E62" s="26" t="s">
        <v>1011</v>
      </c>
      <c r="F62" s="26">
        <v>3067471741</v>
      </c>
      <c r="G62" s="26" t="s">
        <v>1012</v>
      </c>
      <c r="H62" s="26" t="s">
        <v>382</v>
      </c>
      <c r="I62" s="36" t="s">
        <v>382</v>
      </c>
      <c r="J62" s="26" t="s">
        <v>382</v>
      </c>
      <c r="K62" s="26" t="s">
        <v>382</v>
      </c>
      <c r="L62" s="26" t="s">
        <v>382</v>
      </c>
      <c r="M62" s="26" t="s">
        <v>382</v>
      </c>
      <c r="N62" s="26" t="s">
        <v>382</v>
      </c>
      <c r="O62" s="26" t="s">
        <v>1013</v>
      </c>
      <c r="P62" s="26" t="s">
        <v>1014</v>
      </c>
      <c r="Q62" s="26" t="s">
        <v>1015</v>
      </c>
      <c r="R62" s="26" t="s">
        <v>1016</v>
      </c>
      <c r="S62" s="26" t="s">
        <v>1017</v>
      </c>
      <c r="T62" s="26" t="s">
        <v>1018</v>
      </c>
      <c r="U62" s="26" t="s">
        <v>1019</v>
      </c>
      <c r="V62" s="26" t="s">
        <v>1020</v>
      </c>
      <c r="W62" s="26" t="s">
        <v>1021</v>
      </c>
      <c r="X62" s="26" t="s">
        <v>1022</v>
      </c>
      <c r="Y62" s="26" t="s">
        <v>1023</v>
      </c>
      <c r="Z62" s="26" t="s">
        <v>1024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M62" s="42">
        <v>12</v>
      </c>
    </row>
    <row r="63" spans="1:39" ht="13.5" hidden="1" customHeight="1">
      <c r="A63" s="26">
        <f>Demographics!A65</f>
        <v>0</v>
      </c>
      <c r="B63" s="27">
        <v>59</v>
      </c>
      <c r="C63" s="44">
        <f>Demographics!C65</f>
        <v>0</v>
      </c>
      <c r="D63" s="45" t="s">
        <v>1025</v>
      </c>
      <c r="E63" s="46" t="s">
        <v>1026</v>
      </c>
      <c r="F63" s="47">
        <v>3335551458</v>
      </c>
      <c r="G63" s="47" t="s">
        <v>1027</v>
      </c>
      <c r="H63" s="48"/>
      <c r="I63" s="47" t="s">
        <v>1028</v>
      </c>
      <c r="J63" s="49" t="s">
        <v>1029</v>
      </c>
      <c r="K63" s="47" t="s">
        <v>1030</v>
      </c>
      <c r="L63" s="47" t="s">
        <v>382</v>
      </c>
      <c r="M63" s="47" t="s">
        <v>382</v>
      </c>
      <c r="N63" s="49" t="s">
        <v>1030</v>
      </c>
      <c r="O63" s="50" t="s">
        <v>1031</v>
      </c>
      <c r="P63" s="48"/>
      <c r="Q63" s="51"/>
      <c r="R63" s="51"/>
      <c r="S63" s="51"/>
      <c r="T63" s="51"/>
      <c r="U63" s="51"/>
      <c r="V63" s="51"/>
      <c r="W63" s="51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26"/>
    </row>
    <row r="64" spans="1:39" ht="13.5" hidden="1" customHeight="1">
      <c r="A64" s="26">
        <f>Demographics!A66</f>
        <v>0</v>
      </c>
      <c r="B64" s="27">
        <v>60</v>
      </c>
      <c r="C64" s="44">
        <f>Demographics!C66</f>
        <v>0</v>
      </c>
      <c r="D64" s="45" t="s">
        <v>1032</v>
      </c>
      <c r="E64" s="53" t="s">
        <v>1033</v>
      </c>
      <c r="F64" s="54">
        <v>3377212347</v>
      </c>
      <c r="G64" s="55" t="s">
        <v>1034</v>
      </c>
      <c r="H64" s="56"/>
      <c r="I64" s="55" t="s">
        <v>382</v>
      </c>
      <c r="J64" s="55" t="s">
        <v>1035</v>
      </c>
      <c r="K64" s="55" t="s">
        <v>1036</v>
      </c>
      <c r="L64" s="57" t="s">
        <v>284</v>
      </c>
      <c r="M64" s="55" t="s">
        <v>1037</v>
      </c>
      <c r="N64" s="55" t="s">
        <v>284</v>
      </c>
      <c r="O64" s="55" t="s">
        <v>382</v>
      </c>
      <c r="P64" s="55" t="s">
        <v>1038</v>
      </c>
      <c r="Q64" s="55" t="s">
        <v>1039</v>
      </c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26"/>
    </row>
    <row r="65" spans="1:37" ht="15.75" hidden="1" customHeight="1">
      <c r="A65" s="26">
        <f>Demographics!A67</f>
        <v>0</v>
      </c>
      <c r="B65" s="27">
        <v>61</v>
      </c>
      <c r="C65" s="44">
        <f>Demographics!C67</f>
        <v>0</v>
      </c>
      <c r="D65" s="45" t="s">
        <v>1040</v>
      </c>
      <c r="E65" s="59"/>
      <c r="F65" s="58"/>
      <c r="G65" s="55" t="s">
        <v>481</v>
      </c>
      <c r="H65" s="55" t="s">
        <v>382</v>
      </c>
      <c r="I65" s="55" t="s">
        <v>382</v>
      </c>
      <c r="J65" s="60" t="s">
        <v>1041</v>
      </c>
      <c r="K65" s="55" t="s">
        <v>382</v>
      </c>
      <c r="L65" s="49" t="s">
        <v>284</v>
      </c>
      <c r="M65" s="55" t="s">
        <v>382</v>
      </c>
      <c r="N65" s="60" t="s">
        <v>284</v>
      </c>
      <c r="O65" s="60" t="s">
        <v>1042</v>
      </c>
      <c r="P65" s="60" t="s">
        <v>1043</v>
      </c>
      <c r="Q65" s="60" t="s">
        <v>1044</v>
      </c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26"/>
    </row>
    <row r="66" spans="1:37" ht="15.75" hidden="1" customHeight="1">
      <c r="A66" s="26">
        <f>Demographics!A68</f>
        <v>0</v>
      </c>
      <c r="B66" s="27">
        <v>62</v>
      </c>
      <c r="C66" s="44">
        <f>Demographics!C68</f>
        <v>0</v>
      </c>
      <c r="D66" s="45" t="s">
        <v>1045</v>
      </c>
      <c r="E66" s="53" t="s">
        <v>1046</v>
      </c>
      <c r="F66" s="61" t="s">
        <v>1047</v>
      </c>
      <c r="G66" s="60" t="s">
        <v>1048</v>
      </c>
      <c r="H66" s="56"/>
      <c r="I66" s="60" t="s">
        <v>1048</v>
      </c>
      <c r="J66" s="60" t="s">
        <v>1049</v>
      </c>
      <c r="K66" s="60" t="s">
        <v>1050</v>
      </c>
      <c r="L66" s="58"/>
      <c r="M66" s="56"/>
      <c r="N66" s="60" t="s">
        <v>1051</v>
      </c>
      <c r="O66" s="60" t="s">
        <v>635</v>
      </c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26"/>
    </row>
    <row r="67" spans="1:37" ht="15.75" hidden="1" customHeight="1">
      <c r="A67" s="26">
        <f>Demographics!A69</f>
        <v>0</v>
      </c>
      <c r="B67" s="27">
        <v>63</v>
      </c>
      <c r="C67" s="44">
        <f>Demographics!C69</f>
        <v>0</v>
      </c>
      <c r="D67" s="45" t="s">
        <v>1052</v>
      </c>
      <c r="E67" s="59"/>
      <c r="F67" s="62"/>
      <c r="G67" s="60" t="s">
        <v>1053</v>
      </c>
      <c r="H67" s="56"/>
      <c r="I67" s="58"/>
      <c r="J67" s="60" t="s">
        <v>1054</v>
      </c>
      <c r="K67" s="58"/>
      <c r="L67" s="58"/>
      <c r="M67" s="56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26"/>
    </row>
    <row r="68" spans="1:37" ht="15.75" hidden="1" customHeight="1">
      <c r="A68" s="26">
        <f>Demographics!A70</f>
        <v>0</v>
      </c>
      <c r="B68" s="27">
        <v>64</v>
      </c>
      <c r="C68" s="44">
        <f>Demographics!C70</f>
        <v>0</v>
      </c>
      <c r="D68" s="45" t="s">
        <v>1055</v>
      </c>
      <c r="E68" s="53" t="s">
        <v>1056</v>
      </c>
      <c r="F68" s="55">
        <v>3345002773</v>
      </c>
      <c r="G68" s="60" t="s">
        <v>1057</v>
      </c>
      <c r="H68" s="56"/>
      <c r="I68" s="60" t="s">
        <v>1057</v>
      </c>
      <c r="J68" s="60" t="s">
        <v>1058</v>
      </c>
      <c r="K68" s="60" t="s">
        <v>1059</v>
      </c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26"/>
    </row>
    <row r="69" spans="1:37" ht="15.75" hidden="1" customHeight="1">
      <c r="A69" s="26">
        <f>Demographics!A71</f>
        <v>0</v>
      </c>
      <c r="B69" s="27">
        <v>65</v>
      </c>
      <c r="C69" s="44">
        <f>Demographics!C71</f>
        <v>0</v>
      </c>
      <c r="D69" s="45" t="s">
        <v>1060</v>
      </c>
      <c r="E69" s="59"/>
      <c r="F69" s="56"/>
      <c r="G69" s="63" t="s">
        <v>1061</v>
      </c>
      <c r="H69" s="56"/>
      <c r="I69" s="58"/>
      <c r="J69" s="64" t="s">
        <v>1062</v>
      </c>
      <c r="K69" s="58"/>
      <c r="L69" s="58"/>
      <c r="M69" s="56"/>
      <c r="N69" s="64" t="s">
        <v>534</v>
      </c>
      <c r="O69" s="64" t="s">
        <v>1063</v>
      </c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26"/>
    </row>
    <row r="70" spans="1:37" ht="15.75" hidden="1" customHeight="1">
      <c r="A70" s="26">
        <f>Demographics!A72</f>
        <v>0</v>
      </c>
      <c r="B70" s="27">
        <v>66</v>
      </c>
      <c r="C70" s="44">
        <f>Demographics!C72</f>
        <v>0</v>
      </c>
      <c r="D70" s="45" t="s">
        <v>1064</v>
      </c>
      <c r="E70" s="65" t="s">
        <v>1065</v>
      </c>
      <c r="F70" s="55">
        <v>3005850706</v>
      </c>
      <c r="G70" s="55" t="s">
        <v>1066</v>
      </c>
      <c r="H70" s="56"/>
      <c r="I70" s="55" t="s">
        <v>1067</v>
      </c>
      <c r="J70" s="55" t="s">
        <v>1068</v>
      </c>
      <c r="K70" s="55" t="s">
        <v>1069</v>
      </c>
      <c r="L70" s="66"/>
      <c r="M70" s="56"/>
      <c r="N70" s="55" t="s">
        <v>1070</v>
      </c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26"/>
    </row>
    <row r="71" spans="1:37" ht="15.75" hidden="1" customHeight="1">
      <c r="A71" s="26">
        <f>Demographics!A73</f>
        <v>0</v>
      </c>
      <c r="B71" s="27">
        <v>67</v>
      </c>
      <c r="C71" s="44">
        <f>Demographics!C73</f>
        <v>0</v>
      </c>
      <c r="D71" s="45" t="s">
        <v>1071</v>
      </c>
      <c r="E71" s="59"/>
      <c r="F71" s="58"/>
      <c r="G71" s="67" t="s">
        <v>1072</v>
      </c>
      <c r="H71" s="68"/>
      <c r="I71" s="58"/>
      <c r="J71" s="55" t="s">
        <v>996</v>
      </c>
      <c r="K71" s="69" t="s">
        <v>1073</v>
      </c>
      <c r="L71" s="58"/>
      <c r="M71" s="58"/>
      <c r="N71" s="58"/>
      <c r="O71" s="69" t="s">
        <v>1074</v>
      </c>
      <c r="P71" s="442" t="s">
        <v>1075</v>
      </c>
      <c r="Q71" s="442" t="s">
        <v>1076</v>
      </c>
      <c r="R71" s="442" t="s">
        <v>1077</v>
      </c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26"/>
    </row>
    <row r="72" spans="1:37" ht="13.5" hidden="1" customHeight="1">
      <c r="A72" s="26">
        <f>Demographics!A74</f>
        <v>0</v>
      </c>
      <c r="B72" s="27">
        <v>68</v>
      </c>
      <c r="C72" s="44">
        <f>Demographics!C74</f>
        <v>0</v>
      </c>
      <c r="D72" s="45" t="s">
        <v>1078</v>
      </c>
      <c r="E72" s="59"/>
      <c r="F72" s="58"/>
      <c r="G72" s="55" t="s">
        <v>1079</v>
      </c>
      <c r="H72" s="58"/>
      <c r="I72" s="58"/>
      <c r="J72" s="55" t="s">
        <v>1080</v>
      </c>
      <c r="K72" s="55" t="s">
        <v>1081</v>
      </c>
      <c r="L72" s="58"/>
      <c r="M72" s="58"/>
      <c r="N72" s="58"/>
      <c r="O72" s="55" t="s">
        <v>1082</v>
      </c>
      <c r="P72" s="437"/>
      <c r="Q72" s="437"/>
      <c r="R72" s="437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26"/>
    </row>
    <row r="73" spans="1:37" ht="15.75" hidden="1" customHeight="1">
      <c r="A73" s="26">
        <f>Demographics!A75</f>
        <v>0</v>
      </c>
      <c r="B73" s="27">
        <v>69</v>
      </c>
      <c r="C73" s="44">
        <f>Demographics!C75</f>
        <v>0</v>
      </c>
      <c r="D73" s="45" t="s">
        <v>1083</v>
      </c>
      <c r="E73" s="65" t="s">
        <v>1084</v>
      </c>
      <c r="F73" s="58"/>
      <c r="G73" s="55" t="s">
        <v>1085</v>
      </c>
      <c r="H73" s="55" t="s">
        <v>486</v>
      </c>
      <c r="I73" s="70" t="s">
        <v>1086</v>
      </c>
      <c r="J73" s="55" t="s">
        <v>1087</v>
      </c>
      <c r="K73" s="55" t="s">
        <v>1088</v>
      </c>
      <c r="L73" s="58"/>
      <c r="M73" s="58"/>
      <c r="N73" s="55" t="s">
        <v>1089</v>
      </c>
      <c r="O73" s="70" t="s">
        <v>1090</v>
      </c>
      <c r="P73" s="55" t="s">
        <v>1091</v>
      </c>
      <c r="Q73" s="55" t="s">
        <v>1092</v>
      </c>
      <c r="R73" s="70" t="s">
        <v>1093</v>
      </c>
      <c r="S73" s="70" t="s">
        <v>1094</v>
      </c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26"/>
    </row>
    <row r="74" spans="1:37" ht="14.25" hidden="1" customHeight="1">
      <c r="A74" s="26">
        <f>Demographics!A76</f>
        <v>0</v>
      </c>
      <c r="B74" s="27">
        <v>70</v>
      </c>
      <c r="C74" s="44">
        <f>Demographics!C76</f>
        <v>0</v>
      </c>
      <c r="D74" s="45" t="s">
        <v>1095</v>
      </c>
      <c r="E74" s="59"/>
      <c r="F74" s="58"/>
      <c r="G74" s="63" t="s">
        <v>1096</v>
      </c>
      <c r="H74" s="66"/>
      <c r="I74" s="58"/>
      <c r="J74" s="64" t="s">
        <v>1097</v>
      </c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26"/>
    </row>
    <row r="75" spans="1:37" ht="15.75" hidden="1" customHeight="1">
      <c r="A75" s="26">
        <f>Demographics!A77</f>
        <v>0</v>
      </c>
      <c r="B75" s="27">
        <v>71</v>
      </c>
      <c r="C75" s="44">
        <f>Demographics!C77</f>
        <v>0</v>
      </c>
      <c r="D75" s="45" t="s">
        <v>1098</v>
      </c>
      <c r="E75" s="59"/>
      <c r="F75" s="58"/>
      <c r="G75" s="64" t="s">
        <v>1099</v>
      </c>
      <c r="H75" s="58"/>
      <c r="I75" s="58"/>
      <c r="J75" s="64" t="s">
        <v>1100</v>
      </c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26"/>
    </row>
    <row r="76" spans="1:37" ht="15.75" hidden="1" customHeight="1">
      <c r="A76" s="26">
        <f>Demographics!A78</f>
        <v>0</v>
      </c>
      <c r="B76" s="27">
        <v>72</v>
      </c>
      <c r="C76" s="44">
        <f>Demographics!C78</f>
        <v>0</v>
      </c>
      <c r="D76" s="45" t="s">
        <v>1101</v>
      </c>
      <c r="E76" s="59"/>
      <c r="F76" s="58"/>
      <c r="G76" s="64" t="s">
        <v>1102</v>
      </c>
      <c r="H76" s="71" t="s">
        <v>1103</v>
      </c>
      <c r="I76" s="58"/>
      <c r="J76" s="60" t="s">
        <v>1104</v>
      </c>
      <c r="K76" s="71" t="s">
        <v>1105</v>
      </c>
      <c r="L76" s="60" t="s">
        <v>1106</v>
      </c>
      <c r="M76" s="58"/>
      <c r="N76" s="60" t="s">
        <v>1107</v>
      </c>
      <c r="O76" s="60" t="s">
        <v>1108</v>
      </c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26"/>
    </row>
    <row r="77" spans="1:37" ht="15.75" hidden="1" customHeight="1">
      <c r="A77" s="26">
        <f>Demographics!A79</f>
        <v>0</v>
      </c>
      <c r="B77" s="27">
        <v>73</v>
      </c>
      <c r="C77" s="44">
        <f>Demographics!C79</f>
        <v>0</v>
      </c>
      <c r="D77" s="45" t="s">
        <v>1109</v>
      </c>
      <c r="E77" s="72" t="s">
        <v>1110</v>
      </c>
      <c r="F77" s="71">
        <v>3330930932</v>
      </c>
      <c r="G77" s="63" t="s">
        <v>1111</v>
      </c>
      <c r="H77" s="58"/>
      <c r="I77" s="58"/>
      <c r="J77" s="64" t="s">
        <v>1112</v>
      </c>
      <c r="K77" s="73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26"/>
    </row>
    <row r="78" spans="1:37" ht="15.75" hidden="1" customHeight="1">
      <c r="A78" s="26">
        <f>Demographics!A80</f>
        <v>0</v>
      </c>
      <c r="B78" s="27">
        <v>74</v>
      </c>
      <c r="C78" s="44">
        <f>Demographics!C80</f>
        <v>0</v>
      </c>
      <c r="D78" s="45" t="s">
        <v>1113</v>
      </c>
      <c r="E78" s="59"/>
      <c r="F78" s="58"/>
      <c r="G78" s="63" t="s">
        <v>1114</v>
      </c>
      <c r="H78" s="66"/>
      <c r="I78" s="58"/>
      <c r="J78" s="64" t="s">
        <v>1115</v>
      </c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26"/>
    </row>
    <row r="79" spans="1:37" ht="15.75" hidden="1" customHeight="1">
      <c r="A79" s="26">
        <f>Demographics!A81</f>
        <v>0</v>
      </c>
      <c r="B79" s="27">
        <v>75</v>
      </c>
      <c r="C79" s="44">
        <f>Demographics!C81</f>
        <v>0</v>
      </c>
      <c r="D79" s="45" t="s">
        <v>1116</v>
      </c>
      <c r="E79" s="59"/>
      <c r="F79" s="58"/>
      <c r="G79" s="63" t="s">
        <v>1057</v>
      </c>
      <c r="H79" s="58"/>
      <c r="I79" s="58"/>
      <c r="J79" s="64" t="s">
        <v>1117</v>
      </c>
      <c r="K79" s="66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26"/>
    </row>
    <row r="80" spans="1:37" ht="15.75" hidden="1" customHeight="1">
      <c r="A80" s="26">
        <f>Demographics!A82</f>
        <v>0</v>
      </c>
      <c r="B80" s="27">
        <v>76</v>
      </c>
      <c r="C80" s="44">
        <f>Demographics!C82</f>
        <v>0</v>
      </c>
      <c r="D80" s="45" t="s">
        <v>1118</v>
      </c>
      <c r="E80" s="59"/>
      <c r="F80" s="58"/>
      <c r="G80" s="63" t="s">
        <v>1119</v>
      </c>
      <c r="H80" s="58"/>
      <c r="I80" s="58"/>
      <c r="J80" s="69" t="s">
        <v>1120</v>
      </c>
      <c r="K80" s="6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26"/>
    </row>
    <row r="81" spans="1:37" ht="14.25" hidden="1" customHeight="1">
      <c r="A81" s="26">
        <f>Demographics!A83</f>
        <v>0</v>
      </c>
      <c r="B81" s="27">
        <v>77</v>
      </c>
      <c r="C81" s="44">
        <f>Demographics!C83</f>
        <v>0</v>
      </c>
      <c r="D81" s="45" t="s">
        <v>1121</v>
      </c>
      <c r="E81" s="59"/>
      <c r="F81" s="58"/>
      <c r="G81" s="63" t="s">
        <v>1122</v>
      </c>
      <c r="H81" s="66"/>
      <c r="I81" s="58"/>
      <c r="J81" s="64" t="s">
        <v>1123</v>
      </c>
      <c r="K81" s="66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26"/>
    </row>
    <row r="82" spans="1:37" ht="15.75" hidden="1" customHeight="1">
      <c r="A82" s="26">
        <f>Demographics!A84</f>
        <v>0</v>
      </c>
      <c r="B82" s="27">
        <v>78</v>
      </c>
      <c r="C82" s="44">
        <f>Demographics!C84</f>
        <v>0</v>
      </c>
      <c r="D82" s="45" t="s">
        <v>1124</v>
      </c>
      <c r="E82" s="59"/>
      <c r="F82" s="58"/>
      <c r="G82" s="63" t="s">
        <v>1125</v>
      </c>
      <c r="H82" s="58"/>
      <c r="I82" s="58"/>
      <c r="J82" s="64" t="s">
        <v>1126</v>
      </c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26"/>
    </row>
    <row r="83" spans="1:37" ht="15.75" hidden="1" customHeight="1">
      <c r="A83" s="26">
        <f>Demographics!A85</f>
        <v>0</v>
      </c>
      <c r="B83" s="27">
        <v>79</v>
      </c>
      <c r="C83" s="44">
        <f>Demographics!C85</f>
        <v>0</v>
      </c>
      <c r="D83" s="45" t="s">
        <v>1127</v>
      </c>
      <c r="E83" s="59"/>
      <c r="F83" s="58"/>
      <c r="G83" s="60" t="s">
        <v>1128</v>
      </c>
      <c r="H83" s="58"/>
      <c r="I83" s="58"/>
      <c r="J83" s="64" t="s">
        <v>1129</v>
      </c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26"/>
    </row>
    <row r="84" spans="1:37" ht="15.75" hidden="1" customHeight="1">
      <c r="A84" s="26">
        <f>Demographics!A86</f>
        <v>0</v>
      </c>
      <c r="B84" s="27">
        <v>80</v>
      </c>
      <c r="C84" s="44">
        <f>Demographics!C86</f>
        <v>0</v>
      </c>
      <c r="D84" s="45" t="s">
        <v>1130</v>
      </c>
      <c r="E84" s="59"/>
      <c r="F84" s="58"/>
      <c r="G84" s="64" t="s">
        <v>1131</v>
      </c>
      <c r="H84" s="73"/>
      <c r="I84" s="58"/>
      <c r="J84" s="64" t="s">
        <v>1132</v>
      </c>
      <c r="K84" s="73"/>
      <c r="L84" s="58"/>
      <c r="M84" s="58"/>
      <c r="N84" s="58"/>
      <c r="O84" s="64" t="s">
        <v>1133</v>
      </c>
      <c r="P84" s="73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26"/>
    </row>
    <row r="85" spans="1:37" ht="15.75" hidden="1" customHeight="1">
      <c r="A85" s="26">
        <f>Demographics!A87</f>
        <v>0</v>
      </c>
      <c r="B85" s="27">
        <v>81</v>
      </c>
      <c r="C85" s="44">
        <f>Demographics!C87</f>
        <v>0</v>
      </c>
      <c r="D85" s="45" t="s">
        <v>1134</v>
      </c>
      <c r="E85" s="59"/>
      <c r="F85" s="58"/>
      <c r="G85" s="55" t="s">
        <v>1135</v>
      </c>
      <c r="H85" s="58"/>
      <c r="I85" s="58"/>
      <c r="J85" s="64" t="s">
        <v>1136</v>
      </c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26"/>
    </row>
    <row r="86" spans="1:37" ht="15.75" hidden="1" customHeight="1">
      <c r="A86" s="26">
        <f>Demographics!A88</f>
        <v>0</v>
      </c>
      <c r="B86" s="27">
        <v>82</v>
      </c>
      <c r="C86" s="44">
        <f>Demographics!C88</f>
        <v>0</v>
      </c>
      <c r="D86" s="45" t="s">
        <v>1137</v>
      </c>
      <c r="E86" s="59"/>
      <c r="F86" s="58"/>
      <c r="G86" s="60" t="s">
        <v>1138</v>
      </c>
      <c r="H86" s="58"/>
      <c r="I86" s="58"/>
      <c r="J86" s="64" t="s">
        <v>1139</v>
      </c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26"/>
    </row>
    <row r="87" spans="1:37" ht="15.75" hidden="1" customHeight="1">
      <c r="A87" s="26">
        <f>Demographics!A89</f>
        <v>0</v>
      </c>
      <c r="B87" s="27">
        <v>83</v>
      </c>
      <c r="C87" s="44">
        <f>Demographics!C89</f>
        <v>0</v>
      </c>
      <c r="D87" s="45" t="s">
        <v>1140</v>
      </c>
      <c r="E87" s="59"/>
      <c r="F87" s="58"/>
      <c r="G87" s="55" t="s">
        <v>1141</v>
      </c>
      <c r="H87" s="58"/>
      <c r="I87" s="58"/>
      <c r="J87" s="55" t="s">
        <v>1142</v>
      </c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26"/>
    </row>
    <row r="88" spans="1:37" ht="15.75" hidden="1" customHeight="1">
      <c r="A88" s="26">
        <f>Demographics!A90</f>
        <v>0</v>
      </c>
      <c r="B88" s="27">
        <v>84</v>
      </c>
      <c r="C88" s="44">
        <f>Demographics!C90</f>
        <v>0</v>
      </c>
      <c r="D88" s="45" t="s">
        <v>1143</v>
      </c>
      <c r="E88" s="59"/>
      <c r="F88" s="58"/>
      <c r="G88" s="55" t="s">
        <v>1144</v>
      </c>
      <c r="H88" s="58"/>
      <c r="I88" s="58"/>
      <c r="J88" s="60" t="s">
        <v>1145</v>
      </c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26"/>
    </row>
    <row r="89" spans="1:37" ht="15.75" hidden="1" customHeight="1">
      <c r="A89" s="26">
        <f>Demographics!A91</f>
        <v>0</v>
      </c>
      <c r="B89" s="27">
        <v>85</v>
      </c>
      <c r="C89" s="44">
        <f>Demographics!C91</f>
        <v>0</v>
      </c>
      <c r="D89" s="45" t="s">
        <v>1146</v>
      </c>
      <c r="E89" s="65" t="s">
        <v>1147</v>
      </c>
      <c r="F89" s="55">
        <v>3317213726</v>
      </c>
      <c r="G89" s="55" t="s">
        <v>1148</v>
      </c>
      <c r="H89" s="58"/>
      <c r="I89" s="58"/>
      <c r="J89" s="55" t="s">
        <v>1149</v>
      </c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26"/>
    </row>
    <row r="90" spans="1:37" ht="15.75" hidden="1" customHeight="1">
      <c r="A90" s="26">
        <f>Demographics!A92</f>
        <v>0</v>
      </c>
      <c r="B90" s="27">
        <v>86</v>
      </c>
      <c r="C90" s="44">
        <f>Demographics!C92</f>
        <v>0</v>
      </c>
      <c r="D90" s="45" t="s">
        <v>1150</v>
      </c>
      <c r="E90" s="59"/>
      <c r="F90" s="58"/>
      <c r="G90" s="55" t="s">
        <v>1151</v>
      </c>
      <c r="H90" s="58"/>
      <c r="I90" s="58"/>
      <c r="J90" s="55" t="s">
        <v>1152</v>
      </c>
      <c r="K90" s="58"/>
      <c r="L90" s="58"/>
      <c r="M90" s="58"/>
      <c r="N90" s="58"/>
      <c r="O90" s="74" t="s">
        <v>1153</v>
      </c>
      <c r="P90" s="74" t="s">
        <v>1154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26"/>
    </row>
    <row r="91" spans="1:37" ht="15.75" hidden="1" customHeight="1">
      <c r="A91" s="26">
        <f>Demographics!A93</f>
        <v>0</v>
      </c>
      <c r="B91" s="27">
        <v>87</v>
      </c>
      <c r="C91" s="44">
        <f>Demographics!C93</f>
        <v>0</v>
      </c>
      <c r="D91" s="45" t="s">
        <v>1155</v>
      </c>
      <c r="E91" s="59"/>
      <c r="F91" s="58"/>
      <c r="G91" s="55" t="s">
        <v>1156</v>
      </c>
      <c r="H91" s="58"/>
      <c r="I91" s="58"/>
      <c r="J91" s="55" t="s">
        <v>1157</v>
      </c>
      <c r="K91" s="75"/>
      <c r="L91" s="58"/>
      <c r="M91" s="58"/>
      <c r="N91" s="58"/>
      <c r="O91" s="55" t="s">
        <v>1158</v>
      </c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26"/>
    </row>
    <row r="92" spans="1:37" ht="15.75" hidden="1" customHeight="1">
      <c r="A92" s="26">
        <f>Demographics!A94</f>
        <v>0</v>
      </c>
      <c r="B92" s="27">
        <v>88</v>
      </c>
      <c r="C92" s="44">
        <f>Demographics!C94</f>
        <v>0</v>
      </c>
      <c r="D92" s="45" t="s">
        <v>1159</v>
      </c>
      <c r="E92" s="76" t="s">
        <v>1160</v>
      </c>
      <c r="F92" s="71">
        <v>3335581219</v>
      </c>
      <c r="G92" s="71" t="s">
        <v>1161</v>
      </c>
      <c r="H92" s="58"/>
      <c r="I92" s="58"/>
      <c r="J92" s="71" t="s">
        <v>1162</v>
      </c>
      <c r="K92" s="71" t="s">
        <v>1163</v>
      </c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26"/>
    </row>
    <row r="93" spans="1:37" ht="15.75" hidden="1" customHeight="1">
      <c r="A93" s="26">
        <f>Demographics!A95</f>
        <v>0</v>
      </c>
      <c r="B93" s="27">
        <v>89</v>
      </c>
      <c r="C93" s="44">
        <f>Demographics!C95</f>
        <v>0</v>
      </c>
      <c r="D93" s="45" t="s">
        <v>1164</v>
      </c>
      <c r="E93" s="59"/>
      <c r="F93" s="58"/>
      <c r="G93" s="63" t="s">
        <v>1165</v>
      </c>
      <c r="H93" s="66"/>
      <c r="I93" s="58"/>
      <c r="J93" s="64" t="s">
        <v>1166</v>
      </c>
      <c r="K93" s="66"/>
      <c r="L93" s="58"/>
      <c r="M93" s="58"/>
      <c r="N93" s="443" t="s">
        <v>1167</v>
      </c>
      <c r="O93" s="443" t="s">
        <v>1168</v>
      </c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26"/>
    </row>
    <row r="94" spans="1:37" ht="15.75" hidden="1" customHeight="1">
      <c r="A94" s="26">
        <f>Demographics!A96</f>
        <v>0</v>
      </c>
      <c r="B94" s="27">
        <v>90</v>
      </c>
      <c r="C94" s="44">
        <f>Demographics!C96</f>
        <v>0</v>
      </c>
      <c r="D94" s="45" t="s">
        <v>1169</v>
      </c>
      <c r="E94" s="72" t="s">
        <v>1170</v>
      </c>
      <c r="F94" s="75" t="s">
        <v>2783</v>
      </c>
      <c r="G94" s="63" t="s">
        <v>1171</v>
      </c>
      <c r="H94" s="66"/>
      <c r="I94" s="64" t="s">
        <v>1172</v>
      </c>
      <c r="J94" s="64" t="s">
        <v>1173</v>
      </c>
      <c r="K94" s="66"/>
      <c r="L94" s="58"/>
      <c r="M94" s="58"/>
      <c r="N94" s="437"/>
      <c r="O94" s="437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26"/>
    </row>
    <row r="95" spans="1:37" ht="15.75" hidden="1" customHeight="1">
      <c r="A95" s="26">
        <f>Demographics!A97</f>
        <v>0</v>
      </c>
      <c r="B95" s="27">
        <v>91</v>
      </c>
      <c r="C95" s="44">
        <f>Demographics!C97</f>
        <v>0</v>
      </c>
      <c r="D95" s="45" t="s">
        <v>1174</v>
      </c>
      <c r="E95" s="77" t="s">
        <v>1175</v>
      </c>
      <c r="F95" s="55">
        <v>3014515366</v>
      </c>
      <c r="G95" s="55" t="s">
        <v>1176</v>
      </c>
      <c r="H95" s="58"/>
      <c r="I95" s="58"/>
      <c r="J95" s="55" t="s">
        <v>1177</v>
      </c>
      <c r="K95" s="55" t="s">
        <v>1178</v>
      </c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26"/>
    </row>
    <row r="96" spans="1:37" ht="15.75" hidden="1" customHeight="1">
      <c r="A96" s="26">
        <f>Demographics!A98</f>
        <v>0</v>
      </c>
      <c r="B96" s="27">
        <v>92</v>
      </c>
      <c r="C96" s="44">
        <f>Demographics!C98</f>
        <v>0</v>
      </c>
      <c r="D96" s="45" t="s">
        <v>1179</v>
      </c>
      <c r="E96" s="59"/>
      <c r="F96" s="58"/>
      <c r="G96" s="60" t="s">
        <v>1180</v>
      </c>
      <c r="H96" s="58"/>
      <c r="I96" s="58"/>
      <c r="J96" s="60" t="s">
        <v>1181</v>
      </c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26"/>
    </row>
    <row r="97" spans="1:37" ht="15.75" hidden="1" customHeight="1">
      <c r="A97" s="26">
        <f>Demographics!A99</f>
        <v>0</v>
      </c>
      <c r="B97" s="27">
        <v>93</v>
      </c>
      <c r="C97" s="44">
        <f>Demographics!C99</f>
        <v>0</v>
      </c>
      <c r="D97" s="45" t="s">
        <v>1182</v>
      </c>
      <c r="E97" s="53" t="s">
        <v>1183</v>
      </c>
      <c r="F97" s="58"/>
      <c r="G97" s="78" t="s">
        <v>1184</v>
      </c>
      <c r="H97" s="58"/>
      <c r="I97" s="58"/>
      <c r="J97" s="60" t="s">
        <v>1185</v>
      </c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26"/>
    </row>
    <row r="98" spans="1:37" ht="15.75" hidden="1" customHeight="1">
      <c r="A98" s="26">
        <f>Demographics!A100</f>
        <v>0</v>
      </c>
      <c r="B98" s="27">
        <v>94</v>
      </c>
      <c r="C98" s="44">
        <f>Demographics!C100</f>
        <v>0</v>
      </c>
      <c r="D98" s="45" t="s">
        <v>1186</v>
      </c>
      <c r="E98" s="76" t="s">
        <v>1187</v>
      </c>
      <c r="F98" s="58"/>
      <c r="G98" s="64" t="s">
        <v>1188</v>
      </c>
      <c r="H98" s="73"/>
      <c r="I98" s="71" t="s">
        <v>1189</v>
      </c>
      <c r="J98" s="64" t="s">
        <v>1190</v>
      </c>
      <c r="K98" s="71" t="s">
        <v>1191</v>
      </c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26"/>
    </row>
    <row r="99" spans="1:37" ht="15.75" hidden="1" customHeight="1">
      <c r="A99" s="26">
        <f>Demographics!A101</f>
        <v>0</v>
      </c>
      <c r="B99" s="27">
        <v>95</v>
      </c>
      <c r="C99" s="44">
        <f>Demographics!C101</f>
        <v>0</v>
      </c>
      <c r="D99" s="45" t="s">
        <v>1192</v>
      </c>
      <c r="E99" s="76" t="s">
        <v>1193</v>
      </c>
      <c r="F99" s="79">
        <v>3316285611</v>
      </c>
      <c r="G99" s="64" t="s">
        <v>1194</v>
      </c>
      <c r="H99" s="58"/>
      <c r="I99" s="71" t="s">
        <v>1195</v>
      </c>
      <c r="J99" s="64" t="s">
        <v>1196</v>
      </c>
      <c r="K99" s="71" t="s">
        <v>1197</v>
      </c>
      <c r="L99" s="58"/>
      <c r="M99" s="58"/>
      <c r="N99" s="64" t="s">
        <v>1198</v>
      </c>
      <c r="O99" s="64" t="s">
        <v>1199</v>
      </c>
      <c r="P99" s="64" t="s">
        <v>1044</v>
      </c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26"/>
    </row>
    <row r="100" spans="1:37" ht="15.75" hidden="1" customHeight="1">
      <c r="A100" s="26">
        <f>Demographics!A102</f>
        <v>0</v>
      </c>
      <c r="B100" s="27">
        <v>96</v>
      </c>
      <c r="C100" s="44">
        <f>Demographics!C102</f>
        <v>0</v>
      </c>
      <c r="D100" s="45" t="s">
        <v>1200</v>
      </c>
      <c r="E100" s="80" t="s">
        <v>1201</v>
      </c>
      <c r="F100" s="55">
        <v>3042588833</v>
      </c>
      <c r="G100" s="60" t="s">
        <v>1202</v>
      </c>
      <c r="H100" s="58"/>
      <c r="I100" s="81" t="s">
        <v>1203</v>
      </c>
      <c r="J100" s="60" t="s">
        <v>1204</v>
      </c>
      <c r="K100" s="81" t="s">
        <v>1205</v>
      </c>
      <c r="L100" s="58"/>
      <c r="M100" s="58"/>
      <c r="N100" s="60" t="s">
        <v>1198</v>
      </c>
      <c r="O100" s="60" t="s">
        <v>1206</v>
      </c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26"/>
    </row>
    <row r="101" spans="1:37" ht="14.25" hidden="1" customHeight="1">
      <c r="A101" s="26">
        <f>Demographics!A103</f>
        <v>0</v>
      </c>
      <c r="B101" s="27">
        <v>97</v>
      </c>
      <c r="C101" s="44">
        <f>Demographics!C103</f>
        <v>0</v>
      </c>
      <c r="D101" s="45" t="s">
        <v>1207</v>
      </c>
      <c r="E101" s="72" t="s">
        <v>1208</v>
      </c>
      <c r="F101" s="71">
        <v>3215054615</v>
      </c>
      <c r="G101" s="63" t="s">
        <v>1209</v>
      </c>
      <c r="H101" s="66"/>
      <c r="I101" s="64" t="s">
        <v>1209</v>
      </c>
      <c r="J101" s="64" t="s">
        <v>1210</v>
      </c>
      <c r="K101" s="64" t="s">
        <v>1211</v>
      </c>
      <c r="L101" s="58"/>
      <c r="M101" s="58"/>
      <c r="N101" s="60" t="s">
        <v>1198</v>
      </c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26"/>
    </row>
    <row r="102" spans="1:37" ht="15.75" hidden="1" customHeight="1">
      <c r="A102" s="26">
        <f>Demographics!A104</f>
        <v>0</v>
      </c>
      <c r="B102" s="27">
        <v>98</v>
      </c>
      <c r="C102" s="44">
        <f>Demographics!C104</f>
        <v>0</v>
      </c>
      <c r="D102" s="45" t="s">
        <v>1212</v>
      </c>
      <c r="E102" s="80" t="s">
        <v>1213</v>
      </c>
      <c r="F102" s="55">
        <v>3448587463</v>
      </c>
      <c r="G102" s="81" t="s">
        <v>1214</v>
      </c>
      <c r="H102" s="58"/>
      <c r="I102" s="81" t="s">
        <v>1215</v>
      </c>
      <c r="J102" s="60" t="s">
        <v>1216</v>
      </c>
      <c r="K102" s="81" t="s">
        <v>1217</v>
      </c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26"/>
    </row>
    <row r="103" spans="1:37" ht="15.75" hidden="1" customHeight="1">
      <c r="A103" s="26">
        <f>Demographics!A105</f>
        <v>0</v>
      </c>
      <c r="B103" s="27">
        <v>99</v>
      </c>
      <c r="C103" s="44">
        <f>Demographics!C105</f>
        <v>0</v>
      </c>
      <c r="D103" s="45" t="s">
        <v>1218</v>
      </c>
      <c r="E103" s="59"/>
      <c r="F103" s="58"/>
      <c r="G103" s="63" t="s">
        <v>1219</v>
      </c>
      <c r="H103" s="58"/>
      <c r="I103" s="73"/>
      <c r="J103" s="64" t="s">
        <v>1220</v>
      </c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26"/>
    </row>
    <row r="104" spans="1:37" ht="15.75" hidden="1" customHeight="1">
      <c r="A104" s="26">
        <f>Demographics!A106</f>
        <v>0</v>
      </c>
      <c r="B104" s="27">
        <v>100</v>
      </c>
      <c r="C104" s="44">
        <f>Demographics!C106</f>
        <v>0</v>
      </c>
      <c r="D104" s="45" t="s">
        <v>1221</v>
      </c>
      <c r="E104" s="76" t="s">
        <v>1222</v>
      </c>
      <c r="F104" s="71">
        <v>3478340809</v>
      </c>
      <c r="G104" s="71" t="s">
        <v>1166</v>
      </c>
      <c r="H104" s="58"/>
      <c r="I104" s="71" t="s">
        <v>1166</v>
      </c>
      <c r="J104" s="71" t="s">
        <v>1223</v>
      </c>
      <c r="K104" s="71" t="s">
        <v>1224</v>
      </c>
      <c r="L104" s="58"/>
      <c r="M104" s="58"/>
      <c r="N104" s="71" t="s">
        <v>534</v>
      </c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26"/>
    </row>
    <row r="105" spans="1:37" ht="15.75" hidden="1" customHeight="1">
      <c r="A105" s="26">
        <f>Demographics!A107</f>
        <v>0</v>
      </c>
      <c r="B105" s="27">
        <v>101</v>
      </c>
      <c r="C105" s="44">
        <f>Demographics!C107</f>
        <v>0</v>
      </c>
      <c r="D105" s="45" t="s">
        <v>1225</v>
      </c>
      <c r="E105" s="76" t="s">
        <v>1226</v>
      </c>
      <c r="F105" s="71">
        <v>3448587463</v>
      </c>
      <c r="G105" s="71" t="s">
        <v>1227</v>
      </c>
      <c r="H105" s="58"/>
      <c r="I105" s="58"/>
      <c r="J105" s="71" t="s">
        <v>1228</v>
      </c>
      <c r="K105" s="58"/>
      <c r="L105" s="58"/>
      <c r="M105" s="58"/>
      <c r="N105" s="71" t="s">
        <v>534</v>
      </c>
      <c r="O105" s="71" t="s">
        <v>1229</v>
      </c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26"/>
    </row>
    <row r="106" spans="1:37" ht="15.75" hidden="1" customHeight="1">
      <c r="A106" s="26">
        <f>Demographics!A108</f>
        <v>0</v>
      </c>
      <c r="B106" s="27">
        <v>102</v>
      </c>
      <c r="C106" s="44">
        <f>Demographics!C108</f>
        <v>0</v>
      </c>
      <c r="D106" s="45" t="s">
        <v>1230</v>
      </c>
      <c r="E106" s="72" t="s">
        <v>1226</v>
      </c>
      <c r="F106" s="71">
        <v>3491544771</v>
      </c>
      <c r="G106" s="64" t="s">
        <v>1231</v>
      </c>
      <c r="H106" s="66"/>
      <c r="I106" s="58"/>
      <c r="J106" s="64" t="s">
        <v>1232</v>
      </c>
      <c r="K106" s="64" t="s">
        <v>549</v>
      </c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26"/>
    </row>
    <row r="107" spans="1:37" ht="15.75" hidden="1" customHeight="1">
      <c r="A107" s="26">
        <f>Demographics!A109</f>
        <v>0</v>
      </c>
      <c r="B107" s="27">
        <v>103</v>
      </c>
      <c r="C107" s="44">
        <f>Demographics!C109</f>
        <v>0</v>
      </c>
      <c r="D107" s="45" t="s">
        <v>1233</v>
      </c>
      <c r="E107" s="72" t="s">
        <v>1226</v>
      </c>
      <c r="F107" s="58"/>
      <c r="G107" s="64" t="s">
        <v>1231</v>
      </c>
      <c r="H107" s="66"/>
      <c r="I107" s="58"/>
      <c r="J107" s="64" t="s">
        <v>1234</v>
      </c>
      <c r="K107" s="64" t="s">
        <v>549</v>
      </c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26"/>
    </row>
    <row r="108" spans="1:37" ht="15.75" hidden="1" customHeight="1">
      <c r="A108" s="26">
        <f>Demographics!A110</f>
        <v>0</v>
      </c>
      <c r="B108" s="27">
        <v>104</v>
      </c>
      <c r="C108" s="44">
        <f>Demographics!C110</f>
        <v>0</v>
      </c>
      <c r="D108" s="45" t="s">
        <v>1235</v>
      </c>
      <c r="E108" s="59"/>
      <c r="F108" s="58"/>
      <c r="G108" s="60" t="s">
        <v>1236</v>
      </c>
      <c r="H108" s="58"/>
      <c r="I108" s="58"/>
      <c r="J108" s="60" t="s">
        <v>1237</v>
      </c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26"/>
    </row>
    <row r="109" spans="1:37" ht="15.75" hidden="1" customHeight="1">
      <c r="A109" s="26">
        <f>Demographics!A111</f>
        <v>0</v>
      </c>
      <c r="B109" s="27">
        <v>105</v>
      </c>
      <c r="C109" s="28">
        <f>Demographics!C111</f>
        <v>0</v>
      </c>
      <c r="D109" s="26" t="s">
        <v>403</v>
      </c>
      <c r="E109" s="26" t="s">
        <v>403</v>
      </c>
      <c r="F109" s="26" t="s">
        <v>403</v>
      </c>
      <c r="G109" s="26" t="s">
        <v>1238</v>
      </c>
      <c r="H109" s="26"/>
      <c r="I109" s="26"/>
      <c r="J109" s="26" t="s">
        <v>1239</v>
      </c>
      <c r="K109" s="26"/>
      <c r="L109" s="26"/>
      <c r="M109" s="26"/>
      <c r="N109" s="26"/>
      <c r="O109" s="26" t="s">
        <v>1240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1:37" ht="15.75" hidden="1" customHeight="1">
      <c r="A110" s="26">
        <f>Demographics!A112</f>
        <v>0</v>
      </c>
      <c r="B110" s="27">
        <v>106</v>
      </c>
      <c r="C110" s="28">
        <f>Demographics!C112</f>
        <v>0</v>
      </c>
      <c r="D110" s="26" t="s">
        <v>1241</v>
      </c>
      <c r="E110" s="26" t="s">
        <v>1242</v>
      </c>
      <c r="F110" s="26" t="s">
        <v>1243</v>
      </c>
      <c r="G110" s="26" t="s">
        <v>1244</v>
      </c>
      <c r="H110" s="26"/>
      <c r="I110" s="26" t="s">
        <v>1094</v>
      </c>
      <c r="J110" s="26" t="s">
        <v>893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1:37" ht="15.75" hidden="1" customHeight="1">
      <c r="A111" s="26">
        <f>Demographics!A113</f>
        <v>0</v>
      </c>
      <c r="B111" s="27">
        <v>107</v>
      </c>
      <c r="C111" s="28">
        <f>Demographics!C113</f>
        <v>0</v>
      </c>
      <c r="D111" s="26" t="s">
        <v>403</v>
      </c>
      <c r="E111" s="26" t="s">
        <v>403</v>
      </c>
      <c r="F111" s="26" t="s">
        <v>403</v>
      </c>
      <c r="G111" s="26" t="s">
        <v>1245</v>
      </c>
      <c r="H111" s="26"/>
      <c r="I111" s="26"/>
      <c r="J111" s="26" t="s">
        <v>1245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1:37" ht="15.75" hidden="1" customHeight="1">
      <c r="A112" s="26">
        <f>Demographics!A114</f>
        <v>0</v>
      </c>
      <c r="B112" s="27">
        <v>108</v>
      </c>
      <c r="C112" s="28">
        <f>Demographics!C114</f>
        <v>0</v>
      </c>
      <c r="D112" s="26" t="s">
        <v>403</v>
      </c>
      <c r="E112" s="26" t="s">
        <v>403</v>
      </c>
      <c r="F112" s="26" t="s">
        <v>403</v>
      </c>
      <c r="G112" s="26" t="s">
        <v>1246</v>
      </c>
      <c r="H112" s="26"/>
      <c r="I112" s="26"/>
      <c r="J112" s="26" t="s">
        <v>1247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1:39" ht="15.75" hidden="1" customHeight="1">
      <c r="A113" s="26">
        <f>Demographics!A115</f>
        <v>0</v>
      </c>
      <c r="B113" s="27">
        <v>109</v>
      </c>
      <c r="C113" s="28">
        <f>Demographics!C115</f>
        <v>0</v>
      </c>
      <c r="D113" s="26" t="s">
        <v>403</v>
      </c>
      <c r="E113" s="26" t="s">
        <v>403</v>
      </c>
      <c r="F113" s="26" t="s">
        <v>403</v>
      </c>
      <c r="G113" s="26" t="s">
        <v>1248</v>
      </c>
      <c r="H113" s="26"/>
      <c r="I113" s="26"/>
      <c r="J113" s="26" t="s">
        <v>1249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1:39" ht="15.75" hidden="1" customHeight="1">
      <c r="A114" s="26">
        <f>Demographics!A116</f>
        <v>0</v>
      </c>
      <c r="B114" s="27">
        <v>110</v>
      </c>
      <c r="C114" s="28">
        <f>Demographics!C116</f>
        <v>0</v>
      </c>
      <c r="D114" s="26" t="s">
        <v>1250</v>
      </c>
      <c r="E114" s="26" t="s">
        <v>1251</v>
      </c>
      <c r="F114" s="26"/>
      <c r="G114" s="26" t="s">
        <v>1252</v>
      </c>
      <c r="H114" s="26"/>
      <c r="I114" s="26"/>
      <c r="J114" s="26"/>
      <c r="K114" s="26"/>
      <c r="L114" s="26" t="s">
        <v>1253</v>
      </c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1:39" ht="15.75" hidden="1" customHeight="1">
      <c r="A115" s="26">
        <f>Demographics!A117</f>
        <v>0</v>
      </c>
      <c r="B115" s="27">
        <v>111</v>
      </c>
      <c r="C115" s="28">
        <f>Demographics!C117</f>
        <v>0</v>
      </c>
      <c r="D115" s="26" t="s">
        <v>403</v>
      </c>
      <c r="E115" s="26" t="s">
        <v>403</v>
      </c>
      <c r="F115" s="26" t="s">
        <v>403</v>
      </c>
      <c r="G115" s="26" t="s">
        <v>1254</v>
      </c>
      <c r="H115" s="26"/>
      <c r="I115" s="26"/>
      <c r="J115" s="26"/>
      <c r="K115" s="26"/>
      <c r="L115" s="26"/>
      <c r="M115" s="26"/>
      <c r="N115" s="26" t="s">
        <v>664</v>
      </c>
      <c r="O115" s="26" t="s">
        <v>807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1:39" ht="15.75" hidden="1" customHeight="1">
      <c r="A116" s="26">
        <f>Demographics!A118</f>
        <v>0</v>
      </c>
      <c r="B116" s="27">
        <v>112</v>
      </c>
      <c r="C116" s="28">
        <f>Demographics!C118</f>
        <v>0</v>
      </c>
      <c r="D116" s="26" t="s">
        <v>1255</v>
      </c>
      <c r="E116" s="26" t="s">
        <v>1256</v>
      </c>
      <c r="F116" s="26"/>
      <c r="G116" s="26" t="s">
        <v>1257</v>
      </c>
      <c r="H116" s="26"/>
      <c r="I116" s="26"/>
      <c r="J116" s="26" t="s">
        <v>1258</v>
      </c>
      <c r="K116" s="26"/>
      <c r="L116" s="26"/>
      <c r="M116" s="26"/>
      <c r="N116" s="26"/>
      <c r="O116" s="26" t="s">
        <v>532</v>
      </c>
      <c r="P116" s="26" t="s">
        <v>560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2"/>
      <c r="AM116" s="22"/>
    </row>
    <row r="117" spans="1:39" ht="15.75" hidden="1" customHeight="1">
      <c r="A117" s="26">
        <f>Demographics!A119</f>
        <v>0</v>
      </c>
      <c r="B117" s="27">
        <v>113</v>
      </c>
      <c r="C117" s="28">
        <f>Demographics!C119</f>
        <v>0</v>
      </c>
      <c r="D117" s="26" t="s">
        <v>403</v>
      </c>
      <c r="E117" s="26" t="s">
        <v>403</v>
      </c>
      <c r="F117" s="26" t="s">
        <v>403</v>
      </c>
      <c r="G117" s="26" t="s">
        <v>1259</v>
      </c>
      <c r="H117" s="26"/>
      <c r="I117" s="26"/>
      <c r="J117" s="26"/>
      <c r="K117" s="26"/>
      <c r="L117" s="26" t="s">
        <v>1260</v>
      </c>
      <c r="M117" s="26"/>
      <c r="N117" s="26"/>
      <c r="O117" s="26" t="s">
        <v>1261</v>
      </c>
      <c r="P117" s="26" t="s">
        <v>705</v>
      </c>
      <c r="Q117" s="26" t="s">
        <v>768</v>
      </c>
      <c r="R117" s="26" t="s">
        <v>596</v>
      </c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2"/>
      <c r="AM117" s="22"/>
    </row>
    <row r="118" spans="1:39" ht="15.75" hidden="1" customHeight="1">
      <c r="A118" s="26">
        <f>Demographics!A120</f>
        <v>0</v>
      </c>
      <c r="B118" s="27">
        <v>114</v>
      </c>
      <c r="C118" s="28">
        <f>Demographics!C120</f>
        <v>0</v>
      </c>
      <c r="D118" s="26" t="s">
        <v>1262</v>
      </c>
      <c r="E118" s="26" t="s">
        <v>1263</v>
      </c>
      <c r="F118" s="26" t="s">
        <v>1264</v>
      </c>
      <c r="G118" s="26" t="s">
        <v>1265</v>
      </c>
      <c r="H118" s="26"/>
      <c r="I118" s="26"/>
      <c r="J118" s="26" t="s">
        <v>1265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2"/>
      <c r="AM118" s="22"/>
    </row>
    <row r="119" spans="1:39" ht="15.75" hidden="1" customHeight="1">
      <c r="A119" s="26">
        <f>Demographics!A121</f>
        <v>0</v>
      </c>
      <c r="B119" s="27">
        <v>115</v>
      </c>
      <c r="C119" s="28">
        <f>Demographics!C121</f>
        <v>0</v>
      </c>
      <c r="D119" s="26" t="s">
        <v>1266</v>
      </c>
      <c r="E119" s="26" t="s">
        <v>1267</v>
      </c>
      <c r="F119" s="26">
        <v>3248993838</v>
      </c>
      <c r="G119" s="26" t="s">
        <v>1268</v>
      </c>
      <c r="H119" s="26"/>
      <c r="I119" s="26" t="s">
        <v>1162</v>
      </c>
      <c r="J119" s="26" t="s">
        <v>1268</v>
      </c>
      <c r="K119" s="26" t="s">
        <v>516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2"/>
      <c r="AM119" s="22"/>
    </row>
    <row r="120" spans="1:39" ht="15.75" hidden="1" customHeight="1">
      <c r="A120" s="26">
        <f>Demographics!A122</f>
        <v>0</v>
      </c>
      <c r="B120" s="27">
        <v>116</v>
      </c>
      <c r="C120" s="28">
        <f>Demographics!C122</f>
        <v>0</v>
      </c>
      <c r="D120" s="26" t="s">
        <v>403</v>
      </c>
      <c r="E120" s="26"/>
      <c r="F120" s="26"/>
      <c r="G120" s="26" t="s">
        <v>1269</v>
      </c>
      <c r="H120" s="26"/>
      <c r="I120" s="26"/>
      <c r="J120" s="26" t="s">
        <v>1270</v>
      </c>
      <c r="K120" s="26"/>
      <c r="L120" s="26"/>
      <c r="M120" s="26"/>
      <c r="N120" s="26"/>
      <c r="O120" s="26" t="s">
        <v>721</v>
      </c>
      <c r="P120" s="26" t="s">
        <v>1271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2"/>
      <c r="AM120" s="22"/>
    </row>
    <row r="121" spans="1:39" ht="15.75" hidden="1" customHeight="1">
      <c r="A121" s="26">
        <f>Demographics!A123</f>
        <v>0</v>
      </c>
      <c r="B121" s="27">
        <v>117</v>
      </c>
      <c r="C121" s="28">
        <f>Demographics!C123</f>
        <v>0</v>
      </c>
      <c r="D121" s="26" t="s">
        <v>1272</v>
      </c>
      <c r="E121" s="26" t="s">
        <v>1273</v>
      </c>
      <c r="F121" s="26"/>
      <c r="G121" s="26" t="s">
        <v>1274</v>
      </c>
      <c r="H121" s="26"/>
      <c r="I121" s="26"/>
      <c r="J121" s="26" t="s">
        <v>1274</v>
      </c>
      <c r="K121" s="26"/>
      <c r="L121" s="26"/>
      <c r="M121" s="26"/>
      <c r="N121" s="26"/>
      <c r="O121" s="26" t="s">
        <v>1275</v>
      </c>
      <c r="P121" s="26" t="s">
        <v>1276</v>
      </c>
      <c r="Q121" s="26" t="s">
        <v>768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2"/>
      <c r="AM121" s="22"/>
    </row>
    <row r="122" spans="1:39" ht="15.75" hidden="1" customHeight="1">
      <c r="A122" s="26">
        <f>Demographics!A124</f>
        <v>0</v>
      </c>
      <c r="B122" s="27">
        <v>118</v>
      </c>
      <c r="C122" s="28">
        <f>Demographics!C124</f>
        <v>0</v>
      </c>
      <c r="D122" s="26" t="s">
        <v>403</v>
      </c>
      <c r="E122" s="26"/>
      <c r="F122" s="26"/>
      <c r="G122" s="26" t="s">
        <v>1277</v>
      </c>
      <c r="H122" s="26"/>
      <c r="I122" s="26"/>
      <c r="J122" s="26" t="s">
        <v>1277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2"/>
      <c r="AM122" s="22"/>
    </row>
    <row r="123" spans="1:39" ht="15.75" hidden="1" customHeight="1">
      <c r="A123" s="26">
        <f>Demographics!A125</f>
        <v>0</v>
      </c>
      <c r="B123" s="27">
        <v>119</v>
      </c>
      <c r="C123" s="28">
        <f>Demographics!C125</f>
        <v>0</v>
      </c>
      <c r="D123" s="26" t="s">
        <v>403</v>
      </c>
      <c r="E123" s="26"/>
      <c r="F123" s="26"/>
      <c r="G123" s="26" t="s">
        <v>1278</v>
      </c>
      <c r="H123" s="26"/>
      <c r="I123" s="26"/>
      <c r="J123" s="26" t="s">
        <v>1279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2"/>
      <c r="AM123" s="22"/>
    </row>
    <row r="124" spans="1:39" ht="15.75" hidden="1" customHeight="1">
      <c r="A124" s="26">
        <f>Demographics!A126</f>
        <v>0</v>
      </c>
      <c r="B124" s="27">
        <v>120</v>
      </c>
      <c r="C124" s="28">
        <f>Demographics!C126</f>
        <v>0</v>
      </c>
      <c r="D124" s="26" t="s">
        <v>1280</v>
      </c>
      <c r="E124" s="26"/>
      <c r="F124" s="26"/>
      <c r="G124" s="26" t="s">
        <v>1281</v>
      </c>
      <c r="H124" s="26"/>
      <c r="I124" s="26"/>
      <c r="J124" s="26" t="s">
        <v>1282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1:39" ht="15.75" hidden="1" customHeight="1">
      <c r="A125" s="26">
        <f>Demographics!A127</f>
        <v>0</v>
      </c>
      <c r="B125" s="27">
        <v>121</v>
      </c>
      <c r="C125" s="28">
        <f>Demographics!C127</f>
        <v>0</v>
      </c>
      <c r="D125" s="26" t="s">
        <v>403</v>
      </c>
      <c r="E125" s="26" t="s">
        <v>403</v>
      </c>
      <c r="F125" s="26" t="s">
        <v>403</v>
      </c>
      <c r="G125" s="26" t="s">
        <v>1283</v>
      </c>
      <c r="H125" s="26"/>
      <c r="I125" s="26"/>
      <c r="J125" s="26" t="s">
        <v>1283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1:39" ht="15.75" hidden="1" customHeight="1">
      <c r="A126" s="26">
        <f>Demographics!A128</f>
        <v>0</v>
      </c>
      <c r="B126" s="27">
        <v>122</v>
      </c>
      <c r="C126" s="28">
        <f>Demographics!C128</f>
        <v>0</v>
      </c>
      <c r="D126" s="26" t="s">
        <v>1284</v>
      </c>
      <c r="E126" s="26" t="s">
        <v>1285</v>
      </c>
      <c r="F126" s="26"/>
      <c r="G126" s="26" t="s">
        <v>1286</v>
      </c>
      <c r="H126" s="26"/>
      <c r="I126" s="26"/>
      <c r="J126" s="26" t="s">
        <v>1287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1:39" ht="15.75" hidden="1" customHeight="1">
      <c r="A127" s="26">
        <f>Demographics!A129</f>
        <v>0</v>
      </c>
      <c r="B127" s="27">
        <v>123</v>
      </c>
      <c r="C127" s="28">
        <f>Demographics!C129</f>
        <v>0</v>
      </c>
      <c r="D127" s="26" t="s">
        <v>403</v>
      </c>
      <c r="E127" s="26"/>
      <c r="F127" s="26"/>
      <c r="G127" s="26" t="s">
        <v>1288</v>
      </c>
      <c r="H127" s="26"/>
      <c r="I127" s="26"/>
      <c r="J127" s="26" t="s">
        <v>1289</v>
      </c>
      <c r="K127" s="26"/>
      <c r="L127" s="26"/>
      <c r="M127" s="26"/>
      <c r="N127" s="26" t="s">
        <v>664</v>
      </c>
      <c r="O127" s="26" t="s">
        <v>1290</v>
      </c>
      <c r="P127" s="26" t="s">
        <v>1291</v>
      </c>
      <c r="Q127" s="26" t="s">
        <v>1292</v>
      </c>
      <c r="R127" s="26" t="s">
        <v>843</v>
      </c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2"/>
      <c r="AM127" s="22"/>
    </row>
    <row r="128" spans="1:39" ht="15.75" hidden="1" customHeight="1">
      <c r="A128" s="26">
        <f>Demographics!A130</f>
        <v>0</v>
      </c>
      <c r="B128" s="27">
        <v>124</v>
      </c>
      <c r="C128" s="28">
        <f>Demographics!C130</f>
        <v>0</v>
      </c>
      <c r="D128" s="26" t="s">
        <v>1293</v>
      </c>
      <c r="E128" s="26"/>
      <c r="F128" s="26"/>
      <c r="G128" s="26" t="s">
        <v>1294</v>
      </c>
      <c r="H128" s="26"/>
      <c r="I128" s="26"/>
      <c r="J128" s="26" t="s">
        <v>1295</v>
      </c>
      <c r="K128" s="26" t="s">
        <v>862</v>
      </c>
      <c r="L128" s="26"/>
      <c r="M128" s="26"/>
      <c r="N128" s="26"/>
      <c r="O128" s="26" t="s">
        <v>1296</v>
      </c>
      <c r="P128" s="26" t="s">
        <v>556</v>
      </c>
      <c r="Q128" s="26" t="s">
        <v>768</v>
      </c>
      <c r="R128" s="26" t="s">
        <v>1297</v>
      </c>
      <c r="S128" s="26" t="s">
        <v>1298</v>
      </c>
      <c r="T128" s="26" t="s">
        <v>587</v>
      </c>
      <c r="U128" s="26" t="s">
        <v>1299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2"/>
      <c r="AM128" s="22"/>
    </row>
    <row r="129" spans="1:39" ht="15.75" hidden="1" customHeight="1">
      <c r="A129" s="26">
        <f>Demographics!A131</f>
        <v>0</v>
      </c>
      <c r="B129" s="27">
        <v>125</v>
      </c>
      <c r="C129" s="28">
        <f>Demographics!C131</f>
        <v>0</v>
      </c>
      <c r="D129" s="26" t="s">
        <v>403</v>
      </c>
      <c r="E129" s="26" t="s">
        <v>403</v>
      </c>
      <c r="F129" s="26" t="s">
        <v>403</v>
      </c>
      <c r="G129" s="26" t="s">
        <v>1300</v>
      </c>
      <c r="H129" s="26"/>
      <c r="I129" s="26"/>
      <c r="J129" s="26" t="s">
        <v>1301</v>
      </c>
      <c r="K129" s="26"/>
      <c r="L129" s="26"/>
      <c r="M129" s="26"/>
      <c r="N129" s="26"/>
      <c r="O129" s="26" t="s">
        <v>1302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2"/>
      <c r="AM129" s="22"/>
    </row>
    <row r="130" spans="1:39" ht="15.75" hidden="1" customHeight="1">
      <c r="A130" s="26">
        <f>Demographics!A132</f>
        <v>0</v>
      </c>
      <c r="B130" s="27">
        <v>126</v>
      </c>
      <c r="C130" s="28">
        <f>Demographics!C132</f>
        <v>0</v>
      </c>
      <c r="D130" s="26" t="s">
        <v>403</v>
      </c>
      <c r="E130" s="26" t="s">
        <v>403</v>
      </c>
      <c r="F130" s="26" t="s">
        <v>403</v>
      </c>
      <c r="G130" s="26" t="s">
        <v>1303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2"/>
      <c r="AM130" s="22"/>
    </row>
    <row r="131" spans="1:39" ht="15.75" hidden="1" customHeight="1">
      <c r="A131" s="26">
        <f>Demographics!A133</f>
        <v>0</v>
      </c>
      <c r="B131" s="27">
        <v>127</v>
      </c>
      <c r="C131" s="28">
        <f>Demographics!C133</f>
        <v>0</v>
      </c>
      <c r="D131" s="26" t="s">
        <v>403</v>
      </c>
      <c r="E131" s="26" t="s">
        <v>403</v>
      </c>
      <c r="F131" s="26" t="s">
        <v>403</v>
      </c>
      <c r="G131" s="26" t="s">
        <v>1304</v>
      </c>
      <c r="H131" s="26"/>
      <c r="I131" s="26"/>
      <c r="J131" s="26" t="s">
        <v>1304</v>
      </c>
      <c r="K131" s="26"/>
      <c r="L131" s="26"/>
      <c r="M131" s="26"/>
      <c r="N131" s="26"/>
      <c r="O131" s="26" t="s">
        <v>1305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2"/>
      <c r="AM131" s="22"/>
    </row>
    <row r="132" spans="1:39" ht="15.75" hidden="1" customHeight="1">
      <c r="A132" s="26">
        <f>Demographics!A134</f>
        <v>0</v>
      </c>
      <c r="B132" s="27">
        <v>128</v>
      </c>
      <c r="C132" s="28">
        <f>Demographics!C134</f>
        <v>0</v>
      </c>
      <c r="D132" s="26" t="s">
        <v>403</v>
      </c>
      <c r="E132" s="26" t="s">
        <v>403</v>
      </c>
      <c r="F132" s="26" t="s">
        <v>403</v>
      </c>
      <c r="G132" s="26" t="s">
        <v>1306</v>
      </c>
      <c r="H132" s="26"/>
      <c r="I132" s="26"/>
      <c r="J132" s="26" t="s">
        <v>1307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1:39" ht="15.75" hidden="1" customHeight="1">
      <c r="A133" s="26">
        <f>Demographics!A135</f>
        <v>0</v>
      </c>
      <c r="B133" s="27">
        <v>129</v>
      </c>
      <c r="C133" s="28">
        <f>Demographics!C135</f>
        <v>0</v>
      </c>
      <c r="D133" s="26" t="s">
        <v>403</v>
      </c>
      <c r="E133" s="26" t="s">
        <v>403</v>
      </c>
      <c r="F133" s="26" t="s">
        <v>403</v>
      </c>
      <c r="G133" s="26" t="s">
        <v>1308</v>
      </c>
      <c r="H133" s="26"/>
      <c r="I133" s="26"/>
      <c r="J133" s="26"/>
      <c r="K133" s="26"/>
      <c r="L133" s="26" t="s">
        <v>1309</v>
      </c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1:39" ht="15.75" hidden="1" customHeight="1">
      <c r="A134" s="26">
        <f>Demographics!A136</f>
        <v>0</v>
      </c>
      <c r="B134" s="27">
        <v>130</v>
      </c>
      <c r="C134" s="28">
        <f>Demographics!C136</f>
        <v>0</v>
      </c>
      <c r="D134" s="26" t="s">
        <v>1310</v>
      </c>
      <c r="E134" s="26" t="s">
        <v>1267</v>
      </c>
      <c r="F134" s="26">
        <v>3334499777</v>
      </c>
      <c r="G134" s="26" t="s">
        <v>1311</v>
      </c>
      <c r="H134" s="26"/>
      <c r="I134" s="26" t="s">
        <v>1306</v>
      </c>
      <c r="J134" s="26" t="s">
        <v>1311</v>
      </c>
      <c r="K134" s="26" t="s">
        <v>1312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9" ht="15.75" hidden="1" customHeight="1">
      <c r="A135" s="26">
        <f>Demographics!A137</f>
        <v>0</v>
      </c>
      <c r="B135" s="27">
        <v>131</v>
      </c>
      <c r="C135" s="28">
        <f>Demographics!C137</f>
        <v>0</v>
      </c>
      <c r="D135" s="26" t="s">
        <v>1313</v>
      </c>
      <c r="E135" s="26" t="s">
        <v>1314</v>
      </c>
      <c r="F135" s="26">
        <v>3218821410</v>
      </c>
      <c r="G135" s="26" t="s">
        <v>1315</v>
      </c>
      <c r="H135" s="26"/>
      <c r="I135" s="26"/>
      <c r="J135" s="26" t="s">
        <v>1315</v>
      </c>
      <c r="K135" s="26" t="s">
        <v>594</v>
      </c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1:39" ht="15.75" hidden="1" customHeight="1">
      <c r="A136" s="26">
        <f>Demographics!A138</f>
        <v>0</v>
      </c>
      <c r="B136" s="27">
        <v>132</v>
      </c>
      <c r="C136" s="28">
        <f>Demographics!C138</f>
        <v>0</v>
      </c>
      <c r="D136" s="26" t="s">
        <v>1316</v>
      </c>
      <c r="E136" s="26" t="s">
        <v>1317</v>
      </c>
      <c r="F136" s="26">
        <v>3365278087</v>
      </c>
      <c r="G136" s="26" t="s">
        <v>1318</v>
      </c>
      <c r="H136" s="26"/>
      <c r="I136" s="26"/>
      <c r="J136" s="26" t="s">
        <v>1318</v>
      </c>
      <c r="K136" s="26" t="s">
        <v>660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9" ht="15.75" hidden="1" customHeight="1">
      <c r="A137" s="26">
        <f>Demographics!A139</f>
        <v>0</v>
      </c>
      <c r="B137" s="27">
        <v>133</v>
      </c>
      <c r="C137" s="28">
        <f>Demographics!C139</f>
        <v>0</v>
      </c>
      <c r="D137" s="39"/>
      <c r="E137" s="82" t="s">
        <v>1319</v>
      </c>
      <c r="F137" s="83" t="s">
        <v>1320</v>
      </c>
      <c r="G137" s="82" t="s">
        <v>1321</v>
      </c>
      <c r="H137" s="84"/>
      <c r="I137" s="82" t="s">
        <v>1322</v>
      </c>
      <c r="J137" s="82" t="s">
        <v>1323</v>
      </c>
      <c r="K137" s="39"/>
      <c r="L137" s="39"/>
      <c r="M137" s="39"/>
      <c r="N137" s="82" t="s">
        <v>1324</v>
      </c>
      <c r="O137" s="82" t="s">
        <v>1325</v>
      </c>
      <c r="P137" s="82" t="s">
        <v>1326</v>
      </c>
      <c r="Q137" s="82" t="s">
        <v>1327</v>
      </c>
      <c r="R137" s="82" t="s">
        <v>1328</v>
      </c>
      <c r="S137" s="82" t="s">
        <v>1329</v>
      </c>
      <c r="T137" s="82" t="s">
        <v>1330</v>
      </c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85"/>
      <c r="AM137" s="85"/>
    </row>
    <row r="138" spans="1:39" ht="15.75" hidden="1" customHeight="1">
      <c r="A138" s="26">
        <f>Demographics!A140</f>
        <v>0</v>
      </c>
      <c r="B138" s="27">
        <v>134</v>
      </c>
      <c r="C138" s="28">
        <f>Demographics!C140</f>
        <v>0</v>
      </c>
      <c r="D138" s="26"/>
      <c r="E138" s="86" t="s">
        <v>1331</v>
      </c>
      <c r="F138" s="87">
        <v>3005294399</v>
      </c>
      <c r="G138" s="86" t="s">
        <v>1332</v>
      </c>
      <c r="H138" s="26"/>
      <c r="I138" s="86" t="s">
        <v>1333</v>
      </c>
      <c r="J138" s="86" t="s">
        <v>1334</v>
      </c>
      <c r="K138" s="86" t="s">
        <v>1335</v>
      </c>
      <c r="L138" s="26"/>
      <c r="M138" s="26"/>
      <c r="N138" s="86" t="s">
        <v>343</v>
      </c>
      <c r="O138" s="86" t="s">
        <v>332</v>
      </c>
      <c r="P138" s="86" t="s">
        <v>1336</v>
      </c>
      <c r="Q138" s="86" t="s">
        <v>1337</v>
      </c>
      <c r="R138" s="86" t="s">
        <v>1338</v>
      </c>
      <c r="S138" s="86" t="s">
        <v>1339</v>
      </c>
      <c r="T138" s="86" t="s">
        <v>1340</v>
      </c>
      <c r="U138" s="86" t="s">
        <v>1341</v>
      </c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1:39" ht="15.75" hidden="1" customHeight="1">
      <c r="A139" s="26">
        <f>Demographics!A141</f>
        <v>0</v>
      </c>
      <c r="B139" s="27">
        <v>135</v>
      </c>
      <c r="C139" s="28">
        <f>Demographics!C141</f>
        <v>0</v>
      </c>
      <c r="D139" s="26"/>
      <c r="E139" s="88" t="s">
        <v>1342</v>
      </c>
      <c r="F139" s="89">
        <v>3345178357</v>
      </c>
      <c r="G139" s="88" t="s">
        <v>1343</v>
      </c>
      <c r="H139" s="26"/>
      <c r="I139" s="88" t="s">
        <v>1344</v>
      </c>
      <c r="J139" s="88" t="s">
        <v>1343</v>
      </c>
      <c r="K139" s="88" t="s">
        <v>1345</v>
      </c>
      <c r="L139" s="26"/>
      <c r="M139" s="88" t="s">
        <v>1346</v>
      </c>
      <c r="N139" s="88" t="s">
        <v>1347</v>
      </c>
      <c r="O139" s="88" t="s">
        <v>1348</v>
      </c>
      <c r="P139" s="88" t="s">
        <v>1349</v>
      </c>
      <c r="Q139" s="88" t="s">
        <v>1349</v>
      </c>
      <c r="R139" s="88" t="s">
        <v>1350</v>
      </c>
      <c r="S139" s="88" t="s">
        <v>1351</v>
      </c>
      <c r="T139" s="88" t="s">
        <v>1352</v>
      </c>
      <c r="U139" s="88" t="s">
        <v>1350</v>
      </c>
      <c r="V139" s="88" t="s">
        <v>1353</v>
      </c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1:39" ht="15.75" hidden="1" customHeight="1">
      <c r="A140" s="26">
        <f>Demographics!A142</f>
        <v>0</v>
      </c>
      <c r="B140" s="27">
        <v>136</v>
      </c>
      <c r="C140" s="28">
        <f>Demographics!C142</f>
        <v>0</v>
      </c>
      <c r="D140" s="26"/>
      <c r="E140" s="86" t="s">
        <v>1354</v>
      </c>
      <c r="F140" s="87">
        <v>3356519164</v>
      </c>
      <c r="G140" s="86" t="s">
        <v>1355</v>
      </c>
      <c r="H140" s="26"/>
      <c r="I140" s="86" t="s">
        <v>1355</v>
      </c>
      <c r="J140" s="26"/>
      <c r="K140" s="90" t="s">
        <v>1356</v>
      </c>
      <c r="L140" s="26"/>
      <c r="M140" s="90" t="s">
        <v>1357</v>
      </c>
      <c r="N140" s="90" t="s">
        <v>1358</v>
      </c>
      <c r="O140" s="90" t="s">
        <v>1359</v>
      </c>
      <c r="P140" s="90" t="s">
        <v>1360</v>
      </c>
      <c r="Q140" s="90" t="s">
        <v>1361</v>
      </c>
      <c r="R140" s="90" t="s">
        <v>1362</v>
      </c>
      <c r="S140" s="90" t="s">
        <v>1329</v>
      </c>
      <c r="T140" s="90" t="s">
        <v>1363</v>
      </c>
      <c r="U140" s="90" t="s">
        <v>1364</v>
      </c>
      <c r="V140" s="90" t="s">
        <v>1365</v>
      </c>
      <c r="W140" s="90" t="s">
        <v>1366</v>
      </c>
      <c r="X140" s="90" t="s">
        <v>1367</v>
      </c>
      <c r="Y140" s="90" t="s">
        <v>1368</v>
      </c>
      <c r="Z140" s="90" t="s">
        <v>1369</v>
      </c>
      <c r="AA140" s="90" t="s">
        <v>1370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1:39" ht="15.75" hidden="1" customHeight="1">
      <c r="A141" s="26">
        <f>Demographics!A143</f>
        <v>0</v>
      </c>
      <c r="B141" s="27">
        <v>137</v>
      </c>
      <c r="C141" s="28">
        <f>Demographics!C143</f>
        <v>0</v>
      </c>
      <c r="D141" s="91" t="s">
        <v>1371</v>
      </c>
      <c r="E141" s="29" t="s">
        <v>1372</v>
      </c>
      <c r="F141" s="92" t="s">
        <v>1373</v>
      </c>
      <c r="G141" s="29" t="s">
        <v>1374</v>
      </c>
      <c r="H141" s="29" t="s">
        <v>1375</v>
      </c>
      <c r="I141" s="29" t="s">
        <v>1376</v>
      </c>
      <c r="J141" s="29" t="s">
        <v>1377</v>
      </c>
      <c r="K141" s="29" t="s">
        <v>1378</v>
      </c>
      <c r="L141" s="26"/>
      <c r="M141" s="29" t="s">
        <v>1379</v>
      </c>
      <c r="N141" s="29" t="s">
        <v>1380</v>
      </c>
      <c r="O141" s="29" t="s">
        <v>1381</v>
      </c>
      <c r="P141" s="29" t="s">
        <v>1382</v>
      </c>
      <c r="Q141" s="29" t="s">
        <v>1383</v>
      </c>
      <c r="R141" s="29" t="s">
        <v>1384</v>
      </c>
      <c r="S141" s="29" t="s">
        <v>1385</v>
      </c>
      <c r="T141" s="29" t="s">
        <v>1386</v>
      </c>
      <c r="U141" s="29" t="s">
        <v>1387</v>
      </c>
      <c r="V141" s="29" t="s">
        <v>1388</v>
      </c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1:39" ht="15.75" hidden="1" customHeight="1">
      <c r="A142" s="26">
        <f>Demographics!A144</f>
        <v>0</v>
      </c>
      <c r="B142" s="27">
        <v>138</v>
      </c>
      <c r="C142" s="28">
        <f>Demographics!C144</f>
        <v>0</v>
      </c>
      <c r="D142" s="26" t="s">
        <v>1389</v>
      </c>
      <c r="E142" s="93" t="s">
        <v>1390</v>
      </c>
      <c r="F142" s="26"/>
      <c r="G142" s="93" t="s">
        <v>1391</v>
      </c>
      <c r="H142" s="94"/>
      <c r="I142" s="93" t="s">
        <v>1392</v>
      </c>
      <c r="J142" s="93" t="s">
        <v>1393</v>
      </c>
      <c r="K142" s="93" t="s">
        <v>1394</v>
      </c>
      <c r="L142" s="93" t="s">
        <v>1395</v>
      </c>
      <c r="M142" s="93" t="s">
        <v>1396</v>
      </c>
      <c r="N142" s="93" t="s">
        <v>1397</v>
      </c>
      <c r="O142" s="93" t="s">
        <v>1398</v>
      </c>
      <c r="P142" s="93" t="s">
        <v>1399</v>
      </c>
      <c r="Q142" s="93" t="s">
        <v>1400</v>
      </c>
      <c r="R142" s="93" t="s">
        <v>1401</v>
      </c>
      <c r="S142" s="93" t="s">
        <v>1402</v>
      </c>
      <c r="T142" s="93" t="s">
        <v>1403</v>
      </c>
      <c r="U142" s="93" t="s">
        <v>1404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1:39" ht="15.75" hidden="1" customHeight="1">
      <c r="A143" s="26">
        <f>Demographics!A145</f>
        <v>0</v>
      </c>
      <c r="B143" s="27">
        <v>139</v>
      </c>
      <c r="C143" s="28">
        <f>Demographics!C145</f>
        <v>0</v>
      </c>
      <c r="D143" s="28" t="s">
        <v>1405</v>
      </c>
      <c r="E143" s="26"/>
      <c r="F143" s="26"/>
      <c r="G143" s="95" t="s">
        <v>1406</v>
      </c>
      <c r="H143" s="26"/>
      <c r="I143" s="95" t="s">
        <v>1407</v>
      </c>
      <c r="J143" s="26"/>
      <c r="K143" s="95" t="s">
        <v>1408</v>
      </c>
      <c r="L143" s="95" t="s">
        <v>1409</v>
      </c>
      <c r="M143" s="95" t="s">
        <v>1406</v>
      </c>
      <c r="N143" s="95" t="s">
        <v>1410</v>
      </c>
      <c r="O143" s="95" t="s">
        <v>1411</v>
      </c>
      <c r="P143" s="95" t="s">
        <v>1412</v>
      </c>
      <c r="Q143" s="95" t="s">
        <v>1413</v>
      </c>
      <c r="R143" s="95" t="s">
        <v>417</v>
      </c>
      <c r="S143" s="95" t="s">
        <v>417</v>
      </c>
      <c r="T143" s="95" t="s">
        <v>1414</v>
      </c>
      <c r="U143" s="95" t="s">
        <v>1415</v>
      </c>
      <c r="V143" s="95" t="s">
        <v>1416</v>
      </c>
      <c r="W143" s="95" t="s">
        <v>1417</v>
      </c>
      <c r="X143" s="95" t="s">
        <v>1418</v>
      </c>
      <c r="Y143" s="95" t="s">
        <v>1419</v>
      </c>
      <c r="Z143" s="95" t="s">
        <v>1420</v>
      </c>
      <c r="AA143" s="95" t="s">
        <v>1421</v>
      </c>
      <c r="AB143" s="95" t="s">
        <v>1416</v>
      </c>
      <c r="AC143" s="95" t="s">
        <v>1422</v>
      </c>
      <c r="AD143" s="26"/>
      <c r="AE143" s="26"/>
      <c r="AF143" s="26"/>
      <c r="AG143" s="26"/>
      <c r="AH143" s="26"/>
      <c r="AI143" s="26"/>
      <c r="AJ143" s="26"/>
      <c r="AK143" s="26"/>
    </row>
    <row r="144" spans="1:39" ht="15.75" hidden="1" customHeight="1">
      <c r="A144" s="26">
        <f>Demographics!A146</f>
        <v>0</v>
      </c>
      <c r="B144" s="27">
        <v>140</v>
      </c>
      <c r="C144" s="28">
        <f>Demographics!C146</f>
        <v>0</v>
      </c>
      <c r="D144" s="96" t="s">
        <v>1423</v>
      </c>
      <c r="E144" s="97" t="s">
        <v>1424</v>
      </c>
      <c r="F144" s="98" t="s">
        <v>1425</v>
      </c>
      <c r="G144" s="97" t="s">
        <v>1426</v>
      </c>
      <c r="H144" s="26"/>
      <c r="I144" s="26"/>
      <c r="J144" s="97" t="s">
        <v>1426</v>
      </c>
      <c r="K144" s="26"/>
      <c r="L144" s="26"/>
      <c r="M144" s="26"/>
      <c r="N144" s="97" t="s">
        <v>1427</v>
      </c>
      <c r="O144" s="97" t="s">
        <v>1428</v>
      </c>
      <c r="P144" s="97" t="s">
        <v>1429</v>
      </c>
      <c r="Q144" s="97" t="s">
        <v>1430</v>
      </c>
      <c r="R144" s="97" t="s">
        <v>1431</v>
      </c>
      <c r="S144" s="97" t="s">
        <v>1432</v>
      </c>
      <c r="T144" s="97" t="s">
        <v>450</v>
      </c>
      <c r="U144" s="97" t="s">
        <v>1433</v>
      </c>
      <c r="V144" s="97" t="s">
        <v>1434</v>
      </c>
      <c r="W144" s="97" t="s">
        <v>1435</v>
      </c>
      <c r="X144" s="97" t="s">
        <v>1436</v>
      </c>
      <c r="Y144" s="97" t="s">
        <v>1437</v>
      </c>
      <c r="Z144" s="97" t="s">
        <v>1438</v>
      </c>
      <c r="AA144" s="97" t="s">
        <v>1439</v>
      </c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1:37" ht="15.75" hidden="1" customHeight="1">
      <c r="A145" s="26">
        <f>Demographics!A147</f>
        <v>0</v>
      </c>
      <c r="B145" s="27">
        <v>141</v>
      </c>
      <c r="C145" s="28">
        <f>Demographics!C147</f>
        <v>0</v>
      </c>
      <c r="D145" s="99" t="s">
        <v>1440</v>
      </c>
      <c r="E145" s="100" t="s">
        <v>1441</v>
      </c>
      <c r="F145" s="101">
        <v>3025184299</v>
      </c>
      <c r="G145" s="100" t="s">
        <v>1442</v>
      </c>
      <c r="H145" s="26"/>
      <c r="I145" s="26"/>
      <c r="J145" s="102" t="s">
        <v>1443</v>
      </c>
      <c r="K145" s="100" t="s">
        <v>1444</v>
      </c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1:37" ht="15.75" hidden="1" customHeight="1">
      <c r="A146" s="26">
        <f>Demographics!A148</f>
        <v>0</v>
      </c>
      <c r="B146" s="27">
        <v>142</v>
      </c>
      <c r="C146" s="28">
        <f>Demographics!C148</f>
        <v>0</v>
      </c>
      <c r="D146" s="26" t="s">
        <v>1445</v>
      </c>
      <c r="E146" s="82" t="s">
        <v>1446</v>
      </c>
      <c r="F146" s="103" t="s">
        <v>1447</v>
      </c>
      <c r="G146" s="82" t="s">
        <v>1448</v>
      </c>
      <c r="H146" s="26"/>
      <c r="I146" s="82" t="s">
        <v>1449</v>
      </c>
      <c r="J146" s="82" t="s">
        <v>1450</v>
      </c>
      <c r="K146" s="82" t="s">
        <v>1451</v>
      </c>
      <c r="L146" s="82" t="s">
        <v>1452</v>
      </c>
      <c r="M146" s="82" t="s">
        <v>1448</v>
      </c>
      <c r="N146" s="82" t="s">
        <v>1453</v>
      </c>
      <c r="O146" s="82" t="s">
        <v>1454</v>
      </c>
      <c r="P146" s="82" t="s">
        <v>1455</v>
      </c>
      <c r="Q146" s="82" t="s">
        <v>1456</v>
      </c>
      <c r="R146" s="82" t="s">
        <v>1457</v>
      </c>
      <c r="S146" s="82" t="s">
        <v>1458</v>
      </c>
      <c r="T146" s="82" t="s">
        <v>1430</v>
      </c>
      <c r="U146" s="82" t="s">
        <v>1459</v>
      </c>
      <c r="V146" s="82" t="s">
        <v>1460</v>
      </c>
      <c r="W146" s="82" t="s">
        <v>357</v>
      </c>
      <c r="X146" s="82" t="s">
        <v>1461</v>
      </c>
      <c r="Y146" s="82" t="s">
        <v>1462</v>
      </c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1:37" ht="15.75" hidden="1" customHeight="1">
      <c r="A147" s="26">
        <f>Demographics!A149</f>
        <v>0</v>
      </c>
      <c r="B147" s="27">
        <v>143</v>
      </c>
      <c r="C147" s="28">
        <f>Demographics!C149</f>
        <v>0</v>
      </c>
      <c r="D147" s="26" t="s">
        <v>1463</v>
      </c>
      <c r="E147" s="82" t="s">
        <v>1319</v>
      </c>
      <c r="F147" s="83" t="s">
        <v>1320</v>
      </c>
      <c r="G147" s="82" t="s">
        <v>1321</v>
      </c>
      <c r="H147" s="84"/>
      <c r="I147" s="82" t="s">
        <v>1322</v>
      </c>
      <c r="J147" s="82" t="s">
        <v>1323</v>
      </c>
      <c r="K147" s="39"/>
      <c r="L147" s="39"/>
      <c r="M147" s="39"/>
      <c r="N147" s="82" t="s">
        <v>1324</v>
      </c>
      <c r="O147" s="82" t="s">
        <v>1325</v>
      </c>
      <c r="P147" s="82" t="s">
        <v>1326</v>
      </c>
      <c r="Q147" s="82" t="s">
        <v>1327</v>
      </c>
      <c r="R147" s="82" t="s">
        <v>1328</v>
      </c>
      <c r="S147" s="82" t="s">
        <v>1329</v>
      </c>
      <c r="T147" s="82" t="s">
        <v>1330</v>
      </c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1:37" ht="15.75" hidden="1" customHeight="1">
      <c r="A148" s="26">
        <f>Demographics!A150</f>
        <v>0</v>
      </c>
      <c r="B148" s="27">
        <v>144</v>
      </c>
      <c r="C148" s="28">
        <f>Demographics!C150</f>
        <v>0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1:37" ht="15.75" hidden="1" customHeight="1">
      <c r="A149" s="26">
        <f>Demographics!A151</f>
        <v>0</v>
      </c>
      <c r="B149" s="27">
        <v>145</v>
      </c>
      <c r="C149" s="28">
        <f>Demographics!C151</f>
        <v>0</v>
      </c>
      <c r="D149" s="86" t="s">
        <v>1464</v>
      </c>
      <c r="E149" s="97" t="s">
        <v>1465</v>
      </c>
      <c r="F149" s="26"/>
      <c r="G149" s="97" t="s">
        <v>1466</v>
      </c>
      <c r="H149" s="97" t="s">
        <v>1467</v>
      </c>
      <c r="I149" s="26"/>
      <c r="J149" s="97" t="s">
        <v>1466</v>
      </c>
      <c r="K149" s="97" t="s">
        <v>1429</v>
      </c>
      <c r="L149" s="26"/>
      <c r="M149" s="97" t="s">
        <v>1468</v>
      </c>
      <c r="N149" s="97" t="s">
        <v>1469</v>
      </c>
      <c r="O149" s="97" t="s">
        <v>1470</v>
      </c>
      <c r="P149" s="97" t="s">
        <v>1471</v>
      </c>
      <c r="Q149" s="97" t="s">
        <v>1472</v>
      </c>
      <c r="R149" s="97" t="s">
        <v>1473</v>
      </c>
      <c r="S149" s="97" t="s">
        <v>1474</v>
      </c>
      <c r="T149" s="97" t="s">
        <v>1475</v>
      </c>
      <c r="U149" s="97" t="s">
        <v>1476</v>
      </c>
      <c r="V149" s="97" t="s">
        <v>1477</v>
      </c>
      <c r="W149" s="97" t="s">
        <v>1478</v>
      </c>
      <c r="X149" s="97" t="s">
        <v>1479</v>
      </c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1:37" ht="15.75" hidden="1" customHeight="1">
      <c r="A150" s="26">
        <f>Demographics!A152</f>
        <v>0</v>
      </c>
      <c r="B150" s="27">
        <v>146</v>
      </c>
      <c r="C150" s="28">
        <f>Demographics!C152</f>
        <v>0</v>
      </c>
      <c r="D150" s="99" t="s">
        <v>1440</v>
      </c>
      <c r="E150" s="100" t="s">
        <v>1480</v>
      </c>
      <c r="F150" s="101">
        <v>3025184299</v>
      </c>
      <c r="G150" s="102" t="s">
        <v>1481</v>
      </c>
      <c r="H150" s="26"/>
      <c r="I150" s="100" t="s">
        <v>1482</v>
      </c>
      <c r="J150" s="102" t="s">
        <v>1481</v>
      </c>
      <c r="K150" s="100" t="s">
        <v>1483</v>
      </c>
      <c r="L150" s="26"/>
      <c r="M150" s="100" t="s">
        <v>1484</v>
      </c>
      <c r="N150" s="102" t="s">
        <v>481</v>
      </c>
      <c r="O150" s="104" t="s">
        <v>1485</v>
      </c>
      <c r="P150" s="104" t="s">
        <v>1486</v>
      </c>
      <c r="Q150" s="102" t="s">
        <v>1487</v>
      </c>
      <c r="R150" s="102" t="s">
        <v>1488</v>
      </c>
      <c r="S150" s="102" t="s">
        <v>1489</v>
      </c>
      <c r="T150" s="102" t="s">
        <v>1490</v>
      </c>
      <c r="U150" s="102" t="s">
        <v>1491</v>
      </c>
      <c r="V150" s="102" t="s">
        <v>1492</v>
      </c>
      <c r="W150" s="91" t="s">
        <v>1493</v>
      </c>
      <c r="X150" s="83" t="s">
        <v>1494</v>
      </c>
      <c r="Y150" s="83" t="s">
        <v>1495</v>
      </c>
      <c r="Z150" s="29" t="s">
        <v>1496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1:37" ht="15.75" hidden="1" customHeight="1">
      <c r="A151" s="26">
        <f>Demographics!A153</f>
        <v>0</v>
      </c>
      <c r="B151" s="27">
        <v>147</v>
      </c>
      <c r="C151" s="28">
        <f>Demographics!C153</f>
        <v>0</v>
      </c>
      <c r="D151" s="105" t="s">
        <v>1497</v>
      </c>
      <c r="E151" s="82" t="s">
        <v>1498</v>
      </c>
      <c r="F151" s="83">
        <f t="shared" ref="F151:G151" si="0">C141</f>
        <v>0</v>
      </c>
      <c r="G151" s="84" t="str">
        <f t="shared" si="0"/>
        <v>BHU BAJNIAL</v>
      </c>
      <c r="H151" s="26"/>
      <c r="I151" s="82" t="s">
        <v>1499</v>
      </c>
      <c r="J151" s="82" t="s">
        <v>1500</v>
      </c>
      <c r="K151" s="82" t="s">
        <v>1501</v>
      </c>
      <c r="L151" s="26"/>
      <c r="M151" s="82" t="s">
        <v>1502</v>
      </c>
      <c r="N151" s="82" t="s">
        <v>1330</v>
      </c>
      <c r="O151" s="82" t="s">
        <v>1503</v>
      </c>
      <c r="P151" s="82" t="s">
        <v>1504</v>
      </c>
      <c r="Q151" s="82" t="s">
        <v>1505</v>
      </c>
      <c r="R151" s="82" t="s">
        <v>1506</v>
      </c>
      <c r="S151" s="82" t="s">
        <v>385</v>
      </c>
      <c r="T151" s="82" t="s">
        <v>332</v>
      </c>
      <c r="U151" s="82" t="s">
        <v>1507</v>
      </c>
      <c r="V151" s="82" t="s">
        <v>332</v>
      </c>
      <c r="W151" s="82" t="s">
        <v>1508</v>
      </c>
      <c r="X151" s="82" t="s">
        <v>1509</v>
      </c>
      <c r="Y151" s="82" t="s">
        <v>1510</v>
      </c>
      <c r="Z151" s="82" t="s">
        <v>1511</v>
      </c>
      <c r="AA151" s="82" t="s">
        <v>1512</v>
      </c>
      <c r="AB151" s="82" t="s">
        <v>1513</v>
      </c>
      <c r="AC151" s="82" t="s">
        <v>1514</v>
      </c>
      <c r="AD151" s="82" t="s">
        <v>1515</v>
      </c>
      <c r="AE151" s="82" t="s">
        <v>1516</v>
      </c>
      <c r="AF151" s="82" t="s">
        <v>1517</v>
      </c>
      <c r="AG151" s="26"/>
      <c r="AH151" s="26"/>
      <c r="AI151" s="26"/>
      <c r="AJ151" s="26"/>
      <c r="AK151" s="26"/>
    </row>
    <row r="152" spans="1:37" ht="15.75" hidden="1" customHeight="1">
      <c r="A152" s="26">
        <f>Demographics!A154</f>
        <v>0</v>
      </c>
      <c r="B152" s="27">
        <v>148</v>
      </c>
      <c r="C152" s="28">
        <f>Demographics!C154</f>
        <v>0</v>
      </c>
      <c r="D152" s="100" t="s">
        <v>1518</v>
      </c>
      <c r="E152" s="104" t="s">
        <v>1519</v>
      </c>
      <c r="F152" s="101">
        <v>3215842495</v>
      </c>
      <c r="G152" s="100" t="s">
        <v>1520</v>
      </c>
      <c r="H152" s="26"/>
      <c r="I152" s="26"/>
      <c r="J152" s="91" t="s">
        <v>1521</v>
      </c>
      <c r="K152" s="100" t="s">
        <v>1522</v>
      </c>
      <c r="L152" s="91" t="s">
        <v>1523</v>
      </c>
      <c r="M152" s="91"/>
      <c r="N152" s="100" t="s">
        <v>1524</v>
      </c>
      <c r="O152" s="100" t="s">
        <v>1525</v>
      </c>
      <c r="P152" s="100" t="s">
        <v>1526</v>
      </c>
      <c r="Q152" s="100" t="s">
        <v>1527</v>
      </c>
      <c r="R152" s="100" t="s">
        <v>1413</v>
      </c>
      <c r="S152" s="100" t="s">
        <v>1528</v>
      </c>
      <c r="T152" s="100" t="s">
        <v>1529</v>
      </c>
      <c r="U152" s="91" t="s">
        <v>1530</v>
      </c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1:37" ht="15.75" hidden="1" customHeight="1">
      <c r="A153" s="26">
        <f>Demographics!A155</f>
        <v>0</v>
      </c>
      <c r="B153" s="27">
        <v>149</v>
      </c>
      <c r="C153" s="28">
        <f>Demographics!C155</f>
        <v>0</v>
      </c>
      <c r="D153" s="96" t="s">
        <v>1423</v>
      </c>
      <c r="E153" s="97" t="s">
        <v>1531</v>
      </c>
      <c r="F153" s="98" t="s">
        <v>1425</v>
      </c>
      <c r="G153" s="97" t="s">
        <v>339</v>
      </c>
      <c r="H153" s="26"/>
      <c r="I153" s="97" t="s">
        <v>1532</v>
      </c>
      <c r="J153" s="26"/>
      <c r="K153" s="97" t="s">
        <v>1533</v>
      </c>
      <c r="L153" s="97" t="s">
        <v>1534</v>
      </c>
      <c r="M153" s="106" t="s">
        <v>339</v>
      </c>
      <c r="N153" s="106" t="s">
        <v>1427</v>
      </c>
      <c r="O153" s="106" t="s">
        <v>1535</v>
      </c>
      <c r="P153" s="106" t="s">
        <v>1536</v>
      </c>
      <c r="Q153" s="106" t="s">
        <v>322</v>
      </c>
      <c r="R153" s="106" t="s">
        <v>1537</v>
      </c>
      <c r="S153" s="106" t="s">
        <v>1538</v>
      </c>
      <c r="T153" s="106" t="s">
        <v>1539</v>
      </c>
      <c r="U153" s="106" t="s">
        <v>1540</v>
      </c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1:37" ht="15.75" hidden="1" customHeight="1">
      <c r="A154" s="26">
        <f>Demographics!A156</f>
        <v>0</v>
      </c>
      <c r="B154" s="27">
        <v>150</v>
      </c>
      <c r="C154" s="28">
        <f>Demographics!C156</f>
        <v>0</v>
      </c>
      <c r="D154" s="107" t="s">
        <v>1541</v>
      </c>
      <c r="E154" s="107" t="s">
        <v>1542</v>
      </c>
      <c r="F154" s="87">
        <v>3342833088</v>
      </c>
      <c r="G154" s="107" t="s">
        <v>1543</v>
      </c>
      <c r="H154" s="26"/>
      <c r="I154" s="107" t="s">
        <v>1543</v>
      </c>
      <c r="J154" s="96" t="s">
        <v>1544</v>
      </c>
      <c r="K154" s="107" t="s">
        <v>1545</v>
      </c>
      <c r="L154" s="96" t="s">
        <v>1546</v>
      </c>
      <c r="M154" s="96" t="s">
        <v>1027</v>
      </c>
      <c r="N154" s="96" t="s">
        <v>1547</v>
      </c>
      <c r="O154" s="96" t="s">
        <v>1548</v>
      </c>
      <c r="P154" s="96" t="s">
        <v>1549</v>
      </c>
      <c r="Q154" s="96" t="s">
        <v>1550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1:37" ht="13.5" hidden="1" customHeight="1">
      <c r="A155" s="26">
        <f>Demographics!A157</f>
        <v>0</v>
      </c>
      <c r="B155" s="27">
        <v>151</v>
      </c>
      <c r="C155" s="28">
        <f>Demographics!C157</f>
        <v>0</v>
      </c>
      <c r="D155" s="86" t="s">
        <v>1551</v>
      </c>
      <c r="E155" s="87">
        <v>3215842495</v>
      </c>
      <c r="F155" s="86" t="s">
        <v>1519</v>
      </c>
      <c r="G155" s="26"/>
      <c r="H155" s="86" t="s">
        <v>1552</v>
      </c>
      <c r="I155" s="26"/>
      <c r="J155" s="86" t="s">
        <v>1553</v>
      </c>
      <c r="K155" s="86" t="s">
        <v>1522</v>
      </c>
      <c r="L155" s="26"/>
      <c r="M155" s="26"/>
      <c r="N155" s="86" t="s">
        <v>1554</v>
      </c>
      <c r="O155" s="86" t="s">
        <v>1555</v>
      </c>
      <c r="P155" s="86" t="s">
        <v>1556</v>
      </c>
      <c r="Q155" s="86" t="s">
        <v>1557</v>
      </c>
      <c r="R155" s="86" t="s">
        <v>1558</v>
      </c>
      <c r="S155" s="86" t="s">
        <v>1559</v>
      </c>
      <c r="T155" s="86" t="s">
        <v>1560</v>
      </c>
      <c r="U155" s="86" t="s">
        <v>1561</v>
      </c>
      <c r="V155" s="86" t="s">
        <v>1562</v>
      </c>
      <c r="W155" s="86" t="s">
        <v>1563</v>
      </c>
      <c r="X155" s="86" t="s">
        <v>1564</v>
      </c>
      <c r="Y155" s="86" t="s">
        <v>1565</v>
      </c>
      <c r="Z155" s="86" t="s">
        <v>1566</v>
      </c>
      <c r="AA155" s="86" t="s">
        <v>1567</v>
      </c>
      <c r="AB155" s="86" t="s">
        <v>1568</v>
      </c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1:37" ht="13.5" hidden="1" customHeight="1">
      <c r="A156" s="26">
        <f>Demographics!A158</f>
        <v>0</v>
      </c>
      <c r="B156" s="27">
        <v>152</v>
      </c>
      <c r="C156" s="28">
        <f>Demographics!C158</f>
        <v>0</v>
      </c>
      <c r="D156" s="100" t="s">
        <v>1569</v>
      </c>
      <c r="E156" s="102"/>
      <c r="F156" s="100" t="s">
        <v>1570</v>
      </c>
      <c r="G156" s="100" t="s">
        <v>1571</v>
      </c>
      <c r="H156" s="102"/>
      <c r="I156" s="100" t="s">
        <v>1572</v>
      </c>
      <c r="J156" s="100" t="s">
        <v>1573</v>
      </c>
      <c r="K156" s="26"/>
      <c r="L156" s="100" t="s">
        <v>1574</v>
      </c>
      <c r="M156" s="100" t="s">
        <v>1571</v>
      </c>
      <c r="N156" s="100" t="s">
        <v>1575</v>
      </c>
      <c r="O156" s="102" t="s">
        <v>1576</v>
      </c>
      <c r="P156" s="102" t="s">
        <v>1577</v>
      </c>
      <c r="Q156" s="102" t="s">
        <v>1578</v>
      </c>
      <c r="R156" s="102" t="s">
        <v>1579</v>
      </c>
      <c r="S156" s="102" t="s">
        <v>1580</v>
      </c>
      <c r="T156" s="102" t="s">
        <v>1581</v>
      </c>
      <c r="U156" s="102" t="s">
        <v>1582</v>
      </c>
      <c r="V156" s="102" t="s">
        <v>1583</v>
      </c>
      <c r="W156" s="102" t="s">
        <v>1584</v>
      </c>
      <c r="X156" s="102" t="s">
        <v>1585</v>
      </c>
      <c r="Y156" s="102" t="s">
        <v>1584</v>
      </c>
      <c r="Z156" s="102" t="s">
        <v>1586</v>
      </c>
      <c r="AA156" s="102" t="s">
        <v>1587</v>
      </c>
      <c r="AB156" s="102" t="s">
        <v>1586</v>
      </c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1:37" ht="15.75" hidden="1" customHeight="1">
      <c r="A157" s="26">
        <f>Demographics!A159</f>
        <v>0</v>
      </c>
      <c r="B157" s="27">
        <v>153</v>
      </c>
      <c r="C157" s="28">
        <f>Demographics!C159</f>
        <v>0</v>
      </c>
      <c r="D157" s="99" t="s">
        <v>1588</v>
      </c>
      <c r="E157" s="108" t="s">
        <v>1589</v>
      </c>
      <c r="F157" s="83" t="s">
        <v>1590</v>
      </c>
      <c r="G157" s="83" t="s">
        <v>1591</v>
      </c>
      <c r="H157" s="26"/>
      <c r="I157" s="83" t="s">
        <v>1592</v>
      </c>
      <c r="J157" s="83" t="s">
        <v>1593</v>
      </c>
      <c r="K157" s="83" t="s">
        <v>1594</v>
      </c>
      <c r="L157" s="26"/>
      <c r="M157" s="83" t="s">
        <v>1595</v>
      </c>
      <c r="N157" s="83" t="s">
        <v>1596</v>
      </c>
      <c r="O157" s="83" t="s">
        <v>1597</v>
      </c>
      <c r="P157" s="83" t="s">
        <v>1598</v>
      </c>
      <c r="Q157" s="83" t="s">
        <v>1599</v>
      </c>
      <c r="R157" s="83" t="s">
        <v>1600</v>
      </c>
      <c r="S157" s="83" t="s">
        <v>1601</v>
      </c>
      <c r="T157" s="83" t="s">
        <v>1602</v>
      </c>
      <c r="U157" s="29" t="s">
        <v>1603</v>
      </c>
      <c r="V157" s="29" t="s">
        <v>1604</v>
      </c>
      <c r="W157" s="83" t="s">
        <v>1605</v>
      </c>
      <c r="X157" s="83" t="s">
        <v>1606</v>
      </c>
      <c r="Y157" s="83" t="s">
        <v>1607</v>
      </c>
      <c r="Z157" s="29" t="s">
        <v>1608</v>
      </c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1:37" ht="15.75" hidden="1" customHeight="1">
      <c r="A158" s="26">
        <f>Demographics!A160</f>
        <v>0</v>
      </c>
      <c r="B158" s="27">
        <v>154</v>
      </c>
      <c r="C158" s="28">
        <f>Demographics!C160</f>
        <v>0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1:37" ht="15.75" hidden="1" customHeight="1">
      <c r="A159" s="26">
        <f>Demographics!A161</f>
        <v>0</v>
      </c>
      <c r="B159" s="27">
        <v>155</v>
      </c>
      <c r="C159" s="28">
        <f>Demographics!C161</f>
        <v>0</v>
      </c>
      <c r="D159" s="90" t="s">
        <v>1464</v>
      </c>
      <c r="E159" s="98" t="s">
        <v>1609</v>
      </c>
      <c r="F159" s="97" t="s">
        <v>1465</v>
      </c>
      <c r="G159" s="97" t="s">
        <v>1610</v>
      </c>
      <c r="H159" s="26"/>
      <c r="I159" s="26"/>
      <c r="J159" s="97" t="s">
        <v>1610</v>
      </c>
      <c r="K159" s="26"/>
      <c r="L159" s="26"/>
      <c r="M159" s="106" t="s">
        <v>1468</v>
      </c>
      <c r="N159" s="106" t="s">
        <v>1469</v>
      </c>
      <c r="O159" s="106" t="s">
        <v>1611</v>
      </c>
      <c r="P159" s="106" t="s">
        <v>1612</v>
      </c>
      <c r="Q159" s="106" t="s">
        <v>1613</v>
      </c>
      <c r="R159" s="106" t="s">
        <v>1614</v>
      </c>
      <c r="S159" s="106" t="s">
        <v>1615</v>
      </c>
      <c r="T159" s="106" t="s">
        <v>1616</v>
      </c>
      <c r="U159" s="106" t="s">
        <v>417</v>
      </c>
      <c r="V159" s="106" t="s">
        <v>1617</v>
      </c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1:37" ht="15.75" hidden="1" customHeight="1">
      <c r="A160" s="26">
        <f>Demographics!A162</f>
        <v>0</v>
      </c>
      <c r="B160" s="27">
        <v>156</v>
      </c>
      <c r="C160" s="28">
        <f>Demographics!C162</f>
        <v>0</v>
      </c>
      <c r="D160" s="107" t="s">
        <v>1618</v>
      </c>
      <c r="E160" s="87">
        <v>3355410519</v>
      </c>
      <c r="F160" s="86" t="s">
        <v>1619</v>
      </c>
      <c r="G160" s="86" t="s">
        <v>1620</v>
      </c>
      <c r="H160" s="26"/>
      <c r="I160" s="86" t="s">
        <v>1621</v>
      </c>
      <c r="J160" s="86" t="s">
        <v>1622</v>
      </c>
      <c r="K160" s="86" t="s">
        <v>1623</v>
      </c>
      <c r="L160" s="26"/>
      <c r="M160" s="86" t="s">
        <v>1624</v>
      </c>
      <c r="N160" s="86" t="s">
        <v>1625</v>
      </c>
      <c r="O160" s="107"/>
      <c r="P160" s="86" t="s">
        <v>1626</v>
      </c>
      <c r="Q160" s="86" t="s">
        <v>332</v>
      </c>
      <c r="R160" s="86" t="s">
        <v>1627</v>
      </c>
      <c r="S160" s="86" t="s">
        <v>1628</v>
      </c>
      <c r="T160" s="86" t="s">
        <v>1629</v>
      </c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1:37" ht="14.25" hidden="1" customHeight="1">
      <c r="A161" s="26">
        <f>Demographics!A163</f>
        <v>0</v>
      </c>
      <c r="B161" s="27">
        <v>157</v>
      </c>
      <c r="C161" s="28">
        <f>Demographics!C163</f>
        <v>0</v>
      </c>
      <c r="D161" s="99" t="s">
        <v>1588</v>
      </c>
      <c r="E161" s="108" t="s">
        <v>1589</v>
      </c>
      <c r="F161" s="83" t="s">
        <v>1590</v>
      </c>
      <c r="G161" s="83" t="s">
        <v>1591</v>
      </c>
      <c r="H161" s="83" t="s">
        <v>1592</v>
      </c>
      <c r="I161" s="107"/>
      <c r="J161" s="83" t="s">
        <v>1630</v>
      </c>
      <c r="K161" s="83" t="s">
        <v>1594</v>
      </c>
      <c r="L161" s="26"/>
      <c r="M161" s="83" t="s">
        <v>1595</v>
      </c>
      <c r="N161" s="83" t="s">
        <v>1596</v>
      </c>
      <c r="O161" s="29" t="s">
        <v>1631</v>
      </c>
      <c r="P161" s="29" t="s">
        <v>1632</v>
      </c>
      <c r="Q161" s="29" t="s">
        <v>1633</v>
      </c>
      <c r="R161" s="29" t="s">
        <v>1634</v>
      </c>
      <c r="S161" s="29" t="s">
        <v>1635</v>
      </c>
      <c r="T161" s="29" t="s">
        <v>1636</v>
      </c>
      <c r="U161" s="29" t="s">
        <v>1637</v>
      </c>
      <c r="V161" s="29" t="s">
        <v>1638</v>
      </c>
      <c r="W161" s="29" t="s">
        <v>1639</v>
      </c>
      <c r="X161" s="83" t="s">
        <v>1640</v>
      </c>
      <c r="Y161" s="83" t="s">
        <v>1641</v>
      </c>
      <c r="Z161" s="29" t="s">
        <v>1642</v>
      </c>
      <c r="AA161" s="109" t="s">
        <v>1643</v>
      </c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ht="13.5" hidden="1" customHeight="1">
      <c r="A162" s="26">
        <f>Demographics!A164</f>
        <v>0</v>
      </c>
      <c r="B162" s="27">
        <v>158</v>
      </c>
      <c r="C162" s="28">
        <f>Demographics!C164</f>
        <v>0</v>
      </c>
      <c r="D162" s="86" t="s">
        <v>1644</v>
      </c>
      <c r="E162" s="87">
        <v>3355410519</v>
      </c>
      <c r="F162" s="86" t="s">
        <v>1645</v>
      </c>
      <c r="G162" s="86" t="s">
        <v>1625</v>
      </c>
      <c r="H162" s="26"/>
      <c r="I162" s="86" t="s">
        <v>1621</v>
      </c>
      <c r="J162" s="86" t="s">
        <v>1646</v>
      </c>
      <c r="K162" s="86" t="s">
        <v>1647</v>
      </c>
      <c r="L162" s="26"/>
      <c r="M162" s="86" t="s">
        <v>1648</v>
      </c>
      <c r="N162" s="86" t="s">
        <v>1625</v>
      </c>
      <c r="O162" s="86" t="s">
        <v>1649</v>
      </c>
      <c r="P162" s="86" t="s">
        <v>1650</v>
      </c>
      <c r="Q162" s="86" t="s">
        <v>1651</v>
      </c>
      <c r="R162" s="86" t="s">
        <v>1652</v>
      </c>
      <c r="S162" s="86" t="s">
        <v>1653</v>
      </c>
      <c r="T162" s="107"/>
      <c r="U162" s="86" t="s">
        <v>1654</v>
      </c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ht="15.75" hidden="1" customHeight="1">
      <c r="A163" s="26">
        <f>Demographics!A165</f>
        <v>0</v>
      </c>
      <c r="B163" s="27">
        <v>159</v>
      </c>
      <c r="C163" s="28">
        <f>Demographics!C165</f>
        <v>0</v>
      </c>
      <c r="D163" s="102" t="s">
        <v>1655</v>
      </c>
      <c r="E163" s="101">
        <v>3425377585</v>
      </c>
      <c r="F163" s="102" t="s">
        <v>1656</v>
      </c>
      <c r="G163" s="102" t="s">
        <v>1657</v>
      </c>
      <c r="H163" s="26"/>
      <c r="I163" s="102" t="s">
        <v>1658</v>
      </c>
      <c r="J163" s="102" t="s">
        <v>1659</v>
      </c>
      <c r="K163" s="26"/>
      <c r="L163" s="26"/>
      <c r="M163" s="102" t="s">
        <v>1657</v>
      </c>
      <c r="N163" s="102" t="s">
        <v>1660</v>
      </c>
      <c r="O163" s="102" t="s">
        <v>1661</v>
      </c>
      <c r="P163" s="102" t="s">
        <v>1662</v>
      </c>
      <c r="Q163" s="102" t="s">
        <v>1663</v>
      </c>
      <c r="R163" s="102" t="s">
        <v>1664</v>
      </c>
      <c r="S163" s="102" t="s">
        <v>1665</v>
      </c>
      <c r="T163" s="102" t="s">
        <v>1666</v>
      </c>
      <c r="U163" s="102" t="s">
        <v>1667</v>
      </c>
      <c r="V163" s="102" t="s">
        <v>1668</v>
      </c>
      <c r="W163" s="102" t="s">
        <v>1669</v>
      </c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ht="15.75" hidden="1" customHeight="1">
      <c r="A164" s="26">
        <f>Demographics!A166</f>
        <v>0</v>
      </c>
      <c r="B164" s="27">
        <v>160</v>
      </c>
      <c r="C164" s="28">
        <f>Demographics!C166</f>
        <v>0</v>
      </c>
      <c r="D164" s="96" t="s">
        <v>1670</v>
      </c>
      <c r="E164" s="98" t="s">
        <v>1671</v>
      </c>
      <c r="F164" s="97" t="s">
        <v>1672</v>
      </c>
      <c r="G164" s="97" t="s">
        <v>1673</v>
      </c>
      <c r="H164" s="26"/>
      <c r="I164" s="26"/>
      <c r="J164" s="97" t="s">
        <v>1674</v>
      </c>
      <c r="K164" s="97" t="s">
        <v>1675</v>
      </c>
      <c r="L164" s="26"/>
      <c r="M164" s="97" t="s">
        <v>1676</v>
      </c>
      <c r="N164" s="97" t="s">
        <v>1427</v>
      </c>
      <c r="O164" s="97" t="s">
        <v>1677</v>
      </c>
      <c r="P164" s="97" t="s">
        <v>1678</v>
      </c>
      <c r="Q164" s="97" t="s">
        <v>1679</v>
      </c>
      <c r="R164" s="97" t="s">
        <v>1680</v>
      </c>
      <c r="S164" s="97" t="s">
        <v>1513</v>
      </c>
      <c r="T164" s="97" t="s">
        <v>1681</v>
      </c>
      <c r="U164" s="97" t="s">
        <v>1682</v>
      </c>
      <c r="V164" s="97" t="s">
        <v>1683</v>
      </c>
      <c r="W164" s="97" t="s">
        <v>1684</v>
      </c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ht="15.75" hidden="1" customHeight="1">
      <c r="A165" s="26">
        <f>Demographics!A167</f>
        <v>0</v>
      </c>
      <c r="B165" s="27">
        <v>161</v>
      </c>
      <c r="C165" s="28">
        <f>Demographics!C167</f>
        <v>0</v>
      </c>
      <c r="D165" s="105" t="s">
        <v>1685</v>
      </c>
      <c r="E165" s="83" t="s">
        <v>1686</v>
      </c>
      <c r="F165" s="92" t="s">
        <v>1687</v>
      </c>
      <c r="G165" s="82" t="s">
        <v>1688</v>
      </c>
      <c r="H165" s="26"/>
      <c r="I165" s="82" t="s">
        <v>1498</v>
      </c>
      <c r="J165" s="82" t="s">
        <v>1689</v>
      </c>
      <c r="K165" s="82" t="s">
        <v>1690</v>
      </c>
      <c r="L165" s="82" t="s">
        <v>1452</v>
      </c>
      <c r="M165" s="82" t="s">
        <v>1691</v>
      </c>
      <c r="N165" s="82" t="s">
        <v>1692</v>
      </c>
      <c r="O165" s="82" t="s">
        <v>1693</v>
      </c>
      <c r="P165" s="82" t="s">
        <v>1505</v>
      </c>
      <c r="Q165" s="82" t="s">
        <v>1694</v>
      </c>
      <c r="R165" s="82" t="s">
        <v>1695</v>
      </c>
      <c r="S165" s="82" t="s">
        <v>1696</v>
      </c>
      <c r="T165" s="82" t="s">
        <v>1697</v>
      </c>
      <c r="U165" s="82" t="s">
        <v>1517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1:37" ht="15.75" hidden="1" customHeight="1">
      <c r="A166" s="26">
        <f>Demographics!A168</f>
        <v>0</v>
      </c>
      <c r="B166" s="27">
        <v>162</v>
      </c>
      <c r="C166" s="28">
        <f>Demographics!C168</f>
        <v>0</v>
      </c>
      <c r="D166" s="99" t="s">
        <v>1440</v>
      </c>
      <c r="E166" s="101">
        <v>3025184299</v>
      </c>
      <c r="F166" s="100" t="s">
        <v>1480</v>
      </c>
      <c r="G166" s="100" t="s">
        <v>1698</v>
      </c>
      <c r="H166" s="26"/>
      <c r="I166" s="100" t="s">
        <v>1482</v>
      </c>
      <c r="J166" s="100" t="s">
        <v>1698</v>
      </c>
      <c r="K166" s="100" t="s">
        <v>1483</v>
      </c>
      <c r="L166" s="26"/>
      <c r="M166" s="100" t="s">
        <v>1484</v>
      </c>
      <c r="N166" s="102" t="s">
        <v>481</v>
      </c>
      <c r="O166" s="100" t="s">
        <v>1699</v>
      </c>
      <c r="P166" s="100" t="s">
        <v>1700</v>
      </c>
      <c r="Q166" s="100" t="s">
        <v>1701</v>
      </c>
      <c r="R166" s="100" t="s">
        <v>1702</v>
      </c>
      <c r="S166" s="100" t="s">
        <v>1703</v>
      </c>
      <c r="T166" s="100" t="s">
        <v>1704</v>
      </c>
      <c r="U166" s="100" t="s">
        <v>1705</v>
      </c>
      <c r="V166" s="100" t="s">
        <v>1706</v>
      </c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1:37" ht="15.75" hidden="1" customHeight="1">
      <c r="A167" s="26">
        <f>Demographics!A169</f>
        <v>0</v>
      </c>
      <c r="B167" s="27">
        <v>163</v>
      </c>
      <c r="C167" s="28">
        <f>Demographics!C169</f>
        <v>0</v>
      </c>
      <c r="D167" s="110" t="s">
        <v>1707</v>
      </c>
      <c r="E167" s="111">
        <v>3228007312</v>
      </c>
      <c r="F167" s="110" t="s">
        <v>1708</v>
      </c>
      <c r="G167" s="110" t="s">
        <v>1709</v>
      </c>
      <c r="H167" s="110" t="s">
        <v>1710</v>
      </c>
      <c r="I167" s="110" t="s">
        <v>1711</v>
      </c>
      <c r="J167" s="26"/>
      <c r="K167" s="110" t="s">
        <v>1712</v>
      </c>
      <c r="L167" s="26"/>
      <c r="M167" s="110" t="s">
        <v>1713</v>
      </c>
      <c r="N167" s="110" t="s">
        <v>1714</v>
      </c>
      <c r="O167" s="110" t="s">
        <v>1715</v>
      </c>
      <c r="P167" s="110" t="s">
        <v>1716</v>
      </c>
      <c r="Q167" s="110" t="s">
        <v>1717</v>
      </c>
      <c r="R167" s="110" t="s">
        <v>1718</v>
      </c>
      <c r="S167" s="110" t="s">
        <v>1719</v>
      </c>
      <c r="T167" s="110" t="s">
        <v>1720</v>
      </c>
      <c r="U167" s="110" t="s">
        <v>1721</v>
      </c>
      <c r="V167" s="110" t="s">
        <v>1722</v>
      </c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1:37" ht="15.75" hidden="1" customHeight="1">
      <c r="A168" s="26">
        <f>Demographics!A170</f>
        <v>0</v>
      </c>
      <c r="B168" s="27">
        <v>164</v>
      </c>
      <c r="C168" s="28">
        <f>Demographics!C170</f>
        <v>0</v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1:37" ht="15.75" hidden="1" customHeight="1">
      <c r="A169" s="26">
        <f>Demographics!A171</f>
        <v>0</v>
      </c>
      <c r="B169" s="27">
        <v>165</v>
      </c>
      <c r="C169" s="28">
        <f>Demographics!C171</f>
        <v>0</v>
      </c>
      <c r="D169" s="96" t="s">
        <v>1723</v>
      </c>
      <c r="E169" s="26"/>
      <c r="F169" s="26"/>
      <c r="G169" s="97" t="s">
        <v>1724</v>
      </c>
      <c r="H169" s="97" t="s">
        <v>1725</v>
      </c>
      <c r="I169" s="26"/>
      <c r="J169" s="106" t="s">
        <v>1726</v>
      </c>
      <c r="K169" s="26"/>
      <c r="L169" s="26"/>
      <c r="M169" s="26"/>
      <c r="N169" s="26"/>
      <c r="O169" s="106" t="s">
        <v>1727</v>
      </c>
      <c r="P169" s="106" t="s">
        <v>1728</v>
      </c>
      <c r="Q169" s="106" t="s">
        <v>1729</v>
      </c>
      <c r="R169" s="106" t="s">
        <v>1730</v>
      </c>
      <c r="S169" s="106" t="s">
        <v>1416</v>
      </c>
      <c r="T169" s="106" t="s">
        <v>1731</v>
      </c>
      <c r="U169" s="106" t="s">
        <v>1732</v>
      </c>
      <c r="V169" s="106" t="s">
        <v>1733</v>
      </c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1:37" ht="15.75" hidden="1" customHeight="1">
      <c r="A170" s="26">
        <f>Demographics!A172</f>
        <v>0</v>
      </c>
      <c r="B170" s="27">
        <v>166</v>
      </c>
      <c r="C170" s="28">
        <f>Demographics!C172</f>
        <v>0</v>
      </c>
      <c r="D170" s="96" t="s">
        <v>1723</v>
      </c>
      <c r="E170" s="26"/>
      <c r="F170" s="26"/>
      <c r="G170" s="100" t="s">
        <v>1734</v>
      </c>
      <c r="H170" s="100" t="s">
        <v>1725</v>
      </c>
      <c r="I170" s="105" t="s">
        <v>1735</v>
      </c>
      <c r="J170" s="100" t="s">
        <v>1724</v>
      </c>
      <c r="K170" s="26"/>
      <c r="L170" s="26"/>
      <c r="M170" s="26"/>
      <c r="N170" s="112" t="s">
        <v>1736</v>
      </c>
      <c r="O170" s="112" t="s">
        <v>1737</v>
      </c>
      <c r="P170" s="112" t="s">
        <v>1738</v>
      </c>
      <c r="Q170" s="112" t="s">
        <v>1739</v>
      </c>
      <c r="R170" s="105" t="s">
        <v>1455</v>
      </c>
      <c r="S170" s="105" t="s">
        <v>1740</v>
      </c>
      <c r="T170" s="105" t="s">
        <v>1741</v>
      </c>
      <c r="U170" s="105" t="s">
        <v>1742</v>
      </c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1:37" ht="15.75" hidden="1" customHeight="1">
      <c r="A171" s="26">
        <f>Demographics!A173</f>
        <v>0</v>
      </c>
      <c r="B171" s="27">
        <v>167</v>
      </c>
      <c r="C171" s="28">
        <f>Demographics!C173</f>
        <v>0</v>
      </c>
      <c r="D171" s="90" t="s">
        <v>1743</v>
      </c>
      <c r="E171" s="87">
        <v>3234988304</v>
      </c>
      <c r="F171" s="107" t="s">
        <v>1744</v>
      </c>
      <c r="G171" s="107" t="s">
        <v>1745</v>
      </c>
      <c r="H171" s="26"/>
      <c r="I171" s="26"/>
      <c r="J171" s="90" t="s">
        <v>1746</v>
      </c>
      <c r="K171" s="86" t="s">
        <v>1747</v>
      </c>
      <c r="L171" s="90" t="s">
        <v>1748</v>
      </c>
      <c r="M171" s="90" t="s">
        <v>1749</v>
      </c>
      <c r="N171" s="90" t="s">
        <v>1750</v>
      </c>
      <c r="O171" s="90" t="s">
        <v>1751</v>
      </c>
      <c r="P171" s="90" t="s">
        <v>1752</v>
      </c>
      <c r="Q171" s="90" t="s">
        <v>1753</v>
      </c>
      <c r="R171" s="90" t="s">
        <v>1754</v>
      </c>
      <c r="S171" s="90" t="s">
        <v>1755</v>
      </c>
      <c r="T171" s="90" t="s">
        <v>1756</v>
      </c>
      <c r="U171" s="90" t="s">
        <v>1757</v>
      </c>
      <c r="V171" s="90" t="s">
        <v>1758</v>
      </c>
      <c r="W171" s="90" t="s">
        <v>1759</v>
      </c>
      <c r="X171" s="90" t="s">
        <v>1760</v>
      </c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1:37" ht="15.75" hidden="1" customHeight="1">
      <c r="A172" s="26">
        <f>Demographics!A174</f>
        <v>0</v>
      </c>
      <c r="B172" s="27">
        <v>168</v>
      </c>
      <c r="C172" s="28">
        <f>Demographics!C174</f>
        <v>0</v>
      </c>
      <c r="D172" s="113" t="s">
        <v>1761</v>
      </c>
      <c r="E172" s="26"/>
      <c r="F172" s="26"/>
      <c r="G172" s="114" t="s">
        <v>1736</v>
      </c>
      <c r="H172" s="26"/>
      <c r="I172" s="114" t="s">
        <v>1762</v>
      </c>
      <c r="J172" s="112" t="s">
        <v>1763</v>
      </c>
      <c r="K172" s="114" t="s">
        <v>1617</v>
      </c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1:37" ht="15.75" customHeight="1">
      <c r="A173" s="370" t="str">
        <f>Demographics!A176</f>
        <v>Murree</v>
      </c>
      <c r="B173" s="371">
        <v>1</v>
      </c>
      <c r="C173" s="372" t="str">
        <f>Demographics!C176</f>
        <v>Angoori</v>
      </c>
      <c r="D173" s="370" t="s">
        <v>1764</v>
      </c>
      <c r="E173" s="373" t="s">
        <v>1765</v>
      </c>
      <c r="F173" s="373" t="s">
        <v>1766</v>
      </c>
      <c r="G173" s="370" t="s">
        <v>927</v>
      </c>
      <c r="H173" s="373" t="s">
        <v>1771</v>
      </c>
      <c r="I173" s="370" t="s">
        <v>1768</v>
      </c>
      <c r="J173" s="370" t="s">
        <v>1769</v>
      </c>
      <c r="K173" s="370" t="s">
        <v>1770</v>
      </c>
      <c r="L173" s="370" t="s">
        <v>1771</v>
      </c>
      <c r="M173" s="370" t="s">
        <v>1767</v>
      </c>
      <c r="N173" s="370" t="s">
        <v>927</v>
      </c>
      <c r="O173" s="370" t="s">
        <v>1772</v>
      </c>
      <c r="P173" s="370" t="s">
        <v>1773</v>
      </c>
      <c r="Q173" s="370" t="s">
        <v>1774</v>
      </c>
      <c r="R173" s="370" t="s">
        <v>1775</v>
      </c>
      <c r="S173" s="370" t="s">
        <v>1776</v>
      </c>
      <c r="T173" s="370" t="s">
        <v>641</v>
      </c>
      <c r="U173" s="370" t="s">
        <v>1777</v>
      </c>
      <c r="V173" s="370" t="s">
        <v>1778</v>
      </c>
      <c r="W173" s="370" t="s">
        <v>1779</v>
      </c>
      <c r="X173" s="370"/>
      <c r="Y173" s="370"/>
      <c r="Z173" s="370"/>
      <c r="AA173" s="370"/>
      <c r="AB173" s="370"/>
      <c r="AC173" s="370"/>
      <c r="AD173" s="370"/>
      <c r="AE173" s="370"/>
      <c r="AF173" s="370"/>
      <c r="AG173" s="370"/>
      <c r="AH173" s="370"/>
      <c r="AI173" s="370"/>
      <c r="AJ173" s="370"/>
      <c r="AK173" s="370"/>
    </row>
    <row r="174" spans="1:37" ht="15.75" customHeight="1">
      <c r="A174" s="370" t="str">
        <f>Demographics!A177</f>
        <v>Murree</v>
      </c>
      <c r="B174" s="371">
        <v>2</v>
      </c>
      <c r="C174" s="372" t="str">
        <f>Demographics!C177</f>
        <v>Ban</v>
      </c>
      <c r="D174" s="370" t="s">
        <v>1780</v>
      </c>
      <c r="E174" s="370" t="s">
        <v>1781</v>
      </c>
      <c r="F174" s="370" t="s">
        <v>1782</v>
      </c>
      <c r="G174" s="373" t="s">
        <v>1785</v>
      </c>
      <c r="H174" s="370" t="s">
        <v>1771</v>
      </c>
      <c r="I174" s="370" t="s">
        <v>1783</v>
      </c>
      <c r="J174" s="370" t="s">
        <v>1784</v>
      </c>
      <c r="K174" s="370" t="s">
        <v>1771</v>
      </c>
      <c r="L174" s="373" t="s">
        <v>1771</v>
      </c>
      <c r="M174" s="370" t="s">
        <v>1785</v>
      </c>
      <c r="N174" s="370" t="s">
        <v>1786</v>
      </c>
      <c r="O174" s="370" t="s">
        <v>1787</v>
      </c>
      <c r="P174" s="370" t="s">
        <v>1788</v>
      </c>
      <c r="Q174" s="370" t="s">
        <v>1789</v>
      </c>
      <c r="R174" s="370" t="s">
        <v>790</v>
      </c>
      <c r="S174" s="370" t="s">
        <v>1790</v>
      </c>
      <c r="T174" s="370" t="s">
        <v>1791</v>
      </c>
      <c r="U174" s="370" t="s">
        <v>1016</v>
      </c>
      <c r="V174" s="370" t="s">
        <v>1792</v>
      </c>
      <c r="W174" s="370" t="s">
        <v>1793</v>
      </c>
      <c r="X174" s="370" t="s">
        <v>1794</v>
      </c>
      <c r="Y174" s="370" t="s">
        <v>1795</v>
      </c>
      <c r="Z174" s="370" t="s">
        <v>1796</v>
      </c>
      <c r="AA174" s="370" t="s">
        <v>986</v>
      </c>
      <c r="AB174" s="370" t="s">
        <v>535</v>
      </c>
      <c r="AC174" s="370" t="s">
        <v>757</v>
      </c>
      <c r="AD174" s="370" t="s">
        <v>1797</v>
      </c>
      <c r="AE174" s="370" t="s">
        <v>1798</v>
      </c>
      <c r="AF174" s="370" t="s">
        <v>843</v>
      </c>
      <c r="AG174" s="370"/>
      <c r="AH174" s="370"/>
      <c r="AI174" s="370"/>
      <c r="AJ174" s="370"/>
      <c r="AK174" s="370"/>
    </row>
    <row r="175" spans="1:37" ht="15.75" customHeight="1">
      <c r="A175" s="370" t="str">
        <f>Demographics!A178</f>
        <v>Murree</v>
      </c>
      <c r="B175" s="371">
        <v>3</v>
      </c>
      <c r="C175" s="372" t="str">
        <f>Demographics!C178</f>
        <v>Charahan</v>
      </c>
      <c r="D175" s="370" t="s">
        <v>1799</v>
      </c>
      <c r="E175" s="373" t="s">
        <v>1222</v>
      </c>
      <c r="F175" s="373" t="s">
        <v>1800</v>
      </c>
      <c r="G175" s="370" t="s">
        <v>2887</v>
      </c>
      <c r="H175" s="370" t="s">
        <v>1801</v>
      </c>
      <c r="I175" s="370" t="s">
        <v>1771</v>
      </c>
      <c r="J175" s="373" t="s">
        <v>1802</v>
      </c>
      <c r="K175" s="370" t="s">
        <v>1299</v>
      </c>
      <c r="L175" s="370" t="s">
        <v>1771</v>
      </c>
      <c r="M175" s="370" t="s">
        <v>1803</v>
      </c>
      <c r="N175" s="370" t="s">
        <v>1786</v>
      </c>
      <c r="O175" s="370" t="s">
        <v>1804</v>
      </c>
      <c r="P175" s="370" t="s">
        <v>1805</v>
      </c>
      <c r="Q175" s="370" t="s">
        <v>374</v>
      </c>
      <c r="R175" s="370" t="s">
        <v>1806</v>
      </c>
      <c r="S175" s="370" t="s">
        <v>1807</v>
      </c>
      <c r="T175" s="370" t="s">
        <v>1808</v>
      </c>
      <c r="U175" s="370" t="s">
        <v>1809</v>
      </c>
      <c r="V175" s="370" t="s">
        <v>1810</v>
      </c>
      <c r="W175" s="370" t="s">
        <v>1811</v>
      </c>
      <c r="X175" s="370" t="s">
        <v>1812</v>
      </c>
      <c r="Y175" s="370" t="s">
        <v>1813</v>
      </c>
      <c r="Z175" s="370" t="s">
        <v>1814</v>
      </c>
      <c r="AA175" s="370" t="s">
        <v>1815</v>
      </c>
      <c r="AB175" s="370"/>
      <c r="AC175" s="370"/>
      <c r="AD175" s="370"/>
      <c r="AE175" s="370"/>
      <c r="AF175" s="370"/>
      <c r="AG175" s="370"/>
      <c r="AH175" s="370"/>
      <c r="AI175" s="370"/>
      <c r="AJ175" s="370"/>
      <c r="AK175" s="370"/>
    </row>
    <row r="176" spans="1:37" ht="15.75" customHeight="1">
      <c r="A176" s="370" t="str">
        <f>Demographics!A179</f>
        <v>Murree</v>
      </c>
      <c r="B176" s="371">
        <v>4</v>
      </c>
      <c r="C176" s="372" t="str">
        <f>Demographics!C179</f>
        <v>Darya Gali</v>
      </c>
      <c r="D176" s="370" t="s">
        <v>1816</v>
      </c>
      <c r="E176" s="370" t="s">
        <v>1817</v>
      </c>
      <c r="F176" s="373" t="s">
        <v>1818</v>
      </c>
      <c r="G176" s="373" t="s">
        <v>1819</v>
      </c>
      <c r="H176" s="370" t="s">
        <v>1771</v>
      </c>
      <c r="I176" s="370" t="s">
        <v>1771</v>
      </c>
      <c r="J176" s="373" t="s">
        <v>1820</v>
      </c>
      <c r="K176" s="370" t="s">
        <v>1821</v>
      </c>
      <c r="L176" s="370" t="s">
        <v>1771</v>
      </c>
      <c r="M176" s="373" t="s">
        <v>1771</v>
      </c>
      <c r="N176" s="370" t="s">
        <v>1822</v>
      </c>
      <c r="O176" s="370" t="s">
        <v>1823</v>
      </c>
      <c r="P176" s="370" t="s">
        <v>1824</v>
      </c>
      <c r="Q176" s="370" t="s">
        <v>1825</v>
      </c>
      <c r="R176" s="370" t="s">
        <v>1826</v>
      </c>
      <c r="S176" s="370" t="s">
        <v>1827</v>
      </c>
      <c r="T176" s="370" t="s">
        <v>1828</v>
      </c>
      <c r="U176" s="370" t="s">
        <v>516</v>
      </c>
      <c r="V176" s="370" t="s">
        <v>1829</v>
      </c>
      <c r="W176" s="370" t="s">
        <v>1830</v>
      </c>
      <c r="X176" s="370"/>
      <c r="Y176" s="370"/>
      <c r="Z176" s="370"/>
      <c r="AA176" s="370"/>
      <c r="AB176" s="370"/>
      <c r="AC176" s="370"/>
      <c r="AD176" s="370"/>
      <c r="AE176" s="370"/>
      <c r="AF176" s="370"/>
      <c r="AG176" s="370"/>
      <c r="AH176" s="370"/>
      <c r="AI176" s="370"/>
      <c r="AJ176" s="370"/>
      <c r="AK176" s="370"/>
    </row>
    <row r="177" spans="1:37" ht="15.75" customHeight="1">
      <c r="A177" s="370" t="str">
        <f>Demographics!A180</f>
        <v>Murree</v>
      </c>
      <c r="B177" s="371">
        <v>5</v>
      </c>
      <c r="C177" s="372" t="str">
        <f>Demographics!C180</f>
        <v>Dewal</v>
      </c>
      <c r="D177" s="370" t="s">
        <v>1831</v>
      </c>
      <c r="E177" s="370" t="s">
        <v>1832</v>
      </c>
      <c r="F177" s="370" t="s">
        <v>1833</v>
      </c>
      <c r="G177" s="373" t="s">
        <v>1834</v>
      </c>
      <c r="H177" s="370" t="s">
        <v>1771</v>
      </c>
      <c r="I177" s="370" t="s">
        <v>1835</v>
      </c>
      <c r="J177" s="370" t="s">
        <v>1771</v>
      </c>
      <c r="K177" s="373" t="s">
        <v>1836</v>
      </c>
      <c r="L177" s="370" t="s">
        <v>1771</v>
      </c>
      <c r="M177" s="373" t="s">
        <v>1837</v>
      </c>
      <c r="N177" s="370" t="s">
        <v>1838</v>
      </c>
      <c r="O177" s="370" t="s">
        <v>1839</v>
      </c>
      <c r="P177" s="370" t="s">
        <v>1840</v>
      </c>
      <c r="Q177" s="370" t="s">
        <v>1841</v>
      </c>
      <c r="R177" s="370" t="s">
        <v>1842</v>
      </c>
      <c r="S177" s="370" t="s">
        <v>1843</v>
      </c>
      <c r="T177" s="370" t="s">
        <v>1844</v>
      </c>
      <c r="U177" s="370" t="s">
        <v>1845</v>
      </c>
      <c r="V177" s="370"/>
      <c r="W177" s="370"/>
      <c r="X177" s="370"/>
      <c r="Y177" s="370"/>
      <c r="Z177" s="370"/>
      <c r="AA177" s="370"/>
      <c r="AB177" s="370"/>
      <c r="AC177" s="370"/>
      <c r="AD177" s="370"/>
      <c r="AE177" s="370"/>
      <c r="AF177" s="370"/>
      <c r="AG177" s="370"/>
      <c r="AH177" s="370"/>
      <c r="AI177" s="370"/>
      <c r="AJ177" s="370"/>
      <c r="AK177" s="370"/>
    </row>
    <row r="178" spans="1:37" ht="15.75" customHeight="1">
      <c r="A178" s="370" t="str">
        <f>Demographics!A181</f>
        <v>Murree</v>
      </c>
      <c r="B178" s="371">
        <v>6</v>
      </c>
      <c r="C178" s="372" t="str">
        <f>Demographics!C181</f>
        <v>Ghel</v>
      </c>
      <c r="D178" s="370" t="s">
        <v>1846</v>
      </c>
      <c r="E178" s="373" t="s">
        <v>1847</v>
      </c>
      <c r="F178" s="373" t="s">
        <v>1848</v>
      </c>
      <c r="G178" s="370" t="s">
        <v>1849</v>
      </c>
      <c r="H178" s="370" t="s">
        <v>1771</v>
      </c>
      <c r="I178" s="370" t="s">
        <v>1850</v>
      </c>
      <c r="J178" s="370" t="s">
        <v>1771</v>
      </c>
      <c r="K178" s="370" t="s">
        <v>1771</v>
      </c>
      <c r="L178" s="370" t="s">
        <v>1771</v>
      </c>
      <c r="M178" s="370" t="s">
        <v>1851</v>
      </c>
      <c r="N178" s="370" t="s">
        <v>1852</v>
      </c>
      <c r="O178" s="370" t="s">
        <v>1853</v>
      </c>
      <c r="P178" s="370" t="s">
        <v>1854</v>
      </c>
      <c r="Q178" s="370" t="s">
        <v>1855</v>
      </c>
      <c r="R178" s="370" t="s">
        <v>1856</v>
      </c>
      <c r="S178" s="370" t="s">
        <v>1857</v>
      </c>
      <c r="T178" s="370" t="s">
        <v>1858</v>
      </c>
      <c r="U178" s="370" t="s">
        <v>1839</v>
      </c>
      <c r="V178" s="370" t="s">
        <v>1859</v>
      </c>
      <c r="W178" s="370"/>
      <c r="X178" s="370"/>
      <c r="Y178" s="370"/>
      <c r="Z178" s="370"/>
      <c r="AA178" s="370"/>
      <c r="AB178" s="370"/>
      <c r="AC178" s="370"/>
      <c r="AD178" s="370"/>
      <c r="AE178" s="370"/>
      <c r="AF178" s="370"/>
      <c r="AG178" s="370"/>
      <c r="AH178" s="370"/>
      <c r="AI178" s="370"/>
      <c r="AJ178" s="370"/>
      <c r="AK178" s="370"/>
    </row>
    <row r="179" spans="1:37" ht="15.75" customHeight="1">
      <c r="A179" s="370" t="str">
        <f>Demographics!A182</f>
        <v>Murree</v>
      </c>
      <c r="B179" s="371">
        <v>7</v>
      </c>
      <c r="C179" s="372" t="str">
        <f>Demographics!C182</f>
        <v>Ghora Gali</v>
      </c>
      <c r="D179" s="370" t="s">
        <v>1860</v>
      </c>
      <c r="E179" s="373" t="s">
        <v>1861</v>
      </c>
      <c r="F179" s="373" t="s">
        <v>1862</v>
      </c>
      <c r="G179" s="370" t="s">
        <v>1863</v>
      </c>
      <c r="H179" s="370" t="s">
        <v>1771</v>
      </c>
      <c r="I179" s="370" t="s">
        <v>1864</v>
      </c>
      <c r="J179" s="373" t="s">
        <v>2862</v>
      </c>
      <c r="K179" s="370" t="s">
        <v>1771</v>
      </c>
      <c r="L179" s="370" t="s">
        <v>1771</v>
      </c>
      <c r="M179" s="370" t="s">
        <v>1819</v>
      </c>
      <c r="N179" s="370" t="s">
        <v>1865</v>
      </c>
      <c r="O179" s="370" t="s">
        <v>1866</v>
      </c>
      <c r="P179" s="370" t="s">
        <v>1867</v>
      </c>
      <c r="Q179" s="370" t="s">
        <v>1868</v>
      </c>
      <c r="R179" s="370" t="s">
        <v>1869</v>
      </c>
      <c r="S179" s="370" t="s">
        <v>1870</v>
      </c>
      <c r="T179" s="370" t="s">
        <v>1871</v>
      </c>
      <c r="U179" s="370" t="s">
        <v>1872</v>
      </c>
      <c r="V179" s="370" t="s">
        <v>1873</v>
      </c>
      <c r="W179" s="370"/>
      <c r="X179" s="370"/>
      <c r="Y179" s="370"/>
      <c r="Z179" s="370"/>
      <c r="AA179" s="370"/>
      <c r="AB179" s="370"/>
      <c r="AC179" s="370"/>
      <c r="AD179" s="370"/>
      <c r="AE179" s="370"/>
      <c r="AF179" s="370"/>
      <c r="AG179" s="370"/>
      <c r="AH179" s="370"/>
      <c r="AI179" s="370"/>
      <c r="AJ179" s="370"/>
      <c r="AK179" s="370"/>
    </row>
    <row r="180" spans="1:37" ht="15.75" customHeight="1">
      <c r="A180" s="370" t="str">
        <f>Demographics!A183</f>
        <v>Murree</v>
      </c>
      <c r="B180" s="371">
        <v>8</v>
      </c>
      <c r="C180" s="372" t="str">
        <f>Demographics!C183</f>
        <v>Masiari</v>
      </c>
      <c r="D180" s="370" t="s">
        <v>1874</v>
      </c>
      <c r="E180" s="373" t="s">
        <v>1875</v>
      </c>
      <c r="F180" s="370" t="s">
        <v>1876</v>
      </c>
      <c r="G180" s="370" t="s">
        <v>1877</v>
      </c>
      <c r="H180" s="373" t="s">
        <v>1878</v>
      </c>
      <c r="I180" s="370" t="s">
        <v>1771</v>
      </c>
      <c r="J180" s="370" t="s">
        <v>1879</v>
      </c>
      <c r="K180" s="370" t="s">
        <v>1771</v>
      </c>
      <c r="L180" s="370" t="s">
        <v>1771</v>
      </c>
      <c r="M180" s="373" t="s">
        <v>1771</v>
      </c>
      <c r="N180" s="370" t="s">
        <v>1877</v>
      </c>
      <c r="O180" s="370" t="s">
        <v>1880</v>
      </c>
      <c r="P180" s="370" t="s">
        <v>1881</v>
      </c>
      <c r="Q180" s="370" t="s">
        <v>1882</v>
      </c>
      <c r="R180" s="370" t="s">
        <v>1883</v>
      </c>
      <c r="S180" s="370" t="s">
        <v>1884</v>
      </c>
      <c r="T180" s="370" t="s">
        <v>1885</v>
      </c>
      <c r="U180" s="370" t="s">
        <v>1886</v>
      </c>
      <c r="V180" s="370" t="s">
        <v>1887</v>
      </c>
      <c r="W180" s="370" t="s">
        <v>1888</v>
      </c>
      <c r="X180" s="370" t="s">
        <v>1889</v>
      </c>
      <c r="Y180" s="370" t="s">
        <v>1890</v>
      </c>
      <c r="Z180" s="370" t="s">
        <v>1891</v>
      </c>
      <c r="AA180" s="370" t="s">
        <v>1892</v>
      </c>
      <c r="AB180" s="370"/>
      <c r="AC180" s="370"/>
      <c r="AD180" s="370"/>
      <c r="AE180" s="370"/>
      <c r="AF180" s="370"/>
      <c r="AG180" s="370"/>
      <c r="AH180" s="370"/>
      <c r="AI180" s="370"/>
      <c r="AJ180" s="370"/>
      <c r="AK180" s="370"/>
    </row>
    <row r="181" spans="1:37" ht="15.75" customHeight="1">
      <c r="A181" s="370" t="str">
        <f>Demographics!A184</f>
        <v>Murree</v>
      </c>
      <c r="B181" s="371">
        <v>9</v>
      </c>
      <c r="C181" s="372" t="str">
        <f>Demographics!C184</f>
        <v>Murree</v>
      </c>
      <c r="D181" s="370" t="s">
        <v>1893</v>
      </c>
      <c r="E181" s="373" t="s">
        <v>2882</v>
      </c>
      <c r="F181" s="373" t="s">
        <v>1894</v>
      </c>
      <c r="G181" s="373" t="s">
        <v>1999</v>
      </c>
      <c r="H181" s="370" t="s">
        <v>1771</v>
      </c>
      <c r="I181" s="373" t="s">
        <v>1895</v>
      </c>
      <c r="J181" s="373" t="s">
        <v>1896</v>
      </c>
      <c r="K181" s="373" t="s">
        <v>1771</v>
      </c>
      <c r="L181" s="370" t="s">
        <v>1771</v>
      </c>
      <c r="M181" s="373" t="s">
        <v>1771</v>
      </c>
      <c r="N181" s="370" t="s">
        <v>1822</v>
      </c>
      <c r="O181" s="370" t="s">
        <v>1897</v>
      </c>
      <c r="P181" s="370" t="s">
        <v>1898</v>
      </c>
      <c r="Q181" s="370" t="s">
        <v>1899</v>
      </c>
      <c r="R181" s="370" t="s">
        <v>1900</v>
      </c>
      <c r="S181" s="370" t="s">
        <v>1901</v>
      </c>
      <c r="T181" s="370" t="s">
        <v>1902</v>
      </c>
      <c r="U181" s="370" t="s">
        <v>1903</v>
      </c>
      <c r="V181" s="370" t="s">
        <v>374</v>
      </c>
      <c r="W181" s="370"/>
      <c r="X181" s="370"/>
      <c r="Y181" s="370"/>
      <c r="Z181" s="370"/>
      <c r="AA181" s="370"/>
      <c r="AB181" s="370"/>
      <c r="AC181" s="370"/>
      <c r="AD181" s="370"/>
      <c r="AE181" s="370"/>
      <c r="AF181" s="370"/>
      <c r="AG181" s="370"/>
      <c r="AH181" s="370"/>
      <c r="AI181" s="370"/>
      <c r="AJ181" s="370"/>
      <c r="AK181" s="370"/>
    </row>
    <row r="182" spans="1:37" ht="15.75" customHeight="1">
      <c r="A182" s="370" t="str">
        <f>Demographics!A185</f>
        <v>Murree</v>
      </c>
      <c r="B182" s="371">
        <v>10</v>
      </c>
      <c r="C182" s="372" t="str">
        <f>Demographics!C185</f>
        <v>Numbal</v>
      </c>
      <c r="D182" s="370" t="s">
        <v>1904</v>
      </c>
      <c r="E182" s="373" t="s">
        <v>2864</v>
      </c>
      <c r="F182" s="373" t="s">
        <v>1905</v>
      </c>
      <c r="G182" s="370" t="s">
        <v>1908</v>
      </c>
      <c r="H182" s="370" t="s">
        <v>1771</v>
      </c>
      <c r="I182" s="370" t="s">
        <v>1907</v>
      </c>
      <c r="J182" s="370" t="s">
        <v>1771</v>
      </c>
      <c r="K182" s="370" t="s">
        <v>1771</v>
      </c>
      <c r="L182" s="370" t="s">
        <v>1771</v>
      </c>
      <c r="M182" s="373" t="s">
        <v>1908</v>
      </c>
      <c r="N182" s="370" t="s">
        <v>1906</v>
      </c>
      <c r="O182" s="370" t="s">
        <v>1909</v>
      </c>
      <c r="P182" s="370" t="s">
        <v>1910</v>
      </c>
      <c r="Q182" s="370" t="s">
        <v>1911</v>
      </c>
      <c r="R182" s="370" t="s">
        <v>1912</v>
      </c>
      <c r="S182" s="370" t="s">
        <v>1913</v>
      </c>
      <c r="T182" s="370" t="s">
        <v>1914</v>
      </c>
      <c r="U182" s="370" t="s">
        <v>1915</v>
      </c>
      <c r="V182" s="370" t="s">
        <v>1916</v>
      </c>
      <c r="W182" s="370" t="s">
        <v>1917</v>
      </c>
      <c r="X182" s="370"/>
      <c r="Y182" s="370"/>
      <c r="Z182" s="370"/>
      <c r="AA182" s="370"/>
      <c r="AB182" s="370"/>
      <c r="AC182" s="370"/>
      <c r="AD182" s="370"/>
      <c r="AE182" s="370"/>
      <c r="AF182" s="370"/>
      <c r="AG182" s="370"/>
      <c r="AH182" s="370"/>
      <c r="AI182" s="370"/>
      <c r="AJ182" s="370"/>
      <c r="AK182" s="370"/>
    </row>
    <row r="183" spans="1:37" ht="15.75" customHeight="1">
      <c r="A183" s="370" t="str">
        <f>Demographics!A186</f>
        <v>Murree</v>
      </c>
      <c r="B183" s="371">
        <v>11</v>
      </c>
      <c r="C183" s="372" t="str">
        <f>Demographics!C186</f>
        <v>Phaghwari</v>
      </c>
      <c r="D183" s="370" t="s">
        <v>1918</v>
      </c>
      <c r="E183" s="373" t="s">
        <v>2883</v>
      </c>
      <c r="F183" s="373" t="s">
        <v>2886</v>
      </c>
      <c r="G183" s="370" t="s">
        <v>1919</v>
      </c>
      <c r="H183" s="370" t="s">
        <v>1771</v>
      </c>
      <c r="I183" s="370" t="s">
        <v>1920</v>
      </c>
      <c r="J183" s="373" t="s">
        <v>1771</v>
      </c>
      <c r="K183" s="373" t="s">
        <v>1921</v>
      </c>
      <c r="L183" s="370" t="s">
        <v>1922</v>
      </c>
      <c r="M183" s="370" t="s">
        <v>1771</v>
      </c>
      <c r="N183" s="370" t="s">
        <v>1838</v>
      </c>
      <c r="O183" s="370" t="s">
        <v>1923</v>
      </c>
      <c r="P183" s="370" t="s">
        <v>1924</v>
      </c>
      <c r="Q183" s="370" t="s">
        <v>1925</v>
      </c>
      <c r="R183" s="370" t="s">
        <v>1926</v>
      </c>
      <c r="S183" s="370" t="s">
        <v>985</v>
      </c>
      <c r="T183" s="370" t="s">
        <v>1927</v>
      </c>
      <c r="U183" s="370" t="s">
        <v>1928</v>
      </c>
      <c r="V183" s="370" t="s">
        <v>1929</v>
      </c>
      <c r="W183" s="370" t="s">
        <v>1930</v>
      </c>
      <c r="X183" s="370" t="s">
        <v>1931</v>
      </c>
      <c r="Y183" s="370" t="s">
        <v>1932</v>
      </c>
      <c r="Z183" s="370" t="s">
        <v>1933</v>
      </c>
      <c r="AA183" s="370"/>
      <c r="AB183" s="370"/>
      <c r="AC183" s="370"/>
      <c r="AD183" s="370"/>
      <c r="AE183" s="370"/>
      <c r="AF183" s="370"/>
      <c r="AG183" s="370"/>
      <c r="AH183" s="370"/>
      <c r="AI183" s="370"/>
      <c r="AJ183" s="370"/>
      <c r="AK183" s="370"/>
    </row>
    <row r="184" spans="1:37" ht="15.75" customHeight="1">
      <c r="A184" s="370" t="str">
        <f>Demographics!A187</f>
        <v>Murree</v>
      </c>
      <c r="B184" s="371">
        <v>12</v>
      </c>
      <c r="C184" s="372" t="str">
        <f>Demographics!C187</f>
        <v>Potha Sharif</v>
      </c>
      <c r="D184" s="370" t="s">
        <v>1934</v>
      </c>
      <c r="E184" s="373" t="s">
        <v>2884</v>
      </c>
      <c r="F184" s="373" t="s">
        <v>2885</v>
      </c>
      <c r="G184" s="370" t="s">
        <v>1935</v>
      </c>
      <c r="H184" s="370" t="s">
        <v>1771</v>
      </c>
      <c r="I184" s="373" t="s">
        <v>1771</v>
      </c>
      <c r="J184" s="373" t="s">
        <v>1936</v>
      </c>
      <c r="K184" s="370" t="s">
        <v>1771</v>
      </c>
      <c r="L184" s="370" t="s">
        <v>1771</v>
      </c>
      <c r="M184" s="370" t="s">
        <v>1771</v>
      </c>
      <c r="N184" s="370" t="s">
        <v>1937</v>
      </c>
      <c r="O184" s="370" t="s">
        <v>869</v>
      </c>
      <c r="P184" s="370" t="s">
        <v>1938</v>
      </c>
      <c r="Q184" s="370" t="s">
        <v>1939</v>
      </c>
      <c r="R184" s="370" t="s">
        <v>1940</v>
      </c>
      <c r="S184" s="370" t="s">
        <v>1941</v>
      </c>
      <c r="T184" s="370" t="s">
        <v>1942</v>
      </c>
      <c r="U184" s="370" t="s">
        <v>825</v>
      </c>
      <c r="V184" s="370" t="s">
        <v>1943</v>
      </c>
      <c r="W184" s="370" t="s">
        <v>568</v>
      </c>
      <c r="X184" s="370" t="s">
        <v>737</v>
      </c>
      <c r="Y184" s="370" t="s">
        <v>1944</v>
      </c>
      <c r="Z184" s="370" t="s">
        <v>1945</v>
      </c>
      <c r="AA184" s="370" t="s">
        <v>1945</v>
      </c>
      <c r="AB184" s="370" t="s">
        <v>697</v>
      </c>
      <c r="AC184" s="370" t="s">
        <v>1946</v>
      </c>
      <c r="AD184" s="370"/>
      <c r="AE184" s="370"/>
      <c r="AF184" s="370"/>
      <c r="AG184" s="370"/>
      <c r="AH184" s="370"/>
      <c r="AI184" s="370"/>
      <c r="AJ184" s="370"/>
      <c r="AK184" s="370"/>
    </row>
    <row r="185" spans="1:37" ht="15.75" customHeight="1">
      <c r="A185" s="370" t="str">
        <f>Demographics!A188</f>
        <v>Murree</v>
      </c>
      <c r="B185" s="371">
        <v>13</v>
      </c>
      <c r="C185" s="372" t="str">
        <f>Demographics!C188</f>
        <v>Rawat</v>
      </c>
      <c r="D185" s="370" t="s">
        <v>1947</v>
      </c>
      <c r="E185" s="373" t="s">
        <v>1948</v>
      </c>
      <c r="F185" s="373" t="s">
        <v>1949</v>
      </c>
      <c r="G185" s="370" t="s">
        <v>1950</v>
      </c>
      <c r="H185" s="370" t="s">
        <v>1771</v>
      </c>
      <c r="I185" s="370" t="s">
        <v>1951</v>
      </c>
      <c r="J185" s="373" t="s">
        <v>1952</v>
      </c>
      <c r="K185" s="370" t="s">
        <v>1953</v>
      </c>
      <c r="L185" s="370" t="s">
        <v>1771</v>
      </c>
      <c r="M185" s="370" t="s">
        <v>1771</v>
      </c>
      <c r="N185" s="370" t="s">
        <v>1822</v>
      </c>
      <c r="O185" s="370" t="s">
        <v>1954</v>
      </c>
      <c r="P185" s="370" t="s">
        <v>1955</v>
      </c>
      <c r="Q185" s="370" t="s">
        <v>1956</v>
      </c>
      <c r="R185" s="370" t="s">
        <v>1957</v>
      </c>
      <c r="S185" s="370" t="s">
        <v>1958</v>
      </c>
      <c r="T185" s="370" t="s">
        <v>1959</v>
      </c>
      <c r="U185" s="370" t="s">
        <v>1960</v>
      </c>
      <c r="V185" s="370" t="s">
        <v>1961</v>
      </c>
      <c r="W185" s="370" t="s">
        <v>1962</v>
      </c>
      <c r="X185" s="370" t="s">
        <v>1963</v>
      </c>
      <c r="Y185" s="370"/>
      <c r="Z185" s="370"/>
      <c r="AA185" s="370"/>
      <c r="AB185" s="370"/>
      <c r="AC185" s="370"/>
      <c r="AD185" s="370"/>
      <c r="AE185" s="370"/>
      <c r="AF185" s="370"/>
      <c r="AG185" s="370"/>
      <c r="AH185" s="370"/>
      <c r="AI185" s="370"/>
      <c r="AJ185" s="370"/>
      <c r="AK185" s="370"/>
    </row>
    <row r="186" spans="1:37" ht="15.75" customHeight="1">
      <c r="A186" s="370" t="str">
        <f>Demographics!A189</f>
        <v>Murree</v>
      </c>
      <c r="B186" s="371">
        <v>14</v>
      </c>
      <c r="C186" s="372" t="str">
        <f>Demographics!C189</f>
        <v>Seher Baghla</v>
      </c>
      <c r="D186" s="370" t="s">
        <v>1964</v>
      </c>
      <c r="E186" s="373" t="s">
        <v>1965</v>
      </c>
      <c r="F186" s="373" t="s">
        <v>1966</v>
      </c>
      <c r="G186" s="370" t="s">
        <v>1967</v>
      </c>
      <c r="H186" s="370" t="s">
        <v>1771</v>
      </c>
      <c r="I186" s="373" t="s">
        <v>1771</v>
      </c>
      <c r="J186" s="370" t="s">
        <v>1771</v>
      </c>
      <c r="K186" s="370" t="s">
        <v>1771</v>
      </c>
      <c r="L186" s="370" t="s">
        <v>1968</v>
      </c>
      <c r="M186" s="370" t="s">
        <v>1771</v>
      </c>
      <c r="N186" s="370" t="s">
        <v>1969</v>
      </c>
      <c r="O186" s="370" t="s">
        <v>1970</v>
      </c>
      <c r="P186" s="370" t="s">
        <v>1971</v>
      </c>
      <c r="Q186" s="370" t="s">
        <v>1972</v>
      </c>
      <c r="R186" s="370" t="s">
        <v>1973</v>
      </c>
      <c r="S186" s="370" t="s">
        <v>1974</v>
      </c>
      <c r="T186" s="370" t="s">
        <v>1975</v>
      </c>
      <c r="U186" s="370" t="s">
        <v>544</v>
      </c>
      <c r="V186" s="370" t="s">
        <v>1976</v>
      </c>
      <c r="W186" s="370" t="s">
        <v>1977</v>
      </c>
      <c r="X186" s="370" t="s">
        <v>831</v>
      </c>
      <c r="Y186" s="370" t="s">
        <v>1978</v>
      </c>
      <c r="Z186" s="370" t="s">
        <v>1979</v>
      </c>
      <c r="AA186" s="370" t="s">
        <v>1980</v>
      </c>
      <c r="AB186" s="370" t="s">
        <v>517</v>
      </c>
      <c r="AC186" s="370"/>
      <c r="AD186" s="370"/>
      <c r="AE186" s="370"/>
      <c r="AF186" s="370"/>
      <c r="AG186" s="370"/>
      <c r="AH186" s="370"/>
      <c r="AI186" s="370"/>
      <c r="AJ186" s="370"/>
      <c r="AK186" s="370"/>
    </row>
    <row r="187" spans="1:37" ht="15.75" customHeight="1">
      <c r="A187" s="370" t="str">
        <f>Demographics!A190</f>
        <v>Murree</v>
      </c>
      <c r="B187" s="371">
        <v>15</v>
      </c>
      <c r="C187" s="372" t="str">
        <f>Demographics!C190</f>
        <v>Tret</v>
      </c>
      <c r="D187" s="370" t="s">
        <v>1981</v>
      </c>
      <c r="E187" s="370" t="s">
        <v>2861</v>
      </c>
      <c r="F187" s="373" t="s">
        <v>1982</v>
      </c>
      <c r="G187" s="373" t="s">
        <v>1983</v>
      </c>
      <c r="H187" s="373" t="s">
        <v>1984</v>
      </c>
      <c r="I187" s="370" t="s">
        <v>1985</v>
      </c>
      <c r="J187" s="370" t="s">
        <v>1986</v>
      </c>
      <c r="K187" s="370" t="s">
        <v>1987</v>
      </c>
      <c r="L187" s="370" t="s">
        <v>1771</v>
      </c>
      <c r="M187" s="370" t="s">
        <v>1988</v>
      </c>
      <c r="N187" s="370" t="s">
        <v>1989</v>
      </c>
      <c r="O187" s="370" t="s">
        <v>1990</v>
      </c>
      <c r="P187" s="370" t="s">
        <v>1775</v>
      </c>
      <c r="Q187" s="370" t="s">
        <v>1991</v>
      </c>
      <c r="R187" s="370" t="s">
        <v>843</v>
      </c>
      <c r="S187" s="370" t="s">
        <v>1992</v>
      </c>
      <c r="T187" s="370" t="s">
        <v>1993</v>
      </c>
      <c r="U187" s="370" t="s">
        <v>1994</v>
      </c>
      <c r="V187" s="370" t="s">
        <v>1995</v>
      </c>
      <c r="W187" s="370"/>
      <c r="X187" s="370"/>
      <c r="Y187" s="370"/>
      <c r="Z187" s="370"/>
      <c r="AA187" s="370"/>
      <c r="AB187" s="370"/>
      <c r="AC187" s="370"/>
      <c r="AD187" s="370"/>
      <c r="AE187" s="370"/>
      <c r="AF187" s="370"/>
      <c r="AG187" s="370"/>
      <c r="AH187" s="370"/>
      <c r="AI187" s="370"/>
      <c r="AJ187" s="370"/>
      <c r="AK187" s="370"/>
    </row>
    <row r="188" spans="1:37" ht="15.75" hidden="1" customHeight="1">
      <c r="A188" s="276" t="str">
        <f>Demographics!A191</f>
        <v>Taxilla</v>
      </c>
      <c r="B188" s="277">
        <v>184</v>
      </c>
      <c r="C188" s="278" t="s">
        <v>234</v>
      </c>
      <c r="D188" s="279" t="s">
        <v>1996</v>
      </c>
      <c r="E188" s="279" t="s">
        <v>1997</v>
      </c>
      <c r="F188" s="279" t="s">
        <v>1998</v>
      </c>
      <c r="G188" s="279" t="s">
        <v>2001</v>
      </c>
      <c r="H188" s="279"/>
      <c r="I188" s="279" t="s">
        <v>2789</v>
      </c>
      <c r="J188" s="279" t="s">
        <v>2790</v>
      </c>
      <c r="K188" s="279" t="s">
        <v>1999</v>
      </c>
      <c r="L188" s="279" t="s">
        <v>2000</v>
      </c>
      <c r="M188" s="279"/>
      <c r="N188" s="279" t="s">
        <v>2001</v>
      </c>
      <c r="O188" s="276" t="s">
        <v>2002</v>
      </c>
      <c r="P188" s="276"/>
      <c r="Q188" s="276"/>
      <c r="R188" s="276"/>
      <c r="S188" s="276"/>
      <c r="T188" s="276"/>
      <c r="U188" s="276"/>
      <c r="V188" s="27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1:37" ht="15.75" hidden="1" customHeight="1">
      <c r="A189" s="276" t="str">
        <f>Demographics!A192</f>
        <v>Taxila</v>
      </c>
      <c r="B189" s="277">
        <v>185</v>
      </c>
      <c r="C189" s="278" t="s">
        <v>236</v>
      </c>
      <c r="D189" s="279"/>
      <c r="E189" s="279"/>
      <c r="F189" s="279"/>
      <c r="G189" s="279" t="s">
        <v>2791</v>
      </c>
      <c r="H189" s="279"/>
      <c r="I189" s="279"/>
      <c r="J189" s="280" t="s">
        <v>2792</v>
      </c>
      <c r="K189" s="279"/>
      <c r="L189" s="279"/>
      <c r="M189" s="279"/>
      <c r="N189" s="279"/>
      <c r="O189" s="276" t="s">
        <v>978</v>
      </c>
      <c r="P189" s="276"/>
      <c r="Q189" s="276"/>
      <c r="R189" s="276"/>
      <c r="S189" s="276"/>
      <c r="T189" s="276"/>
      <c r="U189" s="276"/>
      <c r="V189" s="27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1:37" ht="15.75" hidden="1" customHeight="1">
      <c r="A190" s="276" t="str">
        <f>Demographics!A193</f>
        <v>Taxila</v>
      </c>
      <c r="B190" s="277">
        <v>186</v>
      </c>
      <c r="C190" s="278" t="s">
        <v>237</v>
      </c>
      <c r="D190" s="279"/>
      <c r="E190" s="279"/>
      <c r="F190" s="279"/>
      <c r="G190" s="279" t="s">
        <v>2793</v>
      </c>
      <c r="H190" s="279"/>
      <c r="I190" s="279"/>
      <c r="J190" s="279" t="s">
        <v>2003</v>
      </c>
      <c r="K190" s="279"/>
      <c r="L190" s="279"/>
      <c r="M190" s="279"/>
      <c r="N190" s="279"/>
      <c r="O190" s="276" t="s">
        <v>2794</v>
      </c>
      <c r="P190" s="276" t="s">
        <v>2795</v>
      </c>
      <c r="Q190" s="276" t="s">
        <v>869</v>
      </c>
      <c r="R190" s="276" t="s">
        <v>2796</v>
      </c>
      <c r="S190" s="276"/>
      <c r="T190" s="276"/>
      <c r="U190" s="276"/>
      <c r="V190" s="27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1:37" ht="15.75" hidden="1" customHeight="1">
      <c r="A191" s="276" t="str">
        <f>Demographics!A194</f>
        <v>Taxila</v>
      </c>
      <c r="B191" s="277">
        <v>187</v>
      </c>
      <c r="C191" s="278" t="s">
        <v>238</v>
      </c>
      <c r="D191" s="279" t="s">
        <v>2005</v>
      </c>
      <c r="E191" s="279" t="s">
        <v>2006</v>
      </c>
      <c r="F191" s="279" t="s">
        <v>2007</v>
      </c>
      <c r="G191" s="279" t="s">
        <v>2029</v>
      </c>
      <c r="H191" s="279"/>
      <c r="I191" s="279"/>
      <c r="J191" s="279" t="s">
        <v>2004</v>
      </c>
      <c r="K191" s="279" t="s">
        <v>2009</v>
      </c>
      <c r="L191" s="279"/>
      <c r="M191" s="279" t="s">
        <v>2010</v>
      </c>
      <c r="N191" s="279" t="s">
        <v>2011</v>
      </c>
      <c r="O191" s="276"/>
      <c r="P191" s="276"/>
      <c r="Q191" s="276"/>
      <c r="R191" s="276"/>
      <c r="S191" s="276"/>
      <c r="T191" s="276"/>
      <c r="U191" s="276"/>
      <c r="V191" s="27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1:37" ht="15.75" hidden="1" customHeight="1">
      <c r="A192" s="276" t="str">
        <f>Demographics!A195</f>
        <v>Taxila</v>
      </c>
      <c r="B192" s="277">
        <v>188</v>
      </c>
      <c r="C192" s="278" t="s">
        <v>239</v>
      </c>
      <c r="D192" s="279" t="s">
        <v>2797</v>
      </c>
      <c r="E192" s="279" t="s">
        <v>2798</v>
      </c>
      <c r="F192" s="279"/>
      <c r="G192" s="279" t="s">
        <v>2799</v>
      </c>
      <c r="H192" s="279"/>
      <c r="I192" s="279"/>
      <c r="J192" s="279" t="s">
        <v>2008</v>
      </c>
      <c r="K192" s="279"/>
      <c r="L192" s="279"/>
      <c r="M192" s="279"/>
      <c r="N192" s="279" t="s">
        <v>1806</v>
      </c>
      <c r="O192" s="276"/>
      <c r="P192" s="276"/>
      <c r="Q192" s="276"/>
      <c r="R192" s="276"/>
      <c r="S192" s="276"/>
      <c r="T192" s="276"/>
      <c r="U192" s="276"/>
      <c r="V192" s="27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1:37" ht="15.75" hidden="1" customHeight="1">
      <c r="A193" s="276" t="str">
        <f>Demographics!A196</f>
        <v>Taxila</v>
      </c>
      <c r="B193" s="277">
        <v>189</v>
      </c>
      <c r="C193" s="278" t="s">
        <v>240</v>
      </c>
      <c r="D193" s="279" t="s">
        <v>2800</v>
      </c>
      <c r="E193" s="279" t="s">
        <v>2801</v>
      </c>
      <c r="F193" s="279"/>
      <c r="G193" s="279" t="s">
        <v>1806</v>
      </c>
      <c r="H193" s="279"/>
      <c r="I193" s="279"/>
      <c r="J193" s="279" t="s">
        <v>2012</v>
      </c>
      <c r="K193" s="279"/>
      <c r="L193" s="279"/>
      <c r="M193" s="279"/>
      <c r="N193" s="279" t="s">
        <v>2011</v>
      </c>
      <c r="O193" s="276" t="s">
        <v>2802</v>
      </c>
      <c r="P193" s="276" t="s">
        <v>1775</v>
      </c>
      <c r="Q193" s="276"/>
      <c r="R193" s="276"/>
      <c r="S193" s="276"/>
      <c r="T193" s="276"/>
      <c r="U193" s="276"/>
      <c r="V193" s="27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1:37" ht="15.75" hidden="1" customHeight="1">
      <c r="A194" s="276" t="str">
        <f>Demographics!A197</f>
        <v>Taxila</v>
      </c>
      <c r="B194" s="277">
        <v>190</v>
      </c>
      <c r="C194" s="278" t="s">
        <v>241</v>
      </c>
      <c r="D194" s="279"/>
      <c r="E194" s="279"/>
      <c r="F194" s="279"/>
      <c r="G194" s="279" t="s">
        <v>2803</v>
      </c>
      <c r="H194" s="279"/>
      <c r="I194" s="279"/>
      <c r="J194" s="279" t="s">
        <v>2013</v>
      </c>
      <c r="K194" s="279"/>
      <c r="L194" s="279"/>
      <c r="M194" s="279"/>
      <c r="N194" s="279"/>
      <c r="O194" s="276"/>
      <c r="P194" s="276"/>
      <c r="Q194" s="276"/>
      <c r="R194" s="276"/>
      <c r="S194" s="276"/>
      <c r="T194" s="276"/>
      <c r="U194" s="276"/>
      <c r="V194" s="27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1:37" ht="15.75" hidden="1" customHeight="1">
      <c r="A195" s="276" t="str">
        <f>Demographics!A198</f>
        <v>Taxila</v>
      </c>
      <c r="B195" s="277">
        <v>191</v>
      </c>
      <c r="C195" s="278" t="s">
        <v>242</v>
      </c>
      <c r="D195" s="279" t="s">
        <v>2014</v>
      </c>
      <c r="E195" s="279" t="s">
        <v>2015</v>
      </c>
      <c r="F195" s="279" t="s">
        <v>2016</v>
      </c>
      <c r="G195" s="279" t="s">
        <v>2020</v>
      </c>
      <c r="H195" s="279"/>
      <c r="I195" s="279" t="s">
        <v>2017</v>
      </c>
      <c r="J195" s="279" t="s">
        <v>2018</v>
      </c>
      <c r="K195" s="279" t="s">
        <v>2019</v>
      </c>
      <c r="L195" s="279"/>
      <c r="M195" s="279" t="s">
        <v>2020</v>
      </c>
      <c r="N195" s="279" t="s">
        <v>2021</v>
      </c>
      <c r="O195" s="276"/>
      <c r="P195" s="276"/>
      <c r="Q195" s="276"/>
      <c r="R195" s="276"/>
      <c r="S195" s="276"/>
      <c r="T195" s="276"/>
      <c r="U195" s="276"/>
      <c r="V195" s="27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1:37" ht="15.75" hidden="1" customHeight="1">
      <c r="A196" s="276" t="str">
        <f>Demographics!A199</f>
        <v>Taxila</v>
      </c>
      <c r="B196" s="277">
        <v>192</v>
      </c>
      <c r="C196" s="278" t="s">
        <v>243</v>
      </c>
      <c r="D196" s="279" t="s">
        <v>2022</v>
      </c>
      <c r="E196" s="279" t="s">
        <v>2023</v>
      </c>
      <c r="F196" s="279" t="s">
        <v>2024</v>
      </c>
      <c r="G196" s="279" t="s">
        <v>2028</v>
      </c>
      <c r="H196" s="279"/>
      <c r="I196" s="279" t="s">
        <v>2025</v>
      </c>
      <c r="J196" s="279" t="s">
        <v>2026</v>
      </c>
      <c r="K196" s="279" t="s">
        <v>2027</v>
      </c>
      <c r="L196" s="279"/>
      <c r="M196" s="279" t="s">
        <v>2028</v>
      </c>
      <c r="N196" s="279" t="s">
        <v>2029</v>
      </c>
      <c r="O196" s="276"/>
      <c r="P196" s="276"/>
      <c r="Q196" s="276"/>
      <c r="R196" s="276"/>
      <c r="S196" s="276"/>
      <c r="T196" s="276"/>
      <c r="U196" s="276"/>
      <c r="V196" s="27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1:37" ht="15.75" hidden="1" customHeight="1">
      <c r="A197" s="276" t="str">
        <f>Demographics!A200</f>
        <v>Taxila</v>
      </c>
      <c r="B197" s="277">
        <v>193</v>
      </c>
      <c r="C197" s="278" t="s">
        <v>2784</v>
      </c>
      <c r="D197" s="279" t="s">
        <v>2784</v>
      </c>
      <c r="E197" s="279"/>
      <c r="F197" s="279"/>
      <c r="G197" s="279" t="s">
        <v>2804</v>
      </c>
      <c r="H197" s="279"/>
      <c r="I197" s="279"/>
      <c r="J197" s="279" t="s">
        <v>2805</v>
      </c>
      <c r="K197" s="279"/>
      <c r="L197" s="279"/>
      <c r="M197" s="279"/>
      <c r="N197" s="279"/>
      <c r="O197" s="276"/>
      <c r="P197" s="276"/>
      <c r="Q197" s="276"/>
      <c r="R197" s="276"/>
      <c r="S197" s="276"/>
      <c r="T197" s="276"/>
      <c r="U197" s="276"/>
      <c r="V197" s="27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1:37" ht="15.75" hidden="1" customHeight="1">
      <c r="A198" s="276" t="str">
        <f>Demographics!A201</f>
        <v>Taxila</v>
      </c>
      <c r="B198" s="277">
        <v>194</v>
      </c>
      <c r="C198" s="273" t="s">
        <v>2785</v>
      </c>
      <c r="D198" s="279" t="s">
        <v>2785</v>
      </c>
      <c r="E198" s="279"/>
      <c r="F198" s="279"/>
      <c r="G198" s="279" t="s">
        <v>2806</v>
      </c>
      <c r="H198" s="279"/>
      <c r="I198" s="279"/>
      <c r="J198" s="279"/>
      <c r="K198" s="279"/>
      <c r="L198" s="279"/>
      <c r="M198" s="279"/>
      <c r="N198" s="279"/>
      <c r="O198" s="276"/>
      <c r="P198" s="276"/>
      <c r="Q198" s="276"/>
      <c r="R198" s="276"/>
      <c r="S198" s="276"/>
      <c r="T198" s="276"/>
      <c r="U198" s="276"/>
      <c r="V198" s="27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1:37" ht="15.75" hidden="1" customHeight="1">
      <c r="A199" s="276" t="str">
        <f>Demographics!A202</f>
        <v>Taxila</v>
      </c>
      <c r="B199" s="277">
        <v>195</v>
      </c>
      <c r="C199" s="273" t="s">
        <v>244</v>
      </c>
      <c r="D199" s="279" t="s">
        <v>244</v>
      </c>
      <c r="E199" s="279"/>
      <c r="F199" s="279"/>
      <c r="G199" s="279" t="s">
        <v>2807</v>
      </c>
      <c r="H199" s="279"/>
      <c r="I199" s="279"/>
      <c r="J199" s="279" t="s">
        <v>2808</v>
      </c>
      <c r="K199" s="279"/>
      <c r="L199" s="279"/>
      <c r="M199" s="279"/>
      <c r="N199" s="279"/>
      <c r="O199" s="276"/>
      <c r="P199" s="276"/>
      <c r="Q199" s="276"/>
      <c r="R199" s="276"/>
      <c r="S199" s="276"/>
      <c r="T199" s="276"/>
      <c r="U199" s="276"/>
      <c r="V199" s="27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1:37" ht="15.75" hidden="1" customHeight="1">
      <c r="A200" s="276" t="str">
        <f>Demographics!A203</f>
        <v>Taxila</v>
      </c>
      <c r="B200" s="277">
        <v>196</v>
      </c>
      <c r="C200" s="273" t="s">
        <v>245</v>
      </c>
      <c r="D200" s="279" t="s">
        <v>245</v>
      </c>
      <c r="E200" s="279"/>
      <c r="F200" s="279"/>
      <c r="G200" s="279" t="s">
        <v>2809</v>
      </c>
      <c r="H200" s="279"/>
      <c r="I200" s="279"/>
      <c r="J200" s="279" t="s">
        <v>2810</v>
      </c>
      <c r="K200" s="279"/>
      <c r="L200" s="279"/>
      <c r="M200" s="279"/>
      <c r="N200" s="279"/>
      <c r="O200" s="276" t="s">
        <v>2811</v>
      </c>
      <c r="P200" s="276" t="s">
        <v>2812</v>
      </c>
      <c r="Q200" s="276" t="s">
        <v>283</v>
      </c>
      <c r="R200" s="276" t="s">
        <v>2813</v>
      </c>
      <c r="S200" s="276"/>
      <c r="T200" s="276"/>
      <c r="U200" s="276"/>
      <c r="V200" s="27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1:37" ht="15.75" hidden="1" customHeight="1">
      <c r="A201" s="276" t="str">
        <f>Demographics!A204</f>
        <v>Taxila</v>
      </c>
      <c r="B201" s="277">
        <v>197</v>
      </c>
      <c r="C201" s="273" t="s">
        <v>246</v>
      </c>
      <c r="D201" s="279" t="s">
        <v>246</v>
      </c>
      <c r="E201" s="279"/>
      <c r="F201" s="279"/>
      <c r="G201" s="279" t="s">
        <v>2814</v>
      </c>
      <c r="H201" s="279"/>
      <c r="I201" s="279"/>
      <c r="J201" s="280" t="s">
        <v>2815</v>
      </c>
      <c r="K201" s="279"/>
      <c r="L201" s="279"/>
      <c r="M201" s="279"/>
      <c r="N201" s="279"/>
      <c r="O201" s="276"/>
      <c r="P201" s="276"/>
      <c r="Q201" s="276"/>
      <c r="R201" s="276"/>
      <c r="S201" s="276"/>
      <c r="T201" s="276"/>
      <c r="U201" s="276"/>
      <c r="V201" s="27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1:37" ht="15.75" hidden="1" customHeight="1">
      <c r="A202" s="276" t="str">
        <f>Demographics!A205</f>
        <v>Taxila</v>
      </c>
      <c r="B202" s="277">
        <v>198</v>
      </c>
      <c r="C202" s="273" t="s">
        <v>247</v>
      </c>
      <c r="D202" s="276" t="s">
        <v>247</v>
      </c>
      <c r="E202" s="276"/>
      <c r="F202" s="276"/>
      <c r="G202" s="276" t="s">
        <v>2789</v>
      </c>
      <c r="H202" s="276"/>
      <c r="I202" s="276"/>
      <c r="J202" s="280" t="s">
        <v>2816</v>
      </c>
      <c r="K202" s="279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1:37" ht="15.75" hidden="1" customHeight="1">
      <c r="A203" s="276" t="str">
        <f>Demographics!A206</f>
        <v>Taxila</v>
      </c>
      <c r="B203" s="277">
        <v>199</v>
      </c>
      <c r="C203" s="273" t="s">
        <v>248</v>
      </c>
      <c r="D203" s="276" t="s">
        <v>248</v>
      </c>
      <c r="E203" s="276"/>
      <c r="F203" s="276"/>
      <c r="G203" s="276" t="s">
        <v>2817</v>
      </c>
      <c r="H203" s="276"/>
      <c r="I203" s="276"/>
      <c r="J203" s="280" t="s">
        <v>2818</v>
      </c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1:37" ht="15.75" hidden="1" customHeight="1">
      <c r="A204" s="276" t="str">
        <f>Demographics!A207</f>
        <v>Taxila</v>
      </c>
      <c r="B204" s="277">
        <v>200</v>
      </c>
      <c r="C204" s="273" t="s">
        <v>249</v>
      </c>
      <c r="D204" s="276" t="s">
        <v>249</v>
      </c>
      <c r="E204" s="276" t="s">
        <v>1847</v>
      </c>
      <c r="F204" s="276" t="s">
        <v>2030</v>
      </c>
      <c r="G204" s="276" t="s">
        <v>1308</v>
      </c>
      <c r="H204" s="276"/>
      <c r="I204" s="276"/>
      <c r="J204" s="276" t="s">
        <v>2819</v>
      </c>
      <c r="K204" s="276" t="s">
        <v>2031</v>
      </c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1:37" ht="15.75" hidden="1" customHeight="1">
      <c r="A205" s="276" t="str">
        <f>Demographics!A208</f>
        <v>Taxila</v>
      </c>
      <c r="B205" s="277">
        <v>201</v>
      </c>
      <c r="C205" s="273" t="s">
        <v>250</v>
      </c>
      <c r="D205" s="276" t="s">
        <v>250</v>
      </c>
      <c r="E205" s="276"/>
      <c r="F205" s="276"/>
      <c r="G205" s="276" t="s">
        <v>2820</v>
      </c>
      <c r="H205" s="276"/>
      <c r="I205" s="276" t="s">
        <v>2032</v>
      </c>
      <c r="J205" s="279" t="s">
        <v>2821</v>
      </c>
      <c r="K205" s="276" t="s">
        <v>2033</v>
      </c>
      <c r="L205" s="276"/>
      <c r="M205" s="276" t="s">
        <v>2034</v>
      </c>
      <c r="N205" s="276" t="s">
        <v>2029</v>
      </c>
      <c r="O205" s="276"/>
      <c r="P205" s="276"/>
      <c r="Q205" s="276"/>
      <c r="R205" s="276"/>
      <c r="S205" s="276"/>
      <c r="T205" s="276"/>
      <c r="U205" s="276"/>
      <c r="V205" s="27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5.75" hidden="1" customHeight="1">
      <c r="A206" s="276" t="str">
        <f>Demographics!A209</f>
        <v>Taxila</v>
      </c>
      <c r="B206" s="277">
        <v>202</v>
      </c>
      <c r="C206" s="273" t="s">
        <v>2786</v>
      </c>
      <c r="D206" s="276" t="s">
        <v>2786</v>
      </c>
      <c r="E206" s="276"/>
      <c r="F206" s="276"/>
      <c r="G206" s="276" t="s">
        <v>2822</v>
      </c>
      <c r="H206" s="276"/>
      <c r="I206" s="276"/>
      <c r="J206" s="280" t="s">
        <v>2823</v>
      </c>
      <c r="K206" s="276"/>
      <c r="L206" s="276"/>
      <c r="M206" s="276"/>
      <c r="N206" s="279"/>
      <c r="O206" s="276"/>
      <c r="P206" s="276"/>
      <c r="Q206" s="276"/>
      <c r="R206" s="276"/>
      <c r="S206" s="276"/>
      <c r="T206" s="276"/>
      <c r="U206" s="276"/>
      <c r="V206" s="27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1:37" ht="15.75" hidden="1" customHeight="1">
      <c r="A207" s="276" t="str">
        <f>Demographics!A210</f>
        <v>Taxila</v>
      </c>
      <c r="B207" s="277">
        <v>203</v>
      </c>
      <c r="C207" s="273" t="s">
        <v>2787</v>
      </c>
      <c r="D207" s="276" t="s">
        <v>2787</v>
      </c>
      <c r="E207" s="276"/>
      <c r="F207" s="276"/>
      <c r="G207" s="276" t="s">
        <v>2824</v>
      </c>
      <c r="H207" s="276"/>
      <c r="I207" s="276"/>
      <c r="J207" s="280"/>
      <c r="K207" s="276"/>
      <c r="L207" s="276"/>
      <c r="M207" s="276"/>
      <c r="N207" s="279"/>
      <c r="O207" s="276" t="s">
        <v>2825</v>
      </c>
      <c r="P207" s="276"/>
      <c r="Q207" s="276"/>
      <c r="R207" s="276"/>
      <c r="S207" s="276"/>
      <c r="T207" s="276"/>
      <c r="U207" s="276"/>
      <c r="V207" s="27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1:37" ht="15.75" hidden="1" customHeight="1">
      <c r="A208" s="276" t="str">
        <f>Demographics!A211</f>
        <v>Taxila</v>
      </c>
      <c r="B208" s="277">
        <v>204</v>
      </c>
      <c r="C208" s="273" t="s">
        <v>2788</v>
      </c>
      <c r="D208" s="276" t="s">
        <v>2788</v>
      </c>
      <c r="E208" s="276"/>
      <c r="F208" s="276"/>
      <c r="G208" s="276" t="s">
        <v>2826</v>
      </c>
      <c r="H208" s="276"/>
      <c r="I208" s="276"/>
      <c r="J208" s="280" t="s">
        <v>2827</v>
      </c>
      <c r="K208" s="276"/>
      <c r="L208" s="276"/>
      <c r="M208" s="276"/>
      <c r="N208" s="279"/>
      <c r="O208" s="276"/>
      <c r="P208" s="276"/>
      <c r="Q208" s="276"/>
      <c r="R208" s="276"/>
      <c r="S208" s="276"/>
      <c r="T208" s="276"/>
      <c r="U208" s="276"/>
      <c r="V208" s="27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1:37" ht="15.75" hidden="1" customHeight="1">
      <c r="A209" s="276" t="str">
        <f>Demographics!A212</f>
        <v>Taxila</v>
      </c>
      <c r="B209" s="277">
        <v>205</v>
      </c>
      <c r="C209" s="273" t="s">
        <v>251</v>
      </c>
      <c r="D209" s="276" t="s">
        <v>2035</v>
      </c>
      <c r="E209" s="276" t="s">
        <v>2036</v>
      </c>
      <c r="F209" s="276" t="s">
        <v>2037</v>
      </c>
      <c r="G209" s="276" t="s">
        <v>2828</v>
      </c>
      <c r="H209" s="276"/>
      <c r="I209" s="276" t="s">
        <v>2038</v>
      </c>
      <c r="J209" s="280" t="s">
        <v>2829</v>
      </c>
      <c r="K209" s="276" t="s">
        <v>2039</v>
      </c>
      <c r="L209" s="276" t="s">
        <v>486</v>
      </c>
      <c r="M209" s="276" t="s">
        <v>2040</v>
      </c>
      <c r="N209" s="279" t="s">
        <v>2041</v>
      </c>
      <c r="O209" s="276"/>
      <c r="P209" s="276"/>
      <c r="Q209" s="276"/>
      <c r="R209" s="276"/>
      <c r="S209" s="276"/>
      <c r="T209" s="276"/>
      <c r="U209" s="276"/>
      <c r="V209" s="27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  <row r="210" spans="1:37" ht="15.75" hidden="1" customHeight="1">
      <c r="A210" s="26" t="str">
        <f>Demographics!A214</f>
        <v>Kallar Syedan</v>
      </c>
      <c r="B210" s="27">
        <v>202</v>
      </c>
      <c r="C210" s="28" t="str">
        <f>Demographics!C214</f>
        <v>Bishandot</v>
      </c>
      <c r="D210" s="29" t="s">
        <v>2042</v>
      </c>
      <c r="E210" s="29" t="s">
        <v>2043</v>
      </c>
      <c r="F210" s="29" t="s">
        <v>2044</v>
      </c>
      <c r="G210" s="29" t="s">
        <v>1908</v>
      </c>
      <c r="H210" s="29" t="s">
        <v>281</v>
      </c>
      <c r="I210" s="29" t="s">
        <v>2045</v>
      </c>
      <c r="J210" s="29" t="s">
        <v>2046</v>
      </c>
      <c r="K210" s="29" t="s">
        <v>516</v>
      </c>
      <c r="L210" s="29" t="s">
        <v>2047</v>
      </c>
      <c r="M210" s="29" t="s">
        <v>1908</v>
      </c>
      <c r="N210" s="26" t="s">
        <v>313</v>
      </c>
      <c r="O210" s="94" t="s">
        <v>2048</v>
      </c>
      <c r="P210" s="94" t="s">
        <v>1636</v>
      </c>
      <c r="Q210" s="94" t="s">
        <v>2049</v>
      </c>
      <c r="R210" s="94" t="s">
        <v>2050</v>
      </c>
      <c r="S210" s="94" t="s">
        <v>2051</v>
      </c>
      <c r="T210" s="94" t="s">
        <v>2052</v>
      </c>
      <c r="U210" s="94" t="s">
        <v>2053</v>
      </c>
      <c r="V210" s="94" t="s">
        <v>2054</v>
      </c>
      <c r="W210" s="94" t="s">
        <v>2055</v>
      </c>
      <c r="X210" s="94" t="s">
        <v>2056</v>
      </c>
      <c r="Y210" s="94" t="s">
        <v>2057</v>
      </c>
      <c r="Z210" s="94" t="s">
        <v>2058</v>
      </c>
      <c r="AA210" s="94" t="s">
        <v>2059</v>
      </c>
      <c r="AB210" s="94" t="s">
        <v>2060</v>
      </c>
      <c r="AC210" s="32"/>
      <c r="AD210" s="32"/>
      <c r="AE210" s="32"/>
      <c r="AF210" s="115">
        <v>14</v>
      </c>
      <c r="AG210" s="26"/>
      <c r="AH210" s="26"/>
      <c r="AI210" s="26"/>
      <c r="AJ210" s="26"/>
      <c r="AK210" s="26"/>
    </row>
    <row r="211" spans="1:37" ht="15.75" hidden="1" customHeight="1">
      <c r="A211" s="26" t="str">
        <f>Demographics!A215</f>
        <v>Kallar Syedan</v>
      </c>
      <c r="B211" s="27">
        <v>203</v>
      </c>
      <c r="C211" s="28" t="str">
        <f>Demographics!C215</f>
        <v>Choha Khalsa</v>
      </c>
      <c r="D211" s="29" t="s">
        <v>2061</v>
      </c>
      <c r="E211" s="29"/>
      <c r="F211" s="29"/>
      <c r="G211" s="29" t="s">
        <v>2062</v>
      </c>
      <c r="H211" s="29" t="s">
        <v>281</v>
      </c>
      <c r="I211" s="29"/>
      <c r="J211" s="29" t="s">
        <v>2063</v>
      </c>
      <c r="K211" s="29" t="s">
        <v>736</v>
      </c>
      <c r="L211" s="29" t="s">
        <v>284</v>
      </c>
      <c r="M211" s="29" t="s">
        <v>2064</v>
      </c>
      <c r="N211" s="26" t="s">
        <v>2065</v>
      </c>
      <c r="O211" s="94" t="s">
        <v>2066</v>
      </c>
      <c r="P211" s="94" t="s">
        <v>2067</v>
      </c>
      <c r="Q211" s="94" t="s">
        <v>2068</v>
      </c>
      <c r="R211" s="94" t="s">
        <v>2069</v>
      </c>
      <c r="S211" s="94" t="s">
        <v>2070</v>
      </c>
      <c r="T211" s="94" t="s">
        <v>1806</v>
      </c>
      <c r="U211" s="94" t="s">
        <v>348</v>
      </c>
      <c r="V211" s="94" t="s">
        <v>2071</v>
      </c>
      <c r="W211" s="32"/>
      <c r="X211" s="32"/>
      <c r="Y211" s="32"/>
      <c r="Z211" s="32"/>
      <c r="AA211" s="32"/>
      <c r="AB211" s="32"/>
      <c r="AC211" s="32"/>
      <c r="AD211" s="32"/>
      <c r="AE211" s="32"/>
      <c r="AF211" s="115">
        <v>8</v>
      </c>
      <c r="AG211" s="26"/>
      <c r="AH211" s="26"/>
      <c r="AI211" s="26"/>
      <c r="AJ211" s="26"/>
      <c r="AK211" s="26"/>
    </row>
    <row r="212" spans="1:37" ht="15.75" hidden="1" customHeight="1">
      <c r="A212" s="26" t="str">
        <f>Demographics!A216</f>
        <v>Kallar Syedan</v>
      </c>
      <c r="B212" s="27">
        <v>204</v>
      </c>
      <c r="C212" s="28" t="str">
        <f>Demographics!C216</f>
        <v>Darkali Mamoori</v>
      </c>
      <c r="D212" s="29" t="s">
        <v>2072</v>
      </c>
      <c r="E212" s="116" t="s">
        <v>2073</v>
      </c>
      <c r="F212" s="116" t="s">
        <v>2074</v>
      </c>
      <c r="G212" s="29" t="s">
        <v>2075</v>
      </c>
      <c r="H212" s="29" t="s">
        <v>281</v>
      </c>
      <c r="I212" s="29"/>
      <c r="J212" s="29" t="s">
        <v>2076</v>
      </c>
      <c r="K212" s="29" t="s">
        <v>2077</v>
      </c>
      <c r="L212" s="29" t="s">
        <v>284</v>
      </c>
      <c r="M212" s="29"/>
      <c r="N212" s="26" t="s">
        <v>534</v>
      </c>
      <c r="O212" s="94" t="s">
        <v>2078</v>
      </c>
      <c r="P212" s="94" t="s">
        <v>2079</v>
      </c>
      <c r="Q212" s="94" t="s">
        <v>2069</v>
      </c>
      <c r="R212" s="94" t="s">
        <v>2080</v>
      </c>
      <c r="S212" s="94" t="s">
        <v>2081</v>
      </c>
      <c r="T212" s="94" t="s">
        <v>2082</v>
      </c>
      <c r="U212" s="94" t="s">
        <v>2083</v>
      </c>
      <c r="V212" s="94" t="s">
        <v>2084</v>
      </c>
      <c r="W212" s="94" t="s">
        <v>2085</v>
      </c>
      <c r="X212" s="94"/>
      <c r="Y212" s="94" t="s">
        <v>693</v>
      </c>
      <c r="Z212" s="94" t="s">
        <v>2086</v>
      </c>
      <c r="AA212" s="94" t="s">
        <v>2087</v>
      </c>
      <c r="AB212" s="94" t="s">
        <v>2088</v>
      </c>
      <c r="AC212" s="94" t="s">
        <v>2089</v>
      </c>
      <c r="AD212" s="94" t="s">
        <v>2090</v>
      </c>
      <c r="AE212" s="32"/>
      <c r="AF212" s="115">
        <v>16</v>
      </c>
      <c r="AG212" s="26"/>
      <c r="AH212" s="26"/>
      <c r="AI212" s="26"/>
      <c r="AJ212" s="26"/>
      <c r="AK212" s="26"/>
    </row>
    <row r="213" spans="1:37" ht="15.75" hidden="1" customHeight="1">
      <c r="A213" s="26" t="str">
        <f>Demographics!A217</f>
        <v>Kallar Syedan</v>
      </c>
      <c r="B213" s="27">
        <v>205</v>
      </c>
      <c r="C213" s="28" t="str">
        <f>Demographics!C217</f>
        <v>Ghazan Abad</v>
      </c>
      <c r="D213" s="29" t="s">
        <v>2091</v>
      </c>
      <c r="E213" s="117" t="s">
        <v>2092</v>
      </c>
      <c r="F213" s="117" t="s">
        <v>2093</v>
      </c>
      <c r="G213" s="29" t="s">
        <v>2094</v>
      </c>
      <c r="H213" s="29" t="s">
        <v>281</v>
      </c>
      <c r="I213" s="29" t="s">
        <v>2095</v>
      </c>
      <c r="J213" s="29" t="s">
        <v>2096</v>
      </c>
      <c r="K213" s="29" t="s">
        <v>2097</v>
      </c>
      <c r="L213" s="29" t="s">
        <v>284</v>
      </c>
      <c r="M213" s="29" t="s">
        <v>2094</v>
      </c>
      <c r="N213" s="26" t="s">
        <v>649</v>
      </c>
      <c r="O213" s="94" t="s">
        <v>2098</v>
      </c>
      <c r="P213" s="94" t="s">
        <v>2099</v>
      </c>
      <c r="Q213" s="94" t="s">
        <v>2100</v>
      </c>
      <c r="R213" s="94" t="s">
        <v>2101</v>
      </c>
      <c r="S213" s="94" t="s">
        <v>2102</v>
      </c>
      <c r="T213" s="94" t="s">
        <v>2103</v>
      </c>
      <c r="U213" s="94" t="s">
        <v>2104</v>
      </c>
      <c r="V213" s="26"/>
      <c r="W213" s="26"/>
      <c r="X213" s="26"/>
      <c r="Y213" s="32"/>
      <c r="Z213" s="32"/>
      <c r="AA213" s="32"/>
      <c r="AB213" s="32"/>
      <c r="AC213" s="32"/>
      <c r="AD213" s="32"/>
      <c r="AE213" s="32"/>
      <c r="AF213" s="115">
        <v>7</v>
      </c>
      <c r="AG213" s="26"/>
      <c r="AH213" s="26"/>
      <c r="AI213" s="26"/>
      <c r="AJ213" s="26"/>
      <c r="AK213" s="26"/>
    </row>
    <row r="214" spans="1:37" ht="15.75" hidden="1" customHeight="1">
      <c r="A214" s="26" t="str">
        <f>Demographics!A218</f>
        <v>Kallar Syedan</v>
      </c>
      <c r="B214" s="27">
        <v>206</v>
      </c>
      <c r="C214" s="28" t="str">
        <f>Demographics!C218</f>
        <v>Guff</v>
      </c>
      <c r="D214" s="29" t="s">
        <v>2091</v>
      </c>
      <c r="E214" s="117" t="s">
        <v>2092</v>
      </c>
      <c r="F214" s="117" t="s">
        <v>2093</v>
      </c>
      <c r="G214" s="29" t="s">
        <v>2105</v>
      </c>
      <c r="H214" s="29" t="s">
        <v>281</v>
      </c>
      <c r="I214" s="29" t="s">
        <v>2095</v>
      </c>
      <c r="J214" s="29" t="s">
        <v>2106</v>
      </c>
      <c r="K214" s="29" t="s">
        <v>2097</v>
      </c>
      <c r="L214" s="29" t="s">
        <v>284</v>
      </c>
      <c r="M214" s="29" t="s">
        <v>2094</v>
      </c>
      <c r="N214" s="26" t="s">
        <v>649</v>
      </c>
      <c r="O214" s="94" t="s">
        <v>2107</v>
      </c>
      <c r="P214" s="94" t="s">
        <v>2108</v>
      </c>
      <c r="Q214" s="94" t="s">
        <v>2109</v>
      </c>
      <c r="R214" s="94" t="s">
        <v>2110</v>
      </c>
      <c r="S214" s="94" t="s">
        <v>2111</v>
      </c>
      <c r="T214" s="94" t="s">
        <v>2112</v>
      </c>
      <c r="U214" s="94" t="s">
        <v>2113</v>
      </c>
      <c r="V214" s="94" t="s">
        <v>2114</v>
      </c>
      <c r="W214" s="94" t="s">
        <v>2115</v>
      </c>
      <c r="X214" s="94" t="s">
        <v>2116</v>
      </c>
      <c r="Y214" s="94" t="s">
        <v>2117</v>
      </c>
      <c r="Z214" s="94" t="s">
        <v>2118</v>
      </c>
      <c r="AA214" s="94" t="s">
        <v>2119</v>
      </c>
      <c r="AB214" s="32"/>
      <c r="AC214" s="32"/>
      <c r="AD214" s="32"/>
      <c r="AE214" s="32"/>
      <c r="AF214" s="115">
        <v>13</v>
      </c>
      <c r="AG214" s="26"/>
      <c r="AH214" s="26"/>
      <c r="AI214" s="26"/>
      <c r="AJ214" s="26"/>
      <c r="AK214" s="26"/>
    </row>
    <row r="215" spans="1:37" ht="15.75" hidden="1" customHeight="1">
      <c r="A215" s="26" t="str">
        <f>Demographics!A219</f>
        <v>Kallar Syedan</v>
      </c>
      <c r="B215" s="27">
        <v>207</v>
      </c>
      <c r="C215" s="28" t="str">
        <f>Demographics!C219</f>
        <v>Kanoha</v>
      </c>
      <c r="D215" s="29" t="s">
        <v>2120</v>
      </c>
      <c r="E215" s="116" t="s">
        <v>2121</v>
      </c>
      <c r="F215" s="116" t="s">
        <v>2122</v>
      </c>
      <c r="G215" s="29" t="s">
        <v>2123</v>
      </c>
      <c r="H215" s="29" t="s">
        <v>281</v>
      </c>
      <c r="I215" s="29" t="s">
        <v>2124</v>
      </c>
      <c r="J215" s="29" t="s">
        <v>2125</v>
      </c>
      <c r="K215" s="29" t="s">
        <v>2126</v>
      </c>
      <c r="L215" s="29" t="s">
        <v>284</v>
      </c>
      <c r="M215" s="29" t="s">
        <v>2127</v>
      </c>
      <c r="N215" s="26"/>
      <c r="O215" s="94" t="s">
        <v>2128</v>
      </c>
      <c r="P215" s="94" t="s">
        <v>2129</v>
      </c>
      <c r="Q215" s="94" t="s">
        <v>2130</v>
      </c>
      <c r="R215" s="94" t="s">
        <v>2113</v>
      </c>
      <c r="S215" s="94" t="s">
        <v>2131</v>
      </c>
      <c r="T215" s="94" t="s">
        <v>2132</v>
      </c>
      <c r="U215" s="94" t="s">
        <v>2133</v>
      </c>
      <c r="V215" s="94" t="s">
        <v>2134</v>
      </c>
      <c r="W215" s="94" t="s">
        <v>2135</v>
      </c>
      <c r="X215" s="94" t="s">
        <v>2136</v>
      </c>
      <c r="Y215" s="32"/>
      <c r="Z215" s="32"/>
      <c r="AA215" s="32"/>
      <c r="AB215" s="32"/>
      <c r="AC215" s="32"/>
      <c r="AD215" s="32"/>
      <c r="AE215" s="32"/>
      <c r="AF215" s="115">
        <v>10</v>
      </c>
      <c r="AG215" s="26"/>
      <c r="AH215" s="26"/>
      <c r="AI215" s="26"/>
      <c r="AJ215" s="26"/>
      <c r="AK215" s="26"/>
    </row>
    <row r="216" spans="1:37" ht="15.75" hidden="1" customHeight="1">
      <c r="A216" s="26" t="str">
        <f>Demographics!A220</f>
        <v>Kallar Syedan</v>
      </c>
      <c r="B216" s="27">
        <v>208</v>
      </c>
      <c r="C216" s="28" t="str">
        <f>Demographics!C220</f>
        <v>Manianda</v>
      </c>
      <c r="D216" s="29" t="s">
        <v>2137</v>
      </c>
      <c r="E216" s="117" t="s">
        <v>2138</v>
      </c>
      <c r="F216" s="117" t="s">
        <v>2139</v>
      </c>
      <c r="G216" s="29" t="s">
        <v>2140</v>
      </c>
      <c r="H216" s="29" t="s">
        <v>281</v>
      </c>
      <c r="I216" s="29"/>
      <c r="J216" s="29" t="s">
        <v>2141</v>
      </c>
      <c r="K216" s="29" t="s">
        <v>2142</v>
      </c>
      <c r="L216" s="29" t="s">
        <v>284</v>
      </c>
      <c r="M216" s="29" t="s">
        <v>2140</v>
      </c>
      <c r="N216" s="26" t="s">
        <v>725</v>
      </c>
      <c r="O216" s="94" t="s">
        <v>487</v>
      </c>
      <c r="P216" s="94" t="s">
        <v>2143</v>
      </c>
      <c r="Q216" s="94" t="s">
        <v>2144</v>
      </c>
      <c r="R216" s="94" t="s">
        <v>2145</v>
      </c>
      <c r="S216" s="94" t="s">
        <v>635</v>
      </c>
      <c r="T216" s="94" t="s">
        <v>2146</v>
      </c>
      <c r="U216" s="94" t="s">
        <v>2147</v>
      </c>
      <c r="V216" s="94" t="s">
        <v>2148</v>
      </c>
      <c r="W216" s="94" t="s">
        <v>2149</v>
      </c>
      <c r="X216" s="94" t="s">
        <v>2150</v>
      </c>
      <c r="Y216" s="32"/>
      <c r="Z216" s="32"/>
      <c r="AA216" s="32"/>
      <c r="AB216" s="32"/>
      <c r="AC216" s="32"/>
      <c r="AD216" s="32"/>
      <c r="AE216" s="32"/>
      <c r="AF216" s="115">
        <v>10</v>
      </c>
      <c r="AG216" s="26"/>
      <c r="AH216" s="26"/>
      <c r="AI216" s="26"/>
      <c r="AJ216" s="26"/>
      <c r="AK216" s="26"/>
    </row>
    <row r="217" spans="1:37" ht="15.75" hidden="1" customHeight="1">
      <c r="A217" s="26" t="str">
        <f>Demographics!A221</f>
        <v>Kallar Syedan</v>
      </c>
      <c r="B217" s="27">
        <v>209</v>
      </c>
      <c r="C217" s="28" t="str">
        <f>Demographics!C221</f>
        <v>Nala Musalmana</v>
      </c>
      <c r="D217" s="29" t="s">
        <v>2151</v>
      </c>
      <c r="E217" s="116" t="s">
        <v>2152</v>
      </c>
      <c r="F217" s="116" t="s">
        <v>2153</v>
      </c>
      <c r="G217" s="29" t="s">
        <v>2154</v>
      </c>
      <c r="H217" s="29" t="s">
        <v>281</v>
      </c>
      <c r="I217" s="29"/>
      <c r="J217" s="29"/>
      <c r="K217" s="29"/>
      <c r="L217" s="29" t="s">
        <v>284</v>
      </c>
      <c r="M217" s="29" t="s">
        <v>2154</v>
      </c>
      <c r="N217" s="26" t="s">
        <v>1855</v>
      </c>
      <c r="O217" s="94" t="s">
        <v>2114</v>
      </c>
      <c r="P217" s="94" t="s">
        <v>2155</v>
      </c>
      <c r="Q217" s="94" t="s">
        <v>2156</v>
      </c>
      <c r="R217" s="94" t="s">
        <v>2157</v>
      </c>
      <c r="S217" s="94" t="s">
        <v>2158</v>
      </c>
      <c r="T217" s="94" t="s">
        <v>2159</v>
      </c>
      <c r="U217" s="94" t="s">
        <v>2160</v>
      </c>
      <c r="V217" s="94" t="s">
        <v>2161</v>
      </c>
      <c r="W217" s="94" t="s">
        <v>2162</v>
      </c>
      <c r="X217" s="94" t="s">
        <v>2163</v>
      </c>
      <c r="Y217" s="94" t="s">
        <v>2164</v>
      </c>
      <c r="Z217" s="32"/>
      <c r="AA217" s="32"/>
      <c r="AB217" s="32"/>
      <c r="AC217" s="32"/>
      <c r="AD217" s="32"/>
      <c r="AE217" s="32"/>
      <c r="AF217" s="115">
        <v>11</v>
      </c>
      <c r="AG217" s="26"/>
      <c r="AH217" s="26"/>
      <c r="AI217" s="26"/>
      <c r="AJ217" s="26"/>
      <c r="AK217" s="26"/>
    </row>
    <row r="218" spans="1:37" ht="15.75" hidden="1" customHeight="1">
      <c r="A218" s="26" t="str">
        <f>Demographics!A222</f>
        <v>Kallar Syedan</v>
      </c>
      <c r="B218" s="27">
        <v>210</v>
      </c>
      <c r="C218" s="28" t="str">
        <f>Demographics!C222</f>
        <v>Skoot</v>
      </c>
      <c r="D218" s="29" t="s">
        <v>2165</v>
      </c>
      <c r="E218" s="117" t="s">
        <v>2166</v>
      </c>
      <c r="F218" s="117" t="s">
        <v>2167</v>
      </c>
      <c r="G218" s="29" t="s">
        <v>2168</v>
      </c>
      <c r="H218" s="29" t="s">
        <v>281</v>
      </c>
      <c r="I218" s="29" t="s">
        <v>2169</v>
      </c>
      <c r="J218" s="29"/>
      <c r="K218" s="29"/>
      <c r="L218" s="29" t="s">
        <v>284</v>
      </c>
      <c r="M218" s="29"/>
      <c r="N218" s="26" t="s">
        <v>1855</v>
      </c>
      <c r="O218" s="118" t="s">
        <v>2170</v>
      </c>
      <c r="P218" s="118" t="s">
        <v>1550</v>
      </c>
      <c r="Q218" s="118" t="s">
        <v>2171</v>
      </c>
      <c r="R218" s="118" t="s">
        <v>2172</v>
      </c>
      <c r="S218" s="118" t="s">
        <v>2173</v>
      </c>
      <c r="T218" s="118" t="s">
        <v>2174</v>
      </c>
      <c r="U218" s="118" t="s">
        <v>2175</v>
      </c>
      <c r="V218" s="118" t="s">
        <v>2176</v>
      </c>
      <c r="W218" s="118" t="s">
        <v>2177</v>
      </c>
      <c r="X218" s="118" t="s">
        <v>2173</v>
      </c>
      <c r="Y218" s="118" t="s">
        <v>2113</v>
      </c>
      <c r="Z218" s="32"/>
      <c r="AA218" s="32"/>
      <c r="AB218" s="32"/>
      <c r="AC218" s="32"/>
      <c r="AD218" s="32"/>
      <c r="AE218" s="32"/>
      <c r="AF218" s="115">
        <v>11</v>
      </c>
      <c r="AG218" s="26"/>
      <c r="AH218" s="26"/>
      <c r="AI218" s="26"/>
      <c r="AJ218" s="26"/>
      <c r="AK218" s="26"/>
    </row>
    <row r="219" spans="1:37" ht="15.75" hidden="1" customHeight="1">
      <c r="A219" s="26" t="str">
        <f>Demographics!A223</f>
        <v>Kallar Syedan</v>
      </c>
      <c r="B219" s="27">
        <v>211</v>
      </c>
      <c r="C219" s="28" t="str">
        <f>Demographics!C223</f>
        <v>Smoot</v>
      </c>
      <c r="D219" s="29" t="s">
        <v>2178</v>
      </c>
      <c r="E219" s="117"/>
      <c r="F219" s="117"/>
      <c r="G219" s="29" t="s">
        <v>2179</v>
      </c>
      <c r="H219" s="29" t="s">
        <v>281</v>
      </c>
      <c r="I219" s="29" t="s">
        <v>2180</v>
      </c>
      <c r="J219" s="29" t="s">
        <v>2181</v>
      </c>
      <c r="K219" s="29" t="s">
        <v>2182</v>
      </c>
      <c r="L219" s="29" t="s">
        <v>284</v>
      </c>
      <c r="M219" s="29"/>
      <c r="N219" s="26" t="s">
        <v>2183</v>
      </c>
      <c r="O219" s="94" t="s">
        <v>2184</v>
      </c>
      <c r="P219" s="94" t="s">
        <v>2185</v>
      </c>
      <c r="Q219" s="94" t="s">
        <v>2186</v>
      </c>
      <c r="R219" s="94" t="s">
        <v>2187</v>
      </c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115">
        <v>4</v>
      </c>
      <c r="AG219" s="26"/>
      <c r="AH219" s="26"/>
      <c r="AI219" s="26"/>
      <c r="AJ219" s="26"/>
      <c r="AK219" s="26"/>
    </row>
    <row r="220" spans="1:37" ht="15.75" hidden="1" customHeight="1">
      <c r="A220" s="26" t="str">
        <f>Demographics!A224</f>
        <v>Kallar Syedan</v>
      </c>
      <c r="B220" s="27">
        <v>212</v>
      </c>
      <c r="C220" s="28" t="str">
        <f>Demographics!C224</f>
        <v>Kallar Syedan</v>
      </c>
      <c r="D220" s="29" t="s">
        <v>2188</v>
      </c>
      <c r="E220" s="29" t="s">
        <v>2189</v>
      </c>
      <c r="F220" s="29" t="s">
        <v>2190</v>
      </c>
      <c r="G220" s="29" t="s">
        <v>2191</v>
      </c>
      <c r="H220" s="29" t="s">
        <v>281</v>
      </c>
      <c r="I220" s="29" t="s">
        <v>2192</v>
      </c>
      <c r="J220" s="29" t="s">
        <v>2193</v>
      </c>
      <c r="K220" s="29" t="s">
        <v>2194</v>
      </c>
      <c r="L220" s="29" t="s">
        <v>284</v>
      </c>
      <c r="M220" s="29"/>
      <c r="N220" s="32" t="s">
        <v>2195</v>
      </c>
      <c r="O220" s="94" t="s">
        <v>2196</v>
      </c>
      <c r="P220" s="94" t="s">
        <v>2197</v>
      </c>
      <c r="Q220" s="94" t="s">
        <v>985</v>
      </c>
      <c r="R220" s="94" t="s">
        <v>2198</v>
      </c>
      <c r="S220" s="94" t="s">
        <v>2199</v>
      </c>
      <c r="T220" s="94" t="s">
        <v>2200</v>
      </c>
      <c r="U220" s="94" t="s">
        <v>2201</v>
      </c>
      <c r="V220" s="94" t="s">
        <v>2202</v>
      </c>
      <c r="W220" s="94" t="s">
        <v>2203</v>
      </c>
      <c r="X220" s="94" t="s">
        <v>978</v>
      </c>
      <c r="Y220" s="94" t="s">
        <v>2079</v>
      </c>
      <c r="Z220" s="94" t="s">
        <v>2204</v>
      </c>
      <c r="AA220" s="94" t="s">
        <v>2079</v>
      </c>
      <c r="AB220" s="94" t="s">
        <v>2205</v>
      </c>
      <c r="AC220" s="94" t="s">
        <v>2206</v>
      </c>
      <c r="AD220" s="94" t="s">
        <v>2207</v>
      </c>
      <c r="AE220" s="32"/>
      <c r="AF220" s="115">
        <v>16</v>
      </c>
      <c r="AG220" s="26"/>
      <c r="AH220" s="26"/>
      <c r="AI220" s="26"/>
      <c r="AJ220" s="26"/>
      <c r="AK220" s="26"/>
    </row>
    <row r="221" spans="1:37" ht="15.75" customHeight="1"/>
    <row r="222" spans="1:37" ht="15.75" customHeight="1"/>
    <row r="223" spans="1:37" ht="15.75" customHeight="1"/>
    <row r="224" spans="1:3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A4:AK220">
    <filterColumn colId="0">
      <filters>
        <filter val="Murree"/>
      </filters>
    </filterColumn>
  </autoFilter>
  <mergeCells count="7">
    <mergeCell ref="Q71:Q72"/>
    <mergeCell ref="R71:R72"/>
    <mergeCell ref="N93:N94"/>
    <mergeCell ref="O93:O94"/>
    <mergeCell ref="A1:P1"/>
    <mergeCell ref="A2:P2"/>
    <mergeCell ref="P71:P72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14"/>
  <sheetViews>
    <sheetView workbookViewId="0">
      <pane ySplit="1" topLeftCell="A238" activePane="bottomLeft" state="frozen"/>
      <selection pane="bottomLeft" activeCell="B249" sqref="B249"/>
    </sheetView>
  </sheetViews>
  <sheetFormatPr defaultColWidth="14.42578125" defaultRowHeight="15" customHeight="1"/>
  <cols>
    <col min="1" max="1" width="14" customWidth="1"/>
    <col min="2" max="2" width="7.5703125" customWidth="1"/>
    <col min="3" max="4" width="23.85546875" customWidth="1"/>
    <col min="5" max="5" width="16.5703125" customWidth="1"/>
    <col min="6" max="6" width="24" customWidth="1"/>
    <col min="7" max="7" width="16.42578125" customWidth="1"/>
    <col min="8" max="8" width="14.5703125" customWidth="1"/>
    <col min="9" max="9" width="11.28515625" customWidth="1"/>
    <col min="10" max="10" width="10.85546875" customWidth="1"/>
    <col min="11" max="11" width="22.140625" customWidth="1"/>
    <col min="12" max="26" width="8.7109375" customWidth="1"/>
  </cols>
  <sheetData>
    <row r="1" spans="1:21">
      <c r="B1" s="438" t="s">
        <v>2208</v>
      </c>
      <c r="C1" s="439"/>
      <c r="D1" s="439"/>
      <c r="E1" s="439"/>
      <c r="F1" s="439"/>
      <c r="G1" s="439"/>
      <c r="H1" s="439"/>
      <c r="I1" s="439"/>
      <c r="J1" s="439"/>
      <c r="K1" s="439"/>
      <c r="L1" s="3"/>
      <c r="M1" s="3"/>
      <c r="N1" s="3"/>
      <c r="O1" s="3"/>
    </row>
    <row r="2" spans="1:21" ht="15.75">
      <c r="B2" s="438" t="s">
        <v>2209</v>
      </c>
      <c r="C2" s="439"/>
      <c r="D2" s="439"/>
      <c r="E2" s="439"/>
      <c r="F2" s="439"/>
      <c r="G2" s="439"/>
      <c r="H2" s="439"/>
      <c r="I2" s="439"/>
      <c r="J2" s="439"/>
      <c r="K2" s="439"/>
      <c r="L2" s="3"/>
      <c r="M2" s="3"/>
      <c r="N2" s="3"/>
      <c r="O2" s="119"/>
      <c r="P2" s="119"/>
      <c r="Q2" s="119"/>
      <c r="R2" s="119"/>
      <c r="S2" s="119"/>
      <c r="T2" s="119"/>
    </row>
    <row r="3" spans="1:21" ht="15.75">
      <c r="U3" s="120"/>
    </row>
    <row r="4" spans="1:21" ht="30">
      <c r="A4" s="26" t="s">
        <v>4</v>
      </c>
      <c r="B4" s="121" t="s">
        <v>5</v>
      </c>
      <c r="C4" s="122" t="s">
        <v>6</v>
      </c>
      <c r="D4" s="122" t="s">
        <v>2210</v>
      </c>
      <c r="E4" s="122" t="s">
        <v>2211</v>
      </c>
      <c r="F4" s="122" t="s">
        <v>2212</v>
      </c>
      <c r="G4" s="122" t="s">
        <v>2213</v>
      </c>
      <c r="H4" s="122" t="s">
        <v>2214</v>
      </c>
      <c r="I4" s="122" t="s">
        <v>2215</v>
      </c>
      <c r="J4" s="122" t="s">
        <v>2216</v>
      </c>
      <c r="K4" s="122" t="s">
        <v>2217</v>
      </c>
      <c r="U4" s="120"/>
    </row>
    <row r="5" spans="1:21" ht="15.75" hidden="1">
      <c r="A5" s="123">
        <f>HR!A5</f>
        <v>0</v>
      </c>
      <c r="B5" s="124">
        <v>1</v>
      </c>
      <c r="C5" s="125" t="s">
        <v>17</v>
      </c>
      <c r="D5" s="123" t="s">
        <v>2218</v>
      </c>
      <c r="E5" s="123" t="s">
        <v>2219</v>
      </c>
      <c r="F5" s="123" t="s">
        <v>2219</v>
      </c>
      <c r="G5" s="29">
        <v>2021</v>
      </c>
      <c r="H5" s="29" t="s">
        <v>2220</v>
      </c>
      <c r="I5" s="29">
        <v>2</v>
      </c>
      <c r="J5" s="30">
        <v>122</v>
      </c>
      <c r="K5" s="126" t="str">
        <f>Vaccines!O3</f>
        <v>Storage Volume litre</v>
      </c>
      <c r="U5" s="120"/>
    </row>
    <row r="6" spans="1:21" ht="15.75" hidden="1">
      <c r="A6" s="123">
        <f>HR!A6</f>
        <v>0</v>
      </c>
      <c r="B6" s="124">
        <v>2</v>
      </c>
      <c r="C6" s="125" t="s">
        <v>19</v>
      </c>
      <c r="D6" s="123" t="s">
        <v>2218</v>
      </c>
      <c r="E6" s="123" t="s">
        <v>2219</v>
      </c>
      <c r="F6" s="123" t="s">
        <v>2219</v>
      </c>
      <c r="G6" s="29">
        <v>2021</v>
      </c>
      <c r="H6" s="30" t="s">
        <v>2220</v>
      </c>
      <c r="I6" s="29">
        <v>2</v>
      </c>
      <c r="J6" s="30">
        <v>56</v>
      </c>
      <c r="K6" s="126">
        <f>Vaccines!O4</f>
        <v>7.4020954199999984</v>
      </c>
      <c r="U6" s="127"/>
    </row>
    <row r="7" spans="1:21" ht="15.75" hidden="1">
      <c r="A7" s="123">
        <f>HR!A7</f>
        <v>0</v>
      </c>
      <c r="B7" s="124">
        <v>3</v>
      </c>
      <c r="C7" s="125" t="s">
        <v>20</v>
      </c>
      <c r="D7" s="123" t="s">
        <v>2218</v>
      </c>
      <c r="E7" s="123" t="s">
        <v>2221</v>
      </c>
      <c r="F7" s="123" t="s">
        <v>2221</v>
      </c>
      <c r="G7" s="29">
        <v>2021</v>
      </c>
      <c r="H7" s="29" t="s">
        <v>2220</v>
      </c>
      <c r="I7" s="29">
        <v>2</v>
      </c>
      <c r="J7" s="29"/>
      <c r="K7" s="126">
        <f>Vaccines!O5</f>
        <v>6.2746045666666657</v>
      </c>
      <c r="U7" s="127"/>
    </row>
    <row r="8" spans="1:21" ht="15.75" hidden="1">
      <c r="A8" s="123">
        <f>HR!A8</f>
        <v>0</v>
      </c>
      <c r="B8" s="124">
        <v>4</v>
      </c>
      <c r="C8" s="125" t="s">
        <v>21</v>
      </c>
      <c r="D8" s="123" t="s">
        <v>2218</v>
      </c>
      <c r="E8" s="128" t="s">
        <v>2219</v>
      </c>
      <c r="F8" s="128" t="s">
        <v>2219</v>
      </c>
      <c r="G8" s="29">
        <v>2021</v>
      </c>
      <c r="H8" s="29" t="s">
        <v>2220</v>
      </c>
      <c r="I8" s="29">
        <v>1</v>
      </c>
      <c r="J8" s="30">
        <v>122</v>
      </c>
      <c r="K8" s="126">
        <f>Vaccines!O6</f>
        <v>5.1535178314380508</v>
      </c>
      <c r="U8" s="127"/>
    </row>
    <row r="9" spans="1:21" ht="15.75" hidden="1">
      <c r="A9" s="123">
        <f>HR!A9</f>
        <v>0</v>
      </c>
      <c r="B9" s="124">
        <v>5</v>
      </c>
      <c r="C9" s="125" t="s">
        <v>22</v>
      </c>
      <c r="D9" s="123" t="s">
        <v>2218</v>
      </c>
      <c r="E9" s="123" t="s">
        <v>2221</v>
      </c>
      <c r="F9" s="123" t="s">
        <v>2221</v>
      </c>
      <c r="G9" s="29">
        <v>2021</v>
      </c>
      <c r="H9" s="29" t="s">
        <v>2220</v>
      </c>
      <c r="I9" s="29">
        <v>2</v>
      </c>
      <c r="J9" s="29"/>
      <c r="K9" s="126">
        <f>Vaccines!O7</f>
        <v>6.7784049333333325</v>
      </c>
      <c r="U9" s="127"/>
    </row>
    <row r="10" spans="1:21" ht="15.75" hidden="1">
      <c r="A10" s="123">
        <f>HR!A10</f>
        <v>0</v>
      </c>
      <c r="B10" s="124">
        <v>6</v>
      </c>
      <c r="C10" s="125" t="s">
        <v>24</v>
      </c>
      <c r="D10" s="128" t="s">
        <v>2222</v>
      </c>
      <c r="E10" s="128" t="s">
        <v>2223</v>
      </c>
      <c r="F10" s="128" t="s">
        <v>2223</v>
      </c>
      <c r="G10" s="29">
        <v>2021</v>
      </c>
      <c r="H10" s="29" t="s">
        <v>2220</v>
      </c>
      <c r="I10" s="29">
        <v>1</v>
      </c>
      <c r="J10" s="30">
        <v>80.5</v>
      </c>
      <c r="K10" s="126">
        <f>Vaccines!O8</f>
        <v>6.6281189252549506</v>
      </c>
      <c r="U10" s="127"/>
    </row>
    <row r="11" spans="1:21" ht="15.75" hidden="1">
      <c r="A11" s="123">
        <f>HR!A12</f>
        <v>0</v>
      </c>
      <c r="B11" s="124">
        <v>7</v>
      </c>
      <c r="C11" s="125" t="s">
        <v>25</v>
      </c>
      <c r="D11" s="128" t="s">
        <v>2222</v>
      </c>
      <c r="E11" s="128" t="s">
        <v>2223</v>
      </c>
      <c r="F11" s="128" t="s">
        <v>2223</v>
      </c>
      <c r="G11" s="29">
        <v>2021</v>
      </c>
      <c r="H11" s="29" t="s">
        <v>2220</v>
      </c>
      <c r="I11" s="29">
        <v>1</v>
      </c>
      <c r="J11" s="30">
        <v>80.5</v>
      </c>
      <c r="K11" s="126">
        <f>Vaccines!O9</f>
        <v>6.7509249133333347</v>
      </c>
      <c r="U11" s="127"/>
    </row>
    <row r="12" spans="1:21" ht="15.75" hidden="1">
      <c r="A12" s="123">
        <f>HR!A13</f>
        <v>0</v>
      </c>
      <c r="B12" s="124">
        <v>8</v>
      </c>
      <c r="C12" s="125" t="s">
        <v>26</v>
      </c>
      <c r="D12" s="128" t="s">
        <v>2222</v>
      </c>
      <c r="E12" s="128" t="s">
        <v>2223</v>
      </c>
      <c r="F12" s="128" t="s">
        <v>2223</v>
      </c>
      <c r="G12" s="29">
        <v>2021</v>
      </c>
      <c r="H12" s="29" t="s">
        <v>2220</v>
      </c>
      <c r="I12" s="30">
        <v>1</v>
      </c>
      <c r="J12" s="30">
        <v>80.5</v>
      </c>
      <c r="K12" s="126">
        <f>Vaccines!O10</f>
        <v>6.4215463937111501</v>
      </c>
      <c r="U12" s="127"/>
    </row>
    <row r="13" spans="1:21" ht="15.75" hidden="1">
      <c r="A13" s="123">
        <f>HR!A14</f>
        <v>0</v>
      </c>
      <c r="B13" s="124">
        <v>9</v>
      </c>
      <c r="C13" s="125" t="s">
        <v>27</v>
      </c>
      <c r="D13" s="128" t="s">
        <v>28</v>
      </c>
      <c r="E13" s="128" t="s">
        <v>28</v>
      </c>
      <c r="F13" s="128" t="s">
        <v>28</v>
      </c>
      <c r="G13" s="30" t="s">
        <v>28</v>
      </c>
      <c r="H13" s="30" t="s">
        <v>28</v>
      </c>
      <c r="I13" s="30" t="s">
        <v>28</v>
      </c>
      <c r="J13" s="30" t="s">
        <v>28</v>
      </c>
      <c r="K13" s="126">
        <f>Vaccines!O11</f>
        <v>4.1220030000000003</v>
      </c>
      <c r="U13" s="127"/>
    </row>
    <row r="14" spans="1:21" hidden="1">
      <c r="A14" s="123">
        <f>HR!A15</f>
        <v>0</v>
      </c>
      <c r="B14" s="124">
        <v>10</v>
      </c>
      <c r="C14" s="125" t="s">
        <v>29</v>
      </c>
      <c r="D14" s="128" t="s">
        <v>2222</v>
      </c>
      <c r="E14" s="128" t="s">
        <v>2224</v>
      </c>
      <c r="F14" s="128" t="s">
        <v>2224</v>
      </c>
      <c r="G14" s="29">
        <v>2018</v>
      </c>
      <c r="H14" s="29" t="s">
        <v>2220</v>
      </c>
      <c r="I14" s="30">
        <v>1</v>
      </c>
      <c r="J14" s="30">
        <v>80.5</v>
      </c>
      <c r="K14" s="126" t="e">
        <f>Vaccines!O12</f>
        <v>#VALUE!</v>
      </c>
    </row>
    <row r="15" spans="1:21" hidden="1">
      <c r="A15" s="123">
        <f>HR!A16</f>
        <v>0</v>
      </c>
      <c r="B15" s="124">
        <v>11</v>
      </c>
      <c r="C15" s="125" t="s">
        <v>30</v>
      </c>
      <c r="D15" s="123" t="s">
        <v>2218</v>
      </c>
      <c r="E15" s="128" t="s">
        <v>2225</v>
      </c>
      <c r="F15" s="128" t="s">
        <v>2225</v>
      </c>
      <c r="G15" s="29">
        <v>2021</v>
      </c>
      <c r="H15" s="29" t="s">
        <v>2220</v>
      </c>
      <c r="I15" s="30">
        <v>3</v>
      </c>
      <c r="J15" s="30">
        <v>60</v>
      </c>
      <c r="K15" s="126">
        <f>Vaccines!O13</f>
        <v>3.8472027999999998</v>
      </c>
    </row>
    <row r="16" spans="1:21" hidden="1">
      <c r="A16" s="123">
        <f>HR!A17</f>
        <v>0</v>
      </c>
      <c r="B16" s="124">
        <v>12</v>
      </c>
      <c r="C16" s="125" t="s">
        <v>31</v>
      </c>
      <c r="D16" s="123" t="s">
        <v>2218</v>
      </c>
      <c r="E16" s="123" t="s">
        <v>2221</v>
      </c>
      <c r="F16" s="123" t="s">
        <v>2221</v>
      </c>
      <c r="G16" s="29">
        <v>2021</v>
      </c>
      <c r="H16" s="29" t="s">
        <v>2220</v>
      </c>
      <c r="I16" s="29">
        <v>2</v>
      </c>
      <c r="J16" s="30">
        <v>122</v>
      </c>
      <c r="K16" s="126">
        <f>Vaccines!O14</f>
        <v>4.882283553333334</v>
      </c>
    </row>
    <row r="17" spans="1:11" hidden="1">
      <c r="A17" s="123">
        <f>HR!A18</f>
        <v>0</v>
      </c>
      <c r="B17" s="124">
        <v>13</v>
      </c>
      <c r="C17" s="125" t="s">
        <v>32</v>
      </c>
      <c r="D17" s="123" t="s">
        <v>2218</v>
      </c>
      <c r="E17" s="123" t="s">
        <v>2221</v>
      </c>
      <c r="F17" s="123" t="s">
        <v>2221</v>
      </c>
      <c r="G17" s="29">
        <v>2021</v>
      </c>
      <c r="H17" s="30" t="s">
        <v>2220</v>
      </c>
      <c r="I17" s="29">
        <v>1</v>
      </c>
      <c r="J17" s="30">
        <v>150</v>
      </c>
      <c r="K17" s="126">
        <f>Vaccines!O15</f>
        <v>4.1494830199999999</v>
      </c>
    </row>
    <row r="18" spans="1:11" hidden="1">
      <c r="A18" s="123">
        <f>HR!A19</f>
        <v>0</v>
      </c>
      <c r="B18" s="124">
        <v>14</v>
      </c>
      <c r="C18" s="125" t="s">
        <v>33</v>
      </c>
      <c r="D18" s="123" t="s">
        <v>2218</v>
      </c>
      <c r="E18" s="128" t="s">
        <v>2219</v>
      </c>
      <c r="F18" s="128" t="s">
        <v>2219</v>
      </c>
      <c r="G18" s="29">
        <v>2021</v>
      </c>
      <c r="H18" s="29" t="s">
        <v>2220</v>
      </c>
      <c r="I18" s="29">
        <v>1</v>
      </c>
      <c r="J18" s="30">
        <v>150</v>
      </c>
      <c r="K18" s="126">
        <f>Vaccines!O16</f>
        <v>4.1494830199999999</v>
      </c>
    </row>
    <row r="19" spans="1:11" hidden="1">
      <c r="A19" s="123" t="s">
        <v>2226</v>
      </c>
      <c r="B19" s="124">
        <v>15</v>
      </c>
      <c r="C19" s="125" t="s">
        <v>34</v>
      </c>
      <c r="D19" s="123" t="s">
        <v>2218</v>
      </c>
      <c r="E19" s="128" t="s">
        <v>2221</v>
      </c>
      <c r="F19" s="128" t="s">
        <v>2221</v>
      </c>
      <c r="G19" s="29">
        <v>2021</v>
      </c>
      <c r="H19" s="30" t="s">
        <v>2227</v>
      </c>
      <c r="I19" s="29">
        <v>1</v>
      </c>
      <c r="J19" s="30">
        <v>54</v>
      </c>
      <c r="K19" s="126">
        <f>Vaccines!O17</f>
        <v>4.2868831199999997</v>
      </c>
    </row>
    <row r="20" spans="1:11" hidden="1">
      <c r="A20" s="26" t="s">
        <v>2228</v>
      </c>
      <c r="B20" s="124">
        <v>16</v>
      </c>
      <c r="C20" s="129" t="s">
        <v>36</v>
      </c>
      <c r="D20" s="39" t="s">
        <v>2229</v>
      </c>
      <c r="E20" s="39" t="s">
        <v>2229</v>
      </c>
      <c r="F20" s="39" t="s">
        <v>28</v>
      </c>
      <c r="G20" s="32">
        <v>2018</v>
      </c>
      <c r="H20" s="32" t="s">
        <v>2230</v>
      </c>
      <c r="I20" s="32">
        <v>1</v>
      </c>
      <c r="J20" s="32">
        <v>8</v>
      </c>
      <c r="K20" s="126">
        <f>Vaccines!O18</f>
        <v>3.92964286</v>
      </c>
    </row>
    <row r="21" spans="1:11" ht="15.75" hidden="1" customHeight="1">
      <c r="A21" s="26" t="s">
        <v>2228</v>
      </c>
      <c r="B21" s="124">
        <v>17</v>
      </c>
      <c r="C21" s="129"/>
      <c r="D21" s="39" t="s">
        <v>2229</v>
      </c>
      <c r="E21" s="39" t="s">
        <v>2229</v>
      </c>
      <c r="F21" s="39" t="s">
        <v>2231</v>
      </c>
      <c r="G21" s="32">
        <v>2021</v>
      </c>
      <c r="H21" s="32" t="s">
        <v>2230</v>
      </c>
      <c r="I21" s="32">
        <v>1</v>
      </c>
      <c r="J21" s="32">
        <v>211</v>
      </c>
      <c r="K21" s="126"/>
    </row>
    <row r="22" spans="1:11" ht="15.75" hidden="1" customHeight="1">
      <c r="A22" s="26" t="s">
        <v>2228</v>
      </c>
      <c r="B22" s="124">
        <v>18</v>
      </c>
      <c r="C22" s="129" t="s">
        <v>38</v>
      </c>
      <c r="D22" s="39" t="s">
        <v>2229</v>
      </c>
      <c r="E22" s="39" t="s">
        <v>2229</v>
      </c>
      <c r="F22" s="39" t="s">
        <v>2232</v>
      </c>
      <c r="G22" s="32">
        <v>2018</v>
      </c>
      <c r="H22" s="32" t="s">
        <v>2230</v>
      </c>
      <c r="I22" s="32">
        <v>1</v>
      </c>
      <c r="J22" s="32">
        <v>8</v>
      </c>
      <c r="K22" s="126">
        <f>Vaccines!O19</f>
        <v>10.411362560480004</v>
      </c>
    </row>
    <row r="23" spans="1:11" ht="15.75" hidden="1" customHeight="1">
      <c r="A23" s="26" t="s">
        <v>2228</v>
      </c>
      <c r="B23" s="124">
        <v>19</v>
      </c>
      <c r="C23" s="129" t="s">
        <v>40</v>
      </c>
      <c r="D23" s="39" t="s">
        <v>2229</v>
      </c>
      <c r="E23" s="39" t="s">
        <v>2229</v>
      </c>
      <c r="F23" s="39" t="s">
        <v>2233</v>
      </c>
      <c r="G23" s="32">
        <v>2017</v>
      </c>
      <c r="H23" s="32" t="s">
        <v>2234</v>
      </c>
      <c r="I23" s="32">
        <v>1</v>
      </c>
      <c r="J23" s="32">
        <v>8</v>
      </c>
      <c r="K23" s="126">
        <f>Vaccines!O20</f>
        <v>7.5102600164666677</v>
      </c>
    </row>
    <row r="24" spans="1:11" ht="15.75" hidden="1" customHeight="1">
      <c r="A24" s="26" t="s">
        <v>2228</v>
      </c>
      <c r="B24" s="124">
        <v>20</v>
      </c>
      <c r="C24" s="129" t="s">
        <v>42</v>
      </c>
      <c r="D24" s="39" t="s">
        <v>2229</v>
      </c>
      <c r="E24" s="39" t="s">
        <v>2229</v>
      </c>
      <c r="F24" s="39" t="s">
        <v>2235</v>
      </c>
      <c r="G24" s="32">
        <v>2018</v>
      </c>
      <c r="H24" s="32" t="s">
        <v>2230</v>
      </c>
      <c r="I24" s="32">
        <v>1</v>
      </c>
      <c r="J24" s="32">
        <v>8</v>
      </c>
      <c r="K24" s="453">
        <f>Vaccines!O21</f>
        <v>7.9740825534533348</v>
      </c>
    </row>
    <row r="25" spans="1:11" ht="15.75" hidden="1" customHeight="1">
      <c r="A25" s="26" t="s">
        <v>2228</v>
      </c>
      <c r="B25" s="124">
        <v>21</v>
      </c>
      <c r="C25" s="129"/>
      <c r="D25" s="39" t="s">
        <v>2229</v>
      </c>
      <c r="E25" s="39" t="s">
        <v>2229</v>
      </c>
      <c r="F25" s="39" t="s">
        <v>2231</v>
      </c>
      <c r="G25" s="32">
        <v>2021</v>
      </c>
      <c r="H25" s="32" t="s">
        <v>2230</v>
      </c>
      <c r="I25" s="32">
        <v>1</v>
      </c>
      <c r="J25" s="32">
        <v>211</v>
      </c>
      <c r="K25" s="454"/>
    </row>
    <row r="26" spans="1:11" ht="15.75" hidden="1" customHeight="1">
      <c r="A26" s="26" t="s">
        <v>2228</v>
      </c>
      <c r="B26" s="124">
        <v>22</v>
      </c>
      <c r="C26" s="129"/>
      <c r="D26" s="39" t="s">
        <v>2229</v>
      </c>
      <c r="E26" s="39" t="s">
        <v>2229</v>
      </c>
      <c r="F26" s="39" t="s">
        <v>2233</v>
      </c>
      <c r="G26" s="32">
        <v>2017</v>
      </c>
      <c r="H26" s="32" t="s">
        <v>2230</v>
      </c>
      <c r="I26" s="32">
        <v>1</v>
      </c>
      <c r="J26" s="32">
        <v>8</v>
      </c>
      <c r="K26" s="437"/>
    </row>
    <row r="27" spans="1:11" ht="15.75" hidden="1" customHeight="1">
      <c r="A27" s="26" t="s">
        <v>2228</v>
      </c>
      <c r="B27" s="124">
        <v>23</v>
      </c>
      <c r="C27" s="129" t="s">
        <v>44</v>
      </c>
      <c r="D27" s="39" t="s">
        <v>2229</v>
      </c>
      <c r="E27" s="39" t="s">
        <v>2229</v>
      </c>
      <c r="F27" s="39" t="s">
        <v>2235</v>
      </c>
      <c r="G27" s="32">
        <v>2018</v>
      </c>
      <c r="H27" s="32" t="s">
        <v>2230</v>
      </c>
      <c r="I27" s="32">
        <v>1</v>
      </c>
      <c r="J27" s="32">
        <v>8</v>
      </c>
      <c r="K27" s="453">
        <f>Vaccines!O22</f>
        <v>5.8998353086866677</v>
      </c>
    </row>
    <row r="28" spans="1:11" ht="15.75" hidden="1" customHeight="1">
      <c r="A28" s="26" t="s">
        <v>2228</v>
      </c>
      <c r="B28" s="124">
        <v>24</v>
      </c>
      <c r="C28" s="129"/>
      <c r="D28" s="39" t="s">
        <v>2229</v>
      </c>
      <c r="E28" s="39" t="s">
        <v>2229</v>
      </c>
      <c r="F28" s="39" t="s">
        <v>2233</v>
      </c>
      <c r="G28" s="32">
        <v>2017</v>
      </c>
      <c r="H28" s="32" t="s">
        <v>2230</v>
      </c>
      <c r="I28" s="32">
        <v>1</v>
      </c>
      <c r="J28" s="32">
        <v>8</v>
      </c>
      <c r="K28" s="437"/>
    </row>
    <row r="29" spans="1:11" ht="15.75" hidden="1" customHeight="1">
      <c r="A29" s="26" t="s">
        <v>2228</v>
      </c>
      <c r="B29" s="124">
        <v>25</v>
      </c>
      <c r="C29" s="129" t="s">
        <v>46</v>
      </c>
      <c r="D29" s="39" t="s">
        <v>2229</v>
      </c>
      <c r="E29" s="39" t="s">
        <v>2229</v>
      </c>
      <c r="F29" s="39" t="s">
        <v>2235</v>
      </c>
      <c r="G29" s="32">
        <v>2018</v>
      </c>
      <c r="H29" s="32" t="s">
        <v>2230</v>
      </c>
      <c r="I29" s="32">
        <v>1</v>
      </c>
      <c r="J29" s="32">
        <v>8</v>
      </c>
      <c r="K29" s="453">
        <f>Vaccines!O23</f>
        <v>7.697305617213333</v>
      </c>
    </row>
    <row r="30" spans="1:11" ht="15.75" hidden="1" customHeight="1">
      <c r="A30" s="26" t="s">
        <v>2228</v>
      </c>
      <c r="B30" s="124">
        <v>26</v>
      </c>
      <c r="C30" s="129"/>
      <c r="D30" s="39" t="s">
        <v>2229</v>
      </c>
      <c r="E30" s="39" t="s">
        <v>2229</v>
      </c>
      <c r="F30" s="39" t="s">
        <v>2236</v>
      </c>
      <c r="G30" s="32">
        <v>2021</v>
      </c>
      <c r="H30" s="32" t="s">
        <v>2230</v>
      </c>
      <c r="I30" s="32">
        <v>1</v>
      </c>
      <c r="J30" s="32">
        <v>122</v>
      </c>
      <c r="K30" s="454"/>
    </row>
    <row r="31" spans="1:11" ht="15.75" hidden="1" customHeight="1">
      <c r="A31" s="26" t="s">
        <v>2228</v>
      </c>
      <c r="B31" s="124">
        <v>27</v>
      </c>
      <c r="C31" s="129"/>
      <c r="D31" s="39" t="s">
        <v>2229</v>
      </c>
      <c r="E31" s="39" t="s">
        <v>2229</v>
      </c>
      <c r="F31" s="39" t="s">
        <v>2233</v>
      </c>
      <c r="G31" s="32">
        <v>2017</v>
      </c>
      <c r="H31" s="32" t="s">
        <v>2230</v>
      </c>
      <c r="I31" s="32">
        <v>1</v>
      </c>
      <c r="J31" s="32">
        <v>8</v>
      </c>
      <c r="K31" s="437"/>
    </row>
    <row r="32" spans="1:11" ht="15.75" hidden="1" customHeight="1">
      <c r="A32" s="26" t="s">
        <v>2228</v>
      </c>
      <c r="B32" s="124">
        <v>28</v>
      </c>
      <c r="C32" s="129" t="s">
        <v>48</v>
      </c>
      <c r="D32" s="39" t="s">
        <v>2229</v>
      </c>
      <c r="E32" s="39" t="s">
        <v>2229</v>
      </c>
      <c r="F32" s="39" t="s">
        <v>2235</v>
      </c>
      <c r="G32" s="32">
        <v>2018</v>
      </c>
      <c r="H32" s="32" t="s">
        <v>2230</v>
      </c>
      <c r="I32" s="32">
        <v>1</v>
      </c>
      <c r="J32" s="32">
        <v>8</v>
      </c>
      <c r="K32" s="453">
        <f>Vaccines!O24</f>
        <v>7.8761363773866684</v>
      </c>
    </row>
    <row r="33" spans="1:11" ht="15.75" hidden="1" customHeight="1">
      <c r="A33" s="26" t="s">
        <v>2228</v>
      </c>
      <c r="B33" s="124">
        <v>29</v>
      </c>
      <c r="C33" s="129"/>
      <c r="D33" s="39" t="s">
        <v>2229</v>
      </c>
      <c r="E33" s="39" t="s">
        <v>2229</v>
      </c>
      <c r="F33" s="39" t="s">
        <v>2233</v>
      </c>
      <c r="G33" s="32">
        <v>2017</v>
      </c>
      <c r="H33" s="32" t="s">
        <v>2230</v>
      </c>
      <c r="I33" s="32">
        <v>1</v>
      </c>
      <c r="J33" s="32">
        <v>8</v>
      </c>
      <c r="K33" s="437"/>
    </row>
    <row r="34" spans="1:11" ht="15.75" hidden="1" customHeight="1">
      <c r="A34" s="26" t="s">
        <v>2228</v>
      </c>
      <c r="B34" s="124">
        <v>30</v>
      </c>
      <c r="C34" s="129" t="s">
        <v>50</v>
      </c>
      <c r="D34" s="39" t="s">
        <v>2229</v>
      </c>
      <c r="E34" s="39" t="s">
        <v>2229</v>
      </c>
      <c r="F34" s="39" t="s">
        <v>28</v>
      </c>
      <c r="G34" s="32">
        <v>2017</v>
      </c>
      <c r="H34" s="32" t="s">
        <v>2230</v>
      </c>
      <c r="I34" s="32">
        <v>1</v>
      </c>
      <c r="J34" s="32">
        <v>8</v>
      </c>
      <c r="K34" s="126">
        <f>Vaccines!O26</f>
        <v>7.0274801550800001</v>
      </c>
    </row>
    <row r="35" spans="1:11" ht="15.75" hidden="1" customHeight="1">
      <c r="A35" s="26" t="s">
        <v>2228</v>
      </c>
      <c r="B35" s="124">
        <v>31</v>
      </c>
      <c r="C35" s="129" t="s">
        <v>52</v>
      </c>
      <c r="D35" s="39" t="s">
        <v>2229</v>
      </c>
      <c r="E35" s="39" t="s">
        <v>2229</v>
      </c>
      <c r="F35" s="39" t="s">
        <v>2235</v>
      </c>
      <c r="G35" s="32">
        <v>2018</v>
      </c>
      <c r="H35" s="32" t="s">
        <v>2230</v>
      </c>
      <c r="I35" s="32">
        <v>1</v>
      </c>
      <c r="J35" s="32">
        <v>8</v>
      </c>
      <c r="K35" s="453">
        <f>Vaccines!O27</f>
        <v>10.236955175999999</v>
      </c>
    </row>
    <row r="36" spans="1:11" ht="15.75" hidden="1" customHeight="1">
      <c r="A36" s="26" t="s">
        <v>2228</v>
      </c>
      <c r="B36" s="124">
        <v>32</v>
      </c>
      <c r="C36" s="129"/>
      <c r="D36" s="39" t="s">
        <v>2229</v>
      </c>
      <c r="E36" s="39" t="s">
        <v>2229</v>
      </c>
      <c r="F36" s="39" t="s">
        <v>2233</v>
      </c>
      <c r="G36" s="32">
        <v>2017</v>
      </c>
      <c r="H36" s="32" t="s">
        <v>2230</v>
      </c>
      <c r="I36" s="32">
        <v>1</v>
      </c>
      <c r="J36" s="32">
        <v>8</v>
      </c>
      <c r="K36" s="437"/>
    </row>
    <row r="37" spans="1:11" ht="15.75" hidden="1" customHeight="1">
      <c r="A37" s="26" t="s">
        <v>2228</v>
      </c>
      <c r="B37" s="124">
        <v>33</v>
      </c>
      <c r="C37" s="129" t="s">
        <v>54</v>
      </c>
      <c r="D37" s="39" t="s">
        <v>2229</v>
      </c>
      <c r="E37" s="39" t="s">
        <v>2229</v>
      </c>
      <c r="F37" s="39" t="s">
        <v>2235</v>
      </c>
      <c r="G37" s="32">
        <v>2018</v>
      </c>
      <c r="H37" s="32" t="s">
        <v>2230</v>
      </c>
      <c r="I37" s="32">
        <v>1</v>
      </c>
      <c r="J37" s="32">
        <v>8</v>
      </c>
      <c r="K37" s="453" t="s">
        <v>2783</v>
      </c>
    </row>
    <row r="38" spans="1:11" ht="15.75" hidden="1" customHeight="1">
      <c r="A38" s="26" t="s">
        <v>2228</v>
      </c>
      <c r="B38" s="124">
        <v>34</v>
      </c>
      <c r="C38" s="129"/>
      <c r="D38" s="39" t="s">
        <v>2229</v>
      </c>
      <c r="E38" s="39" t="s">
        <v>2229</v>
      </c>
      <c r="F38" s="39" t="s">
        <v>2233</v>
      </c>
      <c r="G38" s="32">
        <v>2017</v>
      </c>
      <c r="H38" s="32" t="s">
        <v>2230</v>
      </c>
      <c r="I38" s="32">
        <v>1</v>
      </c>
      <c r="J38" s="32">
        <v>8</v>
      </c>
      <c r="K38" s="437"/>
    </row>
    <row r="39" spans="1:11" ht="15.75" hidden="1" customHeight="1">
      <c r="A39" s="26" t="s">
        <v>2228</v>
      </c>
      <c r="B39" s="124">
        <v>35</v>
      </c>
      <c r="C39" s="129" t="s">
        <v>56</v>
      </c>
      <c r="D39" s="39" t="s">
        <v>2229</v>
      </c>
      <c r="E39" s="39" t="s">
        <v>2229</v>
      </c>
      <c r="F39" s="39" t="s">
        <v>2235</v>
      </c>
      <c r="G39" s="32">
        <v>2018</v>
      </c>
      <c r="H39" s="32" t="s">
        <v>2230</v>
      </c>
      <c r="I39" s="32">
        <v>1</v>
      </c>
      <c r="J39" s="32">
        <v>8</v>
      </c>
      <c r="K39" s="453" t="s">
        <v>2783</v>
      </c>
    </row>
    <row r="40" spans="1:11" ht="15.75" hidden="1" customHeight="1">
      <c r="A40" s="26" t="s">
        <v>2228</v>
      </c>
      <c r="B40" s="124">
        <v>36</v>
      </c>
      <c r="C40" s="129"/>
      <c r="D40" s="39" t="s">
        <v>2229</v>
      </c>
      <c r="E40" s="39" t="s">
        <v>2229</v>
      </c>
      <c r="F40" s="39" t="s">
        <v>2236</v>
      </c>
      <c r="G40" s="32">
        <v>2021</v>
      </c>
      <c r="H40" s="32" t="s">
        <v>2230</v>
      </c>
      <c r="I40" s="32">
        <v>1</v>
      </c>
      <c r="J40" s="32">
        <v>122</v>
      </c>
      <c r="K40" s="454"/>
    </row>
    <row r="41" spans="1:11" ht="15.75" hidden="1" customHeight="1">
      <c r="A41" s="26" t="s">
        <v>2228</v>
      </c>
      <c r="B41" s="124">
        <v>37</v>
      </c>
      <c r="C41" s="129"/>
      <c r="D41" s="39" t="s">
        <v>2229</v>
      </c>
      <c r="E41" s="39" t="s">
        <v>2229</v>
      </c>
      <c r="F41" s="39" t="s">
        <v>2237</v>
      </c>
      <c r="G41" s="32">
        <v>2021</v>
      </c>
      <c r="H41" s="32" t="s">
        <v>2230</v>
      </c>
      <c r="I41" s="32">
        <v>1</v>
      </c>
      <c r="J41" s="32">
        <v>80</v>
      </c>
      <c r="K41" s="454"/>
    </row>
    <row r="42" spans="1:11" ht="15.75" hidden="1" customHeight="1">
      <c r="A42" s="26" t="s">
        <v>2228</v>
      </c>
      <c r="B42" s="124">
        <v>38</v>
      </c>
      <c r="C42" s="129"/>
      <c r="D42" s="39" t="s">
        <v>2229</v>
      </c>
      <c r="E42" s="39" t="s">
        <v>2229</v>
      </c>
      <c r="F42" s="39" t="s">
        <v>2233</v>
      </c>
      <c r="G42" s="32">
        <v>2017</v>
      </c>
      <c r="H42" s="32" t="s">
        <v>2230</v>
      </c>
      <c r="I42" s="32">
        <v>1</v>
      </c>
      <c r="J42" s="32">
        <v>8</v>
      </c>
      <c r="K42" s="437"/>
    </row>
    <row r="43" spans="1:11" ht="15.75" hidden="1" customHeight="1">
      <c r="A43" s="26" t="s">
        <v>2228</v>
      </c>
      <c r="B43" s="124">
        <v>39</v>
      </c>
      <c r="C43" s="129" t="s">
        <v>58</v>
      </c>
      <c r="D43" s="39" t="s">
        <v>2229</v>
      </c>
      <c r="E43" s="39" t="s">
        <v>2229</v>
      </c>
      <c r="F43" s="39" t="s">
        <v>28</v>
      </c>
      <c r="G43" s="32">
        <v>2018</v>
      </c>
      <c r="H43" s="32" t="s">
        <v>2230</v>
      </c>
      <c r="I43" s="32">
        <v>1</v>
      </c>
      <c r="J43" s="32">
        <v>8</v>
      </c>
      <c r="K43" s="126" t="s">
        <v>2783</v>
      </c>
    </row>
    <row r="44" spans="1:11" ht="15.75" hidden="1" customHeight="1">
      <c r="A44" s="26" t="s">
        <v>2228</v>
      </c>
      <c r="B44" s="124">
        <v>40</v>
      </c>
      <c r="C44" s="129"/>
      <c r="D44" s="39" t="s">
        <v>2229</v>
      </c>
      <c r="E44" s="39" t="s">
        <v>2229</v>
      </c>
      <c r="F44" s="39" t="s">
        <v>2238</v>
      </c>
      <c r="G44" s="32">
        <v>2021</v>
      </c>
      <c r="H44" s="32" t="s">
        <v>2230</v>
      </c>
      <c r="I44" s="32">
        <v>1</v>
      </c>
      <c r="J44" s="32">
        <v>122</v>
      </c>
      <c r="K44" s="126"/>
    </row>
    <row r="45" spans="1:11" ht="15.75" hidden="1" customHeight="1">
      <c r="A45" s="26" t="s">
        <v>2228</v>
      </c>
      <c r="B45" s="124">
        <v>41</v>
      </c>
      <c r="C45" s="129" t="s">
        <v>60</v>
      </c>
      <c r="D45" s="39" t="s">
        <v>2229</v>
      </c>
      <c r="E45" s="39" t="s">
        <v>2229</v>
      </c>
      <c r="F45" s="39" t="s">
        <v>2233</v>
      </c>
      <c r="G45" s="32">
        <v>2017</v>
      </c>
      <c r="H45" s="32" t="s">
        <v>2230</v>
      </c>
      <c r="I45" s="32">
        <v>1</v>
      </c>
      <c r="J45" s="32">
        <v>8</v>
      </c>
      <c r="K45" s="126" t="s">
        <v>2783</v>
      </c>
    </row>
    <row r="46" spans="1:11" ht="15.75" hidden="1" customHeight="1">
      <c r="A46" s="26" t="s">
        <v>2228</v>
      </c>
      <c r="B46" s="124">
        <v>42</v>
      </c>
      <c r="C46" s="129" t="s">
        <v>62</v>
      </c>
      <c r="D46" s="39" t="s">
        <v>2229</v>
      </c>
      <c r="E46" s="39" t="s">
        <v>2229</v>
      </c>
      <c r="F46" s="39" t="s">
        <v>2235</v>
      </c>
      <c r="G46" s="32">
        <v>2018</v>
      </c>
      <c r="H46" s="32" t="s">
        <v>2230</v>
      </c>
      <c r="I46" s="32">
        <v>1</v>
      </c>
      <c r="J46" s="32">
        <v>8</v>
      </c>
      <c r="K46" s="453" t="s">
        <v>2783</v>
      </c>
    </row>
    <row r="47" spans="1:11" ht="15.75" hidden="1" customHeight="1">
      <c r="A47" s="26" t="s">
        <v>2228</v>
      </c>
      <c r="B47" s="124">
        <v>43</v>
      </c>
      <c r="C47" s="129"/>
      <c r="D47" s="39" t="s">
        <v>2229</v>
      </c>
      <c r="E47" s="39" t="s">
        <v>2229</v>
      </c>
      <c r="F47" s="39" t="s">
        <v>2233</v>
      </c>
      <c r="G47" s="32">
        <v>2017</v>
      </c>
      <c r="H47" s="32" t="s">
        <v>2230</v>
      </c>
      <c r="I47" s="32">
        <v>1</v>
      </c>
      <c r="J47" s="32">
        <v>8</v>
      </c>
      <c r="K47" s="437"/>
    </row>
    <row r="48" spans="1:11" ht="15.75" hidden="1" customHeight="1">
      <c r="A48" s="26" t="s">
        <v>2228</v>
      </c>
      <c r="B48" s="124">
        <v>44</v>
      </c>
      <c r="C48" s="129" t="s">
        <v>64</v>
      </c>
      <c r="D48" s="39" t="s">
        <v>2229</v>
      </c>
      <c r="E48" s="39" t="s">
        <v>2229</v>
      </c>
      <c r="F48" s="39" t="s">
        <v>2239</v>
      </c>
      <c r="G48" s="32">
        <v>2021</v>
      </c>
      <c r="H48" s="32" t="s">
        <v>2230</v>
      </c>
      <c r="I48" s="32">
        <v>1</v>
      </c>
      <c r="J48" s="32">
        <v>122</v>
      </c>
      <c r="K48" s="126"/>
    </row>
    <row r="49" spans="1:11" ht="15.75" hidden="1" customHeight="1">
      <c r="A49" s="26" t="s">
        <v>2228</v>
      </c>
      <c r="B49" s="124">
        <v>45</v>
      </c>
      <c r="C49" s="129"/>
      <c r="D49" s="39" t="s">
        <v>2229</v>
      </c>
      <c r="E49" s="39" t="s">
        <v>2229</v>
      </c>
      <c r="F49" s="39" t="s">
        <v>28</v>
      </c>
      <c r="G49" s="32">
        <v>2018</v>
      </c>
      <c r="H49" s="32" t="s">
        <v>2230</v>
      </c>
      <c r="I49" s="32">
        <v>1</v>
      </c>
      <c r="J49" s="32">
        <v>8</v>
      </c>
      <c r="K49" s="126" t="s">
        <v>2783</v>
      </c>
    </row>
    <row r="50" spans="1:11" ht="15.75" hidden="1" customHeight="1">
      <c r="A50" s="26" t="s">
        <v>2228</v>
      </c>
      <c r="B50" s="124">
        <v>46</v>
      </c>
      <c r="C50" s="129" t="s">
        <v>66</v>
      </c>
      <c r="D50" s="39" t="s">
        <v>2229</v>
      </c>
      <c r="E50" s="39" t="s">
        <v>2229</v>
      </c>
      <c r="F50" s="39" t="s">
        <v>2235</v>
      </c>
      <c r="G50" s="32">
        <v>2018</v>
      </c>
      <c r="H50" s="32" t="s">
        <v>2230</v>
      </c>
      <c r="I50" s="32">
        <v>1</v>
      </c>
      <c r="J50" s="32">
        <v>8</v>
      </c>
      <c r="K50" s="453" t="s">
        <v>2783</v>
      </c>
    </row>
    <row r="51" spans="1:11" ht="15.75" hidden="1" customHeight="1">
      <c r="A51" s="26" t="s">
        <v>2228</v>
      </c>
      <c r="B51" s="124">
        <v>47</v>
      </c>
      <c r="C51" s="129"/>
      <c r="D51" s="39" t="s">
        <v>2229</v>
      </c>
      <c r="E51" s="39" t="s">
        <v>2229</v>
      </c>
      <c r="F51" s="39" t="s">
        <v>2239</v>
      </c>
      <c r="G51" s="32">
        <v>2021</v>
      </c>
      <c r="H51" s="32" t="s">
        <v>2230</v>
      </c>
      <c r="I51" s="32">
        <v>1</v>
      </c>
      <c r="J51" s="32">
        <v>122</v>
      </c>
      <c r="K51" s="454"/>
    </row>
    <row r="52" spans="1:11" ht="15.75" hidden="1" customHeight="1">
      <c r="A52" s="26" t="s">
        <v>2228</v>
      </c>
      <c r="B52" s="124">
        <v>48</v>
      </c>
      <c r="C52" s="129"/>
      <c r="D52" s="39" t="s">
        <v>2229</v>
      </c>
      <c r="E52" s="39" t="s">
        <v>2229</v>
      </c>
      <c r="F52" s="39" t="s">
        <v>2233</v>
      </c>
      <c r="G52" s="32">
        <v>2017</v>
      </c>
      <c r="H52" s="32" t="s">
        <v>2230</v>
      </c>
      <c r="I52" s="32">
        <v>1</v>
      </c>
      <c r="J52" s="32">
        <v>8</v>
      </c>
      <c r="K52" s="437"/>
    </row>
    <row r="53" spans="1:11" ht="15.75" hidden="1" customHeight="1">
      <c r="A53" s="26" t="s">
        <v>2228</v>
      </c>
      <c r="B53" s="124">
        <v>49</v>
      </c>
      <c r="C53" s="129" t="s">
        <v>68</v>
      </c>
      <c r="D53" s="39" t="s">
        <v>2229</v>
      </c>
      <c r="E53" s="39" t="s">
        <v>2229</v>
      </c>
      <c r="F53" s="39" t="s">
        <v>2235</v>
      </c>
      <c r="G53" s="32">
        <v>2018</v>
      </c>
      <c r="H53" s="32" t="s">
        <v>2230</v>
      </c>
      <c r="I53" s="32">
        <v>1</v>
      </c>
      <c r="J53" s="32">
        <v>8</v>
      </c>
      <c r="K53" s="453" t="s">
        <v>2783</v>
      </c>
    </row>
    <row r="54" spans="1:11" ht="15.75" hidden="1" customHeight="1">
      <c r="A54" s="26" t="s">
        <v>2228</v>
      </c>
      <c r="B54" s="124">
        <v>50</v>
      </c>
      <c r="C54" s="129"/>
      <c r="D54" s="39" t="s">
        <v>2229</v>
      </c>
      <c r="E54" s="39" t="s">
        <v>2229</v>
      </c>
      <c r="F54" s="39" t="s">
        <v>2233</v>
      </c>
      <c r="G54" s="32">
        <v>2017</v>
      </c>
      <c r="H54" s="32" t="s">
        <v>2230</v>
      </c>
      <c r="I54" s="32">
        <v>1</v>
      </c>
      <c r="J54" s="32">
        <v>8</v>
      </c>
      <c r="K54" s="437"/>
    </row>
    <row r="55" spans="1:11" ht="15.75" hidden="1" customHeight="1">
      <c r="A55" s="26" t="s">
        <v>2228</v>
      </c>
      <c r="B55" s="124">
        <v>51</v>
      </c>
      <c r="C55" s="129" t="s">
        <v>70</v>
      </c>
      <c r="D55" s="39" t="s">
        <v>2229</v>
      </c>
      <c r="E55" s="39" t="s">
        <v>2229</v>
      </c>
      <c r="F55" s="39" t="s">
        <v>2233</v>
      </c>
      <c r="G55" s="32">
        <v>2017</v>
      </c>
      <c r="H55" s="32" t="s">
        <v>2230</v>
      </c>
      <c r="I55" s="32">
        <v>1</v>
      </c>
      <c r="J55" s="32">
        <v>8</v>
      </c>
      <c r="K55" s="126" t="s">
        <v>2783</v>
      </c>
    </row>
    <row r="56" spans="1:11" ht="15.75" hidden="1" customHeight="1">
      <c r="A56" s="26" t="s">
        <v>2228</v>
      </c>
      <c r="B56" s="124">
        <v>52</v>
      </c>
      <c r="C56" s="129" t="s">
        <v>72</v>
      </c>
      <c r="D56" s="39" t="s">
        <v>2229</v>
      </c>
      <c r="E56" s="39" t="s">
        <v>2229</v>
      </c>
      <c r="F56" s="39" t="s">
        <v>28</v>
      </c>
      <c r="G56" s="32">
        <v>2018</v>
      </c>
      <c r="H56" s="32" t="s">
        <v>2230</v>
      </c>
      <c r="I56" s="32">
        <v>1</v>
      </c>
      <c r="J56" s="32">
        <v>8</v>
      </c>
      <c r="K56" s="453" t="s">
        <v>2783</v>
      </c>
    </row>
    <row r="57" spans="1:11" ht="15.75" hidden="1" customHeight="1">
      <c r="A57" s="26" t="s">
        <v>2228</v>
      </c>
      <c r="B57" s="124">
        <v>53</v>
      </c>
      <c r="C57" s="129"/>
      <c r="D57" s="39" t="s">
        <v>2229</v>
      </c>
      <c r="E57" s="39" t="s">
        <v>2229</v>
      </c>
      <c r="F57" s="39" t="s">
        <v>2239</v>
      </c>
      <c r="G57" s="32">
        <v>2021</v>
      </c>
      <c r="H57" s="32" t="s">
        <v>2230</v>
      </c>
      <c r="I57" s="32">
        <v>1</v>
      </c>
      <c r="J57" s="32">
        <v>122</v>
      </c>
      <c r="K57" s="454"/>
    </row>
    <row r="58" spans="1:11" ht="15.75" hidden="1" customHeight="1">
      <c r="A58" s="26" t="s">
        <v>2228</v>
      </c>
      <c r="B58" s="124">
        <v>54</v>
      </c>
      <c r="C58" s="129"/>
      <c r="D58" s="39" t="s">
        <v>2229</v>
      </c>
      <c r="E58" s="39" t="s">
        <v>2229</v>
      </c>
      <c r="F58" s="39" t="s">
        <v>2240</v>
      </c>
      <c r="G58" s="32">
        <v>2018</v>
      </c>
      <c r="H58" s="32" t="s">
        <v>2230</v>
      </c>
      <c r="I58" s="32">
        <v>1</v>
      </c>
      <c r="J58" s="32">
        <v>8</v>
      </c>
      <c r="K58" s="437"/>
    </row>
    <row r="59" spans="1:11" ht="15.75" hidden="1" customHeight="1">
      <c r="A59" s="26" t="s">
        <v>2228</v>
      </c>
      <c r="B59" s="124">
        <v>55</v>
      </c>
      <c r="C59" s="129" t="s">
        <v>74</v>
      </c>
      <c r="D59" s="39" t="s">
        <v>2229</v>
      </c>
      <c r="E59" s="39" t="s">
        <v>2229</v>
      </c>
      <c r="F59" s="39" t="s">
        <v>28</v>
      </c>
      <c r="G59" s="32">
        <v>2018</v>
      </c>
      <c r="H59" s="32" t="s">
        <v>2230</v>
      </c>
      <c r="I59" s="32">
        <v>1</v>
      </c>
      <c r="J59" s="32">
        <v>8</v>
      </c>
      <c r="K59" s="453" t="s">
        <v>2783</v>
      </c>
    </row>
    <row r="60" spans="1:11" ht="15.75" hidden="1" customHeight="1">
      <c r="A60" s="26" t="s">
        <v>2228</v>
      </c>
      <c r="B60" s="124">
        <v>56</v>
      </c>
      <c r="C60" s="129"/>
      <c r="D60" s="39" t="s">
        <v>2229</v>
      </c>
      <c r="E60" s="39" t="s">
        <v>2229</v>
      </c>
      <c r="F60" s="39" t="s">
        <v>2238</v>
      </c>
      <c r="G60" s="32">
        <v>2021</v>
      </c>
      <c r="H60" s="32" t="s">
        <v>2230</v>
      </c>
      <c r="I60" s="32">
        <v>1</v>
      </c>
      <c r="J60" s="32">
        <v>122</v>
      </c>
      <c r="K60" s="454"/>
    </row>
    <row r="61" spans="1:11" ht="15.75" hidden="1" customHeight="1">
      <c r="A61" s="26" t="s">
        <v>2228</v>
      </c>
      <c r="B61" s="124">
        <v>57</v>
      </c>
      <c r="C61" s="129"/>
      <c r="D61" s="39" t="s">
        <v>2229</v>
      </c>
      <c r="E61" s="39" t="s">
        <v>2229</v>
      </c>
      <c r="F61" s="39" t="s">
        <v>2239</v>
      </c>
      <c r="G61" s="32">
        <v>2021</v>
      </c>
      <c r="H61" s="32" t="s">
        <v>2230</v>
      </c>
      <c r="I61" s="32">
        <v>1</v>
      </c>
      <c r="J61" s="32">
        <v>80</v>
      </c>
      <c r="K61" s="454"/>
    </row>
    <row r="62" spans="1:11" ht="15.75" hidden="1" customHeight="1">
      <c r="A62" s="26" t="s">
        <v>2228</v>
      </c>
      <c r="B62" s="124">
        <v>58</v>
      </c>
      <c r="C62" s="129"/>
      <c r="D62" s="39" t="s">
        <v>2229</v>
      </c>
      <c r="E62" s="39" t="s">
        <v>2229</v>
      </c>
      <c r="F62" s="39" t="s">
        <v>2240</v>
      </c>
      <c r="G62" s="32">
        <v>2018</v>
      </c>
      <c r="H62" s="32" t="s">
        <v>2230</v>
      </c>
      <c r="I62" s="32">
        <v>1</v>
      </c>
      <c r="J62" s="32">
        <v>8</v>
      </c>
      <c r="K62" s="437"/>
    </row>
    <row r="63" spans="1:11" ht="15.75" hidden="1" customHeight="1">
      <c r="A63" s="26" t="s">
        <v>2228</v>
      </c>
      <c r="B63" s="124">
        <v>59</v>
      </c>
      <c r="C63" s="129" t="s">
        <v>76</v>
      </c>
      <c r="D63" s="39" t="s">
        <v>2229</v>
      </c>
      <c r="E63" s="39" t="s">
        <v>2229</v>
      </c>
      <c r="F63" s="39" t="s">
        <v>2241</v>
      </c>
      <c r="G63" s="32">
        <v>2018</v>
      </c>
      <c r="H63" s="32" t="s">
        <v>2230</v>
      </c>
      <c r="I63" s="32">
        <v>1</v>
      </c>
      <c r="J63" s="32">
        <v>8</v>
      </c>
      <c r="K63" s="126" t="s">
        <v>2783</v>
      </c>
    </row>
    <row r="64" spans="1:11" ht="15.75" hidden="1" customHeight="1">
      <c r="A64" s="26" t="s">
        <v>2228</v>
      </c>
      <c r="B64" s="124">
        <v>60</v>
      </c>
      <c r="C64" s="129" t="s">
        <v>78</v>
      </c>
      <c r="D64" s="39" t="s">
        <v>2229</v>
      </c>
      <c r="E64" s="39" t="s">
        <v>2229</v>
      </c>
      <c r="F64" s="39" t="s">
        <v>2235</v>
      </c>
      <c r="G64" s="32">
        <v>2018</v>
      </c>
      <c r="H64" s="32" t="s">
        <v>2230</v>
      </c>
      <c r="I64" s="32">
        <v>1</v>
      </c>
      <c r="J64" s="32">
        <v>8</v>
      </c>
      <c r="K64" s="453" t="s">
        <v>2783</v>
      </c>
    </row>
    <row r="65" spans="1:11" ht="15.75" hidden="1" customHeight="1">
      <c r="A65" s="26" t="s">
        <v>2228</v>
      </c>
      <c r="B65" s="124">
        <v>61</v>
      </c>
      <c r="C65" s="129"/>
      <c r="D65" s="39" t="s">
        <v>2229</v>
      </c>
      <c r="E65" s="39" t="s">
        <v>2229</v>
      </c>
      <c r="F65" s="39" t="s">
        <v>2233</v>
      </c>
      <c r="G65" s="32">
        <v>2017</v>
      </c>
      <c r="H65" s="32" t="s">
        <v>2230</v>
      </c>
      <c r="I65" s="32">
        <v>1</v>
      </c>
      <c r="J65" s="32">
        <v>8</v>
      </c>
      <c r="K65" s="437"/>
    </row>
    <row r="66" spans="1:11" ht="15.75" hidden="1" customHeight="1">
      <c r="A66" s="26" t="s">
        <v>2228</v>
      </c>
      <c r="B66" s="124">
        <v>62</v>
      </c>
      <c r="C66" s="129" t="s">
        <v>80</v>
      </c>
      <c r="D66" s="39" t="s">
        <v>2229</v>
      </c>
      <c r="E66" s="39" t="s">
        <v>2229</v>
      </c>
      <c r="F66" s="39" t="s">
        <v>2235</v>
      </c>
      <c r="G66" s="32">
        <v>2018</v>
      </c>
      <c r="H66" s="32" t="s">
        <v>2230</v>
      </c>
      <c r="I66" s="32">
        <v>1</v>
      </c>
      <c r="J66" s="32">
        <v>8</v>
      </c>
      <c r="K66" s="453" t="s">
        <v>2783</v>
      </c>
    </row>
    <row r="67" spans="1:11" ht="15.75" hidden="1" customHeight="1">
      <c r="A67" s="26" t="s">
        <v>2228</v>
      </c>
      <c r="B67" s="124">
        <v>63</v>
      </c>
      <c r="C67" s="129"/>
      <c r="D67" s="39" t="s">
        <v>2229</v>
      </c>
      <c r="E67" s="39" t="s">
        <v>2229</v>
      </c>
      <c r="F67" s="39" t="s">
        <v>2233</v>
      </c>
      <c r="G67" s="32">
        <v>2017</v>
      </c>
      <c r="H67" s="32" t="s">
        <v>2230</v>
      </c>
      <c r="I67" s="32">
        <v>1</v>
      </c>
      <c r="J67" s="32">
        <v>8</v>
      </c>
      <c r="K67" s="437"/>
    </row>
    <row r="68" spans="1:11" ht="15.75" hidden="1" customHeight="1">
      <c r="A68" s="26" t="s">
        <v>2228</v>
      </c>
      <c r="B68" s="124">
        <v>64</v>
      </c>
      <c r="C68" s="129" t="s">
        <v>82</v>
      </c>
      <c r="D68" s="39" t="s">
        <v>2229</v>
      </c>
      <c r="E68" s="39" t="s">
        <v>2229</v>
      </c>
      <c r="F68" s="39" t="s">
        <v>2235</v>
      </c>
      <c r="G68" s="32">
        <v>2018</v>
      </c>
      <c r="H68" s="32" t="s">
        <v>2230</v>
      </c>
      <c r="I68" s="32">
        <v>1</v>
      </c>
      <c r="J68" s="32">
        <v>8</v>
      </c>
      <c r="K68" s="453" t="s">
        <v>2783</v>
      </c>
    </row>
    <row r="69" spans="1:11" ht="15.75" hidden="1" customHeight="1">
      <c r="A69" s="26" t="s">
        <v>2228</v>
      </c>
      <c r="B69" s="124">
        <v>65</v>
      </c>
      <c r="C69" s="129"/>
      <c r="D69" s="39" t="s">
        <v>2229</v>
      </c>
      <c r="E69" s="39" t="s">
        <v>2229</v>
      </c>
      <c r="F69" s="39" t="s">
        <v>2242</v>
      </c>
      <c r="G69" s="32">
        <v>2021</v>
      </c>
      <c r="H69" s="32" t="s">
        <v>2230</v>
      </c>
      <c r="I69" s="32">
        <v>1</v>
      </c>
      <c r="J69" s="32">
        <v>80</v>
      </c>
      <c r="K69" s="454"/>
    </row>
    <row r="70" spans="1:11" ht="15.75" hidden="1" customHeight="1">
      <c r="A70" s="26" t="s">
        <v>2228</v>
      </c>
      <c r="B70" s="124">
        <v>66</v>
      </c>
      <c r="C70" s="129"/>
      <c r="D70" s="39" t="s">
        <v>2229</v>
      </c>
      <c r="E70" s="39" t="s">
        <v>2229</v>
      </c>
      <c r="F70" s="39" t="s">
        <v>2238</v>
      </c>
      <c r="G70" s="32">
        <v>2021</v>
      </c>
      <c r="H70" s="32" t="s">
        <v>2230</v>
      </c>
      <c r="I70" s="32">
        <v>1</v>
      </c>
      <c r="J70" s="32">
        <v>122</v>
      </c>
      <c r="K70" s="454"/>
    </row>
    <row r="71" spans="1:11" ht="15.75" hidden="1" customHeight="1">
      <c r="A71" s="26" t="s">
        <v>2228</v>
      </c>
      <c r="B71" s="124">
        <v>67</v>
      </c>
      <c r="C71" s="129"/>
      <c r="D71" s="39" t="s">
        <v>2229</v>
      </c>
      <c r="E71" s="39" t="s">
        <v>2229</v>
      </c>
      <c r="F71" s="39" t="s">
        <v>2233</v>
      </c>
      <c r="G71" s="32">
        <v>2017</v>
      </c>
      <c r="H71" s="32" t="s">
        <v>2230</v>
      </c>
      <c r="I71" s="32">
        <v>1</v>
      </c>
      <c r="J71" s="32">
        <v>8</v>
      </c>
      <c r="K71" s="437"/>
    </row>
    <row r="72" spans="1:11" ht="15.75" hidden="1" customHeight="1">
      <c r="A72" s="26" t="s">
        <v>2228</v>
      </c>
      <c r="B72" s="124">
        <v>68</v>
      </c>
      <c r="C72" s="129" t="s">
        <v>84</v>
      </c>
      <c r="D72" s="39" t="s">
        <v>2229</v>
      </c>
      <c r="E72" s="39" t="s">
        <v>2229</v>
      </c>
      <c r="F72" s="39" t="s">
        <v>2235</v>
      </c>
      <c r="G72" s="32">
        <v>2018</v>
      </c>
      <c r="H72" s="32" t="s">
        <v>2230</v>
      </c>
      <c r="I72" s="32">
        <v>1</v>
      </c>
      <c r="J72" s="32">
        <v>8</v>
      </c>
      <c r="K72" s="453" t="s">
        <v>2783</v>
      </c>
    </row>
    <row r="73" spans="1:11" ht="15.75" hidden="1" customHeight="1">
      <c r="A73" s="26" t="s">
        <v>2228</v>
      </c>
      <c r="B73" s="124">
        <v>69</v>
      </c>
      <c r="C73" s="129"/>
      <c r="D73" s="39" t="s">
        <v>2229</v>
      </c>
      <c r="E73" s="39" t="s">
        <v>2229</v>
      </c>
      <c r="F73" s="39" t="s">
        <v>2238</v>
      </c>
      <c r="G73" s="32">
        <v>2021</v>
      </c>
      <c r="H73" s="32" t="s">
        <v>2230</v>
      </c>
      <c r="I73" s="32">
        <v>1</v>
      </c>
      <c r="J73" s="32">
        <v>122</v>
      </c>
      <c r="K73" s="454"/>
    </row>
    <row r="74" spans="1:11" ht="15.75" hidden="1" customHeight="1">
      <c r="A74" s="26" t="s">
        <v>2228</v>
      </c>
      <c r="B74" s="124">
        <v>70</v>
      </c>
      <c r="C74" s="129"/>
      <c r="D74" s="39" t="s">
        <v>2229</v>
      </c>
      <c r="E74" s="39" t="s">
        <v>2229</v>
      </c>
      <c r="F74" s="39" t="s">
        <v>2233</v>
      </c>
      <c r="G74" s="32">
        <v>2017</v>
      </c>
      <c r="H74" s="32" t="s">
        <v>2230</v>
      </c>
      <c r="I74" s="32">
        <v>1</v>
      </c>
      <c r="J74" s="32">
        <v>8</v>
      </c>
      <c r="K74" s="437"/>
    </row>
    <row r="75" spans="1:11" ht="15.75" hidden="1" customHeight="1">
      <c r="A75" s="26" t="s">
        <v>2228</v>
      </c>
      <c r="B75" s="124">
        <v>71</v>
      </c>
      <c r="C75" s="129" t="s">
        <v>86</v>
      </c>
      <c r="D75" s="39" t="s">
        <v>2229</v>
      </c>
      <c r="E75" s="39" t="s">
        <v>2229</v>
      </c>
      <c r="F75" s="39" t="s">
        <v>2235</v>
      </c>
      <c r="G75" s="32">
        <v>2018</v>
      </c>
      <c r="H75" s="32" t="s">
        <v>2230</v>
      </c>
      <c r="I75" s="32">
        <v>1</v>
      </c>
      <c r="J75" s="32">
        <v>8</v>
      </c>
      <c r="K75" s="453" t="s">
        <v>2783</v>
      </c>
    </row>
    <row r="76" spans="1:11" ht="15.75" hidden="1" customHeight="1">
      <c r="A76" s="26" t="s">
        <v>2228</v>
      </c>
      <c r="B76" s="124">
        <v>72</v>
      </c>
      <c r="C76" s="129"/>
      <c r="D76" s="39" t="s">
        <v>2229</v>
      </c>
      <c r="E76" s="39" t="s">
        <v>2229</v>
      </c>
      <c r="F76" s="39" t="s">
        <v>2233</v>
      </c>
      <c r="G76" s="32">
        <v>2017</v>
      </c>
      <c r="H76" s="32" t="s">
        <v>2230</v>
      </c>
      <c r="I76" s="32">
        <v>1</v>
      </c>
      <c r="J76" s="32">
        <v>8</v>
      </c>
      <c r="K76" s="437"/>
    </row>
    <row r="77" spans="1:11" ht="15.75" hidden="1" customHeight="1">
      <c r="A77" s="26" t="s">
        <v>2228</v>
      </c>
      <c r="B77" s="124">
        <v>73</v>
      </c>
      <c r="C77" s="129" t="s">
        <v>88</v>
      </c>
      <c r="D77" s="39" t="s">
        <v>2229</v>
      </c>
      <c r="E77" s="39" t="s">
        <v>2229</v>
      </c>
      <c r="F77" s="39" t="s">
        <v>2242</v>
      </c>
      <c r="G77" s="32">
        <v>2021</v>
      </c>
      <c r="H77" s="32" t="s">
        <v>2230</v>
      </c>
      <c r="I77" s="32">
        <v>1</v>
      </c>
      <c r="J77" s="32">
        <v>80</v>
      </c>
      <c r="K77" s="126"/>
    </row>
    <row r="78" spans="1:11" ht="15.75" hidden="1" customHeight="1">
      <c r="A78" s="26" t="s">
        <v>2228</v>
      </c>
      <c r="B78" s="124">
        <v>74</v>
      </c>
      <c r="C78" s="129"/>
      <c r="D78" s="39" t="s">
        <v>2229</v>
      </c>
      <c r="E78" s="39" t="s">
        <v>2229</v>
      </c>
      <c r="F78" s="39" t="s">
        <v>2241</v>
      </c>
      <c r="G78" s="32">
        <v>2018</v>
      </c>
      <c r="H78" s="32" t="s">
        <v>2230</v>
      </c>
      <c r="I78" s="32">
        <v>1</v>
      </c>
      <c r="J78" s="32">
        <v>8</v>
      </c>
      <c r="K78" s="126" t="s">
        <v>2783</v>
      </c>
    </row>
    <row r="79" spans="1:11" ht="15.75" hidden="1" customHeight="1">
      <c r="A79" s="26" t="s">
        <v>2228</v>
      </c>
      <c r="B79" s="124">
        <v>75</v>
      </c>
      <c r="C79" s="129" t="s">
        <v>90</v>
      </c>
      <c r="D79" s="39" t="s">
        <v>2229</v>
      </c>
      <c r="E79" s="39" t="s">
        <v>2229</v>
      </c>
      <c r="F79" s="39" t="s">
        <v>2235</v>
      </c>
      <c r="G79" s="32">
        <v>2018</v>
      </c>
      <c r="H79" s="32" t="s">
        <v>2230</v>
      </c>
      <c r="I79" s="32">
        <v>1</v>
      </c>
      <c r="J79" s="32">
        <v>8</v>
      </c>
      <c r="K79" s="453" t="s">
        <v>2783</v>
      </c>
    </row>
    <row r="80" spans="1:11" ht="15.75" hidden="1" customHeight="1">
      <c r="A80" s="26" t="s">
        <v>2228</v>
      </c>
      <c r="B80" s="124">
        <v>76</v>
      </c>
      <c r="C80" s="129"/>
      <c r="D80" s="39" t="s">
        <v>2229</v>
      </c>
      <c r="E80" s="39" t="s">
        <v>2229</v>
      </c>
      <c r="F80" s="39" t="s">
        <v>2233</v>
      </c>
      <c r="G80" s="32">
        <v>2017</v>
      </c>
      <c r="H80" s="32" t="s">
        <v>2230</v>
      </c>
      <c r="I80" s="32">
        <v>1</v>
      </c>
      <c r="J80" s="32">
        <v>8</v>
      </c>
      <c r="K80" s="437"/>
    </row>
    <row r="81" spans="1:11" ht="15.75" hidden="1" customHeight="1">
      <c r="A81" s="26" t="s">
        <v>2228</v>
      </c>
      <c r="B81" s="124">
        <v>77</v>
      </c>
      <c r="C81" s="129" t="s">
        <v>92</v>
      </c>
      <c r="D81" s="39" t="s">
        <v>2229</v>
      </c>
      <c r="E81" s="39" t="s">
        <v>2229</v>
      </c>
      <c r="F81" s="39" t="s">
        <v>2233</v>
      </c>
      <c r="G81" s="32">
        <v>2015</v>
      </c>
      <c r="H81" s="32" t="s">
        <v>2243</v>
      </c>
      <c r="I81" s="32">
        <v>1</v>
      </c>
      <c r="J81" s="32">
        <v>8</v>
      </c>
      <c r="K81" s="126" t="s">
        <v>2783</v>
      </c>
    </row>
    <row r="82" spans="1:11" ht="15.75" hidden="1" customHeight="1">
      <c r="A82" s="26" t="s">
        <v>2228</v>
      </c>
      <c r="B82" s="124">
        <v>78</v>
      </c>
      <c r="C82" s="129" t="s">
        <v>94</v>
      </c>
      <c r="D82" s="39" t="s">
        <v>2229</v>
      </c>
      <c r="E82" s="39" t="s">
        <v>2229</v>
      </c>
      <c r="F82" s="39" t="s">
        <v>2244</v>
      </c>
      <c r="G82" s="32">
        <v>2018</v>
      </c>
      <c r="H82" s="32" t="s">
        <v>2230</v>
      </c>
      <c r="I82" s="32">
        <v>1</v>
      </c>
      <c r="J82" s="32">
        <v>8</v>
      </c>
      <c r="K82" s="126" t="s">
        <v>2783</v>
      </c>
    </row>
    <row r="83" spans="1:11" ht="15.75" hidden="1" customHeight="1">
      <c r="A83" s="26" t="s">
        <v>2228</v>
      </c>
      <c r="B83" s="124">
        <v>79</v>
      </c>
      <c r="C83" s="129" t="s">
        <v>96</v>
      </c>
      <c r="D83" s="39" t="s">
        <v>2229</v>
      </c>
      <c r="E83" s="39" t="s">
        <v>2229</v>
      </c>
      <c r="F83" s="39" t="s">
        <v>2235</v>
      </c>
      <c r="G83" s="32">
        <v>2018</v>
      </c>
      <c r="H83" s="32" t="s">
        <v>2230</v>
      </c>
      <c r="I83" s="32">
        <v>1</v>
      </c>
      <c r="J83" s="32">
        <v>8</v>
      </c>
      <c r="K83" s="453" t="s">
        <v>2783</v>
      </c>
    </row>
    <row r="84" spans="1:11" ht="15.75" hidden="1" customHeight="1">
      <c r="A84" s="26" t="s">
        <v>2228</v>
      </c>
      <c r="B84" s="124">
        <v>80</v>
      </c>
      <c r="C84" s="129"/>
      <c r="D84" s="39" t="s">
        <v>2229</v>
      </c>
      <c r="E84" s="39" t="s">
        <v>2229</v>
      </c>
      <c r="F84" s="39" t="s">
        <v>2219</v>
      </c>
      <c r="G84" s="32">
        <v>2021</v>
      </c>
      <c r="H84" s="32" t="s">
        <v>2230</v>
      </c>
      <c r="I84" s="32">
        <v>1</v>
      </c>
      <c r="J84" s="32">
        <v>122</v>
      </c>
      <c r="K84" s="454"/>
    </row>
    <row r="85" spans="1:11" ht="15.75" hidden="1" customHeight="1">
      <c r="A85" s="26" t="s">
        <v>2228</v>
      </c>
      <c r="B85" s="124">
        <v>81</v>
      </c>
      <c r="C85" s="129"/>
      <c r="D85" s="39" t="s">
        <v>2229</v>
      </c>
      <c r="E85" s="39" t="s">
        <v>2229</v>
      </c>
      <c r="F85" s="39" t="s">
        <v>2233</v>
      </c>
      <c r="G85" s="32">
        <v>2017</v>
      </c>
      <c r="H85" s="32" t="s">
        <v>2230</v>
      </c>
      <c r="I85" s="32">
        <v>1</v>
      </c>
      <c r="J85" s="32">
        <v>8</v>
      </c>
      <c r="K85" s="437"/>
    </row>
    <row r="86" spans="1:11" ht="15.75" hidden="1" customHeight="1">
      <c r="A86" s="26" t="s">
        <v>2228</v>
      </c>
      <c r="B86" s="124">
        <v>82</v>
      </c>
      <c r="C86" s="129" t="s">
        <v>98</v>
      </c>
      <c r="D86" s="39" t="s">
        <v>2229</v>
      </c>
      <c r="E86" s="39" t="s">
        <v>2229</v>
      </c>
      <c r="F86" s="39" t="s">
        <v>2235</v>
      </c>
      <c r="G86" s="32">
        <v>2018</v>
      </c>
      <c r="H86" s="32" t="s">
        <v>2230</v>
      </c>
      <c r="I86" s="32">
        <v>1</v>
      </c>
      <c r="J86" s="32" t="s">
        <v>2245</v>
      </c>
      <c r="K86" s="453" t="s">
        <v>2783</v>
      </c>
    </row>
    <row r="87" spans="1:11" ht="15.75" hidden="1" customHeight="1">
      <c r="A87" s="26" t="s">
        <v>2228</v>
      </c>
      <c r="B87" s="124">
        <v>83</v>
      </c>
      <c r="C87" s="129"/>
      <c r="D87" s="39" t="s">
        <v>2229</v>
      </c>
      <c r="E87" s="39" t="s">
        <v>2229</v>
      </c>
      <c r="F87" s="39" t="s">
        <v>2219</v>
      </c>
      <c r="G87" s="32">
        <v>2021</v>
      </c>
      <c r="H87" s="32" t="s">
        <v>2230</v>
      </c>
      <c r="I87" s="32">
        <v>1</v>
      </c>
      <c r="J87" s="32">
        <v>122</v>
      </c>
      <c r="K87" s="454"/>
    </row>
    <row r="88" spans="1:11" ht="15.75" hidden="1" customHeight="1">
      <c r="A88" s="26" t="s">
        <v>2228</v>
      </c>
      <c r="B88" s="124">
        <v>84</v>
      </c>
      <c r="C88" s="129"/>
      <c r="D88" s="39" t="s">
        <v>2229</v>
      </c>
      <c r="E88" s="39" t="s">
        <v>2229</v>
      </c>
      <c r="F88" s="39" t="s">
        <v>2233</v>
      </c>
      <c r="G88" s="32">
        <v>2017</v>
      </c>
      <c r="H88" s="32" t="s">
        <v>2230</v>
      </c>
      <c r="I88" s="32">
        <v>1</v>
      </c>
      <c r="J88" s="32">
        <v>8</v>
      </c>
      <c r="K88" s="437"/>
    </row>
    <row r="89" spans="1:11" ht="15.75" hidden="1" customHeight="1">
      <c r="A89" s="26" t="s">
        <v>2228</v>
      </c>
      <c r="B89" s="124">
        <v>85</v>
      </c>
      <c r="C89" s="129" t="s">
        <v>100</v>
      </c>
      <c r="D89" s="39" t="s">
        <v>2229</v>
      </c>
      <c r="E89" s="39" t="s">
        <v>2229</v>
      </c>
      <c r="F89" s="39" t="s">
        <v>28</v>
      </c>
      <c r="G89" s="32">
        <v>2018</v>
      </c>
      <c r="H89" s="32" t="s">
        <v>2230</v>
      </c>
      <c r="I89" s="32">
        <v>1</v>
      </c>
      <c r="J89" s="32">
        <v>8</v>
      </c>
      <c r="K89" s="126" t="s">
        <v>2783</v>
      </c>
    </row>
    <row r="90" spans="1:11" ht="15.75" hidden="1" customHeight="1">
      <c r="A90" s="26" t="s">
        <v>102</v>
      </c>
      <c r="B90" s="124">
        <v>86</v>
      </c>
      <c r="C90" s="130">
        <f>HR!C53</f>
        <v>0</v>
      </c>
      <c r="D90" s="131" t="s">
        <v>2229</v>
      </c>
      <c r="E90" s="131" t="s">
        <v>2246</v>
      </c>
      <c r="F90" s="131" t="s">
        <v>2223</v>
      </c>
      <c r="G90" s="131">
        <v>2021</v>
      </c>
      <c r="H90" s="131" t="s">
        <v>2247</v>
      </c>
      <c r="I90" s="131">
        <v>1</v>
      </c>
      <c r="J90" s="131" t="s">
        <v>2248</v>
      </c>
      <c r="K90" s="131">
        <v>0</v>
      </c>
    </row>
    <row r="91" spans="1:11" ht="15.75" hidden="1" customHeight="1">
      <c r="A91" s="26" t="s">
        <v>102</v>
      </c>
      <c r="B91" s="124">
        <v>87</v>
      </c>
      <c r="C91" s="130" t="s">
        <v>104</v>
      </c>
      <c r="D91" s="131" t="s">
        <v>2229</v>
      </c>
      <c r="E91" s="131" t="s">
        <v>2249</v>
      </c>
      <c r="F91" s="131" t="s">
        <v>2250</v>
      </c>
      <c r="G91" s="131">
        <v>2017</v>
      </c>
      <c r="H91" s="131" t="s">
        <v>2247</v>
      </c>
      <c r="I91" s="131">
        <v>1</v>
      </c>
      <c r="J91" s="131">
        <v>146</v>
      </c>
      <c r="K91" s="131">
        <v>0</v>
      </c>
    </row>
    <row r="92" spans="1:11" ht="15.75" hidden="1" customHeight="1">
      <c r="A92" s="26" t="s">
        <v>102</v>
      </c>
      <c r="B92" s="124">
        <v>88</v>
      </c>
      <c r="C92" s="130" t="s">
        <v>104</v>
      </c>
      <c r="D92" s="131" t="s">
        <v>2229</v>
      </c>
      <c r="E92" s="132" t="s">
        <v>2218</v>
      </c>
      <c r="F92" s="132" t="s">
        <v>2219</v>
      </c>
      <c r="G92" s="131">
        <v>2021</v>
      </c>
      <c r="H92" s="131" t="s">
        <v>2251</v>
      </c>
      <c r="I92" s="131">
        <v>1</v>
      </c>
      <c r="J92" s="131" t="s">
        <v>2248</v>
      </c>
      <c r="K92" s="131"/>
    </row>
    <row r="93" spans="1:11" ht="15.75" hidden="1" customHeight="1">
      <c r="A93" s="26" t="s">
        <v>102</v>
      </c>
      <c r="B93" s="124">
        <v>89</v>
      </c>
      <c r="C93" s="130" t="s">
        <v>105</v>
      </c>
      <c r="D93" s="131" t="s">
        <v>2229</v>
      </c>
      <c r="E93" s="131" t="s">
        <v>2252</v>
      </c>
      <c r="F93" s="131" t="s">
        <v>2253</v>
      </c>
      <c r="G93" s="131">
        <v>2018</v>
      </c>
      <c r="H93" s="131" t="s">
        <v>2247</v>
      </c>
      <c r="I93" s="131">
        <v>1</v>
      </c>
      <c r="J93" s="131">
        <v>60</v>
      </c>
      <c r="K93" s="131">
        <v>0</v>
      </c>
    </row>
    <row r="94" spans="1:11" ht="15.75" hidden="1" customHeight="1">
      <c r="A94" s="26" t="s">
        <v>102</v>
      </c>
      <c r="B94" s="124">
        <v>90</v>
      </c>
      <c r="C94" s="130" t="s">
        <v>105</v>
      </c>
      <c r="D94" s="131" t="s">
        <v>2229</v>
      </c>
      <c r="E94" s="132" t="s">
        <v>2218</v>
      </c>
      <c r="F94" s="132" t="s">
        <v>2219</v>
      </c>
      <c r="G94" s="131">
        <v>2021</v>
      </c>
      <c r="H94" s="131" t="s">
        <v>2251</v>
      </c>
      <c r="I94" s="131">
        <v>1</v>
      </c>
      <c r="J94" s="131" t="s">
        <v>2248</v>
      </c>
      <c r="K94" s="131"/>
    </row>
    <row r="95" spans="1:11" ht="15.75" hidden="1" customHeight="1">
      <c r="A95" s="26" t="s">
        <v>102</v>
      </c>
      <c r="B95" s="124">
        <v>91</v>
      </c>
      <c r="C95" s="130" t="s">
        <v>105</v>
      </c>
      <c r="D95" s="131" t="s">
        <v>2229</v>
      </c>
      <c r="E95" s="132" t="s">
        <v>2249</v>
      </c>
      <c r="F95" s="132" t="s">
        <v>2250</v>
      </c>
      <c r="G95" s="132">
        <v>2002</v>
      </c>
      <c r="H95" s="132" t="s">
        <v>2254</v>
      </c>
      <c r="I95" s="131"/>
      <c r="J95" s="131"/>
      <c r="K95" s="131"/>
    </row>
    <row r="96" spans="1:11" ht="15.75" hidden="1" customHeight="1">
      <c r="A96" s="26" t="s">
        <v>102</v>
      </c>
      <c r="B96" s="124">
        <v>92</v>
      </c>
      <c r="C96" s="130" t="s">
        <v>106</v>
      </c>
      <c r="D96" s="131" t="s">
        <v>2229</v>
      </c>
      <c r="E96" s="131" t="s">
        <v>2249</v>
      </c>
      <c r="F96" s="131" t="s">
        <v>2250</v>
      </c>
      <c r="G96" s="131">
        <v>2002</v>
      </c>
      <c r="H96" s="131" t="s">
        <v>2247</v>
      </c>
      <c r="I96" s="131">
        <v>1</v>
      </c>
      <c r="J96" s="131">
        <v>60</v>
      </c>
      <c r="K96" s="131">
        <v>0</v>
      </c>
    </row>
    <row r="97" spans="1:11" ht="15.75" hidden="1" customHeight="1">
      <c r="A97" s="26" t="s">
        <v>102</v>
      </c>
      <c r="B97" s="124">
        <v>93</v>
      </c>
      <c r="C97" s="130" t="s">
        <v>106</v>
      </c>
      <c r="D97" s="131" t="s">
        <v>2229</v>
      </c>
      <c r="E97" s="131" t="s">
        <v>2246</v>
      </c>
      <c r="F97" s="131" t="s">
        <v>2223</v>
      </c>
      <c r="G97" s="131">
        <v>2021</v>
      </c>
      <c r="H97" s="131" t="s">
        <v>2251</v>
      </c>
      <c r="I97" s="131">
        <v>1</v>
      </c>
      <c r="J97" s="131" t="s">
        <v>2248</v>
      </c>
      <c r="K97" s="131"/>
    </row>
    <row r="98" spans="1:11" ht="15.75" hidden="1" customHeight="1">
      <c r="A98" s="26" t="s">
        <v>102</v>
      </c>
      <c r="B98" s="124">
        <v>94</v>
      </c>
      <c r="C98" s="130" t="s">
        <v>106</v>
      </c>
      <c r="D98" s="132" t="s">
        <v>2229</v>
      </c>
      <c r="E98" s="132" t="s">
        <v>2255</v>
      </c>
      <c r="F98" s="132" t="s">
        <v>2219</v>
      </c>
      <c r="G98" s="131"/>
      <c r="H98" s="131"/>
      <c r="I98" s="131"/>
      <c r="J98" s="131"/>
      <c r="K98" s="131"/>
    </row>
    <row r="99" spans="1:11" ht="15.75" hidden="1" customHeight="1">
      <c r="A99" s="26" t="s">
        <v>102</v>
      </c>
      <c r="B99" s="124">
        <v>95</v>
      </c>
      <c r="C99" s="130" t="s">
        <v>107</v>
      </c>
      <c r="D99" s="131" t="s">
        <v>2229</v>
      </c>
      <c r="E99" s="131" t="s">
        <v>2252</v>
      </c>
      <c r="F99" s="131" t="s">
        <v>2250</v>
      </c>
      <c r="G99" s="131">
        <v>2018</v>
      </c>
      <c r="H99" s="131" t="s">
        <v>2247</v>
      </c>
      <c r="I99" s="131">
        <v>1</v>
      </c>
      <c r="J99" s="131">
        <v>145</v>
      </c>
      <c r="K99" s="131">
        <v>0</v>
      </c>
    </row>
    <row r="100" spans="1:11" ht="15.75" hidden="1" customHeight="1">
      <c r="A100" s="26" t="s">
        <v>102</v>
      </c>
      <c r="B100" s="124">
        <v>96</v>
      </c>
      <c r="C100" s="130" t="s">
        <v>107</v>
      </c>
      <c r="D100" s="131" t="s">
        <v>2229</v>
      </c>
      <c r="E100" s="131" t="s">
        <v>2246</v>
      </c>
      <c r="F100" s="131" t="s">
        <v>2223</v>
      </c>
      <c r="G100" s="131">
        <v>2021</v>
      </c>
      <c r="H100" s="132" t="s">
        <v>2256</v>
      </c>
      <c r="I100" s="131">
        <v>1</v>
      </c>
      <c r="J100" s="131" t="s">
        <v>2248</v>
      </c>
      <c r="K100" s="131"/>
    </row>
    <row r="101" spans="1:11" ht="15.75" hidden="1" customHeight="1">
      <c r="A101" s="26" t="s">
        <v>102</v>
      </c>
      <c r="B101" s="124">
        <v>97</v>
      </c>
      <c r="C101" s="130" t="s">
        <v>107</v>
      </c>
      <c r="D101" s="131" t="s">
        <v>2229</v>
      </c>
      <c r="E101" s="131" t="s">
        <v>2218</v>
      </c>
      <c r="F101" s="131" t="s">
        <v>2219</v>
      </c>
      <c r="G101" s="131">
        <v>2021</v>
      </c>
      <c r="H101" s="131" t="s">
        <v>2247</v>
      </c>
      <c r="I101" s="131">
        <v>1</v>
      </c>
      <c r="J101" s="131" t="s">
        <v>2257</v>
      </c>
      <c r="K101" s="131"/>
    </row>
    <row r="102" spans="1:11" ht="15.75" hidden="1" customHeight="1">
      <c r="A102" s="26" t="s">
        <v>102</v>
      </c>
      <c r="B102" s="124">
        <v>98</v>
      </c>
      <c r="C102" s="130" t="s">
        <v>102</v>
      </c>
      <c r="D102" s="131" t="s">
        <v>2229</v>
      </c>
      <c r="E102" s="132" t="s">
        <v>2258</v>
      </c>
      <c r="F102" s="131" t="s">
        <v>2250</v>
      </c>
      <c r="G102" s="132">
        <v>2018</v>
      </c>
      <c r="H102" s="131" t="s">
        <v>2247</v>
      </c>
      <c r="I102" s="131">
        <v>2</v>
      </c>
      <c r="J102" s="131" t="s">
        <v>2259</v>
      </c>
      <c r="K102" s="131">
        <v>0</v>
      </c>
    </row>
    <row r="103" spans="1:11" ht="15.75" hidden="1" customHeight="1">
      <c r="A103" s="26" t="s">
        <v>102</v>
      </c>
      <c r="B103" s="124">
        <v>99</v>
      </c>
      <c r="C103" s="130" t="s">
        <v>102</v>
      </c>
      <c r="D103" s="131" t="s">
        <v>2229</v>
      </c>
      <c r="E103" s="132" t="s">
        <v>2255</v>
      </c>
      <c r="F103" s="132" t="s">
        <v>2219</v>
      </c>
      <c r="G103" s="131">
        <v>2021</v>
      </c>
      <c r="H103" s="131" t="s">
        <v>2251</v>
      </c>
      <c r="I103" s="131">
        <v>1</v>
      </c>
      <c r="J103" s="131" t="s">
        <v>2248</v>
      </c>
      <c r="K103" s="131"/>
    </row>
    <row r="104" spans="1:11" ht="15.75" hidden="1" customHeight="1">
      <c r="A104" s="26" t="s">
        <v>102</v>
      </c>
      <c r="B104" s="124">
        <v>100</v>
      </c>
      <c r="C104" s="130" t="s">
        <v>108</v>
      </c>
      <c r="D104" s="131" t="s">
        <v>2229</v>
      </c>
      <c r="E104" s="132" t="s">
        <v>2218</v>
      </c>
      <c r="F104" s="132" t="s">
        <v>2219</v>
      </c>
      <c r="G104" s="132">
        <v>2021</v>
      </c>
      <c r="H104" s="131" t="s">
        <v>2247</v>
      </c>
      <c r="I104" s="131">
        <v>1</v>
      </c>
      <c r="J104" s="131" t="s">
        <v>2248</v>
      </c>
      <c r="K104" s="131">
        <v>0</v>
      </c>
    </row>
    <row r="105" spans="1:11" ht="15.75" hidden="1" customHeight="1">
      <c r="A105" s="26" t="s">
        <v>102</v>
      </c>
      <c r="B105" s="124">
        <v>101</v>
      </c>
      <c r="C105" s="130" t="s">
        <v>108</v>
      </c>
      <c r="D105" s="131" t="s">
        <v>2229</v>
      </c>
      <c r="E105" s="131" t="s">
        <v>2246</v>
      </c>
      <c r="F105" s="131" t="s">
        <v>2223</v>
      </c>
      <c r="G105" s="131">
        <v>2021</v>
      </c>
      <c r="H105" s="131" t="s">
        <v>2251</v>
      </c>
      <c r="I105" s="131">
        <v>1</v>
      </c>
      <c r="J105" s="131" t="s">
        <v>2248</v>
      </c>
      <c r="K105" s="131"/>
    </row>
    <row r="106" spans="1:11" ht="15.75" hidden="1" customHeight="1">
      <c r="A106" s="26" t="s">
        <v>102</v>
      </c>
      <c r="B106" s="124">
        <v>102</v>
      </c>
      <c r="C106" s="130" t="s">
        <v>108</v>
      </c>
      <c r="D106" s="131" t="s">
        <v>2229</v>
      </c>
      <c r="E106" s="131" t="s">
        <v>2218</v>
      </c>
      <c r="F106" s="131" t="s">
        <v>2219</v>
      </c>
      <c r="G106" s="131">
        <v>2021</v>
      </c>
      <c r="H106" s="131" t="s">
        <v>2247</v>
      </c>
      <c r="I106" s="131">
        <v>1</v>
      </c>
      <c r="J106" s="131" t="s">
        <v>2257</v>
      </c>
      <c r="K106" s="131"/>
    </row>
    <row r="107" spans="1:11" ht="15.75" hidden="1" customHeight="1">
      <c r="A107" s="26" t="s">
        <v>102</v>
      </c>
      <c r="B107" s="124">
        <v>103</v>
      </c>
      <c r="C107" s="130" t="s">
        <v>109</v>
      </c>
      <c r="D107" s="131" t="s">
        <v>2229</v>
      </c>
      <c r="E107" s="131" t="s">
        <v>2260</v>
      </c>
      <c r="F107" s="131" t="s">
        <v>2250</v>
      </c>
      <c r="G107" s="131">
        <v>2002</v>
      </c>
      <c r="H107" s="131" t="s">
        <v>2247</v>
      </c>
      <c r="I107" s="131">
        <v>1</v>
      </c>
      <c r="J107" s="131">
        <v>60</v>
      </c>
      <c r="K107" s="131">
        <v>0</v>
      </c>
    </row>
    <row r="108" spans="1:11" ht="15.75" hidden="1" customHeight="1">
      <c r="A108" s="26" t="s">
        <v>102</v>
      </c>
      <c r="B108" s="124">
        <v>104</v>
      </c>
      <c r="C108" s="130" t="s">
        <v>109</v>
      </c>
      <c r="D108" s="131" t="s">
        <v>2229</v>
      </c>
      <c r="E108" s="131" t="s">
        <v>2246</v>
      </c>
      <c r="F108" s="131" t="s">
        <v>2223</v>
      </c>
      <c r="G108" s="131">
        <v>2021</v>
      </c>
      <c r="H108" s="131" t="s">
        <v>2251</v>
      </c>
      <c r="I108" s="131">
        <v>1</v>
      </c>
      <c r="J108" s="131" t="s">
        <v>2248</v>
      </c>
      <c r="K108" s="131"/>
    </row>
    <row r="109" spans="1:11" ht="15.75" hidden="1" customHeight="1">
      <c r="A109" s="36" t="s">
        <v>102</v>
      </c>
      <c r="B109" s="124">
        <v>105</v>
      </c>
      <c r="C109" s="133" t="s">
        <v>109</v>
      </c>
      <c r="D109" s="132" t="s">
        <v>2229</v>
      </c>
      <c r="E109" s="132" t="s">
        <v>2218</v>
      </c>
      <c r="F109" s="132" t="s">
        <v>2219</v>
      </c>
      <c r="G109" s="132">
        <v>2021</v>
      </c>
      <c r="H109" s="132" t="s">
        <v>2247</v>
      </c>
      <c r="I109" s="132">
        <v>1</v>
      </c>
      <c r="J109" s="132" t="s">
        <v>2257</v>
      </c>
      <c r="K109" s="131"/>
    </row>
    <row r="110" spans="1:11" ht="15.75" hidden="1" customHeight="1">
      <c r="A110" s="26" t="s">
        <v>102</v>
      </c>
      <c r="B110" s="124">
        <v>106</v>
      </c>
      <c r="C110" s="130" t="s">
        <v>110</v>
      </c>
      <c r="D110" s="131" t="s">
        <v>2229</v>
      </c>
      <c r="E110" s="131" t="s">
        <v>2260</v>
      </c>
      <c r="F110" s="131" t="s">
        <v>2250</v>
      </c>
      <c r="G110" s="131">
        <v>2002</v>
      </c>
      <c r="H110" s="131" t="s">
        <v>2247</v>
      </c>
      <c r="I110" s="131">
        <v>1</v>
      </c>
      <c r="J110" s="131">
        <v>60</v>
      </c>
      <c r="K110" s="131">
        <v>0</v>
      </c>
    </row>
    <row r="111" spans="1:11" ht="15.75" hidden="1" customHeight="1">
      <c r="A111" s="26" t="s">
        <v>102</v>
      </c>
      <c r="B111" s="124">
        <v>107</v>
      </c>
      <c r="C111" s="130" t="s">
        <v>110</v>
      </c>
      <c r="D111" s="131" t="s">
        <v>2229</v>
      </c>
      <c r="E111" s="131" t="s">
        <v>2246</v>
      </c>
      <c r="F111" s="131" t="s">
        <v>2223</v>
      </c>
      <c r="G111" s="131">
        <v>2021</v>
      </c>
      <c r="H111" s="131" t="s">
        <v>2251</v>
      </c>
      <c r="I111" s="131">
        <v>1</v>
      </c>
      <c r="J111" s="131" t="s">
        <v>2248</v>
      </c>
      <c r="K111" s="131"/>
    </row>
    <row r="112" spans="1:11" ht="15.75" hidden="1" customHeight="1">
      <c r="A112" s="26" t="s">
        <v>102</v>
      </c>
      <c r="B112" s="124">
        <v>108</v>
      </c>
      <c r="C112" s="130" t="s">
        <v>110</v>
      </c>
      <c r="D112" s="131" t="s">
        <v>2229</v>
      </c>
      <c r="E112" s="132" t="s">
        <v>2218</v>
      </c>
      <c r="F112" s="132" t="s">
        <v>2219</v>
      </c>
      <c r="G112" s="132">
        <v>2021</v>
      </c>
      <c r="H112" s="132" t="s">
        <v>2247</v>
      </c>
      <c r="I112" s="132">
        <v>1</v>
      </c>
      <c r="J112" s="132" t="s">
        <v>2257</v>
      </c>
      <c r="K112" s="131"/>
    </row>
    <row r="113" spans="1:11" ht="15.75" hidden="1" customHeight="1">
      <c r="A113" s="26" t="s">
        <v>102</v>
      </c>
      <c r="B113" s="124">
        <v>109</v>
      </c>
      <c r="C113" s="130" t="s">
        <v>111</v>
      </c>
      <c r="D113" s="131" t="s">
        <v>2229</v>
      </c>
      <c r="E113" s="132" t="s">
        <v>2218</v>
      </c>
      <c r="F113" s="131" t="s">
        <v>2223</v>
      </c>
      <c r="G113" s="131">
        <v>2021</v>
      </c>
      <c r="H113" s="131" t="s">
        <v>2251</v>
      </c>
      <c r="I113" s="131">
        <v>1</v>
      </c>
      <c r="J113" s="131" t="s">
        <v>2248</v>
      </c>
      <c r="K113" s="131"/>
    </row>
    <row r="114" spans="1:11" ht="15.75" hidden="1" customHeight="1">
      <c r="A114" s="26" t="s">
        <v>102</v>
      </c>
      <c r="B114" s="124">
        <v>110</v>
      </c>
      <c r="C114" s="130" t="s">
        <v>111</v>
      </c>
      <c r="D114" s="131" t="s">
        <v>2229</v>
      </c>
      <c r="E114" s="131" t="s">
        <v>2261</v>
      </c>
      <c r="F114" s="131" t="s">
        <v>2250</v>
      </c>
      <c r="G114" s="131">
        <v>2007</v>
      </c>
      <c r="H114" s="131" t="s">
        <v>2247</v>
      </c>
      <c r="I114" s="131">
        <v>1</v>
      </c>
      <c r="J114" s="131">
        <v>60</v>
      </c>
      <c r="K114" s="131">
        <v>0</v>
      </c>
    </row>
    <row r="115" spans="1:11" ht="15.75" hidden="1" customHeight="1">
      <c r="A115" s="26" t="s">
        <v>2262</v>
      </c>
      <c r="B115" s="124">
        <v>111</v>
      </c>
      <c r="C115" s="134" t="s">
        <v>1025</v>
      </c>
      <c r="D115" s="135" t="s">
        <v>2263</v>
      </c>
      <c r="E115" s="136" t="s">
        <v>2264</v>
      </c>
      <c r="F115" s="136">
        <v>2021</v>
      </c>
      <c r="G115" s="136">
        <v>2021</v>
      </c>
      <c r="H115" s="136" t="s">
        <v>2247</v>
      </c>
      <c r="I115" s="136">
        <v>1</v>
      </c>
      <c r="J115" s="136">
        <v>145</v>
      </c>
      <c r="K115" s="26"/>
    </row>
    <row r="116" spans="1:11" ht="15.75" hidden="1" customHeight="1">
      <c r="A116" s="26" t="s">
        <v>2262</v>
      </c>
      <c r="B116" s="124">
        <v>112</v>
      </c>
      <c r="C116" s="137" t="s">
        <v>1032</v>
      </c>
      <c r="D116" s="138" t="s">
        <v>2218</v>
      </c>
      <c r="E116" s="138" t="s">
        <v>2238</v>
      </c>
      <c r="F116" s="138">
        <v>2021</v>
      </c>
      <c r="G116" s="138">
        <v>2021</v>
      </c>
      <c r="H116" s="138" t="s">
        <v>2265</v>
      </c>
      <c r="I116" s="138">
        <v>1</v>
      </c>
      <c r="J116" s="139">
        <v>150</v>
      </c>
      <c r="K116" s="26"/>
    </row>
    <row r="117" spans="1:11" ht="15.75" hidden="1" customHeight="1">
      <c r="A117" s="26" t="s">
        <v>2262</v>
      </c>
      <c r="B117" s="124">
        <v>113</v>
      </c>
      <c r="C117" s="137" t="s">
        <v>1040</v>
      </c>
      <c r="D117" s="140" t="s">
        <v>2218</v>
      </c>
      <c r="E117" s="140" t="s">
        <v>2238</v>
      </c>
      <c r="F117" s="140">
        <v>2022</v>
      </c>
      <c r="G117" s="140">
        <v>2022</v>
      </c>
      <c r="H117" s="140" t="s">
        <v>2247</v>
      </c>
      <c r="I117" s="138">
        <v>1</v>
      </c>
      <c r="J117" s="139">
        <v>150</v>
      </c>
      <c r="K117" s="26"/>
    </row>
    <row r="118" spans="1:11" ht="15.75" hidden="1" customHeight="1">
      <c r="A118" s="26" t="s">
        <v>2262</v>
      </c>
      <c r="B118" s="124">
        <v>114</v>
      </c>
      <c r="C118" s="137" t="s">
        <v>1045</v>
      </c>
      <c r="D118" s="138" t="s">
        <v>2266</v>
      </c>
      <c r="E118" s="138" t="s">
        <v>2267</v>
      </c>
      <c r="F118" s="138">
        <v>2016</v>
      </c>
      <c r="G118" s="138">
        <v>2016</v>
      </c>
      <c r="H118" s="138" t="s">
        <v>2247</v>
      </c>
      <c r="I118" s="138">
        <v>1</v>
      </c>
      <c r="J118" s="138">
        <v>60</v>
      </c>
      <c r="K118" s="26"/>
    </row>
    <row r="119" spans="1:11" ht="15.75" hidden="1" customHeight="1">
      <c r="A119" s="26" t="s">
        <v>2262</v>
      </c>
      <c r="B119" s="124">
        <v>115</v>
      </c>
      <c r="C119" s="137" t="s">
        <v>1052</v>
      </c>
      <c r="D119" s="140" t="s">
        <v>2218</v>
      </c>
      <c r="E119" s="138" t="s">
        <v>2238</v>
      </c>
      <c r="F119" s="138">
        <v>2022</v>
      </c>
      <c r="G119" s="138">
        <v>2022</v>
      </c>
      <c r="H119" s="138" t="s">
        <v>2247</v>
      </c>
      <c r="I119" s="138">
        <v>1</v>
      </c>
      <c r="J119" s="138">
        <v>150</v>
      </c>
      <c r="K119" s="26"/>
    </row>
    <row r="120" spans="1:11" ht="15.75" hidden="1" customHeight="1">
      <c r="A120" s="26" t="s">
        <v>2262</v>
      </c>
      <c r="B120" s="124">
        <v>116</v>
      </c>
      <c r="C120" s="137" t="s">
        <v>1055</v>
      </c>
      <c r="D120" s="140" t="s">
        <v>2218</v>
      </c>
      <c r="E120" s="138" t="s">
        <v>2238</v>
      </c>
      <c r="F120" s="138">
        <v>2022</v>
      </c>
      <c r="G120" s="138">
        <v>2022</v>
      </c>
      <c r="H120" s="138" t="s">
        <v>2247</v>
      </c>
      <c r="I120" s="138">
        <v>1</v>
      </c>
      <c r="J120" s="138">
        <v>150</v>
      </c>
      <c r="K120" s="26"/>
    </row>
    <row r="121" spans="1:11" ht="15.75" hidden="1" customHeight="1">
      <c r="A121" s="26" t="s">
        <v>2262</v>
      </c>
      <c r="B121" s="124">
        <v>117</v>
      </c>
      <c r="C121" s="137" t="s">
        <v>1055</v>
      </c>
      <c r="D121" s="140" t="s">
        <v>2218</v>
      </c>
      <c r="E121" s="138" t="s">
        <v>2238</v>
      </c>
      <c r="F121" s="138">
        <v>2021</v>
      </c>
      <c r="G121" s="138">
        <v>2021</v>
      </c>
      <c r="H121" s="138" t="s">
        <v>2254</v>
      </c>
      <c r="I121" s="138">
        <v>1</v>
      </c>
      <c r="J121" s="138">
        <v>150</v>
      </c>
      <c r="K121" s="26"/>
    </row>
    <row r="122" spans="1:11" ht="15.75" hidden="1" customHeight="1">
      <c r="A122" s="26" t="s">
        <v>2262</v>
      </c>
      <c r="B122" s="124">
        <v>118</v>
      </c>
      <c r="C122" s="137" t="s">
        <v>1060</v>
      </c>
      <c r="D122" s="140" t="s">
        <v>2218</v>
      </c>
      <c r="E122" s="138" t="s">
        <v>2238</v>
      </c>
      <c r="F122" s="138">
        <v>2020</v>
      </c>
      <c r="G122" s="138">
        <v>2020</v>
      </c>
      <c r="H122" s="138" t="s">
        <v>2247</v>
      </c>
      <c r="I122" s="138">
        <v>1</v>
      </c>
      <c r="J122" s="138">
        <v>211</v>
      </c>
      <c r="K122" s="26"/>
    </row>
    <row r="123" spans="1:11" ht="15.75" hidden="1" customHeight="1">
      <c r="A123" s="26" t="s">
        <v>2262</v>
      </c>
      <c r="B123" s="124">
        <v>119</v>
      </c>
      <c r="C123" s="137" t="s">
        <v>1064</v>
      </c>
      <c r="D123" s="140" t="s">
        <v>2218</v>
      </c>
      <c r="E123" s="138" t="s">
        <v>2268</v>
      </c>
      <c r="F123" s="138">
        <v>2021</v>
      </c>
      <c r="G123" s="138">
        <v>2021</v>
      </c>
      <c r="H123" s="138" t="s">
        <v>2247</v>
      </c>
      <c r="I123" s="138">
        <v>1</v>
      </c>
      <c r="J123" s="138">
        <v>60</v>
      </c>
      <c r="K123" s="26"/>
    </row>
    <row r="124" spans="1:11" ht="15.75" hidden="1" customHeight="1">
      <c r="A124" s="26" t="s">
        <v>2262</v>
      </c>
      <c r="B124" s="124">
        <v>120</v>
      </c>
      <c r="C124" s="137" t="s">
        <v>1071</v>
      </c>
      <c r="D124" s="138" t="s">
        <v>2266</v>
      </c>
      <c r="E124" s="138" t="s">
        <v>2269</v>
      </c>
      <c r="F124" s="138">
        <v>2018</v>
      </c>
      <c r="G124" s="138">
        <v>2018</v>
      </c>
      <c r="H124" s="138" t="s">
        <v>2247</v>
      </c>
      <c r="I124" s="138">
        <v>1</v>
      </c>
      <c r="J124" s="138">
        <v>8</v>
      </c>
      <c r="K124" s="26"/>
    </row>
    <row r="125" spans="1:11" ht="15.75" hidden="1" customHeight="1">
      <c r="A125" s="26" t="s">
        <v>2262</v>
      </c>
      <c r="B125" s="124">
        <v>121</v>
      </c>
      <c r="C125" s="137" t="s">
        <v>1078</v>
      </c>
      <c r="D125" s="138" t="s">
        <v>2266</v>
      </c>
      <c r="E125" s="138" t="s">
        <v>2223</v>
      </c>
      <c r="F125" s="138">
        <v>2021</v>
      </c>
      <c r="G125" s="138">
        <v>2021</v>
      </c>
      <c r="H125" s="138" t="s">
        <v>2247</v>
      </c>
      <c r="I125" s="138">
        <v>1</v>
      </c>
      <c r="J125" s="138">
        <v>80</v>
      </c>
      <c r="K125" s="26"/>
    </row>
    <row r="126" spans="1:11" ht="15.75" hidden="1" customHeight="1">
      <c r="A126" s="26" t="s">
        <v>2262</v>
      </c>
      <c r="B126" s="124">
        <v>122</v>
      </c>
      <c r="C126" s="137" t="s">
        <v>1083</v>
      </c>
      <c r="D126" s="140" t="s">
        <v>2218</v>
      </c>
      <c r="E126" s="138" t="s">
        <v>2268</v>
      </c>
      <c r="F126" s="138">
        <v>2021</v>
      </c>
      <c r="G126" s="138">
        <v>2021</v>
      </c>
      <c r="H126" s="138" t="s">
        <v>2247</v>
      </c>
      <c r="I126" s="138">
        <v>1</v>
      </c>
      <c r="J126" s="138">
        <v>211</v>
      </c>
      <c r="K126" s="26"/>
    </row>
    <row r="127" spans="1:11" ht="15.75" hidden="1" customHeight="1">
      <c r="A127" s="26" t="s">
        <v>2262</v>
      </c>
      <c r="B127" s="124">
        <v>123</v>
      </c>
      <c r="C127" s="137" t="s">
        <v>1083</v>
      </c>
      <c r="D127" s="138" t="s">
        <v>2266</v>
      </c>
      <c r="E127" s="138" t="s">
        <v>2269</v>
      </c>
      <c r="F127" s="138">
        <v>2020</v>
      </c>
      <c r="G127" s="138">
        <v>2020</v>
      </c>
      <c r="H127" s="138" t="s">
        <v>2247</v>
      </c>
      <c r="I127" s="138">
        <v>1</v>
      </c>
      <c r="J127" s="138">
        <v>126</v>
      </c>
      <c r="K127" s="26"/>
    </row>
    <row r="128" spans="1:11" ht="15.75" hidden="1" customHeight="1">
      <c r="A128" s="26" t="s">
        <v>2262</v>
      </c>
      <c r="B128" s="124">
        <v>124</v>
      </c>
      <c r="C128" s="137" t="s">
        <v>1083</v>
      </c>
      <c r="D128" s="138" t="s">
        <v>2266</v>
      </c>
      <c r="E128" s="138" t="s">
        <v>2223</v>
      </c>
      <c r="F128" s="138">
        <v>2020</v>
      </c>
      <c r="G128" s="138">
        <v>2020</v>
      </c>
      <c r="H128" s="138" t="s">
        <v>2247</v>
      </c>
      <c r="I128" s="138">
        <v>1</v>
      </c>
      <c r="J128" s="138">
        <v>80</v>
      </c>
      <c r="K128" s="26"/>
    </row>
    <row r="129" spans="1:11" ht="15.75" hidden="1" customHeight="1">
      <c r="A129" s="26" t="s">
        <v>2262</v>
      </c>
      <c r="B129" s="124">
        <v>125</v>
      </c>
      <c r="C129" s="137" t="s">
        <v>1095</v>
      </c>
      <c r="D129" s="140" t="s">
        <v>2218</v>
      </c>
      <c r="E129" s="138" t="s">
        <v>2238</v>
      </c>
      <c r="F129" s="138">
        <v>2021</v>
      </c>
      <c r="G129" s="138">
        <v>2021</v>
      </c>
      <c r="H129" s="138" t="s">
        <v>2247</v>
      </c>
      <c r="I129" s="138">
        <v>1</v>
      </c>
      <c r="J129" s="138">
        <v>150</v>
      </c>
      <c r="K129" s="26"/>
    </row>
    <row r="130" spans="1:11" ht="15.75" hidden="1" customHeight="1">
      <c r="A130" s="26" t="s">
        <v>2262</v>
      </c>
      <c r="B130" s="124">
        <v>126</v>
      </c>
      <c r="C130" s="137" t="s">
        <v>1095</v>
      </c>
      <c r="D130" s="138" t="s">
        <v>2263</v>
      </c>
      <c r="E130" s="138" t="s">
        <v>2270</v>
      </c>
      <c r="F130" s="138">
        <v>2017</v>
      </c>
      <c r="G130" s="138">
        <v>2017</v>
      </c>
      <c r="H130" s="138" t="s">
        <v>2265</v>
      </c>
      <c r="I130" s="138">
        <v>1</v>
      </c>
      <c r="J130" s="138">
        <v>100</v>
      </c>
      <c r="K130" s="26"/>
    </row>
    <row r="131" spans="1:11" ht="15.75" hidden="1" customHeight="1">
      <c r="A131" s="26" t="s">
        <v>2262</v>
      </c>
      <c r="B131" s="124">
        <v>127</v>
      </c>
      <c r="C131" s="137" t="s">
        <v>1098</v>
      </c>
      <c r="D131" s="140" t="s">
        <v>2218</v>
      </c>
      <c r="E131" s="138" t="s">
        <v>2238</v>
      </c>
      <c r="F131" s="138">
        <v>2020</v>
      </c>
      <c r="G131" s="138">
        <v>2020</v>
      </c>
      <c r="H131" s="138" t="s">
        <v>2247</v>
      </c>
      <c r="I131" s="138">
        <v>1</v>
      </c>
      <c r="J131" s="138">
        <v>211</v>
      </c>
      <c r="K131" s="26"/>
    </row>
    <row r="132" spans="1:11" ht="15.75" hidden="1" customHeight="1">
      <c r="A132" s="26" t="s">
        <v>2262</v>
      </c>
      <c r="B132" s="124">
        <v>128</v>
      </c>
      <c r="C132" s="137" t="s">
        <v>1101</v>
      </c>
      <c r="D132" s="140" t="s">
        <v>2218</v>
      </c>
      <c r="E132" s="138" t="s">
        <v>2238</v>
      </c>
      <c r="F132" s="138">
        <v>2021</v>
      </c>
      <c r="G132" s="138">
        <v>2021</v>
      </c>
      <c r="H132" s="138" t="s">
        <v>2247</v>
      </c>
      <c r="I132" s="138">
        <v>1</v>
      </c>
      <c r="J132" s="138">
        <v>122</v>
      </c>
      <c r="K132" s="26"/>
    </row>
    <row r="133" spans="1:11" ht="15.75" hidden="1" customHeight="1">
      <c r="A133" s="26" t="s">
        <v>2262</v>
      </c>
      <c r="B133" s="124">
        <v>129</v>
      </c>
      <c r="C133" s="137" t="s">
        <v>1101</v>
      </c>
      <c r="D133" s="140" t="s">
        <v>2218</v>
      </c>
      <c r="E133" s="138" t="s">
        <v>2268</v>
      </c>
      <c r="F133" s="138">
        <v>2021</v>
      </c>
      <c r="G133" s="138">
        <v>2021</v>
      </c>
      <c r="H133" s="138" t="s">
        <v>2247</v>
      </c>
      <c r="I133" s="138">
        <v>1</v>
      </c>
      <c r="J133" s="138">
        <v>211</v>
      </c>
      <c r="K133" s="26"/>
    </row>
    <row r="134" spans="1:11" ht="15.75" hidden="1" customHeight="1">
      <c r="A134" s="26" t="s">
        <v>2262</v>
      </c>
      <c r="B134" s="124">
        <v>130</v>
      </c>
      <c r="C134" s="137" t="s">
        <v>1101</v>
      </c>
      <c r="D134" s="138" t="s">
        <v>2266</v>
      </c>
      <c r="E134" s="138" t="s">
        <v>2269</v>
      </c>
      <c r="F134" s="138">
        <v>2018</v>
      </c>
      <c r="G134" s="138">
        <v>2018</v>
      </c>
      <c r="H134" s="138" t="s">
        <v>2247</v>
      </c>
      <c r="I134" s="138">
        <v>1</v>
      </c>
      <c r="J134" s="138">
        <v>60</v>
      </c>
      <c r="K134" s="26"/>
    </row>
    <row r="135" spans="1:11" ht="15.75" hidden="1" customHeight="1">
      <c r="A135" s="26" t="s">
        <v>2262</v>
      </c>
      <c r="B135" s="124">
        <v>131</v>
      </c>
      <c r="C135" s="137" t="s">
        <v>1109</v>
      </c>
      <c r="D135" s="138" t="s">
        <v>2263</v>
      </c>
      <c r="E135" s="138" t="s">
        <v>2270</v>
      </c>
      <c r="F135" s="138">
        <v>2018</v>
      </c>
      <c r="G135" s="138">
        <v>2018</v>
      </c>
      <c r="H135" s="138" t="s">
        <v>2265</v>
      </c>
      <c r="I135" s="138">
        <v>1</v>
      </c>
      <c r="J135" s="138">
        <v>145</v>
      </c>
      <c r="K135" s="26"/>
    </row>
    <row r="136" spans="1:11" ht="15.75" hidden="1" customHeight="1">
      <c r="A136" s="26" t="s">
        <v>2262</v>
      </c>
      <c r="B136" s="124">
        <v>132</v>
      </c>
      <c r="C136" s="137" t="s">
        <v>1113</v>
      </c>
      <c r="D136" s="140" t="s">
        <v>2218</v>
      </c>
      <c r="E136" s="138" t="s">
        <v>2238</v>
      </c>
      <c r="F136" s="138">
        <v>2020</v>
      </c>
      <c r="G136" s="138">
        <v>2020</v>
      </c>
      <c r="H136" s="138" t="s">
        <v>2247</v>
      </c>
      <c r="I136" s="138">
        <v>1</v>
      </c>
      <c r="J136" s="138">
        <v>65</v>
      </c>
      <c r="K136" s="26"/>
    </row>
    <row r="137" spans="1:11" ht="15.75" hidden="1" customHeight="1">
      <c r="A137" s="26" t="s">
        <v>2262</v>
      </c>
      <c r="B137" s="124">
        <v>133</v>
      </c>
      <c r="C137" s="137" t="s">
        <v>1116</v>
      </c>
      <c r="D137" s="138" t="s">
        <v>2266</v>
      </c>
      <c r="E137" s="138" t="s">
        <v>2267</v>
      </c>
      <c r="F137" s="138">
        <v>2017</v>
      </c>
      <c r="G137" s="138">
        <v>2017</v>
      </c>
      <c r="H137" s="138" t="s">
        <v>2247</v>
      </c>
      <c r="I137" s="138">
        <v>1</v>
      </c>
      <c r="J137" s="138">
        <v>65</v>
      </c>
      <c r="K137" s="26"/>
    </row>
    <row r="138" spans="1:11" ht="15.75" hidden="1" customHeight="1">
      <c r="A138" s="26" t="s">
        <v>2262</v>
      </c>
      <c r="B138" s="124">
        <v>134</v>
      </c>
      <c r="C138" s="137" t="s">
        <v>1118</v>
      </c>
      <c r="D138" s="138" t="s">
        <v>2218</v>
      </c>
      <c r="E138" s="138" t="s">
        <v>2238</v>
      </c>
      <c r="F138" s="138">
        <v>2021</v>
      </c>
      <c r="G138" s="138">
        <v>2021</v>
      </c>
      <c r="H138" s="138" t="s">
        <v>2247</v>
      </c>
      <c r="I138" s="138">
        <v>1</v>
      </c>
      <c r="J138" s="138">
        <v>65</v>
      </c>
      <c r="K138" s="26"/>
    </row>
    <row r="139" spans="1:11" ht="15.75" hidden="1" customHeight="1">
      <c r="A139" s="26" t="s">
        <v>2262</v>
      </c>
      <c r="B139" s="124">
        <v>135</v>
      </c>
      <c r="C139" s="137" t="s">
        <v>1121</v>
      </c>
      <c r="D139" s="140" t="s">
        <v>2218</v>
      </c>
      <c r="E139" s="138" t="s">
        <v>2238</v>
      </c>
      <c r="F139" s="138">
        <v>2020</v>
      </c>
      <c r="G139" s="138">
        <v>2020</v>
      </c>
      <c r="H139" s="138" t="s">
        <v>2247</v>
      </c>
      <c r="I139" s="138">
        <v>1</v>
      </c>
      <c r="J139" s="138">
        <v>122</v>
      </c>
      <c r="K139" s="26"/>
    </row>
    <row r="140" spans="1:11" ht="15.75" hidden="1" customHeight="1">
      <c r="A140" s="26" t="s">
        <v>2262</v>
      </c>
      <c r="B140" s="124">
        <v>136</v>
      </c>
      <c r="C140" s="137" t="s">
        <v>1124</v>
      </c>
      <c r="D140" s="138" t="s">
        <v>2266</v>
      </c>
      <c r="E140" s="138" t="s">
        <v>2269</v>
      </c>
      <c r="F140" s="138">
        <v>2018</v>
      </c>
      <c r="G140" s="138">
        <v>2018</v>
      </c>
      <c r="H140" s="138" t="s">
        <v>2247</v>
      </c>
      <c r="I140" s="138">
        <v>1</v>
      </c>
      <c r="J140" s="138">
        <v>118</v>
      </c>
      <c r="K140" s="26"/>
    </row>
    <row r="141" spans="1:11" ht="15.75" hidden="1" customHeight="1">
      <c r="A141" s="26" t="s">
        <v>2262</v>
      </c>
      <c r="B141" s="124">
        <v>137</v>
      </c>
      <c r="C141" s="137" t="s">
        <v>1127</v>
      </c>
      <c r="D141" s="138" t="s">
        <v>2263</v>
      </c>
      <c r="E141" s="138" t="s">
        <v>2270</v>
      </c>
      <c r="F141" s="138">
        <v>2018</v>
      </c>
      <c r="G141" s="138">
        <v>2018</v>
      </c>
      <c r="H141" s="138" t="s">
        <v>2265</v>
      </c>
      <c r="I141" s="138">
        <v>1</v>
      </c>
      <c r="J141" s="138">
        <v>65</v>
      </c>
      <c r="K141" s="26"/>
    </row>
    <row r="142" spans="1:11" ht="15.75" hidden="1" customHeight="1">
      <c r="A142" s="26" t="s">
        <v>2262</v>
      </c>
      <c r="B142" s="124">
        <v>138</v>
      </c>
      <c r="C142" s="137" t="s">
        <v>1130</v>
      </c>
      <c r="D142" s="138" t="s">
        <v>2263</v>
      </c>
      <c r="E142" s="138" t="s">
        <v>2270</v>
      </c>
      <c r="F142" s="138">
        <v>2018</v>
      </c>
      <c r="G142" s="138">
        <v>2018</v>
      </c>
      <c r="H142" s="138" t="s">
        <v>2265</v>
      </c>
      <c r="I142" s="138">
        <v>1</v>
      </c>
      <c r="J142" s="138">
        <v>65</v>
      </c>
      <c r="K142" s="26"/>
    </row>
    <row r="143" spans="1:11" ht="15.75" hidden="1" customHeight="1">
      <c r="A143" s="26" t="s">
        <v>2262</v>
      </c>
      <c r="B143" s="124">
        <v>139</v>
      </c>
      <c r="C143" s="137" t="s">
        <v>1134</v>
      </c>
      <c r="D143" s="138" t="s">
        <v>2263</v>
      </c>
      <c r="E143" s="138" t="s">
        <v>2270</v>
      </c>
      <c r="F143" s="138">
        <v>2018</v>
      </c>
      <c r="G143" s="138">
        <v>2018</v>
      </c>
      <c r="H143" s="138" t="s">
        <v>2265</v>
      </c>
      <c r="I143" s="138">
        <v>1</v>
      </c>
      <c r="J143" s="138">
        <v>145</v>
      </c>
      <c r="K143" s="26"/>
    </row>
    <row r="144" spans="1:11" ht="15.75" hidden="1" customHeight="1">
      <c r="A144" s="26" t="s">
        <v>2262</v>
      </c>
      <c r="B144" s="124">
        <v>140</v>
      </c>
      <c r="C144" s="137" t="s">
        <v>1137</v>
      </c>
      <c r="D144" s="138" t="s">
        <v>2229</v>
      </c>
      <c r="E144" s="138" t="s">
        <v>2271</v>
      </c>
      <c r="F144" s="138">
        <v>2018</v>
      </c>
      <c r="G144" s="138">
        <v>2018</v>
      </c>
      <c r="H144" s="138" t="s">
        <v>2254</v>
      </c>
      <c r="I144" s="138">
        <v>1</v>
      </c>
      <c r="J144" s="138">
        <v>8</v>
      </c>
      <c r="K144" s="26"/>
    </row>
    <row r="145" spans="1:11" ht="15.75" hidden="1" customHeight="1">
      <c r="A145" s="26" t="s">
        <v>2262</v>
      </c>
      <c r="B145" s="124">
        <v>141</v>
      </c>
      <c r="C145" s="137" t="s">
        <v>1140</v>
      </c>
      <c r="D145" s="138" t="s">
        <v>2263</v>
      </c>
      <c r="E145" s="138" t="s">
        <v>2270</v>
      </c>
      <c r="F145" s="138">
        <v>2019</v>
      </c>
      <c r="G145" s="138">
        <v>2019</v>
      </c>
      <c r="H145" s="138" t="s">
        <v>2265</v>
      </c>
      <c r="I145" s="138">
        <v>1</v>
      </c>
      <c r="J145" s="138">
        <v>98</v>
      </c>
      <c r="K145" s="26"/>
    </row>
    <row r="146" spans="1:11" ht="15.75" hidden="1" customHeight="1">
      <c r="A146" s="26" t="s">
        <v>2262</v>
      </c>
      <c r="B146" s="124">
        <v>142</v>
      </c>
      <c r="C146" s="137" t="s">
        <v>1143</v>
      </c>
      <c r="D146" s="138" t="s">
        <v>2266</v>
      </c>
      <c r="E146" s="138" t="s">
        <v>2223</v>
      </c>
      <c r="F146" s="138">
        <v>2021</v>
      </c>
      <c r="G146" s="138">
        <v>2021</v>
      </c>
      <c r="H146" s="138" t="s">
        <v>2247</v>
      </c>
      <c r="I146" s="138">
        <v>1</v>
      </c>
      <c r="J146" s="138">
        <v>80</v>
      </c>
      <c r="K146" s="26"/>
    </row>
    <row r="147" spans="1:11" ht="15.75" hidden="1" customHeight="1">
      <c r="A147" s="26" t="s">
        <v>2262</v>
      </c>
      <c r="B147" s="124">
        <v>143</v>
      </c>
      <c r="C147" s="137" t="s">
        <v>1146</v>
      </c>
      <c r="D147" s="140" t="s">
        <v>2218</v>
      </c>
      <c r="E147" s="138" t="s">
        <v>2268</v>
      </c>
      <c r="F147" s="138">
        <v>2021</v>
      </c>
      <c r="G147" s="138">
        <v>2021</v>
      </c>
      <c r="H147" s="138" t="s">
        <v>2247</v>
      </c>
      <c r="I147" s="138">
        <v>1</v>
      </c>
      <c r="J147" s="138">
        <v>211</v>
      </c>
      <c r="K147" s="26"/>
    </row>
    <row r="148" spans="1:11" ht="15.75" hidden="1" customHeight="1">
      <c r="A148" s="26" t="s">
        <v>2262</v>
      </c>
      <c r="B148" s="124">
        <v>144</v>
      </c>
      <c r="C148" s="137" t="s">
        <v>1146</v>
      </c>
      <c r="D148" s="138" t="s">
        <v>2229</v>
      </c>
      <c r="E148" s="138" t="s">
        <v>2271</v>
      </c>
      <c r="F148" s="138">
        <v>2018</v>
      </c>
      <c r="G148" s="138">
        <v>2018</v>
      </c>
      <c r="H148" s="138" t="s">
        <v>2254</v>
      </c>
      <c r="I148" s="138">
        <v>1</v>
      </c>
      <c r="J148" s="138">
        <v>85</v>
      </c>
      <c r="K148" s="26"/>
    </row>
    <row r="149" spans="1:11" ht="15.75" hidden="1" customHeight="1">
      <c r="A149" s="26" t="s">
        <v>2262</v>
      </c>
      <c r="B149" s="124">
        <v>145</v>
      </c>
      <c r="C149" s="137" t="s">
        <v>1150</v>
      </c>
      <c r="D149" s="140" t="s">
        <v>2218</v>
      </c>
      <c r="E149" s="138" t="s">
        <v>2238</v>
      </c>
      <c r="F149" s="138">
        <v>2021</v>
      </c>
      <c r="G149" s="138">
        <v>2021</v>
      </c>
      <c r="H149" s="138" t="s">
        <v>2247</v>
      </c>
      <c r="I149" s="138">
        <v>1</v>
      </c>
      <c r="J149" s="138">
        <v>122</v>
      </c>
      <c r="K149" s="26"/>
    </row>
    <row r="150" spans="1:11" ht="15.75" hidden="1" customHeight="1">
      <c r="A150" s="26" t="s">
        <v>2262</v>
      </c>
      <c r="B150" s="124">
        <v>146</v>
      </c>
      <c r="C150" s="137" t="s">
        <v>1155</v>
      </c>
      <c r="D150" s="138" t="s">
        <v>2263</v>
      </c>
      <c r="E150" s="138" t="s">
        <v>2272</v>
      </c>
      <c r="F150" s="138">
        <v>2019</v>
      </c>
      <c r="G150" s="138">
        <v>2019</v>
      </c>
      <c r="H150" s="138" t="s">
        <v>2247</v>
      </c>
      <c r="I150" s="138">
        <v>1</v>
      </c>
      <c r="J150" s="138">
        <v>85</v>
      </c>
      <c r="K150" s="26"/>
    </row>
    <row r="151" spans="1:11" ht="15.75" hidden="1" customHeight="1">
      <c r="A151" s="26" t="s">
        <v>2262</v>
      </c>
      <c r="B151" s="124">
        <v>147</v>
      </c>
      <c r="C151" s="137" t="s">
        <v>1159</v>
      </c>
      <c r="D151" s="140" t="s">
        <v>2218</v>
      </c>
      <c r="E151" s="138" t="s">
        <v>2268</v>
      </c>
      <c r="F151" s="138">
        <v>2020</v>
      </c>
      <c r="G151" s="138">
        <v>2020</v>
      </c>
      <c r="H151" s="138" t="s">
        <v>2247</v>
      </c>
      <c r="I151" s="138">
        <v>1</v>
      </c>
      <c r="J151" s="138">
        <v>322</v>
      </c>
      <c r="K151" s="26"/>
    </row>
    <row r="152" spans="1:11" ht="15.75" hidden="1" customHeight="1">
      <c r="A152" s="26" t="s">
        <v>2262</v>
      </c>
      <c r="B152" s="124">
        <v>148</v>
      </c>
      <c r="C152" s="137" t="s">
        <v>1164</v>
      </c>
      <c r="D152" s="138" t="s">
        <v>2263</v>
      </c>
      <c r="E152" s="138" t="s">
        <v>2270</v>
      </c>
      <c r="F152" s="138">
        <v>2018</v>
      </c>
      <c r="G152" s="138">
        <v>2018</v>
      </c>
      <c r="H152" s="138" t="s">
        <v>2254</v>
      </c>
      <c r="I152" s="138">
        <v>1</v>
      </c>
      <c r="J152" s="138">
        <v>200</v>
      </c>
      <c r="K152" s="26"/>
    </row>
    <row r="153" spans="1:11" ht="15.75" hidden="1" customHeight="1">
      <c r="A153" s="26" t="s">
        <v>2262</v>
      </c>
      <c r="B153" s="124">
        <v>149</v>
      </c>
      <c r="C153" s="137" t="s">
        <v>1169</v>
      </c>
      <c r="D153" s="140" t="s">
        <v>2218</v>
      </c>
      <c r="E153" s="138" t="s">
        <v>2238</v>
      </c>
      <c r="F153" s="138">
        <v>2021</v>
      </c>
      <c r="G153" s="138">
        <v>2021</v>
      </c>
      <c r="H153" s="138" t="s">
        <v>2247</v>
      </c>
      <c r="I153" s="138">
        <v>1</v>
      </c>
      <c r="J153" s="138">
        <v>122</v>
      </c>
      <c r="K153" s="26"/>
    </row>
    <row r="154" spans="1:11" ht="15.75" hidden="1" customHeight="1">
      <c r="A154" s="26" t="s">
        <v>2262</v>
      </c>
      <c r="B154" s="124">
        <v>150</v>
      </c>
      <c r="C154" s="137" t="s">
        <v>1174</v>
      </c>
      <c r="D154" s="138" t="s">
        <v>2266</v>
      </c>
      <c r="E154" s="138" t="s">
        <v>2223</v>
      </c>
      <c r="F154" s="138">
        <v>2018</v>
      </c>
      <c r="G154" s="138">
        <v>2018</v>
      </c>
      <c r="H154" s="138" t="s">
        <v>2247</v>
      </c>
      <c r="I154" s="138">
        <v>1</v>
      </c>
      <c r="J154" s="138">
        <v>80</v>
      </c>
      <c r="K154" s="26"/>
    </row>
    <row r="155" spans="1:11" ht="15.75" hidden="1" customHeight="1">
      <c r="A155" s="26" t="s">
        <v>2262</v>
      </c>
      <c r="B155" s="124">
        <v>151</v>
      </c>
      <c r="C155" s="137" t="s">
        <v>1179</v>
      </c>
      <c r="D155" s="140" t="s">
        <v>2218</v>
      </c>
      <c r="E155" s="138" t="s">
        <v>2238</v>
      </c>
      <c r="F155" s="138">
        <v>2022</v>
      </c>
      <c r="G155" s="138">
        <v>2022</v>
      </c>
      <c r="H155" s="138" t="s">
        <v>2247</v>
      </c>
      <c r="I155" s="138">
        <v>1</v>
      </c>
      <c r="J155" s="138">
        <v>122</v>
      </c>
      <c r="K155" s="26"/>
    </row>
    <row r="156" spans="1:11" ht="15.75" hidden="1" customHeight="1">
      <c r="A156" s="26" t="s">
        <v>2262</v>
      </c>
      <c r="B156" s="124">
        <v>152</v>
      </c>
      <c r="C156" s="137" t="s">
        <v>1182</v>
      </c>
      <c r="D156" s="138" t="s">
        <v>2266</v>
      </c>
      <c r="E156" s="138" t="s">
        <v>2269</v>
      </c>
      <c r="F156" s="138">
        <v>2018</v>
      </c>
      <c r="G156" s="138">
        <v>2018</v>
      </c>
      <c r="H156" s="138" t="s">
        <v>2247</v>
      </c>
      <c r="I156" s="138">
        <v>1</v>
      </c>
      <c r="J156" s="138">
        <v>60</v>
      </c>
      <c r="K156" s="26"/>
    </row>
    <row r="157" spans="1:11" ht="15.75" hidden="1" customHeight="1">
      <c r="A157" s="26" t="s">
        <v>2262</v>
      </c>
      <c r="B157" s="124">
        <v>153</v>
      </c>
      <c r="C157" s="137" t="s">
        <v>1186</v>
      </c>
      <c r="D157" s="140" t="s">
        <v>2218</v>
      </c>
      <c r="E157" s="138" t="s">
        <v>2268</v>
      </c>
      <c r="F157" s="138">
        <v>2020</v>
      </c>
      <c r="G157" s="138">
        <v>2020</v>
      </c>
      <c r="H157" s="138" t="s">
        <v>2247</v>
      </c>
      <c r="I157" s="138">
        <v>1</v>
      </c>
      <c r="J157" s="138">
        <v>210</v>
      </c>
      <c r="K157" s="26"/>
    </row>
    <row r="158" spans="1:11" ht="15.75" hidden="1" customHeight="1">
      <c r="A158" s="26" t="s">
        <v>2262</v>
      </c>
      <c r="B158" s="124">
        <v>154</v>
      </c>
      <c r="C158" s="137" t="s">
        <v>1186</v>
      </c>
      <c r="D158" s="140" t="s">
        <v>2218</v>
      </c>
      <c r="E158" s="138" t="s">
        <v>2238</v>
      </c>
      <c r="F158" s="138">
        <v>2021</v>
      </c>
      <c r="G158" s="138">
        <v>2021</v>
      </c>
      <c r="H158" s="138" t="s">
        <v>2247</v>
      </c>
      <c r="I158" s="138">
        <v>1</v>
      </c>
      <c r="J158" s="138">
        <v>122</v>
      </c>
      <c r="K158" s="26"/>
    </row>
    <row r="159" spans="1:11" ht="15.75" hidden="1" customHeight="1">
      <c r="A159" s="26" t="s">
        <v>2262</v>
      </c>
      <c r="B159" s="124">
        <v>155</v>
      </c>
      <c r="C159" s="137" t="s">
        <v>1192</v>
      </c>
      <c r="D159" s="140" t="s">
        <v>2218</v>
      </c>
      <c r="E159" s="138" t="s">
        <v>2268</v>
      </c>
      <c r="F159" s="138">
        <v>2021</v>
      </c>
      <c r="G159" s="138">
        <v>2021</v>
      </c>
      <c r="H159" s="138" t="s">
        <v>2247</v>
      </c>
      <c r="I159" s="138">
        <v>1</v>
      </c>
      <c r="J159" s="138">
        <v>211</v>
      </c>
      <c r="K159" s="26"/>
    </row>
    <row r="160" spans="1:11" ht="15.75" hidden="1" customHeight="1">
      <c r="A160" s="26" t="s">
        <v>2262</v>
      </c>
      <c r="B160" s="124">
        <v>156</v>
      </c>
      <c r="C160" s="137" t="s">
        <v>1200</v>
      </c>
      <c r="D160" s="140" t="s">
        <v>2218</v>
      </c>
      <c r="E160" s="138" t="s">
        <v>2238</v>
      </c>
      <c r="F160" s="138">
        <v>2022</v>
      </c>
      <c r="G160" s="138">
        <v>2022</v>
      </c>
      <c r="H160" s="138" t="s">
        <v>2247</v>
      </c>
      <c r="I160" s="138">
        <v>1</v>
      </c>
      <c r="J160" s="138">
        <v>150</v>
      </c>
      <c r="K160" s="26"/>
    </row>
    <row r="161" spans="1:11" ht="15.75" hidden="1" customHeight="1">
      <c r="A161" s="26" t="s">
        <v>2262</v>
      </c>
      <c r="B161" s="141">
        <v>157</v>
      </c>
      <c r="C161" s="137" t="s">
        <v>1200</v>
      </c>
      <c r="D161" s="140" t="s">
        <v>2218</v>
      </c>
      <c r="E161" s="138" t="s">
        <v>2238</v>
      </c>
      <c r="F161" s="138">
        <v>2022</v>
      </c>
      <c r="G161" s="138">
        <v>2022</v>
      </c>
      <c r="H161" s="138" t="s">
        <v>2247</v>
      </c>
      <c r="I161" s="138">
        <v>1</v>
      </c>
      <c r="J161" s="138">
        <v>150</v>
      </c>
      <c r="K161" s="142"/>
    </row>
    <row r="162" spans="1:11" ht="15.75" hidden="1" customHeight="1">
      <c r="A162" s="26" t="s">
        <v>2262</v>
      </c>
      <c r="B162" s="141">
        <v>158</v>
      </c>
      <c r="C162" s="137" t="s">
        <v>1207</v>
      </c>
      <c r="D162" s="138" t="s">
        <v>2263</v>
      </c>
      <c r="E162" s="138" t="s">
        <v>2270</v>
      </c>
      <c r="F162" s="138">
        <v>2018</v>
      </c>
      <c r="G162" s="138">
        <v>2018</v>
      </c>
      <c r="H162" s="138" t="s">
        <v>2247</v>
      </c>
      <c r="I162" s="138">
        <v>1</v>
      </c>
      <c r="J162" s="138">
        <v>145</v>
      </c>
      <c r="K162" s="142"/>
    </row>
    <row r="163" spans="1:11" ht="15.75" hidden="1" customHeight="1">
      <c r="A163" s="26" t="s">
        <v>2262</v>
      </c>
      <c r="B163" s="141">
        <v>159</v>
      </c>
      <c r="C163" s="137" t="s">
        <v>1212</v>
      </c>
      <c r="D163" s="138" t="s">
        <v>481</v>
      </c>
      <c r="E163" s="138" t="s">
        <v>481</v>
      </c>
      <c r="F163" s="138" t="s">
        <v>481</v>
      </c>
      <c r="G163" s="138" t="s">
        <v>481</v>
      </c>
      <c r="H163" s="138" t="s">
        <v>481</v>
      </c>
      <c r="I163" s="138" t="s">
        <v>481</v>
      </c>
      <c r="J163" s="138" t="s">
        <v>481</v>
      </c>
      <c r="K163" s="142"/>
    </row>
    <row r="164" spans="1:11" ht="15.75" hidden="1" customHeight="1">
      <c r="A164" s="26" t="s">
        <v>2262</v>
      </c>
      <c r="B164" s="141">
        <v>160</v>
      </c>
      <c r="C164" s="137" t="s">
        <v>1218</v>
      </c>
      <c r="D164" s="138" t="s">
        <v>2266</v>
      </c>
      <c r="E164" s="138" t="s">
        <v>2223</v>
      </c>
      <c r="F164" s="138">
        <v>2022</v>
      </c>
      <c r="G164" s="138">
        <v>2022</v>
      </c>
      <c r="H164" s="138" t="s">
        <v>2247</v>
      </c>
      <c r="I164" s="138">
        <v>1</v>
      </c>
      <c r="J164" s="138">
        <v>45</v>
      </c>
      <c r="K164" s="142"/>
    </row>
    <row r="165" spans="1:11" ht="15.75" hidden="1" customHeight="1">
      <c r="A165" s="26" t="s">
        <v>2262</v>
      </c>
      <c r="B165" s="141">
        <v>161</v>
      </c>
      <c r="C165" s="137" t="s">
        <v>1221</v>
      </c>
      <c r="D165" s="140" t="s">
        <v>2218</v>
      </c>
      <c r="E165" s="138" t="s">
        <v>2268</v>
      </c>
      <c r="F165" s="138">
        <v>2021</v>
      </c>
      <c r="G165" s="138">
        <v>2021</v>
      </c>
      <c r="H165" s="138" t="s">
        <v>2247</v>
      </c>
      <c r="I165" s="138">
        <v>1</v>
      </c>
      <c r="J165" s="138">
        <v>211</v>
      </c>
      <c r="K165" s="142"/>
    </row>
    <row r="166" spans="1:11" ht="15.75" hidden="1" customHeight="1">
      <c r="A166" s="26" t="s">
        <v>2262</v>
      </c>
      <c r="B166" s="141">
        <v>162</v>
      </c>
      <c r="C166" s="137" t="s">
        <v>1221</v>
      </c>
      <c r="D166" s="140" t="s">
        <v>2218</v>
      </c>
      <c r="E166" s="138" t="s">
        <v>2238</v>
      </c>
      <c r="F166" s="138">
        <v>2021</v>
      </c>
      <c r="G166" s="138">
        <v>2021</v>
      </c>
      <c r="H166" s="138" t="s">
        <v>2247</v>
      </c>
      <c r="I166" s="138">
        <v>1</v>
      </c>
      <c r="J166" s="138">
        <v>122</v>
      </c>
      <c r="K166" s="142"/>
    </row>
    <row r="167" spans="1:11" ht="15.75" hidden="1" customHeight="1">
      <c r="A167" s="26" t="s">
        <v>2262</v>
      </c>
      <c r="B167" s="141">
        <v>163</v>
      </c>
      <c r="C167" s="137" t="s">
        <v>1225</v>
      </c>
      <c r="D167" s="138" t="s">
        <v>481</v>
      </c>
      <c r="E167" s="138" t="s">
        <v>481</v>
      </c>
      <c r="F167" s="138" t="s">
        <v>481</v>
      </c>
      <c r="G167" s="138" t="s">
        <v>481</v>
      </c>
      <c r="H167" s="138" t="s">
        <v>481</v>
      </c>
      <c r="I167" s="138" t="s">
        <v>481</v>
      </c>
      <c r="J167" s="138" t="s">
        <v>481</v>
      </c>
      <c r="K167" s="142"/>
    </row>
    <row r="168" spans="1:11" ht="15.75" hidden="1" customHeight="1">
      <c r="A168" s="26" t="s">
        <v>2262</v>
      </c>
      <c r="B168" s="141">
        <v>164</v>
      </c>
      <c r="C168" s="137" t="s">
        <v>1230</v>
      </c>
      <c r="D168" s="140" t="s">
        <v>2218</v>
      </c>
      <c r="E168" s="138" t="s">
        <v>2238</v>
      </c>
      <c r="F168" s="138">
        <v>2021</v>
      </c>
      <c r="G168" s="138">
        <v>2021</v>
      </c>
      <c r="H168" s="138" t="s">
        <v>2247</v>
      </c>
      <c r="I168" s="138">
        <v>1</v>
      </c>
      <c r="J168" s="138">
        <v>122</v>
      </c>
      <c r="K168" s="142"/>
    </row>
    <row r="169" spans="1:11" ht="15.75" hidden="1" customHeight="1">
      <c r="A169" s="26" t="s">
        <v>2262</v>
      </c>
      <c r="B169" s="141">
        <v>165</v>
      </c>
      <c r="C169" s="137" t="s">
        <v>1233</v>
      </c>
      <c r="D169" s="140" t="s">
        <v>2229</v>
      </c>
      <c r="E169" s="138" t="s">
        <v>2273</v>
      </c>
      <c r="F169" s="143">
        <v>2018</v>
      </c>
      <c r="G169" s="138">
        <v>2018</v>
      </c>
      <c r="H169" s="138" t="s">
        <v>2265</v>
      </c>
      <c r="I169" s="138">
        <v>1</v>
      </c>
      <c r="J169" s="138">
        <v>145</v>
      </c>
      <c r="K169" s="142"/>
    </row>
    <row r="170" spans="1:11" ht="15.75" hidden="1" customHeight="1">
      <c r="A170" s="26" t="s">
        <v>2262</v>
      </c>
      <c r="B170" s="141">
        <v>166</v>
      </c>
      <c r="C170" s="137" t="s">
        <v>1235</v>
      </c>
      <c r="D170" s="138" t="s">
        <v>2263</v>
      </c>
      <c r="E170" s="138" t="s">
        <v>2270</v>
      </c>
      <c r="F170" s="138">
        <v>2020</v>
      </c>
      <c r="G170" s="138">
        <v>2020</v>
      </c>
      <c r="H170" s="138" t="s">
        <v>2247</v>
      </c>
      <c r="I170" s="138">
        <v>1</v>
      </c>
      <c r="J170" s="138">
        <v>212</v>
      </c>
      <c r="K170" s="142"/>
    </row>
    <row r="171" spans="1:11" ht="15.75" hidden="1" customHeight="1">
      <c r="A171" s="26" t="s">
        <v>2274</v>
      </c>
      <c r="B171" s="141">
        <v>167</v>
      </c>
      <c r="C171" s="26">
        <f>Demographics!D111</f>
        <v>0</v>
      </c>
      <c r="D171" s="29" t="s">
        <v>403</v>
      </c>
      <c r="E171" s="29"/>
      <c r="F171" s="29"/>
      <c r="G171" s="29"/>
      <c r="H171" s="29"/>
      <c r="I171" s="29"/>
      <c r="J171" s="29"/>
      <c r="K171" s="142">
        <v>13.815150156500007</v>
      </c>
    </row>
    <row r="172" spans="1:11" ht="15.75" hidden="1" customHeight="1">
      <c r="A172" s="26" t="s">
        <v>2274</v>
      </c>
      <c r="B172" s="141">
        <v>168</v>
      </c>
      <c r="C172" s="26">
        <f>Demographics!D112</f>
        <v>0</v>
      </c>
      <c r="D172" s="29" t="s">
        <v>403</v>
      </c>
      <c r="E172" s="29"/>
      <c r="F172" s="29"/>
      <c r="G172" s="29"/>
      <c r="H172" s="29"/>
      <c r="I172" s="29"/>
      <c r="J172" s="29"/>
      <c r="K172" s="142">
        <v>13.815150156500007</v>
      </c>
    </row>
    <row r="173" spans="1:11" ht="15.75" hidden="1" customHeight="1">
      <c r="A173" s="26" t="s">
        <v>2274</v>
      </c>
      <c r="B173" s="141">
        <v>169</v>
      </c>
      <c r="C173" s="26">
        <f>Demographics!D113</f>
        <v>0</v>
      </c>
      <c r="D173" s="29" t="s">
        <v>403</v>
      </c>
      <c r="E173" s="29"/>
      <c r="F173" s="29"/>
      <c r="G173" s="29"/>
      <c r="H173" s="29"/>
      <c r="I173" s="29"/>
      <c r="J173" s="29"/>
      <c r="K173" s="142">
        <v>10.279925111306669</v>
      </c>
    </row>
    <row r="174" spans="1:11" ht="15.75" hidden="1" customHeight="1">
      <c r="A174" s="26" t="s">
        <v>2274</v>
      </c>
      <c r="B174" s="141">
        <v>170</v>
      </c>
      <c r="C174" s="26">
        <f>Demographics!D114</f>
        <v>0</v>
      </c>
      <c r="D174" s="29" t="s">
        <v>403</v>
      </c>
      <c r="E174" s="29"/>
      <c r="F174" s="29"/>
      <c r="G174" s="29"/>
      <c r="H174" s="29"/>
      <c r="I174" s="29"/>
      <c r="J174" s="29"/>
      <c r="K174" s="142">
        <v>8.4720282743600013</v>
      </c>
    </row>
    <row r="175" spans="1:11" ht="15.75" hidden="1" customHeight="1">
      <c r="A175" s="26" t="s">
        <v>2274</v>
      </c>
      <c r="B175" s="141">
        <v>171</v>
      </c>
      <c r="C175" s="26">
        <f>Demographics!D115</f>
        <v>0</v>
      </c>
      <c r="D175" s="29" t="s">
        <v>403</v>
      </c>
      <c r="E175" s="29"/>
      <c r="F175" s="29"/>
      <c r="G175" s="29"/>
      <c r="H175" s="29"/>
      <c r="I175" s="29"/>
      <c r="J175" s="29"/>
      <c r="K175" s="142">
        <v>8.9968302048333335</v>
      </c>
    </row>
    <row r="176" spans="1:11" ht="15.75" hidden="1" customHeight="1">
      <c r="A176" s="26" t="s">
        <v>2274</v>
      </c>
      <c r="B176" s="141">
        <v>172</v>
      </c>
      <c r="C176" s="26">
        <f>Demographics!D116</f>
        <v>0</v>
      </c>
      <c r="D176" s="29" t="s">
        <v>2275</v>
      </c>
      <c r="E176" s="29" t="s">
        <v>2276</v>
      </c>
      <c r="F176" s="29" t="s">
        <v>2276</v>
      </c>
      <c r="G176" s="29" t="s">
        <v>2277</v>
      </c>
      <c r="H176" s="29" t="s">
        <v>2247</v>
      </c>
      <c r="I176" s="29">
        <v>2</v>
      </c>
      <c r="J176" s="29">
        <v>247</v>
      </c>
      <c r="K176" s="142">
        <v>6.6350635400000018</v>
      </c>
    </row>
    <row r="177" spans="1:26" ht="15.75" hidden="1" customHeight="1">
      <c r="A177" s="26" t="s">
        <v>2274</v>
      </c>
      <c r="B177" s="141">
        <v>173</v>
      </c>
      <c r="C177" s="26">
        <f>Demographics!D117</f>
        <v>0</v>
      </c>
      <c r="D177" s="29" t="s">
        <v>403</v>
      </c>
      <c r="E177" s="29"/>
      <c r="F177" s="29"/>
      <c r="G177" s="29"/>
      <c r="H177" s="29"/>
      <c r="I177" s="29"/>
      <c r="J177" s="29"/>
      <c r="K177" s="142">
        <v>8.945645428953334</v>
      </c>
    </row>
    <row r="178" spans="1:26" ht="15.75" hidden="1" customHeight="1">
      <c r="A178" s="26" t="s">
        <v>2274</v>
      </c>
      <c r="B178" s="141">
        <v>174</v>
      </c>
      <c r="C178" s="26">
        <f>Demographics!D118</f>
        <v>0</v>
      </c>
      <c r="D178" s="29" t="s">
        <v>2275</v>
      </c>
      <c r="E178" s="29" t="s">
        <v>2278</v>
      </c>
      <c r="F178" s="29" t="s">
        <v>2278</v>
      </c>
      <c r="G178" s="29" t="s">
        <v>2277</v>
      </c>
      <c r="H178" s="29" t="s">
        <v>2247</v>
      </c>
      <c r="I178" s="29">
        <v>2</v>
      </c>
      <c r="J178" s="29">
        <v>182</v>
      </c>
      <c r="K178" s="142">
        <v>12.192403187860002</v>
      </c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hidden="1" customHeight="1">
      <c r="A179" s="26" t="s">
        <v>2274</v>
      </c>
      <c r="B179" s="141">
        <v>175</v>
      </c>
      <c r="C179" s="26">
        <f>Demographics!D119</f>
        <v>0</v>
      </c>
      <c r="D179" s="29" t="s">
        <v>403</v>
      </c>
      <c r="E179" s="29"/>
      <c r="F179" s="29"/>
      <c r="G179" s="29"/>
      <c r="H179" s="29"/>
      <c r="I179" s="29"/>
      <c r="J179" s="29"/>
      <c r="K179" s="142">
        <v>12.276447326033335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hidden="1" customHeight="1">
      <c r="A180" s="26" t="s">
        <v>2274</v>
      </c>
      <c r="B180" s="141">
        <v>176</v>
      </c>
      <c r="C180" s="26">
        <f>Demographics!D120</f>
        <v>0</v>
      </c>
      <c r="D180" s="29" t="s">
        <v>2279</v>
      </c>
      <c r="E180" s="29" t="s">
        <v>2280</v>
      </c>
      <c r="F180" s="29" t="s">
        <v>2280</v>
      </c>
      <c r="G180" s="29">
        <v>2018</v>
      </c>
      <c r="H180" s="29" t="s">
        <v>2247</v>
      </c>
      <c r="I180" s="29">
        <v>1</v>
      </c>
      <c r="J180" s="29">
        <v>80</v>
      </c>
      <c r="K180" s="142">
        <v>9.9513314883733344</v>
      </c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hidden="1" customHeight="1">
      <c r="A181" s="26" t="s">
        <v>2274</v>
      </c>
      <c r="B181" s="141">
        <v>177</v>
      </c>
      <c r="C181" s="26">
        <f>Demographics!D121</f>
        <v>0</v>
      </c>
      <c r="D181" s="29" t="s">
        <v>2266</v>
      </c>
      <c r="E181" s="29" t="s">
        <v>2281</v>
      </c>
      <c r="F181" s="29" t="s">
        <v>2281</v>
      </c>
      <c r="G181" s="29">
        <v>2016</v>
      </c>
      <c r="H181" s="29" t="s">
        <v>2254</v>
      </c>
      <c r="I181" s="29">
        <v>1</v>
      </c>
      <c r="J181" s="29">
        <v>102</v>
      </c>
      <c r="K181" s="142">
        <v>11.734583803600001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hidden="1" customHeight="1">
      <c r="A182" s="26" t="s">
        <v>2274</v>
      </c>
      <c r="B182" s="141">
        <v>178</v>
      </c>
      <c r="C182" s="26">
        <f>Demographics!D122</f>
        <v>0</v>
      </c>
      <c r="D182" s="29" t="s">
        <v>403</v>
      </c>
      <c r="E182" s="29"/>
      <c r="F182" s="29"/>
      <c r="G182" s="29"/>
      <c r="H182" s="29"/>
      <c r="I182" s="29"/>
      <c r="J182" s="29"/>
      <c r="K182" s="142">
        <v>11.734583803600001</v>
      </c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hidden="1" customHeight="1">
      <c r="A183" s="26" t="s">
        <v>2274</v>
      </c>
      <c r="B183" s="141">
        <v>179</v>
      </c>
      <c r="C183" s="26">
        <f>Demographics!D123</f>
        <v>0</v>
      </c>
      <c r="D183" s="29" t="s">
        <v>2275</v>
      </c>
      <c r="E183" s="29" t="s">
        <v>2276</v>
      </c>
      <c r="F183" s="29" t="s">
        <v>2276</v>
      </c>
      <c r="G183" s="29" t="s">
        <v>2277</v>
      </c>
      <c r="H183" s="29" t="s">
        <v>2247</v>
      </c>
      <c r="I183" s="29">
        <v>2</v>
      </c>
      <c r="J183" s="29">
        <v>247</v>
      </c>
      <c r="K183" s="142">
        <v>8.6723440021866676</v>
      </c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hidden="1" customHeight="1">
      <c r="A184" s="26" t="s">
        <v>2274</v>
      </c>
      <c r="B184" s="141">
        <v>180</v>
      </c>
      <c r="C184" s="26">
        <f>Demographics!D124</f>
        <v>0</v>
      </c>
      <c r="D184" s="29" t="s">
        <v>403</v>
      </c>
      <c r="E184" s="29"/>
      <c r="F184" s="29"/>
      <c r="G184" s="29"/>
      <c r="H184" s="29"/>
      <c r="I184" s="29"/>
      <c r="J184" s="29"/>
      <c r="K184" s="142">
        <v>7.4088383309266668</v>
      </c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hidden="1" customHeight="1">
      <c r="A185" s="26" t="s">
        <v>2274</v>
      </c>
      <c r="B185" s="141">
        <v>181</v>
      </c>
      <c r="C185" s="26">
        <f>Demographics!D125</f>
        <v>0</v>
      </c>
      <c r="D185" s="29" t="s">
        <v>403</v>
      </c>
      <c r="E185" s="29"/>
      <c r="F185" s="29"/>
      <c r="G185" s="29"/>
      <c r="H185" s="29"/>
      <c r="I185" s="29"/>
      <c r="J185" s="29"/>
      <c r="K185" s="142">
        <v>11.753541128000004</v>
      </c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hidden="1" customHeight="1">
      <c r="A186" s="26" t="s">
        <v>2274</v>
      </c>
      <c r="B186" s="141">
        <v>182</v>
      </c>
      <c r="C186" s="26">
        <f>Demographics!D126</f>
        <v>0</v>
      </c>
      <c r="D186" s="29" t="s">
        <v>2275</v>
      </c>
      <c r="E186" s="29" t="s">
        <v>2276</v>
      </c>
      <c r="F186" s="29" t="s">
        <v>2276</v>
      </c>
      <c r="G186" s="29" t="s">
        <v>2277</v>
      </c>
      <c r="H186" s="29" t="s">
        <v>2247</v>
      </c>
      <c r="I186" s="29">
        <v>2</v>
      </c>
      <c r="J186" s="29">
        <v>247</v>
      </c>
      <c r="K186" s="142">
        <v>14.53015724178667</v>
      </c>
    </row>
    <row r="187" spans="1:26" ht="15.75" hidden="1" customHeight="1">
      <c r="A187" s="26" t="s">
        <v>2274</v>
      </c>
      <c r="B187" s="141">
        <v>183</v>
      </c>
      <c r="C187" s="26">
        <f>Demographics!D119</f>
        <v>0</v>
      </c>
      <c r="D187" s="29" t="s">
        <v>403</v>
      </c>
      <c r="E187" s="29"/>
      <c r="F187" s="29"/>
      <c r="G187" s="29"/>
      <c r="H187" s="29"/>
      <c r="I187" s="29"/>
      <c r="J187" s="29"/>
      <c r="K187" s="142">
        <v>8.1756621029066672</v>
      </c>
    </row>
    <row r="188" spans="1:26" ht="15.75" hidden="1" customHeight="1">
      <c r="A188" s="26" t="s">
        <v>2274</v>
      </c>
      <c r="B188" s="141">
        <v>184</v>
      </c>
      <c r="C188" s="26">
        <f>Demographics!D120</f>
        <v>0</v>
      </c>
      <c r="D188" s="29" t="s">
        <v>2279</v>
      </c>
      <c r="E188" s="29" t="s">
        <v>2282</v>
      </c>
      <c r="F188" s="29" t="s">
        <v>2282</v>
      </c>
      <c r="G188" s="29">
        <v>2018</v>
      </c>
      <c r="H188" s="29" t="s">
        <v>2247</v>
      </c>
      <c r="I188" s="29">
        <v>1</v>
      </c>
      <c r="J188" s="29">
        <v>145</v>
      </c>
      <c r="K188" s="142">
        <v>13.315308703153336</v>
      </c>
    </row>
    <row r="189" spans="1:26" ht="15.75" hidden="1" customHeight="1">
      <c r="A189" s="26" t="s">
        <v>2274</v>
      </c>
      <c r="B189" s="141">
        <v>185</v>
      </c>
      <c r="C189" s="26">
        <f>Demographics!D121</f>
        <v>0</v>
      </c>
      <c r="D189" s="29" t="s">
        <v>2279</v>
      </c>
      <c r="E189" s="29" t="s">
        <v>2282</v>
      </c>
      <c r="F189" s="29" t="s">
        <v>2282</v>
      </c>
      <c r="G189" s="29">
        <v>2018</v>
      </c>
      <c r="H189" s="29" t="s">
        <v>2247</v>
      </c>
      <c r="I189" s="29">
        <v>1</v>
      </c>
      <c r="J189" s="29">
        <v>145</v>
      </c>
      <c r="K189" s="142">
        <v>13.97470763686667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hidden="1" customHeight="1">
      <c r="A190" s="26" t="s">
        <v>2274</v>
      </c>
      <c r="B190" s="141">
        <v>186</v>
      </c>
      <c r="C190" s="26">
        <f>Demographics!D122</f>
        <v>0</v>
      </c>
      <c r="D190" s="29" t="s">
        <v>2279</v>
      </c>
      <c r="E190" s="29" t="s">
        <v>2280</v>
      </c>
      <c r="F190" s="29" t="s">
        <v>2280</v>
      </c>
      <c r="G190" s="29">
        <v>2018</v>
      </c>
      <c r="H190" s="29" t="s">
        <v>2247</v>
      </c>
      <c r="I190" s="29">
        <v>1</v>
      </c>
      <c r="J190" s="29">
        <v>80</v>
      </c>
      <c r="K190" s="142">
        <v>15.238529263533337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hidden="1" customHeight="1">
      <c r="A191" s="26" t="s">
        <v>2274</v>
      </c>
      <c r="B191" s="141">
        <v>187</v>
      </c>
      <c r="C191" s="26">
        <f>Demographics!D131</f>
        <v>0</v>
      </c>
      <c r="D191" s="29" t="s">
        <v>403</v>
      </c>
      <c r="E191" s="29"/>
      <c r="F191" s="29"/>
      <c r="G191" s="29"/>
      <c r="H191" s="29"/>
      <c r="I191" s="29"/>
      <c r="J191" s="29"/>
      <c r="K191" s="142">
        <v>23.523195981740002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hidden="1" customHeight="1">
      <c r="A192" s="26" t="s">
        <v>2274</v>
      </c>
      <c r="B192" s="141">
        <v>188</v>
      </c>
      <c r="C192" s="26">
        <f>Demographics!D132</f>
        <v>0</v>
      </c>
      <c r="D192" s="29" t="s">
        <v>403</v>
      </c>
      <c r="E192" s="29"/>
      <c r="F192" s="29"/>
      <c r="G192" s="29"/>
      <c r="H192" s="29"/>
      <c r="I192" s="29"/>
      <c r="J192" s="29"/>
      <c r="K192" s="142">
        <v>12.109306915906666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hidden="1" customHeight="1">
      <c r="A193" s="26" t="s">
        <v>2274</v>
      </c>
      <c r="B193" s="141">
        <v>189</v>
      </c>
      <c r="C193" s="26">
        <f>Demographics!D133</f>
        <v>0</v>
      </c>
      <c r="D193" s="29" t="s">
        <v>403</v>
      </c>
      <c r="E193" s="29"/>
      <c r="F193" s="29"/>
      <c r="G193" s="29"/>
      <c r="H193" s="29"/>
      <c r="I193" s="29"/>
      <c r="J193" s="29"/>
      <c r="K193" s="142">
        <v>6.6593921063133346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hidden="1" customHeight="1">
      <c r="A194" s="26" t="s">
        <v>2274</v>
      </c>
      <c r="B194" s="141">
        <v>190</v>
      </c>
      <c r="C194" s="26">
        <f>Demographics!D134</f>
        <v>0</v>
      </c>
      <c r="D194" s="29" t="s">
        <v>403</v>
      </c>
      <c r="E194" s="29"/>
      <c r="F194" s="29"/>
      <c r="G194" s="29"/>
      <c r="H194" s="29"/>
      <c r="I194" s="29"/>
      <c r="J194" s="29"/>
      <c r="K194" s="142">
        <v>11.763967656420002</v>
      </c>
    </row>
    <row r="195" spans="1:26" ht="15.75" hidden="1" customHeight="1">
      <c r="A195" s="26" t="s">
        <v>2274</v>
      </c>
      <c r="B195" s="141">
        <v>191</v>
      </c>
      <c r="C195" s="26">
        <f>Demographics!D135</f>
        <v>0</v>
      </c>
      <c r="D195" s="29" t="s">
        <v>2279</v>
      </c>
      <c r="E195" s="29" t="s">
        <v>2282</v>
      </c>
      <c r="F195" s="29" t="s">
        <v>2282</v>
      </c>
      <c r="G195" s="29">
        <v>2018</v>
      </c>
      <c r="H195" s="29" t="s">
        <v>2247</v>
      </c>
      <c r="I195" s="29">
        <v>1</v>
      </c>
      <c r="J195" s="29">
        <v>145</v>
      </c>
      <c r="K195" s="142">
        <v>8.5570202787533347</v>
      </c>
    </row>
    <row r="196" spans="1:26" ht="15.75" hidden="1" customHeight="1">
      <c r="A196" s="26" t="s">
        <v>2274</v>
      </c>
      <c r="B196" s="141">
        <v>192</v>
      </c>
      <c r="C196" s="26">
        <f>Demographics!D136</f>
        <v>0</v>
      </c>
      <c r="D196" s="29" t="s">
        <v>2279</v>
      </c>
      <c r="E196" s="29" t="s">
        <v>2282</v>
      </c>
      <c r="F196" s="29" t="s">
        <v>2282</v>
      </c>
      <c r="G196" s="29">
        <v>2018</v>
      </c>
      <c r="H196" s="29" t="s">
        <v>2247</v>
      </c>
      <c r="I196" s="29">
        <v>1</v>
      </c>
      <c r="J196" s="29">
        <v>145</v>
      </c>
      <c r="K196" s="142">
        <v>8.5620755652600007</v>
      </c>
    </row>
    <row r="197" spans="1:26" ht="15.75" hidden="1" customHeight="1">
      <c r="A197" s="26" t="s">
        <v>2274</v>
      </c>
      <c r="B197" s="141">
        <v>193</v>
      </c>
      <c r="C197" s="26">
        <f>Demographics!D137</f>
        <v>0</v>
      </c>
      <c r="D197" s="29" t="s">
        <v>2279</v>
      </c>
      <c r="E197" s="29" t="s">
        <v>2282</v>
      </c>
      <c r="F197" s="29" t="s">
        <v>2282</v>
      </c>
      <c r="G197" s="29">
        <v>2018</v>
      </c>
      <c r="H197" s="29" t="s">
        <v>2247</v>
      </c>
      <c r="I197" s="29">
        <v>1</v>
      </c>
      <c r="J197" s="29">
        <v>145</v>
      </c>
      <c r="K197" s="142">
        <v>8.5620755652600007</v>
      </c>
    </row>
    <row r="198" spans="1:26" ht="15.75" hidden="1" customHeight="1">
      <c r="A198" s="26" t="s">
        <v>2274</v>
      </c>
      <c r="B198" s="141">
        <v>194</v>
      </c>
      <c r="C198" s="26">
        <f>Demographics!D138</f>
        <v>0</v>
      </c>
      <c r="D198" s="29" t="s">
        <v>2279</v>
      </c>
      <c r="E198" s="29" t="s">
        <v>2282</v>
      </c>
      <c r="F198" s="29" t="s">
        <v>2282</v>
      </c>
      <c r="G198" s="29">
        <v>2018</v>
      </c>
      <c r="H198" s="29" t="s">
        <v>2247</v>
      </c>
      <c r="I198" s="29">
        <v>1</v>
      </c>
      <c r="J198" s="29">
        <v>145</v>
      </c>
      <c r="K198" s="142">
        <v>12.835688395833337</v>
      </c>
    </row>
    <row r="199" spans="1:26" ht="15.75" hidden="1" customHeight="1">
      <c r="A199" s="32" t="s">
        <v>2283</v>
      </c>
      <c r="B199" s="141">
        <v>195</v>
      </c>
      <c r="C199" s="32">
        <f>Demographics!D139</f>
        <v>0</v>
      </c>
      <c r="D199" s="144">
        <v>1</v>
      </c>
      <c r="E199" s="144">
        <v>20180464068</v>
      </c>
      <c r="F199" s="144">
        <v>2016</v>
      </c>
      <c r="G199" s="144"/>
      <c r="H199" s="144"/>
      <c r="I199" s="144"/>
      <c r="J199" s="32"/>
      <c r="K199" s="32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hidden="1" customHeight="1">
      <c r="A200" s="32" t="s">
        <v>2283</v>
      </c>
      <c r="B200" s="141">
        <v>196</v>
      </c>
      <c r="C200" s="26">
        <f>Demographics!D140</f>
        <v>0</v>
      </c>
      <c r="D200" s="146" t="s">
        <v>2284</v>
      </c>
      <c r="E200" s="146" t="s">
        <v>2285</v>
      </c>
      <c r="F200" s="146">
        <v>2018</v>
      </c>
      <c r="G200" s="146" t="s">
        <v>2265</v>
      </c>
      <c r="H200" s="146">
        <v>1</v>
      </c>
      <c r="I200" s="147">
        <v>8</v>
      </c>
      <c r="J200" s="26"/>
      <c r="K200" s="26"/>
    </row>
    <row r="201" spans="1:26" ht="15.75" hidden="1" customHeight="1">
      <c r="A201" s="32" t="s">
        <v>2283</v>
      </c>
      <c r="B201" s="141">
        <v>197</v>
      </c>
      <c r="C201" s="26">
        <f>Demographics!D141</f>
        <v>0</v>
      </c>
      <c r="D201" s="148" t="s">
        <v>2284</v>
      </c>
      <c r="E201" s="148" t="s">
        <v>2286</v>
      </c>
      <c r="F201" s="148">
        <v>2018</v>
      </c>
      <c r="G201" s="148" t="s">
        <v>2265</v>
      </c>
      <c r="H201" s="148">
        <v>1</v>
      </c>
      <c r="I201" s="149">
        <v>8</v>
      </c>
      <c r="J201" s="26"/>
      <c r="K201" s="26"/>
    </row>
    <row r="202" spans="1:26" ht="15.75" hidden="1" customHeight="1">
      <c r="A202" s="32" t="s">
        <v>2283</v>
      </c>
      <c r="B202" s="141">
        <v>198</v>
      </c>
      <c r="C202" s="26">
        <f>Demographics!D142</f>
        <v>0</v>
      </c>
      <c r="D202" s="146" t="s">
        <v>2229</v>
      </c>
      <c r="E202" s="146" t="s">
        <v>2287</v>
      </c>
      <c r="F202" s="146">
        <v>2018</v>
      </c>
      <c r="G202" s="146">
        <v>1</v>
      </c>
      <c r="H202" s="146">
        <v>1</v>
      </c>
      <c r="I202" s="147">
        <v>8</v>
      </c>
      <c r="J202" s="26"/>
      <c r="K202" s="26"/>
    </row>
    <row r="203" spans="1:26" ht="15.75" hidden="1" customHeight="1">
      <c r="A203" s="32" t="s">
        <v>2283</v>
      </c>
      <c r="B203" s="141">
        <v>199</v>
      </c>
      <c r="C203" s="26">
        <f>Demographics!D143</f>
        <v>0</v>
      </c>
      <c r="D203" s="146" t="s">
        <v>2288</v>
      </c>
      <c r="E203" s="146" t="s">
        <v>2289</v>
      </c>
      <c r="F203" s="146">
        <v>2018</v>
      </c>
      <c r="G203" s="146">
        <v>1</v>
      </c>
      <c r="H203" s="146">
        <v>1</v>
      </c>
      <c r="I203" s="146"/>
      <c r="J203" s="146"/>
      <c r="K203" s="26"/>
    </row>
    <row r="204" spans="1:26" ht="15.75" hidden="1" customHeight="1">
      <c r="A204" s="32" t="s">
        <v>2283</v>
      </c>
      <c r="B204" s="141">
        <v>200</v>
      </c>
      <c r="C204" s="26">
        <f>Demographics!D144</f>
        <v>0</v>
      </c>
      <c r="D204" s="150" t="s">
        <v>2284</v>
      </c>
      <c r="E204" s="150" t="s">
        <v>2290</v>
      </c>
      <c r="F204" s="150">
        <v>2019</v>
      </c>
      <c r="G204" s="150" t="s">
        <v>2265</v>
      </c>
      <c r="H204" s="150">
        <v>1</v>
      </c>
      <c r="I204" s="151">
        <v>8</v>
      </c>
      <c r="J204" s="26"/>
      <c r="K204" s="26"/>
    </row>
    <row r="205" spans="1:26" ht="15.75" hidden="1" customHeight="1">
      <c r="A205" s="32" t="s">
        <v>2283</v>
      </c>
      <c r="B205" s="141">
        <v>201</v>
      </c>
      <c r="C205" s="26">
        <f>Demographics!D145</f>
        <v>0</v>
      </c>
      <c r="D205" s="149">
        <v>1</v>
      </c>
      <c r="E205" s="149">
        <v>20180972248</v>
      </c>
      <c r="F205" s="149">
        <v>2018</v>
      </c>
      <c r="G205" s="149"/>
      <c r="H205" s="149"/>
      <c r="I205" s="149"/>
      <c r="J205" s="26"/>
      <c r="K205" s="26"/>
    </row>
    <row r="206" spans="1:26" ht="15.75" hidden="1" customHeight="1">
      <c r="A206" s="32" t="s">
        <v>2283</v>
      </c>
      <c r="B206" s="141">
        <v>202</v>
      </c>
      <c r="C206" s="26">
        <f>Demographics!D146</f>
        <v>0</v>
      </c>
      <c r="D206" s="146" t="s">
        <v>2284</v>
      </c>
      <c r="E206" s="146" t="s">
        <v>2291</v>
      </c>
      <c r="F206" s="146">
        <v>2013</v>
      </c>
      <c r="G206" s="146" t="s">
        <v>2265</v>
      </c>
      <c r="H206" s="146">
        <v>1</v>
      </c>
      <c r="I206" s="147">
        <v>8</v>
      </c>
      <c r="J206" s="26"/>
      <c r="K206" s="26"/>
    </row>
    <row r="207" spans="1:26" ht="15.75" hidden="1" customHeight="1">
      <c r="A207" s="32" t="s">
        <v>2283</v>
      </c>
      <c r="B207" s="141">
        <v>203</v>
      </c>
      <c r="C207" s="26">
        <f>Demographics!D147</f>
        <v>0</v>
      </c>
      <c r="D207" s="152" t="s">
        <v>2263</v>
      </c>
      <c r="E207" s="152" t="s">
        <v>2225</v>
      </c>
      <c r="F207" s="152">
        <v>2019</v>
      </c>
      <c r="G207" s="152" t="s">
        <v>2247</v>
      </c>
      <c r="H207" s="153">
        <v>1</v>
      </c>
      <c r="I207" s="153">
        <v>145</v>
      </c>
      <c r="J207" s="26"/>
      <c r="K207" s="26"/>
    </row>
    <row r="208" spans="1:26" ht="15.75" hidden="1" customHeight="1">
      <c r="A208" s="32" t="s">
        <v>2283</v>
      </c>
      <c r="B208" s="141">
        <v>204</v>
      </c>
      <c r="C208" s="26">
        <f>Demographics!D148</f>
        <v>0</v>
      </c>
      <c r="D208" s="149" t="s">
        <v>2292</v>
      </c>
      <c r="E208" s="149" t="s">
        <v>2293</v>
      </c>
      <c r="F208" s="149">
        <v>2019</v>
      </c>
      <c r="G208" s="149" t="s">
        <v>2265</v>
      </c>
      <c r="H208" s="149">
        <v>1</v>
      </c>
      <c r="I208" s="154">
        <v>8</v>
      </c>
      <c r="J208" s="26"/>
      <c r="K208" s="26"/>
    </row>
    <row r="209" spans="1:11" ht="15.75" hidden="1" customHeight="1">
      <c r="A209" s="32" t="s">
        <v>2283</v>
      </c>
      <c r="B209" s="141">
        <v>205</v>
      </c>
      <c r="C209" s="26">
        <f>Demographics!D149</f>
        <v>0</v>
      </c>
      <c r="D209" s="155">
        <v>1</v>
      </c>
      <c r="E209" s="155">
        <v>20180464068</v>
      </c>
      <c r="F209" s="155">
        <v>2016</v>
      </c>
      <c r="G209" s="155"/>
      <c r="H209" s="155"/>
      <c r="I209" s="155"/>
      <c r="J209" s="26"/>
      <c r="K209" s="26"/>
    </row>
    <row r="210" spans="1:11" ht="15.75" hidden="1" customHeight="1">
      <c r="A210" s="32" t="s">
        <v>2283</v>
      </c>
      <c r="B210" s="141">
        <v>206</v>
      </c>
      <c r="C210" s="26">
        <f>Demographics!D150</f>
        <v>0</v>
      </c>
      <c r="D210" s="26"/>
      <c r="E210" s="26"/>
      <c r="F210" s="26"/>
      <c r="G210" s="26"/>
      <c r="H210" s="26"/>
      <c r="I210" s="26"/>
      <c r="J210" s="26"/>
      <c r="K210" s="26"/>
    </row>
    <row r="211" spans="1:11" ht="15.75" hidden="1" customHeight="1">
      <c r="A211" s="32" t="s">
        <v>2283</v>
      </c>
      <c r="B211" s="141">
        <v>207</v>
      </c>
      <c r="C211" s="26">
        <f>Demographics!D151</f>
        <v>0</v>
      </c>
      <c r="D211" s="146" t="s">
        <v>2284</v>
      </c>
      <c r="E211" s="146" t="s">
        <v>2233</v>
      </c>
      <c r="F211" s="146">
        <v>2018</v>
      </c>
      <c r="G211" s="146" t="s">
        <v>2265</v>
      </c>
      <c r="H211" s="146">
        <v>1</v>
      </c>
      <c r="I211" s="147"/>
      <c r="J211" s="26"/>
      <c r="K211" s="26"/>
    </row>
    <row r="212" spans="1:11" ht="15.75" hidden="1" customHeight="1">
      <c r="A212" s="32" t="s">
        <v>2283</v>
      </c>
      <c r="B212" s="141">
        <v>208</v>
      </c>
      <c r="C212" s="26">
        <f>Demographics!D152</f>
        <v>0</v>
      </c>
      <c r="D212" s="153" t="s">
        <v>2294</v>
      </c>
      <c r="E212" s="153" t="s">
        <v>2219</v>
      </c>
      <c r="F212" s="153">
        <v>2021</v>
      </c>
      <c r="G212" s="153" t="s">
        <v>2247</v>
      </c>
      <c r="H212" s="156">
        <v>1</v>
      </c>
      <c r="I212" s="153">
        <v>10</v>
      </c>
      <c r="J212" s="26"/>
      <c r="K212" s="26"/>
    </row>
    <row r="213" spans="1:11" ht="15.75" hidden="1" customHeight="1">
      <c r="A213" s="32" t="s">
        <v>2283</v>
      </c>
      <c r="B213" s="141">
        <v>209</v>
      </c>
      <c r="C213" s="26">
        <f>Demographics!D153</f>
        <v>0</v>
      </c>
      <c r="D213" s="154" t="s">
        <v>2295</v>
      </c>
      <c r="E213" s="154" t="s">
        <v>2296</v>
      </c>
      <c r="F213" s="154">
        <v>2019</v>
      </c>
      <c r="G213" s="154" t="s">
        <v>2265</v>
      </c>
      <c r="H213" s="154">
        <v>1</v>
      </c>
      <c r="I213" s="154">
        <v>8</v>
      </c>
      <c r="J213" s="26"/>
      <c r="K213" s="26"/>
    </row>
    <row r="214" spans="1:11" ht="15.75" hidden="1" customHeight="1">
      <c r="A214" s="32" t="s">
        <v>2283</v>
      </c>
      <c r="B214" s="141">
        <v>210</v>
      </c>
      <c r="C214" s="26">
        <f>Demographics!D154</f>
        <v>0</v>
      </c>
      <c r="D214" s="153" t="s">
        <v>2294</v>
      </c>
      <c r="E214" s="153" t="s">
        <v>2219</v>
      </c>
      <c r="F214" s="153">
        <v>2021</v>
      </c>
      <c r="G214" s="153" t="s">
        <v>2247</v>
      </c>
      <c r="H214" s="156">
        <v>1</v>
      </c>
      <c r="I214" s="153">
        <v>10</v>
      </c>
      <c r="J214" s="26"/>
      <c r="K214" s="26"/>
    </row>
    <row r="215" spans="1:11" ht="15.75" hidden="1" customHeight="1">
      <c r="A215" s="32" t="s">
        <v>2283</v>
      </c>
      <c r="B215" s="141">
        <v>211</v>
      </c>
      <c r="C215" s="26">
        <f>Demographics!D155</f>
        <v>0</v>
      </c>
      <c r="D215" s="146" t="s">
        <v>2284</v>
      </c>
      <c r="E215" s="146" t="s">
        <v>2297</v>
      </c>
      <c r="F215" s="146">
        <v>2019</v>
      </c>
      <c r="G215" s="146" t="s">
        <v>2265</v>
      </c>
      <c r="H215" s="146">
        <v>1</v>
      </c>
      <c r="I215" s="147">
        <v>98</v>
      </c>
      <c r="J215" s="26"/>
      <c r="K215" s="26"/>
    </row>
    <row r="216" spans="1:11" ht="15.75" hidden="1" customHeight="1">
      <c r="A216" s="32" t="s">
        <v>2283</v>
      </c>
      <c r="B216" s="141">
        <v>212</v>
      </c>
      <c r="C216" s="26">
        <f>Demographics!D156</f>
        <v>0</v>
      </c>
      <c r="D216" s="146" t="s">
        <v>2298</v>
      </c>
      <c r="E216" s="146" t="s">
        <v>2299</v>
      </c>
      <c r="F216" s="146">
        <v>2013</v>
      </c>
      <c r="G216" s="146" t="s">
        <v>2265</v>
      </c>
      <c r="H216" s="146">
        <v>1</v>
      </c>
      <c r="I216" s="147">
        <v>8</v>
      </c>
      <c r="J216" s="26"/>
      <c r="K216" s="26"/>
    </row>
    <row r="217" spans="1:11" ht="15.75" hidden="1" customHeight="1">
      <c r="A217" s="32" t="s">
        <v>2283</v>
      </c>
      <c r="B217" s="141">
        <v>213</v>
      </c>
      <c r="C217" s="26">
        <f>Demographics!D157</f>
        <v>0</v>
      </c>
      <c r="D217" s="146" t="s">
        <v>2300</v>
      </c>
      <c r="E217" s="146" t="s">
        <v>2301</v>
      </c>
      <c r="F217" s="146">
        <v>2018</v>
      </c>
      <c r="G217" s="146" t="s">
        <v>2302</v>
      </c>
      <c r="H217" s="146">
        <v>1</v>
      </c>
      <c r="I217" s="147">
        <v>8</v>
      </c>
      <c r="J217" s="26"/>
      <c r="K217" s="26"/>
    </row>
    <row r="218" spans="1:11" ht="15.75" hidden="1" customHeight="1">
      <c r="A218" s="32" t="s">
        <v>2283</v>
      </c>
      <c r="B218" s="141">
        <v>214</v>
      </c>
      <c r="C218" s="26">
        <f>Demographics!D158</f>
        <v>0</v>
      </c>
      <c r="D218" s="148" t="s">
        <v>2303</v>
      </c>
      <c r="E218" s="148" t="s">
        <v>2292</v>
      </c>
      <c r="F218" s="148">
        <v>2020</v>
      </c>
      <c r="G218" s="148" t="s">
        <v>2304</v>
      </c>
      <c r="H218" s="148">
        <v>1</v>
      </c>
      <c r="I218" s="149">
        <v>8</v>
      </c>
      <c r="J218" s="26"/>
      <c r="K218" s="26"/>
    </row>
    <row r="219" spans="1:11" ht="15.75" hidden="1" customHeight="1">
      <c r="A219" s="32" t="s">
        <v>2283</v>
      </c>
      <c r="B219" s="141">
        <v>215</v>
      </c>
      <c r="C219" s="26">
        <f>Demographics!D159</f>
        <v>0</v>
      </c>
      <c r="D219" s="153" t="s">
        <v>2294</v>
      </c>
      <c r="E219" s="153" t="s">
        <v>2219</v>
      </c>
      <c r="F219" s="153">
        <v>2021</v>
      </c>
      <c r="G219" s="153" t="s">
        <v>2247</v>
      </c>
      <c r="H219" s="156">
        <v>1</v>
      </c>
      <c r="I219" s="153">
        <v>10</v>
      </c>
      <c r="J219" s="26"/>
      <c r="K219" s="26"/>
    </row>
    <row r="220" spans="1:11" ht="15.75" hidden="1" customHeight="1">
      <c r="A220" s="32" t="s">
        <v>2283</v>
      </c>
      <c r="B220" s="141">
        <v>216</v>
      </c>
      <c r="C220" s="26">
        <f>Demographics!D160</f>
        <v>0</v>
      </c>
      <c r="D220" s="26"/>
      <c r="E220" s="26"/>
      <c r="F220" s="26"/>
      <c r="G220" s="26"/>
      <c r="H220" s="26"/>
      <c r="I220" s="26"/>
      <c r="J220" s="26"/>
      <c r="K220" s="26"/>
    </row>
    <row r="221" spans="1:11" ht="15.75" hidden="1" customHeight="1">
      <c r="A221" s="32" t="s">
        <v>2283</v>
      </c>
      <c r="B221" s="141">
        <v>217</v>
      </c>
      <c r="C221" s="26">
        <f>Demographics!D161</f>
        <v>0</v>
      </c>
      <c r="D221" s="157" t="s">
        <v>2229</v>
      </c>
      <c r="E221" s="146" t="s">
        <v>2284</v>
      </c>
      <c r="F221" s="146" t="s">
        <v>2296</v>
      </c>
      <c r="G221" s="146">
        <v>2012</v>
      </c>
      <c r="H221" s="146" t="s">
        <v>2265</v>
      </c>
      <c r="I221" s="146">
        <v>1</v>
      </c>
      <c r="J221" s="147">
        <v>8</v>
      </c>
      <c r="K221" s="26"/>
    </row>
    <row r="222" spans="1:11" ht="15.75" hidden="1" customHeight="1">
      <c r="A222" s="32" t="s">
        <v>2283</v>
      </c>
      <c r="B222" s="141">
        <v>218</v>
      </c>
      <c r="C222" s="26">
        <f>Demographics!D162</f>
        <v>0</v>
      </c>
      <c r="D222" s="146" t="s">
        <v>2305</v>
      </c>
      <c r="E222" s="146">
        <v>2018</v>
      </c>
      <c r="F222" s="146" t="s">
        <v>2306</v>
      </c>
      <c r="G222" s="146"/>
      <c r="H222" s="147">
        <v>8</v>
      </c>
      <c r="I222" s="26"/>
      <c r="J222" s="26"/>
      <c r="K222" s="26"/>
    </row>
    <row r="223" spans="1:11" ht="15.75" hidden="1" customHeight="1">
      <c r="A223" s="32" t="s">
        <v>2283</v>
      </c>
      <c r="B223" s="141">
        <v>219</v>
      </c>
      <c r="C223" s="26">
        <f>Demographics!D163</f>
        <v>0</v>
      </c>
      <c r="D223" s="153" t="s">
        <v>2294</v>
      </c>
      <c r="E223" s="153" t="s">
        <v>2219</v>
      </c>
      <c r="F223" s="153">
        <v>2021</v>
      </c>
      <c r="G223" s="153" t="s">
        <v>2247</v>
      </c>
      <c r="H223" s="156">
        <v>1</v>
      </c>
      <c r="I223" s="153">
        <v>10</v>
      </c>
      <c r="J223" s="26"/>
      <c r="K223" s="26"/>
    </row>
    <row r="224" spans="1:11" ht="15.75" hidden="1" customHeight="1">
      <c r="A224" s="32" t="s">
        <v>2283</v>
      </c>
      <c r="B224" s="141">
        <v>220</v>
      </c>
      <c r="C224" s="26">
        <f>Demographics!D164</f>
        <v>0</v>
      </c>
      <c r="D224" s="146" t="s">
        <v>2307</v>
      </c>
      <c r="E224" s="146" t="s">
        <v>2308</v>
      </c>
      <c r="F224" s="146">
        <v>2018</v>
      </c>
      <c r="G224" s="146" t="s">
        <v>2309</v>
      </c>
      <c r="H224" s="146">
        <v>1</v>
      </c>
      <c r="I224" s="147">
        <v>8</v>
      </c>
      <c r="J224" s="26"/>
      <c r="K224" s="26"/>
    </row>
    <row r="225" spans="1:11" ht="15.75" hidden="1" customHeight="1">
      <c r="A225" s="32" t="s">
        <v>2283</v>
      </c>
      <c r="B225" s="141">
        <v>221</v>
      </c>
      <c r="C225" s="26">
        <f>Demographics!D165</f>
        <v>0</v>
      </c>
      <c r="D225" s="148" t="s">
        <v>2284</v>
      </c>
      <c r="E225" s="148" t="s">
        <v>2296</v>
      </c>
      <c r="F225" s="148">
        <v>2019</v>
      </c>
      <c r="G225" s="148" t="s">
        <v>2265</v>
      </c>
      <c r="H225" s="148">
        <v>1</v>
      </c>
      <c r="I225" s="149">
        <v>8</v>
      </c>
      <c r="J225" s="26"/>
      <c r="K225" s="26"/>
    </row>
    <row r="226" spans="1:11" ht="15.75" hidden="1" customHeight="1">
      <c r="A226" s="32" t="s">
        <v>2283</v>
      </c>
      <c r="B226" s="141">
        <v>222</v>
      </c>
      <c r="C226" s="26">
        <f>Demographics!D166</f>
        <v>0</v>
      </c>
      <c r="D226" s="146" t="s">
        <v>2284</v>
      </c>
      <c r="E226" s="146" t="s">
        <v>2296</v>
      </c>
      <c r="F226" s="146">
        <v>2012</v>
      </c>
      <c r="G226" s="146" t="s">
        <v>2265</v>
      </c>
      <c r="H226" s="146">
        <v>1</v>
      </c>
      <c r="I226" s="147">
        <v>8</v>
      </c>
      <c r="J226" s="26"/>
      <c r="K226" s="26"/>
    </row>
    <row r="227" spans="1:11" ht="15.75" hidden="1" customHeight="1">
      <c r="A227" s="32" t="s">
        <v>2283</v>
      </c>
      <c r="B227" s="141">
        <v>223</v>
      </c>
      <c r="C227" s="26">
        <f>Demographics!D167</f>
        <v>0</v>
      </c>
      <c r="D227" s="149" t="s">
        <v>2284</v>
      </c>
      <c r="E227" s="149" t="s">
        <v>2296</v>
      </c>
      <c r="F227" s="149">
        <v>2019</v>
      </c>
      <c r="G227" s="149" t="s">
        <v>2265</v>
      </c>
      <c r="H227" s="149">
        <v>1</v>
      </c>
      <c r="I227" s="154">
        <v>8</v>
      </c>
      <c r="J227" s="26"/>
      <c r="K227" s="26"/>
    </row>
    <row r="228" spans="1:11" ht="15.75" hidden="1" customHeight="1">
      <c r="A228" s="32" t="s">
        <v>2283</v>
      </c>
      <c r="B228" s="141">
        <v>224</v>
      </c>
      <c r="C228" s="26">
        <f>Demographics!D168</f>
        <v>0</v>
      </c>
      <c r="D228" s="153" t="s">
        <v>2294</v>
      </c>
      <c r="E228" s="153" t="s">
        <v>2219</v>
      </c>
      <c r="F228" s="153">
        <v>2021</v>
      </c>
      <c r="G228" s="153" t="s">
        <v>2247</v>
      </c>
      <c r="H228" s="156">
        <v>1</v>
      </c>
      <c r="I228" s="153">
        <v>10</v>
      </c>
      <c r="J228" s="26"/>
      <c r="K228" s="26"/>
    </row>
    <row r="229" spans="1:11" ht="15.75" hidden="1" customHeight="1">
      <c r="A229" s="32" t="s">
        <v>2283</v>
      </c>
      <c r="B229" s="141">
        <v>225</v>
      </c>
      <c r="C229" s="26">
        <f>Demographics!D169</f>
        <v>0</v>
      </c>
      <c r="D229" s="26"/>
      <c r="E229" s="26"/>
      <c r="F229" s="26"/>
      <c r="G229" s="26"/>
      <c r="H229" s="26"/>
      <c r="I229" s="26"/>
      <c r="J229" s="26"/>
      <c r="K229" s="26"/>
    </row>
    <row r="230" spans="1:11" ht="15.75" hidden="1" customHeight="1">
      <c r="A230" s="32" t="s">
        <v>2283</v>
      </c>
      <c r="B230" s="141">
        <v>226</v>
      </c>
      <c r="C230" s="26">
        <f>Demographics!D170</f>
        <v>0</v>
      </c>
      <c r="D230" s="26"/>
      <c r="E230" s="26"/>
      <c r="F230" s="26"/>
      <c r="G230" s="26"/>
      <c r="H230" s="26"/>
      <c r="I230" s="26"/>
      <c r="J230" s="26"/>
      <c r="K230" s="26"/>
    </row>
    <row r="231" spans="1:11" ht="15.75" hidden="1" customHeight="1">
      <c r="A231" s="32" t="s">
        <v>2283</v>
      </c>
      <c r="B231" s="141">
        <v>227</v>
      </c>
      <c r="C231" s="26">
        <f>Demographics!D171</f>
        <v>0</v>
      </c>
      <c r="D231" s="146" t="s">
        <v>2284</v>
      </c>
      <c r="E231" s="146" t="s">
        <v>2233</v>
      </c>
      <c r="F231" s="146">
        <v>2012</v>
      </c>
      <c r="G231" s="146" t="s">
        <v>2265</v>
      </c>
      <c r="H231" s="146">
        <v>1</v>
      </c>
      <c r="I231" s="147">
        <v>8</v>
      </c>
      <c r="J231" s="26"/>
      <c r="K231" s="26"/>
    </row>
    <row r="232" spans="1:11" ht="15.75" hidden="1" customHeight="1">
      <c r="A232" s="32" t="s">
        <v>2283</v>
      </c>
      <c r="B232" s="141">
        <v>228</v>
      </c>
      <c r="C232" s="26">
        <f>Demographics!D172</f>
        <v>0</v>
      </c>
      <c r="D232" s="158" t="s">
        <v>2284</v>
      </c>
      <c r="E232" s="158" t="s">
        <v>2233</v>
      </c>
      <c r="F232" s="158">
        <v>2012</v>
      </c>
      <c r="G232" s="158" t="s">
        <v>2265</v>
      </c>
      <c r="H232" s="158">
        <v>1</v>
      </c>
      <c r="I232" s="149">
        <v>8</v>
      </c>
      <c r="J232" s="26"/>
      <c r="K232" s="26"/>
    </row>
    <row r="233" spans="1:11" ht="15.75" hidden="1" customHeight="1">
      <c r="A233" s="32" t="s">
        <v>2283</v>
      </c>
      <c r="B233" s="141">
        <v>229</v>
      </c>
      <c r="C233" s="26">
        <f>Demographics!D173</f>
        <v>0</v>
      </c>
      <c r="D233" s="146" t="s">
        <v>2310</v>
      </c>
      <c r="E233" s="146" t="s">
        <v>2311</v>
      </c>
      <c r="F233" s="146">
        <v>2021</v>
      </c>
      <c r="G233" s="146" t="s">
        <v>2265</v>
      </c>
      <c r="H233" s="146"/>
      <c r="I233" s="147"/>
      <c r="J233" s="26"/>
      <c r="K233" s="26"/>
    </row>
    <row r="234" spans="1:11" ht="15.75" hidden="1" customHeight="1">
      <c r="A234" s="32" t="s">
        <v>2283</v>
      </c>
      <c r="B234" s="141">
        <v>230</v>
      </c>
      <c r="C234" s="26">
        <f>Demographics!D174</f>
        <v>0</v>
      </c>
      <c r="D234" s="148" t="s">
        <v>2294</v>
      </c>
      <c r="E234" s="148" t="s">
        <v>2238</v>
      </c>
      <c r="F234" s="148">
        <v>2021</v>
      </c>
      <c r="G234" s="148" t="s">
        <v>2312</v>
      </c>
      <c r="H234" s="148">
        <v>1</v>
      </c>
      <c r="I234" s="149">
        <v>16</v>
      </c>
      <c r="J234" s="26"/>
      <c r="K234" s="26"/>
    </row>
    <row r="235" spans="1:11" ht="15.75" customHeight="1">
      <c r="A235" s="370" t="s">
        <v>218</v>
      </c>
      <c r="B235" s="374">
        <v>1</v>
      </c>
      <c r="C235" s="375" t="s">
        <v>219</v>
      </c>
      <c r="D235" s="376" t="s">
        <v>2218</v>
      </c>
      <c r="E235" s="376" t="s">
        <v>2219</v>
      </c>
      <c r="F235" s="376" t="s">
        <v>2219</v>
      </c>
      <c r="G235" s="370">
        <v>2021</v>
      </c>
      <c r="H235" s="370" t="s">
        <v>2220</v>
      </c>
      <c r="I235" s="377">
        <v>1</v>
      </c>
      <c r="J235" s="377" t="s">
        <v>2257</v>
      </c>
      <c r="K235" s="378">
        <v>3.5852636666666662</v>
      </c>
    </row>
    <row r="236" spans="1:11" ht="15.75" customHeight="1">
      <c r="A236" s="370" t="s">
        <v>218</v>
      </c>
      <c r="B236" s="374">
        <v>2</v>
      </c>
      <c r="C236" s="375" t="s">
        <v>220</v>
      </c>
      <c r="D236" s="376" t="s">
        <v>2218</v>
      </c>
      <c r="E236" s="376" t="s">
        <v>2219</v>
      </c>
      <c r="F236" s="376" t="s">
        <v>2219</v>
      </c>
      <c r="G236" s="370">
        <v>2021</v>
      </c>
      <c r="H236" s="370" t="s">
        <v>2220</v>
      </c>
      <c r="I236" s="377">
        <v>1</v>
      </c>
      <c r="J236" s="377">
        <v>20</v>
      </c>
      <c r="K236" s="378">
        <v>3.5852636666666662</v>
      </c>
    </row>
    <row r="237" spans="1:11" ht="15.75" customHeight="1">
      <c r="A237" s="370" t="s">
        <v>218</v>
      </c>
      <c r="B237" s="374">
        <v>3</v>
      </c>
      <c r="C237" s="375" t="s">
        <v>221</v>
      </c>
      <c r="D237" s="376" t="s">
        <v>2218</v>
      </c>
      <c r="E237" s="376" t="s">
        <v>2221</v>
      </c>
      <c r="F237" s="376" t="s">
        <v>2221</v>
      </c>
      <c r="G237" s="370">
        <v>2021</v>
      </c>
      <c r="H237" s="370" t="s">
        <v>2220</v>
      </c>
      <c r="I237" s="379">
        <v>1</v>
      </c>
      <c r="J237" s="379">
        <v>8</v>
      </c>
      <c r="K237" s="378">
        <v>5.4613490000000002</v>
      </c>
    </row>
    <row r="238" spans="1:11" ht="15.75" customHeight="1">
      <c r="A238" s="370" t="s">
        <v>218</v>
      </c>
      <c r="B238" s="374">
        <v>4</v>
      </c>
      <c r="C238" s="375" t="s">
        <v>222</v>
      </c>
      <c r="D238" s="376" t="s">
        <v>2218</v>
      </c>
      <c r="E238" s="376" t="s">
        <v>2221</v>
      </c>
      <c r="F238" s="376" t="s">
        <v>2221</v>
      </c>
      <c r="G238" s="370">
        <v>2021</v>
      </c>
      <c r="H238" s="370" t="s">
        <v>2220</v>
      </c>
      <c r="I238" s="379">
        <v>1</v>
      </c>
      <c r="J238" s="379">
        <v>8</v>
      </c>
      <c r="K238" s="378">
        <v>5.4516913333333328</v>
      </c>
    </row>
    <row r="239" spans="1:11" ht="15.75" customHeight="1">
      <c r="A239" s="370" t="s">
        <v>218</v>
      </c>
      <c r="B239" s="374">
        <v>5</v>
      </c>
      <c r="C239" s="375" t="s">
        <v>223</v>
      </c>
      <c r="D239" s="376" t="s">
        <v>2218</v>
      </c>
      <c r="E239" s="376" t="s">
        <v>2219</v>
      </c>
      <c r="F239" s="376" t="s">
        <v>2219</v>
      </c>
      <c r="G239" s="370">
        <v>2021</v>
      </c>
      <c r="H239" s="370" t="s">
        <v>2220</v>
      </c>
      <c r="I239" s="377">
        <v>1</v>
      </c>
      <c r="J239" s="377" t="s">
        <v>2313</v>
      </c>
      <c r="K239" s="378">
        <v>4.6791923333333338</v>
      </c>
    </row>
    <row r="240" spans="1:11" ht="15.75" customHeight="1">
      <c r="A240" s="370" t="s">
        <v>218</v>
      </c>
      <c r="B240" s="374">
        <v>6</v>
      </c>
      <c r="C240" s="375" t="s">
        <v>224</v>
      </c>
      <c r="D240" s="376" t="s">
        <v>2218</v>
      </c>
      <c r="E240" s="376" t="s">
        <v>2219</v>
      </c>
      <c r="F240" s="376" t="s">
        <v>2219</v>
      </c>
      <c r="G240" s="370">
        <v>2021</v>
      </c>
      <c r="H240" s="370" t="s">
        <v>2220</v>
      </c>
      <c r="I240" s="377">
        <v>1</v>
      </c>
      <c r="J240" s="377">
        <v>60</v>
      </c>
      <c r="K240" s="378">
        <v>4.015654333333333</v>
      </c>
    </row>
    <row r="241" spans="1:11" ht="15.75" customHeight="1">
      <c r="A241" s="370" t="s">
        <v>218</v>
      </c>
      <c r="B241" s="374">
        <v>7</v>
      </c>
      <c r="C241" s="375" t="s">
        <v>225</v>
      </c>
      <c r="D241" s="376" t="s">
        <v>2218</v>
      </c>
      <c r="E241" s="376" t="s">
        <v>2221</v>
      </c>
      <c r="F241" s="376" t="s">
        <v>2221</v>
      </c>
      <c r="G241" s="370">
        <v>2021</v>
      </c>
      <c r="H241" s="370" t="s">
        <v>2220</v>
      </c>
      <c r="I241" s="377">
        <v>1</v>
      </c>
      <c r="J241" s="377">
        <v>60</v>
      </c>
      <c r="K241" s="378">
        <v>6.1745386666666651</v>
      </c>
    </row>
    <row r="242" spans="1:11" ht="15.75" customHeight="1">
      <c r="A242" s="370" t="s">
        <v>218</v>
      </c>
      <c r="B242" s="374">
        <v>8</v>
      </c>
      <c r="C242" s="375" t="s">
        <v>226</v>
      </c>
      <c r="D242" s="376" t="s">
        <v>2218</v>
      </c>
      <c r="E242" s="376" t="s">
        <v>2219</v>
      </c>
      <c r="F242" s="376" t="s">
        <v>2219</v>
      </c>
      <c r="G242" s="370">
        <v>2021</v>
      </c>
      <c r="H242" s="370" t="s">
        <v>2220</v>
      </c>
      <c r="I242" s="377">
        <v>1</v>
      </c>
      <c r="J242" s="377">
        <v>20</v>
      </c>
      <c r="K242" s="378">
        <v>4.5536426666666667</v>
      </c>
    </row>
    <row r="243" spans="1:11" ht="15.75" customHeight="1">
      <c r="A243" s="370" t="s">
        <v>218</v>
      </c>
      <c r="B243" s="374">
        <v>9</v>
      </c>
      <c r="C243" s="375" t="s">
        <v>218</v>
      </c>
      <c r="D243" s="376" t="s">
        <v>2284</v>
      </c>
      <c r="E243" s="380" t="s">
        <v>2225</v>
      </c>
      <c r="F243" s="380" t="s">
        <v>2225</v>
      </c>
      <c r="G243" s="379">
        <v>2018</v>
      </c>
      <c r="H243" s="370" t="s">
        <v>2220</v>
      </c>
      <c r="I243" s="379">
        <v>1</v>
      </c>
      <c r="J243" s="379">
        <v>8</v>
      </c>
      <c r="K243" s="378">
        <v>8.6962100000000007</v>
      </c>
    </row>
    <row r="244" spans="1:11" ht="15.75" customHeight="1">
      <c r="A244" s="370" t="s">
        <v>218</v>
      </c>
      <c r="B244" s="374">
        <v>10</v>
      </c>
      <c r="C244" s="375" t="s">
        <v>227</v>
      </c>
      <c r="D244" s="376" t="s">
        <v>2218</v>
      </c>
      <c r="E244" s="376" t="s">
        <v>2221</v>
      </c>
      <c r="F244" s="376" t="s">
        <v>2221</v>
      </c>
      <c r="G244" s="370">
        <v>2021</v>
      </c>
      <c r="H244" s="370" t="s">
        <v>2220</v>
      </c>
      <c r="I244" s="377">
        <v>1</v>
      </c>
      <c r="J244" s="377">
        <v>20</v>
      </c>
      <c r="K244" s="378">
        <v>4.8447360000000002</v>
      </c>
    </row>
    <row r="245" spans="1:11" ht="15.75" customHeight="1">
      <c r="A245" s="370" t="s">
        <v>218</v>
      </c>
      <c r="B245" s="374">
        <v>11</v>
      </c>
      <c r="C245" s="375" t="s">
        <v>228</v>
      </c>
      <c r="D245" s="376" t="s">
        <v>2218</v>
      </c>
      <c r="E245" s="376" t="s">
        <v>2221</v>
      </c>
      <c r="F245" s="376" t="s">
        <v>2221</v>
      </c>
      <c r="G245" s="370">
        <v>2021</v>
      </c>
      <c r="H245" s="370" t="s">
        <v>2220</v>
      </c>
      <c r="I245" s="377">
        <v>1</v>
      </c>
      <c r="J245" s="377" t="s">
        <v>2313</v>
      </c>
      <c r="K245" s="378">
        <v>5.4916853333333329</v>
      </c>
    </row>
    <row r="246" spans="1:11" ht="15.75" customHeight="1">
      <c r="A246" s="370" t="s">
        <v>218</v>
      </c>
      <c r="B246" s="374">
        <v>12</v>
      </c>
      <c r="C246" s="375" t="s">
        <v>229</v>
      </c>
      <c r="D246" s="376" t="s">
        <v>2218</v>
      </c>
      <c r="E246" s="376" t="s">
        <v>2219</v>
      </c>
      <c r="F246" s="376" t="s">
        <v>2219</v>
      </c>
      <c r="G246" s="370">
        <v>2021</v>
      </c>
      <c r="H246" s="370" t="s">
        <v>2220</v>
      </c>
      <c r="I246" s="377">
        <v>1</v>
      </c>
      <c r="J246" s="377">
        <v>60</v>
      </c>
      <c r="K246" s="378">
        <v>4.0736003333333333</v>
      </c>
    </row>
    <row r="247" spans="1:11" ht="15.75" customHeight="1">
      <c r="A247" s="370" t="s">
        <v>218</v>
      </c>
      <c r="B247" s="374">
        <v>13</v>
      </c>
      <c r="C247" s="375" t="s">
        <v>230</v>
      </c>
      <c r="D247" s="376" t="s">
        <v>2218</v>
      </c>
      <c r="E247" s="376" t="s">
        <v>2221</v>
      </c>
      <c r="F247" s="376" t="s">
        <v>2221</v>
      </c>
      <c r="G247" s="370">
        <v>2021</v>
      </c>
      <c r="H247" s="370" t="s">
        <v>2220</v>
      </c>
      <c r="I247" s="377">
        <v>1</v>
      </c>
      <c r="J247" s="377"/>
      <c r="K247" s="378">
        <v>3.9080566666666674</v>
      </c>
    </row>
    <row r="248" spans="1:11" ht="15.75" customHeight="1">
      <c r="A248" s="370" t="s">
        <v>218</v>
      </c>
      <c r="B248" s="374">
        <v>14</v>
      </c>
      <c r="C248" s="375" t="s">
        <v>231</v>
      </c>
      <c r="D248" s="376" t="s">
        <v>2218</v>
      </c>
      <c r="E248" s="376" t="s">
        <v>2221</v>
      </c>
      <c r="F248" s="376" t="s">
        <v>2221</v>
      </c>
      <c r="G248" s="370">
        <v>2021</v>
      </c>
      <c r="H248" s="370" t="s">
        <v>2220</v>
      </c>
      <c r="I248" s="377">
        <v>1</v>
      </c>
      <c r="J248" s="377" t="s">
        <v>2313</v>
      </c>
      <c r="K248" s="378">
        <v>4.1922189999999997</v>
      </c>
    </row>
    <row r="249" spans="1:11" ht="15.75" customHeight="1">
      <c r="A249" s="370" t="s">
        <v>218</v>
      </c>
      <c r="B249" s="374">
        <v>15</v>
      </c>
      <c r="C249" s="375" t="s">
        <v>232</v>
      </c>
      <c r="D249" s="376" t="s">
        <v>2218</v>
      </c>
      <c r="E249" s="376" t="s">
        <v>2221</v>
      </c>
      <c r="F249" s="376" t="s">
        <v>2221</v>
      </c>
      <c r="G249" s="370">
        <v>2021</v>
      </c>
      <c r="H249" s="370" t="s">
        <v>2220</v>
      </c>
      <c r="I249" s="377">
        <v>1</v>
      </c>
      <c r="J249" s="377">
        <v>145</v>
      </c>
      <c r="K249" s="378">
        <v>7.7664616666666673</v>
      </c>
    </row>
    <row r="250" spans="1:11" ht="15.75" hidden="1" customHeight="1">
      <c r="A250" s="276" t="s">
        <v>233</v>
      </c>
      <c r="B250" s="281">
        <v>246</v>
      </c>
      <c r="C250" s="448" t="s">
        <v>234</v>
      </c>
      <c r="D250" s="282" t="s">
        <v>2229</v>
      </c>
      <c r="E250" s="282" t="s">
        <v>2229</v>
      </c>
      <c r="F250" s="282" t="s">
        <v>2233</v>
      </c>
      <c r="G250" s="282">
        <v>2017</v>
      </c>
      <c r="H250" s="282" t="s">
        <v>2234</v>
      </c>
      <c r="I250" s="282">
        <v>1</v>
      </c>
      <c r="J250" s="282">
        <v>8</v>
      </c>
      <c r="K250" s="447">
        <v>8.7045714536666665</v>
      </c>
    </row>
    <row r="251" spans="1:11" ht="15.75" hidden="1" customHeight="1">
      <c r="A251" s="276" t="s">
        <v>233</v>
      </c>
      <c r="B251" s="281">
        <v>247</v>
      </c>
      <c r="C251" s="445"/>
      <c r="D251" s="282" t="s">
        <v>2229</v>
      </c>
      <c r="E251" s="282" t="s">
        <v>2229</v>
      </c>
      <c r="F251" s="282" t="s">
        <v>2235</v>
      </c>
      <c r="G251" s="282">
        <v>2018</v>
      </c>
      <c r="H251" s="282" t="s">
        <v>2230</v>
      </c>
      <c r="I251" s="282">
        <v>1</v>
      </c>
      <c r="J251" s="282">
        <v>8</v>
      </c>
      <c r="K251" s="445"/>
    </row>
    <row r="252" spans="1:11" ht="15.75" hidden="1" customHeight="1">
      <c r="A252" s="276" t="s">
        <v>233</v>
      </c>
      <c r="B252" s="281">
        <v>248</v>
      </c>
      <c r="C252" s="446"/>
      <c r="D252" s="282" t="s">
        <v>2229</v>
      </c>
      <c r="E252" s="282" t="s">
        <v>2229</v>
      </c>
      <c r="F252" s="282" t="s">
        <v>2219</v>
      </c>
      <c r="G252" s="282">
        <v>2021</v>
      </c>
      <c r="H252" s="282" t="s">
        <v>2230</v>
      </c>
      <c r="I252" s="282">
        <v>1</v>
      </c>
      <c r="J252" s="282">
        <v>211</v>
      </c>
      <c r="K252" s="446"/>
    </row>
    <row r="253" spans="1:11" ht="15.75" hidden="1" customHeight="1">
      <c r="A253" s="276" t="s">
        <v>233</v>
      </c>
      <c r="B253" s="281">
        <v>249</v>
      </c>
      <c r="C253" s="283" t="s">
        <v>236</v>
      </c>
      <c r="D253" s="282" t="s">
        <v>2229</v>
      </c>
      <c r="E253" s="282" t="s">
        <v>2229</v>
      </c>
      <c r="F253" s="282" t="s">
        <v>2314</v>
      </c>
      <c r="G253" s="282">
        <v>2018</v>
      </c>
      <c r="H253" s="282" t="s">
        <v>2230</v>
      </c>
      <c r="I253" s="282">
        <v>1</v>
      </c>
      <c r="J253" s="282">
        <v>8</v>
      </c>
      <c r="K253" s="284">
        <v>4.5437547032733336</v>
      </c>
    </row>
    <row r="254" spans="1:11" ht="15.75" hidden="1" customHeight="1">
      <c r="A254" s="276" t="s">
        <v>233</v>
      </c>
      <c r="B254" s="281">
        <v>250</v>
      </c>
      <c r="C254" s="283" t="s">
        <v>237</v>
      </c>
      <c r="D254" s="282" t="s">
        <v>2229</v>
      </c>
      <c r="E254" s="282" t="s">
        <v>2229</v>
      </c>
      <c r="F254" s="282" t="s">
        <v>2233</v>
      </c>
      <c r="G254" s="282">
        <v>2017</v>
      </c>
      <c r="H254" s="282" t="s">
        <v>2234</v>
      </c>
      <c r="I254" s="282">
        <v>1</v>
      </c>
      <c r="J254" s="282">
        <v>8</v>
      </c>
      <c r="K254" s="284">
        <v>5</v>
      </c>
    </row>
    <row r="255" spans="1:11" ht="15.75" hidden="1" customHeight="1">
      <c r="A255" s="276" t="s">
        <v>233</v>
      </c>
      <c r="B255" s="281">
        <v>251</v>
      </c>
      <c r="C255" s="283" t="s">
        <v>238</v>
      </c>
      <c r="D255" s="282" t="s">
        <v>2229</v>
      </c>
      <c r="E255" s="282" t="s">
        <v>2229</v>
      </c>
      <c r="F255" s="285" t="s">
        <v>2315</v>
      </c>
      <c r="G255" s="282">
        <v>2019</v>
      </c>
      <c r="H255" s="282" t="s">
        <v>2230</v>
      </c>
      <c r="I255" s="282">
        <v>1</v>
      </c>
      <c r="J255" s="282">
        <v>8</v>
      </c>
      <c r="K255" s="284">
        <v>5</v>
      </c>
    </row>
    <row r="256" spans="1:11" ht="15.75" hidden="1" customHeight="1">
      <c r="A256" s="276" t="s">
        <v>233</v>
      </c>
      <c r="B256" s="281">
        <v>252</v>
      </c>
      <c r="C256" s="448" t="s">
        <v>239</v>
      </c>
      <c r="D256" s="282" t="s">
        <v>2229</v>
      </c>
      <c r="E256" s="282" t="s">
        <v>2229</v>
      </c>
      <c r="F256" s="282" t="s">
        <v>2233</v>
      </c>
      <c r="G256" s="282">
        <v>2017</v>
      </c>
      <c r="H256" s="282" t="s">
        <v>2234</v>
      </c>
      <c r="I256" s="282">
        <v>1</v>
      </c>
      <c r="J256" s="282">
        <v>8</v>
      </c>
      <c r="K256" s="447">
        <v>9.4713952256466687</v>
      </c>
    </row>
    <row r="257" spans="1:11" ht="15.75" hidden="1" customHeight="1">
      <c r="A257" s="276" t="s">
        <v>233</v>
      </c>
      <c r="B257" s="281">
        <v>253</v>
      </c>
      <c r="C257" s="445"/>
      <c r="D257" s="282" t="s">
        <v>2229</v>
      </c>
      <c r="E257" s="282" t="s">
        <v>2229</v>
      </c>
      <c r="F257" s="282" t="s">
        <v>2235</v>
      </c>
      <c r="G257" s="282">
        <v>2018</v>
      </c>
      <c r="H257" s="282" t="s">
        <v>2230</v>
      </c>
      <c r="I257" s="282">
        <v>1</v>
      </c>
      <c r="J257" s="282"/>
      <c r="K257" s="445"/>
    </row>
    <row r="258" spans="1:11" ht="15.75" hidden="1" customHeight="1">
      <c r="A258" s="276" t="s">
        <v>233</v>
      </c>
      <c r="B258" s="281">
        <v>254</v>
      </c>
      <c r="C258" s="446"/>
      <c r="D258" s="282" t="s">
        <v>2229</v>
      </c>
      <c r="E258" s="282" t="s">
        <v>2229</v>
      </c>
      <c r="F258" s="282" t="s">
        <v>2236</v>
      </c>
      <c r="G258" s="282">
        <v>2021</v>
      </c>
      <c r="H258" s="282" t="s">
        <v>2230</v>
      </c>
      <c r="I258" s="282">
        <v>1</v>
      </c>
      <c r="J258" s="282">
        <v>8</v>
      </c>
      <c r="K258" s="446"/>
    </row>
    <row r="259" spans="1:11" ht="15.75" hidden="1" customHeight="1">
      <c r="A259" s="276" t="s">
        <v>233</v>
      </c>
      <c r="B259" s="281">
        <v>255</v>
      </c>
      <c r="C259" s="448" t="s">
        <v>240</v>
      </c>
      <c r="D259" s="282" t="s">
        <v>2229</v>
      </c>
      <c r="E259" s="282" t="s">
        <v>2229</v>
      </c>
      <c r="F259" s="282" t="s">
        <v>2235</v>
      </c>
      <c r="G259" s="282">
        <v>2018</v>
      </c>
      <c r="H259" s="282" t="s">
        <v>2230</v>
      </c>
      <c r="I259" s="282">
        <v>1</v>
      </c>
      <c r="J259" s="282">
        <v>8</v>
      </c>
      <c r="K259" s="447">
        <v>9.4233700038333339</v>
      </c>
    </row>
    <row r="260" spans="1:11" ht="15.75" hidden="1" customHeight="1">
      <c r="A260" s="276" t="s">
        <v>233</v>
      </c>
      <c r="B260" s="281">
        <v>256</v>
      </c>
      <c r="C260" s="446"/>
      <c r="D260" s="282" t="s">
        <v>2229</v>
      </c>
      <c r="E260" s="282" t="s">
        <v>2229</v>
      </c>
      <c r="F260" s="282" t="s">
        <v>2236</v>
      </c>
      <c r="G260" s="282">
        <v>2021</v>
      </c>
      <c r="H260" s="282" t="s">
        <v>2230</v>
      </c>
      <c r="I260" s="282">
        <v>1</v>
      </c>
      <c r="J260" s="282">
        <v>122</v>
      </c>
      <c r="K260" s="446"/>
    </row>
    <row r="261" spans="1:11" ht="15.75" hidden="1" customHeight="1">
      <c r="A261" s="276" t="s">
        <v>233</v>
      </c>
      <c r="B261" s="281">
        <v>257</v>
      </c>
      <c r="C261" s="448" t="s">
        <v>241</v>
      </c>
      <c r="D261" s="282" t="s">
        <v>2229</v>
      </c>
      <c r="E261" s="282" t="s">
        <v>2229</v>
      </c>
      <c r="F261" s="282" t="s">
        <v>2316</v>
      </c>
      <c r="G261" s="282">
        <v>2018</v>
      </c>
      <c r="H261" s="282" t="s">
        <v>2230</v>
      </c>
      <c r="I261" s="282">
        <v>1</v>
      </c>
      <c r="J261" s="282">
        <v>8</v>
      </c>
      <c r="K261" s="447">
        <v>16.484973342833339</v>
      </c>
    </row>
    <row r="262" spans="1:11" ht="15.75" hidden="1" customHeight="1">
      <c r="A262" s="276" t="s">
        <v>233</v>
      </c>
      <c r="B262" s="281">
        <v>258</v>
      </c>
      <c r="C262" s="446"/>
      <c r="D262" s="282" t="s">
        <v>2229</v>
      </c>
      <c r="E262" s="282" t="s">
        <v>2229</v>
      </c>
      <c r="F262" s="282"/>
      <c r="G262" s="282">
        <v>2017</v>
      </c>
      <c r="H262" s="282" t="s">
        <v>2230</v>
      </c>
      <c r="I262" s="282">
        <v>1</v>
      </c>
      <c r="J262" s="282">
        <v>8</v>
      </c>
      <c r="K262" s="446"/>
    </row>
    <row r="263" spans="1:11" ht="15.75" hidden="1" customHeight="1">
      <c r="A263" s="276" t="s">
        <v>233</v>
      </c>
      <c r="B263" s="281">
        <v>259</v>
      </c>
      <c r="C263" s="448" t="s">
        <v>242</v>
      </c>
      <c r="D263" s="282"/>
      <c r="E263" s="282"/>
      <c r="F263" s="282"/>
      <c r="G263" s="282"/>
      <c r="H263" s="282"/>
      <c r="I263" s="282"/>
      <c r="J263" s="282"/>
      <c r="K263" s="284"/>
    </row>
    <row r="264" spans="1:11" ht="15.75" hidden="1" customHeight="1">
      <c r="A264" s="276" t="s">
        <v>233</v>
      </c>
      <c r="B264" s="281">
        <v>260</v>
      </c>
      <c r="C264" s="445"/>
      <c r="D264" s="282"/>
      <c r="E264" s="282"/>
      <c r="F264" s="282"/>
      <c r="G264" s="282"/>
      <c r="H264" s="282"/>
      <c r="I264" s="282"/>
      <c r="J264" s="282"/>
      <c r="K264" s="284"/>
    </row>
    <row r="265" spans="1:11" ht="15.75" hidden="1" customHeight="1">
      <c r="A265" s="276" t="s">
        <v>233</v>
      </c>
      <c r="B265" s="281">
        <v>261</v>
      </c>
      <c r="C265" s="446"/>
      <c r="D265" s="282" t="s">
        <v>2229</v>
      </c>
      <c r="E265" s="282" t="s">
        <v>2229</v>
      </c>
      <c r="F265" s="282" t="s">
        <v>28</v>
      </c>
      <c r="G265" s="282">
        <v>2017</v>
      </c>
      <c r="H265" s="282" t="s">
        <v>2230</v>
      </c>
      <c r="I265" s="282">
        <v>1</v>
      </c>
      <c r="J265" s="282">
        <v>8</v>
      </c>
      <c r="K265" s="284">
        <v>8.7330074402666682</v>
      </c>
    </row>
    <row r="266" spans="1:11" ht="15.75" hidden="1" customHeight="1">
      <c r="A266" s="276" t="s">
        <v>233</v>
      </c>
      <c r="B266" s="281">
        <v>262</v>
      </c>
      <c r="C266" s="448" t="s">
        <v>243</v>
      </c>
      <c r="D266" s="282" t="s">
        <v>2229</v>
      </c>
      <c r="E266" s="282" t="s">
        <v>2229</v>
      </c>
      <c r="F266" s="282" t="s">
        <v>2235</v>
      </c>
      <c r="G266" s="282">
        <v>2018</v>
      </c>
      <c r="H266" s="282" t="s">
        <v>2230</v>
      </c>
      <c r="I266" s="282">
        <v>1</v>
      </c>
      <c r="J266" s="282">
        <v>8</v>
      </c>
      <c r="K266" s="447">
        <v>7.2435936532400023</v>
      </c>
    </row>
    <row r="267" spans="1:11" ht="15.75" hidden="1" customHeight="1">
      <c r="A267" s="276" t="s">
        <v>233</v>
      </c>
      <c r="B267" s="281">
        <v>263</v>
      </c>
      <c r="C267" s="445"/>
      <c r="D267" s="282"/>
      <c r="E267" s="282"/>
      <c r="F267" s="282"/>
      <c r="G267" s="282"/>
      <c r="H267" s="282"/>
      <c r="I267" s="282"/>
      <c r="J267" s="282"/>
      <c r="K267" s="445"/>
    </row>
    <row r="268" spans="1:11" ht="15.75" hidden="1" customHeight="1">
      <c r="A268" s="276" t="s">
        <v>233</v>
      </c>
      <c r="B268" s="281">
        <v>264</v>
      </c>
      <c r="C268" s="446"/>
      <c r="D268" s="282" t="s">
        <v>2229</v>
      </c>
      <c r="E268" s="282" t="s">
        <v>2229</v>
      </c>
      <c r="F268" s="282" t="s">
        <v>2233</v>
      </c>
      <c r="G268" s="282">
        <v>2017</v>
      </c>
      <c r="H268" s="282" t="s">
        <v>2230</v>
      </c>
      <c r="I268" s="282">
        <v>1</v>
      </c>
      <c r="J268" s="282">
        <v>8</v>
      </c>
      <c r="K268" s="446"/>
    </row>
    <row r="269" spans="1:11" ht="15.75" hidden="1" customHeight="1">
      <c r="A269" s="276" t="s">
        <v>233</v>
      </c>
      <c r="B269" s="281">
        <v>265</v>
      </c>
      <c r="C269" s="286" t="s">
        <v>2784</v>
      </c>
      <c r="D269" s="282"/>
      <c r="E269" s="282" t="s">
        <v>2229</v>
      </c>
      <c r="F269" s="282" t="s">
        <v>2229</v>
      </c>
      <c r="G269" s="282" t="s">
        <v>2233</v>
      </c>
      <c r="H269" s="282">
        <v>2017</v>
      </c>
      <c r="I269" s="282" t="s">
        <v>2230</v>
      </c>
      <c r="J269" s="282">
        <v>1</v>
      </c>
      <c r="K269" s="282">
        <v>8</v>
      </c>
    </row>
    <row r="270" spans="1:11" ht="15.75" hidden="1" customHeight="1">
      <c r="A270" s="276" t="s">
        <v>233</v>
      </c>
      <c r="B270" s="281">
        <v>266</v>
      </c>
      <c r="C270" s="286" t="s">
        <v>2785</v>
      </c>
      <c r="D270" s="282"/>
      <c r="E270" s="282" t="s">
        <v>2229</v>
      </c>
      <c r="F270" s="282" t="s">
        <v>2229</v>
      </c>
      <c r="G270" s="282" t="s">
        <v>2235</v>
      </c>
      <c r="H270" s="282">
        <v>2018</v>
      </c>
      <c r="I270" s="282" t="s">
        <v>2230</v>
      </c>
      <c r="J270" s="282">
        <v>1</v>
      </c>
      <c r="K270" s="282">
        <v>8</v>
      </c>
    </row>
    <row r="271" spans="1:11" ht="15.75" hidden="1" customHeight="1">
      <c r="A271" s="276" t="s">
        <v>233</v>
      </c>
      <c r="B271" s="281">
        <v>265</v>
      </c>
      <c r="C271" s="448" t="s">
        <v>244</v>
      </c>
      <c r="D271" s="282" t="s">
        <v>2229</v>
      </c>
      <c r="E271" s="282" t="s">
        <v>2229</v>
      </c>
      <c r="F271" s="282" t="s">
        <v>2235</v>
      </c>
      <c r="G271" s="282">
        <v>2018</v>
      </c>
      <c r="H271" s="282" t="s">
        <v>2230</v>
      </c>
      <c r="I271" s="282">
        <v>1</v>
      </c>
      <c r="J271" s="282">
        <v>8</v>
      </c>
      <c r="K271" s="447">
        <v>19.415775695073339</v>
      </c>
    </row>
    <row r="272" spans="1:11" ht="15.75" hidden="1" customHeight="1">
      <c r="A272" s="276" t="s">
        <v>233</v>
      </c>
      <c r="B272" s="281">
        <v>266</v>
      </c>
      <c r="C272" s="446"/>
      <c r="D272" s="282" t="s">
        <v>2229</v>
      </c>
      <c r="E272" s="282" t="s">
        <v>2229</v>
      </c>
      <c r="F272" s="282" t="s">
        <v>2233</v>
      </c>
      <c r="G272" s="282">
        <v>2017</v>
      </c>
      <c r="H272" s="282" t="s">
        <v>2230</v>
      </c>
      <c r="I272" s="282">
        <v>1</v>
      </c>
      <c r="J272" s="282">
        <v>8</v>
      </c>
      <c r="K272" s="446"/>
    </row>
    <row r="273" spans="1:11" ht="15.75" hidden="1" customHeight="1">
      <c r="A273" s="276" t="s">
        <v>233</v>
      </c>
      <c r="B273" s="281">
        <v>267</v>
      </c>
      <c r="C273" s="448" t="s">
        <v>245</v>
      </c>
      <c r="D273" s="282" t="s">
        <v>2229</v>
      </c>
      <c r="E273" s="282" t="s">
        <v>2229</v>
      </c>
      <c r="F273" s="282" t="s">
        <v>2235</v>
      </c>
      <c r="G273" s="282">
        <v>2018</v>
      </c>
      <c r="H273" s="282" t="s">
        <v>2230</v>
      </c>
      <c r="I273" s="282">
        <v>1</v>
      </c>
      <c r="J273" s="282">
        <v>8</v>
      </c>
      <c r="K273" s="447">
        <v>23.816718554533338</v>
      </c>
    </row>
    <row r="274" spans="1:11" ht="15.75" hidden="1" customHeight="1">
      <c r="A274" s="276" t="s">
        <v>233</v>
      </c>
      <c r="B274" s="281">
        <v>268</v>
      </c>
      <c r="C274" s="446"/>
      <c r="D274" s="282" t="s">
        <v>2229</v>
      </c>
      <c r="E274" s="282" t="s">
        <v>2229</v>
      </c>
      <c r="F274" s="282" t="s">
        <v>2236</v>
      </c>
      <c r="G274" s="282">
        <v>2021</v>
      </c>
      <c r="H274" s="282" t="s">
        <v>2230</v>
      </c>
      <c r="I274" s="282">
        <v>1</v>
      </c>
      <c r="J274" s="282">
        <v>122</v>
      </c>
      <c r="K274" s="446"/>
    </row>
    <row r="275" spans="1:11" ht="15.75" hidden="1" customHeight="1">
      <c r="A275" s="276" t="s">
        <v>233</v>
      </c>
      <c r="B275" s="281">
        <v>269</v>
      </c>
      <c r="C275" s="287" t="s">
        <v>246</v>
      </c>
      <c r="D275" s="282" t="s">
        <v>2229</v>
      </c>
      <c r="E275" s="282" t="s">
        <v>2229</v>
      </c>
      <c r="F275" s="282" t="s">
        <v>2238</v>
      </c>
      <c r="G275" s="282">
        <v>2021</v>
      </c>
      <c r="H275" s="282" t="s">
        <v>2230</v>
      </c>
      <c r="I275" s="282">
        <v>1</v>
      </c>
      <c r="J275" s="282">
        <v>122</v>
      </c>
      <c r="K275" s="284"/>
    </row>
    <row r="276" spans="1:11" ht="15.75" hidden="1" customHeight="1">
      <c r="A276" s="276" t="s">
        <v>233</v>
      </c>
      <c r="B276" s="281">
        <v>270</v>
      </c>
      <c r="C276" s="283" t="s">
        <v>247</v>
      </c>
      <c r="D276" s="282" t="s">
        <v>2229</v>
      </c>
      <c r="E276" s="282" t="s">
        <v>2229</v>
      </c>
      <c r="F276" s="282" t="s">
        <v>2233</v>
      </c>
      <c r="G276" s="282">
        <v>2017</v>
      </c>
      <c r="H276" s="282" t="s">
        <v>2230</v>
      </c>
      <c r="I276" s="282">
        <v>1</v>
      </c>
      <c r="J276" s="282">
        <v>8</v>
      </c>
      <c r="K276" s="284">
        <v>22.166483465513334</v>
      </c>
    </row>
    <row r="277" spans="1:11" ht="15.75" hidden="1" customHeight="1">
      <c r="A277" s="276" t="s">
        <v>233</v>
      </c>
      <c r="B277" s="281">
        <v>271</v>
      </c>
      <c r="C277" s="448" t="s">
        <v>248</v>
      </c>
      <c r="D277" s="282" t="s">
        <v>2229</v>
      </c>
      <c r="E277" s="282" t="s">
        <v>2229</v>
      </c>
      <c r="F277" s="282" t="s">
        <v>2235</v>
      </c>
      <c r="G277" s="282">
        <v>2018</v>
      </c>
      <c r="H277" s="282" t="s">
        <v>2230</v>
      </c>
      <c r="I277" s="282">
        <v>1</v>
      </c>
      <c r="J277" s="282">
        <v>8</v>
      </c>
      <c r="K277" s="447">
        <v>22.166483465513334</v>
      </c>
    </row>
    <row r="278" spans="1:11" ht="15.75" hidden="1" customHeight="1">
      <c r="A278" s="276" t="s">
        <v>233</v>
      </c>
      <c r="B278" s="281">
        <v>272</v>
      </c>
      <c r="C278" s="445"/>
      <c r="D278" s="282"/>
      <c r="E278" s="282"/>
      <c r="F278" s="282"/>
      <c r="G278" s="282"/>
      <c r="H278" s="282"/>
      <c r="I278" s="282"/>
      <c r="J278" s="282"/>
      <c r="K278" s="445"/>
    </row>
    <row r="279" spans="1:11" ht="15.75" hidden="1" customHeight="1">
      <c r="A279" s="276" t="s">
        <v>233</v>
      </c>
      <c r="B279" s="281">
        <v>273</v>
      </c>
      <c r="C279" s="446"/>
      <c r="D279" s="282" t="s">
        <v>2229</v>
      </c>
      <c r="E279" s="282" t="s">
        <v>2229</v>
      </c>
      <c r="F279" s="282" t="s">
        <v>2233</v>
      </c>
      <c r="G279" s="282">
        <v>2017</v>
      </c>
      <c r="H279" s="282" t="s">
        <v>2230</v>
      </c>
      <c r="I279" s="282">
        <v>1</v>
      </c>
      <c r="J279" s="282">
        <v>8</v>
      </c>
      <c r="K279" s="446"/>
    </row>
    <row r="280" spans="1:11" ht="15.75" hidden="1" customHeight="1">
      <c r="A280" s="276" t="s">
        <v>233</v>
      </c>
      <c r="B280" s="281">
        <v>274</v>
      </c>
      <c r="C280" s="283" t="s">
        <v>249</v>
      </c>
      <c r="D280" s="282" t="s">
        <v>2229</v>
      </c>
      <c r="E280" s="282" t="s">
        <v>2229</v>
      </c>
      <c r="F280" s="282" t="s">
        <v>2239</v>
      </c>
      <c r="G280" s="282">
        <v>2021</v>
      </c>
      <c r="H280" s="282" t="s">
        <v>2230</v>
      </c>
      <c r="I280" s="282">
        <v>1</v>
      </c>
      <c r="J280" s="282">
        <v>122</v>
      </c>
      <c r="K280" s="284"/>
    </row>
    <row r="281" spans="1:11" ht="15.75" hidden="1" customHeight="1">
      <c r="A281" s="276" t="s">
        <v>233</v>
      </c>
      <c r="B281" s="281">
        <v>275</v>
      </c>
      <c r="C281" s="448" t="s">
        <v>250</v>
      </c>
      <c r="D281" s="282" t="s">
        <v>2229</v>
      </c>
      <c r="E281" s="282" t="s">
        <v>2229</v>
      </c>
      <c r="F281" s="282" t="s">
        <v>2235</v>
      </c>
      <c r="G281" s="282">
        <v>2018</v>
      </c>
      <c r="H281" s="282" t="s">
        <v>2230</v>
      </c>
      <c r="I281" s="282">
        <v>1</v>
      </c>
      <c r="J281" s="282">
        <v>8</v>
      </c>
      <c r="K281" s="447">
        <v>22.166483465513334</v>
      </c>
    </row>
    <row r="282" spans="1:11" ht="15.75" hidden="1" customHeight="1">
      <c r="A282" s="276" t="s">
        <v>233</v>
      </c>
      <c r="B282" s="281">
        <v>276</v>
      </c>
      <c r="C282" s="445"/>
      <c r="D282" s="282" t="s">
        <v>2229</v>
      </c>
      <c r="E282" s="282" t="s">
        <v>2229</v>
      </c>
      <c r="F282" s="282" t="s">
        <v>2238</v>
      </c>
      <c r="G282" s="282">
        <v>2021</v>
      </c>
      <c r="H282" s="282" t="s">
        <v>2230</v>
      </c>
      <c r="I282" s="282">
        <v>1</v>
      </c>
      <c r="J282" s="282">
        <v>122</v>
      </c>
      <c r="K282" s="445"/>
    </row>
    <row r="283" spans="1:11" ht="15.75" hidden="1" customHeight="1">
      <c r="A283" s="276" t="s">
        <v>233</v>
      </c>
      <c r="B283" s="281">
        <v>277</v>
      </c>
      <c r="C283" s="446"/>
      <c r="D283" s="282" t="s">
        <v>2229</v>
      </c>
      <c r="E283" s="282" t="s">
        <v>2229</v>
      </c>
      <c r="F283" s="282" t="s">
        <v>2237</v>
      </c>
      <c r="G283" s="282">
        <v>2019</v>
      </c>
      <c r="H283" s="282" t="s">
        <v>2230</v>
      </c>
      <c r="I283" s="282">
        <v>1</v>
      </c>
      <c r="J283" s="282">
        <v>8</v>
      </c>
      <c r="K283" s="446"/>
    </row>
    <row r="284" spans="1:11" ht="15.75" hidden="1" customHeight="1">
      <c r="A284" s="276" t="s">
        <v>233</v>
      </c>
      <c r="B284" s="281">
        <v>275</v>
      </c>
      <c r="C284" s="444" t="s">
        <v>2786</v>
      </c>
      <c r="D284" s="282" t="s">
        <v>2229</v>
      </c>
      <c r="E284" s="282" t="s">
        <v>2229</v>
      </c>
      <c r="F284" s="282" t="s">
        <v>2235</v>
      </c>
      <c r="G284" s="282">
        <v>2018</v>
      </c>
      <c r="H284" s="282" t="s">
        <v>2230</v>
      </c>
      <c r="I284" s="282">
        <v>1</v>
      </c>
      <c r="J284" s="282">
        <v>8</v>
      </c>
      <c r="K284" s="447">
        <v>22.166483465513334</v>
      </c>
    </row>
    <row r="285" spans="1:11" ht="15.75" hidden="1" customHeight="1">
      <c r="A285" s="276" t="s">
        <v>233</v>
      </c>
      <c r="B285" s="281">
        <v>276</v>
      </c>
      <c r="C285" s="445"/>
      <c r="D285" s="282" t="s">
        <v>2229</v>
      </c>
      <c r="E285" s="282" t="s">
        <v>2229</v>
      </c>
      <c r="F285" s="282" t="s">
        <v>2238</v>
      </c>
      <c r="G285" s="282">
        <v>2021</v>
      </c>
      <c r="H285" s="282" t="s">
        <v>2230</v>
      </c>
      <c r="I285" s="282">
        <v>1</v>
      </c>
      <c r="J285" s="282">
        <v>122</v>
      </c>
      <c r="K285" s="445"/>
    </row>
    <row r="286" spans="1:11" ht="15.75" hidden="1" customHeight="1">
      <c r="A286" s="276" t="s">
        <v>233</v>
      </c>
      <c r="B286" s="281">
        <v>277</v>
      </c>
      <c r="C286" s="446"/>
      <c r="D286" s="282" t="s">
        <v>2229</v>
      </c>
      <c r="E286" s="282" t="s">
        <v>2229</v>
      </c>
      <c r="F286" s="282" t="s">
        <v>2237</v>
      </c>
      <c r="G286" s="282">
        <v>2019</v>
      </c>
      <c r="H286" s="282" t="s">
        <v>2230</v>
      </c>
      <c r="I286" s="282">
        <v>1</v>
      </c>
      <c r="J286" s="282">
        <v>8</v>
      </c>
      <c r="K286" s="446"/>
    </row>
    <row r="287" spans="1:11" ht="15.75" hidden="1" customHeight="1">
      <c r="A287" s="276" t="s">
        <v>233</v>
      </c>
      <c r="B287" s="281">
        <v>278</v>
      </c>
      <c r="C287" s="444" t="s">
        <v>2787</v>
      </c>
      <c r="D287" s="282" t="s">
        <v>2229</v>
      </c>
      <c r="E287" s="282" t="s">
        <v>2229</v>
      </c>
      <c r="F287" s="282" t="s">
        <v>2316</v>
      </c>
      <c r="G287" s="282">
        <v>2018</v>
      </c>
      <c r="H287" s="282" t="s">
        <v>2230</v>
      </c>
      <c r="I287" s="282">
        <v>1</v>
      </c>
      <c r="J287" s="282">
        <v>8</v>
      </c>
      <c r="K287" s="447">
        <v>8.7033076320400014</v>
      </c>
    </row>
    <row r="288" spans="1:11" ht="15.75" hidden="1" customHeight="1">
      <c r="A288" s="276" t="s">
        <v>233</v>
      </c>
      <c r="B288" s="281">
        <v>279</v>
      </c>
      <c r="C288" s="445"/>
      <c r="D288" s="282" t="s">
        <v>2229</v>
      </c>
      <c r="E288" s="282" t="s">
        <v>2229</v>
      </c>
      <c r="F288" s="282" t="s">
        <v>2237</v>
      </c>
      <c r="G288" s="282">
        <v>2019</v>
      </c>
      <c r="H288" s="282" t="s">
        <v>2230</v>
      </c>
      <c r="I288" s="282">
        <v>1</v>
      </c>
      <c r="J288" s="282">
        <v>8</v>
      </c>
      <c r="K288" s="451"/>
    </row>
    <row r="289" spans="1:11" ht="15.75" hidden="1" customHeight="1">
      <c r="A289" s="276" t="s">
        <v>233</v>
      </c>
      <c r="B289" s="281">
        <v>280</v>
      </c>
      <c r="C289" s="446"/>
      <c r="D289" s="282" t="s">
        <v>2229</v>
      </c>
      <c r="E289" s="282" t="s">
        <v>2229</v>
      </c>
      <c r="F289" s="282" t="s">
        <v>2235</v>
      </c>
      <c r="G289" s="282">
        <v>2018</v>
      </c>
      <c r="H289" s="282" t="s">
        <v>2230</v>
      </c>
      <c r="I289" s="282">
        <v>1</v>
      </c>
      <c r="J289" s="282">
        <v>8</v>
      </c>
      <c r="K289" s="452"/>
    </row>
    <row r="290" spans="1:11" ht="15.75" hidden="1" customHeight="1">
      <c r="A290" s="276" t="s">
        <v>233</v>
      </c>
      <c r="B290" s="281">
        <v>275</v>
      </c>
      <c r="C290" s="444" t="s">
        <v>2788</v>
      </c>
      <c r="D290" s="282" t="s">
        <v>2229</v>
      </c>
      <c r="E290" s="282" t="s">
        <v>2229</v>
      </c>
      <c r="F290" s="282" t="s">
        <v>2238</v>
      </c>
      <c r="G290" s="282">
        <v>2021</v>
      </c>
      <c r="H290" s="282" t="s">
        <v>2230</v>
      </c>
      <c r="I290" s="282">
        <v>1</v>
      </c>
      <c r="J290" s="282">
        <v>122</v>
      </c>
      <c r="K290" s="447">
        <v>22.166483465513334</v>
      </c>
    </row>
    <row r="291" spans="1:11" ht="15.75" hidden="1" customHeight="1">
      <c r="A291" s="276" t="s">
        <v>233</v>
      </c>
      <c r="B291" s="281">
        <v>276</v>
      </c>
      <c r="C291" s="445"/>
      <c r="D291" s="282" t="s">
        <v>2229</v>
      </c>
      <c r="E291" s="282" t="s">
        <v>2229</v>
      </c>
      <c r="F291" s="282" t="s">
        <v>2238</v>
      </c>
      <c r="G291" s="282">
        <v>2021</v>
      </c>
      <c r="H291" s="282" t="s">
        <v>2230</v>
      </c>
      <c r="I291" s="282">
        <v>1</v>
      </c>
      <c r="J291" s="282">
        <v>122</v>
      </c>
      <c r="K291" s="445"/>
    </row>
    <row r="292" spans="1:11" ht="15.75" hidden="1" customHeight="1">
      <c r="A292" s="276" t="s">
        <v>233</v>
      </c>
      <c r="B292" s="281">
        <v>277</v>
      </c>
      <c r="C292" s="446"/>
      <c r="D292" s="282" t="s">
        <v>2229</v>
      </c>
      <c r="E292" s="282" t="s">
        <v>2229</v>
      </c>
      <c r="F292" s="282" t="s">
        <v>2237</v>
      </c>
      <c r="G292" s="282">
        <v>2019</v>
      </c>
      <c r="H292" s="282" t="s">
        <v>2230</v>
      </c>
      <c r="I292" s="282">
        <v>1</v>
      </c>
      <c r="J292" s="282">
        <v>8</v>
      </c>
      <c r="K292" s="446"/>
    </row>
    <row r="293" spans="1:11" ht="15.75" hidden="1" customHeight="1">
      <c r="A293" s="276" t="s">
        <v>233</v>
      </c>
      <c r="B293" s="281">
        <v>278</v>
      </c>
      <c r="C293" s="448" t="s">
        <v>251</v>
      </c>
      <c r="D293" s="282" t="s">
        <v>2229</v>
      </c>
      <c r="E293" s="282" t="s">
        <v>2229</v>
      </c>
      <c r="F293" s="282" t="s">
        <v>2316</v>
      </c>
      <c r="G293" s="282">
        <v>2018</v>
      </c>
      <c r="H293" s="282" t="s">
        <v>2230</v>
      </c>
      <c r="I293" s="282">
        <v>1</v>
      </c>
      <c r="J293" s="282">
        <v>8</v>
      </c>
      <c r="K293" s="447">
        <v>8.7033076320400014</v>
      </c>
    </row>
    <row r="294" spans="1:11" ht="15.75" hidden="1" customHeight="1">
      <c r="A294" s="276" t="s">
        <v>233</v>
      </c>
      <c r="B294" s="281">
        <v>279</v>
      </c>
      <c r="C294" s="449"/>
      <c r="D294" s="282"/>
      <c r="E294" s="282"/>
      <c r="F294" s="282"/>
      <c r="G294" s="282"/>
      <c r="H294" s="282"/>
      <c r="I294" s="282"/>
      <c r="J294" s="282"/>
      <c r="K294" s="451"/>
    </row>
    <row r="295" spans="1:11" ht="15.75" hidden="1" customHeight="1">
      <c r="A295" s="276" t="s">
        <v>233</v>
      </c>
      <c r="B295" s="281">
        <v>280</v>
      </c>
      <c r="C295" s="450"/>
      <c r="D295" s="282" t="s">
        <v>2229</v>
      </c>
      <c r="E295" s="282" t="s">
        <v>2229</v>
      </c>
      <c r="F295" s="282" t="s">
        <v>2233</v>
      </c>
      <c r="G295" s="282">
        <v>2017</v>
      </c>
      <c r="H295" s="282" t="s">
        <v>2230</v>
      </c>
      <c r="I295" s="282">
        <v>1</v>
      </c>
      <c r="J295" s="282">
        <v>8</v>
      </c>
      <c r="K295" s="452"/>
    </row>
    <row r="296" spans="1:11" ht="15.75" hidden="1" customHeight="1">
      <c r="A296" s="26" t="s">
        <v>252</v>
      </c>
      <c r="B296" s="141">
        <v>281</v>
      </c>
      <c r="C296" s="26" t="str">
        <f>Demographics!C214</f>
        <v>Bishandot</v>
      </c>
      <c r="D296" s="29" t="s">
        <v>2042</v>
      </c>
      <c r="E296" s="123" t="s">
        <v>2218</v>
      </c>
      <c r="F296" s="123" t="s">
        <v>2317</v>
      </c>
      <c r="G296" s="29">
        <v>2018</v>
      </c>
      <c r="H296" s="29" t="s">
        <v>2220</v>
      </c>
      <c r="I296" s="83">
        <v>2</v>
      </c>
      <c r="J296" s="29"/>
      <c r="K296" s="126">
        <f>Vaccines!O282</f>
        <v>0</v>
      </c>
    </row>
    <row r="297" spans="1:11" ht="15.75" hidden="1" customHeight="1">
      <c r="A297" s="26" t="s">
        <v>252</v>
      </c>
      <c r="B297" s="141">
        <v>282</v>
      </c>
      <c r="C297" s="26" t="str">
        <f>Demographics!C215</f>
        <v>Choha Khalsa</v>
      </c>
      <c r="D297" s="29" t="s">
        <v>2061</v>
      </c>
      <c r="E297" s="123" t="s">
        <v>2270</v>
      </c>
      <c r="F297" s="123" t="s">
        <v>2270</v>
      </c>
      <c r="G297" s="29">
        <v>2018</v>
      </c>
      <c r="H297" s="29" t="s">
        <v>2220</v>
      </c>
      <c r="I297" s="83">
        <v>2</v>
      </c>
      <c r="J297" s="29"/>
      <c r="K297" s="126">
        <f>Vaccines!O283</f>
        <v>0</v>
      </c>
    </row>
    <row r="298" spans="1:11" ht="15.75" hidden="1" customHeight="1">
      <c r="A298" s="26" t="s">
        <v>252</v>
      </c>
      <c r="B298" s="141">
        <v>283</v>
      </c>
      <c r="C298" s="26" t="str">
        <f>Demographics!C216</f>
        <v>Darkali Mamoori</v>
      </c>
      <c r="D298" s="29" t="s">
        <v>2072</v>
      </c>
      <c r="E298" s="123" t="s">
        <v>2317</v>
      </c>
      <c r="F298" s="123" t="s">
        <v>2317</v>
      </c>
      <c r="G298" s="29">
        <v>2018</v>
      </c>
      <c r="H298" s="29" t="s">
        <v>2220</v>
      </c>
      <c r="I298" s="83">
        <v>2</v>
      </c>
      <c r="J298" s="29"/>
      <c r="K298" s="126">
        <f>Vaccines!O284</f>
        <v>0</v>
      </c>
    </row>
    <row r="299" spans="1:11" ht="15.75" hidden="1" customHeight="1">
      <c r="A299" s="26" t="s">
        <v>252</v>
      </c>
      <c r="B299" s="141">
        <v>284</v>
      </c>
      <c r="C299" s="26" t="str">
        <f>Demographics!C217</f>
        <v>Ghazan Abad</v>
      </c>
      <c r="D299" s="29" t="s">
        <v>2091</v>
      </c>
      <c r="E299" s="123"/>
      <c r="F299" s="123"/>
      <c r="G299" s="29">
        <v>2018</v>
      </c>
      <c r="H299" s="29" t="s">
        <v>2220</v>
      </c>
      <c r="I299" s="83">
        <v>2</v>
      </c>
      <c r="J299" s="29"/>
      <c r="K299" s="126">
        <f>Vaccines!O285</f>
        <v>0</v>
      </c>
    </row>
    <row r="300" spans="1:11" ht="15.75" hidden="1" customHeight="1">
      <c r="A300" s="26" t="s">
        <v>252</v>
      </c>
      <c r="B300" s="141">
        <v>285</v>
      </c>
      <c r="C300" s="26" t="str">
        <f>Demographics!C218</f>
        <v>Guff</v>
      </c>
      <c r="D300" s="29" t="s">
        <v>2091</v>
      </c>
      <c r="E300" s="123" t="s">
        <v>2270</v>
      </c>
      <c r="F300" s="123" t="s">
        <v>2270</v>
      </c>
      <c r="G300" s="29">
        <v>2018</v>
      </c>
      <c r="H300" s="29" t="s">
        <v>2220</v>
      </c>
      <c r="I300" s="83">
        <v>2</v>
      </c>
      <c r="J300" s="29"/>
      <c r="K300" s="126">
        <f>Vaccines!O286</f>
        <v>0</v>
      </c>
    </row>
    <row r="301" spans="1:11" ht="15.75" hidden="1" customHeight="1">
      <c r="A301" s="26" t="s">
        <v>252</v>
      </c>
      <c r="B301" s="141">
        <v>286</v>
      </c>
      <c r="C301" s="26" t="str">
        <f>Demographics!C219</f>
        <v>Kanoha</v>
      </c>
      <c r="D301" s="29" t="s">
        <v>2120</v>
      </c>
      <c r="E301" s="123"/>
      <c r="F301" s="123"/>
      <c r="G301" s="29">
        <v>2018</v>
      </c>
      <c r="H301" s="29" t="s">
        <v>2220</v>
      </c>
      <c r="I301" s="83">
        <v>2</v>
      </c>
      <c r="J301" s="29"/>
      <c r="K301" s="126">
        <f>Vaccines!O287</f>
        <v>0</v>
      </c>
    </row>
    <row r="302" spans="1:11" ht="15.75" hidden="1" customHeight="1">
      <c r="A302" s="26" t="s">
        <v>252</v>
      </c>
      <c r="B302" s="141">
        <v>287</v>
      </c>
      <c r="C302" s="26" t="str">
        <f>Demographics!C220</f>
        <v>Manianda</v>
      </c>
      <c r="D302" s="29" t="s">
        <v>2137</v>
      </c>
      <c r="E302" s="26"/>
      <c r="F302" s="26"/>
      <c r="G302" s="29">
        <v>2018</v>
      </c>
      <c r="H302" s="29" t="s">
        <v>2220</v>
      </c>
      <c r="I302" s="83">
        <v>2</v>
      </c>
      <c r="J302" s="26"/>
      <c r="K302" s="126">
        <f>Vaccines!O288</f>
        <v>0</v>
      </c>
    </row>
    <row r="303" spans="1:11" ht="15.75" hidden="1" customHeight="1">
      <c r="A303" s="26" t="s">
        <v>252</v>
      </c>
      <c r="B303" s="141">
        <v>288</v>
      </c>
      <c r="C303" s="26" t="str">
        <f>Demographics!C221</f>
        <v>Nala Musalmana</v>
      </c>
      <c r="D303" s="29" t="s">
        <v>2151</v>
      </c>
      <c r="E303" s="123" t="s">
        <v>2270</v>
      </c>
      <c r="F303" s="123" t="s">
        <v>2270</v>
      </c>
      <c r="G303" s="29">
        <v>2018</v>
      </c>
      <c r="H303" s="29" t="s">
        <v>2220</v>
      </c>
      <c r="I303" s="83">
        <v>2</v>
      </c>
      <c r="J303" s="29"/>
      <c r="K303" s="126">
        <f>Vaccines!O289</f>
        <v>0</v>
      </c>
    </row>
    <row r="304" spans="1:11" ht="15.75" hidden="1" customHeight="1">
      <c r="A304" s="26" t="s">
        <v>252</v>
      </c>
      <c r="B304" s="141">
        <v>289</v>
      </c>
      <c r="C304" s="26" t="str">
        <f>Demographics!C222</f>
        <v>Skoot</v>
      </c>
      <c r="D304" s="29" t="s">
        <v>2165</v>
      </c>
      <c r="E304" s="123"/>
      <c r="F304" s="123"/>
      <c r="G304" s="29">
        <v>2018</v>
      </c>
      <c r="H304" s="29" t="s">
        <v>2220</v>
      </c>
      <c r="I304" s="83">
        <v>2</v>
      </c>
      <c r="J304" s="29"/>
      <c r="K304" s="126">
        <f>Vaccines!O290</f>
        <v>0</v>
      </c>
    </row>
    <row r="305" spans="1:11" ht="15.75" hidden="1" customHeight="1">
      <c r="A305" s="26" t="s">
        <v>252</v>
      </c>
      <c r="B305" s="141">
        <v>290</v>
      </c>
      <c r="C305" s="26" t="str">
        <f>Demographics!C223</f>
        <v>Smoot</v>
      </c>
      <c r="D305" s="29" t="s">
        <v>2178</v>
      </c>
      <c r="E305" s="123" t="s">
        <v>2318</v>
      </c>
      <c r="F305" s="123" t="s">
        <v>2318</v>
      </c>
      <c r="G305" s="29">
        <v>2018</v>
      </c>
      <c r="H305" s="29" t="s">
        <v>2220</v>
      </c>
      <c r="I305" s="83">
        <v>2</v>
      </c>
      <c r="J305" s="29"/>
      <c r="K305" s="126">
        <f>Vaccines!O291</f>
        <v>0</v>
      </c>
    </row>
    <row r="306" spans="1:11" ht="15.75" hidden="1" customHeight="1">
      <c r="A306" s="26" t="s">
        <v>252</v>
      </c>
      <c r="B306" s="141">
        <v>291</v>
      </c>
      <c r="C306" s="26" t="str">
        <f>Demographics!C224</f>
        <v>Kallar Syedan</v>
      </c>
      <c r="D306" s="29" t="s">
        <v>2188</v>
      </c>
      <c r="E306" s="123" t="s">
        <v>2318</v>
      </c>
      <c r="F306" s="123" t="s">
        <v>2318</v>
      </c>
      <c r="G306" s="29">
        <v>2019</v>
      </c>
      <c r="H306" s="29" t="s">
        <v>2220</v>
      </c>
      <c r="I306" s="83">
        <v>3</v>
      </c>
      <c r="J306" s="29"/>
      <c r="K306" s="126">
        <f>Vaccines!O292</f>
        <v>0</v>
      </c>
    </row>
    <row r="307" spans="1:11" ht="15.75" customHeight="1"/>
    <row r="308" spans="1:11" ht="15.75" customHeight="1"/>
    <row r="309" spans="1:11" ht="15.75" customHeight="1"/>
    <row r="310" spans="1:11" ht="15.75" customHeight="1"/>
    <row r="311" spans="1:11" ht="15.75" customHeight="1"/>
    <row r="312" spans="1:11" ht="15.75" customHeight="1"/>
    <row r="313" spans="1:11" ht="15.75" customHeight="1"/>
    <row r="314" spans="1:11" ht="15.75" customHeight="1"/>
    <row r="315" spans="1:11" ht="15.75" customHeight="1"/>
    <row r="316" spans="1:11" ht="15.75" customHeight="1"/>
    <row r="317" spans="1:11" ht="15.75" customHeight="1"/>
    <row r="318" spans="1:11" ht="15.75" customHeight="1"/>
    <row r="319" spans="1:11" ht="15.75" customHeight="1"/>
    <row r="320" spans="1:11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A4:K306">
    <filterColumn colId="0">
      <filters>
        <filter val="Murree"/>
      </filters>
    </filterColumn>
  </autoFilter>
  <mergeCells count="49">
    <mergeCell ref="B1:K1"/>
    <mergeCell ref="B2:K2"/>
    <mergeCell ref="K24:K26"/>
    <mergeCell ref="K27:K28"/>
    <mergeCell ref="K29:K31"/>
    <mergeCell ref="K32:K33"/>
    <mergeCell ref="K35:K36"/>
    <mergeCell ref="K37:K38"/>
    <mergeCell ref="K39:K42"/>
    <mergeCell ref="K46:K47"/>
    <mergeCell ref="K50:K52"/>
    <mergeCell ref="K53:K54"/>
    <mergeCell ref="K56:K58"/>
    <mergeCell ref="K59:K62"/>
    <mergeCell ref="K64:K65"/>
    <mergeCell ref="K66:K67"/>
    <mergeCell ref="K68:K71"/>
    <mergeCell ref="K72:K74"/>
    <mergeCell ref="K75:K76"/>
    <mergeCell ref="K79:K80"/>
    <mergeCell ref="C281:C283"/>
    <mergeCell ref="C287:C289"/>
    <mergeCell ref="K83:K85"/>
    <mergeCell ref="K259:K260"/>
    <mergeCell ref="K261:K262"/>
    <mergeCell ref="K266:K268"/>
    <mergeCell ref="K271:K272"/>
    <mergeCell ref="K86:K88"/>
    <mergeCell ref="C250:C252"/>
    <mergeCell ref="K250:K252"/>
    <mergeCell ref="C256:C258"/>
    <mergeCell ref="K256:K258"/>
    <mergeCell ref="C259:C260"/>
    <mergeCell ref="C290:C292"/>
    <mergeCell ref="K290:K292"/>
    <mergeCell ref="C293:C295"/>
    <mergeCell ref="K293:K295"/>
    <mergeCell ref="C261:C262"/>
    <mergeCell ref="C284:C286"/>
    <mergeCell ref="K284:K286"/>
    <mergeCell ref="K273:K274"/>
    <mergeCell ref="K277:K279"/>
    <mergeCell ref="K281:K283"/>
    <mergeCell ref="K287:K289"/>
    <mergeCell ref="C263:C265"/>
    <mergeCell ref="C266:C268"/>
    <mergeCell ref="C271:C272"/>
    <mergeCell ref="C273:C274"/>
    <mergeCell ref="C277:C279"/>
  </mergeCells>
  <hyperlinks>
    <hyperlink ref="F169" r:id="rId1" display="http://vls.400a.ac/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tabSelected="1" workbookViewId="0">
      <selection activeCell="B225" sqref="B225"/>
    </sheetView>
  </sheetViews>
  <sheetFormatPr defaultColWidth="14.42578125" defaultRowHeight="15" customHeight="1"/>
  <cols>
    <col min="1" max="1" width="11.85546875" customWidth="1"/>
    <col min="2" max="2" width="14.85546875" customWidth="1"/>
    <col min="3" max="4" width="23.85546875" customWidth="1"/>
    <col min="5" max="5" width="16.5703125" customWidth="1"/>
    <col min="6" max="7" width="16.42578125" customWidth="1"/>
    <col min="8" max="8" width="11.7109375" customWidth="1"/>
    <col min="9" max="9" width="11.28515625" customWidth="1"/>
    <col min="10" max="10" width="10.85546875" customWidth="1"/>
    <col min="11" max="11" width="11.5703125" customWidth="1"/>
    <col min="12" max="26" width="8.7109375" customWidth="1"/>
  </cols>
  <sheetData>
    <row r="1" spans="1:21">
      <c r="B1" s="438" t="s">
        <v>2319</v>
      </c>
      <c r="C1" s="439"/>
      <c r="D1" s="439"/>
      <c r="E1" s="439"/>
      <c r="F1" s="439"/>
      <c r="G1" s="439"/>
      <c r="H1" s="439"/>
      <c r="I1" s="439"/>
      <c r="J1" s="439"/>
      <c r="K1" s="439"/>
      <c r="L1" s="3"/>
      <c r="M1" s="3"/>
      <c r="N1" s="3"/>
      <c r="O1" s="3"/>
    </row>
    <row r="2" spans="1:21" ht="15.75">
      <c r="B2" s="438" t="s">
        <v>2320</v>
      </c>
      <c r="C2" s="439"/>
      <c r="D2" s="439"/>
      <c r="E2" s="439"/>
      <c r="F2" s="439"/>
      <c r="G2" s="439"/>
      <c r="H2" s="439"/>
      <c r="I2" s="439"/>
      <c r="J2" s="439"/>
      <c r="K2" s="439"/>
      <c r="L2" s="3"/>
      <c r="M2" s="3"/>
      <c r="N2" s="3"/>
      <c r="O2" s="119"/>
      <c r="P2" s="119"/>
      <c r="Q2" s="119"/>
      <c r="R2" s="119"/>
      <c r="S2" s="119"/>
      <c r="T2" s="119"/>
    </row>
    <row r="3" spans="1:21" ht="15.75">
      <c r="U3" s="120"/>
    </row>
    <row r="4" spans="1:21" ht="30">
      <c r="A4" s="26" t="s">
        <v>4</v>
      </c>
      <c r="B4" s="121" t="s">
        <v>5</v>
      </c>
      <c r="C4" s="122" t="s">
        <v>6</v>
      </c>
      <c r="D4" s="122" t="s">
        <v>2210</v>
      </c>
      <c r="E4" s="122" t="s">
        <v>2211</v>
      </c>
      <c r="F4" s="122" t="s">
        <v>2212</v>
      </c>
      <c r="G4" s="122" t="s">
        <v>2213</v>
      </c>
      <c r="H4" s="122" t="s">
        <v>2214</v>
      </c>
      <c r="I4" s="122" t="s">
        <v>2215</v>
      </c>
      <c r="J4" s="122" t="s">
        <v>2216</v>
      </c>
      <c r="K4" s="122" t="s">
        <v>2321</v>
      </c>
      <c r="U4" s="120"/>
    </row>
    <row r="5" spans="1:21" ht="15.75" hidden="1">
      <c r="A5" s="26">
        <f>HR!A5</f>
        <v>0</v>
      </c>
      <c r="B5" s="124">
        <v>1</v>
      </c>
      <c r="C5" s="163" t="s">
        <v>17</v>
      </c>
      <c r="D5" s="123" t="s">
        <v>2218</v>
      </c>
      <c r="E5" s="29" t="str">
        <f t="shared" ref="E5:E9" si="0">F5</f>
        <v>HBC 150</v>
      </c>
      <c r="F5" s="164" t="s">
        <v>2219</v>
      </c>
      <c r="G5" s="29">
        <v>2021</v>
      </c>
      <c r="H5" s="32" t="s">
        <v>2230</v>
      </c>
      <c r="I5" s="29">
        <v>1</v>
      </c>
      <c r="J5" s="29">
        <v>8</v>
      </c>
      <c r="K5" s="29">
        <v>0</v>
      </c>
      <c r="U5" s="120"/>
    </row>
    <row r="6" spans="1:21" ht="15.75" hidden="1">
      <c r="A6" s="26">
        <f>HR!A6</f>
        <v>0</v>
      </c>
      <c r="B6" s="124">
        <v>2</v>
      </c>
      <c r="C6" s="163" t="s">
        <v>19</v>
      </c>
      <c r="D6" s="123" t="s">
        <v>2218</v>
      </c>
      <c r="E6" s="29" t="str">
        <f t="shared" si="0"/>
        <v>HBC 150</v>
      </c>
      <c r="F6" s="164" t="s">
        <v>2219</v>
      </c>
      <c r="G6" s="29">
        <v>2021</v>
      </c>
      <c r="H6" s="32" t="s">
        <v>2230</v>
      </c>
      <c r="I6" s="29">
        <v>1</v>
      </c>
      <c r="J6" s="29">
        <v>8</v>
      </c>
      <c r="K6" s="29">
        <v>0</v>
      </c>
      <c r="U6" s="127"/>
    </row>
    <row r="7" spans="1:21" ht="15.75" hidden="1">
      <c r="A7" s="26">
        <f>HR!A7</f>
        <v>0</v>
      </c>
      <c r="B7" s="124">
        <v>3</v>
      </c>
      <c r="C7" s="163" t="s">
        <v>20</v>
      </c>
      <c r="D7" s="123" t="s">
        <v>2218</v>
      </c>
      <c r="E7" s="29" t="str">
        <f t="shared" si="0"/>
        <v>HBC 260</v>
      </c>
      <c r="F7" s="164" t="s">
        <v>2221</v>
      </c>
      <c r="G7" s="29">
        <v>2021</v>
      </c>
      <c r="H7" s="32" t="s">
        <v>2230</v>
      </c>
      <c r="I7" s="29">
        <v>1</v>
      </c>
      <c r="J7" s="29">
        <v>8</v>
      </c>
      <c r="K7" s="29">
        <v>0</v>
      </c>
      <c r="U7" s="127"/>
    </row>
    <row r="8" spans="1:21" ht="15.75" hidden="1">
      <c r="A8" s="26">
        <f>HR!A8</f>
        <v>0</v>
      </c>
      <c r="B8" s="124">
        <v>4</v>
      </c>
      <c r="C8" s="163" t="s">
        <v>21</v>
      </c>
      <c r="D8" s="123" t="s">
        <v>2218</v>
      </c>
      <c r="E8" s="29" t="str">
        <f t="shared" si="0"/>
        <v>HBC 150</v>
      </c>
      <c r="F8" s="165" t="s">
        <v>2219</v>
      </c>
      <c r="G8" s="29">
        <v>2021</v>
      </c>
      <c r="H8" s="32" t="s">
        <v>2230</v>
      </c>
      <c r="I8" s="29">
        <v>1</v>
      </c>
      <c r="J8" s="29">
        <v>8</v>
      </c>
      <c r="K8" s="29">
        <v>0</v>
      </c>
      <c r="U8" s="127"/>
    </row>
    <row r="9" spans="1:21" ht="15.75" hidden="1">
      <c r="A9" s="26">
        <f>HR!A9</f>
        <v>0</v>
      </c>
      <c r="B9" s="124">
        <v>5</v>
      </c>
      <c r="C9" s="163" t="s">
        <v>22</v>
      </c>
      <c r="D9" s="123" t="s">
        <v>2218</v>
      </c>
      <c r="E9" s="29" t="str">
        <f t="shared" si="0"/>
        <v>HBC 260</v>
      </c>
      <c r="F9" s="164" t="s">
        <v>2221</v>
      </c>
      <c r="G9" s="29">
        <v>2021</v>
      </c>
      <c r="H9" s="32" t="s">
        <v>2230</v>
      </c>
      <c r="I9" s="29">
        <v>1</v>
      </c>
      <c r="J9" s="29">
        <v>8</v>
      </c>
      <c r="K9" s="29">
        <v>0</v>
      </c>
      <c r="U9" s="127"/>
    </row>
    <row r="10" spans="1:21" ht="15.75" hidden="1">
      <c r="A10" s="26">
        <f>HR!A10</f>
        <v>0</v>
      </c>
      <c r="B10" s="124">
        <v>6</v>
      </c>
      <c r="C10" s="163" t="s">
        <v>24</v>
      </c>
      <c r="D10" s="128" t="s">
        <v>2222</v>
      </c>
      <c r="E10" s="128" t="s">
        <v>2223</v>
      </c>
      <c r="F10" s="128" t="s">
        <v>2223</v>
      </c>
      <c r="G10" s="29">
        <v>2021</v>
      </c>
      <c r="H10" s="32" t="s">
        <v>2230</v>
      </c>
      <c r="I10" s="29">
        <v>1</v>
      </c>
      <c r="J10" s="29">
        <v>8</v>
      </c>
      <c r="K10" s="29">
        <v>0</v>
      </c>
      <c r="U10" s="127"/>
    </row>
    <row r="11" spans="1:21" ht="15.75" hidden="1">
      <c r="A11" s="26" t="s">
        <v>2226</v>
      </c>
      <c r="B11" s="124">
        <v>7</v>
      </c>
      <c r="C11" s="163" t="s">
        <v>25</v>
      </c>
      <c r="D11" s="128" t="s">
        <v>2222</v>
      </c>
      <c r="E11" s="128" t="s">
        <v>2223</v>
      </c>
      <c r="F11" s="128" t="s">
        <v>2223</v>
      </c>
      <c r="G11" s="29">
        <v>2021</v>
      </c>
      <c r="H11" s="32" t="s">
        <v>2230</v>
      </c>
      <c r="I11" s="29">
        <v>1</v>
      </c>
      <c r="J11" s="29">
        <v>8</v>
      </c>
      <c r="K11" s="29">
        <v>0</v>
      </c>
      <c r="U11" s="127"/>
    </row>
    <row r="12" spans="1:21" ht="15.75" hidden="1">
      <c r="A12" s="26">
        <f>HR!A12</f>
        <v>0</v>
      </c>
      <c r="B12" s="124">
        <v>8</v>
      </c>
      <c r="C12" s="163" t="s">
        <v>26</v>
      </c>
      <c r="D12" s="128" t="s">
        <v>2222</v>
      </c>
      <c r="E12" s="128" t="s">
        <v>2223</v>
      </c>
      <c r="F12" s="128" t="s">
        <v>2223</v>
      </c>
      <c r="G12" s="29">
        <v>2021</v>
      </c>
      <c r="H12" s="32" t="s">
        <v>2230</v>
      </c>
      <c r="I12" s="29">
        <v>1</v>
      </c>
      <c r="J12" s="29">
        <v>8</v>
      </c>
      <c r="K12" s="29">
        <v>0</v>
      </c>
      <c r="U12" s="127"/>
    </row>
    <row r="13" spans="1:21" ht="15.75" hidden="1">
      <c r="A13" s="26">
        <f>HR!A13</f>
        <v>0</v>
      </c>
      <c r="B13" s="124">
        <v>9</v>
      </c>
      <c r="C13" s="163" t="s">
        <v>27</v>
      </c>
      <c r="D13" s="128" t="s">
        <v>28</v>
      </c>
      <c r="E13" s="30" t="s">
        <v>28</v>
      </c>
      <c r="F13" s="165" t="s">
        <v>28</v>
      </c>
      <c r="G13" s="30" t="s">
        <v>28</v>
      </c>
      <c r="H13" s="35" t="s">
        <v>28</v>
      </c>
      <c r="I13" s="30" t="s">
        <v>28</v>
      </c>
      <c r="J13" s="30" t="s">
        <v>28</v>
      </c>
      <c r="K13" s="30" t="s">
        <v>28</v>
      </c>
      <c r="U13" s="127"/>
    </row>
    <row r="14" spans="1:21" ht="15.75" hidden="1">
      <c r="A14" s="26">
        <f>HR!A14</f>
        <v>0</v>
      </c>
      <c r="B14" s="124">
        <v>10</v>
      </c>
      <c r="C14" s="163" t="s">
        <v>29</v>
      </c>
      <c r="D14" s="128" t="s">
        <v>2222</v>
      </c>
      <c r="E14" s="128" t="s">
        <v>2224</v>
      </c>
      <c r="F14" s="128" t="s">
        <v>2224</v>
      </c>
      <c r="G14" s="29">
        <v>2018</v>
      </c>
      <c r="H14" s="32" t="s">
        <v>2230</v>
      </c>
      <c r="I14" s="29">
        <v>1</v>
      </c>
      <c r="J14" s="29">
        <v>8</v>
      </c>
      <c r="K14" s="29">
        <v>0</v>
      </c>
      <c r="U14" s="127"/>
    </row>
    <row r="15" spans="1:21" hidden="1">
      <c r="A15" s="26">
        <f>HR!A15</f>
        <v>0</v>
      </c>
      <c r="B15" s="124">
        <v>11</v>
      </c>
      <c r="C15" s="163" t="s">
        <v>30</v>
      </c>
      <c r="D15" s="123" t="s">
        <v>2218</v>
      </c>
      <c r="E15" s="128" t="s">
        <v>2225</v>
      </c>
      <c r="F15" s="128" t="s">
        <v>2225</v>
      </c>
      <c r="G15" s="29">
        <v>2021</v>
      </c>
      <c r="H15" s="32" t="s">
        <v>2230</v>
      </c>
      <c r="I15" s="29">
        <v>1</v>
      </c>
      <c r="J15" s="29">
        <v>8</v>
      </c>
      <c r="K15" s="29">
        <v>0</v>
      </c>
    </row>
    <row r="16" spans="1:21" hidden="1">
      <c r="A16" s="26">
        <f>HR!A16</f>
        <v>0</v>
      </c>
      <c r="B16" s="124">
        <v>12</v>
      </c>
      <c r="C16" s="163" t="s">
        <v>31</v>
      </c>
      <c r="D16" s="123" t="s">
        <v>2218</v>
      </c>
      <c r="E16" s="29" t="str">
        <f t="shared" ref="E16:E18" si="1">F16</f>
        <v>HBC 260</v>
      </c>
      <c r="F16" s="164" t="s">
        <v>2221</v>
      </c>
      <c r="G16" s="29">
        <v>2021</v>
      </c>
      <c r="H16" s="32" t="s">
        <v>2230</v>
      </c>
      <c r="I16" s="29">
        <v>1</v>
      </c>
      <c r="J16" s="29">
        <v>8</v>
      </c>
      <c r="K16" s="29">
        <v>0</v>
      </c>
    </row>
    <row r="17" spans="1:11" hidden="1">
      <c r="A17" s="26">
        <f>HR!A17</f>
        <v>0</v>
      </c>
      <c r="B17" s="124">
        <v>13</v>
      </c>
      <c r="C17" s="163" t="s">
        <v>32</v>
      </c>
      <c r="D17" s="123" t="s">
        <v>2218</v>
      </c>
      <c r="E17" s="29" t="str">
        <f t="shared" si="1"/>
        <v>HBC 260</v>
      </c>
      <c r="F17" s="164" t="s">
        <v>2221</v>
      </c>
      <c r="G17" s="29">
        <v>2021</v>
      </c>
      <c r="H17" s="32" t="s">
        <v>2230</v>
      </c>
      <c r="I17" s="29">
        <v>1</v>
      </c>
      <c r="J17" s="29">
        <v>8</v>
      </c>
      <c r="K17" s="29">
        <v>0</v>
      </c>
    </row>
    <row r="18" spans="1:11" hidden="1">
      <c r="A18" s="26">
        <f>HR!A18</f>
        <v>0</v>
      </c>
      <c r="B18" s="124">
        <v>14</v>
      </c>
      <c r="C18" s="163" t="s">
        <v>33</v>
      </c>
      <c r="D18" s="123" t="s">
        <v>2218</v>
      </c>
      <c r="E18" s="29" t="str">
        <f t="shared" si="1"/>
        <v>HBC 150</v>
      </c>
      <c r="F18" s="165" t="s">
        <v>2219</v>
      </c>
      <c r="G18" s="29">
        <v>2021</v>
      </c>
      <c r="H18" s="32" t="s">
        <v>2230</v>
      </c>
      <c r="I18" s="29">
        <v>1</v>
      </c>
      <c r="J18" s="29">
        <v>8</v>
      </c>
      <c r="K18" s="29">
        <v>0</v>
      </c>
    </row>
    <row r="19" spans="1:11" hidden="1">
      <c r="A19" s="26">
        <f>HR!A19</f>
        <v>0</v>
      </c>
      <c r="B19" s="124">
        <v>15</v>
      </c>
      <c r="C19" s="163" t="s">
        <v>34</v>
      </c>
      <c r="D19" s="123" t="s">
        <v>2218</v>
      </c>
      <c r="E19" s="128" t="s">
        <v>2221</v>
      </c>
      <c r="F19" s="128" t="s">
        <v>2221</v>
      </c>
      <c r="G19" s="29">
        <v>2021</v>
      </c>
      <c r="H19" s="32" t="s">
        <v>2230</v>
      </c>
      <c r="I19" s="29">
        <v>1</v>
      </c>
      <c r="J19" s="29">
        <v>8</v>
      </c>
      <c r="K19" s="29">
        <v>0</v>
      </c>
    </row>
    <row r="20" spans="1:11" hidden="1">
      <c r="A20" s="26" t="s">
        <v>2228</v>
      </c>
      <c r="B20" s="124">
        <v>16</v>
      </c>
      <c r="C20" s="32" t="s">
        <v>36</v>
      </c>
      <c r="D20" s="32" t="s">
        <v>2229</v>
      </c>
      <c r="E20" s="32" t="s">
        <v>2229</v>
      </c>
      <c r="F20" s="32" t="s">
        <v>28</v>
      </c>
      <c r="G20" s="32">
        <v>2018</v>
      </c>
      <c r="H20" s="32" t="s">
        <v>2230</v>
      </c>
      <c r="I20" s="32">
        <v>1</v>
      </c>
      <c r="J20" s="32">
        <v>8</v>
      </c>
      <c r="K20" s="126" t="s">
        <v>2783</v>
      </c>
    </row>
    <row r="21" spans="1:11" ht="15.75" hidden="1" customHeight="1">
      <c r="A21" s="26" t="s">
        <v>2228</v>
      </c>
      <c r="B21" s="124">
        <v>17</v>
      </c>
      <c r="C21" s="32"/>
      <c r="D21" s="32" t="s">
        <v>2229</v>
      </c>
      <c r="E21" s="32" t="s">
        <v>2229</v>
      </c>
      <c r="F21" s="32" t="s">
        <v>2231</v>
      </c>
      <c r="G21" s="32">
        <v>2021</v>
      </c>
      <c r="H21" s="32" t="s">
        <v>2230</v>
      </c>
      <c r="I21" s="32">
        <v>1</v>
      </c>
      <c r="J21" s="32">
        <v>211</v>
      </c>
      <c r="K21" s="126"/>
    </row>
    <row r="22" spans="1:11" ht="15.75" hidden="1" customHeight="1">
      <c r="A22" s="26" t="s">
        <v>2228</v>
      </c>
      <c r="B22" s="124">
        <v>18</v>
      </c>
      <c r="C22" s="115" t="s">
        <v>38</v>
      </c>
      <c r="D22" s="32" t="s">
        <v>2229</v>
      </c>
      <c r="E22" s="32" t="s">
        <v>2229</v>
      </c>
      <c r="F22" s="32" t="s">
        <v>2232</v>
      </c>
      <c r="G22" s="32">
        <v>2018</v>
      </c>
      <c r="H22" s="32" t="s">
        <v>2230</v>
      </c>
      <c r="I22" s="32">
        <v>1</v>
      </c>
      <c r="J22" s="32">
        <v>8</v>
      </c>
      <c r="K22" s="126" t="s">
        <v>2783</v>
      </c>
    </row>
    <row r="23" spans="1:11" ht="15.75" hidden="1" customHeight="1">
      <c r="A23" s="26" t="s">
        <v>2228</v>
      </c>
      <c r="B23" s="124">
        <v>19</v>
      </c>
      <c r="C23" s="115" t="s">
        <v>40</v>
      </c>
      <c r="D23" s="32" t="s">
        <v>2229</v>
      </c>
      <c r="E23" s="32" t="s">
        <v>2229</v>
      </c>
      <c r="F23" s="32" t="s">
        <v>2233</v>
      </c>
      <c r="G23" s="32">
        <v>2017</v>
      </c>
      <c r="H23" s="32" t="s">
        <v>2234</v>
      </c>
      <c r="I23" s="32">
        <v>1</v>
      </c>
      <c r="J23" s="32">
        <v>8</v>
      </c>
      <c r="K23" s="126" t="s">
        <v>2783</v>
      </c>
    </row>
    <row r="24" spans="1:11" ht="15.75" hidden="1" customHeight="1">
      <c r="A24" s="26" t="s">
        <v>2228</v>
      </c>
      <c r="B24" s="124">
        <v>20</v>
      </c>
      <c r="C24" s="32" t="s">
        <v>42</v>
      </c>
      <c r="D24" s="32" t="s">
        <v>2229</v>
      </c>
      <c r="E24" s="32" t="s">
        <v>2229</v>
      </c>
      <c r="F24" s="32" t="s">
        <v>2235</v>
      </c>
      <c r="G24" s="32">
        <v>2018</v>
      </c>
      <c r="H24" s="32" t="s">
        <v>2230</v>
      </c>
      <c r="I24" s="32">
        <v>1</v>
      </c>
      <c r="J24" s="32">
        <v>8</v>
      </c>
      <c r="K24" s="453" t="s">
        <v>2783</v>
      </c>
    </row>
    <row r="25" spans="1:11" ht="15.75" hidden="1" customHeight="1">
      <c r="A25" s="26" t="s">
        <v>2228</v>
      </c>
      <c r="B25" s="124">
        <v>21</v>
      </c>
      <c r="C25" s="32"/>
      <c r="D25" s="32" t="s">
        <v>2229</v>
      </c>
      <c r="E25" s="32" t="s">
        <v>2229</v>
      </c>
      <c r="F25" s="32" t="s">
        <v>2231</v>
      </c>
      <c r="G25" s="32">
        <v>2021</v>
      </c>
      <c r="H25" s="32" t="s">
        <v>2230</v>
      </c>
      <c r="I25" s="32">
        <v>1</v>
      </c>
      <c r="J25" s="32">
        <v>211</v>
      </c>
      <c r="K25" s="454"/>
    </row>
    <row r="26" spans="1:11" ht="15.75" hidden="1" customHeight="1">
      <c r="A26" s="26" t="s">
        <v>2228</v>
      </c>
      <c r="B26" s="124">
        <v>22</v>
      </c>
      <c r="C26" s="32"/>
      <c r="D26" s="32" t="s">
        <v>2229</v>
      </c>
      <c r="E26" s="32" t="s">
        <v>2229</v>
      </c>
      <c r="F26" s="32" t="s">
        <v>2233</v>
      </c>
      <c r="G26" s="32">
        <v>2017</v>
      </c>
      <c r="H26" s="32" t="s">
        <v>2230</v>
      </c>
      <c r="I26" s="32">
        <v>1</v>
      </c>
      <c r="J26" s="32">
        <v>8</v>
      </c>
      <c r="K26" s="437"/>
    </row>
    <row r="27" spans="1:11" ht="15.75" hidden="1" customHeight="1">
      <c r="A27" s="26" t="s">
        <v>2228</v>
      </c>
      <c r="B27" s="124">
        <v>23</v>
      </c>
      <c r="C27" s="32" t="s">
        <v>44</v>
      </c>
      <c r="D27" s="32" t="s">
        <v>2229</v>
      </c>
      <c r="E27" s="32" t="s">
        <v>2229</v>
      </c>
      <c r="F27" s="32" t="s">
        <v>2235</v>
      </c>
      <c r="G27" s="32">
        <v>2018</v>
      </c>
      <c r="H27" s="32" t="s">
        <v>2230</v>
      </c>
      <c r="I27" s="32">
        <v>1</v>
      </c>
      <c r="J27" s="32">
        <v>8</v>
      </c>
      <c r="K27" s="453" t="s">
        <v>2783</v>
      </c>
    </row>
    <row r="28" spans="1:11" ht="15.75" hidden="1" customHeight="1">
      <c r="A28" s="26" t="s">
        <v>2228</v>
      </c>
      <c r="B28" s="124">
        <v>24</v>
      </c>
      <c r="C28" s="32"/>
      <c r="D28" s="32" t="s">
        <v>2229</v>
      </c>
      <c r="E28" s="32" t="s">
        <v>2229</v>
      </c>
      <c r="F28" s="32" t="s">
        <v>2233</v>
      </c>
      <c r="G28" s="32">
        <v>2017</v>
      </c>
      <c r="H28" s="32" t="s">
        <v>2230</v>
      </c>
      <c r="I28" s="32">
        <v>1</v>
      </c>
      <c r="J28" s="32">
        <v>8</v>
      </c>
      <c r="K28" s="437"/>
    </row>
    <row r="29" spans="1:11" ht="15.75" hidden="1" customHeight="1">
      <c r="A29" s="26" t="s">
        <v>2228</v>
      </c>
      <c r="B29" s="124">
        <v>25</v>
      </c>
      <c r="C29" s="32" t="s">
        <v>46</v>
      </c>
      <c r="D29" s="32" t="s">
        <v>2229</v>
      </c>
      <c r="E29" s="32" t="s">
        <v>2229</v>
      </c>
      <c r="F29" s="32" t="s">
        <v>2235</v>
      </c>
      <c r="G29" s="32">
        <v>2018</v>
      </c>
      <c r="H29" s="32" t="s">
        <v>2230</v>
      </c>
      <c r="I29" s="32">
        <v>1</v>
      </c>
      <c r="J29" s="32">
        <v>8</v>
      </c>
      <c r="K29" s="453" t="s">
        <v>2783</v>
      </c>
    </row>
    <row r="30" spans="1:11" ht="15.75" hidden="1" customHeight="1">
      <c r="A30" s="26" t="s">
        <v>2228</v>
      </c>
      <c r="B30" s="124">
        <v>26</v>
      </c>
      <c r="C30" s="32"/>
      <c r="D30" s="32" t="s">
        <v>2229</v>
      </c>
      <c r="E30" s="32" t="s">
        <v>2229</v>
      </c>
      <c r="F30" s="32" t="s">
        <v>2236</v>
      </c>
      <c r="G30" s="32">
        <v>2021</v>
      </c>
      <c r="H30" s="32" t="s">
        <v>2230</v>
      </c>
      <c r="I30" s="32">
        <v>1</v>
      </c>
      <c r="J30" s="32">
        <v>122</v>
      </c>
      <c r="K30" s="454"/>
    </row>
    <row r="31" spans="1:11" ht="15.75" hidden="1" customHeight="1">
      <c r="A31" s="26" t="s">
        <v>2228</v>
      </c>
      <c r="B31" s="124">
        <v>27</v>
      </c>
      <c r="C31" s="32"/>
      <c r="D31" s="32" t="s">
        <v>2229</v>
      </c>
      <c r="E31" s="32" t="s">
        <v>2229</v>
      </c>
      <c r="F31" s="32" t="s">
        <v>2233</v>
      </c>
      <c r="G31" s="32">
        <v>2017</v>
      </c>
      <c r="H31" s="32" t="s">
        <v>2230</v>
      </c>
      <c r="I31" s="32">
        <v>1</v>
      </c>
      <c r="J31" s="32">
        <v>8</v>
      </c>
      <c r="K31" s="437"/>
    </row>
    <row r="32" spans="1:11" ht="15.75" hidden="1" customHeight="1">
      <c r="A32" s="26" t="s">
        <v>2228</v>
      </c>
      <c r="B32" s="124">
        <v>28</v>
      </c>
      <c r="C32" s="32" t="s">
        <v>48</v>
      </c>
      <c r="D32" s="32" t="s">
        <v>2229</v>
      </c>
      <c r="E32" s="32" t="s">
        <v>2229</v>
      </c>
      <c r="F32" s="32" t="s">
        <v>2235</v>
      </c>
      <c r="G32" s="32">
        <v>2018</v>
      </c>
      <c r="H32" s="32" t="s">
        <v>2230</v>
      </c>
      <c r="I32" s="32">
        <v>1</v>
      </c>
      <c r="J32" s="32">
        <v>8</v>
      </c>
      <c r="K32" s="453" t="s">
        <v>2783</v>
      </c>
    </row>
    <row r="33" spans="1:11" ht="15.75" hidden="1" customHeight="1">
      <c r="A33" s="26" t="s">
        <v>2228</v>
      </c>
      <c r="B33" s="124">
        <v>29</v>
      </c>
      <c r="C33" s="32"/>
      <c r="D33" s="32" t="s">
        <v>2229</v>
      </c>
      <c r="E33" s="32" t="s">
        <v>2229</v>
      </c>
      <c r="F33" s="32" t="s">
        <v>2233</v>
      </c>
      <c r="G33" s="32">
        <v>2017</v>
      </c>
      <c r="H33" s="32" t="s">
        <v>2230</v>
      </c>
      <c r="I33" s="32">
        <v>1</v>
      </c>
      <c r="J33" s="32">
        <v>8</v>
      </c>
      <c r="K33" s="437"/>
    </row>
    <row r="34" spans="1:11" ht="15.75" hidden="1" customHeight="1">
      <c r="A34" s="26" t="s">
        <v>2228</v>
      </c>
      <c r="B34" s="124">
        <v>30</v>
      </c>
      <c r="C34" s="115" t="s">
        <v>50</v>
      </c>
      <c r="D34" s="32" t="s">
        <v>2229</v>
      </c>
      <c r="E34" s="32" t="s">
        <v>2229</v>
      </c>
      <c r="F34" s="32" t="s">
        <v>28</v>
      </c>
      <c r="G34" s="32">
        <v>2017</v>
      </c>
      <c r="H34" s="32" t="s">
        <v>2230</v>
      </c>
      <c r="I34" s="32">
        <v>1</v>
      </c>
      <c r="J34" s="32">
        <v>8</v>
      </c>
      <c r="K34" s="126" t="s">
        <v>2783</v>
      </c>
    </row>
    <row r="35" spans="1:11" ht="15.75" hidden="1" customHeight="1">
      <c r="A35" s="26" t="s">
        <v>2228</v>
      </c>
      <c r="B35" s="124">
        <v>31</v>
      </c>
      <c r="C35" s="32" t="s">
        <v>52</v>
      </c>
      <c r="D35" s="32" t="s">
        <v>2229</v>
      </c>
      <c r="E35" s="32" t="s">
        <v>2229</v>
      </c>
      <c r="F35" s="32" t="s">
        <v>2235</v>
      </c>
      <c r="G35" s="32">
        <v>2018</v>
      </c>
      <c r="H35" s="32" t="s">
        <v>2230</v>
      </c>
      <c r="I35" s="32">
        <v>1</v>
      </c>
      <c r="J35" s="32">
        <v>8</v>
      </c>
      <c r="K35" s="453" t="s">
        <v>2783</v>
      </c>
    </row>
    <row r="36" spans="1:11" ht="15.75" hidden="1" customHeight="1">
      <c r="A36" s="26" t="s">
        <v>2228</v>
      </c>
      <c r="B36" s="124">
        <v>32</v>
      </c>
      <c r="C36" s="32"/>
      <c r="D36" s="32" t="s">
        <v>2229</v>
      </c>
      <c r="E36" s="32" t="s">
        <v>2229</v>
      </c>
      <c r="F36" s="32" t="s">
        <v>2233</v>
      </c>
      <c r="G36" s="32">
        <v>2017</v>
      </c>
      <c r="H36" s="32" t="s">
        <v>2230</v>
      </c>
      <c r="I36" s="32">
        <v>1</v>
      </c>
      <c r="J36" s="32">
        <v>8</v>
      </c>
      <c r="K36" s="437"/>
    </row>
    <row r="37" spans="1:11" ht="15.75" hidden="1" customHeight="1">
      <c r="A37" s="26" t="s">
        <v>2228</v>
      </c>
      <c r="B37" s="124">
        <v>33</v>
      </c>
      <c r="C37" s="32" t="s">
        <v>54</v>
      </c>
      <c r="D37" s="32" t="s">
        <v>2229</v>
      </c>
      <c r="E37" s="32" t="s">
        <v>2229</v>
      </c>
      <c r="F37" s="32" t="s">
        <v>2235</v>
      </c>
      <c r="G37" s="32">
        <v>2018</v>
      </c>
      <c r="H37" s="32" t="s">
        <v>2230</v>
      </c>
      <c r="I37" s="32">
        <v>1</v>
      </c>
      <c r="J37" s="32">
        <v>8</v>
      </c>
      <c r="K37" s="453" t="s">
        <v>2783</v>
      </c>
    </row>
    <row r="38" spans="1:11" ht="15.75" hidden="1" customHeight="1">
      <c r="A38" s="26" t="s">
        <v>2228</v>
      </c>
      <c r="B38" s="124">
        <v>34</v>
      </c>
      <c r="C38" s="32"/>
      <c r="D38" s="32" t="s">
        <v>2229</v>
      </c>
      <c r="E38" s="32" t="s">
        <v>2229</v>
      </c>
      <c r="F38" s="32" t="s">
        <v>2233</v>
      </c>
      <c r="G38" s="32">
        <v>2017</v>
      </c>
      <c r="H38" s="32" t="s">
        <v>2230</v>
      </c>
      <c r="I38" s="32">
        <v>1</v>
      </c>
      <c r="J38" s="32">
        <v>8</v>
      </c>
      <c r="K38" s="437"/>
    </row>
    <row r="39" spans="1:11" ht="15.75" hidden="1" customHeight="1">
      <c r="A39" s="26" t="s">
        <v>2228</v>
      </c>
      <c r="B39" s="124">
        <v>35</v>
      </c>
      <c r="C39" s="32" t="s">
        <v>56</v>
      </c>
      <c r="D39" s="32" t="s">
        <v>2229</v>
      </c>
      <c r="E39" s="32" t="s">
        <v>2229</v>
      </c>
      <c r="F39" s="32" t="s">
        <v>2235</v>
      </c>
      <c r="G39" s="32">
        <v>2018</v>
      </c>
      <c r="H39" s="32" t="s">
        <v>2230</v>
      </c>
      <c r="I39" s="32">
        <v>1</v>
      </c>
      <c r="J39" s="32">
        <v>8</v>
      </c>
      <c r="K39" s="453" t="s">
        <v>2783</v>
      </c>
    </row>
    <row r="40" spans="1:11" ht="15.75" hidden="1" customHeight="1">
      <c r="A40" s="26" t="s">
        <v>2228</v>
      </c>
      <c r="B40" s="124">
        <v>36</v>
      </c>
      <c r="C40" s="115"/>
      <c r="D40" s="32" t="s">
        <v>2229</v>
      </c>
      <c r="E40" s="32" t="s">
        <v>2229</v>
      </c>
      <c r="F40" s="32" t="s">
        <v>2236</v>
      </c>
      <c r="G40" s="32">
        <v>2021</v>
      </c>
      <c r="H40" s="32" t="s">
        <v>2230</v>
      </c>
      <c r="I40" s="32">
        <v>1</v>
      </c>
      <c r="J40" s="32">
        <v>122</v>
      </c>
      <c r="K40" s="454"/>
    </row>
    <row r="41" spans="1:11" ht="15.75" hidden="1" customHeight="1">
      <c r="A41" s="26" t="s">
        <v>2228</v>
      </c>
      <c r="B41" s="124">
        <v>37</v>
      </c>
      <c r="C41" s="32"/>
      <c r="D41" s="32" t="s">
        <v>2229</v>
      </c>
      <c r="E41" s="32" t="s">
        <v>2229</v>
      </c>
      <c r="F41" s="32" t="s">
        <v>2237</v>
      </c>
      <c r="G41" s="32">
        <v>2021</v>
      </c>
      <c r="H41" s="32" t="s">
        <v>2230</v>
      </c>
      <c r="I41" s="32">
        <v>1</v>
      </c>
      <c r="J41" s="32">
        <v>80</v>
      </c>
      <c r="K41" s="454"/>
    </row>
    <row r="42" spans="1:11" ht="15.75" hidden="1" customHeight="1">
      <c r="A42" s="26" t="s">
        <v>2228</v>
      </c>
      <c r="B42" s="124">
        <v>38</v>
      </c>
      <c r="C42" s="32"/>
      <c r="D42" s="32" t="s">
        <v>2229</v>
      </c>
      <c r="E42" s="32" t="s">
        <v>2229</v>
      </c>
      <c r="F42" s="32" t="s">
        <v>2233</v>
      </c>
      <c r="G42" s="32">
        <v>2017</v>
      </c>
      <c r="H42" s="32" t="s">
        <v>2230</v>
      </c>
      <c r="I42" s="32">
        <v>1</v>
      </c>
      <c r="J42" s="32">
        <v>8</v>
      </c>
      <c r="K42" s="437"/>
    </row>
    <row r="43" spans="1:11" ht="15.75" hidden="1" customHeight="1">
      <c r="A43" s="26" t="s">
        <v>2228</v>
      </c>
      <c r="B43" s="124">
        <v>39</v>
      </c>
      <c r="C43" s="32" t="s">
        <v>58</v>
      </c>
      <c r="D43" s="32" t="s">
        <v>2229</v>
      </c>
      <c r="E43" s="32" t="s">
        <v>2229</v>
      </c>
      <c r="F43" s="32" t="s">
        <v>28</v>
      </c>
      <c r="G43" s="32">
        <v>2018</v>
      </c>
      <c r="H43" s="32" t="s">
        <v>2230</v>
      </c>
      <c r="I43" s="32">
        <v>1</v>
      </c>
      <c r="J43" s="32">
        <v>8</v>
      </c>
      <c r="K43" s="126" t="s">
        <v>2783</v>
      </c>
    </row>
    <row r="44" spans="1:11" ht="15.75" hidden="1" customHeight="1">
      <c r="A44" s="26" t="s">
        <v>2228</v>
      </c>
      <c r="B44" s="124">
        <v>40</v>
      </c>
      <c r="C44" s="32"/>
      <c r="D44" s="32" t="s">
        <v>2229</v>
      </c>
      <c r="E44" s="32" t="s">
        <v>2229</v>
      </c>
      <c r="F44" s="32" t="s">
        <v>2238</v>
      </c>
      <c r="G44" s="32">
        <v>2021</v>
      </c>
      <c r="H44" s="32" t="s">
        <v>2230</v>
      </c>
      <c r="I44" s="32">
        <v>1</v>
      </c>
      <c r="J44" s="32">
        <v>122</v>
      </c>
      <c r="K44" s="126"/>
    </row>
    <row r="45" spans="1:11" ht="15.75" hidden="1" customHeight="1">
      <c r="A45" s="26" t="s">
        <v>2228</v>
      </c>
      <c r="B45" s="124">
        <v>41</v>
      </c>
      <c r="C45" s="115" t="s">
        <v>60</v>
      </c>
      <c r="D45" s="32" t="s">
        <v>2229</v>
      </c>
      <c r="E45" s="32" t="s">
        <v>2229</v>
      </c>
      <c r="F45" s="32" t="s">
        <v>2233</v>
      </c>
      <c r="G45" s="32">
        <v>2017</v>
      </c>
      <c r="H45" s="32" t="s">
        <v>2230</v>
      </c>
      <c r="I45" s="32">
        <v>1</v>
      </c>
      <c r="J45" s="32">
        <v>8</v>
      </c>
      <c r="K45" s="126" t="s">
        <v>2783</v>
      </c>
    </row>
    <row r="46" spans="1:11" ht="15.75" hidden="1" customHeight="1">
      <c r="A46" s="26" t="s">
        <v>2228</v>
      </c>
      <c r="B46" s="124">
        <v>42</v>
      </c>
      <c r="C46" s="32" t="s">
        <v>62</v>
      </c>
      <c r="D46" s="32" t="s">
        <v>2229</v>
      </c>
      <c r="E46" s="32" t="s">
        <v>2229</v>
      </c>
      <c r="F46" s="32" t="s">
        <v>2235</v>
      </c>
      <c r="G46" s="32">
        <v>2018</v>
      </c>
      <c r="H46" s="32" t="s">
        <v>2230</v>
      </c>
      <c r="I46" s="32">
        <v>1</v>
      </c>
      <c r="J46" s="32">
        <v>8</v>
      </c>
      <c r="K46" s="453" t="s">
        <v>2783</v>
      </c>
    </row>
    <row r="47" spans="1:11" ht="15.75" hidden="1" customHeight="1">
      <c r="A47" s="26" t="s">
        <v>2228</v>
      </c>
      <c r="B47" s="124">
        <v>43</v>
      </c>
      <c r="C47" s="32"/>
      <c r="D47" s="32" t="s">
        <v>2229</v>
      </c>
      <c r="E47" s="32" t="s">
        <v>2229</v>
      </c>
      <c r="F47" s="32" t="s">
        <v>2233</v>
      </c>
      <c r="G47" s="32">
        <v>2017</v>
      </c>
      <c r="H47" s="32" t="s">
        <v>2230</v>
      </c>
      <c r="I47" s="32">
        <v>1</v>
      </c>
      <c r="J47" s="32">
        <v>8</v>
      </c>
      <c r="K47" s="437"/>
    </row>
    <row r="48" spans="1:11" ht="15.75" hidden="1" customHeight="1">
      <c r="A48" s="26" t="s">
        <v>2228</v>
      </c>
      <c r="B48" s="124">
        <v>44</v>
      </c>
      <c r="C48" s="32" t="s">
        <v>64</v>
      </c>
      <c r="D48" s="32" t="s">
        <v>2229</v>
      </c>
      <c r="E48" s="32" t="s">
        <v>2229</v>
      </c>
      <c r="F48" s="32" t="s">
        <v>2239</v>
      </c>
      <c r="G48" s="32">
        <v>2021</v>
      </c>
      <c r="H48" s="32" t="s">
        <v>2230</v>
      </c>
      <c r="I48" s="32">
        <v>1</v>
      </c>
      <c r="J48" s="32">
        <v>122</v>
      </c>
      <c r="K48" s="126"/>
    </row>
    <row r="49" spans="1:11" ht="15.75" hidden="1" customHeight="1">
      <c r="A49" s="26" t="s">
        <v>2228</v>
      </c>
      <c r="B49" s="124">
        <v>45</v>
      </c>
      <c r="C49" s="32"/>
      <c r="D49" s="32" t="s">
        <v>2229</v>
      </c>
      <c r="E49" s="32" t="s">
        <v>2229</v>
      </c>
      <c r="F49" s="32" t="s">
        <v>28</v>
      </c>
      <c r="G49" s="32">
        <v>2018</v>
      </c>
      <c r="H49" s="32" t="s">
        <v>2230</v>
      </c>
      <c r="I49" s="32">
        <v>1</v>
      </c>
      <c r="J49" s="32">
        <v>8</v>
      </c>
      <c r="K49" s="126" t="s">
        <v>2783</v>
      </c>
    </row>
    <row r="50" spans="1:11" ht="15.75" hidden="1" customHeight="1">
      <c r="A50" s="26" t="s">
        <v>2228</v>
      </c>
      <c r="B50" s="124">
        <v>46</v>
      </c>
      <c r="C50" s="32" t="s">
        <v>66</v>
      </c>
      <c r="D50" s="32" t="s">
        <v>2229</v>
      </c>
      <c r="E50" s="32" t="s">
        <v>2229</v>
      </c>
      <c r="F50" s="32" t="s">
        <v>2235</v>
      </c>
      <c r="G50" s="32">
        <v>2018</v>
      </c>
      <c r="H50" s="32" t="s">
        <v>2230</v>
      </c>
      <c r="I50" s="32">
        <v>1</v>
      </c>
      <c r="J50" s="32">
        <v>8</v>
      </c>
      <c r="K50" s="453" t="s">
        <v>2783</v>
      </c>
    </row>
    <row r="51" spans="1:11" ht="15.75" hidden="1" customHeight="1">
      <c r="A51" s="26" t="s">
        <v>2228</v>
      </c>
      <c r="B51" s="124">
        <v>47</v>
      </c>
      <c r="C51" s="32"/>
      <c r="D51" s="32" t="s">
        <v>2229</v>
      </c>
      <c r="E51" s="32" t="s">
        <v>2229</v>
      </c>
      <c r="F51" s="32" t="s">
        <v>2239</v>
      </c>
      <c r="G51" s="32">
        <v>2021</v>
      </c>
      <c r="H51" s="32" t="s">
        <v>2230</v>
      </c>
      <c r="I51" s="32">
        <v>1</v>
      </c>
      <c r="J51" s="32">
        <v>122</v>
      </c>
      <c r="K51" s="454"/>
    </row>
    <row r="52" spans="1:11" ht="15.75" hidden="1" customHeight="1">
      <c r="A52" s="26" t="s">
        <v>2228</v>
      </c>
      <c r="B52" s="124">
        <v>48</v>
      </c>
      <c r="C52" s="32"/>
      <c r="D52" s="32" t="s">
        <v>2229</v>
      </c>
      <c r="E52" s="32" t="s">
        <v>2229</v>
      </c>
      <c r="F52" s="32" t="s">
        <v>2233</v>
      </c>
      <c r="G52" s="32">
        <v>2017</v>
      </c>
      <c r="H52" s="32" t="s">
        <v>2230</v>
      </c>
      <c r="I52" s="32">
        <v>1</v>
      </c>
      <c r="J52" s="32">
        <v>8</v>
      </c>
      <c r="K52" s="437"/>
    </row>
    <row r="53" spans="1:11" ht="15.75" hidden="1" customHeight="1">
      <c r="A53" s="26" t="s">
        <v>2228</v>
      </c>
      <c r="B53" s="124">
        <v>49</v>
      </c>
      <c r="C53" s="32" t="s">
        <v>68</v>
      </c>
      <c r="D53" s="32" t="s">
        <v>2229</v>
      </c>
      <c r="E53" s="32" t="s">
        <v>2229</v>
      </c>
      <c r="F53" s="32" t="s">
        <v>2235</v>
      </c>
      <c r="G53" s="32">
        <v>2018</v>
      </c>
      <c r="H53" s="32" t="s">
        <v>2230</v>
      </c>
      <c r="I53" s="32">
        <v>1</v>
      </c>
      <c r="J53" s="32">
        <v>8</v>
      </c>
      <c r="K53" s="453" t="s">
        <v>2783</v>
      </c>
    </row>
    <row r="54" spans="1:11" ht="15.75" hidden="1" customHeight="1">
      <c r="A54" s="26" t="s">
        <v>2228</v>
      </c>
      <c r="B54" s="124">
        <v>50</v>
      </c>
      <c r="C54" s="32"/>
      <c r="D54" s="32" t="s">
        <v>2229</v>
      </c>
      <c r="E54" s="32" t="s">
        <v>2229</v>
      </c>
      <c r="F54" s="32" t="s">
        <v>2233</v>
      </c>
      <c r="G54" s="32">
        <v>2017</v>
      </c>
      <c r="H54" s="32" t="s">
        <v>2230</v>
      </c>
      <c r="I54" s="32">
        <v>1</v>
      </c>
      <c r="J54" s="32">
        <v>8</v>
      </c>
      <c r="K54" s="437"/>
    </row>
    <row r="55" spans="1:11" ht="15.75" hidden="1" customHeight="1">
      <c r="A55" s="26" t="s">
        <v>2228</v>
      </c>
      <c r="B55" s="124">
        <v>51</v>
      </c>
      <c r="C55" s="115" t="s">
        <v>70</v>
      </c>
      <c r="D55" s="32" t="s">
        <v>2229</v>
      </c>
      <c r="E55" s="32" t="s">
        <v>2229</v>
      </c>
      <c r="F55" s="32" t="s">
        <v>2233</v>
      </c>
      <c r="G55" s="32">
        <v>2017</v>
      </c>
      <c r="H55" s="32" t="s">
        <v>2230</v>
      </c>
      <c r="I55" s="32">
        <v>1</v>
      </c>
      <c r="J55" s="32">
        <v>8</v>
      </c>
      <c r="K55" s="126" t="s">
        <v>2783</v>
      </c>
    </row>
    <row r="56" spans="1:11" ht="15.75" hidden="1" customHeight="1">
      <c r="A56" s="26" t="s">
        <v>2228</v>
      </c>
      <c r="B56" s="124">
        <v>52</v>
      </c>
      <c r="C56" s="32" t="s">
        <v>72</v>
      </c>
      <c r="D56" s="32" t="s">
        <v>2229</v>
      </c>
      <c r="E56" s="32" t="s">
        <v>2229</v>
      </c>
      <c r="F56" s="32" t="s">
        <v>28</v>
      </c>
      <c r="G56" s="32">
        <v>2018</v>
      </c>
      <c r="H56" s="32" t="s">
        <v>2230</v>
      </c>
      <c r="I56" s="32">
        <v>1</v>
      </c>
      <c r="J56" s="32">
        <v>8</v>
      </c>
      <c r="K56" s="453" t="s">
        <v>2783</v>
      </c>
    </row>
    <row r="57" spans="1:11" ht="15.75" hidden="1" customHeight="1">
      <c r="A57" s="26" t="s">
        <v>2228</v>
      </c>
      <c r="B57" s="124">
        <v>53</v>
      </c>
      <c r="C57" s="32"/>
      <c r="D57" s="32" t="s">
        <v>2229</v>
      </c>
      <c r="E57" s="32" t="s">
        <v>2229</v>
      </c>
      <c r="F57" s="32" t="s">
        <v>2239</v>
      </c>
      <c r="G57" s="32">
        <v>2021</v>
      </c>
      <c r="H57" s="32" t="s">
        <v>2230</v>
      </c>
      <c r="I57" s="32">
        <v>1</v>
      </c>
      <c r="J57" s="32">
        <v>122</v>
      </c>
      <c r="K57" s="454"/>
    </row>
    <row r="58" spans="1:11" ht="15.75" hidden="1" customHeight="1">
      <c r="A58" s="26" t="s">
        <v>2228</v>
      </c>
      <c r="B58" s="124">
        <v>54</v>
      </c>
      <c r="C58" s="32"/>
      <c r="D58" s="32" t="s">
        <v>2229</v>
      </c>
      <c r="E58" s="32" t="s">
        <v>2229</v>
      </c>
      <c r="F58" s="32" t="s">
        <v>2240</v>
      </c>
      <c r="G58" s="32">
        <v>2018</v>
      </c>
      <c r="H58" s="32" t="s">
        <v>2230</v>
      </c>
      <c r="I58" s="32">
        <v>1</v>
      </c>
      <c r="J58" s="32">
        <v>8</v>
      </c>
      <c r="K58" s="437"/>
    </row>
    <row r="59" spans="1:11" ht="15.75" hidden="1" customHeight="1">
      <c r="A59" s="26" t="s">
        <v>2228</v>
      </c>
      <c r="B59" s="124">
        <v>55</v>
      </c>
      <c r="C59" s="32" t="s">
        <v>74</v>
      </c>
      <c r="D59" s="32" t="s">
        <v>2229</v>
      </c>
      <c r="E59" s="32" t="s">
        <v>2229</v>
      </c>
      <c r="F59" s="32" t="s">
        <v>28</v>
      </c>
      <c r="G59" s="32">
        <v>2018</v>
      </c>
      <c r="H59" s="32" t="s">
        <v>2230</v>
      </c>
      <c r="I59" s="32">
        <v>1</v>
      </c>
      <c r="J59" s="32">
        <v>8</v>
      </c>
      <c r="K59" s="453" t="s">
        <v>2783</v>
      </c>
    </row>
    <row r="60" spans="1:11" ht="15.75" hidden="1" customHeight="1">
      <c r="A60" s="26" t="s">
        <v>2228</v>
      </c>
      <c r="B60" s="124">
        <v>56</v>
      </c>
      <c r="C60" s="32"/>
      <c r="D60" s="32" t="s">
        <v>2229</v>
      </c>
      <c r="E60" s="32" t="s">
        <v>2229</v>
      </c>
      <c r="F60" s="32" t="s">
        <v>2238</v>
      </c>
      <c r="G60" s="32">
        <v>2021</v>
      </c>
      <c r="H60" s="32" t="s">
        <v>2230</v>
      </c>
      <c r="I60" s="32">
        <v>1</v>
      </c>
      <c r="J60" s="32">
        <v>122</v>
      </c>
      <c r="K60" s="454"/>
    </row>
    <row r="61" spans="1:11" ht="15.75" hidden="1" customHeight="1">
      <c r="A61" s="26" t="s">
        <v>2228</v>
      </c>
      <c r="B61" s="124">
        <v>57</v>
      </c>
      <c r="C61" s="32"/>
      <c r="D61" s="32" t="s">
        <v>2229</v>
      </c>
      <c r="E61" s="32" t="s">
        <v>2229</v>
      </c>
      <c r="F61" s="32" t="s">
        <v>2239</v>
      </c>
      <c r="G61" s="32">
        <v>2021</v>
      </c>
      <c r="H61" s="32" t="s">
        <v>2230</v>
      </c>
      <c r="I61" s="32">
        <v>1</v>
      </c>
      <c r="J61" s="32">
        <v>80</v>
      </c>
      <c r="K61" s="454"/>
    </row>
    <row r="62" spans="1:11" ht="15.75" hidden="1" customHeight="1">
      <c r="A62" s="26" t="s">
        <v>2228</v>
      </c>
      <c r="B62" s="124">
        <v>58</v>
      </c>
      <c r="C62" s="32"/>
      <c r="D62" s="32" t="s">
        <v>2229</v>
      </c>
      <c r="E62" s="32" t="s">
        <v>2229</v>
      </c>
      <c r="F62" s="32" t="s">
        <v>2240</v>
      </c>
      <c r="G62" s="32">
        <v>2018</v>
      </c>
      <c r="H62" s="32" t="s">
        <v>2230</v>
      </c>
      <c r="I62" s="32">
        <v>1</v>
      </c>
      <c r="J62" s="32">
        <v>8</v>
      </c>
      <c r="K62" s="437"/>
    </row>
    <row r="63" spans="1:11" ht="15.75" hidden="1" customHeight="1">
      <c r="A63" s="26" t="s">
        <v>2228</v>
      </c>
      <c r="B63" s="124">
        <v>59</v>
      </c>
      <c r="C63" s="32" t="s">
        <v>76</v>
      </c>
      <c r="D63" s="32" t="s">
        <v>2229</v>
      </c>
      <c r="E63" s="32" t="s">
        <v>2229</v>
      </c>
      <c r="F63" s="32" t="s">
        <v>2241</v>
      </c>
      <c r="G63" s="32">
        <v>2018</v>
      </c>
      <c r="H63" s="32" t="s">
        <v>2230</v>
      </c>
      <c r="I63" s="32">
        <v>1</v>
      </c>
      <c r="J63" s="32">
        <v>8</v>
      </c>
      <c r="K63" s="126" t="s">
        <v>2783</v>
      </c>
    </row>
    <row r="64" spans="1:11" ht="15.75" hidden="1" customHeight="1">
      <c r="A64" s="26" t="s">
        <v>2228</v>
      </c>
      <c r="B64" s="124">
        <v>60</v>
      </c>
      <c r="C64" s="32" t="s">
        <v>78</v>
      </c>
      <c r="D64" s="32" t="s">
        <v>2229</v>
      </c>
      <c r="E64" s="32" t="s">
        <v>2229</v>
      </c>
      <c r="F64" s="32" t="s">
        <v>2235</v>
      </c>
      <c r="G64" s="32">
        <v>2018</v>
      </c>
      <c r="H64" s="32" t="s">
        <v>2230</v>
      </c>
      <c r="I64" s="32">
        <v>1</v>
      </c>
      <c r="J64" s="32">
        <v>8</v>
      </c>
      <c r="K64" s="453" t="s">
        <v>2783</v>
      </c>
    </row>
    <row r="65" spans="1:11" ht="15.75" hidden="1" customHeight="1">
      <c r="A65" s="26" t="s">
        <v>2228</v>
      </c>
      <c r="B65" s="124">
        <v>61</v>
      </c>
      <c r="C65" s="32"/>
      <c r="D65" s="32" t="s">
        <v>2229</v>
      </c>
      <c r="E65" s="32" t="s">
        <v>2229</v>
      </c>
      <c r="F65" s="32" t="s">
        <v>2233</v>
      </c>
      <c r="G65" s="32">
        <v>2017</v>
      </c>
      <c r="H65" s="32" t="s">
        <v>2230</v>
      </c>
      <c r="I65" s="32">
        <v>1</v>
      </c>
      <c r="J65" s="32">
        <v>8</v>
      </c>
      <c r="K65" s="437"/>
    </row>
    <row r="66" spans="1:11" ht="15.75" hidden="1" customHeight="1">
      <c r="A66" s="26" t="s">
        <v>2228</v>
      </c>
      <c r="B66" s="124">
        <v>62</v>
      </c>
      <c r="C66" s="32" t="s">
        <v>80</v>
      </c>
      <c r="D66" s="32" t="s">
        <v>2229</v>
      </c>
      <c r="E66" s="32" t="s">
        <v>2229</v>
      </c>
      <c r="F66" s="32" t="s">
        <v>2235</v>
      </c>
      <c r="G66" s="32">
        <v>2018</v>
      </c>
      <c r="H66" s="32" t="s">
        <v>2230</v>
      </c>
      <c r="I66" s="32">
        <v>1</v>
      </c>
      <c r="J66" s="32">
        <v>8</v>
      </c>
      <c r="K66" s="453" t="s">
        <v>2783</v>
      </c>
    </row>
    <row r="67" spans="1:11" ht="15.75" hidden="1" customHeight="1">
      <c r="A67" s="26" t="s">
        <v>2228</v>
      </c>
      <c r="B67" s="124">
        <v>63</v>
      </c>
      <c r="C67" s="32"/>
      <c r="D67" s="32" t="s">
        <v>2229</v>
      </c>
      <c r="E67" s="32" t="s">
        <v>2229</v>
      </c>
      <c r="F67" s="32" t="s">
        <v>2233</v>
      </c>
      <c r="G67" s="32">
        <v>2017</v>
      </c>
      <c r="H67" s="32" t="s">
        <v>2230</v>
      </c>
      <c r="I67" s="32">
        <v>1</v>
      </c>
      <c r="J67" s="32">
        <v>8</v>
      </c>
      <c r="K67" s="437"/>
    </row>
    <row r="68" spans="1:11" ht="15.75" hidden="1" customHeight="1">
      <c r="A68" s="26" t="s">
        <v>2228</v>
      </c>
      <c r="B68" s="124">
        <v>64</v>
      </c>
      <c r="C68" s="32" t="s">
        <v>82</v>
      </c>
      <c r="D68" s="32" t="s">
        <v>2229</v>
      </c>
      <c r="E68" s="32" t="s">
        <v>2229</v>
      </c>
      <c r="F68" s="32" t="s">
        <v>2235</v>
      </c>
      <c r="G68" s="32">
        <v>2018</v>
      </c>
      <c r="H68" s="32" t="s">
        <v>2230</v>
      </c>
      <c r="I68" s="32">
        <v>1</v>
      </c>
      <c r="J68" s="32">
        <v>8</v>
      </c>
      <c r="K68" s="453" t="s">
        <v>2783</v>
      </c>
    </row>
    <row r="69" spans="1:11" ht="15.75" hidden="1" customHeight="1">
      <c r="A69" s="26" t="s">
        <v>2228</v>
      </c>
      <c r="B69" s="124">
        <v>65</v>
      </c>
      <c r="C69" s="32"/>
      <c r="D69" s="32" t="s">
        <v>2229</v>
      </c>
      <c r="E69" s="32" t="s">
        <v>2229</v>
      </c>
      <c r="F69" s="32" t="s">
        <v>2242</v>
      </c>
      <c r="G69" s="32">
        <v>2021</v>
      </c>
      <c r="H69" s="32" t="s">
        <v>2230</v>
      </c>
      <c r="I69" s="32">
        <v>1</v>
      </c>
      <c r="J69" s="32">
        <v>80</v>
      </c>
      <c r="K69" s="454"/>
    </row>
    <row r="70" spans="1:11" ht="15.75" hidden="1" customHeight="1">
      <c r="A70" s="26" t="s">
        <v>2228</v>
      </c>
      <c r="B70" s="124">
        <v>66</v>
      </c>
      <c r="C70" s="32"/>
      <c r="D70" s="32" t="s">
        <v>2229</v>
      </c>
      <c r="E70" s="32" t="s">
        <v>2229</v>
      </c>
      <c r="F70" s="32" t="s">
        <v>2238</v>
      </c>
      <c r="G70" s="32">
        <v>2021</v>
      </c>
      <c r="H70" s="32" t="s">
        <v>2230</v>
      </c>
      <c r="I70" s="32">
        <v>1</v>
      </c>
      <c r="J70" s="32">
        <v>122</v>
      </c>
      <c r="K70" s="454"/>
    </row>
    <row r="71" spans="1:11" ht="15.75" hidden="1" customHeight="1">
      <c r="A71" s="26" t="s">
        <v>2228</v>
      </c>
      <c r="B71" s="124">
        <v>67</v>
      </c>
      <c r="C71" s="32"/>
      <c r="D71" s="32" t="s">
        <v>2229</v>
      </c>
      <c r="E71" s="32" t="s">
        <v>2229</v>
      </c>
      <c r="F71" s="32" t="s">
        <v>2233</v>
      </c>
      <c r="G71" s="32">
        <v>2017</v>
      </c>
      <c r="H71" s="32" t="s">
        <v>2230</v>
      </c>
      <c r="I71" s="32">
        <v>1</v>
      </c>
      <c r="J71" s="32">
        <v>8</v>
      </c>
      <c r="K71" s="437"/>
    </row>
    <row r="72" spans="1:11" ht="15.75" hidden="1" customHeight="1">
      <c r="A72" s="26" t="s">
        <v>2228</v>
      </c>
      <c r="B72" s="124">
        <v>68</v>
      </c>
      <c r="C72" s="32" t="s">
        <v>84</v>
      </c>
      <c r="D72" s="32" t="s">
        <v>2229</v>
      </c>
      <c r="E72" s="32" t="s">
        <v>2229</v>
      </c>
      <c r="F72" s="32" t="s">
        <v>2235</v>
      </c>
      <c r="G72" s="32">
        <v>2018</v>
      </c>
      <c r="H72" s="32" t="s">
        <v>2230</v>
      </c>
      <c r="I72" s="32">
        <v>1</v>
      </c>
      <c r="J72" s="32">
        <v>8</v>
      </c>
      <c r="K72" s="453" t="s">
        <v>2783</v>
      </c>
    </row>
    <row r="73" spans="1:11" ht="15.75" hidden="1" customHeight="1">
      <c r="A73" s="26" t="s">
        <v>2228</v>
      </c>
      <c r="B73" s="124">
        <v>69</v>
      </c>
      <c r="C73" s="32"/>
      <c r="D73" s="32" t="s">
        <v>2229</v>
      </c>
      <c r="E73" s="32" t="s">
        <v>2229</v>
      </c>
      <c r="F73" s="32" t="s">
        <v>2238</v>
      </c>
      <c r="G73" s="32">
        <v>2021</v>
      </c>
      <c r="H73" s="32" t="s">
        <v>2230</v>
      </c>
      <c r="I73" s="32">
        <v>1</v>
      </c>
      <c r="J73" s="32">
        <v>122</v>
      </c>
      <c r="K73" s="454"/>
    </row>
    <row r="74" spans="1:11" ht="15.75" hidden="1" customHeight="1">
      <c r="A74" s="26" t="s">
        <v>2228</v>
      </c>
      <c r="B74" s="124">
        <v>70</v>
      </c>
      <c r="C74" s="32"/>
      <c r="D74" s="32" t="s">
        <v>2229</v>
      </c>
      <c r="E74" s="32" t="s">
        <v>2229</v>
      </c>
      <c r="F74" s="32" t="s">
        <v>2233</v>
      </c>
      <c r="G74" s="32">
        <v>2017</v>
      </c>
      <c r="H74" s="32" t="s">
        <v>2230</v>
      </c>
      <c r="I74" s="32">
        <v>1</v>
      </c>
      <c r="J74" s="32">
        <v>8</v>
      </c>
      <c r="K74" s="437"/>
    </row>
    <row r="75" spans="1:11" ht="15.75" hidden="1" customHeight="1">
      <c r="A75" s="26" t="s">
        <v>2228</v>
      </c>
      <c r="B75" s="124">
        <v>71</v>
      </c>
      <c r="C75" s="32" t="s">
        <v>86</v>
      </c>
      <c r="D75" s="32" t="s">
        <v>2229</v>
      </c>
      <c r="E75" s="32" t="s">
        <v>2229</v>
      </c>
      <c r="F75" s="32" t="s">
        <v>2235</v>
      </c>
      <c r="G75" s="32">
        <v>2018</v>
      </c>
      <c r="H75" s="32" t="s">
        <v>2230</v>
      </c>
      <c r="I75" s="32">
        <v>1</v>
      </c>
      <c r="J75" s="32">
        <v>8</v>
      </c>
      <c r="K75" s="453" t="s">
        <v>2783</v>
      </c>
    </row>
    <row r="76" spans="1:11" ht="15.75" hidden="1" customHeight="1">
      <c r="A76" s="26" t="s">
        <v>2228</v>
      </c>
      <c r="B76" s="124">
        <v>72</v>
      </c>
      <c r="C76" s="32"/>
      <c r="D76" s="32" t="s">
        <v>2229</v>
      </c>
      <c r="E76" s="32" t="s">
        <v>2229</v>
      </c>
      <c r="F76" s="32" t="s">
        <v>2233</v>
      </c>
      <c r="G76" s="32">
        <v>2017</v>
      </c>
      <c r="H76" s="32" t="s">
        <v>2230</v>
      </c>
      <c r="I76" s="32">
        <v>1</v>
      </c>
      <c r="J76" s="32">
        <v>8</v>
      </c>
      <c r="K76" s="437"/>
    </row>
    <row r="77" spans="1:11" ht="15.75" hidden="1" customHeight="1">
      <c r="A77" s="26" t="s">
        <v>2228</v>
      </c>
      <c r="B77" s="124">
        <v>73</v>
      </c>
      <c r="C77" s="32" t="s">
        <v>88</v>
      </c>
      <c r="D77" s="32" t="s">
        <v>2229</v>
      </c>
      <c r="E77" s="32" t="s">
        <v>2229</v>
      </c>
      <c r="F77" s="32" t="s">
        <v>2242</v>
      </c>
      <c r="G77" s="32">
        <v>2021</v>
      </c>
      <c r="H77" s="32" t="s">
        <v>2230</v>
      </c>
      <c r="I77" s="32">
        <v>1</v>
      </c>
      <c r="J77" s="32">
        <v>80</v>
      </c>
      <c r="K77" s="126"/>
    </row>
    <row r="78" spans="1:11" ht="15.75" hidden="1" customHeight="1">
      <c r="A78" s="26" t="s">
        <v>2228</v>
      </c>
      <c r="B78" s="124">
        <v>74</v>
      </c>
      <c r="C78" s="32"/>
      <c r="D78" s="32" t="s">
        <v>2229</v>
      </c>
      <c r="E78" s="32" t="s">
        <v>2229</v>
      </c>
      <c r="F78" s="32" t="s">
        <v>2241</v>
      </c>
      <c r="G78" s="32">
        <v>2018</v>
      </c>
      <c r="H78" s="32" t="s">
        <v>2230</v>
      </c>
      <c r="I78" s="32">
        <v>1</v>
      </c>
      <c r="J78" s="32">
        <v>8</v>
      </c>
      <c r="K78" s="126" t="s">
        <v>2783</v>
      </c>
    </row>
    <row r="79" spans="1:11" ht="15.75" hidden="1" customHeight="1">
      <c r="A79" s="26" t="s">
        <v>2228</v>
      </c>
      <c r="B79" s="124">
        <v>75</v>
      </c>
      <c r="C79" s="32" t="s">
        <v>90</v>
      </c>
      <c r="D79" s="32" t="s">
        <v>2229</v>
      </c>
      <c r="E79" s="32" t="s">
        <v>2229</v>
      </c>
      <c r="F79" s="32" t="s">
        <v>2235</v>
      </c>
      <c r="G79" s="32">
        <v>2018</v>
      </c>
      <c r="H79" s="32" t="s">
        <v>2230</v>
      </c>
      <c r="I79" s="32">
        <v>1</v>
      </c>
      <c r="J79" s="32">
        <v>8</v>
      </c>
      <c r="K79" s="453" t="s">
        <v>2783</v>
      </c>
    </row>
    <row r="80" spans="1:11" ht="15.75" hidden="1" customHeight="1">
      <c r="A80" s="26" t="s">
        <v>2228</v>
      </c>
      <c r="B80" s="124">
        <v>76</v>
      </c>
      <c r="C80" s="32"/>
      <c r="D80" s="32" t="s">
        <v>2229</v>
      </c>
      <c r="E80" s="32" t="s">
        <v>2229</v>
      </c>
      <c r="F80" s="32" t="s">
        <v>2233</v>
      </c>
      <c r="G80" s="32">
        <v>2017</v>
      </c>
      <c r="H80" s="32" t="s">
        <v>2230</v>
      </c>
      <c r="I80" s="32">
        <v>1</v>
      </c>
      <c r="J80" s="32">
        <v>8</v>
      </c>
      <c r="K80" s="437"/>
    </row>
    <row r="81" spans="1:11" ht="15.75" hidden="1" customHeight="1">
      <c r="A81" s="26" t="s">
        <v>2228</v>
      </c>
      <c r="B81" s="124">
        <v>77</v>
      </c>
      <c r="C81" s="32" t="s">
        <v>92</v>
      </c>
      <c r="D81" s="32" t="s">
        <v>2229</v>
      </c>
      <c r="E81" s="32" t="s">
        <v>2229</v>
      </c>
      <c r="F81" s="32" t="s">
        <v>2233</v>
      </c>
      <c r="G81" s="32">
        <v>2015</v>
      </c>
      <c r="H81" s="32" t="s">
        <v>2243</v>
      </c>
      <c r="I81" s="32">
        <v>1</v>
      </c>
      <c r="J81" s="32">
        <v>8</v>
      </c>
      <c r="K81" s="126" t="s">
        <v>2783</v>
      </c>
    </row>
    <row r="82" spans="1:11" ht="15.75" hidden="1" customHeight="1">
      <c r="A82" s="26" t="s">
        <v>2228</v>
      </c>
      <c r="B82" s="124">
        <v>78</v>
      </c>
      <c r="C82" s="32" t="s">
        <v>94</v>
      </c>
      <c r="D82" s="32" t="s">
        <v>2229</v>
      </c>
      <c r="E82" s="32" t="s">
        <v>2229</v>
      </c>
      <c r="F82" s="32" t="s">
        <v>2244</v>
      </c>
      <c r="G82" s="32">
        <v>2018</v>
      </c>
      <c r="H82" s="32" t="s">
        <v>2230</v>
      </c>
      <c r="I82" s="32">
        <v>1</v>
      </c>
      <c r="J82" s="32">
        <v>8</v>
      </c>
      <c r="K82" s="126" t="s">
        <v>2783</v>
      </c>
    </row>
    <row r="83" spans="1:11" ht="15.75" hidden="1" customHeight="1">
      <c r="A83" s="26" t="s">
        <v>2228</v>
      </c>
      <c r="B83" s="124">
        <v>79</v>
      </c>
      <c r="C83" s="32" t="s">
        <v>96</v>
      </c>
      <c r="D83" s="32" t="s">
        <v>2229</v>
      </c>
      <c r="E83" s="32" t="s">
        <v>2229</v>
      </c>
      <c r="F83" s="32" t="s">
        <v>2235</v>
      </c>
      <c r="G83" s="32">
        <v>2018</v>
      </c>
      <c r="H83" s="32" t="s">
        <v>2230</v>
      </c>
      <c r="I83" s="32">
        <v>1</v>
      </c>
      <c r="J83" s="32">
        <v>8</v>
      </c>
      <c r="K83" s="453" t="s">
        <v>2783</v>
      </c>
    </row>
    <row r="84" spans="1:11" ht="15.75" hidden="1" customHeight="1">
      <c r="A84" s="26" t="s">
        <v>2228</v>
      </c>
      <c r="B84" s="124">
        <v>80</v>
      </c>
      <c r="C84" s="32"/>
      <c r="D84" s="32" t="s">
        <v>2229</v>
      </c>
      <c r="E84" s="32" t="s">
        <v>2229</v>
      </c>
      <c r="F84" s="32" t="s">
        <v>2219</v>
      </c>
      <c r="G84" s="32">
        <v>2021</v>
      </c>
      <c r="H84" s="32" t="s">
        <v>2230</v>
      </c>
      <c r="I84" s="32">
        <v>1</v>
      </c>
      <c r="J84" s="32">
        <v>122</v>
      </c>
      <c r="K84" s="454"/>
    </row>
    <row r="85" spans="1:11" ht="15.75" hidden="1" customHeight="1">
      <c r="A85" s="26" t="s">
        <v>2228</v>
      </c>
      <c r="B85" s="124">
        <v>81</v>
      </c>
      <c r="C85" s="32"/>
      <c r="D85" s="32" t="s">
        <v>2229</v>
      </c>
      <c r="E85" s="32" t="s">
        <v>2229</v>
      </c>
      <c r="F85" s="32" t="s">
        <v>2233</v>
      </c>
      <c r="G85" s="32">
        <v>2017</v>
      </c>
      <c r="H85" s="32" t="s">
        <v>2230</v>
      </c>
      <c r="I85" s="32">
        <v>1</v>
      </c>
      <c r="J85" s="32">
        <v>8</v>
      </c>
      <c r="K85" s="437"/>
    </row>
    <row r="86" spans="1:11" ht="15.75" hidden="1" customHeight="1">
      <c r="A86" s="26" t="s">
        <v>2228</v>
      </c>
      <c r="B86" s="124">
        <v>82</v>
      </c>
      <c r="C86" s="32" t="s">
        <v>98</v>
      </c>
      <c r="D86" s="32" t="s">
        <v>2229</v>
      </c>
      <c r="E86" s="32" t="s">
        <v>2229</v>
      </c>
      <c r="F86" s="32" t="s">
        <v>2235</v>
      </c>
      <c r="G86" s="32">
        <v>2018</v>
      </c>
      <c r="H86" s="32" t="s">
        <v>2230</v>
      </c>
      <c r="I86" s="32">
        <v>1</v>
      </c>
      <c r="J86" s="32" t="s">
        <v>2245</v>
      </c>
      <c r="K86" s="453" t="s">
        <v>2783</v>
      </c>
    </row>
    <row r="87" spans="1:11" ht="15.75" hidden="1" customHeight="1">
      <c r="A87" s="26" t="s">
        <v>2228</v>
      </c>
      <c r="B87" s="124">
        <v>83</v>
      </c>
      <c r="C87" s="32"/>
      <c r="D87" s="32" t="s">
        <v>2229</v>
      </c>
      <c r="E87" s="32" t="s">
        <v>2229</v>
      </c>
      <c r="F87" s="32" t="s">
        <v>2219</v>
      </c>
      <c r="G87" s="32">
        <v>2021</v>
      </c>
      <c r="H87" s="32" t="s">
        <v>2230</v>
      </c>
      <c r="I87" s="32">
        <v>1</v>
      </c>
      <c r="J87" s="32">
        <v>122</v>
      </c>
      <c r="K87" s="454"/>
    </row>
    <row r="88" spans="1:11" ht="15.75" hidden="1" customHeight="1">
      <c r="A88" s="26" t="s">
        <v>2228</v>
      </c>
      <c r="B88" s="124">
        <v>84</v>
      </c>
      <c r="C88" s="32"/>
      <c r="D88" s="32" t="s">
        <v>2229</v>
      </c>
      <c r="E88" s="32" t="s">
        <v>2229</v>
      </c>
      <c r="F88" s="32" t="s">
        <v>2233</v>
      </c>
      <c r="G88" s="32">
        <v>2017</v>
      </c>
      <c r="H88" s="32" t="s">
        <v>2230</v>
      </c>
      <c r="I88" s="32">
        <v>1</v>
      </c>
      <c r="J88" s="32">
        <v>8</v>
      </c>
      <c r="K88" s="437"/>
    </row>
    <row r="89" spans="1:11" ht="15.75" hidden="1" customHeight="1">
      <c r="A89" s="26" t="s">
        <v>2228</v>
      </c>
      <c r="B89" s="124">
        <v>85</v>
      </c>
      <c r="C89" s="32" t="s">
        <v>100</v>
      </c>
      <c r="D89" s="32" t="s">
        <v>2229</v>
      </c>
      <c r="E89" s="32" t="s">
        <v>2229</v>
      </c>
      <c r="F89" s="32" t="s">
        <v>28</v>
      </c>
      <c r="G89" s="32">
        <v>2018</v>
      </c>
      <c r="H89" s="32" t="s">
        <v>2230</v>
      </c>
      <c r="I89" s="32">
        <v>1</v>
      </c>
      <c r="J89" s="32">
        <v>8</v>
      </c>
      <c r="K89" s="126" t="s">
        <v>2783</v>
      </c>
    </row>
    <row r="90" spans="1:11" ht="15.75" hidden="1" customHeight="1">
      <c r="A90" s="130" t="s">
        <v>102</v>
      </c>
      <c r="B90" s="124">
        <v>86</v>
      </c>
      <c r="C90" s="130" t="s">
        <v>103</v>
      </c>
      <c r="D90" s="39" t="s">
        <v>382</v>
      </c>
      <c r="E90" s="39" t="s">
        <v>382</v>
      </c>
      <c r="F90" s="39" t="s">
        <v>382</v>
      </c>
      <c r="G90" s="39" t="s">
        <v>382</v>
      </c>
      <c r="H90" s="39" t="s">
        <v>382</v>
      </c>
      <c r="I90" s="39" t="s">
        <v>382</v>
      </c>
      <c r="J90" s="39" t="s">
        <v>382</v>
      </c>
      <c r="K90" s="39" t="s">
        <v>382</v>
      </c>
    </row>
    <row r="91" spans="1:11" ht="15.75" hidden="1" customHeight="1">
      <c r="A91" s="130" t="s">
        <v>102</v>
      </c>
      <c r="B91" s="124">
        <v>87</v>
      </c>
      <c r="C91" s="130" t="s">
        <v>104</v>
      </c>
      <c r="D91" s="39" t="s">
        <v>382</v>
      </c>
      <c r="E91" s="39" t="s">
        <v>382</v>
      </c>
      <c r="F91" s="39" t="s">
        <v>382</v>
      </c>
      <c r="G91" s="39" t="s">
        <v>382</v>
      </c>
      <c r="H91" s="39" t="s">
        <v>382</v>
      </c>
      <c r="I91" s="39" t="s">
        <v>382</v>
      </c>
      <c r="J91" s="39" t="s">
        <v>382</v>
      </c>
      <c r="K91" s="39" t="s">
        <v>382</v>
      </c>
    </row>
    <row r="92" spans="1:11" ht="15.75" hidden="1" customHeight="1">
      <c r="A92" s="130" t="s">
        <v>102</v>
      </c>
      <c r="B92" s="124">
        <v>88</v>
      </c>
      <c r="C92" s="130" t="s">
        <v>105</v>
      </c>
      <c r="D92" s="39" t="s">
        <v>382</v>
      </c>
      <c r="E92" s="39" t="s">
        <v>382</v>
      </c>
      <c r="F92" s="39" t="s">
        <v>382</v>
      </c>
      <c r="G92" s="39" t="s">
        <v>382</v>
      </c>
      <c r="H92" s="39" t="s">
        <v>382</v>
      </c>
      <c r="I92" s="39" t="s">
        <v>382</v>
      </c>
      <c r="J92" s="39" t="s">
        <v>382</v>
      </c>
      <c r="K92" s="39" t="s">
        <v>382</v>
      </c>
    </row>
    <row r="93" spans="1:11" ht="15.75" hidden="1" customHeight="1">
      <c r="A93" s="130" t="s">
        <v>102</v>
      </c>
      <c r="B93" s="124">
        <v>89</v>
      </c>
      <c r="C93" s="130" t="s">
        <v>106</v>
      </c>
      <c r="D93" s="39" t="s">
        <v>382</v>
      </c>
      <c r="E93" s="39" t="s">
        <v>382</v>
      </c>
      <c r="F93" s="39" t="s">
        <v>382</v>
      </c>
      <c r="G93" s="39" t="s">
        <v>382</v>
      </c>
      <c r="H93" s="39" t="s">
        <v>382</v>
      </c>
      <c r="I93" s="39" t="s">
        <v>382</v>
      </c>
      <c r="J93" s="39" t="s">
        <v>382</v>
      </c>
      <c r="K93" s="39" t="s">
        <v>382</v>
      </c>
    </row>
    <row r="94" spans="1:11" ht="15.75" hidden="1" customHeight="1">
      <c r="A94" s="130" t="s">
        <v>102</v>
      </c>
      <c r="B94" s="124">
        <v>90</v>
      </c>
      <c r="C94" s="130" t="s">
        <v>107</v>
      </c>
      <c r="D94" s="39" t="s">
        <v>284</v>
      </c>
      <c r="E94" s="39" t="s">
        <v>284</v>
      </c>
      <c r="F94" s="39" t="s">
        <v>284</v>
      </c>
      <c r="G94" s="39" t="s">
        <v>284</v>
      </c>
      <c r="H94" s="39" t="s">
        <v>284</v>
      </c>
      <c r="I94" s="39" t="s">
        <v>284</v>
      </c>
      <c r="J94" s="39" t="s">
        <v>284</v>
      </c>
      <c r="K94" s="39" t="s">
        <v>284</v>
      </c>
    </row>
    <row r="95" spans="1:11" ht="15.75" hidden="1" customHeight="1">
      <c r="A95" s="130" t="s">
        <v>102</v>
      </c>
      <c r="B95" s="124">
        <v>91</v>
      </c>
      <c r="C95" s="130" t="s">
        <v>102</v>
      </c>
      <c r="D95" s="39" t="s">
        <v>382</v>
      </c>
      <c r="E95" s="39" t="s">
        <v>382</v>
      </c>
      <c r="F95" s="39" t="s">
        <v>382</v>
      </c>
      <c r="G95" s="39" t="s">
        <v>382</v>
      </c>
      <c r="H95" s="39" t="s">
        <v>382</v>
      </c>
      <c r="I95" s="39" t="s">
        <v>382</v>
      </c>
      <c r="J95" s="39" t="s">
        <v>382</v>
      </c>
      <c r="K95" s="39" t="s">
        <v>382</v>
      </c>
    </row>
    <row r="96" spans="1:11" ht="15.75" hidden="1" customHeight="1">
      <c r="A96" s="130" t="s">
        <v>102</v>
      </c>
      <c r="B96" s="124">
        <v>92</v>
      </c>
      <c r="C96" s="130" t="s">
        <v>108</v>
      </c>
      <c r="D96" s="39" t="s">
        <v>382</v>
      </c>
      <c r="E96" s="39" t="s">
        <v>382</v>
      </c>
      <c r="F96" s="39" t="s">
        <v>382</v>
      </c>
      <c r="G96" s="39" t="s">
        <v>382</v>
      </c>
      <c r="H96" s="39" t="s">
        <v>382</v>
      </c>
      <c r="I96" s="39" t="s">
        <v>382</v>
      </c>
      <c r="J96" s="39" t="s">
        <v>382</v>
      </c>
      <c r="K96" s="39" t="s">
        <v>382</v>
      </c>
    </row>
    <row r="97" spans="1:11" ht="15.75" hidden="1" customHeight="1">
      <c r="A97" s="130" t="s">
        <v>102</v>
      </c>
      <c r="B97" s="124">
        <v>93</v>
      </c>
      <c r="C97" s="130" t="s">
        <v>109</v>
      </c>
      <c r="D97" s="39" t="s">
        <v>382</v>
      </c>
      <c r="E97" s="39" t="s">
        <v>382</v>
      </c>
      <c r="F97" s="39" t="s">
        <v>382</v>
      </c>
      <c r="G97" s="39" t="s">
        <v>382</v>
      </c>
      <c r="H97" s="39" t="s">
        <v>382</v>
      </c>
      <c r="I97" s="39" t="s">
        <v>382</v>
      </c>
      <c r="J97" s="39" t="s">
        <v>382</v>
      </c>
      <c r="K97" s="39" t="s">
        <v>382</v>
      </c>
    </row>
    <row r="98" spans="1:11" ht="15.75" hidden="1" customHeight="1">
      <c r="A98" s="130" t="s">
        <v>102</v>
      </c>
      <c r="B98" s="124">
        <v>94</v>
      </c>
      <c r="C98" s="130" t="s">
        <v>110</v>
      </c>
      <c r="D98" s="39" t="s">
        <v>382</v>
      </c>
      <c r="E98" s="39" t="s">
        <v>382</v>
      </c>
      <c r="F98" s="39" t="s">
        <v>382</v>
      </c>
      <c r="G98" s="39" t="s">
        <v>382</v>
      </c>
      <c r="H98" s="39" t="s">
        <v>382</v>
      </c>
      <c r="I98" s="39" t="s">
        <v>382</v>
      </c>
      <c r="J98" s="39" t="s">
        <v>382</v>
      </c>
      <c r="K98" s="39" t="s">
        <v>382</v>
      </c>
    </row>
    <row r="99" spans="1:11" ht="15.75" hidden="1" customHeight="1">
      <c r="A99" s="130" t="s">
        <v>102</v>
      </c>
      <c r="B99" s="124">
        <v>95</v>
      </c>
      <c r="C99" s="130" t="s">
        <v>111</v>
      </c>
      <c r="D99" s="39" t="s">
        <v>382</v>
      </c>
      <c r="E99" s="39" t="s">
        <v>382</v>
      </c>
      <c r="F99" s="39" t="s">
        <v>382</v>
      </c>
      <c r="G99" s="39" t="s">
        <v>382</v>
      </c>
      <c r="H99" s="39" t="s">
        <v>382</v>
      </c>
      <c r="I99" s="39" t="s">
        <v>382</v>
      </c>
      <c r="J99" s="39" t="s">
        <v>382</v>
      </c>
      <c r="K99" s="39" t="s">
        <v>382</v>
      </c>
    </row>
    <row r="100" spans="1:11" ht="15.75" hidden="1" customHeight="1">
      <c r="A100" s="130" t="s">
        <v>102</v>
      </c>
      <c r="B100" s="124">
        <v>96</v>
      </c>
      <c r="C100" s="130" t="s">
        <v>108</v>
      </c>
      <c r="D100" s="39" t="s">
        <v>382</v>
      </c>
      <c r="E100" s="39" t="s">
        <v>382</v>
      </c>
      <c r="F100" s="39" t="s">
        <v>382</v>
      </c>
      <c r="G100" s="39" t="s">
        <v>382</v>
      </c>
      <c r="H100" s="39" t="s">
        <v>382</v>
      </c>
      <c r="I100" s="39" t="s">
        <v>382</v>
      </c>
      <c r="J100" s="39" t="s">
        <v>382</v>
      </c>
      <c r="K100" s="39" t="s">
        <v>382</v>
      </c>
    </row>
    <row r="101" spans="1:11" ht="15.75" hidden="1" customHeight="1">
      <c r="A101" s="26" t="s">
        <v>2262</v>
      </c>
      <c r="B101" s="124">
        <v>97</v>
      </c>
      <c r="C101" s="166" t="s">
        <v>1025</v>
      </c>
      <c r="D101" s="166" t="s">
        <v>2322</v>
      </c>
      <c r="E101" s="167" t="s">
        <v>2323</v>
      </c>
      <c r="F101" s="167">
        <v>2017</v>
      </c>
      <c r="G101" s="167" t="s">
        <v>2247</v>
      </c>
      <c r="H101" s="167">
        <v>36</v>
      </c>
      <c r="I101" s="167">
        <v>0.6</v>
      </c>
      <c r="J101" s="167" t="s">
        <v>1037</v>
      </c>
      <c r="K101" s="168"/>
    </row>
    <row r="102" spans="1:11" ht="15.75" hidden="1" customHeight="1">
      <c r="A102" s="26" t="s">
        <v>2262</v>
      </c>
      <c r="B102" s="124">
        <v>98</v>
      </c>
      <c r="C102" s="166" t="s">
        <v>1032</v>
      </c>
      <c r="D102" s="166" t="s">
        <v>2322</v>
      </c>
      <c r="E102" s="167" t="s">
        <v>2323</v>
      </c>
      <c r="F102" s="167">
        <v>2017</v>
      </c>
      <c r="G102" s="167" t="s">
        <v>2247</v>
      </c>
      <c r="H102" s="167">
        <v>36</v>
      </c>
      <c r="I102" s="167">
        <v>0.6</v>
      </c>
      <c r="J102" s="167" t="s">
        <v>1037</v>
      </c>
      <c r="K102" s="168"/>
    </row>
    <row r="103" spans="1:11" ht="15.75" hidden="1" customHeight="1">
      <c r="A103" s="26" t="s">
        <v>2262</v>
      </c>
      <c r="B103" s="124">
        <v>99</v>
      </c>
      <c r="C103" s="166" t="s">
        <v>1040</v>
      </c>
      <c r="D103" s="166"/>
      <c r="E103" s="166"/>
      <c r="F103" s="166"/>
      <c r="G103" s="166"/>
      <c r="H103" s="167"/>
      <c r="I103" s="168"/>
      <c r="J103" s="168"/>
      <c r="K103" s="168"/>
    </row>
    <row r="104" spans="1:11" ht="15.75" hidden="1" customHeight="1">
      <c r="A104" s="26" t="s">
        <v>2262</v>
      </c>
      <c r="B104" s="124">
        <v>100</v>
      </c>
      <c r="C104" s="167" t="s">
        <v>1045</v>
      </c>
      <c r="D104" s="167">
        <v>0</v>
      </c>
      <c r="E104" s="167">
        <v>2016</v>
      </c>
      <c r="F104" s="167" t="s">
        <v>2324</v>
      </c>
      <c r="G104" s="167">
        <v>36</v>
      </c>
      <c r="H104" s="167" t="s">
        <v>403</v>
      </c>
      <c r="I104" s="167" t="s">
        <v>403</v>
      </c>
      <c r="J104" s="168"/>
      <c r="K104" s="168"/>
    </row>
    <row r="105" spans="1:11" ht="15.75" hidden="1" customHeight="1">
      <c r="A105" s="26" t="s">
        <v>2262</v>
      </c>
      <c r="B105" s="124">
        <v>101</v>
      </c>
      <c r="C105" s="167" t="s">
        <v>1052</v>
      </c>
      <c r="D105" s="167">
        <v>40</v>
      </c>
      <c r="E105" s="167">
        <v>2020</v>
      </c>
      <c r="F105" s="167" t="s">
        <v>2325</v>
      </c>
      <c r="G105" s="167">
        <v>40</v>
      </c>
      <c r="H105" s="167"/>
      <c r="I105" s="167">
        <v>0</v>
      </c>
      <c r="J105" s="168"/>
      <c r="K105" s="168"/>
    </row>
    <row r="106" spans="1:11" ht="15.75" hidden="1" customHeight="1">
      <c r="A106" s="26" t="s">
        <v>2262</v>
      </c>
      <c r="B106" s="124">
        <v>102</v>
      </c>
      <c r="C106" s="167" t="s">
        <v>1055</v>
      </c>
      <c r="D106" s="167" t="s">
        <v>2326</v>
      </c>
      <c r="E106" s="167">
        <v>2018</v>
      </c>
      <c r="F106" s="167" t="s">
        <v>2247</v>
      </c>
      <c r="G106" s="167">
        <v>1</v>
      </c>
      <c r="H106" s="167">
        <v>126.6</v>
      </c>
      <c r="I106" s="168"/>
      <c r="J106" s="168"/>
      <c r="K106" s="168"/>
    </row>
    <row r="107" spans="1:11" ht="15.75" hidden="1" customHeight="1">
      <c r="A107" s="26" t="s">
        <v>2262</v>
      </c>
      <c r="B107" s="124">
        <v>103</v>
      </c>
      <c r="C107" s="166" t="s">
        <v>1060</v>
      </c>
      <c r="D107" s="166" t="s">
        <v>2322</v>
      </c>
      <c r="E107" s="167" t="s">
        <v>481</v>
      </c>
      <c r="F107" s="167" t="s">
        <v>481</v>
      </c>
      <c r="G107" s="167" t="s">
        <v>481</v>
      </c>
      <c r="H107" s="167" t="s">
        <v>481</v>
      </c>
      <c r="I107" s="167" t="s">
        <v>481</v>
      </c>
      <c r="J107" s="167" t="s">
        <v>481</v>
      </c>
      <c r="K107" s="168"/>
    </row>
    <row r="108" spans="1:11" ht="15.75" hidden="1" customHeight="1">
      <c r="A108" s="26" t="s">
        <v>2262</v>
      </c>
      <c r="B108" s="124">
        <v>104</v>
      </c>
      <c r="C108" s="167" t="s">
        <v>1064</v>
      </c>
      <c r="D108" s="167" t="s">
        <v>2326</v>
      </c>
      <c r="E108" s="167">
        <v>2018</v>
      </c>
      <c r="F108" s="167" t="s">
        <v>2247</v>
      </c>
      <c r="G108" s="167">
        <v>1</v>
      </c>
      <c r="H108" s="167">
        <v>126.6</v>
      </c>
      <c r="I108" s="168"/>
      <c r="J108" s="168"/>
      <c r="K108" s="168"/>
    </row>
    <row r="109" spans="1:11" ht="15.75" hidden="1" customHeight="1">
      <c r="A109" s="26" t="s">
        <v>2262</v>
      </c>
      <c r="B109" s="124">
        <v>105</v>
      </c>
      <c r="C109" s="167" t="s">
        <v>1071</v>
      </c>
      <c r="D109" s="167" t="s">
        <v>403</v>
      </c>
      <c r="E109" s="167" t="s">
        <v>403</v>
      </c>
      <c r="F109" s="167" t="s">
        <v>403</v>
      </c>
      <c r="G109" s="167" t="s">
        <v>403</v>
      </c>
      <c r="H109" s="167" t="s">
        <v>403</v>
      </c>
      <c r="I109" s="168"/>
      <c r="J109" s="168"/>
      <c r="K109" s="168"/>
    </row>
    <row r="110" spans="1:11" ht="15.75" hidden="1" customHeight="1">
      <c r="A110" s="26" t="s">
        <v>2262</v>
      </c>
      <c r="B110" s="124">
        <v>106</v>
      </c>
      <c r="C110" s="167" t="s">
        <v>1078</v>
      </c>
      <c r="D110" s="167" t="s">
        <v>2326</v>
      </c>
      <c r="E110" s="167">
        <v>2020</v>
      </c>
      <c r="F110" s="167" t="s">
        <v>2247</v>
      </c>
      <c r="G110" s="167">
        <v>1</v>
      </c>
      <c r="H110" s="167">
        <v>126.6</v>
      </c>
      <c r="I110" s="168"/>
      <c r="J110" s="168"/>
      <c r="K110" s="168"/>
    </row>
    <row r="111" spans="1:11" ht="15.75" hidden="1" customHeight="1">
      <c r="A111" s="26" t="s">
        <v>2262</v>
      </c>
      <c r="B111" s="124">
        <v>107</v>
      </c>
      <c r="C111" s="167" t="s">
        <v>1083</v>
      </c>
      <c r="D111" s="167" t="s">
        <v>2326</v>
      </c>
      <c r="E111" s="167">
        <v>2020</v>
      </c>
      <c r="F111" s="167" t="s">
        <v>2247</v>
      </c>
      <c r="G111" s="167">
        <v>1</v>
      </c>
      <c r="H111" s="167">
        <v>126.6</v>
      </c>
      <c r="I111" s="168"/>
      <c r="J111" s="168"/>
      <c r="K111" s="168"/>
    </row>
    <row r="112" spans="1:11" ht="15.75" hidden="1" customHeight="1">
      <c r="A112" s="26" t="s">
        <v>2262</v>
      </c>
      <c r="B112" s="124">
        <v>108</v>
      </c>
      <c r="C112" s="167" t="s">
        <v>1095</v>
      </c>
      <c r="D112" s="167" t="s">
        <v>481</v>
      </c>
      <c r="E112" s="167" t="s">
        <v>481</v>
      </c>
      <c r="F112" s="167" t="s">
        <v>481</v>
      </c>
      <c r="G112" s="167" t="s">
        <v>481</v>
      </c>
      <c r="H112" s="167" t="s">
        <v>481</v>
      </c>
      <c r="I112" s="168"/>
      <c r="J112" s="168"/>
      <c r="K112" s="168"/>
    </row>
    <row r="113" spans="1:11" ht="15.75" hidden="1" customHeight="1">
      <c r="A113" s="26" t="s">
        <v>2262</v>
      </c>
      <c r="B113" s="124">
        <v>109</v>
      </c>
      <c r="C113" s="167" t="s">
        <v>1098</v>
      </c>
      <c r="D113" s="167" t="s">
        <v>481</v>
      </c>
      <c r="E113" s="167" t="s">
        <v>481</v>
      </c>
      <c r="F113" s="167" t="s">
        <v>481</v>
      </c>
      <c r="G113" s="167" t="s">
        <v>481</v>
      </c>
      <c r="H113" s="167" t="s">
        <v>481</v>
      </c>
      <c r="I113" s="168"/>
      <c r="J113" s="168"/>
      <c r="K113" s="168"/>
    </row>
    <row r="114" spans="1:11" ht="15.75" hidden="1" customHeight="1">
      <c r="A114" s="26" t="s">
        <v>2262</v>
      </c>
      <c r="B114" s="124">
        <v>110</v>
      </c>
      <c r="C114" s="167" t="s">
        <v>1101</v>
      </c>
      <c r="D114" s="167" t="s">
        <v>481</v>
      </c>
      <c r="E114" s="167" t="s">
        <v>481</v>
      </c>
      <c r="F114" s="167" t="s">
        <v>481</v>
      </c>
      <c r="G114" s="167" t="s">
        <v>481</v>
      </c>
      <c r="H114" s="167" t="s">
        <v>481</v>
      </c>
      <c r="I114" s="168"/>
      <c r="J114" s="168"/>
      <c r="K114" s="168"/>
    </row>
    <row r="115" spans="1:11" ht="15.75" hidden="1" customHeight="1">
      <c r="A115" s="26" t="s">
        <v>2262</v>
      </c>
      <c r="B115" s="124">
        <v>111</v>
      </c>
      <c r="C115" s="167" t="s">
        <v>1109</v>
      </c>
      <c r="D115" s="167" t="s">
        <v>481</v>
      </c>
      <c r="E115" s="167" t="s">
        <v>481</v>
      </c>
      <c r="F115" s="167" t="s">
        <v>481</v>
      </c>
      <c r="G115" s="167" t="s">
        <v>481</v>
      </c>
      <c r="H115" s="167" t="s">
        <v>481</v>
      </c>
      <c r="I115" s="168"/>
      <c r="J115" s="168"/>
      <c r="K115" s="168"/>
    </row>
    <row r="116" spans="1:11" ht="15.75" hidden="1" customHeight="1">
      <c r="A116" s="26" t="s">
        <v>2262</v>
      </c>
      <c r="B116" s="124">
        <v>112</v>
      </c>
      <c r="C116" s="167" t="s">
        <v>1113</v>
      </c>
      <c r="D116" s="167" t="s">
        <v>481</v>
      </c>
      <c r="E116" s="167" t="s">
        <v>481</v>
      </c>
      <c r="F116" s="167" t="s">
        <v>481</v>
      </c>
      <c r="G116" s="167" t="s">
        <v>481</v>
      </c>
      <c r="H116" s="167" t="s">
        <v>481</v>
      </c>
      <c r="I116" s="168"/>
      <c r="J116" s="168"/>
      <c r="K116" s="168"/>
    </row>
    <row r="117" spans="1:11" ht="15.75" hidden="1" customHeight="1">
      <c r="A117" s="26" t="s">
        <v>2262</v>
      </c>
      <c r="B117" s="124">
        <v>113</v>
      </c>
      <c r="C117" s="167" t="s">
        <v>1116</v>
      </c>
      <c r="D117" s="167" t="s">
        <v>403</v>
      </c>
      <c r="E117" s="167" t="s">
        <v>403</v>
      </c>
      <c r="F117" s="167" t="s">
        <v>403</v>
      </c>
      <c r="G117" s="167" t="s">
        <v>403</v>
      </c>
      <c r="H117" s="167" t="s">
        <v>403</v>
      </c>
      <c r="I117" s="168"/>
      <c r="J117" s="168"/>
      <c r="K117" s="168"/>
    </row>
    <row r="118" spans="1:11" ht="15.75" hidden="1" customHeight="1">
      <c r="A118" s="26" t="s">
        <v>2262</v>
      </c>
      <c r="B118" s="124">
        <v>114</v>
      </c>
      <c r="C118" s="167" t="s">
        <v>1118</v>
      </c>
      <c r="D118" s="167" t="s">
        <v>403</v>
      </c>
      <c r="E118" s="167" t="s">
        <v>403</v>
      </c>
      <c r="F118" s="167" t="s">
        <v>403</v>
      </c>
      <c r="G118" s="167" t="s">
        <v>403</v>
      </c>
      <c r="H118" s="167" t="s">
        <v>403</v>
      </c>
      <c r="I118" s="168"/>
      <c r="J118" s="168"/>
      <c r="K118" s="168"/>
    </row>
    <row r="119" spans="1:11" ht="15.75" hidden="1" customHeight="1">
      <c r="A119" s="26" t="s">
        <v>2262</v>
      </c>
      <c r="B119" s="124">
        <v>115</v>
      </c>
      <c r="C119" s="167" t="s">
        <v>1121</v>
      </c>
      <c r="D119" s="167" t="s">
        <v>481</v>
      </c>
      <c r="E119" s="167" t="s">
        <v>481</v>
      </c>
      <c r="F119" s="167" t="s">
        <v>481</v>
      </c>
      <c r="G119" s="167" t="s">
        <v>481</v>
      </c>
      <c r="H119" s="167" t="s">
        <v>481</v>
      </c>
      <c r="I119" s="168"/>
      <c r="J119" s="168"/>
      <c r="K119" s="168"/>
    </row>
    <row r="120" spans="1:11" ht="15.75" hidden="1" customHeight="1">
      <c r="A120" s="26" t="s">
        <v>2262</v>
      </c>
      <c r="B120" s="124">
        <v>116</v>
      </c>
      <c r="C120" s="167" t="s">
        <v>1124</v>
      </c>
      <c r="D120" s="167" t="s">
        <v>481</v>
      </c>
      <c r="E120" s="167" t="s">
        <v>481</v>
      </c>
      <c r="F120" s="167" t="s">
        <v>481</v>
      </c>
      <c r="G120" s="167" t="s">
        <v>481</v>
      </c>
      <c r="H120" s="167" t="s">
        <v>481</v>
      </c>
      <c r="I120" s="168"/>
      <c r="J120" s="168"/>
      <c r="K120" s="168"/>
    </row>
    <row r="121" spans="1:11" ht="15.75" hidden="1" customHeight="1">
      <c r="A121" s="26" t="s">
        <v>2262</v>
      </c>
      <c r="B121" s="124">
        <v>117</v>
      </c>
      <c r="C121" s="167" t="s">
        <v>1127</v>
      </c>
      <c r="D121" s="167" t="s">
        <v>382</v>
      </c>
      <c r="E121" s="168"/>
      <c r="F121" s="168"/>
      <c r="G121" s="168"/>
      <c r="H121" s="168"/>
      <c r="I121" s="168"/>
      <c r="J121" s="168"/>
      <c r="K121" s="168"/>
    </row>
    <row r="122" spans="1:11" ht="15.75" hidden="1" customHeight="1">
      <c r="A122" s="26" t="s">
        <v>2262</v>
      </c>
      <c r="B122" s="124">
        <v>118</v>
      </c>
      <c r="C122" s="167" t="s">
        <v>1130</v>
      </c>
      <c r="D122" s="167" t="s">
        <v>1037</v>
      </c>
      <c r="E122" s="167" t="s">
        <v>1037</v>
      </c>
      <c r="F122" s="167" t="s">
        <v>1037</v>
      </c>
      <c r="G122" s="167" t="s">
        <v>1037</v>
      </c>
      <c r="H122" s="167" t="s">
        <v>1037</v>
      </c>
      <c r="I122" s="168"/>
      <c r="J122" s="168"/>
      <c r="K122" s="168"/>
    </row>
    <row r="123" spans="1:11" ht="15.75" hidden="1" customHeight="1">
      <c r="A123" s="26" t="s">
        <v>2262</v>
      </c>
      <c r="B123" s="124">
        <v>119</v>
      </c>
      <c r="C123" s="167" t="s">
        <v>1134</v>
      </c>
      <c r="D123" s="167" t="s">
        <v>382</v>
      </c>
      <c r="E123" s="167" t="s">
        <v>382</v>
      </c>
      <c r="F123" s="167" t="s">
        <v>382</v>
      </c>
      <c r="G123" s="167" t="s">
        <v>382</v>
      </c>
      <c r="H123" s="167" t="s">
        <v>382</v>
      </c>
      <c r="I123" s="168"/>
      <c r="J123" s="168"/>
      <c r="K123" s="168"/>
    </row>
    <row r="124" spans="1:11" ht="15.75" hidden="1" customHeight="1">
      <c r="A124" s="26" t="s">
        <v>2262</v>
      </c>
      <c r="B124" s="124">
        <v>120</v>
      </c>
      <c r="C124" s="167" t="s">
        <v>1137</v>
      </c>
      <c r="D124" s="167" t="s">
        <v>382</v>
      </c>
      <c r="E124" s="167" t="s">
        <v>382</v>
      </c>
      <c r="F124" s="167" t="s">
        <v>382</v>
      </c>
      <c r="G124" s="167" t="s">
        <v>382</v>
      </c>
      <c r="H124" s="167" t="s">
        <v>382</v>
      </c>
      <c r="I124" s="168"/>
      <c r="J124" s="168"/>
      <c r="K124" s="168"/>
    </row>
    <row r="125" spans="1:11" ht="15.75" hidden="1" customHeight="1">
      <c r="A125" s="26" t="s">
        <v>2262</v>
      </c>
      <c r="B125" s="124">
        <v>121</v>
      </c>
      <c r="C125" s="167" t="s">
        <v>1140</v>
      </c>
      <c r="D125" s="167" t="s">
        <v>2327</v>
      </c>
      <c r="E125" s="167">
        <v>2019</v>
      </c>
      <c r="F125" s="167" t="s">
        <v>2247</v>
      </c>
      <c r="G125" s="167">
        <v>1</v>
      </c>
      <c r="H125" s="167"/>
      <c r="I125" s="167">
        <v>1</v>
      </c>
      <c r="J125" s="168"/>
      <c r="K125" s="168"/>
    </row>
    <row r="126" spans="1:11" ht="15.75" hidden="1" customHeight="1">
      <c r="A126" s="26" t="s">
        <v>2262</v>
      </c>
      <c r="B126" s="124">
        <v>122</v>
      </c>
      <c r="C126" s="167" t="s">
        <v>1143</v>
      </c>
      <c r="D126" s="167" t="s">
        <v>382</v>
      </c>
      <c r="E126" s="167">
        <v>2018</v>
      </c>
      <c r="F126" s="167" t="s">
        <v>2247</v>
      </c>
      <c r="G126" s="167">
        <v>1</v>
      </c>
      <c r="H126" s="167">
        <v>126.6</v>
      </c>
      <c r="I126" s="168"/>
      <c r="J126" s="168"/>
      <c r="K126" s="168"/>
    </row>
    <row r="127" spans="1:11" ht="15.75" hidden="1" customHeight="1">
      <c r="A127" s="26" t="s">
        <v>2262</v>
      </c>
      <c r="B127" s="124">
        <v>123</v>
      </c>
      <c r="C127" s="167" t="s">
        <v>1146</v>
      </c>
      <c r="D127" s="167" t="s">
        <v>382</v>
      </c>
      <c r="E127" s="167" t="s">
        <v>382</v>
      </c>
      <c r="F127" s="167" t="s">
        <v>382</v>
      </c>
      <c r="G127" s="167" t="s">
        <v>284</v>
      </c>
      <c r="H127" s="168"/>
      <c r="I127" s="168"/>
      <c r="J127" s="168"/>
      <c r="K127" s="168"/>
    </row>
    <row r="128" spans="1:11" ht="15.75" hidden="1" customHeight="1">
      <c r="A128" s="26" t="s">
        <v>2262</v>
      </c>
      <c r="B128" s="124">
        <v>124</v>
      </c>
      <c r="C128" s="167" t="s">
        <v>1150</v>
      </c>
      <c r="D128" s="167" t="s">
        <v>382</v>
      </c>
      <c r="E128" s="167" t="s">
        <v>382</v>
      </c>
      <c r="F128" s="167" t="s">
        <v>382</v>
      </c>
      <c r="G128" s="167" t="s">
        <v>284</v>
      </c>
      <c r="H128" s="168"/>
      <c r="I128" s="168"/>
      <c r="J128" s="168"/>
      <c r="K128" s="168"/>
    </row>
    <row r="129" spans="1:11" ht="15.75" hidden="1" customHeight="1">
      <c r="A129" s="26" t="s">
        <v>2262</v>
      </c>
      <c r="B129" s="124">
        <v>125</v>
      </c>
      <c r="C129" s="167" t="s">
        <v>1155</v>
      </c>
      <c r="D129" s="167" t="s">
        <v>382</v>
      </c>
      <c r="E129" s="167" t="s">
        <v>481</v>
      </c>
      <c r="F129" s="167" t="s">
        <v>481</v>
      </c>
      <c r="G129" s="167" t="s">
        <v>481</v>
      </c>
      <c r="H129" s="167" t="s">
        <v>481</v>
      </c>
      <c r="I129" s="168"/>
      <c r="J129" s="168"/>
      <c r="K129" s="168"/>
    </row>
    <row r="130" spans="1:11" ht="15.75" hidden="1" customHeight="1">
      <c r="A130" s="26" t="s">
        <v>2262</v>
      </c>
      <c r="B130" s="124">
        <v>126</v>
      </c>
      <c r="C130" s="167" t="s">
        <v>1159</v>
      </c>
      <c r="D130" s="167" t="s">
        <v>382</v>
      </c>
      <c r="E130" s="167" t="s">
        <v>481</v>
      </c>
      <c r="F130" s="167" t="s">
        <v>481</v>
      </c>
      <c r="G130" s="167" t="s">
        <v>481</v>
      </c>
      <c r="H130" s="168"/>
      <c r="I130" s="168"/>
      <c r="J130" s="168"/>
      <c r="K130" s="168"/>
    </row>
    <row r="131" spans="1:11" ht="15.75" hidden="1" customHeight="1">
      <c r="A131" s="26" t="s">
        <v>2262</v>
      </c>
      <c r="B131" s="124">
        <v>127</v>
      </c>
      <c r="C131" s="167" t="s">
        <v>1164</v>
      </c>
      <c r="D131" s="167" t="s">
        <v>382</v>
      </c>
      <c r="E131" s="167" t="s">
        <v>481</v>
      </c>
      <c r="F131" s="167" t="s">
        <v>481</v>
      </c>
      <c r="G131" s="167" t="s">
        <v>481</v>
      </c>
      <c r="H131" s="167" t="s">
        <v>481</v>
      </c>
      <c r="I131" s="168"/>
      <c r="J131" s="168"/>
      <c r="K131" s="168"/>
    </row>
    <row r="132" spans="1:11" ht="15.75" hidden="1" customHeight="1">
      <c r="A132" s="26" t="s">
        <v>2262</v>
      </c>
      <c r="B132" s="124">
        <v>128</v>
      </c>
      <c r="C132" s="167" t="s">
        <v>1169</v>
      </c>
      <c r="D132" s="167" t="s">
        <v>382</v>
      </c>
      <c r="E132" s="169" t="s">
        <v>382</v>
      </c>
      <c r="F132" s="169" t="s">
        <v>382</v>
      </c>
      <c r="G132" s="169" t="s">
        <v>284</v>
      </c>
      <c r="H132" s="169" t="s">
        <v>481</v>
      </c>
      <c r="I132" s="168"/>
      <c r="J132" s="168"/>
      <c r="K132" s="168"/>
    </row>
    <row r="133" spans="1:11" ht="15.75" hidden="1" customHeight="1">
      <c r="A133" s="26" t="s">
        <v>2262</v>
      </c>
      <c r="B133" s="124">
        <v>129</v>
      </c>
      <c r="C133" s="167" t="s">
        <v>1174</v>
      </c>
      <c r="D133" s="167" t="s">
        <v>382</v>
      </c>
      <c r="E133" s="167" t="s">
        <v>481</v>
      </c>
      <c r="F133" s="167" t="s">
        <v>481</v>
      </c>
      <c r="G133" s="167" t="s">
        <v>481</v>
      </c>
      <c r="H133" s="168"/>
      <c r="I133" s="168"/>
      <c r="J133" s="168"/>
      <c r="K133" s="168"/>
    </row>
    <row r="134" spans="1:11" ht="15.75" hidden="1" customHeight="1">
      <c r="A134" s="26" t="s">
        <v>2262</v>
      </c>
      <c r="B134" s="124">
        <v>130</v>
      </c>
      <c r="C134" s="167" t="s">
        <v>1179</v>
      </c>
      <c r="D134" s="167" t="s">
        <v>382</v>
      </c>
      <c r="E134" s="167" t="s">
        <v>382</v>
      </c>
      <c r="F134" s="167" t="s">
        <v>382</v>
      </c>
      <c r="G134" s="167" t="s">
        <v>284</v>
      </c>
      <c r="H134" s="167" t="s">
        <v>481</v>
      </c>
      <c r="I134" s="168"/>
      <c r="J134" s="168"/>
      <c r="K134" s="168"/>
    </row>
    <row r="135" spans="1:11" ht="15.75" hidden="1" customHeight="1">
      <c r="A135" s="26" t="s">
        <v>2262</v>
      </c>
      <c r="B135" s="124">
        <v>131</v>
      </c>
      <c r="C135" s="167" t="s">
        <v>1182</v>
      </c>
      <c r="D135" s="167" t="s">
        <v>382</v>
      </c>
      <c r="E135" s="167" t="s">
        <v>382</v>
      </c>
      <c r="F135" s="167" t="s">
        <v>382</v>
      </c>
      <c r="G135" s="167" t="s">
        <v>284</v>
      </c>
      <c r="H135" s="167" t="s">
        <v>481</v>
      </c>
      <c r="I135" s="168"/>
      <c r="J135" s="168"/>
      <c r="K135" s="168"/>
    </row>
    <row r="136" spans="1:11" ht="15.75" hidden="1" customHeight="1">
      <c r="A136" s="26" t="s">
        <v>2262</v>
      </c>
      <c r="B136" s="124">
        <v>132</v>
      </c>
      <c r="C136" s="167" t="s">
        <v>1186</v>
      </c>
      <c r="D136" s="167" t="s">
        <v>2326</v>
      </c>
      <c r="E136" s="167" t="s">
        <v>403</v>
      </c>
      <c r="F136" s="167" t="s">
        <v>403</v>
      </c>
      <c r="G136" s="167" t="s">
        <v>403</v>
      </c>
      <c r="H136" s="167" t="s">
        <v>403</v>
      </c>
      <c r="I136" s="168"/>
      <c r="J136" s="168"/>
      <c r="K136" s="168"/>
    </row>
    <row r="137" spans="1:11" ht="15.75" hidden="1" customHeight="1">
      <c r="A137" s="26" t="s">
        <v>2262</v>
      </c>
      <c r="B137" s="124">
        <v>133</v>
      </c>
      <c r="C137" s="167" t="s">
        <v>1192</v>
      </c>
      <c r="D137" s="167" t="s">
        <v>382</v>
      </c>
      <c r="E137" s="167" t="s">
        <v>403</v>
      </c>
      <c r="F137" s="167" t="s">
        <v>403</v>
      </c>
      <c r="G137" s="167" t="s">
        <v>403</v>
      </c>
      <c r="H137" s="167" t="s">
        <v>403</v>
      </c>
      <c r="I137" s="168"/>
      <c r="J137" s="168"/>
      <c r="K137" s="168"/>
    </row>
    <row r="138" spans="1:11" ht="15.75" hidden="1" customHeight="1">
      <c r="A138" s="26" t="s">
        <v>2262</v>
      </c>
      <c r="B138" s="124">
        <v>134</v>
      </c>
      <c r="C138" s="167" t="s">
        <v>1200</v>
      </c>
      <c r="D138" s="167" t="s">
        <v>382</v>
      </c>
      <c r="E138" s="167" t="s">
        <v>403</v>
      </c>
      <c r="F138" s="167" t="s">
        <v>403</v>
      </c>
      <c r="G138" s="167" t="s">
        <v>403</v>
      </c>
      <c r="H138" s="167" t="s">
        <v>403</v>
      </c>
      <c r="I138" s="168"/>
      <c r="J138" s="168"/>
      <c r="K138" s="168"/>
    </row>
    <row r="139" spans="1:11" ht="15.75" hidden="1" customHeight="1">
      <c r="A139" s="26" t="s">
        <v>2262</v>
      </c>
      <c r="B139" s="124">
        <v>135</v>
      </c>
      <c r="C139" s="167" t="s">
        <v>1207</v>
      </c>
      <c r="D139" s="167" t="s">
        <v>481</v>
      </c>
      <c r="E139" s="167" t="s">
        <v>403</v>
      </c>
      <c r="F139" s="167" t="s">
        <v>403</v>
      </c>
      <c r="G139" s="167" t="s">
        <v>403</v>
      </c>
      <c r="H139" s="167" t="s">
        <v>403</v>
      </c>
      <c r="I139" s="168"/>
      <c r="J139" s="168"/>
      <c r="K139" s="168"/>
    </row>
    <row r="140" spans="1:11" ht="15.75" hidden="1" customHeight="1">
      <c r="A140" s="26" t="s">
        <v>2262</v>
      </c>
      <c r="B140" s="124">
        <v>136</v>
      </c>
      <c r="C140" s="167" t="s">
        <v>1212</v>
      </c>
      <c r="D140" s="167" t="s">
        <v>481</v>
      </c>
      <c r="E140" s="167" t="s">
        <v>403</v>
      </c>
      <c r="F140" s="167" t="s">
        <v>403</v>
      </c>
      <c r="G140" s="167" t="s">
        <v>403</v>
      </c>
      <c r="H140" s="167" t="s">
        <v>403</v>
      </c>
      <c r="I140" s="168"/>
      <c r="J140" s="168"/>
      <c r="K140" s="168"/>
    </row>
    <row r="141" spans="1:11" ht="15.75" hidden="1" customHeight="1">
      <c r="A141" s="26" t="s">
        <v>2262</v>
      </c>
      <c r="B141" s="124">
        <v>137</v>
      </c>
      <c r="C141" s="167" t="s">
        <v>1218</v>
      </c>
      <c r="D141" s="167" t="s">
        <v>481</v>
      </c>
      <c r="E141" s="167" t="s">
        <v>403</v>
      </c>
      <c r="F141" s="167" t="s">
        <v>403</v>
      </c>
      <c r="G141" s="167" t="s">
        <v>403</v>
      </c>
      <c r="H141" s="167" t="s">
        <v>403</v>
      </c>
      <c r="I141" s="168"/>
      <c r="J141" s="168"/>
      <c r="K141" s="168"/>
    </row>
    <row r="142" spans="1:11" ht="15.75" hidden="1" customHeight="1">
      <c r="A142" s="26" t="s">
        <v>2262</v>
      </c>
      <c r="B142" s="124">
        <v>138</v>
      </c>
      <c r="C142" s="169" t="s">
        <v>1221</v>
      </c>
      <c r="D142" s="169" t="s">
        <v>382</v>
      </c>
      <c r="E142" s="167" t="s">
        <v>403</v>
      </c>
      <c r="F142" s="167" t="s">
        <v>403</v>
      </c>
      <c r="G142" s="167" t="s">
        <v>403</v>
      </c>
      <c r="H142" s="167" t="s">
        <v>403</v>
      </c>
      <c r="I142" s="170" t="s">
        <v>284</v>
      </c>
      <c r="J142" s="168"/>
      <c r="K142" s="168"/>
    </row>
    <row r="143" spans="1:11" ht="15.75" hidden="1" customHeight="1">
      <c r="A143" s="26" t="s">
        <v>2262</v>
      </c>
      <c r="B143" s="124">
        <v>139</v>
      </c>
      <c r="C143" s="167" t="s">
        <v>1225</v>
      </c>
      <c r="D143" s="167" t="s">
        <v>481</v>
      </c>
      <c r="E143" s="167" t="s">
        <v>403</v>
      </c>
      <c r="F143" s="167" t="s">
        <v>403</v>
      </c>
      <c r="G143" s="167" t="s">
        <v>403</v>
      </c>
      <c r="H143" s="167" t="s">
        <v>403</v>
      </c>
      <c r="I143" s="168"/>
      <c r="J143" s="168"/>
      <c r="K143" s="168"/>
    </row>
    <row r="144" spans="1:11" ht="15.75" hidden="1" customHeight="1">
      <c r="A144" s="26" t="s">
        <v>2262</v>
      </c>
      <c r="B144" s="124">
        <v>140</v>
      </c>
      <c r="C144" s="167" t="s">
        <v>1230</v>
      </c>
      <c r="D144" s="167" t="s">
        <v>382</v>
      </c>
      <c r="E144" s="167" t="s">
        <v>403</v>
      </c>
      <c r="F144" s="167" t="s">
        <v>403</v>
      </c>
      <c r="G144" s="167" t="s">
        <v>403</v>
      </c>
      <c r="H144" s="167" t="s">
        <v>403</v>
      </c>
      <c r="I144" s="170" t="s">
        <v>284</v>
      </c>
      <c r="J144" s="168"/>
      <c r="K144" s="168"/>
    </row>
    <row r="145" spans="1:26" ht="15.75" hidden="1" customHeight="1">
      <c r="A145" s="26" t="s">
        <v>2262</v>
      </c>
      <c r="B145" s="124">
        <v>141</v>
      </c>
      <c r="C145" s="167" t="s">
        <v>1233</v>
      </c>
      <c r="D145" s="167" t="s">
        <v>382</v>
      </c>
      <c r="E145" s="167" t="s">
        <v>403</v>
      </c>
      <c r="F145" s="167" t="s">
        <v>403</v>
      </c>
      <c r="G145" s="167" t="s">
        <v>403</v>
      </c>
      <c r="H145" s="167" t="s">
        <v>403</v>
      </c>
      <c r="I145" s="171" t="s">
        <v>284</v>
      </c>
      <c r="J145" s="168"/>
      <c r="K145" s="168"/>
    </row>
    <row r="146" spans="1:26" ht="15.75" hidden="1" customHeight="1">
      <c r="A146" s="26" t="s">
        <v>2262</v>
      </c>
      <c r="B146" s="124">
        <v>142</v>
      </c>
      <c r="C146" s="167" t="s">
        <v>1235</v>
      </c>
      <c r="D146" s="167" t="s">
        <v>403</v>
      </c>
      <c r="E146" s="167" t="s">
        <v>403</v>
      </c>
      <c r="F146" s="167" t="s">
        <v>403</v>
      </c>
      <c r="G146" s="167" t="s">
        <v>403</v>
      </c>
      <c r="H146" s="167" t="s">
        <v>403</v>
      </c>
      <c r="I146" s="168"/>
      <c r="J146" s="168"/>
      <c r="K146" s="168"/>
    </row>
    <row r="147" spans="1:26" ht="15.75" hidden="1" customHeight="1">
      <c r="A147" s="26" t="s">
        <v>2274</v>
      </c>
      <c r="B147" s="124">
        <v>143</v>
      </c>
      <c r="C147" s="29" t="s">
        <v>158</v>
      </c>
      <c r="D147" s="29" t="s">
        <v>403</v>
      </c>
      <c r="E147" s="29" t="s">
        <v>403</v>
      </c>
      <c r="F147" s="29" t="s">
        <v>403</v>
      </c>
      <c r="G147" s="29" t="s">
        <v>403</v>
      </c>
      <c r="H147" s="29" t="s">
        <v>403</v>
      </c>
      <c r="I147" s="29" t="s">
        <v>403</v>
      </c>
      <c r="J147" s="29">
        <v>1</v>
      </c>
      <c r="K147" s="26"/>
    </row>
    <row r="148" spans="1:26" ht="15.75" hidden="1" customHeight="1">
      <c r="A148" s="26" t="s">
        <v>2274</v>
      </c>
      <c r="B148" s="124">
        <v>144</v>
      </c>
      <c r="C148" s="29" t="s">
        <v>159</v>
      </c>
      <c r="D148" s="29" t="s">
        <v>403</v>
      </c>
      <c r="E148" s="29" t="s">
        <v>403</v>
      </c>
      <c r="F148" s="29" t="s">
        <v>403</v>
      </c>
      <c r="G148" s="29" t="s">
        <v>403</v>
      </c>
      <c r="H148" s="29" t="s">
        <v>403</v>
      </c>
      <c r="I148" s="29" t="s">
        <v>403</v>
      </c>
      <c r="J148" s="29">
        <v>1</v>
      </c>
      <c r="K148" s="26"/>
    </row>
    <row r="149" spans="1:26" ht="15.75" hidden="1" customHeight="1">
      <c r="A149" s="26" t="s">
        <v>2274</v>
      </c>
      <c r="B149" s="124">
        <v>145</v>
      </c>
      <c r="C149" s="29" t="s">
        <v>160</v>
      </c>
      <c r="D149" s="29" t="s">
        <v>403</v>
      </c>
      <c r="E149" s="29" t="s">
        <v>403</v>
      </c>
      <c r="F149" s="29" t="s">
        <v>403</v>
      </c>
      <c r="G149" s="29" t="s">
        <v>403</v>
      </c>
      <c r="H149" s="29" t="s">
        <v>403</v>
      </c>
      <c r="I149" s="29" t="s">
        <v>403</v>
      </c>
      <c r="J149" s="29">
        <v>1</v>
      </c>
      <c r="K149" s="26"/>
    </row>
    <row r="150" spans="1:26" ht="15.75" hidden="1" customHeight="1">
      <c r="A150" s="26" t="s">
        <v>2274</v>
      </c>
      <c r="B150" s="124">
        <v>146</v>
      </c>
      <c r="C150" s="29" t="s">
        <v>161</v>
      </c>
      <c r="D150" s="29" t="s">
        <v>403</v>
      </c>
      <c r="E150" s="29" t="s">
        <v>403</v>
      </c>
      <c r="F150" s="29" t="s">
        <v>403</v>
      </c>
      <c r="G150" s="29" t="s">
        <v>403</v>
      </c>
      <c r="H150" s="29" t="s">
        <v>403</v>
      </c>
      <c r="I150" s="29" t="s">
        <v>403</v>
      </c>
      <c r="J150" s="29">
        <v>1</v>
      </c>
      <c r="K150" s="26"/>
    </row>
    <row r="151" spans="1:26" ht="15.75" hidden="1" customHeight="1">
      <c r="A151" s="26" t="s">
        <v>2274</v>
      </c>
      <c r="B151" s="124">
        <v>147</v>
      </c>
      <c r="C151" s="29" t="s">
        <v>162</v>
      </c>
      <c r="D151" s="29" t="s">
        <v>403</v>
      </c>
      <c r="E151" s="29" t="s">
        <v>403</v>
      </c>
      <c r="F151" s="29" t="s">
        <v>403</v>
      </c>
      <c r="G151" s="29" t="s">
        <v>403</v>
      </c>
      <c r="H151" s="29" t="s">
        <v>403</v>
      </c>
      <c r="I151" s="29" t="s">
        <v>403</v>
      </c>
      <c r="J151" s="29">
        <v>1</v>
      </c>
      <c r="K151" s="26"/>
    </row>
    <row r="152" spans="1:26" ht="15.75" hidden="1" customHeight="1">
      <c r="A152" s="26" t="s">
        <v>2274</v>
      </c>
      <c r="B152" s="124">
        <v>148</v>
      </c>
      <c r="C152" s="29" t="s">
        <v>163</v>
      </c>
      <c r="D152" s="29" t="s">
        <v>2328</v>
      </c>
      <c r="E152" s="29" t="s">
        <v>2281</v>
      </c>
      <c r="F152" s="29">
        <v>2016</v>
      </c>
      <c r="G152" s="29" t="s">
        <v>2247</v>
      </c>
      <c r="H152" s="29">
        <v>1</v>
      </c>
      <c r="I152" s="29">
        <v>40</v>
      </c>
      <c r="J152" s="29">
        <v>0</v>
      </c>
      <c r="K152" s="26"/>
    </row>
    <row r="153" spans="1:26" ht="15.75" hidden="1" customHeight="1">
      <c r="A153" s="26" t="s">
        <v>2274</v>
      </c>
      <c r="B153" s="124">
        <v>149</v>
      </c>
      <c r="C153" s="29" t="s">
        <v>164</v>
      </c>
      <c r="D153" s="29" t="s">
        <v>403</v>
      </c>
      <c r="E153" s="29" t="s">
        <v>403</v>
      </c>
      <c r="F153" s="29" t="s">
        <v>403</v>
      </c>
      <c r="G153" s="29" t="s">
        <v>403</v>
      </c>
      <c r="H153" s="29" t="s">
        <v>403</v>
      </c>
      <c r="I153" s="29" t="s">
        <v>403</v>
      </c>
      <c r="J153" s="29">
        <v>1</v>
      </c>
      <c r="K153" s="26"/>
    </row>
    <row r="154" spans="1:26" ht="15.75" hidden="1" customHeight="1">
      <c r="A154" s="26" t="s">
        <v>2274</v>
      </c>
      <c r="B154" s="124">
        <v>150</v>
      </c>
      <c r="C154" s="29" t="s">
        <v>165</v>
      </c>
      <c r="D154" s="29" t="s">
        <v>2328</v>
      </c>
      <c r="E154" s="29" t="s">
        <v>2281</v>
      </c>
      <c r="F154" s="29">
        <v>2016</v>
      </c>
      <c r="G154" s="29" t="s">
        <v>2247</v>
      </c>
      <c r="H154" s="29">
        <v>1</v>
      </c>
      <c r="I154" s="29">
        <v>40</v>
      </c>
      <c r="J154" s="29">
        <v>0</v>
      </c>
      <c r="K154" s="26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hidden="1" customHeight="1">
      <c r="A155" s="26" t="s">
        <v>2274</v>
      </c>
      <c r="B155" s="124">
        <v>151</v>
      </c>
      <c r="C155" s="29" t="s">
        <v>166</v>
      </c>
      <c r="D155" s="29" t="s">
        <v>403</v>
      </c>
      <c r="E155" s="29" t="s">
        <v>403</v>
      </c>
      <c r="F155" s="29" t="s">
        <v>403</v>
      </c>
      <c r="G155" s="29" t="s">
        <v>403</v>
      </c>
      <c r="H155" s="29" t="s">
        <v>403</v>
      </c>
      <c r="I155" s="29" t="s">
        <v>403</v>
      </c>
      <c r="J155" s="29">
        <v>1</v>
      </c>
      <c r="K155" s="26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hidden="1" customHeight="1">
      <c r="A156" s="26" t="s">
        <v>2274</v>
      </c>
      <c r="B156" s="124">
        <v>152</v>
      </c>
      <c r="C156" s="29" t="s">
        <v>167</v>
      </c>
      <c r="D156" s="29" t="s">
        <v>403</v>
      </c>
      <c r="E156" s="29" t="s">
        <v>403</v>
      </c>
      <c r="F156" s="29" t="s">
        <v>403</v>
      </c>
      <c r="G156" s="29" t="s">
        <v>403</v>
      </c>
      <c r="H156" s="29" t="s">
        <v>403</v>
      </c>
      <c r="I156" s="29" t="s">
        <v>403</v>
      </c>
      <c r="J156" s="29">
        <v>1</v>
      </c>
      <c r="K156" s="26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hidden="1" customHeight="1">
      <c r="A157" s="26" t="s">
        <v>2274</v>
      </c>
      <c r="B157" s="124">
        <v>153</v>
      </c>
      <c r="C157" s="29" t="s">
        <v>168</v>
      </c>
      <c r="D157" s="29" t="s">
        <v>2328</v>
      </c>
      <c r="E157" s="29" t="s">
        <v>2281</v>
      </c>
      <c r="F157" s="29">
        <v>2016</v>
      </c>
      <c r="G157" s="29" t="s">
        <v>2254</v>
      </c>
      <c r="H157" s="29">
        <v>1</v>
      </c>
      <c r="I157" s="29">
        <v>40</v>
      </c>
      <c r="J157" s="29">
        <v>1</v>
      </c>
      <c r="K157" s="26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hidden="1" customHeight="1">
      <c r="A158" s="26" t="s">
        <v>2274</v>
      </c>
      <c r="B158" s="124">
        <v>154</v>
      </c>
      <c r="C158" s="29" t="s">
        <v>169</v>
      </c>
      <c r="D158" s="29" t="s">
        <v>403</v>
      </c>
      <c r="E158" s="29" t="s">
        <v>403</v>
      </c>
      <c r="F158" s="29" t="s">
        <v>403</v>
      </c>
      <c r="G158" s="29" t="s">
        <v>403</v>
      </c>
      <c r="H158" s="29" t="s">
        <v>403</v>
      </c>
      <c r="I158" s="29" t="s">
        <v>403</v>
      </c>
      <c r="J158" s="29">
        <v>1</v>
      </c>
      <c r="K158" s="26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hidden="1" customHeight="1">
      <c r="A159" s="26" t="s">
        <v>2274</v>
      </c>
      <c r="B159" s="124">
        <v>155</v>
      </c>
      <c r="C159" s="29" t="s">
        <v>170</v>
      </c>
      <c r="D159" s="29" t="s">
        <v>2328</v>
      </c>
      <c r="E159" s="29" t="s">
        <v>2281</v>
      </c>
      <c r="F159" s="29">
        <v>2016</v>
      </c>
      <c r="G159" s="29" t="s">
        <v>2247</v>
      </c>
      <c r="H159" s="29">
        <v>1</v>
      </c>
      <c r="I159" s="29">
        <v>40</v>
      </c>
      <c r="J159" s="29">
        <v>0</v>
      </c>
      <c r="K159" s="26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hidden="1" customHeight="1">
      <c r="A160" s="26" t="s">
        <v>2274</v>
      </c>
      <c r="B160" s="124">
        <v>156</v>
      </c>
      <c r="C160" s="29" t="s">
        <v>171</v>
      </c>
      <c r="D160" s="29" t="s">
        <v>403</v>
      </c>
      <c r="E160" s="29" t="s">
        <v>403</v>
      </c>
      <c r="F160" s="29" t="s">
        <v>403</v>
      </c>
      <c r="G160" s="29" t="s">
        <v>403</v>
      </c>
      <c r="H160" s="29" t="s">
        <v>403</v>
      </c>
      <c r="I160" s="29" t="s">
        <v>403</v>
      </c>
      <c r="J160" s="29">
        <v>1</v>
      </c>
      <c r="K160" s="26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hidden="1" customHeight="1">
      <c r="A161" s="26" t="s">
        <v>2274</v>
      </c>
      <c r="B161" s="124">
        <v>157</v>
      </c>
      <c r="C161" s="29" t="s">
        <v>172</v>
      </c>
      <c r="D161" s="29" t="s">
        <v>403</v>
      </c>
      <c r="E161" s="29" t="s">
        <v>403</v>
      </c>
      <c r="F161" s="29" t="s">
        <v>403</v>
      </c>
      <c r="G161" s="29" t="s">
        <v>403</v>
      </c>
      <c r="H161" s="29" t="s">
        <v>403</v>
      </c>
      <c r="I161" s="29" t="s">
        <v>403</v>
      </c>
      <c r="J161" s="29">
        <v>1</v>
      </c>
      <c r="K161" s="26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hidden="1" customHeight="1">
      <c r="A162" s="26" t="s">
        <v>2274</v>
      </c>
      <c r="B162" s="124">
        <v>158</v>
      </c>
      <c r="C162" s="29" t="s">
        <v>173</v>
      </c>
      <c r="D162" s="29" t="s">
        <v>2328</v>
      </c>
      <c r="E162" s="29" t="s">
        <v>2281</v>
      </c>
      <c r="F162" s="29">
        <v>2016</v>
      </c>
      <c r="G162" s="29" t="s">
        <v>2247</v>
      </c>
      <c r="H162" s="29">
        <v>1</v>
      </c>
      <c r="I162" s="29">
        <v>40</v>
      </c>
      <c r="J162" s="29">
        <v>0</v>
      </c>
      <c r="K162" s="26"/>
    </row>
    <row r="163" spans="1:26" ht="15.75" hidden="1" customHeight="1">
      <c r="A163" s="26" t="s">
        <v>2274</v>
      </c>
      <c r="B163" s="124">
        <v>159</v>
      </c>
      <c r="C163" s="29" t="s">
        <v>166</v>
      </c>
      <c r="D163" s="29" t="s">
        <v>403</v>
      </c>
      <c r="E163" s="29" t="s">
        <v>403</v>
      </c>
      <c r="F163" s="29" t="s">
        <v>403</v>
      </c>
      <c r="G163" s="29" t="s">
        <v>403</v>
      </c>
      <c r="H163" s="29" t="s">
        <v>403</v>
      </c>
      <c r="I163" s="29" t="s">
        <v>403</v>
      </c>
      <c r="J163" s="29">
        <v>1</v>
      </c>
      <c r="K163" s="26"/>
    </row>
    <row r="164" spans="1:26" ht="15.75" hidden="1" customHeight="1">
      <c r="A164" s="26" t="s">
        <v>2274</v>
      </c>
      <c r="B164" s="124">
        <v>160</v>
      </c>
      <c r="C164" s="29" t="s">
        <v>167</v>
      </c>
      <c r="D164" s="29" t="s">
        <v>403</v>
      </c>
      <c r="E164" s="29" t="s">
        <v>403</v>
      </c>
      <c r="F164" s="29" t="s">
        <v>403</v>
      </c>
      <c r="G164" s="29" t="s">
        <v>403</v>
      </c>
      <c r="H164" s="29" t="s">
        <v>403</v>
      </c>
      <c r="I164" s="29" t="s">
        <v>403</v>
      </c>
      <c r="J164" s="29">
        <v>1</v>
      </c>
      <c r="K164" s="26"/>
    </row>
    <row r="165" spans="1:26" ht="15.75" hidden="1" customHeight="1">
      <c r="A165" s="26" t="s">
        <v>2274</v>
      </c>
      <c r="B165" s="124">
        <v>161</v>
      </c>
      <c r="C165" s="29" t="s">
        <v>168</v>
      </c>
      <c r="D165" s="29" t="s">
        <v>403</v>
      </c>
      <c r="E165" s="29" t="s">
        <v>403</v>
      </c>
      <c r="F165" s="29" t="s">
        <v>403</v>
      </c>
      <c r="G165" s="29" t="s">
        <v>403</v>
      </c>
      <c r="H165" s="29" t="s">
        <v>403</v>
      </c>
      <c r="I165" s="29" t="s">
        <v>403</v>
      </c>
      <c r="J165" s="29">
        <v>1</v>
      </c>
      <c r="K165" s="26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hidden="1" customHeight="1">
      <c r="A166" s="26" t="s">
        <v>2274</v>
      </c>
      <c r="B166" s="124">
        <v>162</v>
      </c>
      <c r="C166" s="29" t="s">
        <v>169</v>
      </c>
      <c r="D166" s="29" t="s">
        <v>403</v>
      </c>
      <c r="E166" s="29" t="s">
        <v>403</v>
      </c>
      <c r="F166" s="29" t="s">
        <v>403</v>
      </c>
      <c r="G166" s="29" t="s">
        <v>403</v>
      </c>
      <c r="H166" s="29" t="s">
        <v>403</v>
      </c>
      <c r="I166" s="29" t="s">
        <v>403</v>
      </c>
      <c r="J166" s="29">
        <v>1</v>
      </c>
      <c r="K166" s="26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hidden="1" customHeight="1">
      <c r="A167" s="26" t="s">
        <v>2274</v>
      </c>
      <c r="B167" s="124">
        <v>163</v>
      </c>
      <c r="C167" s="29" t="s">
        <v>174</v>
      </c>
      <c r="D167" s="29" t="s">
        <v>403</v>
      </c>
      <c r="E167" s="29" t="s">
        <v>403</v>
      </c>
      <c r="F167" s="29" t="s">
        <v>403</v>
      </c>
      <c r="G167" s="29" t="s">
        <v>403</v>
      </c>
      <c r="H167" s="29" t="s">
        <v>403</v>
      </c>
      <c r="I167" s="29" t="s">
        <v>403</v>
      </c>
      <c r="J167" s="29">
        <v>1</v>
      </c>
      <c r="K167" s="26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hidden="1" customHeight="1">
      <c r="A168" s="26" t="s">
        <v>2274</v>
      </c>
      <c r="B168" s="124">
        <v>164</v>
      </c>
      <c r="C168" s="29" t="s">
        <v>175</v>
      </c>
      <c r="D168" s="29" t="s">
        <v>403</v>
      </c>
      <c r="E168" s="29" t="s">
        <v>403</v>
      </c>
      <c r="F168" s="29" t="s">
        <v>403</v>
      </c>
      <c r="G168" s="29" t="s">
        <v>403</v>
      </c>
      <c r="H168" s="29" t="s">
        <v>403</v>
      </c>
      <c r="I168" s="29" t="s">
        <v>403</v>
      </c>
      <c r="J168" s="29"/>
      <c r="K168" s="26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hidden="1" customHeight="1">
      <c r="A169" s="26" t="s">
        <v>2274</v>
      </c>
      <c r="B169" s="124">
        <v>165</v>
      </c>
      <c r="C169" s="29" t="s">
        <v>176</v>
      </c>
      <c r="D169" s="29" t="s">
        <v>403</v>
      </c>
      <c r="E169" s="29" t="s">
        <v>403</v>
      </c>
      <c r="F169" s="29" t="s">
        <v>403</v>
      </c>
      <c r="G169" s="29" t="s">
        <v>403</v>
      </c>
      <c r="H169" s="29" t="s">
        <v>403</v>
      </c>
      <c r="I169" s="29" t="s">
        <v>403</v>
      </c>
      <c r="J169" s="29">
        <v>1</v>
      </c>
      <c r="K169" s="26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hidden="1" customHeight="1">
      <c r="A170" s="26" t="s">
        <v>2274</v>
      </c>
      <c r="B170" s="124">
        <v>166</v>
      </c>
      <c r="C170" s="29" t="s">
        <v>177</v>
      </c>
      <c r="D170" s="29" t="s">
        <v>403</v>
      </c>
      <c r="E170" s="29" t="s">
        <v>403</v>
      </c>
      <c r="F170" s="29" t="s">
        <v>403</v>
      </c>
      <c r="G170" s="29" t="s">
        <v>403</v>
      </c>
      <c r="H170" s="29" t="s">
        <v>403</v>
      </c>
      <c r="I170" s="29" t="s">
        <v>403</v>
      </c>
      <c r="J170" s="29">
        <v>1</v>
      </c>
      <c r="K170" s="26"/>
    </row>
    <row r="171" spans="1:26" ht="15.75" hidden="1" customHeight="1">
      <c r="A171" s="26" t="s">
        <v>2274</v>
      </c>
      <c r="B171" s="124">
        <v>167</v>
      </c>
      <c r="C171" s="29" t="s">
        <v>178</v>
      </c>
      <c r="D171" s="29" t="s">
        <v>403</v>
      </c>
      <c r="E171" s="29" t="s">
        <v>403</v>
      </c>
      <c r="F171" s="29" t="s">
        <v>403</v>
      </c>
      <c r="G171" s="29" t="s">
        <v>403</v>
      </c>
      <c r="H171" s="29" t="s">
        <v>403</v>
      </c>
      <c r="I171" s="29" t="s">
        <v>403</v>
      </c>
      <c r="J171" s="29">
        <v>1</v>
      </c>
      <c r="K171" s="26"/>
    </row>
    <row r="172" spans="1:26" ht="15.75" hidden="1" customHeight="1">
      <c r="A172" s="26" t="s">
        <v>2274</v>
      </c>
      <c r="B172" s="124">
        <v>168</v>
      </c>
      <c r="C172" s="29" t="s">
        <v>179</v>
      </c>
      <c r="D172" s="29" t="s">
        <v>403</v>
      </c>
      <c r="E172" s="29" t="s">
        <v>403</v>
      </c>
      <c r="F172" s="29" t="s">
        <v>403</v>
      </c>
      <c r="G172" s="29" t="s">
        <v>403</v>
      </c>
      <c r="H172" s="29" t="s">
        <v>403</v>
      </c>
      <c r="I172" s="29" t="s">
        <v>403</v>
      </c>
      <c r="J172" s="29">
        <v>1</v>
      </c>
      <c r="K172" s="26"/>
    </row>
    <row r="173" spans="1:26" ht="15.75" hidden="1" customHeight="1">
      <c r="A173" s="26" t="s">
        <v>2274</v>
      </c>
      <c r="B173" s="124">
        <v>169</v>
      </c>
      <c r="C173" s="29" t="s">
        <v>180</v>
      </c>
      <c r="D173" s="29" t="s">
        <v>403</v>
      </c>
      <c r="E173" s="29" t="s">
        <v>403</v>
      </c>
      <c r="F173" s="29" t="s">
        <v>403</v>
      </c>
      <c r="G173" s="29" t="s">
        <v>403</v>
      </c>
      <c r="H173" s="29" t="s">
        <v>403</v>
      </c>
      <c r="I173" s="29" t="s">
        <v>403</v>
      </c>
      <c r="J173" s="29">
        <v>1</v>
      </c>
      <c r="K173" s="26"/>
    </row>
    <row r="174" spans="1:26" ht="15.75" hidden="1" customHeight="1">
      <c r="A174" s="26" t="s">
        <v>2274</v>
      </c>
      <c r="B174" s="124">
        <v>170</v>
      </c>
      <c r="C174" s="29" t="s">
        <v>181</v>
      </c>
      <c r="D174" s="29" t="s">
        <v>2328</v>
      </c>
      <c r="E174" s="29" t="s">
        <v>2281</v>
      </c>
      <c r="F174" s="29">
        <v>2016</v>
      </c>
      <c r="G174" s="29" t="s">
        <v>2254</v>
      </c>
      <c r="H174" s="29">
        <v>1</v>
      </c>
      <c r="I174" s="29">
        <v>40</v>
      </c>
      <c r="J174" s="29">
        <v>1</v>
      </c>
      <c r="K174" s="26"/>
    </row>
    <row r="175" spans="1:26" ht="15.75" hidden="1" customHeight="1">
      <c r="A175" s="32" t="s">
        <v>2283</v>
      </c>
      <c r="B175" s="124">
        <v>171</v>
      </c>
      <c r="C175" s="32" t="s">
        <v>182</v>
      </c>
      <c r="D175" s="32"/>
      <c r="E175" s="172" t="s">
        <v>403</v>
      </c>
      <c r="F175" s="172" t="s">
        <v>403</v>
      </c>
      <c r="G175" s="172" t="s">
        <v>403</v>
      </c>
      <c r="H175" s="172" t="s">
        <v>403</v>
      </c>
      <c r="I175" s="32"/>
      <c r="J175" s="32"/>
      <c r="K175" s="32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hidden="1" customHeight="1">
      <c r="A176" s="32" t="s">
        <v>2283</v>
      </c>
      <c r="B176" s="124">
        <v>172</v>
      </c>
      <c r="C176" s="26" t="s">
        <v>183</v>
      </c>
      <c r="D176" s="26"/>
      <c r="E176" s="26"/>
      <c r="F176" s="26"/>
      <c r="G176" s="26"/>
      <c r="H176" s="26"/>
      <c r="I176" s="26"/>
      <c r="J176" s="26"/>
      <c r="K176" s="26"/>
    </row>
    <row r="177" spans="1:11" ht="15.75" hidden="1" customHeight="1">
      <c r="A177" s="32" t="s">
        <v>2283</v>
      </c>
      <c r="B177" s="124">
        <v>173</v>
      </c>
      <c r="C177" s="26" t="s">
        <v>184</v>
      </c>
      <c r="D177" s="26"/>
      <c r="E177" s="26"/>
      <c r="F177" s="26"/>
      <c r="G177" s="26"/>
      <c r="H177" s="26"/>
      <c r="I177" s="26"/>
      <c r="J177" s="26"/>
      <c r="K177" s="26"/>
    </row>
    <row r="178" spans="1:11" ht="15.75" hidden="1" customHeight="1">
      <c r="A178" s="32" t="s">
        <v>2283</v>
      </c>
      <c r="B178" s="124">
        <v>174</v>
      </c>
      <c r="C178" s="26" t="s">
        <v>185</v>
      </c>
      <c r="D178" s="26"/>
      <c r="E178" s="26"/>
      <c r="F178" s="26"/>
      <c r="G178" s="26"/>
      <c r="H178" s="26"/>
      <c r="I178" s="26"/>
      <c r="J178" s="26"/>
      <c r="K178" s="26"/>
    </row>
    <row r="179" spans="1:11" ht="15.75" hidden="1" customHeight="1">
      <c r="A179" s="32" t="s">
        <v>2283</v>
      </c>
      <c r="B179" s="124">
        <v>175</v>
      </c>
      <c r="C179" s="26" t="s">
        <v>186</v>
      </c>
      <c r="D179" s="26"/>
      <c r="E179" s="26"/>
      <c r="F179" s="26"/>
      <c r="G179" s="26"/>
      <c r="H179" s="26"/>
      <c r="I179" s="26"/>
      <c r="J179" s="26"/>
      <c r="K179" s="26"/>
    </row>
    <row r="180" spans="1:11" ht="15.75" hidden="1" customHeight="1">
      <c r="A180" s="32" t="s">
        <v>2283</v>
      </c>
      <c r="B180" s="124">
        <v>176</v>
      </c>
      <c r="C180" s="26" t="s">
        <v>187</v>
      </c>
      <c r="D180" s="26"/>
      <c r="E180" s="26"/>
      <c r="F180" s="26"/>
      <c r="G180" s="26"/>
      <c r="H180" s="26"/>
      <c r="I180" s="26"/>
      <c r="J180" s="26"/>
      <c r="K180" s="26"/>
    </row>
    <row r="181" spans="1:11" ht="15.75" hidden="1" customHeight="1">
      <c r="A181" s="32" t="s">
        <v>2283</v>
      </c>
      <c r="B181" s="124">
        <v>177</v>
      </c>
      <c r="C181" s="26" t="s">
        <v>188</v>
      </c>
      <c r="D181" s="26"/>
      <c r="E181" s="26"/>
      <c r="F181" s="26"/>
      <c r="G181" s="26"/>
      <c r="H181" s="26"/>
      <c r="I181" s="26"/>
      <c r="J181" s="26"/>
      <c r="K181" s="26"/>
    </row>
    <row r="182" spans="1:11" ht="15.75" hidden="1" customHeight="1">
      <c r="A182" s="32" t="s">
        <v>2283</v>
      </c>
      <c r="B182" s="124">
        <v>178</v>
      </c>
      <c r="C182" s="26" t="s">
        <v>189</v>
      </c>
      <c r="D182" s="26"/>
      <c r="E182" s="148" t="s">
        <v>403</v>
      </c>
      <c r="F182" s="148" t="s">
        <v>403</v>
      </c>
      <c r="G182" s="148" t="s">
        <v>403</v>
      </c>
      <c r="H182" s="148" t="s">
        <v>403</v>
      </c>
      <c r="I182" s="26"/>
      <c r="J182" s="26"/>
      <c r="K182" s="26"/>
    </row>
    <row r="183" spans="1:11" ht="15.75" hidden="1" customHeight="1">
      <c r="A183" s="32" t="s">
        <v>2283</v>
      </c>
      <c r="B183" s="124">
        <v>179</v>
      </c>
      <c r="C183" s="26" t="s">
        <v>190</v>
      </c>
      <c r="D183" s="26"/>
      <c r="E183" s="26"/>
      <c r="F183" s="26"/>
      <c r="G183" s="26"/>
      <c r="H183" s="26"/>
      <c r="I183" s="26"/>
      <c r="J183" s="26"/>
      <c r="K183" s="26"/>
    </row>
    <row r="184" spans="1:11" ht="15.75" hidden="1" customHeight="1">
      <c r="A184" s="32" t="s">
        <v>2283</v>
      </c>
      <c r="B184" s="124">
        <v>180</v>
      </c>
      <c r="C184" s="26" t="s">
        <v>191</v>
      </c>
      <c r="D184" s="26"/>
      <c r="E184" s="152"/>
      <c r="F184" s="152"/>
      <c r="G184" s="152"/>
      <c r="H184" s="152"/>
      <c r="I184" s="152"/>
      <c r="J184" s="26"/>
      <c r="K184" s="26"/>
    </row>
    <row r="185" spans="1:11" ht="15.75" hidden="1" customHeight="1">
      <c r="A185" s="32" t="s">
        <v>2283</v>
      </c>
      <c r="B185" s="124">
        <v>181</v>
      </c>
      <c r="C185" s="26" t="s">
        <v>192</v>
      </c>
      <c r="D185" s="26"/>
      <c r="E185" s="26"/>
      <c r="F185" s="26"/>
      <c r="G185" s="26"/>
      <c r="H185" s="26"/>
      <c r="I185" s="26"/>
      <c r="J185" s="26"/>
      <c r="K185" s="26"/>
    </row>
    <row r="186" spans="1:11" ht="15.75" hidden="1" customHeight="1">
      <c r="A186" s="32" t="s">
        <v>2283</v>
      </c>
      <c r="B186" s="124">
        <v>182</v>
      </c>
      <c r="C186" s="26" t="s">
        <v>193</v>
      </c>
      <c r="D186" s="26"/>
      <c r="E186" s="26"/>
      <c r="F186" s="26"/>
      <c r="G186" s="26"/>
      <c r="H186" s="26"/>
      <c r="I186" s="26"/>
      <c r="J186" s="26"/>
      <c r="K186" s="26"/>
    </row>
    <row r="187" spans="1:11" ht="15.75" hidden="1" customHeight="1">
      <c r="A187" s="32" t="s">
        <v>2283</v>
      </c>
      <c r="B187" s="124">
        <v>183</v>
      </c>
      <c r="C187" s="26" t="s">
        <v>194</v>
      </c>
      <c r="D187" s="26"/>
      <c r="E187" s="26"/>
      <c r="F187" s="26"/>
      <c r="G187" s="26"/>
      <c r="H187" s="26"/>
      <c r="I187" s="26"/>
      <c r="J187" s="26"/>
      <c r="K187" s="26"/>
    </row>
    <row r="188" spans="1:11" ht="15.75" hidden="1" customHeight="1">
      <c r="A188" s="32" t="s">
        <v>2283</v>
      </c>
      <c r="B188" s="124">
        <v>184</v>
      </c>
      <c r="C188" s="26" t="s">
        <v>195</v>
      </c>
      <c r="D188" s="26"/>
      <c r="E188" s="26"/>
      <c r="F188" s="26"/>
      <c r="G188" s="26"/>
      <c r="H188" s="26"/>
      <c r="I188" s="26"/>
      <c r="J188" s="26"/>
      <c r="K188" s="26"/>
    </row>
    <row r="189" spans="1:11" ht="15.75" hidden="1" customHeight="1">
      <c r="A189" s="32" t="s">
        <v>2283</v>
      </c>
      <c r="B189" s="124">
        <v>185</v>
      </c>
      <c r="C189" s="26" t="s">
        <v>196</v>
      </c>
      <c r="D189" s="26"/>
      <c r="E189" s="149" t="s">
        <v>2329</v>
      </c>
      <c r="F189" s="149">
        <v>2019</v>
      </c>
      <c r="G189" s="149" t="s">
        <v>2265</v>
      </c>
      <c r="H189" s="149">
        <v>1</v>
      </c>
      <c r="I189" s="149"/>
      <c r="J189" s="26"/>
      <c r="K189" s="26"/>
    </row>
    <row r="190" spans="1:11" ht="15.75" hidden="1" customHeight="1">
      <c r="A190" s="32" t="s">
        <v>2283</v>
      </c>
      <c r="B190" s="124">
        <v>186</v>
      </c>
      <c r="C190" s="26" t="s">
        <v>197</v>
      </c>
      <c r="D190" s="26"/>
      <c r="E190" s="149" t="s">
        <v>403</v>
      </c>
      <c r="F190" s="149" t="s">
        <v>403</v>
      </c>
      <c r="G190" s="149" t="s">
        <v>403</v>
      </c>
      <c r="H190" s="149">
        <v>0</v>
      </c>
      <c r="I190" s="26"/>
      <c r="J190" s="26"/>
      <c r="K190" s="26"/>
    </row>
    <row r="191" spans="1:11" ht="15.75" hidden="1" customHeight="1">
      <c r="A191" s="32" t="s">
        <v>2283</v>
      </c>
      <c r="B191" s="124">
        <v>187</v>
      </c>
      <c r="C191" s="26" t="s">
        <v>198</v>
      </c>
      <c r="D191" s="26"/>
      <c r="E191" s="149" t="s">
        <v>403</v>
      </c>
      <c r="F191" s="149" t="s">
        <v>403</v>
      </c>
      <c r="G191" s="149" t="s">
        <v>403</v>
      </c>
      <c r="H191" s="149">
        <v>0</v>
      </c>
      <c r="I191" s="26"/>
      <c r="J191" s="26"/>
      <c r="K191" s="26"/>
    </row>
    <row r="192" spans="1:11" ht="15.75" hidden="1" customHeight="1">
      <c r="A192" s="32" t="s">
        <v>2283</v>
      </c>
      <c r="B192" s="124">
        <v>188</v>
      </c>
      <c r="C192" s="26" t="s">
        <v>199</v>
      </c>
      <c r="D192" s="26"/>
      <c r="E192" s="149" t="s">
        <v>403</v>
      </c>
      <c r="F192" s="149" t="s">
        <v>403</v>
      </c>
      <c r="G192" s="149" t="s">
        <v>403</v>
      </c>
      <c r="H192" s="149">
        <v>0</v>
      </c>
      <c r="I192" s="26"/>
      <c r="J192" s="26"/>
      <c r="K192" s="26"/>
    </row>
    <row r="193" spans="1:11" ht="15.75" hidden="1" customHeight="1">
      <c r="A193" s="32" t="s">
        <v>2283</v>
      </c>
      <c r="B193" s="124">
        <v>189</v>
      </c>
      <c r="C193" s="26" t="s">
        <v>200</v>
      </c>
      <c r="D193" s="26"/>
      <c r="E193" s="149" t="s">
        <v>403</v>
      </c>
      <c r="F193" s="149" t="s">
        <v>403</v>
      </c>
      <c r="G193" s="149" t="s">
        <v>403</v>
      </c>
      <c r="H193" s="149">
        <v>0</v>
      </c>
      <c r="I193" s="26"/>
      <c r="J193" s="26"/>
      <c r="K193" s="26"/>
    </row>
    <row r="194" spans="1:11" ht="15.75" hidden="1" customHeight="1">
      <c r="A194" s="32" t="s">
        <v>2283</v>
      </c>
      <c r="B194" s="124">
        <v>190</v>
      </c>
      <c r="C194" s="26" t="s">
        <v>201</v>
      </c>
      <c r="D194" s="26"/>
      <c r="E194" s="149" t="s">
        <v>403</v>
      </c>
      <c r="F194" s="149" t="s">
        <v>403</v>
      </c>
      <c r="G194" s="149" t="s">
        <v>403</v>
      </c>
      <c r="H194" s="149">
        <v>0</v>
      </c>
      <c r="I194" s="26"/>
      <c r="J194" s="26"/>
      <c r="K194" s="26"/>
    </row>
    <row r="195" spans="1:11" ht="15.75" hidden="1" customHeight="1">
      <c r="A195" s="32" t="s">
        <v>2283</v>
      </c>
      <c r="B195" s="124">
        <v>191</v>
      </c>
      <c r="C195" s="26" t="s">
        <v>202</v>
      </c>
      <c r="D195" s="26"/>
      <c r="E195" s="149" t="s">
        <v>403</v>
      </c>
      <c r="F195" s="149" t="s">
        <v>403</v>
      </c>
      <c r="G195" s="149" t="s">
        <v>403</v>
      </c>
      <c r="H195" s="149">
        <v>0</v>
      </c>
      <c r="I195" s="26"/>
      <c r="J195" s="26"/>
      <c r="K195" s="26"/>
    </row>
    <row r="196" spans="1:11" ht="15.75" hidden="1" customHeight="1">
      <c r="A196" s="32" t="s">
        <v>2283</v>
      </c>
      <c r="B196" s="124">
        <v>192</v>
      </c>
      <c r="C196" s="26" t="s">
        <v>203</v>
      </c>
      <c r="D196" s="26"/>
      <c r="E196" s="149" t="s">
        <v>403</v>
      </c>
      <c r="F196" s="149" t="s">
        <v>403</v>
      </c>
      <c r="G196" s="149" t="s">
        <v>403</v>
      </c>
      <c r="H196" s="149">
        <v>0</v>
      </c>
      <c r="I196" s="26"/>
      <c r="J196" s="26"/>
      <c r="K196" s="26"/>
    </row>
    <row r="197" spans="1:11" ht="15.75" hidden="1" customHeight="1">
      <c r="A197" s="32" t="s">
        <v>2283</v>
      </c>
      <c r="B197" s="124">
        <v>193</v>
      </c>
      <c r="C197" s="26" t="s">
        <v>204</v>
      </c>
      <c r="D197" s="26"/>
      <c r="E197" s="149" t="s">
        <v>403</v>
      </c>
      <c r="F197" s="149" t="s">
        <v>403</v>
      </c>
      <c r="G197" s="149" t="s">
        <v>403</v>
      </c>
      <c r="H197" s="149">
        <v>0</v>
      </c>
      <c r="I197" s="26"/>
      <c r="J197" s="26"/>
      <c r="K197" s="26"/>
    </row>
    <row r="198" spans="1:11" ht="15.75" hidden="1" customHeight="1">
      <c r="A198" s="32" t="s">
        <v>2283</v>
      </c>
      <c r="B198" s="124">
        <v>194</v>
      </c>
      <c r="C198" s="26" t="s">
        <v>205</v>
      </c>
      <c r="D198" s="26"/>
      <c r="E198" s="149" t="s">
        <v>403</v>
      </c>
      <c r="F198" s="149" t="s">
        <v>403</v>
      </c>
      <c r="G198" s="149" t="s">
        <v>403</v>
      </c>
      <c r="H198" s="149">
        <v>0</v>
      </c>
      <c r="I198" s="26"/>
      <c r="J198" s="26"/>
      <c r="K198" s="26"/>
    </row>
    <row r="199" spans="1:11" ht="15.75" hidden="1" customHeight="1">
      <c r="A199" s="32" t="s">
        <v>2283</v>
      </c>
      <c r="B199" s="124">
        <v>195</v>
      </c>
      <c r="C199" s="26" t="s">
        <v>206</v>
      </c>
      <c r="D199" s="26"/>
      <c r="E199" s="149" t="s">
        <v>403</v>
      </c>
      <c r="F199" s="149" t="s">
        <v>403</v>
      </c>
      <c r="G199" s="149" t="s">
        <v>403</v>
      </c>
      <c r="H199" s="149">
        <v>0</v>
      </c>
      <c r="I199" s="26"/>
      <c r="J199" s="26"/>
      <c r="K199" s="26"/>
    </row>
    <row r="200" spans="1:11" ht="15.75" hidden="1" customHeight="1">
      <c r="A200" s="32" t="s">
        <v>2283</v>
      </c>
      <c r="B200" s="124">
        <v>196</v>
      </c>
      <c r="C200" s="26" t="s">
        <v>207</v>
      </c>
      <c r="D200" s="26"/>
      <c r="E200" s="149" t="s">
        <v>403</v>
      </c>
      <c r="F200" s="149" t="s">
        <v>403</v>
      </c>
      <c r="G200" s="149" t="s">
        <v>403</v>
      </c>
      <c r="H200" s="149">
        <v>0</v>
      </c>
      <c r="I200" s="26"/>
      <c r="J200" s="26"/>
      <c r="K200" s="26"/>
    </row>
    <row r="201" spans="1:11" ht="15.75" hidden="1" customHeight="1">
      <c r="A201" s="32" t="s">
        <v>2283</v>
      </c>
      <c r="B201" s="124">
        <v>197</v>
      </c>
      <c r="C201" s="26" t="s">
        <v>208</v>
      </c>
      <c r="D201" s="26"/>
      <c r="E201" s="149" t="s">
        <v>403</v>
      </c>
      <c r="F201" s="149" t="s">
        <v>403</v>
      </c>
      <c r="G201" s="149" t="s">
        <v>403</v>
      </c>
      <c r="H201" s="149">
        <v>0</v>
      </c>
      <c r="I201" s="26"/>
      <c r="J201" s="26"/>
      <c r="K201" s="26"/>
    </row>
    <row r="202" spans="1:11" ht="15.75" hidden="1" customHeight="1">
      <c r="A202" s="32" t="s">
        <v>2283</v>
      </c>
      <c r="B202" s="124">
        <v>198</v>
      </c>
      <c r="C202" s="26" t="s">
        <v>209</v>
      </c>
      <c r="D202" s="26"/>
      <c r="E202" s="149" t="s">
        <v>403</v>
      </c>
      <c r="F202" s="149" t="s">
        <v>403</v>
      </c>
      <c r="G202" s="149" t="s">
        <v>403</v>
      </c>
      <c r="H202" s="149">
        <v>0</v>
      </c>
      <c r="I202" s="26"/>
      <c r="J202" s="26"/>
      <c r="K202" s="26"/>
    </row>
    <row r="203" spans="1:11" ht="15.75" hidden="1" customHeight="1">
      <c r="A203" s="32" t="s">
        <v>2283</v>
      </c>
      <c r="B203" s="124">
        <v>199</v>
      </c>
      <c r="C203" s="26" t="s">
        <v>210</v>
      </c>
      <c r="D203" s="26"/>
      <c r="E203" s="149" t="s">
        <v>403</v>
      </c>
      <c r="F203" s="149" t="s">
        <v>403</v>
      </c>
      <c r="G203" s="149" t="s">
        <v>403</v>
      </c>
      <c r="H203" s="149">
        <v>0</v>
      </c>
      <c r="I203" s="26"/>
      <c r="J203" s="26"/>
      <c r="K203" s="26"/>
    </row>
    <row r="204" spans="1:11" ht="15.75" hidden="1" customHeight="1">
      <c r="A204" s="32" t="s">
        <v>2283</v>
      </c>
      <c r="B204" s="124">
        <v>200</v>
      </c>
      <c r="C204" s="26" t="s">
        <v>211</v>
      </c>
      <c r="D204" s="26"/>
      <c r="E204" s="149" t="s">
        <v>403</v>
      </c>
      <c r="F204" s="149" t="s">
        <v>403</v>
      </c>
      <c r="G204" s="149" t="s">
        <v>403</v>
      </c>
      <c r="H204" s="149">
        <v>1</v>
      </c>
      <c r="I204" s="26"/>
      <c r="J204" s="26"/>
      <c r="K204" s="26"/>
    </row>
    <row r="205" spans="1:11" ht="15.75" hidden="1" customHeight="1">
      <c r="A205" s="32" t="s">
        <v>2283</v>
      </c>
      <c r="B205" s="124">
        <v>201</v>
      </c>
      <c r="C205" s="26" t="s">
        <v>212</v>
      </c>
      <c r="D205" s="26"/>
      <c r="E205" s="149" t="s">
        <v>403</v>
      </c>
      <c r="F205" s="149" t="s">
        <v>403</v>
      </c>
      <c r="G205" s="149" t="s">
        <v>403</v>
      </c>
      <c r="H205" s="149">
        <v>2</v>
      </c>
      <c r="I205" s="26"/>
      <c r="J205" s="26"/>
      <c r="K205" s="26"/>
    </row>
    <row r="206" spans="1:11" ht="15.75" hidden="1" customHeight="1">
      <c r="A206" s="32" t="s">
        <v>2283</v>
      </c>
      <c r="B206" s="124">
        <v>202</v>
      </c>
      <c r="C206" s="26" t="s">
        <v>213</v>
      </c>
      <c r="D206" s="26"/>
      <c r="E206" s="149" t="s">
        <v>403</v>
      </c>
      <c r="F206" s="149" t="s">
        <v>403</v>
      </c>
      <c r="G206" s="149" t="s">
        <v>403</v>
      </c>
      <c r="H206" s="149">
        <v>3</v>
      </c>
      <c r="I206" s="26"/>
      <c r="J206" s="26"/>
      <c r="K206" s="26"/>
    </row>
    <row r="207" spans="1:11" ht="15.75" hidden="1" customHeight="1">
      <c r="A207" s="32" t="s">
        <v>2283</v>
      </c>
      <c r="B207" s="124">
        <v>203</v>
      </c>
      <c r="C207" s="26" t="s">
        <v>214</v>
      </c>
      <c r="D207" s="26"/>
      <c r="E207" s="149" t="s">
        <v>403</v>
      </c>
      <c r="F207" s="149" t="s">
        <v>403</v>
      </c>
      <c r="G207" s="149" t="s">
        <v>403</v>
      </c>
      <c r="H207" s="149">
        <v>4</v>
      </c>
      <c r="I207" s="26"/>
      <c r="J207" s="26"/>
      <c r="K207" s="26"/>
    </row>
    <row r="208" spans="1:11" ht="15.75" hidden="1" customHeight="1">
      <c r="A208" s="32" t="s">
        <v>2283</v>
      </c>
      <c r="B208" s="124">
        <v>204</v>
      </c>
      <c r="C208" s="26" t="s">
        <v>215</v>
      </c>
      <c r="D208" s="26"/>
      <c r="E208" s="149" t="s">
        <v>403</v>
      </c>
      <c r="F208" s="149" t="s">
        <v>403</v>
      </c>
      <c r="G208" s="149" t="s">
        <v>403</v>
      </c>
      <c r="H208" s="149">
        <v>5</v>
      </c>
      <c r="I208" s="26"/>
      <c r="J208" s="26"/>
      <c r="K208" s="26"/>
    </row>
    <row r="209" spans="1:11" ht="15.75" hidden="1" customHeight="1">
      <c r="A209" s="32" t="s">
        <v>2283</v>
      </c>
      <c r="B209" s="124">
        <v>205</v>
      </c>
      <c r="C209" s="26" t="s">
        <v>216</v>
      </c>
      <c r="D209" s="26"/>
      <c r="E209" s="149" t="s">
        <v>403</v>
      </c>
      <c r="F209" s="149" t="s">
        <v>403</v>
      </c>
      <c r="G209" s="149" t="s">
        <v>403</v>
      </c>
      <c r="H209" s="149">
        <v>6</v>
      </c>
      <c r="I209" s="26"/>
      <c r="J209" s="26"/>
      <c r="K209" s="26"/>
    </row>
    <row r="210" spans="1:11" ht="15.75" hidden="1" customHeight="1">
      <c r="A210" s="32" t="s">
        <v>2283</v>
      </c>
      <c r="B210" s="124">
        <v>206</v>
      </c>
      <c r="C210" s="26" t="s">
        <v>217</v>
      </c>
      <c r="D210" s="26"/>
      <c r="E210" s="149" t="s">
        <v>403</v>
      </c>
      <c r="F210" s="149" t="s">
        <v>403</v>
      </c>
      <c r="G210" s="149" t="s">
        <v>403</v>
      </c>
      <c r="H210" s="149">
        <v>7</v>
      </c>
      <c r="I210" s="26"/>
      <c r="J210" s="26"/>
      <c r="K210" s="26"/>
    </row>
    <row r="211" spans="1:11" ht="15.75" customHeight="1">
      <c r="A211" s="370" t="s">
        <v>218</v>
      </c>
      <c r="B211" s="374">
        <v>1</v>
      </c>
      <c r="C211" s="370" t="s">
        <v>219</v>
      </c>
      <c r="D211" s="370" t="s">
        <v>403</v>
      </c>
      <c r="E211" s="370" t="s">
        <v>403</v>
      </c>
      <c r="F211" s="370" t="s">
        <v>403</v>
      </c>
      <c r="G211" s="370" t="s">
        <v>403</v>
      </c>
      <c r="H211" s="370" t="s">
        <v>403</v>
      </c>
      <c r="I211" s="370" t="s">
        <v>403</v>
      </c>
      <c r="J211" s="370" t="s">
        <v>403</v>
      </c>
      <c r="K211" s="370"/>
    </row>
    <row r="212" spans="1:11" ht="15.75" customHeight="1">
      <c r="A212" s="370" t="s">
        <v>218</v>
      </c>
      <c r="B212" s="374">
        <v>2</v>
      </c>
      <c r="C212" s="370" t="s">
        <v>220</v>
      </c>
      <c r="D212" s="370" t="s">
        <v>403</v>
      </c>
      <c r="E212" s="370" t="s">
        <v>403</v>
      </c>
      <c r="F212" s="370" t="s">
        <v>403</v>
      </c>
      <c r="G212" s="370" t="s">
        <v>403</v>
      </c>
      <c r="H212" s="370" t="s">
        <v>403</v>
      </c>
      <c r="I212" s="370" t="s">
        <v>403</v>
      </c>
      <c r="J212" s="370" t="s">
        <v>403</v>
      </c>
      <c r="K212" s="370"/>
    </row>
    <row r="213" spans="1:11" ht="15.75" customHeight="1">
      <c r="A213" s="370" t="s">
        <v>218</v>
      </c>
      <c r="B213" s="374">
        <v>3</v>
      </c>
      <c r="C213" s="370" t="s">
        <v>221</v>
      </c>
      <c r="D213" s="370" t="s">
        <v>403</v>
      </c>
      <c r="E213" s="370" t="s">
        <v>403</v>
      </c>
      <c r="F213" s="370" t="s">
        <v>403</v>
      </c>
      <c r="G213" s="370" t="s">
        <v>403</v>
      </c>
      <c r="H213" s="370" t="s">
        <v>403</v>
      </c>
      <c r="I213" s="370" t="s">
        <v>403</v>
      </c>
      <c r="J213" s="370" t="s">
        <v>403</v>
      </c>
      <c r="K213" s="370"/>
    </row>
    <row r="214" spans="1:11" ht="15.75" customHeight="1">
      <c r="A214" s="370" t="s">
        <v>218</v>
      </c>
      <c r="B214" s="374">
        <v>4</v>
      </c>
      <c r="C214" s="370" t="s">
        <v>222</v>
      </c>
      <c r="D214" s="370" t="s">
        <v>403</v>
      </c>
      <c r="E214" s="370" t="s">
        <v>403</v>
      </c>
      <c r="F214" s="370" t="s">
        <v>403</v>
      </c>
      <c r="G214" s="370" t="s">
        <v>403</v>
      </c>
      <c r="H214" s="370" t="s">
        <v>403</v>
      </c>
      <c r="I214" s="370" t="s">
        <v>403</v>
      </c>
      <c r="J214" s="370" t="s">
        <v>403</v>
      </c>
      <c r="K214" s="370"/>
    </row>
    <row r="215" spans="1:11" ht="15.75" customHeight="1">
      <c r="A215" s="370" t="s">
        <v>218</v>
      </c>
      <c r="B215" s="374">
        <v>5</v>
      </c>
      <c r="C215" s="370" t="s">
        <v>223</v>
      </c>
      <c r="D215" s="370" t="s">
        <v>403</v>
      </c>
      <c r="E215" s="370" t="s">
        <v>403</v>
      </c>
      <c r="F215" s="370" t="s">
        <v>403</v>
      </c>
      <c r="G215" s="370" t="s">
        <v>403</v>
      </c>
      <c r="H215" s="370" t="s">
        <v>403</v>
      </c>
      <c r="I215" s="370" t="s">
        <v>403</v>
      </c>
      <c r="J215" s="370" t="s">
        <v>403</v>
      </c>
      <c r="K215" s="370"/>
    </row>
    <row r="216" spans="1:11" ht="15.75" customHeight="1">
      <c r="A216" s="370" t="s">
        <v>218</v>
      </c>
      <c r="B216" s="374">
        <v>6</v>
      </c>
      <c r="C216" s="370" t="s">
        <v>224</v>
      </c>
      <c r="D216" s="370" t="s">
        <v>403</v>
      </c>
      <c r="E216" s="370" t="s">
        <v>403</v>
      </c>
      <c r="F216" s="370" t="s">
        <v>403</v>
      </c>
      <c r="G216" s="370" t="s">
        <v>403</v>
      </c>
      <c r="H216" s="370" t="s">
        <v>403</v>
      </c>
      <c r="I216" s="370" t="s">
        <v>403</v>
      </c>
      <c r="J216" s="370" t="s">
        <v>403</v>
      </c>
      <c r="K216" s="370"/>
    </row>
    <row r="217" spans="1:11" ht="15.75" customHeight="1">
      <c r="A217" s="370" t="s">
        <v>218</v>
      </c>
      <c r="B217" s="374">
        <v>7</v>
      </c>
      <c r="C217" s="370" t="s">
        <v>225</v>
      </c>
      <c r="D217" s="370" t="s">
        <v>403</v>
      </c>
      <c r="E217" s="370" t="s">
        <v>403</v>
      </c>
      <c r="F217" s="370" t="s">
        <v>403</v>
      </c>
      <c r="G217" s="370" t="s">
        <v>403</v>
      </c>
      <c r="H217" s="370" t="s">
        <v>403</v>
      </c>
      <c r="I217" s="370" t="s">
        <v>403</v>
      </c>
      <c r="J217" s="370" t="s">
        <v>403</v>
      </c>
      <c r="K217" s="370"/>
    </row>
    <row r="218" spans="1:11" ht="15.75" customHeight="1">
      <c r="A218" s="370" t="s">
        <v>218</v>
      </c>
      <c r="B218" s="374">
        <v>8</v>
      </c>
      <c r="C218" s="370" t="s">
        <v>226</v>
      </c>
      <c r="D218" s="370" t="s">
        <v>403</v>
      </c>
      <c r="E218" s="370" t="s">
        <v>403</v>
      </c>
      <c r="F218" s="370" t="s">
        <v>403</v>
      </c>
      <c r="G218" s="370" t="s">
        <v>403</v>
      </c>
      <c r="H218" s="370" t="s">
        <v>403</v>
      </c>
      <c r="I218" s="370" t="s">
        <v>403</v>
      </c>
      <c r="J218" s="370" t="s">
        <v>403</v>
      </c>
      <c r="K218" s="370"/>
    </row>
    <row r="219" spans="1:11" ht="15.75" customHeight="1">
      <c r="A219" s="370" t="s">
        <v>218</v>
      </c>
      <c r="B219" s="374">
        <v>9</v>
      </c>
      <c r="C219" s="370" t="s">
        <v>218</v>
      </c>
      <c r="D219" s="370" t="s">
        <v>403</v>
      </c>
      <c r="E219" s="370" t="s">
        <v>403</v>
      </c>
      <c r="F219" s="370" t="s">
        <v>403</v>
      </c>
      <c r="G219" s="370" t="s">
        <v>403</v>
      </c>
      <c r="H219" s="370" t="s">
        <v>403</v>
      </c>
      <c r="I219" s="370" t="s">
        <v>403</v>
      </c>
      <c r="J219" s="370" t="s">
        <v>403</v>
      </c>
      <c r="K219" s="370"/>
    </row>
    <row r="220" spans="1:11" ht="15.75" customHeight="1">
      <c r="A220" s="370" t="s">
        <v>218</v>
      </c>
      <c r="B220" s="374">
        <v>10</v>
      </c>
      <c r="C220" s="370" t="s">
        <v>227</v>
      </c>
      <c r="D220" s="370" t="s">
        <v>403</v>
      </c>
      <c r="E220" s="370" t="s">
        <v>403</v>
      </c>
      <c r="F220" s="370" t="s">
        <v>403</v>
      </c>
      <c r="G220" s="370" t="s">
        <v>403</v>
      </c>
      <c r="H220" s="370" t="s">
        <v>403</v>
      </c>
      <c r="I220" s="370" t="s">
        <v>403</v>
      </c>
      <c r="J220" s="370" t="s">
        <v>403</v>
      </c>
      <c r="K220" s="370"/>
    </row>
    <row r="221" spans="1:11" ht="15.75" customHeight="1">
      <c r="A221" s="370" t="s">
        <v>218</v>
      </c>
      <c r="B221" s="374">
        <v>11</v>
      </c>
      <c r="C221" s="370" t="s">
        <v>228</v>
      </c>
      <c r="D221" s="370" t="s">
        <v>403</v>
      </c>
      <c r="E221" s="370" t="s">
        <v>403</v>
      </c>
      <c r="F221" s="370" t="s">
        <v>403</v>
      </c>
      <c r="G221" s="370" t="s">
        <v>403</v>
      </c>
      <c r="H221" s="370" t="s">
        <v>403</v>
      </c>
      <c r="I221" s="370" t="s">
        <v>403</v>
      </c>
      <c r="J221" s="370" t="s">
        <v>403</v>
      </c>
      <c r="K221" s="370"/>
    </row>
    <row r="222" spans="1:11" ht="15.75" customHeight="1">
      <c r="A222" s="370" t="s">
        <v>218</v>
      </c>
      <c r="B222" s="374">
        <v>12</v>
      </c>
      <c r="C222" s="370" t="s">
        <v>229</v>
      </c>
      <c r="D222" s="370" t="s">
        <v>403</v>
      </c>
      <c r="E222" s="370" t="s">
        <v>403</v>
      </c>
      <c r="F222" s="370" t="s">
        <v>403</v>
      </c>
      <c r="G222" s="370" t="s">
        <v>403</v>
      </c>
      <c r="H222" s="370" t="s">
        <v>403</v>
      </c>
      <c r="I222" s="370" t="s">
        <v>403</v>
      </c>
      <c r="J222" s="370" t="s">
        <v>403</v>
      </c>
      <c r="K222" s="370"/>
    </row>
    <row r="223" spans="1:11" ht="15.75" customHeight="1">
      <c r="A223" s="370" t="s">
        <v>218</v>
      </c>
      <c r="B223" s="374">
        <v>13</v>
      </c>
      <c r="C223" s="370" t="s">
        <v>230</v>
      </c>
      <c r="D223" s="370" t="s">
        <v>403</v>
      </c>
      <c r="E223" s="370" t="s">
        <v>403</v>
      </c>
      <c r="F223" s="370" t="s">
        <v>403</v>
      </c>
      <c r="G223" s="370" t="s">
        <v>403</v>
      </c>
      <c r="H223" s="370" t="s">
        <v>403</v>
      </c>
      <c r="I223" s="370" t="s">
        <v>403</v>
      </c>
      <c r="J223" s="370" t="s">
        <v>403</v>
      </c>
      <c r="K223" s="370"/>
    </row>
    <row r="224" spans="1:11" ht="15.75" customHeight="1">
      <c r="A224" s="370" t="s">
        <v>218</v>
      </c>
      <c r="B224" s="374">
        <v>14</v>
      </c>
      <c r="C224" s="370" t="s">
        <v>231</v>
      </c>
      <c r="D224" s="370" t="s">
        <v>403</v>
      </c>
      <c r="E224" s="370" t="s">
        <v>403</v>
      </c>
      <c r="F224" s="370" t="s">
        <v>403</v>
      </c>
      <c r="G224" s="370" t="s">
        <v>403</v>
      </c>
      <c r="H224" s="370" t="s">
        <v>403</v>
      </c>
      <c r="I224" s="370" t="s">
        <v>403</v>
      </c>
      <c r="J224" s="370" t="s">
        <v>403</v>
      </c>
      <c r="K224" s="370"/>
    </row>
    <row r="225" spans="1:11" ht="15.75" customHeight="1">
      <c r="A225" s="370" t="s">
        <v>218</v>
      </c>
      <c r="B225" s="374">
        <v>15</v>
      </c>
      <c r="C225" s="370" t="s">
        <v>232</v>
      </c>
      <c r="D225" s="370" t="s">
        <v>403</v>
      </c>
      <c r="E225" s="370" t="s">
        <v>403</v>
      </c>
      <c r="F225" s="370" t="s">
        <v>403</v>
      </c>
      <c r="G225" s="370" t="s">
        <v>403</v>
      </c>
      <c r="H225" s="370" t="s">
        <v>403</v>
      </c>
      <c r="I225" s="370" t="s">
        <v>403</v>
      </c>
      <c r="J225" s="370" t="s">
        <v>403</v>
      </c>
      <c r="K225" s="370"/>
    </row>
    <row r="226" spans="1:11" ht="15.75" hidden="1" customHeight="1">
      <c r="A226" s="282" t="s">
        <v>233</v>
      </c>
      <c r="B226" s="281">
        <v>222</v>
      </c>
      <c r="C226" s="276" t="s">
        <v>234</v>
      </c>
      <c r="D226" s="279" t="s">
        <v>382</v>
      </c>
      <c r="E226" s="279" t="s">
        <v>382</v>
      </c>
      <c r="F226" s="279" t="s">
        <v>382</v>
      </c>
      <c r="G226" s="279" t="s">
        <v>382</v>
      </c>
      <c r="H226" s="279" t="s">
        <v>382</v>
      </c>
      <c r="I226" s="279" t="s">
        <v>382</v>
      </c>
      <c r="J226" s="279" t="s">
        <v>382</v>
      </c>
      <c r="K226" s="26"/>
    </row>
    <row r="227" spans="1:11" ht="15.75" hidden="1" customHeight="1">
      <c r="A227" s="282" t="s">
        <v>233</v>
      </c>
      <c r="B227" s="281">
        <v>223</v>
      </c>
      <c r="C227" s="276" t="s">
        <v>236</v>
      </c>
      <c r="D227" s="279" t="s">
        <v>382</v>
      </c>
      <c r="E227" s="279" t="s">
        <v>382</v>
      </c>
      <c r="F227" s="279" t="s">
        <v>382</v>
      </c>
      <c r="G227" s="279" t="s">
        <v>382</v>
      </c>
      <c r="H227" s="279" t="s">
        <v>382</v>
      </c>
      <c r="I227" s="279" t="s">
        <v>382</v>
      </c>
      <c r="J227" s="279" t="s">
        <v>382</v>
      </c>
      <c r="K227" s="26"/>
    </row>
    <row r="228" spans="1:11" ht="15.75" hidden="1" customHeight="1">
      <c r="A228" s="282" t="s">
        <v>233</v>
      </c>
      <c r="B228" s="281">
        <v>224</v>
      </c>
      <c r="C228" s="276" t="s">
        <v>237</v>
      </c>
      <c r="D228" s="279" t="s">
        <v>382</v>
      </c>
      <c r="E228" s="279" t="s">
        <v>382</v>
      </c>
      <c r="F228" s="279" t="s">
        <v>382</v>
      </c>
      <c r="G228" s="279" t="s">
        <v>382</v>
      </c>
      <c r="H228" s="279" t="s">
        <v>382</v>
      </c>
      <c r="I228" s="279" t="s">
        <v>382</v>
      </c>
      <c r="J228" s="279" t="s">
        <v>382</v>
      </c>
      <c r="K228" s="26"/>
    </row>
    <row r="229" spans="1:11" ht="15.75" hidden="1" customHeight="1">
      <c r="A229" s="282" t="s">
        <v>233</v>
      </c>
      <c r="B229" s="281">
        <v>225</v>
      </c>
      <c r="C229" s="276" t="s">
        <v>238</v>
      </c>
      <c r="D229" s="279" t="s">
        <v>382</v>
      </c>
      <c r="E229" s="279" t="s">
        <v>382</v>
      </c>
      <c r="F229" s="279" t="s">
        <v>382</v>
      </c>
      <c r="G229" s="279" t="s">
        <v>382</v>
      </c>
      <c r="H229" s="279" t="s">
        <v>382</v>
      </c>
      <c r="I229" s="279" t="s">
        <v>382</v>
      </c>
      <c r="J229" s="279" t="s">
        <v>382</v>
      </c>
      <c r="K229" s="26"/>
    </row>
    <row r="230" spans="1:11" ht="15.75" hidden="1" customHeight="1">
      <c r="A230" s="282" t="s">
        <v>233</v>
      </c>
      <c r="B230" s="281">
        <v>226</v>
      </c>
      <c r="C230" s="276" t="s">
        <v>239</v>
      </c>
      <c r="D230" s="279" t="s">
        <v>382</v>
      </c>
      <c r="E230" s="279" t="s">
        <v>382</v>
      </c>
      <c r="F230" s="279" t="s">
        <v>382</v>
      </c>
      <c r="G230" s="279" t="s">
        <v>382</v>
      </c>
      <c r="H230" s="279" t="s">
        <v>382</v>
      </c>
      <c r="I230" s="279" t="s">
        <v>382</v>
      </c>
      <c r="J230" s="279" t="s">
        <v>382</v>
      </c>
      <c r="K230" s="26"/>
    </row>
    <row r="231" spans="1:11" ht="15.75" hidden="1" customHeight="1">
      <c r="A231" s="282" t="s">
        <v>233</v>
      </c>
      <c r="B231" s="281">
        <v>227</v>
      </c>
      <c r="C231" s="276" t="s">
        <v>240</v>
      </c>
      <c r="D231" s="279" t="s">
        <v>382</v>
      </c>
      <c r="E231" s="279" t="s">
        <v>382</v>
      </c>
      <c r="F231" s="279" t="s">
        <v>382</v>
      </c>
      <c r="G231" s="279" t="s">
        <v>382</v>
      </c>
      <c r="H231" s="279" t="s">
        <v>382</v>
      </c>
      <c r="I231" s="279" t="s">
        <v>382</v>
      </c>
      <c r="J231" s="279" t="s">
        <v>382</v>
      </c>
      <c r="K231" s="26"/>
    </row>
    <row r="232" spans="1:11" ht="15.75" hidden="1" customHeight="1">
      <c r="A232" s="282" t="s">
        <v>233</v>
      </c>
      <c r="B232" s="281">
        <v>228</v>
      </c>
      <c r="C232" s="276" t="s">
        <v>241</v>
      </c>
      <c r="D232" s="279" t="s">
        <v>382</v>
      </c>
      <c r="E232" s="279" t="s">
        <v>382</v>
      </c>
      <c r="F232" s="279" t="s">
        <v>382</v>
      </c>
      <c r="G232" s="279" t="s">
        <v>382</v>
      </c>
      <c r="H232" s="279" t="s">
        <v>382</v>
      </c>
      <c r="I232" s="279" t="s">
        <v>382</v>
      </c>
      <c r="J232" s="279" t="s">
        <v>382</v>
      </c>
      <c r="K232" s="26"/>
    </row>
    <row r="233" spans="1:11" ht="15.75" hidden="1" customHeight="1">
      <c r="A233" s="282" t="s">
        <v>233</v>
      </c>
      <c r="B233" s="281">
        <v>229</v>
      </c>
      <c r="C233" s="276" t="s">
        <v>242</v>
      </c>
      <c r="D233" s="279" t="s">
        <v>382</v>
      </c>
      <c r="E233" s="279" t="s">
        <v>382</v>
      </c>
      <c r="F233" s="279" t="s">
        <v>382</v>
      </c>
      <c r="G233" s="279" t="s">
        <v>382</v>
      </c>
      <c r="H233" s="279" t="s">
        <v>382</v>
      </c>
      <c r="I233" s="279" t="s">
        <v>382</v>
      </c>
      <c r="J233" s="279" t="s">
        <v>382</v>
      </c>
      <c r="K233" s="26"/>
    </row>
    <row r="234" spans="1:11" ht="15.75" hidden="1" customHeight="1">
      <c r="A234" s="282" t="s">
        <v>233</v>
      </c>
      <c r="B234" s="281">
        <v>230</v>
      </c>
      <c r="C234" s="276" t="s">
        <v>243</v>
      </c>
      <c r="D234" s="279" t="s">
        <v>382</v>
      </c>
      <c r="E234" s="279" t="s">
        <v>382</v>
      </c>
      <c r="F234" s="279" t="s">
        <v>382</v>
      </c>
      <c r="G234" s="279" t="s">
        <v>382</v>
      </c>
      <c r="H234" s="279" t="s">
        <v>382</v>
      </c>
      <c r="I234" s="279" t="s">
        <v>382</v>
      </c>
      <c r="J234" s="279" t="s">
        <v>382</v>
      </c>
      <c r="K234" s="26"/>
    </row>
    <row r="235" spans="1:11" ht="15.75" hidden="1" customHeight="1">
      <c r="A235" s="282" t="s">
        <v>233</v>
      </c>
      <c r="B235" s="281">
        <v>231</v>
      </c>
      <c r="C235" s="273" t="s">
        <v>2784</v>
      </c>
      <c r="D235" s="279" t="s">
        <v>382</v>
      </c>
      <c r="E235" s="279" t="s">
        <v>382</v>
      </c>
      <c r="F235" s="279" t="s">
        <v>382</v>
      </c>
      <c r="G235" s="279" t="s">
        <v>382</v>
      </c>
      <c r="H235" s="279" t="s">
        <v>382</v>
      </c>
      <c r="I235" s="279" t="s">
        <v>382</v>
      </c>
      <c r="J235" s="279" t="s">
        <v>382</v>
      </c>
      <c r="K235" s="26"/>
    </row>
    <row r="236" spans="1:11" ht="15.75" hidden="1" customHeight="1">
      <c r="A236" s="282" t="s">
        <v>233</v>
      </c>
      <c r="B236" s="281">
        <v>232</v>
      </c>
      <c r="C236" s="273" t="s">
        <v>2785</v>
      </c>
      <c r="D236" s="279" t="s">
        <v>382</v>
      </c>
      <c r="E236" s="279" t="s">
        <v>382</v>
      </c>
      <c r="F236" s="279" t="s">
        <v>382</v>
      </c>
      <c r="G236" s="279" t="s">
        <v>382</v>
      </c>
      <c r="H236" s="279" t="s">
        <v>382</v>
      </c>
      <c r="I236" s="279" t="s">
        <v>382</v>
      </c>
      <c r="J236" s="279" t="s">
        <v>382</v>
      </c>
      <c r="K236" s="26"/>
    </row>
    <row r="237" spans="1:11" ht="15.75" hidden="1" customHeight="1">
      <c r="A237" s="282" t="s">
        <v>233</v>
      </c>
      <c r="B237" s="281">
        <v>233</v>
      </c>
      <c r="C237" s="273" t="s">
        <v>244</v>
      </c>
      <c r="D237" s="279" t="s">
        <v>382</v>
      </c>
      <c r="E237" s="279" t="s">
        <v>382</v>
      </c>
      <c r="F237" s="279" t="s">
        <v>382</v>
      </c>
      <c r="G237" s="279" t="s">
        <v>382</v>
      </c>
      <c r="H237" s="279" t="s">
        <v>382</v>
      </c>
      <c r="I237" s="279" t="s">
        <v>382</v>
      </c>
      <c r="J237" s="279" t="s">
        <v>382</v>
      </c>
      <c r="K237" s="26"/>
    </row>
    <row r="238" spans="1:11" ht="15.75" hidden="1" customHeight="1">
      <c r="A238" s="282" t="s">
        <v>233</v>
      </c>
      <c r="B238" s="281">
        <v>234</v>
      </c>
      <c r="C238" s="273" t="s">
        <v>245</v>
      </c>
      <c r="D238" s="279" t="s">
        <v>382</v>
      </c>
      <c r="E238" s="279" t="s">
        <v>382</v>
      </c>
      <c r="F238" s="279" t="s">
        <v>382</v>
      </c>
      <c r="G238" s="279" t="s">
        <v>382</v>
      </c>
      <c r="H238" s="279" t="s">
        <v>382</v>
      </c>
      <c r="I238" s="279" t="s">
        <v>382</v>
      </c>
      <c r="J238" s="279" t="s">
        <v>382</v>
      </c>
      <c r="K238" s="26"/>
    </row>
    <row r="239" spans="1:11" ht="15.75" hidden="1" customHeight="1">
      <c r="A239" s="282" t="s">
        <v>233</v>
      </c>
      <c r="B239" s="281">
        <v>235</v>
      </c>
      <c r="C239" s="273" t="s">
        <v>246</v>
      </c>
      <c r="D239" s="279" t="s">
        <v>382</v>
      </c>
      <c r="E239" s="279" t="s">
        <v>382</v>
      </c>
      <c r="F239" s="279" t="s">
        <v>382</v>
      </c>
      <c r="G239" s="279" t="s">
        <v>382</v>
      </c>
      <c r="H239" s="279" t="s">
        <v>382</v>
      </c>
      <c r="I239" s="279" t="s">
        <v>382</v>
      </c>
      <c r="J239" s="279" t="s">
        <v>382</v>
      </c>
      <c r="K239" s="26"/>
    </row>
    <row r="240" spans="1:11" ht="15.75" hidden="1" customHeight="1">
      <c r="A240" s="282" t="s">
        <v>233</v>
      </c>
      <c r="B240" s="281">
        <v>236</v>
      </c>
      <c r="C240" s="273" t="s">
        <v>247</v>
      </c>
      <c r="D240" s="279" t="s">
        <v>382</v>
      </c>
      <c r="E240" s="279" t="s">
        <v>382</v>
      </c>
      <c r="F240" s="279" t="s">
        <v>382</v>
      </c>
      <c r="G240" s="279" t="s">
        <v>382</v>
      </c>
      <c r="H240" s="279" t="s">
        <v>382</v>
      </c>
      <c r="I240" s="279" t="s">
        <v>382</v>
      </c>
      <c r="J240" s="279" t="s">
        <v>382</v>
      </c>
      <c r="K240" s="26"/>
    </row>
    <row r="241" spans="1:11" ht="15.75" hidden="1" customHeight="1">
      <c r="A241" s="282" t="s">
        <v>233</v>
      </c>
      <c r="B241" s="281">
        <v>237</v>
      </c>
      <c r="C241" s="273" t="s">
        <v>248</v>
      </c>
      <c r="D241" s="279" t="s">
        <v>382</v>
      </c>
      <c r="E241" s="279" t="s">
        <v>382</v>
      </c>
      <c r="F241" s="279" t="s">
        <v>382</v>
      </c>
      <c r="G241" s="279" t="s">
        <v>382</v>
      </c>
      <c r="H241" s="279" t="s">
        <v>382</v>
      </c>
      <c r="I241" s="279" t="s">
        <v>382</v>
      </c>
      <c r="J241" s="279" t="s">
        <v>382</v>
      </c>
      <c r="K241" s="26"/>
    </row>
    <row r="242" spans="1:11" ht="15.75" hidden="1" customHeight="1">
      <c r="A242" s="282" t="s">
        <v>233</v>
      </c>
      <c r="B242" s="281">
        <v>238</v>
      </c>
      <c r="C242" s="273" t="s">
        <v>249</v>
      </c>
      <c r="D242" s="279" t="s">
        <v>382</v>
      </c>
      <c r="E242" s="279" t="s">
        <v>382</v>
      </c>
      <c r="F242" s="279" t="s">
        <v>382</v>
      </c>
      <c r="G242" s="279" t="s">
        <v>382</v>
      </c>
      <c r="H242" s="279" t="s">
        <v>382</v>
      </c>
      <c r="I242" s="279" t="s">
        <v>382</v>
      </c>
      <c r="J242" s="279" t="s">
        <v>382</v>
      </c>
      <c r="K242" s="26"/>
    </row>
    <row r="243" spans="1:11" ht="15" hidden="1" customHeight="1">
      <c r="A243" s="282" t="s">
        <v>233</v>
      </c>
      <c r="B243" s="281">
        <v>239</v>
      </c>
      <c r="C243" s="273" t="s">
        <v>250</v>
      </c>
      <c r="D243" s="279" t="s">
        <v>382</v>
      </c>
      <c r="E243" s="279" t="s">
        <v>382</v>
      </c>
      <c r="F243" s="279" t="s">
        <v>382</v>
      </c>
      <c r="G243" s="279" t="s">
        <v>382</v>
      </c>
      <c r="H243" s="279" t="s">
        <v>382</v>
      </c>
      <c r="I243" s="279" t="s">
        <v>382</v>
      </c>
      <c r="J243" s="279" t="s">
        <v>382</v>
      </c>
      <c r="K243" s="26"/>
    </row>
    <row r="244" spans="1:11" ht="15" hidden="1" customHeight="1">
      <c r="A244" s="282" t="s">
        <v>233</v>
      </c>
      <c r="B244" s="281">
        <v>240</v>
      </c>
      <c r="C244" s="273" t="s">
        <v>2786</v>
      </c>
      <c r="D244" s="279" t="s">
        <v>382</v>
      </c>
      <c r="E244" s="279" t="s">
        <v>382</v>
      </c>
      <c r="F244" s="279" t="s">
        <v>382</v>
      </c>
      <c r="G244" s="279" t="s">
        <v>382</v>
      </c>
      <c r="H244" s="279" t="s">
        <v>382</v>
      </c>
      <c r="I244" s="279" t="s">
        <v>382</v>
      </c>
      <c r="J244" s="279" t="s">
        <v>382</v>
      </c>
      <c r="K244" s="26"/>
    </row>
    <row r="245" spans="1:11" ht="15" hidden="1" customHeight="1">
      <c r="A245" s="282" t="s">
        <v>233</v>
      </c>
      <c r="B245" s="281">
        <v>241</v>
      </c>
      <c r="C245" s="273" t="s">
        <v>2787</v>
      </c>
      <c r="D245" s="279" t="s">
        <v>382</v>
      </c>
      <c r="E245" s="279" t="s">
        <v>382</v>
      </c>
      <c r="F245" s="279" t="s">
        <v>382</v>
      </c>
      <c r="G245" s="279" t="s">
        <v>382</v>
      </c>
      <c r="H245" s="279" t="s">
        <v>382</v>
      </c>
      <c r="I245" s="279" t="s">
        <v>382</v>
      </c>
      <c r="J245" s="279" t="s">
        <v>382</v>
      </c>
      <c r="K245" s="26"/>
    </row>
    <row r="246" spans="1:11" ht="15" hidden="1" customHeight="1">
      <c r="A246" s="282" t="s">
        <v>233</v>
      </c>
      <c r="B246" s="281">
        <v>242</v>
      </c>
      <c r="C246" s="273" t="s">
        <v>2788</v>
      </c>
      <c r="D246" s="279" t="s">
        <v>382</v>
      </c>
      <c r="E246" s="279" t="s">
        <v>382</v>
      </c>
      <c r="F246" s="279" t="s">
        <v>382</v>
      </c>
      <c r="G246" s="279" t="s">
        <v>382</v>
      </c>
      <c r="H246" s="279" t="s">
        <v>382</v>
      </c>
      <c r="I246" s="279" t="s">
        <v>382</v>
      </c>
      <c r="J246" s="279" t="s">
        <v>382</v>
      </c>
      <c r="K246" s="26"/>
    </row>
    <row r="247" spans="1:11" ht="15" hidden="1" customHeight="1">
      <c r="A247" s="282" t="s">
        <v>233</v>
      </c>
      <c r="B247" s="281">
        <v>243</v>
      </c>
      <c r="C247" s="273" t="s">
        <v>251</v>
      </c>
      <c r="D247" s="279" t="s">
        <v>382</v>
      </c>
      <c r="E247" s="279" t="s">
        <v>382</v>
      </c>
      <c r="F247" s="279" t="s">
        <v>382</v>
      </c>
      <c r="G247" s="279" t="s">
        <v>382</v>
      </c>
      <c r="H247" s="279" t="s">
        <v>382</v>
      </c>
      <c r="I247" s="279" t="s">
        <v>382</v>
      </c>
      <c r="J247" s="279" t="s">
        <v>382</v>
      </c>
      <c r="K247" s="26"/>
    </row>
    <row r="248" spans="1:11" ht="15.75" hidden="1" customHeight="1">
      <c r="A248" s="26" t="s">
        <v>2330</v>
      </c>
      <c r="B248" s="124">
        <v>239</v>
      </c>
      <c r="C248" s="26" t="s">
        <v>253</v>
      </c>
      <c r="D248" s="26"/>
      <c r="E248" s="29" t="s">
        <v>281</v>
      </c>
      <c r="F248" s="29" t="s">
        <v>281</v>
      </c>
      <c r="G248" s="29" t="s">
        <v>281</v>
      </c>
      <c r="H248" s="29" t="s">
        <v>281</v>
      </c>
      <c r="I248" s="29" t="s">
        <v>281</v>
      </c>
      <c r="J248" s="29" t="s">
        <v>281</v>
      </c>
      <c r="K248" s="29" t="s">
        <v>281</v>
      </c>
    </row>
    <row r="249" spans="1:11" ht="15.75" hidden="1" customHeight="1">
      <c r="A249" s="26" t="s">
        <v>2330</v>
      </c>
      <c r="B249" s="124">
        <v>240</v>
      </c>
      <c r="C249" s="26" t="s">
        <v>254</v>
      </c>
      <c r="D249" s="26"/>
      <c r="E249" s="29" t="s">
        <v>281</v>
      </c>
      <c r="F249" s="29" t="s">
        <v>281</v>
      </c>
      <c r="G249" s="29" t="s">
        <v>281</v>
      </c>
      <c r="H249" s="29" t="s">
        <v>281</v>
      </c>
      <c r="I249" s="29" t="s">
        <v>281</v>
      </c>
      <c r="J249" s="29" t="s">
        <v>281</v>
      </c>
      <c r="K249" s="29" t="s">
        <v>281</v>
      </c>
    </row>
    <row r="250" spans="1:11" ht="15.75" hidden="1" customHeight="1">
      <c r="A250" s="26" t="s">
        <v>2330</v>
      </c>
      <c r="B250" s="124">
        <v>241</v>
      </c>
      <c r="C250" s="26" t="s">
        <v>255</v>
      </c>
      <c r="D250" s="26"/>
      <c r="E250" s="29" t="s">
        <v>281</v>
      </c>
      <c r="F250" s="29" t="s">
        <v>281</v>
      </c>
      <c r="G250" s="29" t="s">
        <v>281</v>
      </c>
      <c r="H250" s="29" t="s">
        <v>281</v>
      </c>
      <c r="I250" s="29" t="s">
        <v>281</v>
      </c>
      <c r="J250" s="29" t="s">
        <v>281</v>
      </c>
      <c r="K250" s="29" t="s">
        <v>281</v>
      </c>
    </row>
    <row r="251" spans="1:11" ht="15.75" hidden="1" customHeight="1">
      <c r="A251" s="26" t="s">
        <v>2330</v>
      </c>
      <c r="B251" s="124">
        <v>242</v>
      </c>
      <c r="C251" s="26" t="s">
        <v>256</v>
      </c>
      <c r="D251" s="26"/>
      <c r="E251" s="29" t="s">
        <v>281</v>
      </c>
      <c r="F251" s="29" t="s">
        <v>281</v>
      </c>
      <c r="G251" s="29" t="s">
        <v>281</v>
      </c>
      <c r="H251" s="29" t="s">
        <v>281</v>
      </c>
      <c r="I251" s="29" t="s">
        <v>281</v>
      </c>
      <c r="J251" s="29" t="s">
        <v>281</v>
      </c>
      <c r="K251" s="29" t="s">
        <v>281</v>
      </c>
    </row>
    <row r="252" spans="1:11" ht="15.75" hidden="1" customHeight="1">
      <c r="A252" s="26" t="s">
        <v>2330</v>
      </c>
      <c r="B252" s="124">
        <v>243</v>
      </c>
      <c r="C252" s="26" t="s">
        <v>257</v>
      </c>
      <c r="D252" s="26"/>
      <c r="E252" s="29" t="s">
        <v>281</v>
      </c>
      <c r="F252" s="29" t="s">
        <v>281</v>
      </c>
      <c r="G252" s="29" t="s">
        <v>281</v>
      </c>
      <c r="H252" s="29" t="s">
        <v>281</v>
      </c>
      <c r="I252" s="29" t="s">
        <v>281</v>
      </c>
      <c r="J252" s="29" t="s">
        <v>281</v>
      </c>
      <c r="K252" s="29" t="s">
        <v>281</v>
      </c>
    </row>
    <row r="253" spans="1:11" ht="15.75" hidden="1" customHeight="1">
      <c r="A253" s="26" t="s">
        <v>2330</v>
      </c>
      <c r="B253" s="124">
        <v>244</v>
      </c>
      <c r="C253" s="26" t="s">
        <v>258</v>
      </c>
      <c r="D253" s="26"/>
      <c r="E253" s="29" t="s">
        <v>281</v>
      </c>
      <c r="F253" s="29" t="s">
        <v>281</v>
      </c>
      <c r="G253" s="29" t="s">
        <v>281</v>
      </c>
      <c r="H253" s="29" t="s">
        <v>281</v>
      </c>
      <c r="I253" s="29" t="s">
        <v>281</v>
      </c>
      <c r="J253" s="29" t="s">
        <v>281</v>
      </c>
      <c r="K253" s="29" t="s">
        <v>281</v>
      </c>
    </row>
    <row r="254" spans="1:11" ht="15.75" hidden="1" customHeight="1">
      <c r="A254" s="26" t="s">
        <v>2330</v>
      </c>
      <c r="B254" s="124">
        <v>245</v>
      </c>
      <c r="C254" s="26" t="s">
        <v>259</v>
      </c>
      <c r="D254" s="26"/>
      <c r="E254" s="29" t="s">
        <v>281</v>
      </c>
      <c r="F254" s="29" t="s">
        <v>281</v>
      </c>
      <c r="G254" s="29" t="s">
        <v>281</v>
      </c>
      <c r="H254" s="29" t="s">
        <v>281</v>
      </c>
      <c r="I254" s="29" t="s">
        <v>281</v>
      </c>
      <c r="J254" s="29" t="s">
        <v>281</v>
      </c>
      <c r="K254" s="29" t="s">
        <v>281</v>
      </c>
    </row>
    <row r="255" spans="1:11" ht="15.75" hidden="1" customHeight="1">
      <c r="A255" s="26" t="s">
        <v>2330</v>
      </c>
      <c r="B255" s="124">
        <v>246</v>
      </c>
      <c r="C255" s="26" t="s">
        <v>260</v>
      </c>
      <c r="D255" s="26"/>
      <c r="E255" s="29" t="s">
        <v>281</v>
      </c>
      <c r="F255" s="29" t="s">
        <v>281</v>
      </c>
      <c r="G255" s="29" t="s">
        <v>281</v>
      </c>
      <c r="H255" s="29" t="s">
        <v>281</v>
      </c>
      <c r="I255" s="29" t="s">
        <v>281</v>
      </c>
      <c r="J255" s="29" t="s">
        <v>281</v>
      </c>
      <c r="K255" s="29" t="s">
        <v>281</v>
      </c>
    </row>
    <row r="256" spans="1:11" ht="15.75" hidden="1" customHeight="1">
      <c r="A256" s="26" t="s">
        <v>2330</v>
      </c>
      <c r="B256" s="124">
        <v>247</v>
      </c>
      <c r="C256" s="26" t="s">
        <v>261</v>
      </c>
      <c r="D256" s="26"/>
      <c r="E256" s="29" t="s">
        <v>281</v>
      </c>
      <c r="F256" s="29" t="s">
        <v>281</v>
      </c>
      <c r="G256" s="29" t="s">
        <v>281</v>
      </c>
      <c r="H256" s="29" t="s">
        <v>281</v>
      </c>
      <c r="I256" s="29" t="s">
        <v>281</v>
      </c>
      <c r="J256" s="29" t="s">
        <v>281</v>
      </c>
      <c r="K256" s="29" t="s">
        <v>281</v>
      </c>
    </row>
    <row r="257" spans="1:11" ht="15.75" hidden="1" customHeight="1">
      <c r="A257" s="26" t="s">
        <v>2330</v>
      </c>
      <c r="B257" s="124">
        <v>248</v>
      </c>
      <c r="C257" s="26" t="s">
        <v>262</v>
      </c>
      <c r="D257" s="26"/>
      <c r="E257" s="29" t="s">
        <v>281</v>
      </c>
      <c r="F257" s="29" t="s">
        <v>281</v>
      </c>
      <c r="G257" s="29" t="s">
        <v>281</v>
      </c>
      <c r="H257" s="29" t="s">
        <v>281</v>
      </c>
      <c r="I257" s="29" t="s">
        <v>281</v>
      </c>
      <c r="J257" s="29" t="s">
        <v>281</v>
      </c>
      <c r="K257" s="29" t="s">
        <v>281</v>
      </c>
    </row>
    <row r="258" spans="1:11" ht="15.75" hidden="1" customHeight="1">
      <c r="A258" s="26" t="s">
        <v>2330</v>
      </c>
      <c r="B258" s="124">
        <v>249</v>
      </c>
      <c r="C258" s="26" t="s">
        <v>252</v>
      </c>
      <c r="D258" s="26"/>
      <c r="E258" s="29" t="s">
        <v>281</v>
      </c>
      <c r="F258" s="29" t="s">
        <v>281</v>
      </c>
      <c r="G258" s="29" t="s">
        <v>281</v>
      </c>
      <c r="H258" s="29" t="s">
        <v>281</v>
      </c>
      <c r="I258" s="29" t="s">
        <v>281</v>
      </c>
      <c r="J258" s="29" t="s">
        <v>281</v>
      </c>
      <c r="K258" s="29" t="s">
        <v>281</v>
      </c>
    </row>
    <row r="259" spans="1:11" ht="15.75" customHeight="1"/>
    <row r="260" spans="1:11" ht="15.75" customHeight="1"/>
    <row r="261" spans="1:11" ht="15.75" customHeight="1"/>
    <row r="262" spans="1:11" ht="15.75" customHeight="1"/>
    <row r="263" spans="1:11" ht="15.75" customHeight="1"/>
    <row r="264" spans="1:11" ht="15.75" customHeight="1"/>
    <row r="265" spans="1:11" ht="15.75" customHeight="1"/>
    <row r="266" spans="1:11" ht="15.75" customHeight="1"/>
    <row r="267" spans="1:11" ht="15.75" customHeight="1"/>
    <row r="268" spans="1:11" ht="15.75" customHeight="1"/>
    <row r="269" spans="1:11" ht="15.75" customHeight="1"/>
    <row r="270" spans="1:11" ht="15.75" customHeight="1"/>
    <row r="271" spans="1:11" ht="15.75" customHeight="1"/>
    <row r="272" spans="1:1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K258">
    <filterColumn colId="0">
      <filters>
        <filter val="Murree"/>
      </filters>
    </filterColumn>
  </autoFilter>
  <mergeCells count="22">
    <mergeCell ref="B1:K1"/>
    <mergeCell ref="B2:K2"/>
    <mergeCell ref="K24:K26"/>
    <mergeCell ref="K27:K28"/>
    <mergeCell ref="K29:K31"/>
    <mergeCell ref="K32:K33"/>
    <mergeCell ref="K35:K36"/>
    <mergeCell ref="K64:K65"/>
    <mergeCell ref="K66:K67"/>
    <mergeCell ref="K68:K71"/>
    <mergeCell ref="K37:K38"/>
    <mergeCell ref="K39:K42"/>
    <mergeCell ref="K46:K47"/>
    <mergeCell ref="K50:K52"/>
    <mergeCell ref="K53:K54"/>
    <mergeCell ref="K56:K58"/>
    <mergeCell ref="K59:K62"/>
    <mergeCell ref="K72:K74"/>
    <mergeCell ref="K75:K76"/>
    <mergeCell ref="K79:K80"/>
    <mergeCell ref="K83:K85"/>
    <mergeCell ref="K86:K88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selection activeCell="A187" sqref="A187"/>
    </sheetView>
  </sheetViews>
  <sheetFormatPr defaultColWidth="14.42578125" defaultRowHeight="15" customHeight="1"/>
  <cols>
    <col min="1" max="1" width="7.5703125" customWidth="1"/>
    <col min="2" max="2" width="23.85546875" customWidth="1"/>
    <col min="3" max="3" width="20.42578125" customWidth="1"/>
    <col min="4" max="4" width="16.42578125" customWidth="1"/>
    <col min="5" max="5" width="16.7109375" customWidth="1"/>
    <col min="6" max="6" width="11.28515625" customWidth="1"/>
    <col min="7" max="7" width="10.85546875" customWidth="1"/>
    <col min="8" max="8" width="11.5703125" customWidth="1"/>
    <col min="9" max="26" width="8.7109375" customWidth="1"/>
  </cols>
  <sheetData>
    <row r="1" spans="1:18">
      <c r="A1" s="438" t="s">
        <v>2331</v>
      </c>
      <c r="B1" s="439"/>
      <c r="C1" s="439"/>
      <c r="D1" s="439"/>
      <c r="E1" s="439"/>
      <c r="F1" s="439"/>
      <c r="G1" s="439"/>
      <c r="H1" s="439"/>
      <c r="I1" s="3"/>
      <c r="J1" s="3"/>
      <c r="K1" s="3"/>
      <c r="L1" s="3"/>
    </row>
    <row r="2" spans="1:18" ht="15.75">
      <c r="A2" s="438" t="s">
        <v>2332</v>
      </c>
      <c r="B2" s="439"/>
      <c r="C2" s="439"/>
      <c r="D2" s="439"/>
      <c r="E2" s="439"/>
      <c r="F2" s="439"/>
      <c r="G2" s="439"/>
      <c r="H2" s="439"/>
      <c r="I2" s="3"/>
      <c r="J2" s="3"/>
      <c r="K2" s="3"/>
      <c r="L2" s="119"/>
      <c r="M2" s="119"/>
      <c r="N2" s="119"/>
      <c r="O2" s="119"/>
      <c r="P2" s="119"/>
      <c r="Q2" s="119"/>
    </row>
    <row r="3" spans="1:18" ht="15.75">
      <c r="R3" s="120"/>
    </row>
    <row r="4" spans="1:18" ht="30">
      <c r="A4" s="121" t="s">
        <v>5</v>
      </c>
      <c r="B4" s="122" t="s">
        <v>6</v>
      </c>
      <c r="C4" s="122" t="s">
        <v>2333</v>
      </c>
      <c r="D4" s="122" t="s">
        <v>2212</v>
      </c>
      <c r="E4" s="122" t="s">
        <v>2214</v>
      </c>
      <c r="F4" s="122" t="s">
        <v>2334</v>
      </c>
      <c r="G4" s="122" t="s">
        <v>2215</v>
      </c>
      <c r="H4" s="122" t="s">
        <v>2321</v>
      </c>
      <c r="R4" s="120"/>
    </row>
    <row r="5" spans="1:18" ht="15.75" hidden="1">
      <c r="A5" s="124">
        <v>1</v>
      </c>
      <c r="B5" s="163" t="s">
        <v>17</v>
      </c>
      <c r="C5" s="26" t="s">
        <v>2335</v>
      </c>
      <c r="D5" s="26" t="s">
        <v>2336</v>
      </c>
      <c r="E5" s="29" t="s">
        <v>2220</v>
      </c>
      <c r="F5" s="36">
        <v>230</v>
      </c>
      <c r="G5" s="29">
        <v>2</v>
      </c>
      <c r="H5" s="29">
        <v>1</v>
      </c>
      <c r="R5" s="120"/>
    </row>
    <row r="6" spans="1:18" ht="15.75" hidden="1">
      <c r="A6" s="124">
        <v>2</v>
      </c>
      <c r="B6" s="163" t="s">
        <v>19</v>
      </c>
      <c r="C6" s="26" t="s">
        <v>2335</v>
      </c>
      <c r="D6" s="26" t="s">
        <v>2336</v>
      </c>
      <c r="E6" s="29" t="s">
        <v>2220</v>
      </c>
      <c r="F6" s="36">
        <v>230</v>
      </c>
      <c r="G6" s="29">
        <v>2</v>
      </c>
      <c r="H6" s="29">
        <v>1</v>
      </c>
      <c r="R6" s="127"/>
    </row>
    <row r="7" spans="1:18" ht="15.75" hidden="1">
      <c r="A7" s="124">
        <v>3</v>
      </c>
      <c r="B7" s="163" t="s">
        <v>20</v>
      </c>
      <c r="C7" s="26" t="s">
        <v>2335</v>
      </c>
      <c r="D7" s="26" t="s">
        <v>2336</v>
      </c>
      <c r="E7" s="29" t="s">
        <v>2220</v>
      </c>
      <c r="F7" s="26" t="s">
        <v>28</v>
      </c>
      <c r="G7" s="29">
        <v>1</v>
      </c>
      <c r="H7" s="29">
        <v>1</v>
      </c>
      <c r="R7" s="127"/>
    </row>
    <row r="8" spans="1:18" ht="15.75" hidden="1">
      <c r="A8" s="124">
        <v>4</v>
      </c>
      <c r="B8" s="163" t="s">
        <v>21</v>
      </c>
      <c r="C8" s="26" t="s">
        <v>2335</v>
      </c>
      <c r="D8" s="26" t="s">
        <v>2336</v>
      </c>
      <c r="E8" s="29" t="s">
        <v>2220</v>
      </c>
      <c r="F8" s="36">
        <v>230</v>
      </c>
      <c r="G8" s="29">
        <v>1</v>
      </c>
      <c r="H8" s="29">
        <v>1</v>
      </c>
      <c r="R8" s="127"/>
    </row>
    <row r="9" spans="1:18" ht="15.75" hidden="1">
      <c r="A9" s="124">
        <v>5</v>
      </c>
      <c r="B9" s="163" t="s">
        <v>22</v>
      </c>
      <c r="C9" s="26" t="s">
        <v>2335</v>
      </c>
      <c r="D9" s="26" t="s">
        <v>2336</v>
      </c>
      <c r="E9" s="29" t="s">
        <v>2220</v>
      </c>
      <c r="F9" s="36">
        <v>230</v>
      </c>
      <c r="G9" s="29">
        <v>2</v>
      </c>
      <c r="H9" s="29">
        <v>1</v>
      </c>
      <c r="R9" s="127"/>
    </row>
    <row r="10" spans="1:18" ht="15.75" hidden="1">
      <c r="A10" s="124">
        <v>6</v>
      </c>
      <c r="B10" s="163" t="s">
        <v>24</v>
      </c>
      <c r="C10" s="26" t="s">
        <v>2335</v>
      </c>
      <c r="D10" s="36" t="s">
        <v>382</v>
      </c>
      <c r="E10" s="30" t="s">
        <v>382</v>
      </c>
      <c r="F10" s="36" t="s">
        <v>382</v>
      </c>
      <c r="G10" s="30">
        <v>0</v>
      </c>
      <c r="H10" s="29">
        <v>1</v>
      </c>
      <c r="R10" s="127"/>
    </row>
    <row r="11" spans="1:18" ht="15.75" hidden="1">
      <c r="A11" s="124">
        <v>7</v>
      </c>
      <c r="B11" s="163" t="s">
        <v>25</v>
      </c>
      <c r="C11" s="26" t="s">
        <v>2335</v>
      </c>
      <c r="D11" s="26" t="s">
        <v>2336</v>
      </c>
      <c r="E11" s="29" t="s">
        <v>2220</v>
      </c>
      <c r="F11" s="36">
        <v>230</v>
      </c>
      <c r="G11" s="29">
        <v>1</v>
      </c>
      <c r="H11" s="29">
        <v>1</v>
      </c>
      <c r="R11" s="127"/>
    </row>
    <row r="12" spans="1:18" ht="15.75" hidden="1">
      <c r="A12" s="124">
        <v>8</v>
      </c>
      <c r="B12" s="163" t="s">
        <v>26</v>
      </c>
      <c r="C12" s="26" t="s">
        <v>2335</v>
      </c>
      <c r="D12" s="26" t="s">
        <v>2336</v>
      </c>
      <c r="E12" s="29" t="s">
        <v>2220</v>
      </c>
      <c r="F12" s="36">
        <v>230</v>
      </c>
      <c r="G12" s="30">
        <v>1</v>
      </c>
      <c r="H12" s="29">
        <v>1</v>
      </c>
      <c r="R12" s="127"/>
    </row>
    <row r="13" spans="1:18" ht="15.75" hidden="1">
      <c r="A13" s="124">
        <v>9</v>
      </c>
      <c r="B13" s="163" t="s">
        <v>27</v>
      </c>
      <c r="C13" s="36" t="s">
        <v>28</v>
      </c>
      <c r="D13" s="36" t="s">
        <v>28</v>
      </c>
      <c r="E13" s="30" t="s">
        <v>28</v>
      </c>
      <c r="F13" s="26" t="s">
        <v>28</v>
      </c>
      <c r="G13" s="30" t="s">
        <v>28</v>
      </c>
      <c r="H13" s="30" t="s">
        <v>28</v>
      </c>
      <c r="R13" s="127"/>
    </row>
    <row r="14" spans="1:18" ht="15.75" hidden="1">
      <c r="A14" s="124">
        <v>10</v>
      </c>
      <c r="B14" s="163" t="s">
        <v>29</v>
      </c>
      <c r="C14" s="26" t="s">
        <v>2335</v>
      </c>
      <c r="D14" s="26" t="s">
        <v>2336</v>
      </c>
      <c r="E14" s="29" t="s">
        <v>2220</v>
      </c>
      <c r="F14" s="36">
        <v>230</v>
      </c>
      <c r="G14" s="29">
        <v>2</v>
      </c>
      <c r="H14" s="29">
        <v>1</v>
      </c>
      <c r="R14" s="127"/>
    </row>
    <row r="15" spans="1:18" hidden="1">
      <c r="A15" s="124">
        <v>11</v>
      </c>
      <c r="B15" s="163" t="s">
        <v>30</v>
      </c>
      <c r="C15" s="26" t="s">
        <v>2335</v>
      </c>
      <c r="D15" s="26" t="s">
        <v>2336</v>
      </c>
      <c r="E15" s="29" t="s">
        <v>2220</v>
      </c>
      <c r="F15" s="36">
        <v>230</v>
      </c>
      <c r="G15" s="30">
        <v>3</v>
      </c>
      <c r="H15" s="30">
        <v>0</v>
      </c>
    </row>
    <row r="16" spans="1:18" hidden="1">
      <c r="A16" s="124">
        <v>12</v>
      </c>
      <c r="B16" s="163" t="s">
        <v>31</v>
      </c>
      <c r="C16" s="26" t="s">
        <v>2335</v>
      </c>
      <c r="D16" s="26" t="s">
        <v>2336</v>
      </c>
      <c r="E16" s="29" t="s">
        <v>2220</v>
      </c>
      <c r="F16" s="36">
        <v>230</v>
      </c>
      <c r="G16" s="29">
        <v>2</v>
      </c>
      <c r="H16" s="29">
        <v>1</v>
      </c>
    </row>
    <row r="17" spans="1:8" hidden="1">
      <c r="A17" s="124">
        <v>13</v>
      </c>
      <c r="B17" s="163" t="s">
        <v>32</v>
      </c>
      <c r="C17" s="26" t="s">
        <v>2335</v>
      </c>
      <c r="D17" s="26" t="s">
        <v>2336</v>
      </c>
      <c r="E17" s="29" t="s">
        <v>2220</v>
      </c>
      <c r="F17" s="36">
        <v>230</v>
      </c>
      <c r="G17" s="29">
        <v>1</v>
      </c>
      <c r="H17" s="29">
        <v>1</v>
      </c>
    </row>
    <row r="18" spans="1:8" hidden="1">
      <c r="A18" s="124">
        <v>14</v>
      </c>
      <c r="B18" s="163" t="s">
        <v>33</v>
      </c>
      <c r="C18" s="26" t="s">
        <v>2335</v>
      </c>
      <c r="D18" s="26" t="s">
        <v>2336</v>
      </c>
      <c r="E18" s="29" t="s">
        <v>2220</v>
      </c>
      <c r="F18" s="36">
        <v>230</v>
      </c>
      <c r="G18" s="29">
        <v>1</v>
      </c>
      <c r="H18" s="29">
        <v>1</v>
      </c>
    </row>
    <row r="19" spans="1:8" hidden="1">
      <c r="A19" s="124">
        <v>15</v>
      </c>
      <c r="B19" s="163" t="s">
        <v>34</v>
      </c>
      <c r="C19" s="26" t="s">
        <v>2335</v>
      </c>
      <c r="D19" s="26" t="s">
        <v>2336</v>
      </c>
      <c r="E19" s="29" t="s">
        <v>2220</v>
      </c>
      <c r="F19" s="36">
        <v>220</v>
      </c>
      <c r="G19" s="29">
        <v>1</v>
      </c>
      <c r="H19" s="29">
        <v>1</v>
      </c>
    </row>
    <row r="20" spans="1:8" hidden="1">
      <c r="A20" s="124">
        <v>16</v>
      </c>
      <c r="B20" s="130" t="s">
        <v>36</v>
      </c>
      <c r="C20" s="26" t="s">
        <v>2335</v>
      </c>
      <c r="D20" s="26">
        <v>2018</v>
      </c>
      <c r="E20" s="26" t="s">
        <v>2230</v>
      </c>
      <c r="F20" s="36" t="s">
        <v>2337</v>
      </c>
      <c r="G20" s="26">
        <v>1</v>
      </c>
      <c r="H20" s="26">
        <v>0</v>
      </c>
    </row>
    <row r="21" spans="1:8" ht="15.75" hidden="1" customHeight="1">
      <c r="A21" s="124">
        <v>17</v>
      </c>
      <c r="B21" s="130" t="s">
        <v>38</v>
      </c>
      <c r="C21" s="26" t="s">
        <v>2335</v>
      </c>
      <c r="D21" s="26" t="s">
        <v>28</v>
      </c>
      <c r="E21" s="26" t="s">
        <v>28</v>
      </c>
      <c r="F21" s="26" t="s">
        <v>28</v>
      </c>
      <c r="G21" s="26">
        <v>1</v>
      </c>
      <c r="H21" s="26">
        <v>0</v>
      </c>
    </row>
    <row r="22" spans="1:8" ht="15.75" hidden="1" customHeight="1">
      <c r="A22" s="124">
        <v>18</v>
      </c>
      <c r="B22" s="130" t="s">
        <v>40</v>
      </c>
      <c r="C22" s="26" t="s">
        <v>2335</v>
      </c>
      <c r="D22" s="26">
        <v>2017</v>
      </c>
      <c r="E22" s="26" t="s">
        <v>28</v>
      </c>
      <c r="F22" s="26" t="s">
        <v>28</v>
      </c>
      <c r="G22" s="26">
        <v>1</v>
      </c>
      <c r="H22" s="26">
        <v>0</v>
      </c>
    </row>
    <row r="23" spans="1:8" ht="15.75" hidden="1" customHeight="1">
      <c r="A23" s="124">
        <v>19</v>
      </c>
      <c r="B23" s="130" t="s">
        <v>42</v>
      </c>
      <c r="C23" s="26" t="s">
        <v>2335</v>
      </c>
      <c r="D23" s="26" t="s">
        <v>2336</v>
      </c>
      <c r="E23" s="26" t="s">
        <v>2230</v>
      </c>
      <c r="F23" s="26" t="s">
        <v>28</v>
      </c>
      <c r="G23" s="26">
        <v>1</v>
      </c>
      <c r="H23" s="26">
        <v>1</v>
      </c>
    </row>
    <row r="24" spans="1:8" ht="15.75" hidden="1" customHeight="1">
      <c r="A24" s="124">
        <v>20</v>
      </c>
      <c r="B24" s="130" t="s">
        <v>44</v>
      </c>
      <c r="C24" s="26" t="s">
        <v>2335</v>
      </c>
      <c r="D24" s="26" t="s">
        <v>2336</v>
      </c>
      <c r="E24" s="26" t="s">
        <v>2230</v>
      </c>
      <c r="F24" s="26" t="s">
        <v>28</v>
      </c>
      <c r="G24" s="26">
        <v>1</v>
      </c>
      <c r="H24" s="26">
        <v>1</v>
      </c>
    </row>
    <row r="25" spans="1:8" ht="15.75" hidden="1" customHeight="1">
      <c r="A25" s="124">
        <v>21</v>
      </c>
      <c r="B25" s="130" t="s">
        <v>46</v>
      </c>
      <c r="C25" s="26" t="s">
        <v>2335</v>
      </c>
      <c r="D25" s="26" t="s">
        <v>2336</v>
      </c>
      <c r="E25" s="26" t="s">
        <v>2230</v>
      </c>
      <c r="F25" s="26" t="s">
        <v>28</v>
      </c>
      <c r="G25" s="26">
        <v>1</v>
      </c>
      <c r="H25" s="26">
        <v>1</v>
      </c>
    </row>
    <row r="26" spans="1:8" ht="15.75" hidden="1" customHeight="1">
      <c r="A26" s="124">
        <v>22</v>
      </c>
      <c r="B26" s="130" t="s">
        <v>48</v>
      </c>
      <c r="C26" s="26" t="s">
        <v>2335</v>
      </c>
      <c r="D26" s="26" t="s">
        <v>2336</v>
      </c>
      <c r="E26" s="26" t="s">
        <v>2230</v>
      </c>
      <c r="F26" s="26" t="s">
        <v>28</v>
      </c>
      <c r="G26" s="26">
        <v>1</v>
      </c>
      <c r="H26" s="26">
        <v>1</v>
      </c>
    </row>
    <row r="27" spans="1:8" ht="15.75" hidden="1" customHeight="1">
      <c r="A27" s="124">
        <v>23</v>
      </c>
      <c r="B27" s="130" t="s">
        <v>50</v>
      </c>
      <c r="C27" s="26" t="s">
        <v>2335</v>
      </c>
      <c r="D27" s="26">
        <v>2010</v>
      </c>
      <c r="E27" s="26" t="s">
        <v>2338</v>
      </c>
      <c r="F27" s="26" t="s">
        <v>28</v>
      </c>
      <c r="G27" s="26">
        <v>1</v>
      </c>
      <c r="H27" s="26">
        <v>1</v>
      </c>
    </row>
    <row r="28" spans="1:8" ht="15.75" hidden="1" customHeight="1">
      <c r="A28" s="124">
        <v>24</v>
      </c>
      <c r="B28" s="130" t="s">
        <v>52</v>
      </c>
      <c r="C28" s="26" t="s">
        <v>2335</v>
      </c>
      <c r="D28" s="26" t="s">
        <v>2336</v>
      </c>
      <c r="E28" s="26" t="s">
        <v>2230</v>
      </c>
      <c r="F28" s="26" t="s">
        <v>28</v>
      </c>
      <c r="G28" s="26">
        <v>1</v>
      </c>
      <c r="H28" s="26">
        <v>1</v>
      </c>
    </row>
    <row r="29" spans="1:8" ht="15.75" hidden="1" customHeight="1">
      <c r="A29" s="124">
        <v>25</v>
      </c>
      <c r="B29" s="130" t="s">
        <v>54</v>
      </c>
      <c r="C29" s="26" t="s">
        <v>2335</v>
      </c>
      <c r="D29" s="26" t="s">
        <v>2336</v>
      </c>
      <c r="E29" s="26" t="s">
        <v>2230</v>
      </c>
      <c r="F29" s="26" t="s">
        <v>28</v>
      </c>
      <c r="G29" s="26">
        <v>1</v>
      </c>
      <c r="H29" s="26">
        <v>1</v>
      </c>
    </row>
    <row r="30" spans="1:8" ht="15.75" hidden="1" customHeight="1">
      <c r="A30" s="124">
        <v>26</v>
      </c>
      <c r="B30" s="130" t="s">
        <v>56</v>
      </c>
      <c r="C30" s="26" t="s">
        <v>2335</v>
      </c>
      <c r="D30" s="26" t="s">
        <v>2336</v>
      </c>
      <c r="E30" s="26" t="s">
        <v>2230</v>
      </c>
      <c r="F30" s="26" t="s">
        <v>28</v>
      </c>
      <c r="G30" s="26">
        <v>1</v>
      </c>
      <c r="H30" s="26">
        <v>1</v>
      </c>
    </row>
    <row r="31" spans="1:8" ht="15.75" hidden="1" customHeight="1">
      <c r="A31" s="124">
        <v>27</v>
      </c>
      <c r="B31" s="130" t="s">
        <v>58</v>
      </c>
      <c r="C31" s="26" t="s">
        <v>2335</v>
      </c>
      <c r="D31" s="26" t="s">
        <v>2339</v>
      </c>
      <c r="E31" s="26" t="s">
        <v>2243</v>
      </c>
      <c r="F31" s="26" t="s">
        <v>28</v>
      </c>
      <c r="G31" s="26">
        <v>1</v>
      </c>
      <c r="H31" s="26">
        <v>0</v>
      </c>
    </row>
    <row r="32" spans="1:8" ht="15.75" hidden="1" customHeight="1">
      <c r="A32" s="124">
        <v>28</v>
      </c>
      <c r="B32" s="130" t="s">
        <v>60</v>
      </c>
      <c r="C32" s="26" t="s">
        <v>2335</v>
      </c>
      <c r="D32" s="26" t="s">
        <v>2336</v>
      </c>
      <c r="E32" s="26" t="s">
        <v>2230</v>
      </c>
      <c r="F32" s="26" t="s">
        <v>28</v>
      </c>
      <c r="G32" s="26">
        <v>1</v>
      </c>
      <c r="H32" s="26">
        <v>1</v>
      </c>
    </row>
    <row r="33" spans="1:8" ht="15.75" hidden="1" customHeight="1">
      <c r="A33" s="124">
        <v>29</v>
      </c>
      <c r="B33" s="130" t="s">
        <v>62</v>
      </c>
      <c r="C33" s="26" t="s">
        <v>2335</v>
      </c>
      <c r="D33" s="26" t="s">
        <v>2336</v>
      </c>
      <c r="E33" s="26" t="s">
        <v>2230</v>
      </c>
      <c r="F33" s="26" t="s">
        <v>28</v>
      </c>
      <c r="G33" s="26">
        <v>1</v>
      </c>
      <c r="H33" s="26">
        <v>1</v>
      </c>
    </row>
    <row r="34" spans="1:8" ht="15.75" hidden="1" customHeight="1">
      <c r="A34" s="124">
        <v>30</v>
      </c>
      <c r="B34" s="130" t="s">
        <v>64</v>
      </c>
      <c r="C34" s="26" t="s">
        <v>2335</v>
      </c>
      <c r="D34" s="26" t="s">
        <v>2339</v>
      </c>
      <c r="E34" s="26" t="s">
        <v>2243</v>
      </c>
      <c r="F34" s="26" t="s">
        <v>28</v>
      </c>
      <c r="G34" s="26">
        <v>1</v>
      </c>
      <c r="H34" s="26">
        <v>0</v>
      </c>
    </row>
    <row r="35" spans="1:8" ht="15.75" hidden="1" customHeight="1">
      <c r="A35" s="124">
        <v>31</v>
      </c>
      <c r="B35" s="130" t="s">
        <v>66</v>
      </c>
      <c r="C35" s="26" t="s">
        <v>2335</v>
      </c>
      <c r="D35" s="26" t="s">
        <v>2336</v>
      </c>
      <c r="E35" s="26" t="s">
        <v>2230</v>
      </c>
      <c r="F35" s="26" t="s">
        <v>28</v>
      </c>
      <c r="G35" s="26">
        <v>1</v>
      </c>
      <c r="H35" s="26">
        <v>1</v>
      </c>
    </row>
    <row r="36" spans="1:8" ht="15.75" hidden="1" customHeight="1">
      <c r="A36" s="124">
        <v>32</v>
      </c>
      <c r="B36" s="130" t="s">
        <v>68</v>
      </c>
      <c r="C36" s="26" t="s">
        <v>2335</v>
      </c>
      <c r="D36" s="26" t="s">
        <v>2336</v>
      </c>
      <c r="E36" s="26" t="s">
        <v>2230</v>
      </c>
      <c r="F36" s="26" t="s">
        <v>28</v>
      </c>
      <c r="G36" s="26">
        <v>1</v>
      </c>
      <c r="H36" s="26">
        <v>1</v>
      </c>
    </row>
    <row r="37" spans="1:8" ht="15.75" hidden="1" customHeight="1">
      <c r="A37" s="124">
        <v>33</v>
      </c>
      <c r="B37" s="130" t="s">
        <v>70</v>
      </c>
      <c r="C37" s="26" t="s">
        <v>2335</v>
      </c>
      <c r="D37" s="26" t="s">
        <v>2336</v>
      </c>
      <c r="E37" s="26" t="s">
        <v>2230</v>
      </c>
      <c r="F37" s="26" t="s">
        <v>28</v>
      </c>
      <c r="G37" s="26">
        <v>1</v>
      </c>
      <c r="H37" s="26">
        <v>1</v>
      </c>
    </row>
    <row r="38" spans="1:8" ht="15.75" hidden="1" customHeight="1">
      <c r="A38" s="124">
        <v>34</v>
      </c>
      <c r="B38" s="130" t="s">
        <v>72</v>
      </c>
      <c r="C38" s="26" t="s">
        <v>2335</v>
      </c>
      <c r="D38" s="26" t="s">
        <v>2339</v>
      </c>
      <c r="E38" s="26" t="s">
        <v>2243</v>
      </c>
      <c r="F38" s="26" t="s">
        <v>28</v>
      </c>
      <c r="G38" s="26">
        <v>1</v>
      </c>
      <c r="H38" s="26">
        <v>1</v>
      </c>
    </row>
    <row r="39" spans="1:8" ht="15.75" hidden="1" customHeight="1">
      <c r="A39" s="124">
        <v>35</v>
      </c>
      <c r="B39" s="130" t="s">
        <v>74</v>
      </c>
      <c r="C39" s="26" t="s">
        <v>2335</v>
      </c>
      <c r="D39" s="26" t="s">
        <v>2339</v>
      </c>
      <c r="E39" s="26" t="s">
        <v>2243</v>
      </c>
      <c r="F39" s="26" t="s">
        <v>28</v>
      </c>
      <c r="G39" s="26">
        <v>1</v>
      </c>
      <c r="H39" s="26">
        <v>0</v>
      </c>
    </row>
    <row r="40" spans="1:8" ht="15.75" hidden="1" customHeight="1">
      <c r="A40" s="124">
        <v>36</v>
      </c>
      <c r="B40" s="130" t="s">
        <v>76</v>
      </c>
      <c r="C40" s="26" t="s">
        <v>2335</v>
      </c>
      <c r="D40" s="26" t="s">
        <v>2336</v>
      </c>
      <c r="E40" s="26" t="s">
        <v>2230</v>
      </c>
      <c r="F40" s="26" t="s">
        <v>28</v>
      </c>
      <c r="G40" s="26">
        <v>1</v>
      </c>
      <c r="H40" s="26" t="s">
        <v>28</v>
      </c>
    </row>
    <row r="41" spans="1:8" ht="15.75" hidden="1" customHeight="1">
      <c r="A41" s="124">
        <v>37</v>
      </c>
      <c r="B41" s="130" t="s">
        <v>78</v>
      </c>
      <c r="C41" s="26" t="s">
        <v>2335</v>
      </c>
      <c r="D41" s="26" t="s">
        <v>2336</v>
      </c>
      <c r="E41" s="26" t="s">
        <v>2230</v>
      </c>
      <c r="F41" s="26" t="s">
        <v>28</v>
      </c>
      <c r="G41" s="26">
        <v>1</v>
      </c>
      <c r="H41" s="26">
        <v>1</v>
      </c>
    </row>
    <row r="42" spans="1:8" ht="15.75" hidden="1" customHeight="1">
      <c r="A42" s="124">
        <v>38</v>
      </c>
      <c r="B42" s="130" t="s">
        <v>80</v>
      </c>
      <c r="C42" s="26" t="s">
        <v>2335</v>
      </c>
      <c r="D42" s="26" t="s">
        <v>2336</v>
      </c>
      <c r="E42" s="26" t="s">
        <v>2230</v>
      </c>
      <c r="F42" s="26" t="s">
        <v>28</v>
      </c>
      <c r="G42" s="26">
        <v>1</v>
      </c>
      <c r="H42" s="26">
        <v>1</v>
      </c>
    </row>
    <row r="43" spans="1:8" ht="15.75" hidden="1" customHeight="1">
      <c r="A43" s="124">
        <v>39</v>
      </c>
      <c r="B43" s="130" t="s">
        <v>82</v>
      </c>
      <c r="C43" s="26" t="s">
        <v>2335</v>
      </c>
      <c r="D43" s="26" t="s">
        <v>2336</v>
      </c>
      <c r="E43" s="26" t="s">
        <v>2230</v>
      </c>
      <c r="F43" s="26" t="s">
        <v>28</v>
      </c>
      <c r="G43" s="26">
        <v>1</v>
      </c>
      <c r="H43" s="26">
        <v>1</v>
      </c>
    </row>
    <row r="44" spans="1:8" ht="15.75" hidden="1" customHeight="1">
      <c r="A44" s="124">
        <v>40</v>
      </c>
      <c r="B44" s="130" t="s">
        <v>84</v>
      </c>
      <c r="C44" s="26" t="s">
        <v>2335</v>
      </c>
      <c r="D44" s="26" t="s">
        <v>2336</v>
      </c>
      <c r="E44" s="26" t="s">
        <v>2230</v>
      </c>
      <c r="F44" s="26" t="s">
        <v>28</v>
      </c>
      <c r="G44" s="26">
        <v>1</v>
      </c>
      <c r="H44" s="26">
        <v>1</v>
      </c>
    </row>
    <row r="45" spans="1:8" ht="15.75" hidden="1" customHeight="1">
      <c r="A45" s="124">
        <v>41</v>
      </c>
      <c r="B45" s="130" t="s">
        <v>86</v>
      </c>
      <c r="C45" s="26" t="s">
        <v>2335</v>
      </c>
      <c r="D45" s="26" t="s">
        <v>2336</v>
      </c>
      <c r="E45" s="26" t="s">
        <v>2230</v>
      </c>
      <c r="F45" s="26" t="s">
        <v>28</v>
      </c>
      <c r="G45" s="26">
        <v>1</v>
      </c>
      <c r="H45" s="26">
        <v>1</v>
      </c>
    </row>
    <row r="46" spans="1:8" ht="15.75" hidden="1" customHeight="1">
      <c r="A46" s="124">
        <v>42</v>
      </c>
      <c r="B46" s="130" t="s">
        <v>88</v>
      </c>
      <c r="C46" s="26" t="s">
        <v>2335</v>
      </c>
      <c r="D46" s="26"/>
      <c r="E46" s="26"/>
      <c r="F46" s="26" t="s">
        <v>28</v>
      </c>
      <c r="G46" s="26">
        <v>1</v>
      </c>
      <c r="H46" s="26">
        <v>0</v>
      </c>
    </row>
    <row r="47" spans="1:8" ht="15.75" hidden="1" customHeight="1">
      <c r="A47" s="124">
        <v>43</v>
      </c>
      <c r="B47" s="130" t="s">
        <v>90</v>
      </c>
      <c r="C47" s="26" t="s">
        <v>2335</v>
      </c>
      <c r="D47" s="26" t="s">
        <v>28</v>
      </c>
      <c r="E47" s="26" t="s">
        <v>28</v>
      </c>
      <c r="F47" s="26" t="s">
        <v>28</v>
      </c>
      <c r="G47" s="26" t="s">
        <v>28</v>
      </c>
      <c r="H47" s="26" t="s">
        <v>28</v>
      </c>
    </row>
    <row r="48" spans="1:8" ht="15.75" hidden="1" customHeight="1">
      <c r="A48" s="124">
        <v>44</v>
      </c>
      <c r="B48" s="130" t="s">
        <v>92</v>
      </c>
      <c r="C48" s="26" t="s">
        <v>2335</v>
      </c>
      <c r="D48" s="26" t="s">
        <v>2340</v>
      </c>
      <c r="E48" s="26" t="s">
        <v>2243</v>
      </c>
      <c r="F48" s="26" t="s">
        <v>28</v>
      </c>
      <c r="G48" s="26">
        <v>1</v>
      </c>
      <c r="H48" s="26">
        <v>1</v>
      </c>
    </row>
    <row r="49" spans="1:8" ht="15.75" hidden="1" customHeight="1">
      <c r="A49" s="124">
        <v>45</v>
      </c>
      <c r="B49" s="130" t="s">
        <v>94</v>
      </c>
      <c r="C49" s="26" t="s">
        <v>2335</v>
      </c>
      <c r="D49" s="26"/>
      <c r="E49" s="26"/>
      <c r="F49" s="26" t="s">
        <v>28</v>
      </c>
      <c r="G49" s="26">
        <v>1</v>
      </c>
      <c r="H49" s="26">
        <v>0</v>
      </c>
    </row>
    <row r="50" spans="1:8" ht="15.75" hidden="1" customHeight="1">
      <c r="A50" s="124">
        <v>46</v>
      </c>
      <c r="B50" s="130" t="s">
        <v>96</v>
      </c>
      <c r="C50" s="26" t="s">
        <v>2335</v>
      </c>
      <c r="D50" s="26" t="s">
        <v>2336</v>
      </c>
      <c r="E50" s="26" t="s">
        <v>2230</v>
      </c>
      <c r="F50" s="26" t="s">
        <v>28</v>
      </c>
      <c r="G50" s="26">
        <v>1</v>
      </c>
      <c r="H50" s="26">
        <v>1</v>
      </c>
    </row>
    <row r="51" spans="1:8" ht="15.75" hidden="1" customHeight="1">
      <c r="A51" s="124">
        <v>47</v>
      </c>
      <c r="B51" s="130" t="s">
        <v>98</v>
      </c>
      <c r="C51" s="26" t="s">
        <v>2335</v>
      </c>
      <c r="D51" s="26" t="s">
        <v>2336</v>
      </c>
      <c r="E51" s="26" t="s">
        <v>2230</v>
      </c>
      <c r="F51" s="26" t="s">
        <v>28</v>
      </c>
      <c r="G51" s="26">
        <v>1</v>
      </c>
      <c r="H51" s="26">
        <v>1</v>
      </c>
    </row>
    <row r="52" spans="1:8" ht="15.75" hidden="1" customHeight="1">
      <c r="A52" s="124">
        <v>48</v>
      </c>
      <c r="B52" s="130" t="s">
        <v>100</v>
      </c>
      <c r="C52" s="26" t="s">
        <v>2335</v>
      </c>
      <c r="D52" s="26">
        <v>2018</v>
      </c>
      <c r="E52" s="26" t="s">
        <v>2230</v>
      </c>
      <c r="F52" s="26" t="s">
        <v>28</v>
      </c>
      <c r="G52" s="26">
        <v>1</v>
      </c>
      <c r="H52" s="26">
        <v>0</v>
      </c>
    </row>
    <row r="53" spans="1:8" ht="15.75" hidden="1" customHeight="1">
      <c r="A53" s="124">
        <v>49</v>
      </c>
      <c r="B53" s="130" t="s">
        <v>103</v>
      </c>
      <c r="C53" s="40" t="s">
        <v>382</v>
      </c>
      <c r="D53" s="132" t="s">
        <v>382</v>
      </c>
      <c r="E53" s="132" t="s">
        <v>382</v>
      </c>
      <c r="F53" s="132" t="s">
        <v>382</v>
      </c>
      <c r="G53" s="132" t="s">
        <v>382</v>
      </c>
      <c r="H53" s="132" t="s">
        <v>382</v>
      </c>
    </row>
    <row r="54" spans="1:8" ht="15.75" hidden="1" customHeight="1">
      <c r="A54" s="124">
        <v>50</v>
      </c>
      <c r="B54" s="130" t="s">
        <v>104</v>
      </c>
      <c r="C54" s="39" t="s">
        <v>2341</v>
      </c>
      <c r="D54" s="39" t="s">
        <v>2342</v>
      </c>
      <c r="E54" s="39" t="s">
        <v>2247</v>
      </c>
      <c r="F54" s="39">
        <v>220</v>
      </c>
      <c r="G54" s="39">
        <v>1</v>
      </c>
      <c r="H54" s="39">
        <v>0</v>
      </c>
    </row>
    <row r="55" spans="1:8" ht="15.75" hidden="1" customHeight="1">
      <c r="A55" s="124">
        <v>51</v>
      </c>
      <c r="B55" s="130" t="s">
        <v>105</v>
      </c>
      <c r="C55" s="39" t="s">
        <v>2341</v>
      </c>
      <c r="D55" s="39" t="s">
        <v>2342</v>
      </c>
      <c r="E55" s="39" t="s">
        <v>2247</v>
      </c>
      <c r="F55" s="39">
        <v>220</v>
      </c>
      <c r="G55" s="39">
        <v>1</v>
      </c>
      <c r="H55" s="39">
        <v>0</v>
      </c>
    </row>
    <row r="56" spans="1:8" ht="15.75" hidden="1" customHeight="1">
      <c r="A56" s="124">
        <v>52</v>
      </c>
      <c r="B56" s="130" t="s">
        <v>106</v>
      </c>
      <c r="C56" s="39" t="s">
        <v>2341</v>
      </c>
      <c r="D56" s="39" t="s">
        <v>2343</v>
      </c>
      <c r="E56" s="39" t="s">
        <v>2247</v>
      </c>
      <c r="F56" s="39">
        <v>220</v>
      </c>
      <c r="G56" s="39">
        <v>1</v>
      </c>
      <c r="H56" s="39">
        <v>0</v>
      </c>
    </row>
    <row r="57" spans="1:8" ht="15.75" hidden="1" customHeight="1">
      <c r="A57" s="124">
        <v>53</v>
      </c>
      <c r="B57" s="130" t="s">
        <v>107</v>
      </c>
      <c r="C57" s="39" t="s">
        <v>2341</v>
      </c>
      <c r="D57" s="39" t="s">
        <v>2344</v>
      </c>
      <c r="E57" s="39" t="s">
        <v>2247</v>
      </c>
      <c r="F57" s="39">
        <v>220</v>
      </c>
      <c r="G57" s="39">
        <v>1</v>
      </c>
      <c r="H57" s="39">
        <v>0</v>
      </c>
    </row>
    <row r="58" spans="1:8" ht="15.75" hidden="1" customHeight="1">
      <c r="A58" s="124">
        <v>54</v>
      </c>
      <c r="B58" s="130" t="s">
        <v>102</v>
      </c>
      <c r="C58" s="39" t="s">
        <v>2341</v>
      </c>
      <c r="D58" s="39" t="s">
        <v>2345</v>
      </c>
      <c r="E58" s="39" t="s">
        <v>2247</v>
      </c>
      <c r="F58" s="39">
        <v>220</v>
      </c>
      <c r="G58" s="39">
        <v>1</v>
      </c>
      <c r="H58" s="39">
        <v>0</v>
      </c>
    </row>
    <row r="59" spans="1:8" ht="15.75" hidden="1" customHeight="1">
      <c r="A59" s="124">
        <v>55</v>
      </c>
      <c r="B59" s="130" t="s">
        <v>108</v>
      </c>
      <c r="C59" s="39" t="s">
        <v>2341</v>
      </c>
      <c r="D59" s="131">
        <v>102467</v>
      </c>
      <c r="E59" s="39" t="s">
        <v>2247</v>
      </c>
      <c r="F59" s="39">
        <v>220</v>
      </c>
      <c r="G59" s="39">
        <v>1</v>
      </c>
      <c r="H59" s="39">
        <v>0</v>
      </c>
    </row>
    <row r="60" spans="1:8" ht="15.75" hidden="1" customHeight="1">
      <c r="A60" s="124">
        <v>56</v>
      </c>
      <c r="B60" s="130" t="s">
        <v>109</v>
      </c>
      <c r="C60" s="39" t="s">
        <v>2341</v>
      </c>
      <c r="D60" s="39" t="s">
        <v>2346</v>
      </c>
      <c r="E60" s="39" t="s">
        <v>2247</v>
      </c>
      <c r="F60" s="39">
        <v>220</v>
      </c>
      <c r="G60" s="39">
        <v>1</v>
      </c>
      <c r="H60" s="39">
        <v>0</v>
      </c>
    </row>
    <row r="61" spans="1:8" ht="15.75" hidden="1" customHeight="1">
      <c r="A61" s="124">
        <v>57</v>
      </c>
      <c r="B61" s="130" t="s">
        <v>110</v>
      </c>
      <c r="C61" s="39" t="s">
        <v>2341</v>
      </c>
      <c r="D61" s="39" t="s">
        <v>2347</v>
      </c>
      <c r="E61" s="39" t="s">
        <v>2247</v>
      </c>
      <c r="F61" s="39">
        <v>220</v>
      </c>
      <c r="G61" s="39">
        <v>1</v>
      </c>
      <c r="H61" s="39">
        <v>0</v>
      </c>
    </row>
    <row r="62" spans="1:8" ht="15.75" hidden="1" customHeight="1">
      <c r="A62" s="124">
        <v>58</v>
      </c>
      <c r="B62" s="130" t="s">
        <v>111</v>
      </c>
      <c r="C62" s="39" t="s">
        <v>2341</v>
      </c>
      <c r="D62" s="39" t="s">
        <v>2348</v>
      </c>
      <c r="E62" s="39" t="s">
        <v>2247</v>
      </c>
      <c r="F62" s="39">
        <v>220</v>
      </c>
      <c r="G62" s="39">
        <v>1</v>
      </c>
      <c r="H62" s="39">
        <v>0</v>
      </c>
    </row>
    <row r="63" spans="1:8" ht="15.75" hidden="1" customHeight="1">
      <c r="A63" s="124">
        <v>60</v>
      </c>
      <c r="B63" s="46" t="s">
        <v>1025</v>
      </c>
      <c r="C63" s="174" t="s">
        <v>382</v>
      </c>
      <c r="D63" s="174" t="s">
        <v>382</v>
      </c>
      <c r="E63" s="174" t="s">
        <v>382</v>
      </c>
      <c r="F63" s="174" t="s">
        <v>382</v>
      </c>
      <c r="G63" s="174" t="s">
        <v>382</v>
      </c>
      <c r="H63" s="174">
        <v>1</v>
      </c>
    </row>
    <row r="64" spans="1:8" ht="15.75" hidden="1" customHeight="1">
      <c r="A64" s="124">
        <v>61</v>
      </c>
      <c r="B64" s="65" t="s">
        <v>1032</v>
      </c>
      <c r="C64" s="175" t="s">
        <v>382</v>
      </c>
      <c r="D64" s="175" t="s">
        <v>382</v>
      </c>
      <c r="E64" s="175" t="s">
        <v>382</v>
      </c>
      <c r="F64" s="175" t="s">
        <v>382</v>
      </c>
      <c r="G64" s="175" t="s">
        <v>382</v>
      </c>
      <c r="H64" s="175">
        <v>1</v>
      </c>
    </row>
    <row r="65" spans="1:8" ht="15.75" hidden="1" customHeight="1">
      <c r="A65" s="124">
        <v>62</v>
      </c>
      <c r="B65" s="65" t="s">
        <v>1040</v>
      </c>
      <c r="C65" s="175" t="s">
        <v>382</v>
      </c>
      <c r="D65" s="175" t="s">
        <v>382</v>
      </c>
      <c r="E65" s="175" t="s">
        <v>382</v>
      </c>
      <c r="F65" s="175" t="s">
        <v>382</v>
      </c>
      <c r="G65" s="175" t="s">
        <v>382</v>
      </c>
      <c r="H65" s="175">
        <v>1</v>
      </c>
    </row>
    <row r="66" spans="1:8" ht="15.75" hidden="1" customHeight="1">
      <c r="A66" s="124">
        <v>63</v>
      </c>
      <c r="B66" s="65" t="s">
        <v>1045</v>
      </c>
      <c r="C66" s="175" t="s">
        <v>382</v>
      </c>
      <c r="D66" s="175" t="s">
        <v>382</v>
      </c>
      <c r="E66" s="175" t="s">
        <v>382</v>
      </c>
      <c r="F66" s="175" t="s">
        <v>382</v>
      </c>
      <c r="G66" s="175" t="s">
        <v>382</v>
      </c>
      <c r="H66" s="175">
        <v>1</v>
      </c>
    </row>
    <row r="67" spans="1:8" ht="15.75" hidden="1" customHeight="1">
      <c r="A67" s="124">
        <v>64</v>
      </c>
      <c r="B67" s="65" t="s">
        <v>1052</v>
      </c>
      <c r="C67" s="175" t="s">
        <v>382</v>
      </c>
      <c r="D67" s="175" t="s">
        <v>382</v>
      </c>
      <c r="E67" s="175" t="s">
        <v>382</v>
      </c>
      <c r="F67" s="175" t="s">
        <v>382</v>
      </c>
      <c r="G67" s="175" t="s">
        <v>382</v>
      </c>
      <c r="H67" s="175">
        <v>1</v>
      </c>
    </row>
    <row r="68" spans="1:8" ht="15.75" hidden="1" customHeight="1">
      <c r="A68" s="124">
        <v>65</v>
      </c>
      <c r="B68" s="65" t="s">
        <v>1055</v>
      </c>
      <c r="C68" s="175" t="s">
        <v>2349</v>
      </c>
      <c r="D68" s="175" t="s">
        <v>2350</v>
      </c>
      <c r="E68" s="175">
        <v>2022</v>
      </c>
      <c r="F68" s="175" t="s">
        <v>2247</v>
      </c>
      <c r="G68" s="175">
        <v>1</v>
      </c>
      <c r="H68" s="175">
        <v>0</v>
      </c>
    </row>
    <row r="69" spans="1:8" ht="15.75" hidden="1" customHeight="1">
      <c r="A69" s="124">
        <v>66</v>
      </c>
      <c r="B69" s="65" t="s">
        <v>1060</v>
      </c>
      <c r="C69" s="175" t="s">
        <v>2349</v>
      </c>
      <c r="D69" s="175" t="s">
        <v>2351</v>
      </c>
      <c r="E69" s="175">
        <v>2021</v>
      </c>
      <c r="F69" s="175" t="s">
        <v>2265</v>
      </c>
      <c r="G69" s="175">
        <v>1</v>
      </c>
      <c r="H69" s="175">
        <v>0</v>
      </c>
    </row>
    <row r="70" spans="1:8" ht="15.75" hidden="1" customHeight="1">
      <c r="A70" s="124">
        <v>67</v>
      </c>
      <c r="B70" s="65" t="s">
        <v>1064</v>
      </c>
      <c r="C70" s="175" t="s">
        <v>382</v>
      </c>
      <c r="D70" s="175" t="s">
        <v>382</v>
      </c>
      <c r="E70" s="175" t="s">
        <v>382</v>
      </c>
      <c r="F70" s="175" t="s">
        <v>382</v>
      </c>
      <c r="G70" s="175" t="s">
        <v>382</v>
      </c>
      <c r="H70" s="175">
        <v>1</v>
      </c>
    </row>
    <row r="71" spans="1:8" ht="15.75" hidden="1" customHeight="1">
      <c r="A71" s="124">
        <v>68</v>
      </c>
      <c r="B71" s="65" t="s">
        <v>1071</v>
      </c>
      <c r="C71" s="175" t="s">
        <v>382</v>
      </c>
      <c r="D71" s="175" t="s">
        <v>382</v>
      </c>
      <c r="E71" s="175" t="s">
        <v>382</v>
      </c>
      <c r="F71" s="175" t="s">
        <v>382</v>
      </c>
      <c r="G71" s="175" t="s">
        <v>382</v>
      </c>
      <c r="H71" s="175">
        <v>1</v>
      </c>
    </row>
    <row r="72" spans="1:8" ht="15.75" hidden="1" customHeight="1">
      <c r="A72" s="124">
        <v>69</v>
      </c>
      <c r="B72" s="65" t="s">
        <v>1078</v>
      </c>
      <c r="C72" s="175" t="s">
        <v>382</v>
      </c>
      <c r="D72" s="175" t="s">
        <v>382</v>
      </c>
      <c r="E72" s="175" t="s">
        <v>382</v>
      </c>
      <c r="F72" s="175" t="s">
        <v>382</v>
      </c>
      <c r="G72" s="175" t="s">
        <v>382</v>
      </c>
      <c r="H72" s="175">
        <v>1</v>
      </c>
    </row>
    <row r="73" spans="1:8" ht="15.75" hidden="1" customHeight="1">
      <c r="A73" s="124">
        <v>70</v>
      </c>
      <c r="B73" s="65" t="s">
        <v>1083</v>
      </c>
      <c r="C73" s="175" t="s">
        <v>2349</v>
      </c>
      <c r="D73" s="175" t="s">
        <v>2350</v>
      </c>
      <c r="E73" s="175">
        <v>2021</v>
      </c>
      <c r="F73" s="175" t="s">
        <v>2247</v>
      </c>
      <c r="G73" s="175">
        <v>1</v>
      </c>
      <c r="H73" s="175">
        <v>0</v>
      </c>
    </row>
    <row r="74" spans="1:8" ht="15.75" hidden="1" customHeight="1">
      <c r="A74" s="124">
        <v>71</v>
      </c>
      <c r="B74" s="65" t="s">
        <v>1095</v>
      </c>
      <c r="C74" s="175" t="s">
        <v>382</v>
      </c>
      <c r="D74" s="175" t="s">
        <v>382</v>
      </c>
      <c r="E74" s="175" t="s">
        <v>382</v>
      </c>
      <c r="F74" s="175" t="s">
        <v>382</v>
      </c>
      <c r="G74" s="175" t="s">
        <v>382</v>
      </c>
      <c r="H74" s="175">
        <v>1</v>
      </c>
    </row>
    <row r="75" spans="1:8" ht="15.75" hidden="1" customHeight="1">
      <c r="A75" s="124">
        <v>72</v>
      </c>
      <c r="B75" s="65" t="s">
        <v>1098</v>
      </c>
      <c r="C75" s="175" t="s">
        <v>2349</v>
      </c>
      <c r="D75" s="176">
        <v>190000000000</v>
      </c>
      <c r="E75" s="175">
        <v>2020</v>
      </c>
      <c r="F75" s="175" t="s">
        <v>2265</v>
      </c>
      <c r="G75" s="175">
        <v>1</v>
      </c>
      <c r="H75" s="175">
        <v>0</v>
      </c>
    </row>
    <row r="76" spans="1:8" ht="15.75" hidden="1" customHeight="1">
      <c r="A76" s="124">
        <v>73</v>
      </c>
      <c r="B76" s="65" t="s">
        <v>1101</v>
      </c>
      <c r="C76" s="175" t="s">
        <v>2349</v>
      </c>
      <c r="D76" s="175">
        <v>4368201614</v>
      </c>
      <c r="E76" s="175">
        <v>2021</v>
      </c>
      <c r="F76" s="175" t="s">
        <v>2265</v>
      </c>
      <c r="G76" s="175">
        <v>1</v>
      </c>
      <c r="H76" s="175">
        <v>1</v>
      </c>
    </row>
    <row r="77" spans="1:8" ht="15.75" hidden="1" customHeight="1">
      <c r="A77" s="124">
        <v>74</v>
      </c>
      <c r="B77" s="65" t="s">
        <v>1109</v>
      </c>
      <c r="C77" s="175" t="s">
        <v>2349</v>
      </c>
      <c r="D77" s="175" t="s">
        <v>2351</v>
      </c>
      <c r="E77" s="175">
        <v>2021</v>
      </c>
      <c r="F77" s="175" t="s">
        <v>2265</v>
      </c>
      <c r="G77" s="175">
        <v>1</v>
      </c>
      <c r="H77" s="175">
        <v>0</v>
      </c>
    </row>
    <row r="78" spans="1:8" ht="15.75" hidden="1" customHeight="1">
      <c r="A78" s="124">
        <v>75</v>
      </c>
      <c r="B78" s="65" t="s">
        <v>1113</v>
      </c>
      <c r="C78" s="175" t="s">
        <v>2349</v>
      </c>
      <c r="D78" s="175" t="s">
        <v>2351</v>
      </c>
      <c r="E78" s="175">
        <v>2022</v>
      </c>
      <c r="F78" s="175" t="s">
        <v>2338</v>
      </c>
      <c r="G78" s="175">
        <v>1</v>
      </c>
      <c r="H78" s="175">
        <v>0</v>
      </c>
    </row>
    <row r="79" spans="1:8" ht="15.75" hidden="1" customHeight="1">
      <c r="A79" s="124">
        <v>76</v>
      </c>
      <c r="B79" s="65" t="s">
        <v>1116</v>
      </c>
      <c r="C79" s="175" t="s">
        <v>2349</v>
      </c>
      <c r="D79" s="175" t="s">
        <v>2351</v>
      </c>
      <c r="E79" s="175">
        <v>2022</v>
      </c>
      <c r="F79" s="175" t="s">
        <v>2338</v>
      </c>
      <c r="G79" s="175">
        <v>1</v>
      </c>
      <c r="H79" s="175">
        <v>0</v>
      </c>
    </row>
    <row r="80" spans="1:8" ht="15.75" hidden="1" customHeight="1">
      <c r="A80" s="124">
        <v>77</v>
      </c>
      <c r="B80" s="65" t="s">
        <v>1118</v>
      </c>
      <c r="C80" s="175" t="s">
        <v>2349</v>
      </c>
      <c r="D80" s="175" t="s">
        <v>2351</v>
      </c>
      <c r="E80" s="175">
        <v>2021</v>
      </c>
      <c r="F80" s="175" t="s">
        <v>2265</v>
      </c>
      <c r="G80" s="175">
        <v>1</v>
      </c>
      <c r="H80" s="175">
        <v>0</v>
      </c>
    </row>
    <row r="81" spans="1:8" ht="15.75" hidden="1" customHeight="1">
      <c r="A81" s="124">
        <v>78</v>
      </c>
      <c r="B81" s="65" t="s">
        <v>1121</v>
      </c>
      <c r="C81" s="175" t="s">
        <v>382</v>
      </c>
      <c r="D81" s="175" t="s">
        <v>382</v>
      </c>
      <c r="E81" s="175" t="s">
        <v>382</v>
      </c>
      <c r="F81" s="175" t="s">
        <v>382</v>
      </c>
      <c r="G81" s="175" t="s">
        <v>382</v>
      </c>
      <c r="H81" s="175">
        <v>1</v>
      </c>
    </row>
    <row r="82" spans="1:8" ht="15.75" hidden="1" customHeight="1">
      <c r="A82" s="124">
        <v>79</v>
      </c>
      <c r="B82" s="65" t="s">
        <v>1124</v>
      </c>
      <c r="C82" s="175" t="s">
        <v>2349</v>
      </c>
      <c r="D82" s="175" t="s">
        <v>2352</v>
      </c>
      <c r="E82" s="175">
        <v>2021</v>
      </c>
      <c r="F82" s="175" t="s">
        <v>2265</v>
      </c>
      <c r="G82" s="175">
        <v>1</v>
      </c>
      <c r="H82" s="175">
        <v>1</v>
      </c>
    </row>
    <row r="83" spans="1:8" ht="15.75" hidden="1" customHeight="1">
      <c r="A83" s="124">
        <v>80</v>
      </c>
      <c r="B83" s="65" t="s">
        <v>1127</v>
      </c>
      <c r="C83" s="177"/>
      <c r="D83" s="177"/>
      <c r="E83" s="175">
        <v>2018</v>
      </c>
      <c r="F83" s="175" t="s">
        <v>2247</v>
      </c>
      <c r="G83" s="175">
        <v>1</v>
      </c>
      <c r="H83" s="177"/>
    </row>
    <row r="84" spans="1:8" ht="15.75" hidden="1" customHeight="1">
      <c r="A84" s="124">
        <v>81</v>
      </c>
      <c r="B84" s="65" t="s">
        <v>1130</v>
      </c>
      <c r="C84" s="175" t="s">
        <v>382</v>
      </c>
      <c r="D84" s="175" t="s">
        <v>382</v>
      </c>
      <c r="E84" s="175" t="s">
        <v>382</v>
      </c>
      <c r="F84" s="175" t="s">
        <v>382</v>
      </c>
      <c r="G84" s="175" t="s">
        <v>382</v>
      </c>
      <c r="H84" s="175">
        <v>1</v>
      </c>
    </row>
    <row r="85" spans="1:8" ht="15.75" hidden="1" customHeight="1">
      <c r="A85" s="124">
        <v>82</v>
      </c>
      <c r="B85" s="65" t="s">
        <v>1134</v>
      </c>
      <c r="C85" s="175" t="s">
        <v>382</v>
      </c>
      <c r="D85" s="175" t="s">
        <v>382</v>
      </c>
      <c r="E85" s="175" t="s">
        <v>382</v>
      </c>
      <c r="F85" s="175" t="s">
        <v>382</v>
      </c>
      <c r="G85" s="175" t="s">
        <v>382</v>
      </c>
      <c r="H85" s="175">
        <v>1</v>
      </c>
    </row>
    <row r="86" spans="1:8" ht="15.75" hidden="1" customHeight="1">
      <c r="A86" s="124">
        <v>83</v>
      </c>
      <c r="B86" s="65" t="s">
        <v>1137</v>
      </c>
      <c r="C86" s="175" t="s">
        <v>382</v>
      </c>
      <c r="D86" s="175" t="s">
        <v>382</v>
      </c>
      <c r="E86" s="175" t="s">
        <v>382</v>
      </c>
      <c r="F86" s="175" t="s">
        <v>382</v>
      </c>
      <c r="G86" s="175" t="s">
        <v>382</v>
      </c>
      <c r="H86" s="175">
        <v>1</v>
      </c>
    </row>
    <row r="87" spans="1:8" ht="15.75" hidden="1" customHeight="1">
      <c r="A87" s="124">
        <v>84</v>
      </c>
      <c r="B87" s="65" t="s">
        <v>1140</v>
      </c>
      <c r="C87" s="175" t="s">
        <v>2327</v>
      </c>
      <c r="D87" s="175" t="s">
        <v>2329</v>
      </c>
      <c r="E87" s="175">
        <v>2019</v>
      </c>
      <c r="F87" s="175" t="s">
        <v>2247</v>
      </c>
      <c r="G87" s="175">
        <v>1</v>
      </c>
      <c r="H87" s="175">
        <v>0</v>
      </c>
    </row>
    <row r="88" spans="1:8" ht="15.75" hidden="1" customHeight="1">
      <c r="A88" s="124">
        <v>85</v>
      </c>
      <c r="B88" s="65" t="s">
        <v>1143</v>
      </c>
      <c r="C88" s="175" t="s">
        <v>382</v>
      </c>
      <c r="D88" s="175" t="s">
        <v>382</v>
      </c>
      <c r="E88" s="175" t="s">
        <v>382</v>
      </c>
      <c r="F88" s="175" t="s">
        <v>382</v>
      </c>
      <c r="G88" s="175" t="s">
        <v>382</v>
      </c>
      <c r="H88" s="175">
        <v>1</v>
      </c>
    </row>
    <row r="89" spans="1:8" ht="15.75" hidden="1" customHeight="1">
      <c r="A89" s="124">
        <v>86</v>
      </c>
      <c r="B89" s="65" t="s">
        <v>1146</v>
      </c>
      <c r="C89" s="175" t="s">
        <v>382</v>
      </c>
      <c r="D89" s="175" t="s">
        <v>382</v>
      </c>
      <c r="E89" s="175" t="s">
        <v>382</v>
      </c>
      <c r="F89" s="175" t="s">
        <v>382</v>
      </c>
      <c r="G89" s="175" t="s">
        <v>382</v>
      </c>
      <c r="H89" s="175">
        <v>1</v>
      </c>
    </row>
    <row r="90" spans="1:8" ht="15.75" hidden="1" customHeight="1">
      <c r="A90" s="124">
        <v>87</v>
      </c>
      <c r="B90" s="65" t="s">
        <v>1150</v>
      </c>
      <c r="C90" s="175" t="s">
        <v>382</v>
      </c>
      <c r="D90" s="175" t="s">
        <v>382</v>
      </c>
      <c r="E90" s="175" t="s">
        <v>382</v>
      </c>
      <c r="F90" s="175" t="s">
        <v>382</v>
      </c>
      <c r="G90" s="175" t="s">
        <v>382</v>
      </c>
      <c r="H90" s="175">
        <v>1</v>
      </c>
    </row>
    <row r="91" spans="1:8" ht="15.75" hidden="1" customHeight="1">
      <c r="A91" s="124">
        <v>88</v>
      </c>
      <c r="B91" s="65" t="s">
        <v>1155</v>
      </c>
      <c r="C91" s="175" t="s">
        <v>382</v>
      </c>
      <c r="D91" s="175" t="s">
        <v>382</v>
      </c>
      <c r="E91" s="175" t="s">
        <v>382</v>
      </c>
      <c r="F91" s="175" t="s">
        <v>382</v>
      </c>
      <c r="G91" s="175" t="s">
        <v>382</v>
      </c>
      <c r="H91" s="175">
        <v>1</v>
      </c>
    </row>
    <row r="92" spans="1:8" ht="15.75" hidden="1" customHeight="1">
      <c r="A92" s="124">
        <v>89</v>
      </c>
      <c r="B92" s="65" t="s">
        <v>1159</v>
      </c>
      <c r="C92" s="175" t="s">
        <v>382</v>
      </c>
      <c r="D92" s="175" t="s">
        <v>382</v>
      </c>
      <c r="E92" s="175" t="s">
        <v>382</v>
      </c>
      <c r="F92" s="175" t="s">
        <v>382</v>
      </c>
      <c r="G92" s="175" t="s">
        <v>382</v>
      </c>
      <c r="H92" s="175">
        <v>1</v>
      </c>
    </row>
    <row r="93" spans="1:8" ht="15.75" hidden="1" customHeight="1">
      <c r="A93" s="124">
        <v>90</v>
      </c>
      <c r="B93" s="65" t="s">
        <v>1164</v>
      </c>
      <c r="C93" s="175" t="s">
        <v>382</v>
      </c>
      <c r="D93" s="175" t="s">
        <v>382</v>
      </c>
      <c r="E93" s="175" t="s">
        <v>382</v>
      </c>
      <c r="F93" s="175" t="s">
        <v>382</v>
      </c>
      <c r="G93" s="175" t="s">
        <v>382</v>
      </c>
      <c r="H93" s="175">
        <v>1</v>
      </c>
    </row>
    <row r="94" spans="1:8" ht="15.75" hidden="1" customHeight="1">
      <c r="A94" s="124">
        <v>91</v>
      </c>
      <c r="B94" s="65" t="s">
        <v>1169</v>
      </c>
      <c r="C94" s="175" t="s">
        <v>2349</v>
      </c>
      <c r="D94" s="175" t="s">
        <v>2351</v>
      </c>
      <c r="E94" s="175">
        <v>2021</v>
      </c>
      <c r="F94" s="175" t="s">
        <v>2265</v>
      </c>
      <c r="G94" s="175">
        <v>1</v>
      </c>
      <c r="H94" s="175">
        <v>0</v>
      </c>
    </row>
    <row r="95" spans="1:8" ht="15.75" hidden="1" customHeight="1">
      <c r="A95" s="124">
        <v>92</v>
      </c>
      <c r="B95" s="65" t="s">
        <v>1174</v>
      </c>
      <c r="C95" s="175" t="s">
        <v>2349</v>
      </c>
      <c r="D95" s="175" t="s">
        <v>2351</v>
      </c>
      <c r="E95" s="175">
        <v>2018</v>
      </c>
      <c r="F95" s="175" t="s">
        <v>2265</v>
      </c>
      <c r="G95" s="175">
        <v>1</v>
      </c>
      <c r="H95" s="175">
        <v>0</v>
      </c>
    </row>
    <row r="96" spans="1:8" ht="15.75" hidden="1" customHeight="1">
      <c r="A96" s="124">
        <v>93</v>
      </c>
      <c r="B96" s="65" t="s">
        <v>1179</v>
      </c>
      <c r="C96" s="175" t="s">
        <v>2349</v>
      </c>
      <c r="D96" s="175">
        <v>4368201614</v>
      </c>
      <c r="E96" s="175">
        <v>2021</v>
      </c>
      <c r="F96" s="175" t="s">
        <v>2247</v>
      </c>
      <c r="G96" s="175">
        <v>1</v>
      </c>
      <c r="H96" s="175">
        <v>0</v>
      </c>
    </row>
    <row r="97" spans="1:8" ht="15.75" hidden="1" customHeight="1">
      <c r="A97" s="124">
        <v>94</v>
      </c>
      <c r="B97" s="65" t="s">
        <v>1182</v>
      </c>
      <c r="C97" s="175" t="s">
        <v>2349</v>
      </c>
      <c r="D97" s="175" t="s">
        <v>2351</v>
      </c>
      <c r="E97" s="175">
        <v>2021</v>
      </c>
      <c r="F97" s="175" t="s">
        <v>2265</v>
      </c>
      <c r="G97" s="175">
        <v>1</v>
      </c>
      <c r="H97" s="175">
        <v>0</v>
      </c>
    </row>
    <row r="98" spans="1:8" ht="15.75" hidden="1" customHeight="1">
      <c r="A98" s="124">
        <v>95</v>
      </c>
      <c r="B98" s="65" t="s">
        <v>1186</v>
      </c>
      <c r="C98" s="175" t="s">
        <v>2349</v>
      </c>
      <c r="D98" s="175" t="s">
        <v>2329</v>
      </c>
      <c r="E98" s="175">
        <v>2020</v>
      </c>
      <c r="F98" s="175" t="s">
        <v>2265</v>
      </c>
      <c r="G98" s="175">
        <v>1</v>
      </c>
      <c r="H98" s="175">
        <v>0</v>
      </c>
    </row>
    <row r="99" spans="1:8" ht="15.75" hidden="1" customHeight="1">
      <c r="A99" s="124">
        <v>96</v>
      </c>
      <c r="B99" s="65" t="s">
        <v>1192</v>
      </c>
      <c r="C99" s="175" t="s">
        <v>2353</v>
      </c>
      <c r="D99" s="175" t="s">
        <v>2354</v>
      </c>
      <c r="E99" s="175">
        <v>2018</v>
      </c>
      <c r="F99" s="175" t="s">
        <v>2325</v>
      </c>
      <c r="G99" s="175">
        <v>1</v>
      </c>
      <c r="H99" s="175">
        <v>0</v>
      </c>
    </row>
    <row r="100" spans="1:8" ht="15.75" hidden="1" customHeight="1">
      <c r="A100" s="124">
        <v>97</v>
      </c>
      <c r="B100" s="65" t="s">
        <v>1200</v>
      </c>
      <c r="C100" s="175" t="s">
        <v>2353</v>
      </c>
      <c r="D100" s="175" t="s">
        <v>2354</v>
      </c>
      <c r="E100" s="175">
        <v>2022</v>
      </c>
      <c r="F100" s="175" t="s">
        <v>2325</v>
      </c>
      <c r="G100" s="175">
        <v>1</v>
      </c>
      <c r="H100" s="175">
        <v>0</v>
      </c>
    </row>
    <row r="101" spans="1:8" ht="15.75" hidden="1" customHeight="1">
      <c r="A101" s="124">
        <v>98</v>
      </c>
      <c r="B101" s="65" t="s">
        <v>1207</v>
      </c>
      <c r="C101" s="175" t="s">
        <v>2349</v>
      </c>
      <c r="D101" s="175" t="s">
        <v>2351</v>
      </c>
      <c r="E101" s="175">
        <v>2018</v>
      </c>
      <c r="F101" s="175" t="s">
        <v>2265</v>
      </c>
      <c r="G101" s="175">
        <v>1</v>
      </c>
      <c r="H101" s="175">
        <v>0</v>
      </c>
    </row>
    <row r="102" spans="1:8" ht="15.75" hidden="1" customHeight="1">
      <c r="A102" s="124">
        <v>99</v>
      </c>
      <c r="B102" s="65" t="s">
        <v>1212</v>
      </c>
      <c r="C102" s="175" t="s">
        <v>382</v>
      </c>
      <c r="D102" s="175" t="s">
        <v>382</v>
      </c>
      <c r="E102" s="175" t="s">
        <v>382</v>
      </c>
      <c r="F102" s="175" t="s">
        <v>382</v>
      </c>
      <c r="G102" s="175" t="s">
        <v>382</v>
      </c>
      <c r="H102" s="175">
        <v>1</v>
      </c>
    </row>
    <row r="103" spans="1:8" ht="15.75" hidden="1" customHeight="1">
      <c r="A103" s="124">
        <v>100</v>
      </c>
      <c r="B103" s="65" t="s">
        <v>1218</v>
      </c>
      <c r="C103" s="175" t="s">
        <v>382</v>
      </c>
      <c r="D103" s="175" t="s">
        <v>382</v>
      </c>
      <c r="E103" s="175" t="s">
        <v>382</v>
      </c>
      <c r="F103" s="175" t="s">
        <v>382</v>
      </c>
      <c r="G103" s="175" t="s">
        <v>382</v>
      </c>
      <c r="H103" s="175">
        <v>1</v>
      </c>
    </row>
    <row r="104" spans="1:8" ht="15.75" hidden="1" customHeight="1">
      <c r="A104" s="124">
        <v>101</v>
      </c>
      <c r="B104" s="65" t="s">
        <v>1221</v>
      </c>
      <c r="C104" s="175" t="s">
        <v>2349</v>
      </c>
      <c r="D104" s="175" t="s">
        <v>2351</v>
      </c>
      <c r="E104" s="175">
        <v>2021</v>
      </c>
      <c r="F104" s="175" t="s">
        <v>2265</v>
      </c>
      <c r="G104" s="175">
        <v>1</v>
      </c>
      <c r="H104" s="175">
        <v>0</v>
      </c>
    </row>
    <row r="105" spans="1:8" ht="15.75" hidden="1" customHeight="1">
      <c r="A105" s="124">
        <v>102</v>
      </c>
      <c r="B105" s="65" t="s">
        <v>1225</v>
      </c>
      <c r="C105" s="175" t="s">
        <v>382</v>
      </c>
      <c r="D105" s="175" t="s">
        <v>382</v>
      </c>
      <c r="E105" s="175" t="s">
        <v>382</v>
      </c>
      <c r="F105" s="175" t="s">
        <v>382</v>
      </c>
      <c r="G105" s="175" t="s">
        <v>382</v>
      </c>
      <c r="H105" s="175">
        <v>1</v>
      </c>
    </row>
    <row r="106" spans="1:8" ht="15.75" hidden="1" customHeight="1">
      <c r="A106" s="124">
        <v>103</v>
      </c>
      <c r="B106" s="65" t="s">
        <v>1230</v>
      </c>
      <c r="C106" s="175" t="s">
        <v>2349</v>
      </c>
      <c r="D106" s="175" t="s">
        <v>2351</v>
      </c>
      <c r="E106" s="175">
        <v>2021</v>
      </c>
      <c r="F106" s="175" t="s">
        <v>2265</v>
      </c>
      <c r="G106" s="175">
        <v>1</v>
      </c>
      <c r="H106" s="175">
        <v>0</v>
      </c>
    </row>
    <row r="107" spans="1:8" ht="15.75" hidden="1" customHeight="1">
      <c r="A107" s="124">
        <v>104</v>
      </c>
      <c r="B107" s="65" t="s">
        <v>1233</v>
      </c>
      <c r="C107" s="175" t="s">
        <v>382</v>
      </c>
      <c r="D107" s="175" t="s">
        <v>382</v>
      </c>
      <c r="E107" s="175" t="s">
        <v>382</v>
      </c>
      <c r="F107" s="175" t="s">
        <v>382</v>
      </c>
      <c r="G107" s="175" t="s">
        <v>382</v>
      </c>
      <c r="H107" s="175">
        <v>1</v>
      </c>
    </row>
    <row r="108" spans="1:8" ht="15.75" hidden="1" customHeight="1">
      <c r="A108" s="124">
        <v>105</v>
      </c>
      <c r="B108" s="65" t="s">
        <v>1235</v>
      </c>
      <c r="C108" s="175" t="s">
        <v>2349</v>
      </c>
      <c r="D108" s="175" t="s">
        <v>2329</v>
      </c>
      <c r="E108" s="175">
        <v>2020</v>
      </c>
      <c r="F108" s="175" t="s">
        <v>2247</v>
      </c>
      <c r="G108" s="175">
        <v>1</v>
      </c>
      <c r="H108" s="175">
        <v>0</v>
      </c>
    </row>
    <row r="109" spans="1:8" ht="15.75" hidden="1" customHeight="1">
      <c r="A109" s="124">
        <v>106</v>
      </c>
      <c r="B109" s="26">
        <f>Demographics!D111</f>
        <v>0</v>
      </c>
      <c r="C109" s="29" t="s">
        <v>403</v>
      </c>
      <c r="D109" s="29" t="s">
        <v>403</v>
      </c>
      <c r="E109" s="29" t="s">
        <v>403</v>
      </c>
      <c r="F109" s="29" t="s">
        <v>403</v>
      </c>
      <c r="G109" s="29">
        <v>0</v>
      </c>
      <c r="H109" s="29">
        <v>1</v>
      </c>
    </row>
    <row r="110" spans="1:8" ht="15.75" hidden="1" customHeight="1">
      <c r="A110" s="124">
        <v>107</v>
      </c>
      <c r="B110" s="26">
        <f>Demographics!D112</f>
        <v>0</v>
      </c>
      <c r="C110" s="29" t="s">
        <v>403</v>
      </c>
      <c r="D110" s="29" t="s">
        <v>403</v>
      </c>
      <c r="E110" s="29" t="s">
        <v>403</v>
      </c>
      <c r="F110" s="29" t="s">
        <v>403</v>
      </c>
      <c r="G110" s="29">
        <v>0</v>
      </c>
      <c r="H110" s="29">
        <v>1</v>
      </c>
    </row>
    <row r="111" spans="1:8" ht="15.75" hidden="1" customHeight="1">
      <c r="A111" s="124">
        <v>108</v>
      </c>
      <c r="B111" s="26">
        <f>Demographics!D113</f>
        <v>0</v>
      </c>
      <c r="C111" s="29" t="s">
        <v>403</v>
      </c>
      <c r="D111" s="29" t="s">
        <v>403</v>
      </c>
      <c r="E111" s="29" t="s">
        <v>403</v>
      </c>
      <c r="F111" s="29" t="s">
        <v>403</v>
      </c>
      <c r="G111" s="29">
        <v>0</v>
      </c>
      <c r="H111" s="29">
        <v>1</v>
      </c>
    </row>
    <row r="112" spans="1:8" ht="15.75" hidden="1" customHeight="1">
      <c r="A112" s="124">
        <v>109</v>
      </c>
      <c r="B112" s="26">
        <f>Demographics!D114</f>
        <v>0</v>
      </c>
      <c r="C112" s="29" t="s">
        <v>403</v>
      </c>
      <c r="D112" s="29" t="s">
        <v>403</v>
      </c>
      <c r="E112" s="29" t="s">
        <v>403</v>
      </c>
      <c r="F112" s="29" t="s">
        <v>403</v>
      </c>
      <c r="G112" s="29">
        <v>0</v>
      </c>
      <c r="H112" s="29">
        <v>1</v>
      </c>
    </row>
    <row r="113" spans="1:26" ht="15.75" hidden="1" customHeight="1">
      <c r="A113" s="124">
        <v>110</v>
      </c>
      <c r="B113" s="26">
        <f>Demographics!D115</f>
        <v>0</v>
      </c>
      <c r="C113" s="29" t="s">
        <v>403</v>
      </c>
      <c r="D113" s="29" t="s">
        <v>403</v>
      </c>
      <c r="E113" s="29" t="s">
        <v>403</v>
      </c>
      <c r="F113" s="29" t="s">
        <v>403</v>
      </c>
      <c r="G113" s="29">
        <v>0</v>
      </c>
      <c r="H113" s="29">
        <v>1</v>
      </c>
    </row>
    <row r="114" spans="1:26" ht="15.75" hidden="1" customHeight="1">
      <c r="A114" s="124">
        <v>111</v>
      </c>
      <c r="B114" s="26">
        <f>Demographics!D116</f>
        <v>0</v>
      </c>
      <c r="C114" s="29" t="s">
        <v>2327</v>
      </c>
      <c r="D114" s="29" t="s">
        <v>2355</v>
      </c>
      <c r="E114" s="29" t="s">
        <v>2247</v>
      </c>
      <c r="F114" s="29" t="s">
        <v>2356</v>
      </c>
      <c r="G114" s="29">
        <v>0</v>
      </c>
      <c r="H114" s="29">
        <v>2</v>
      </c>
    </row>
    <row r="115" spans="1:26" ht="15.75" hidden="1" customHeight="1">
      <c r="A115" s="124">
        <v>112</v>
      </c>
      <c r="B115" s="26">
        <f>Demographics!D117</f>
        <v>0</v>
      </c>
      <c r="C115" s="29" t="s">
        <v>403</v>
      </c>
      <c r="D115" s="29" t="s">
        <v>403</v>
      </c>
      <c r="E115" s="29" t="s">
        <v>403</v>
      </c>
      <c r="F115" s="29" t="s">
        <v>403</v>
      </c>
      <c r="G115" s="29">
        <v>0</v>
      </c>
      <c r="H115" s="29">
        <v>1</v>
      </c>
    </row>
    <row r="116" spans="1:26" ht="15.75" hidden="1" customHeight="1">
      <c r="A116" s="124">
        <v>113</v>
      </c>
      <c r="B116" s="26">
        <f>Demographics!D118</f>
        <v>0</v>
      </c>
      <c r="C116" s="29" t="s">
        <v>2327</v>
      </c>
      <c r="D116" s="29" t="s">
        <v>2355</v>
      </c>
      <c r="E116" s="29" t="s">
        <v>2247</v>
      </c>
      <c r="F116" s="29" t="s">
        <v>2356</v>
      </c>
      <c r="G116" s="29">
        <v>0</v>
      </c>
      <c r="H116" s="29">
        <v>2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hidden="1" customHeight="1">
      <c r="A117" s="124">
        <v>114</v>
      </c>
      <c r="B117" s="26">
        <f>Demographics!D119</f>
        <v>0</v>
      </c>
      <c r="C117" s="29" t="s">
        <v>403</v>
      </c>
      <c r="D117" s="29" t="s">
        <v>403</v>
      </c>
      <c r="E117" s="29" t="s">
        <v>403</v>
      </c>
      <c r="F117" s="29" t="s">
        <v>403</v>
      </c>
      <c r="G117" s="29">
        <v>0</v>
      </c>
      <c r="H117" s="29">
        <v>1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124">
        <v>115</v>
      </c>
      <c r="B118" s="26">
        <f>Demographics!D120</f>
        <v>0</v>
      </c>
      <c r="C118" s="29" t="s">
        <v>2327</v>
      </c>
      <c r="D118" s="29" t="s">
        <v>2355</v>
      </c>
      <c r="E118" s="29" t="s">
        <v>2247</v>
      </c>
      <c r="F118" s="29" t="s">
        <v>2356</v>
      </c>
      <c r="G118" s="29">
        <v>0</v>
      </c>
      <c r="H118" s="29">
        <v>1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124">
        <v>116</v>
      </c>
      <c r="B119" s="26">
        <f>Demographics!D121</f>
        <v>0</v>
      </c>
      <c r="C119" s="29" t="s">
        <v>403</v>
      </c>
      <c r="D119" s="29" t="s">
        <v>403</v>
      </c>
      <c r="E119" s="29" t="s">
        <v>403</v>
      </c>
      <c r="F119" s="29" t="s">
        <v>403</v>
      </c>
      <c r="G119" s="29">
        <v>0</v>
      </c>
      <c r="H119" s="29">
        <v>1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124">
        <v>117</v>
      </c>
      <c r="B120" s="26">
        <f>Demographics!D122</f>
        <v>0</v>
      </c>
      <c r="C120" s="29" t="s">
        <v>403</v>
      </c>
      <c r="D120" s="29" t="s">
        <v>403</v>
      </c>
      <c r="E120" s="29" t="s">
        <v>403</v>
      </c>
      <c r="F120" s="29" t="s">
        <v>403</v>
      </c>
      <c r="G120" s="29">
        <v>0</v>
      </c>
      <c r="H120" s="29">
        <v>1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124">
        <v>118</v>
      </c>
      <c r="B121" s="26">
        <f>Demographics!D123</f>
        <v>0</v>
      </c>
      <c r="C121" s="29" t="s">
        <v>2327</v>
      </c>
      <c r="D121" s="29" t="s">
        <v>2355</v>
      </c>
      <c r="E121" s="29" t="s">
        <v>2247</v>
      </c>
      <c r="F121" s="29" t="s">
        <v>2356</v>
      </c>
      <c r="G121" s="29">
        <v>1</v>
      </c>
      <c r="H121" s="29">
        <v>1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124">
        <v>119</v>
      </c>
      <c r="B122" s="26">
        <f>Demographics!D124</f>
        <v>0</v>
      </c>
      <c r="C122" s="29" t="s">
        <v>403</v>
      </c>
      <c r="D122" s="29" t="s">
        <v>403</v>
      </c>
      <c r="E122" s="29" t="s">
        <v>403</v>
      </c>
      <c r="F122" s="29" t="s">
        <v>403</v>
      </c>
      <c r="G122" s="29">
        <v>0</v>
      </c>
      <c r="H122" s="29">
        <v>1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124">
        <v>120</v>
      </c>
      <c r="B123" s="26">
        <f>Demographics!D125</f>
        <v>0</v>
      </c>
      <c r="C123" s="29" t="s">
        <v>403</v>
      </c>
      <c r="D123" s="29" t="s">
        <v>403</v>
      </c>
      <c r="E123" s="29" t="s">
        <v>403</v>
      </c>
      <c r="F123" s="29" t="s">
        <v>403</v>
      </c>
      <c r="G123" s="29">
        <v>0</v>
      </c>
      <c r="H123" s="29">
        <v>1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124">
        <v>121</v>
      </c>
      <c r="B124" s="26">
        <f>Demographics!D118</f>
        <v>0</v>
      </c>
      <c r="C124" s="29" t="s">
        <v>2327</v>
      </c>
      <c r="D124" s="29" t="s">
        <v>2355</v>
      </c>
      <c r="E124" s="29" t="s">
        <v>2247</v>
      </c>
      <c r="F124" s="29" t="s">
        <v>2356</v>
      </c>
      <c r="G124" s="29">
        <v>1</v>
      </c>
      <c r="H124" s="29">
        <v>1</v>
      </c>
    </row>
    <row r="125" spans="1:26" ht="15.75" hidden="1" customHeight="1">
      <c r="A125" s="124">
        <v>122</v>
      </c>
      <c r="B125" s="26">
        <f>Demographics!D119</f>
        <v>0</v>
      </c>
      <c r="C125" s="29" t="s">
        <v>403</v>
      </c>
      <c r="D125" s="29" t="s">
        <v>403</v>
      </c>
      <c r="E125" s="29" t="s">
        <v>403</v>
      </c>
      <c r="F125" s="29" t="s">
        <v>403</v>
      </c>
      <c r="G125" s="29">
        <v>0</v>
      </c>
      <c r="H125" s="29">
        <v>1</v>
      </c>
    </row>
    <row r="126" spans="1:26" ht="15.75" hidden="1" customHeight="1">
      <c r="A126" s="124">
        <v>123</v>
      </c>
      <c r="B126" s="26">
        <f>Demographics!D120</f>
        <v>0</v>
      </c>
      <c r="C126" s="29" t="s">
        <v>2327</v>
      </c>
      <c r="D126" s="29" t="s">
        <v>2355</v>
      </c>
      <c r="E126" s="29" t="s">
        <v>2247</v>
      </c>
      <c r="F126" s="29" t="s">
        <v>2356</v>
      </c>
      <c r="G126" s="29">
        <v>0</v>
      </c>
      <c r="H126" s="29">
        <v>1</v>
      </c>
    </row>
    <row r="127" spans="1:26" ht="15.75" hidden="1" customHeight="1">
      <c r="A127" s="124">
        <v>124</v>
      </c>
      <c r="B127" s="26">
        <f>Demographics!D121</f>
        <v>0</v>
      </c>
      <c r="C127" s="29" t="s">
        <v>2327</v>
      </c>
      <c r="D127" s="29" t="s">
        <v>2355</v>
      </c>
      <c r="E127" s="29" t="s">
        <v>2247</v>
      </c>
      <c r="F127" s="29" t="s">
        <v>2356</v>
      </c>
      <c r="G127" s="29">
        <v>1</v>
      </c>
      <c r="H127" s="29">
        <v>0</v>
      </c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hidden="1" customHeight="1">
      <c r="A128" s="124">
        <v>125</v>
      </c>
      <c r="B128" s="26">
        <f>Demographics!D122</f>
        <v>0</v>
      </c>
      <c r="C128" s="29" t="s">
        <v>2327</v>
      </c>
      <c r="D128" s="29" t="s">
        <v>2355</v>
      </c>
      <c r="E128" s="29" t="s">
        <v>2247</v>
      </c>
      <c r="F128" s="29" t="s">
        <v>2356</v>
      </c>
      <c r="G128" s="29">
        <v>0</v>
      </c>
      <c r="H128" s="29">
        <v>1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124">
        <v>126</v>
      </c>
      <c r="B129" s="26">
        <f>Demographics!D131</f>
        <v>0</v>
      </c>
      <c r="C129" s="29" t="s">
        <v>403</v>
      </c>
      <c r="D129" s="29" t="s">
        <v>403</v>
      </c>
      <c r="E129" s="29" t="s">
        <v>403</v>
      </c>
      <c r="F129" s="29" t="s">
        <v>403</v>
      </c>
      <c r="G129" s="29">
        <v>0</v>
      </c>
      <c r="H129" s="29">
        <v>1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124">
        <v>127</v>
      </c>
      <c r="B130" s="26">
        <f>Demographics!D132</f>
        <v>0</v>
      </c>
      <c r="C130" s="29" t="s">
        <v>403</v>
      </c>
      <c r="D130" s="29" t="s">
        <v>403</v>
      </c>
      <c r="E130" s="29" t="s">
        <v>403</v>
      </c>
      <c r="F130" s="29" t="s">
        <v>403</v>
      </c>
      <c r="G130" s="29">
        <v>0</v>
      </c>
      <c r="H130" s="29">
        <v>1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124">
        <v>128</v>
      </c>
      <c r="B131" s="26">
        <f>Demographics!D133</f>
        <v>0</v>
      </c>
      <c r="C131" s="29" t="s">
        <v>403</v>
      </c>
      <c r="D131" s="29" t="s">
        <v>403</v>
      </c>
      <c r="E131" s="29" t="s">
        <v>403</v>
      </c>
      <c r="F131" s="29" t="s">
        <v>403</v>
      </c>
      <c r="G131" s="29">
        <v>0</v>
      </c>
      <c r="H131" s="29">
        <v>1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124">
        <v>129</v>
      </c>
      <c r="B132" s="26">
        <f>Demographics!D134</f>
        <v>0</v>
      </c>
      <c r="C132" s="29" t="s">
        <v>403</v>
      </c>
      <c r="D132" s="29" t="s">
        <v>403</v>
      </c>
      <c r="E132" s="29" t="s">
        <v>403</v>
      </c>
      <c r="F132" s="29" t="s">
        <v>403</v>
      </c>
      <c r="G132" s="29">
        <v>0</v>
      </c>
      <c r="H132" s="29">
        <v>1</v>
      </c>
    </row>
    <row r="133" spans="1:26" ht="15.75" hidden="1" customHeight="1">
      <c r="A133" s="124">
        <v>130</v>
      </c>
      <c r="B133" s="26">
        <f>Demographics!D135</f>
        <v>0</v>
      </c>
      <c r="C133" s="29" t="s">
        <v>2327</v>
      </c>
      <c r="D133" s="29" t="s">
        <v>2355</v>
      </c>
      <c r="E133" s="29" t="s">
        <v>2247</v>
      </c>
      <c r="F133" s="29" t="s">
        <v>2356</v>
      </c>
      <c r="G133" s="29">
        <v>1</v>
      </c>
      <c r="H133" s="29">
        <v>0</v>
      </c>
    </row>
    <row r="134" spans="1:26" ht="15.75" hidden="1" customHeight="1">
      <c r="A134" s="124">
        <v>131</v>
      </c>
      <c r="B134" s="26">
        <f>Demographics!D136</f>
        <v>0</v>
      </c>
      <c r="C134" s="29" t="s">
        <v>2327</v>
      </c>
      <c r="D134" s="29" t="s">
        <v>2355</v>
      </c>
      <c r="E134" s="29" t="s">
        <v>2247</v>
      </c>
      <c r="F134" s="29" t="s">
        <v>2356</v>
      </c>
      <c r="G134" s="29">
        <v>1</v>
      </c>
      <c r="H134" s="29">
        <v>0</v>
      </c>
    </row>
    <row r="135" spans="1:26" ht="15.75" hidden="1" customHeight="1">
      <c r="A135" s="124">
        <v>132</v>
      </c>
      <c r="B135" s="26">
        <f>Demographics!D137</f>
        <v>0</v>
      </c>
      <c r="C135" s="29" t="s">
        <v>2327</v>
      </c>
      <c r="D135" s="29" t="s">
        <v>2355</v>
      </c>
      <c r="E135" s="29" t="s">
        <v>2247</v>
      </c>
      <c r="F135" s="29" t="s">
        <v>2356</v>
      </c>
      <c r="G135" s="29">
        <v>1</v>
      </c>
      <c r="H135" s="29">
        <v>0</v>
      </c>
    </row>
    <row r="136" spans="1:26" ht="15.75" hidden="1" customHeight="1">
      <c r="A136" s="124">
        <v>133</v>
      </c>
      <c r="B136" s="26">
        <f>Demographics!D138</f>
        <v>0</v>
      </c>
      <c r="C136" s="29" t="s">
        <v>2327</v>
      </c>
      <c r="D136" s="29" t="s">
        <v>2355</v>
      </c>
      <c r="E136" s="29" t="s">
        <v>2247</v>
      </c>
      <c r="F136" s="29" t="s">
        <v>2356</v>
      </c>
      <c r="G136" s="29">
        <v>1</v>
      </c>
      <c r="H136" s="29">
        <v>1</v>
      </c>
    </row>
    <row r="137" spans="1:26" ht="15.75" hidden="1" customHeight="1">
      <c r="A137" s="115">
        <v>134</v>
      </c>
      <c r="B137" s="32">
        <f>Demographics!D139</f>
        <v>0</v>
      </c>
      <c r="C137" s="32"/>
      <c r="D137" s="32"/>
      <c r="E137" s="32"/>
      <c r="F137" s="32"/>
      <c r="G137" s="32"/>
      <c r="H137" s="32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hidden="1" customHeight="1">
      <c r="A138" s="124">
        <v>135</v>
      </c>
      <c r="B138" s="26">
        <f>Demographics!D140</f>
        <v>0</v>
      </c>
      <c r="C138" s="146" t="s">
        <v>2357</v>
      </c>
      <c r="D138" s="146" t="s">
        <v>2329</v>
      </c>
      <c r="E138" s="146">
        <v>2018</v>
      </c>
      <c r="F138" s="146" t="s">
        <v>2265</v>
      </c>
      <c r="G138" s="146">
        <v>1</v>
      </c>
      <c r="H138" s="146"/>
      <c r="I138" s="178">
        <v>1</v>
      </c>
    </row>
    <row r="139" spans="1:26" ht="15.75" hidden="1" customHeight="1">
      <c r="A139" s="124">
        <v>136</v>
      </c>
      <c r="B139" s="26">
        <f>Demographics!D141</f>
        <v>0</v>
      </c>
      <c r="C139" s="148" t="s">
        <v>2357</v>
      </c>
      <c r="D139" s="148" t="s">
        <v>2329</v>
      </c>
      <c r="E139" s="148">
        <v>2018</v>
      </c>
      <c r="F139" s="148" t="s">
        <v>2265</v>
      </c>
      <c r="G139" s="148">
        <v>1</v>
      </c>
      <c r="H139" s="148">
        <v>1</v>
      </c>
    </row>
    <row r="140" spans="1:26" ht="15.75" hidden="1" customHeight="1">
      <c r="A140" s="124">
        <v>137</v>
      </c>
      <c r="B140" s="26">
        <f>Demographics!D142</f>
        <v>0</v>
      </c>
      <c r="C140" s="179">
        <v>353397096478410</v>
      </c>
      <c r="D140" s="180" t="s">
        <v>2358</v>
      </c>
      <c r="E140" s="179">
        <v>3338167427</v>
      </c>
      <c r="F140" s="179"/>
      <c r="G140" s="179">
        <v>1</v>
      </c>
      <c r="H140" s="146"/>
      <c r="I140" s="181"/>
    </row>
    <row r="141" spans="1:26" ht="15.75" hidden="1" customHeight="1">
      <c r="A141" s="124">
        <v>138</v>
      </c>
      <c r="B141" s="26">
        <f>Demographics!D143</f>
        <v>0</v>
      </c>
      <c r="C141" s="152" t="s">
        <v>2359</v>
      </c>
      <c r="D141" s="152" t="s">
        <v>2360</v>
      </c>
      <c r="E141" s="152">
        <v>2009</v>
      </c>
      <c r="F141" s="152" t="s">
        <v>2220</v>
      </c>
      <c r="G141" s="152">
        <v>45</v>
      </c>
      <c r="H141" s="154">
        <v>8</v>
      </c>
    </row>
    <row r="142" spans="1:26" ht="15.75" hidden="1" customHeight="1">
      <c r="A142" s="124">
        <v>139</v>
      </c>
      <c r="B142" s="26">
        <f>Demographics!D144</f>
        <v>0</v>
      </c>
      <c r="C142" s="151" t="s">
        <v>2357</v>
      </c>
      <c r="D142" s="151" t="s">
        <v>2329</v>
      </c>
      <c r="E142" s="182"/>
      <c r="F142" s="182"/>
      <c r="G142" s="182"/>
      <c r="H142" s="182"/>
    </row>
    <row r="143" spans="1:26" ht="15.75" hidden="1" customHeight="1">
      <c r="A143" s="124">
        <v>140</v>
      </c>
      <c r="B143" s="26">
        <f>Demographics!D145</f>
        <v>0</v>
      </c>
      <c r="C143" s="26" t="s">
        <v>28</v>
      </c>
      <c r="D143" s="26"/>
      <c r="E143" s="26"/>
      <c r="F143" s="26"/>
      <c r="G143" s="26"/>
      <c r="H143" s="26"/>
    </row>
    <row r="144" spans="1:26" ht="15.75" hidden="1" customHeight="1">
      <c r="A144" s="124">
        <v>141</v>
      </c>
      <c r="B144" s="26">
        <f>Demographics!D146</f>
        <v>0</v>
      </c>
      <c r="C144" s="146" t="s">
        <v>2327</v>
      </c>
      <c r="D144" s="146" t="s">
        <v>2329</v>
      </c>
      <c r="E144" s="146">
        <v>2012</v>
      </c>
      <c r="F144" s="146" t="s">
        <v>2361</v>
      </c>
      <c r="G144" s="146">
        <v>1</v>
      </c>
      <c r="H144" s="146"/>
      <c r="I144" s="178"/>
    </row>
    <row r="145" spans="1:9" ht="15.75" hidden="1" customHeight="1">
      <c r="A145" s="124">
        <v>142</v>
      </c>
      <c r="B145" s="26">
        <f>Demographics!D147</f>
        <v>0</v>
      </c>
      <c r="C145" s="152" t="s">
        <v>2327</v>
      </c>
      <c r="D145" s="152" t="s">
        <v>2329</v>
      </c>
      <c r="E145" s="152">
        <v>2019</v>
      </c>
      <c r="F145" s="152" t="s">
        <v>2247</v>
      </c>
      <c r="G145" s="152">
        <v>1</v>
      </c>
      <c r="H145" s="26"/>
    </row>
    <row r="146" spans="1:9" ht="15.75" hidden="1" customHeight="1">
      <c r="A146" s="124">
        <v>143</v>
      </c>
      <c r="B146" s="26">
        <f>Demographics!D148</f>
        <v>0</v>
      </c>
      <c r="C146" s="149" t="s">
        <v>403</v>
      </c>
      <c r="D146" s="149" t="s">
        <v>403</v>
      </c>
      <c r="E146" s="149" t="s">
        <v>403</v>
      </c>
      <c r="F146" s="149" t="s">
        <v>403</v>
      </c>
      <c r="G146" s="149">
        <v>0</v>
      </c>
      <c r="H146" s="149"/>
    </row>
    <row r="147" spans="1:9" ht="15.75" hidden="1" customHeight="1">
      <c r="A147" s="124">
        <v>144</v>
      </c>
      <c r="B147" s="26">
        <f>Demographics!D149</f>
        <v>0</v>
      </c>
      <c r="C147" s="26" t="s">
        <v>481</v>
      </c>
      <c r="D147" s="26"/>
      <c r="E147" s="26"/>
      <c r="F147" s="26"/>
      <c r="G147" s="26"/>
      <c r="H147" s="26"/>
    </row>
    <row r="148" spans="1:9" ht="15.75" hidden="1" customHeight="1">
      <c r="A148" s="124">
        <v>145</v>
      </c>
      <c r="B148" s="26">
        <f>Demographics!D150</f>
        <v>0</v>
      </c>
      <c r="C148" s="26"/>
      <c r="D148" s="26"/>
      <c r="E148" s="26"/>
      <c r="F148" s="26"/>
      <c r="G148" s="26"/>
      <c r="H148" s="26"/>
    </row>
    <row r="149" spans="1:9" ht="15.75" hidden="1" customHeight="1">
      <c r="A149" s="124">
        <v>146</v>
      </c>
      <c r="B149" s="26">
        <f>Demographics!D151</f>
        <v>0</v>
      </c>
      <c r="C149" s="146" t="s">
        <v>2327</v>
      </c>
      <c r="D149" s="146">
        <v>98204008</v>
      </c>
      <c r="E149" s="146">
        <v>2012</v>
      </c>
      <c r="F149" s="146" t="s">
        <v>2265</v>
      </c>
      <c r="G149" s="146">
        <v>120</v>
      </c>
      <c r="H149" s="146"/>
      <c r="I149" s="178"/>
    </row>
    <row r="150" spans="1:9" ht="15.75" hidden="1" customHeight="1">
      <c r="A150" s="124">
        <v>147</v>
      </c>
      <c r="B150" s="26">
        <f>Demographics!D152</f>
        <v>0</v>
      </c>
      <c r="C150" s="152" t="s">
        <v>2327</v>
      </c>
      <c r="D150" s="152" t="s">
        <v>2329</v>
      </c>
      <c r="E150" s="152">
        <v>2019</v>
      </c>
      <c r="F150" s="152" t="s">
        <v>2247</v>
      </c>
      <c r="G150" s="152">
        <v>1</v>
      </c>
      <c r="H150" s="26"/>
    </row>
    <row r="151" spans="1:9" ht="15.75" hidden="1" customHeight="1">
      <c r="A151" s="124">
        <v>148</v>
      </c>
      <c r="B151" s="26">
        <f>Demographics!D153</f>
        <v>0</v>
      </c>
      <c r="C151" s="149" t="s">
        <v>2362</v>
      </c>
      <c r="D151" s="149" t="s">
        <v>2363</v>
      </c>
      <c r="E151" s="149">
        <v>2016</v>
      </c>
      <c r="F151" s="149" t="s">
        <v>2265</v>
      </c>
      <c r="G151" s="149">
        <v>1</v>
      </c>
      <c r="H151" s="183"/>
    </row>
    <row r="152" spans="1:9" ht="15.75" hidden="1" customHeight="1">
      <c r="A152" s="124">
        <v>149</v>
      </c>
      <c r="B152" s="26">
        <f>Demographics!D154</f>
        <v>0</v>
      </c>
      <c r="C152" s="152" t="s">
        <v>2327</v>
      </c>
      <c r="D152" s="152" t="s">
        <v>2329</v>
      </c>
      <c r="E152" s="152">
        <v>2019</v>
      </c>
      <c r="F152" s="152" t="s">
        <v>2247</v>
      </c>
      <c r="G152" s="152">
        <v>1</v>
      </c>
      <c r="H152" s="26"/>
    </row>
    <row r="153" spans="1:9" ht="15.75" hidden="1" customHeight="1">
      <c r="A153" s="124">
        <v>150</v>
      </c>
      <c r="B153" s="26">
        <f>Demographics!D155</f>
        <v>0</v>
      </c>
      <c r="C153" s="146" t="s">
        <v>2327</v>
      </c>
      <c r="D153" s="146" t="s">
        <v>2329</v>
      </c>
      <c r="E153" s="146" t="s">
        <v>2364</v>
      </c>
      <c r="F153" s="146" t="s">
        <v>2265</v>
      </c>
      <c r="G153" s="146">
        <v>2</v>
      </c>
      <c r="H153" s="146"/>
      <c r="I153" s="178"/>
    </row>
    <row r="154" spans="1:9" ht="15.75" hidden="1" customHeight="1">
      <c r="A154" s="124">
        <v>151</v>
      </c>
      <c r="B154" s="26">
        <f>Demographics!D156</f>
        <v>0</v>
      </c>
      <c r="C154" s="146" t="s">
        <v>2327</v>
      </c>
      <c r="D154" s="146" t="s">
        <v>2329</v>
      </c>
      <c r="E154" s="146">
        <v>2018</v>
      </c>
      <c r="F154" s="146" t="s">
        <v>2265</v>
      </c>
      <c r="G154" s="146">
        <v>1</v>
      </c>
      <c r="H154" s="26"/>
    </row>
    <row r="155" spans="1:9" ht="15.75" hidden="1" customHeight="1">
      <c r="A155" s="124">
        <v>152</v>
      </c>
      <c r="B155" s="26">
        <f>Demographics!D157</f>
        <v>0</v>
      </c>
      <c r="C155" s="152" t="s">
        <v>2327</v>
      </c>
      <c r="D155" s="152" t="s">
        <v>2329</v>
      </c>
      <c r="E155" s="152">
        <v>2019</v>
      </c>
      <c r="F155" s="152" t="s">
        <v>2247</v>
      </c>
      <c r="G155" s="152">
        <v>1</v>
      </c>
      <c r="H155" s="152"/>
    </row>
    <row r="156" spans="1:9" ht="15.75" hidden="1" customHeight="1">
      <c r="A156" s="124">
        <v>153</v>
      </c>
      <c r="B156" s="26">
        <f>Demographics!D158</f>
        <v>0</v>
      </c>
      <c r="C156" s="26"/>
      <c r="D156" s="26"/>
      <c r="E156" s="26"/>
      <c r="F156" s="26"/>
      <c r="G156" s="26"/>
      <c r="H156" s="26"/>
    </row>
    <row r="157" spans="1:9" ht="15.75" hidden="1" customHeight="1">
      <c r="A157" s="124">
        <v>154</v>
      </c>
      <c r="B157" s="26">
        <f>Demographics!D159</f>
        <v>0</v>
      </c>
      <c r="C157" s="26"/>
      <c r="D157" s="26"/>
      <c r="E157" s="26"/>
      <c r="F157" s="26"/>
      <c r="G157" s="26"/>
      <c r="H157" s="26"/>
    </row>
    <row r="158" spans="1:9" ht="15.75" hidden="1" customHeight="1">
      <c r="A158" s="124">
        <v>155</v>
      </c>
      <c r="B158" s="26">
        <f>Demographics!D160</f>
        <v>0</v>
      </c>
      <c r="C158" s="26"/>
      <c r="D158" s="26"/>
      <c r="E158" s="26"/>
      <c r="F158" s="26"/>
      <c r="G158" s="26"/>
      <c r="H158" s="26"/>
    </row>
    <row r="159" spans="1:9" ht="15.75" hidden="1" customHeight="1">
      <c r="A159" s="124">
        <v>156</v>
      </c>
      <c r="B159" s="26">
        <f>Demographics!D161</f>
        <v>0</v>
      </c>
      <c r="C159" s="146" t="s">
        <v>2327</v>
      </c>
      <c r="D159" s="146" t="s">
        <v>2329</v>
      </c>
      <c r="E159" s="146">
        <v>2012</v>
      </c>
      <c r="F159" s="146" t="s">
        <v>2361</v>
      </c>
      <c r="G159" s="146">
        <v>1</v>
      </c>
      <c r="H159" s="146"/>
      <c r="I159" s="178"/>
    </row>
    <row r="160" spans="1:9" ht="15.75" hidden="1" customHeight="1">
      <c r="A160" s="124">
        <v>157</v>
      </c>
      <c r="B160" s="26">
        <f>Demographics!D162</f>
        <v>0</v>
      </c>
      <c r="C160" s="146">
        <v>2018</v>
      </c>
      <c r="D160" s="146">
        <v>2018</v>
      </c>
      <c r="E160" s="146"/>
      <c r="F160" s="146"/>
      <c r="G160" s="146"/>
      <c r="H160" s="146"/>
    </row>
    <row r="161" spans="1:9" ht="15.75" hidden="1" customHeight="1">
      <c r="A161" s="124">
        <v>158</v>
      </c>
      <c r="B161" s="26">
        <f>Demographics!D163</f>
        <v>0</v>
      </c>
      <c r="C161" s="152" t="s">
        <v>2327</v>
      </c>
      <c r="D161" s="152" t="s">
        <v>2329</v>
      </c>
      <c r="E161" s="152">
        <v>2019</v>
      </c>
      <c r="F161" s="152" t="s">
        <v>2247</v>
      </c>
      <c r="G161" s="152">
        <v>1</v>
      </c>
      <c r="H161" s="26"/>
    </row>
    <row r="162" spans="1:9" ht="15.75" hidden="1" customHeight="1">
      <c r="A162" s="124">
        <v>159</v>
      </c>
      <c r="B162" s="26">
        <f>Demographics!D164</f>
        <v>0</v>
      </c>
      <c r="C162" s="146" t="s">
        <v>2365</v>
      </c>
      <c r="D162" s="146">
        <v>4664400024</v>
      </c>
      <c r="E162" s="146"/>
      <c r="F162" s="146"/>
      <c r="G162" s="146"/>
      <c r="H162" s="146"/>
      <c r="I162" s="178"/>
    </row>
    <row r="163" spans="1:9" ht="15.75" hidden="1" customHeight="1">
      <c r="A163" s="124">
        <v>160</v>
      </c>
      <c r="B163" s="26">
        <f>Demographics!D165</f>
        <v>0</v>
      </c>
      <c r="C163" s="148" t="s">
        <v>2327</v>
      </c>
      <c r="D163" s="148" t="s">
        <v>2329</v>
      </c>
      <c r="E163" s="148">
        <v>2019</v>
      </c>
      <c r="F163" s="148" t="s">
        <v>2265</v>
      </c>
      <c r="G163" s="148">
        <v>1</v>
      </c>
      <c r="H163" s="148"/>
      <c r="I163" s="184">
        <v>1</v>
      </c>
    </row>
    <row r="164" spans="1:9" ht="15.75" hidden="1" customHeight="1">
      <c r="A164" s="124">
        <v>161</v>
      </c>
      <c r="B164" s="26">
        <f>Demographics!D166</f>
        <v>0</v>
      </c>
      <c r="C164" s="146" t="s">
        <v>2327</v>
      </c>
      <c r="D164" s="146"/>
      <c r="E164" s="146">
        <v>2012</v>
      </c>
      <c r="F164" s="146" t="s">
        <v>2265</v>
      </c>
      <c r="G164" s="146">
        <v>1</v>
      </c>
      <c r="H164" s="26"/>
    </row>
    <row r="165" spans="1:9" ht="15.75" hidden="1" customHeight="1">
      <c r="A165" s="124">
        <v>162</v>
      </c>
      <c r="B165" s="26">
        <f>Demographics!D167</f>
        <v>0</v>
      </c>
      <c r="C165" s="149" t="s">
        <v>403</v>
      </c>
      <c r="D165" s="149" t="s">
        <v>403</v>
      </c>
      <c r="E165" s="149" t="s">
        <v>403</v>
      </c>
      <c r="F165" s="149" t="s">
        <v>403</v>
      </c>
      <c r="G165" s="149">
        <v>0</v>
      </c>
      <c r="H165" s="26"/>
    </row>
    <row r="166" spans="1:9" ht="15.75" hidden="1" customHeight="1">
      <c r="A166" s="124">
        <v>163</v>
      </c>
      <c r="B166" s="26">
        <f>Demographics!D168</f>
        <v>0</v>
      </c>
      <c r="C166" s="152" t="s">
        <v>2327</v>
      </c>
      <c r="D166" s="152" t="s">
        <v>2329</v>
      </c>
      <c r="E166" s="152">
        <v>2019</v>
      </c>
      <c r="F166" s="152" t="s">
        <v>2247</v>
      </c>
      <c r="G166" s="152">
        <v>1</v>
      </c>
      <c r="H166" s="26"/>
    </row>
    <row r="167" spans="1:9" ht="15.75" hidden="1" customHeight="1">
      <c r="A167" s="124">
        <v>164</v>
      </c>
      <c r="B167" s="26">
        <f>Demographics!D169</f>
        <v>0</v>
      </c>
      <c r="C167" s="26"/>
      <c r="D167" s="26"/>
      <c r="E167" s="26"/>
      <c r="F167" s="26"/>
      <c r="G167" s="26"/>
      <c r="H167" s="26"/>
    </row>
    <row r="168" spans="1:9" ht="15.75" hidden="1" customHeight="1">
      <c r="A168" s="124">
        <v>165</v>
      </c>
      <c r="B168" s="26">
        <f>Demographics!D170</f>
        <v>0</v>
      </c>
      <c r="C168" s="26"/>
      <c r="D168" s="26"/>
      <c r="E168" s="26"/>
      <c r="F168" s="26"/>
      <c r="G168" s="26"/>
      <c r="H168" s="26"/>
    </row>
    <row r="169" spans="1:9" ht="15.75" hidden="1" customHeight="1">
      <c r="A169" s="124">
        <v>166</v>
      </c>
      <c r="B169" s="26">
        <f>Demographics!D171</f>
        <v>0</v>
      </c>
      <c r="C169" s="146" t="s">
        <v>2327</v>
      </c>
      <c r="D169" s="146"/>
      <c r="E169" s="146">
        <v>2012</v>
      </c>
      <c r="F169" s="146" t="s">
        <v>2265</v>
      </c>
      <c r="G169" s="146">
        <v>1</v>
      </c>
      <c r="H169" s="146"/>
    </row>
    <row r="170" spans="1:9" ht="15.75" hidden="1" customHeight="1">
      <c r="A170" s="124">
        <v>167</v>
      </c>
      <c r="B170" s="26">
        <f>Demographics!D172</f>
        <v>0</v>
      </c>
      <c r="C170" s="26"/>
      <c r="D170" s="26"/>
      <c r="E170" s="26"/>
      <c r="F170" s="26"/>
      <c r="G170" s="26"/>
      <c r="H170" s="26"/>
    </row>
    <row r="171" spans="1:9" ht="15.75" hidden="1" customHeight="1">
      <c r="A171" s="124">
        <v>168</v>
      </c>
      <c r="B171" s="26">
        <f>Demographics!D173</f>
        <v>0</v>
      </c>
      <c r="C171" s="146" t="s">
        <v>2357</v>
      </c>
      <c r="D171" s="146" t="s">
        <v>2329</v>
      </c>
      <c r="E171" s="146">
        <v>2018</v>
      </c>
      <c r="F171" s="146" t="s">
        <v>2265</v>
      </c>
      <c r="G171" s="146">
        <v>1</v>
      </c>
      <c r="H171" s="146"/>
      <c r="I171" s="178">
        <v>1</v>
      </c>
    </row>
    <row r="172" spans="1:9" ht="15.75" hidden="1" customHeight="1">
      <c r="A172" s="124">
        <v>169</v>
      </c>
      <c r="B172" s="26">
        <f>Demographics!D174</f>
        <v>0</v>
      </c>
      <c r="C172" s="158" t="s">
        <v>2327</v>
      </c>
      <c r="D172" s="158" t="s">
        <v>2329</v>
      </c>
      <c r="E172" s="158">
        <v>2018</v>
      </c>
      <c r="F172" s="158" t="s">
        <v>2265</v>
      </c>
      <c r="G172" s="158">
        <v>1</v>
      </c>
      <c r="H172" s="158"/>
      <c r="I172" s="185">
        <v>1</v>
      </c>
    </row>
    <row r="173" spans="1:9" ht="15.75" customHeight="1">
      <c r="A173" s="124">
        <v>1</v>
      </c>
      <c r="B173" s="39" t="str">
        <f>Demographics!D176</f>
        <v>Angoori</v>
      </c>
      <c r="C173" s="186" t="s">
        <v>2366</v>
      </c>
      <c r="D173" s="186" t="s">
        <v>2350</v>
      </c>
      <c r="E173" s="187" t="s">
        <v>2251</v>
      </c>
      <c r="F173" s="160">
        <v>1000</v>
      </c>
      <c r="G173" s="187">
        <v>1</v>
      </c>
      <c r="H173" s="187">
        <v>0</v>
      </c>
    </row>
    <row r="174" spans="1:9" ht="15.75" customHeight="1">
      <c r="A174" s="124">
        <v>2</v>
      </c>
      <c r="B174" s="39" t="str">
        <f>Demographics!D177</f>
        <v>Ban</v>
      </c>
      <c r="C174" s="186" t="s">
        <v>2366</v>
      </c>
      <c r="D174" s="186" t="s">
        <v>2350</v>
      </c>
      <c r="E174" s="187" t="s">
        <v>2251</v>
      </c>
      <c r="F174" s="160">
        <v>1000</v>
      </c>
      <c r="G174" s="187">
        <v>1</v>
      </c>
      <c r="H174" s="173">
        <v>1</v>
      </c>
    </row>
    <row r="175" spans="1:9" ht="15.75" customHeight="1">
      <c r="A175" s="124">
        <v>3</v>
      </c>
      <c r="B175" s="39" t="str">
        <f>Demographics!D178</f>
        <v>Charahan</v>
      </c>
      <c r="C175" s="186" t="s">
        <v>2366</v>
      </c>
      <c r="D175" s="186" t="s">
        <v>2350</v>
      </c>
      <c r="E175" s="187" t="s">
        <v>2251</v>
      </c>
      <c r="F175" s="160">
        <v>1000</v>
      </c>
      <c r="G175" s="187">
        <v>1</v>
      </c>
      <c r="H175" s="173">
        <v>0</v>
      </c>
    </row>
    <row r="176" spans="1:9" ht="15.75" customHeight="1">
      <c r="A176" s="124">
        <v>4</v>
      </c>
      <c r="B176" s="39" t="str">
        <f>Demographics!D179</f>
        <v>Darya Gali</v>
      </c>
      <c r="C176" s="186" t="s">
        <v>2366</v>
      </c>
      <c r="D176" s="186" t="s">
        <v>2350</v>
      </c>
      <c r="E176" s="187" t="s">
        <v>2251</v>
      </c>
      <c r="F176" s="160">
        <v>1000</v>
      </c>
      <c r="G176" s="187">
        <v>1</v>
      </c>
      <c r="H176" s="173">
        <v>0</v>
      </c>
    </row>
    <row r="177" spans="1:8" ht="15.75" customHeight="1">
      <c r="A177" s="124">
        <v>5</v>
      </c>
      <c r="B177" s="39" t="str">
        <f>Demographics!D180</f>
        <v>Dewal</v>
      </c>
      <c r="C177" s="186" t="s">
        <v>2366</v>
      </c>
      <c r="D177" s="186" t="s">
        <v>2350</v>
      </c>
      <c r="E177" s="187" t="s">
        <v>2251</v>
      </c>
      <c r="F177" s="160">
        <v>1000</v>
      </c>
      <c r="G177" s="187">
        <v>1</v>
      </c>
      <c r="H177" s="173">
        <v>0</v>
      </c>
    </row>
    <row r="178" spans="1:8" ht="15.75" customHeight="1">
      <c r="A178" s="124">
        <v>6</v>
      </c>
      <c r="B178" s="39" t="str">
        <f>Demographics!D181</f>
        <v>Ghel</v>
      </c>
      <c r="C178" s="186" t="s">
        <v>2366</v>
      </c>
      <c r="D178" s="186" t="s">
        <v>2350</v>
      </c>
      <c r="E178" s="187" t="s">
        <v>2251</v>
      </c>
      <c r="F178" s="160">
        <v>1000</v>
      </c>
      <c r="G178" s="187">
        <v>1</v>
      </c>
      <c r="H178" s="173">
        <v>0</v>
      </c>
    </row>
    <row r="179" spans="1:8" ht="15.75" customHeight="1">
      <c r="A179" s="124">
        <v>7</v>
      </c>
      <c r="B179" s="39" t="str">
        <f>Demographics!D182</f>
        <v>Ghora Gali</v>
      </c>
      <c r="C179" s="186" t="s">
        <v>2366</v>
      </c>
      <c r="D179" s="186" t="s">
        <v>2350</v>
      </c>
      <c r="E179" s="187" t="s">
        <v>2251</v>
      </c>
      <c r="F179" s="160">
        <v>1000</v>
      </c>
      <c r="G179" s="187">
        <v>1</v>
      </c>
      <c r="H179" s="173">
        <v>0</v>
      </c>
    </row>
    <row r="180" spans="1:8" ht="15.75" customHeight="1">
      <c r="A180" s="124">
        <v>8</v>
      </c>
      <c r="B180" s="39" t="str">
        <f>Demographics!D183</f>
        <v>Masiari</v>
      </c>
      <c r="C180" s="186" t="s">
        <v>2366</v>
      </c>
      <c r="D180" s="186" t="s">
        <v>2350</v>
      </c>
      <c r="E180" s="187" t="s">
        <v>2251</v>
      </c>
      <c r="F180" s="160">
        <v>1000</v>
      </c>
      <c r="G180" s="187">
        <v>1</v>
      </c>
      <c r="H180" s="173">
        <v>1</v>
      </c>
    </row>
    <row r="181" spans="1:8" ht="15.75" customHeight="1">
      <c r="A181" s="124">
        <v>9</v>
      </c>
      <c r="B181" s="39" t="str">
        <f>Demographics!D184</f>
        <v>Murree</v>
      </c>
      <c r="C181" s="186" t="s">
        <v>2366</v>
      </c>
      <c r="D181" s="186" t="s">
        <v>2350</v>
      </c>
      <c r="E181" s="187" t="s">
        <v>2251</v>
      </c>
      <c r="F181" s="160">
        <v>1000</v>
      </c>
      <c r="G181" s="187">
        <v>1</v>
      </c>
      <c r="H181" s="159">
        <v>0</v>
      </c>
    </row>
    <row r="182" spans="1:8" ht="15.75" customHeight="1">
      <c r="A182" s="124">
        <v>10</v>
      </c>
      <c r="B182" s="39" t="str">
        <f>Demographics!D185</f>
        <v>Numbal</v>
      </c>
      <c r="C182" s="186" t="s">
        <v>2366</v>
      </c>
      <c r="D182" s="186" t="s">
        <v>2350</v>
      </c>
      <c r="E182" s="187" t="s">
        <v>2251</v>
      </c>
      <c r="F182" s="160">
        <v>1000</v>
      </c>
      <c r="G182" s="187">
        <v>1</v>
      </c>
      <c r="H182" s="159">
        <v>0</v>
      </c>
    </row>
    <row r="183" spans="1:8" ht="15.75" customHeight="1">
      <c r="A183" s="124">
        <v>11</v>
      </c>
      <c r="B183" s="39" t="str">
        <f>Demographics!D186</f>
        <v>Phaghwari</v>
      </c>
      <c r="C183" s="186" t="s">
        <v>2366</v>
      </c>
      <c r="D183" s="186" t="s">
        <v>2350</v>
      </c>
      <c r="E183" s="187" t="s">
        <v>2251</v>
      </c>
      <c r="F183" s="160">
        <v>1000</v>
      </c>
      <c r="G183" s="187">
        <v>1</v>
      </c>
      <c r="H183" s="159">
        <v>0</v>
      </c>
    </row>
    <row r="184" spans="1:8" ht="15.75" customHeight="1">
      <c r="A184" s="124">
        <v>12</v>
      </c>
      <c r="B184" s="39" t="str">
        <f>Demographics!D187</f>
        <v>Potha Sharif</v>
      </c>
      <c r="C184" s="186" t="s">
        <v>2366</v>
      </c>
      <c r="D184" s="186" t="s">
        <v>2350</v>
      </c>
      <c r="E184" s="187" t="s">
        <v>2251</v>
      </c>
      <c r="F184" s="160">
        <v>1000</v>
      </c>
      <c r="G184" s="187">
        <v>1</v>
      </c>
      <c r="H184" s="173">
        <v>0</v>
      </c>
    </row>
    <row r="185" spans="1:8" ht="15.75" customHeight="1">
      <c r="A185" s="124">
        <v>13</v>
      </c>
      <c r="B185" s="39" t="str">
        <f>Demographics!D188</f>
        <v>Rawat</v>
      </c>
      <c r="C185" s="186" t="s">
        <v>2366</v>
      </c>
      <c r="D185" s="186" t="s">
        <v>2350</v>
      </c>
      <c r="E185" s="187" t="s">
        <v>2251</v>
      </c>
      <c r="F185" s="160">
        <v>1000</v>
      </c>
      <c r="G185" s="187">
        <v>1</v>
      </c>
      <c r="H185" s="173">
        <v>0</v>
      </c>
    </row>
    <row r="186" spans="1:8" ht="15.75" customHeight="1">
      <c r="A186" s="124">
        <v>14</v>
      </c>
      <c r="B186" s="39" t="str">
        <f>Demographics!D189</f>
        <v>Seher Baghla</v>
      </c>
      <c r="C186" s="186" t="s">
        <v>2366</v>
      </c>
      <c r="D186" s="186" t="s">
        <v>2350</v>
      </c>
      <c r="E186" s="187" t="s">
        <v>2251</v>
      </c>
      <c r="F186" s="160">
        <v>1000</v>
      </c>
      <c r="G186" s="187">
        <v>1</v>
      </c>
      <c r="H186" s="159">
        <v>1</v>
      </c>
    </row>
    <row r="187" spans="1:8" ht="15.75" customHeight="1">
      <c r="A187" s="124">
        <v>15</v>
      </c>
      <c r="B187" s="39" t="str">
        <f>Demographics!D190</f>
        <v>Tret</v>
      </c>
      <c r="C187" s="186" t="s">
        <v>2366</v>
      </c>
      <c r="D187" s="186" t="s">
        <v>2350</v>
      </c>
      <c r="E187" s="187" t="s">
        <v>2251</v>
      </c>
      <c r="F187" s="160">
        <v>1000</v>
      </c>
      <c r="G187" s="187">
        <v>1</v>
      </c>
      <c r="H187" s="39">
        <v>0</v>
      </c>
    </row>
    <row r="188" spans="1:8" ht="15.75" hidden="1" customHeight="1">
      <c r="A188" s="124">
        <v>185</v>
      </c>
      <c r="B188" s="288" t="s">
        <v>234</v>
      </c>
      <c r="C188" s="279" t="s">
        <v>2335</v>
      </c>
      <c r="D188" s="279">
        <v>2018</v>
      </c>
      <c r="E188" s="279" t="s">
        <v>2230</v>
      </c>
      <c r="F188" s="279" t="s">
        <v>28</v>
      </c>
      <c r="G188" s="279">
        <v>1</v>
      </c>
      <c r="H188" s="279">
        <v>0</v>
      </c>
    </row>
    <row r="189" spans="1:8" ht="15.75" hidden="1" customHeight="1">
      <c r="A189" s="124">
        <v>186</v>
      </c>
      <c r="B189" s="288" t="s">
        <v>236</v>
      </c>
      <c r="C189" s="279" t="s">
        <v>2335</v>
      </c>
      <c r="D189" s="279" t="s">
        <v>28</v>
      </c>
      <c r="E189" s="279" t="s">
        <v>28</v>
      </c>
      <c r="F189" s="279" t="s">
        <v>28</v>
      </c>
      <c r="G189" s="279">
        <v>1</v>
      </c>
      <c r="H189" s="279">
        <v>0</v>
      </c>
    </row>
    <row r="190" spans="1:8" ht="15.75" hidden="1" customHeight="1">
      <c r="A190" s="124">
        <v>187</v>
      </c>
      <c r="B190" s="288" t="s">
        <v>237</v>
      </c>
      <c r="C190" s="279" t="s">
        <v>2335</v>
      </c>
      <c r="D190" s="279">
        <v>2017</v>
      </c>
      <c r="E190" s="279" t="s">
        <v>28</v>
      </c>
      <c r="F190" s="279" t="s">
        <v>28</v>
      </c>
      <c r="G190" s="279">
        <v>1</v>
      </c>
      <c r="H190" s="279">
        <v>0</v>
      </c>
    </row>
    <row r="191" spans="1:8" ht="15.75" hidden="1" customHeight="1">
      <c r="A191" s="124">
        <v>188</v>
      </c>
      <c r="B191" s="288" t="s">
        <v>238</v>
      </c>
      <c r="C191" s="279" t="s">
        <v>2335</v>
      </c>
      <c r="D191" s="279" t="s">
        <v>2336</v>
      </c>
      <c r="E191" s="279" t="s">
        <v>2230</v>
      </c>
      <c r="F191" s="279" t="s">
        <v>28</v>
      </c>
      <c r="G191" s="279">
        <v>1</v>
      </c>
      <c r="H191" s="279">
        <v>1</v>
      </c>
    </row>
    <row r="192" spans="1:8" ht="15.75" hidden="1" customHeight="1">
      <c r="A192" s="124">
        <v>189</v>
      </c>
      <c r="B192" s="288" t="s">
        <v>239</v>
      </c>
      <c r="C192" s="279" t="s">
        <v>2335</v>
      </c>
      <c r="D192" s="279" t="s">
        <v>2336</v>
      </c>
      <c r="E192" s="279" t="s">
        <v>2230</v>
      </c>
      <c r="F192" s="279" t="s">
        <v>28</v>
      </c>
      <c r="G192" s="279">
        <v>1</v>
      </c>
      <c r="H192" s="279">
        <v>1</v>
      </c>
    </row>
    <row r="193" spans="1:8" ht="15.75" hidden="1" customHeight="1">
      <c r="A193" s="124">
        <v>190</v>
      </c>
      <c r="B193" s="288" t="s">
        <v>240</v>
      </c>
      <c r="C193" s="279" t="s">
        <v>2335</v>
      </c>
      <c r="D193" s="279" t="s">
        <v>2336</v>
      </c>
      <c r="E193" s="279" t="s">
        <v>2230</v>
      </c>
      <c r="F193" s="279" t="s">
        <v>28</v>
      </c>
      <c r="G193" s="279">
        <v>1</v>
      </c>
      <c r="H193" s="279">
        <v>1</v>
      </c>
    </row>
    <row r="194" spans="1:8" ht="15.75" hidden="1" customHeight="1">
      <c r="A194" s="124">
        <v>191</v>
      </c>
      <c r="B194" s="288" t="s">
        <v>241</v>
      </c>
      <c r="C194" s="279" t="s">
        <v>2335</v>
      </c>
      <c r="D194" s="279" t="s">
        <v>2336</v>
      </c>
      <c r="E194" s="279" t="s">
        <v>2230</v>
      </c>
      <c r="F194" s="279" t="s">
        <v>28</v>
      </c>
      <c r="G194" s="279">
        <v>1</v>
      </c>
      <c r="H194" s="279">
        <v>1</v>
      </c>
    </row>
    <row r="195" spans="1:8" ht="15.75" hidden="1" customHeight="1">
      <c r="A195" s="124">
        <v>192</v>
      </c>
      <c r="B195" s="288" t="s">
        <v>242</v>
      </c>
      <c r="C195" s="279" t="s">
        <v>2335</v>
      </c>
      <c r="D195" s="279">
        <v>2010</v>
      </c>
      <c r="E195" s="279" t="s">
        <v>2230</v>
      </c>
      <c r="F195" s="279" t="s">
        <v>28</v>
      </c>
      <c r="G195" s="279">
        <v>1</v>
      </c>
      <c r="H195" s="279">
        <v>1</v>
      </c>
    </row>
    <row r="196" spans="1:8" ht="15.75" hidden="1" customHeight="1">
      <c r="A196" s="124">
        <v>193</v>
      </c>
      <c r="B196" s="288" t="s">
        <v>243</v>
      </c>
      <c r="C196" s="279" t="s">
        <v>2335</v>
      </c>
      <c r="D196" s="279" t="s">
        <v>2336</v>
      </c>
      <c r="E196" s="279" t="s">
        <v>2230</v>
      </c>
      <c r="F196" s="279" t="s">
        <v>28</v>
      </c>
      <c r="G196" s="279">
        <v>1</v>
      </c>
      <c r="H196" s="279">
        <v>1</v>
      </c>
    </row>
    <row r="197" spans="1:8" ht="15.75" hidden="1" customHeight="1">
      <c r="A197" s="124">
        <v>194</v>
      </c>
      <c r="B197" s="288" t="s">
        <v>2784</v>
      </c>
      <c r="C197" s="279" t="s">
        <v>2335</v>
      </c>
      <c r="D197" s="279" t="s">
        <v>2336</v>
      </c>
      <c r="E197" s="279" t="s">
        <v>2230</v>
      </c>
      <c r="F197" s="279" t="s">
        <v>28</v>
      </c>
      <c r="G197" s="279">
        <v>1</v>
      </c>
      <c r="H197" s="279">
        <v>1</v>
      </c>
    </row>
    <row r="198" spans="1:8" ht="15.75" hidden="1" customHeight="1">
      <c r="A198" s="124">
        <v>195</v>
      </c>
      <c r="B198" s="288" t="s">
        <v>2785</v>
      </c>
      <c r="C198" s="279" t="s">
        <v>2335</v>
      </c>
      <c r="D198" s="279" t="s">
        <v>2336</v>
      </c>
      <c r="E198" s="279" t="s">
        <v>2230</v>
      </c>
      <c r="F198" s="279" t="s">
        <v>28</v>
      </c>
      <c r="G198" s="279">
        <v>1</v>
      </c>
      <c r="H198" s="279">
        <v>1</v>
      </c>
    </row>
    <row r="199" spans="1:8" ht="15.75" hidden="1" customHeight="1">
      <c r="A199" s="124">
        <v>196</v>
      </c>
      <c r="B199" s="288" t="s">
        <v>244</v>
      </c>
      <c r="C199" s="279" t="s">
        <v>2335</v>
      </c>
      <c r="D199" s="279" t="s">
        <v>2339</v>
      </c>
      <c r="E199" s="279" t="s">
        <v>2243</v>
      </c>
      <c r="F199" s="279" t="s">
        <v>28</v>
      </c>
      <c r="G199" s="279">
        <v>1</v>
      </c>
      <c r="H199" s="279">
        <v>0</v>
      </c>
    </row>
    <row r="200" spans="1:8" ht="15.75" hidden="1" customHeight="1">
      <c r="A200" s="124">
        <v>197</v>
      </c>
      <c r="B200" s="288" t="s">
        <v>245</v>
      </c>
      <c r="C200" s="279" t="s">
        <v>2335</v>
      </c>
      <c r="D200" s="279" t="s">
        <v>2336</v>
      </c>
      <c r="E200" s="279" t="s">
        <v>2230</v>
      </c>
      <c r="F200" s="279" t="s">
        <v>28</v>
      </c>
      <c r="G200" s="279">
        <v>1</v>
      </c>
      <c r="H200" s="279">
        <v>1</v>
      </c>
    </row>
    <row r="201" spans="1:8" ht="15.75" hidden="1" customHeight="1">
      <c r="A201" s="124">
        <v>198</v>
      </c>
      <c r="B201" s="288" t="s">
        <v>246</v>
      </c>
      <c r="C201" s="279" t="s">
        <v>2335</v>
      </c>
      <c r="D201" s="279" t="s">
        <v>2336</v>
      </c>
      <c r="E201" s="279" t="s">
        <v>2230</v>
      </c>
      <c r="F201" s="279" t="s">
        <v>28</v>
      </c>
      <c r="G201" s="279">
        <v>1</v>
      </c>
      <c r="H201" s="279">
        <v>1</v>
      </c>
    </row>
    <row r="202" spans="1:8" ht="15.75" hidden="1" customHeight="1">
      <c r="A202" s="124">
        <v>199</v>
      </c>
      <c r="B202" s="288" t="s">
        <v>247</v>
      </c>
      <c r="C202" s="279" t="s">
        <v>2335</v>
      </c>
      <c r="D202" s="279" t="s">
        <v>2339</v>
      </c>
      <c r="E202" s="279" t="s">
        <v>2243</v>
      </c>
      <c r="F202" s="279" t="s">
        <v>28</v>
      </c>
      <c r="G202" s="279">
        <v>1</v>
      </c>
      <c r="H202" s="279">
        <v>0</v>
      </c>
    </row>
    <row r="203" spans="1:8" ht="15.75" hidden="1" customHeight="1">
      <c r="A203" s="124">
        <v>200</v>
      </c>
      <c r="B203" s="288" t="s">
        <v>248</v>
      </c>
      <c r="C203" s="279" t="s">
        <v>2335</v>
      </c>
      <c r="D203" s="279" t="s">
        <v>2336</v>
      </c>
      <c r="E203" s="279" t="s">
        <v>2230</v>
      </c>
      <c r="F203" s="279" t="s">
        <v>28</v>
      </c>
      <c r="G203" s="279">
        <v>1</v>
      </c>
      <c r="H203" s="279">
        <v>1</v>
      </c>
    </row>
    <row r="204" spans="1:8" ht="15.75" hidden="1" customHeight="1">
      <c r="A204" s="124">
        <v>201</v>
      </c>
      <c r="B204" s="288" t="s">
        <v>249</v>
      </c>
      <c r="C204" s="279" t="s">
        <v>2335</v>
      </c>
      <c r="D204" s="279" t="s">
        <v>2336</v>
      </c>
      <c r="E204" s="279" t="s">
        <v>2230</v>
      </c>
      <c r="F204" s="279" t="s">
        <v>28</v>
      </c>
      <c r="G204" s="279">
        <v>1</v>
      </c>
      <c r="H204" s="279">
        <v>1</v>
      </c>
    </row>
    <row r="205" spans="1:8" ht="15.75" hidden="1" customHeight="1">
      <c r="A205" s="124">
        <v>202</v>
      </c>
      <c r="B205" s="289" t="s">
        <v>250</v>
      </c>
      <c r="C205" s="279" t="s">
        <v>2335</v>
      </c>
      <c r="D205" s="279" t="s">
        <v>2336</v>
      </c>
      <c r="E205" s="279" t="s">
        <v>2230</v>
      </c>
      <c r="F205" s="279" t="s">
        <v>28</v>
      </c>
      <c r="G205" s="279">
        <v>1</v>
      </c>
      <c r="H205" s="279">
        <v>1</v>
      </c>
    </row>
    <row r="206" spans="1:8" ht="15.75" hidden="1" customHeight="1">
      <c r="A206" s="124">
        <v>203</v>
      </c>
      <c r="B206" s="289" t="s">
        <v>2786</v>
      </c>
      <c r="C206" s="279" t="s">
        <v>2335</v>
      </c>
      <c r="D206" s="279" t="s">
        <v>2336</v>
      </c>
      <c r="E206" s="279" t="s">
        <v>2230</v>
      </c>
      <c r="F206" s="279" t="s">
        <v>28</v>
      </c>
      <c r="G206" s="279">
        <v>1</v>
      </c>
      <c r="H206" s="279">
        <v>1</v>
      </c>
    </row>
    <row r="207" spans="1:8" ht="15.75" hidden="1" customHeight="1">
      <c r="A207" s="124">
        <v>204</v>
      </c>
      <c r="B207" s="289" t="s">
        <v>2787</v>
      </c>
      <c r="C207" s="279" t="s">
        <v>2335</v>
      </c>
      <c r="D207" s="279" t="s">
        <v>2336</v>
      </c>
      <c r="E207" s="279" t="s">
        <v>2230</v>
      </c>
      <c r="F207" s="279" t="s">
        <v>28</v>
      </c>
      <c r="G207" s="279">
        <v>1</v>
      </c>
      <c r="H207" s="279">
        <v>1</v>
      </c>
    </row>
    <row r="208" spans="1:8" ht="15.75" hidden="1" customHeight="1">
      <c r="A208" s="141"/>
      <c r="B208" s="289" t="s">
        <v>2788</v>
      </c>
      <c r="C208" s="279" t="s">
        <v>2335</v>
      </c>
      <c r="D208" s="279" t="s">
        <v>2336</v>
      </c>
      <c r="E208" s="279" t="s">
        <v>2230</v>
      </c>
      <c r="F208" s="279" t="s">
        <v>28</v>
      </c>
      <c r="G208" s="279">
        <v>1</v>
      </c>
      <c r="H208" s="279">
        <v>1</v>
      </c>
    </row>
    <row r="209" spans="1:8" ht="15.75" hidden="1" customHeight="1">
      <c r="A209" s="124">
        <v>205</v>
      </c>
      <c r="B209" s="289" t="s">
        <v>251</v>
      </c>
      <c r="C209" s="279" t="s">
        <v>2335</v>
      </c>
      <c r="D209" s="279" t="s">
        <v>2336</v>
      </c>
      <c r="E209" s="279" t="s">
        <v>2230</v>
      </c>
      <c r="F209" s="279" t="s">
        <v>28</v>
      </c>
      <c r="G209" s="279">
        <v>1</v>
      </c>
      <c r="H209" s="279">
        <v>1</v>
      </c>
    </row>
    <row r="210" spans="1:8" ht="15.75" hidden="1" customHeight="1">
      <c r="A210" s="124">
        <v>206</v>
      </c>
      <c r="B210" s="26" t="str">
        <f>Demographics!D214</f>
        <v>Bishandot</v>
      </c>
      <c r="C210" s="29" t="s">
        <v>2335</v>
      </c>
      <c r="D210" s="29" t="s">
        <v>2336</v>
      </c>
      <c r="E210" s="29" t="s">
        <v>2220</v>
      </c>
      <c r="F210" s="29"/>
      <c r="G210" s="29">
        <v>2</v>
      </c>
      <c r="H210" s="29">
        <v>1</v>
      </c>
    </row>
    <row r="211" spans="1:8" ht="15.75" hidden="1" customHeight="1">
      <c r="A211" s="124">
        <v>207</v>
      </c>
      <c r="B211" s="26" t="str">
        <f>Demographics!D215</f>
        <v>Choha Khalsa</v>
      </c>
      <c r="C211" s="29" t="s">
        <v>2335</v>
      </c>
      <c r="D211" s="29" t="s">
        <v>2336</v>
      </c>
      <c r="E211" s="29" t="s">
        <v>2220</v>
      </c>
      <c r="F211" s="29"/>
      <c r="G211" s="29">
        <v>2</v>
      </c>
      <c r="H211" s="29">
        <v>1</v>
      </c>
    </row>
    <row r="212" spans="1:8" ht="15.75" hidden="1" customHeight="1">
      <c r="A212" s="124">
        <v>208</v>
      </c>
      <c r="B212" s="26" t="str">
        <f>Demographics!D216</f>
        <v>Darkali Mamoori</v>
      </c>
      <c r="C212" s="29" t="s">
        <v>2335</v>
      </c>
      <c r="D212" s="29" t="s">
        <v>2336</v>
      </c>
      <c r="E212" s="29" t="s">
        <v>2220</v>
      </c>
      <c r="F212" s="29"/>
      <c r="G212" s="29">
        <v>2</v>
      </c>
      <c r="H212" s="29">
        <v>1</v>
      </c>
    </row>
    <row r="213" spans="1:8" ht="15.75" hidden="1" customHeight="1">
      <c r="A213" s="124">
        <v>209</v>
      </c>
      <c r="B213" s="26" t="str">
        <f>Demographics!D217</f>
        <v>Ghazan Abad</v>
      </c>
      <c r="C213" s="29" t="s">
        <v>2335</v>
      </c>
      <c r="D213" s="29" t="s">
        <v>2336</v>
      </c>
      <c r="E213" s="29" t="s">
        <v>2220</v>
      </c>
      <c r="F213" s="29"/>
      <c r="G213" s="29">
        <v>1</v>
      </c>
      <c r="H213" s="29">
        <v>1</v>
      </c>
    </row>
    <row r="214" spans="1:8" ht="15.75" hidden="1" customHeight="1">
      <c r="A214" s="124">
        <v>210</v>
      </c>
      <c r="B214" s="26" t="str">
        <f>Demographics!D218</f>
        <v>Guff</v>
      </c>
      <c r="C214" s="29" t="s">
        <v>2335</v>
      </c>
      <c r="D214" s="29" t="s">
        <v>2336</v>
      </c>
      <c r="E214" s="29" t="s">
        <v>2220</v>
      </c>
      <c r="F214" s="29"/>
      <c r="G214" s="29">
        <v>1</v>
      </c>
      <c r="H214" s="29">
        <v>1</v>
      </c>
    </row>
    <row r="215" spans="1:8" ht="15.75" hidden="1" customHeight="1">
      <c r="A215" s="124">
        <v>211</v>
      </c>
      <c r="B215" s="26" t="str">
        <f>Demographics!D219</f>
        <v>Kanoha</v>
      </c>
      <c r="C215" s="29" t="s">
        <v>2335</v>
      </c>
      <c r="D215" s="29" t="s">
        <v>2336</v>
      </c>
      <c r="E215" s="29" t="s">
        <v>2220</v>
      </c>
      <c r="F215" s="29"/>
      <c r="G215" s="29">
        <v>2</v>
      </c>
      <c r="H215" s="29">
        <v>1</v>
      </c>
    </row>
    <row r="216" spans="1:8" ht="15.75" hidden="1" customHeight="1">
      <c r="A216" s="124">
        <v>212</v>
      </c>
      <c r="B216" s="26" t="str">
        <f>Demographics!D220</f>
        <v>Manianda</v>
      </c>
      <c r="C216" s="29" t="s">
        <v>2335</v>
      </c>
      <c r="D216" s="29" t="s">
        <v>2336</v>
      </c>
      <c r="E216" s="29" t="s">
        <v>2220</v>
      </c>
      <c r="F216" s="29"/>
      <c r="G216" s="29">
        <v>2</v>
      </c>
      <c r="H216" s="29">
        <v>1</v>
      </c>
    </row>
    <row r="217" spans="1:8" ht="15.75" hidden="1" customHeight="1">
      <c r="B217" s="26" t="str">
        <f>Demographics!D221</f>
        <v>Nala Musalmana</v>
      </c>
      <c r="C217" s="29" t="s">
        <v>2335</v>
      </c>
      <c r="D217" s="29" t="s">
        <v>2336</v>
      </c>
      <c r="E217" s="29" t="s">
        <v>2220</v>
      </c>
      <c r="F217" s="29"/>
      <c r="G217" s="29">
        <v>1</v>
      </c>
      <c r="H217" s="29">
        <v>1</v>
      </c>
    </row>
    <row r="218" spans="1:8" ht="15.75" hidden="1" customHeight="1">
      <c r="B218" s="26" t="str">
        <f>Demographics!D222</f>
        <v>Skoot</v>
      </c>
      <c r="C218" s="29" t="s">
        <v>2335</v>
      </c>
      <c r="D218" s="29" t="s">
        <v>2336</v>
      </c>
      <c r="E218" s="29" t="s">
        <v>2220</v>
      </c>
      <c r="F218" s="29"/>
      <c r="G218" s="29">
        <v>2</v>
      </c>
      <c r="H218" s="29">
        <v>1</v>
      </c>
    </row>
    <row r="219" spans="1:8" ht="15.75" hidden="1" customHeight="1">
      <c r="B219" s="26" t="str">
        <f>Demographics!D223</f>
        <v>Smoot</v>
      </c>
      <c r="C219" s="29" t="s">
        <v>2335</v>
      </c>
      <c r="D219" s="29" t="s">
        <v>2336</v>
      </c>
      <c r="E219" s="29" t="s">
        <v>2220</v>
      </c>
      <c r="F219" s="29"/>
      <c r="G219" s="29">
        <v>2</v>
      </c>
      <c r="H219" s="29">
        <v>1</v>
      </c>
    </row>
    <row r="220" spans="1:8" ht="15.75" hidden="1" customHeight="1">
      <c r="B220" s="26" t="str">
        <f>Demographics!D224</f>
        <v>Kallar Syedan</v>
      </c>
      <c r="C220" s="29" t="s">
        <v>2335</v>
      </c>
      <c r="D220" s="29" t="s">
        <v>2336</v>
      </c>
      <c r="E220" s="29" t="s">
        <v>2220</v>
      </c>
      <c r="F220" s="29"/>
      <c r="G220" s="29">
        <v>3</v>
      </c>
      <c r="H220" s="29">
        <v>1</v>
      </c>
    </row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H220">
    <filterColumn colId="1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Seher Baghla"/>
        <filter val="Tret"/>
      </filters>
    </filterColumn>
  </autoFilter>
  <mergeCells count="2">
    <mergeCell ref="A1:H1"/>
    <mergeCell ref="A2:H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3"/>
  <sheetViews>
    <sheetView topLeftCell="A2" workbookViewId="0">
      <selection activeCell="I184" sqref="I184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28.5703125" customWidth="1"/>
    <col min="5" max="5" width="8.28515625" bestFit="1" customWidth="1"/>
    <col min="6" max="6" width="20.5703125" style="344" customWidth="1"/>
    <col min="7" max="7" width="27.42578125" customWidth="1"/>
    <col min="8" max="8" width="15.5703125" customWidth="1"/>
    <col min="9" max="9" width="25.85546875" bestFit="1" customWidth="1"/>
    <col min="10" max="10" width="8.7109375" customWidth="1"/>
    <col min="11" max="11" width="23.5703125" customWidth="1"/>
    <col min="12" max="12" width="12.7109375" customWidth="1"/>
    <col min="13" max="26" width="8.7109375" customWidth="1"/>
  </cols>
  <sheetData>
    <row r="1" spans="2:13">
      <c r="B1" s="438" t="s">
        <v>2367</v>
      </c>
      <c r="C1" s="439"/>
      <c r="D1" s="439"/>
      <c r="E1" s="3"/>
      <c r="F1" s="337"/>
      <c r="G1" s="3"/>
      <c r="H1" s="3"/>
      <c r="K1" s="188"/>
    </row>
    <row r="2" spans="2:13" ht="15.75">
      <c r="B2" s="438" t="s">
        <v>2368</v>
      </c>
      <c r="C2" s="439"/>
      <c r="D2" s="439"/>
      <c r="E2" s="3"/>
      <c r="F2" s="337"/>
      <c r="G2" s="3"/>
      <c r="H2" s="119"/>
      <c r="I2" s="119"/>
      <c r="J2" s="119"/>
      <c r="K2" s="189"/>
      <c r="L2" s="119"/>
    </row>
    <row r="3" spans="2:13" ht="15.75">
      <c r="K3" s="188"/>
      <c r="M3" s="120"/>
    </row>
    <row r="4" spans="2:13" ht="60">
      <c r="B4" s="121" t="s">
        <v>5</v>
      </c>
      <c r="C4" s="122" t="s">
        <v>6</v>
      </c>
      <c r="D4" s="122" t="s">
        <v>2369</v>
      </c>
      <c r="E4" s="122" t="s">
        <v>2370</v>
      </c>
      <c r="F4" s="122" t="s">
        <v>2371</v>
      </c>
      <c r="G4" s="122" t="s">
        <v>2372</v>
      </c>
      <c r="H4" s="122" t="s">
        <v>2373</v>
      </c>
      <c r="I4" s="122" t="s">
        <v>2374</v>
      </c>
      <c r="J4" s="122" t="s">
        <v>2375</v>
      </c>
      <c r="K4" s="190" t="s">
        <v>2371</v>
      </c>
      <c r="L4" s="122" t="s">
        <v>2372</v>
      </c>
      <c r="M4" s="120"/>
    </row>
    <row r="5" spans="2:13" ht="30" hidden="1" customHeight="1">
      <c r="B5" s="124">
        <v>1</v>
      </c>
      <c r="C5" s="163">
        <f>Demographics!C7</f>
        <v>0</v>
      </c>
      <c r="D5" s="29" t="str">
        <f>HR!J5</f>
        <v>Shaheen Iqbal</v>
      </c>
      <c r="E5" s="26" t="s">
        <v>2376</v>
      </c>
      <c r="F5" s="345">
        <v>358297310293501</v>
      </c>
      <c r="G5" s="191">
        <v>3022311493</v>
      </c>
      <c r="H5" s="26" t="s">
        <v>277</v>
      </c>
      <c r="I5" s="26" t="s">
        <v>2377</v>
      </c>
      <c r="J5" s="26" t="s">
        <v>2376</v>
      </c>
      <c r="K5" s="192">
        <v>357812086716542</v>
      </c>
      <c r="L5" s="36">
        <v>3309288713</v>
      </c>
      <c r="M5" s="120"/>
    </row>
    <row r="6" spans="2:13" ht="30" hidden="1" customHeight="1">
      <c r="B6" s="124">
        <v>2</v>
      </c>
      <c r="C6" s="163">
        <f>Demographics!C8</f>
        <v>0</v>
      </c>
      <c r="D6" s="29" t="str">
        <f>HR!J6</f>
        <v>Husnain Naseem</v>
      </c>
      <c r="E6" s="26" t="s">
        <v>2376</v>
      </c>
      <c r="F6" s="345">
        <v>354358110397126</v>
      </c>
      <c r="G6" s="191">
        <v>3015017665</v>
      </c>
      <c r="H6" s="26" t="s">
        <v>307</v>
      </c>
      <c r="I6" s="36" t="s">
        <v>326</v>
      </c>
      <c r="J6" s="26" t="s">
        <v>2376</v>
      </c>
      <c r="K6" s="192">
        <v>356275073656801</v>
      </c>
      <c r="L6" s="36" t="s">
        <v>382</v>
      </c>
      <c r="M6" s="127"/>
    </row>
    <row r="7" spans="2:13" ht="30" hidden="1" customHeight="1">
      <c r="B7" s="124">
        <v>3</v>
      </c>
      <c r="C7" s="163">
        <f>Demographics!C9</f>
        <v>0</v>
      </c>
      <c r="D7" s="29" t="str">
        <f>HR!J7</f>
        <v>Sohail Khalid</v>
      </c>
      <c r="E7" s="26" t="s">
        <v>2376</v>
      </c>
      <c r="F7" s="345">
        <v>353184117009449</v>
      </c>
      <c r="G7" s="193">
        <v>3338167396</v>
      </c>
      <c r="H7" s="26" t="s">
        <v>325</v>
      </c>
      <c r="I7" s="26" t="s">
        <v>330</v>
      </c>
      <c r="J7" s="26" t="s">
        <v>2376</v>
      </c>
      <c r="K7" s="194">
        <v>357812087342793</v>
      </c>
      <c r="L7" s="26"/>
      <c r="M7" s="127"/>
    </row>
    <row r="8" spans="2:13" ht="30" hidden="1" customHeight="1">
      <c r="B8" s="124">
        <v>4</v>
      </c>
      <c r="C8" s="163">
        <f>Demographics!C10</f>
        <v>0</v>
      </c>
      <c r="D8" s="29" t="str">
        <f>HR!J8</f>
        <v>Aqib Javaid</v>
      </c>
      <c r="E8" s="26" t="s">
        <v>2376</v>
      </c>
      <c r="F8" s="141">
        <v>351525693390123</v>
      </c>
      <c r="G8" s="36">
        <v>3077880193</v>
      </c>
      <c r="H8" s="26" t="s">
        <v>403</v>
      </c>
      <c r="I8" s="36" t="s">
        <v>382</v>
      </c>
      <c r="J8" s="36" t="s">
        <v>2378</v>
      </c>
      <c r="K8" s="195" t="s">
        <v>382</v>
      </c>
      <c r="L8" s="36" t="s">
        <v>382</v>
      </c>
      <c r="M8" s="127"/>
    </row>
    <row r="9" spans="2:13" ht="30" hidden="1" customHeight="1">
      <c r="B9" s="124">
        <v>5</v>
      </c>
      <c r="C9" s="163">
        <f>Demographics!C11</f>
        <v>0</v>
      </c>
      <c r="D9" s="29" t="str">
        <f>HR!J9</f>
        <v>vacant</v>
      </c>
      <c r="E9" s="26" t="s">
        <v>2376</v>
      </c>
      <c r="F9" s="345">
        <v>358297310151204</v>
      </c>
      <c r="G9" s="191">
        <v>3345241060</v>
      </c>
      <c r="H9" s="36" t="s">
        <v>359</v>
      </c>
      <c r="I9" s="26" t="s">
        <v>362</v>
      </c>
      <c r="J9" s="26" t="s">
        <v>2376</v>
      </c>
      <c r="K9" s="195">
        <v>863872030499642</v>
      </c>
      <c r="L9" s="26"/>
      <c r="M9" s="127"/>
    </row>
    <row r="10" spans="2:13" ht="30" hidden="1" customHeight="1">
      <c r="B10" s="124">
        <v>6</v>
      </c>
      <c r="C10" s="163">
        <f>Demographics!C12</f>
        <v>0</v>
      </c>
      <c r="D10" s="29" t="str">
        <f>HR!J10</f>
        <v>Sobia Shabir</v>
      </c>
      <c r="E10" s="26" t="s">
        <v>2376</v>
      </c>
      <c r="F10" s="345">
        <v>351544830516904</v>
      </c>
      <c r="G10" s="191">
        <v>341001775</v>
      </c>
      <c r="H10" s="26" t="s">
        <v>403</v>
      </c>
      <c r="I10" s="36" t="s">
        <v>382</v>
      </c>
      <c r="J10" s="36" t="s">
        <v>2378</v>
      </c>
      <c r="K10" s="195" t="s">
        <v>382</v>
      </c>
      <c r="L10" s="36" t="s">
        <v>382</v>
      </c>
      <c r="M10" s="127"/>
    </row>
    <row r="11" spans="2:13" ht="30" hidden="1" customHeight="1">
      <c r="B11" s="124">
        <v>7</v>
      </c>
      <c r="C11" s="163">
        <f>Demographics!C13</f>
        <v>0</v>
      </c>
      <c r="D11" s="29" t="str">
        <f>HR!J11</f>
        <v>vacant</v>
      </c>
      <c r="E11" s="26" t="s">
        <v>2376</v>
      </c>
      <c r="F11" s="345" t="s">
        <v>28</v>
      </c>
      <c r="G11" s="191" t="s">
        <v>28</v>
      </c>
      <c r="H11" s="26" t="s">
        <v>403</v>
      </c>
      <c r="I11" s="36" t="s">
        <v>382</v>
      </c>
      <c r="J11" s="36" t="s">
        <v>2378</v>
      </c>
      <c r="K11" s="195" t="s">
        <v>382</v>
      </c>
      <c r="L11" s="36" t="s">
        <v>382</v>
      </c>
      <c r="M11" s="127"/>
    </row>
    <row r="12" spans="2:13" ht="30" hidden="1" customHeight="1">
      <c r="B12" s="124">
        <v>8</v>
      </c>
      <c r="C12" s="163">
        <f>Demographics!C14</f>
        <v>0</v>
      </c>
      <c r="D12" s="29" t="str">
        <f>HR!J12</f>
        <v>Afzaal Hussain</v>
      </c>
      <c r="E12" s="26" t="s">
        <v>2376</v>
      </c>
      <c r="F12" s="345">
        <v>3.53392099489845E+16</v>
      </c>
      <c r="G12" s="191">
        <v>3015223154</v>
      </c>
      <c r="H12" s="26" t="s">
        <v>2379</v>
      </c>
      <c r="I12" s="26" t="s">
        <v>2380</v>
      </c>
      <c r="J12" s="26" t="s">
        <v>2376</v>
      </c>
      <c r="K12" s="196">
        <v>351812087341813</v>
      </c>
      <c r="L12" s="36">
        <v>3105356699</v>
      </c>
      <c r="M12" s="127"/>
    </row>
    <row r="13" spans="2:13" ht="30" hidden="1" customHeight="1">
      <c r="B13" s="124">
        <v>9</v>
      </c>
      <c r="C13" s="163">
        <f>Demographics!C15</f>
        <v>0</v>
      </c>
      <c r="D13" s="29" t="str">
        <f>HR!J13</f>
        <v>niL</v>
      </c>
      <c r="E13" s="26" t="s">
        <v>2376</v>
      </c>
      <c r="F13" s="345" t="s">
        <v>28</v>
      </c>
      <c r="G13" s="191" t="s">
        <v>28</v>
      </c>
      <c r="H13" s="36" t="s">
        <v>28</v>
      </c>
      <c r="I13" s="36" t="s">
        <v>28</v>
      </c>
      <c r="J13" s="36" t="s">
        <v>28</v>
      </c>
      <c r="K13" s="195" t="s">
        <v>28</v>
      </c>
      <c r="L13" s="36" t="s">
        <v>28</v>
      </c>
      <c r="M13" s="127"/>
    </row>
    <row r="14" spans="2:13" ht="30" hidden="1" customHeight="1">
      <c r="B14" s="124">
        <v>10</v>
      </c>
      <c r="C14" s="163">
        <f>Demographics!C16</f>
        <v>0</v>
      </c>
      <c r="D14" s="29" t="str">
        <f>HR!J14</f>
        <v>Nill</v>
      </c>
      <c r="E14" s="26" t="s">
        <v>2376</v>
      </c>
      <c r="F14" s="345">
        <v>353392099594032</v>
      </c>
      <c r="G14" s="191">
        <v>3085195096</v>
      </c>
      <c r="H14" s="26" t="s">
        <v>403</v>
      </c>
      <c r="I14" s="36" t="s">
        <v>382</v>
      </c>
      <c r="J14" s="36" t="s">
        <v>2378</v>
      </c>
      <c r="K14" s="195" t="s">
        <v>382</v>
      </c>
      <c r="L14" s="36" t="s">
        <v>382</v>
      </c>
    </row>
    <row r="15" spans="2:13" ht="30" hidden="1" customHeight="1">
      <c r="B15" s="124">
        <v>11</v>
      </c>
      <c r="C15" s="163">
        <f>Demographics!C17</f>
        <v>0</v>
      </c>
      <c r="D15" s="29" t="str">
        <f>HR!J15</f>
        <v>vacant</v>
      </c>
      <c r="E15" s="26" t="s">
        <v>2376</v>
      </c>
      <c r="F15" s="345">
        <v>358297310495786</v>
      </c>
      <c r="G15" s="191" t="s">
        <v>2381</v>
      </c>
      <c r="H15" s="26" t="s">
        <v>2382</v>
      </c>
      <c r="I15" s="26" t="s">
        <v>2383</v>
      </c>
      <c r="J15" s="26" t="s">
        <v>2376</v>
      </c>
      <c r="K15" s="192">
        <v>357812086714760</v>
      </c>
      <c r="L15" s="36">
        <v>3338372527</v>
      </c>
    </row>
    <row r="16" spans="2:13" ht="30" hidden="1" customHeight="1">
      <c r="B16" s="124">
        <v>12</v>
      </c>
      <c r="C16" s="163">
        <f>Demographics!C18</f>
        <v>0</v>
      </c>
      <c r="D16" s="29" t="str">
        <f>HR!J16</f>
        <v>Amir Muneer</v>
      </c>
      <c r="E16" s="26" t="s">
        <v>2376</v>
      </c>
      <c r="F16" s="345" t="s">
        <v>2384</v>
      </c>
      <c r="G16" s="191">
        <v>3425606925</v>
      </c>
      <c r="H16" s="26" t="s">
        <v>424</v>
      </c>
      <c r="I16" s="26" t="s">
        <v>429</v>
      </c>
      <c r="J16" s="26" t="s">
        <v>2376</v>
      </c>
      <c r="K16" s="197">
        <v>357812087344161</v>
      </c>
      <c r="L16" s="36">
        <v>3335456236</v>
      </c>
    </row>
    <row r="17" spans="2:12" ht="30" hidden="1" customHeight="1">
      <c r="B17" s="124">
        <v>13</v>
      </c>
      <c r="C17" s="163">
        <f>Demographics!C19</f>
        <v>0</v>
      </c>
      <c r="D17" s="29" t="str">
        <f>HR!J17</f>
        <v xml:space="preserve">Nadeem Rehman </v>
      </c>
      <c r="E17" s="26" t="s">
        <v>2376</v>
      </c>
      <c r="F17" s="345">
        <v>35829731068560</v>
      </c>
      <c r="G17" s="191">
        <v>3105231443</v>
      </c>
      <c r="H17" s="26" t="s">
        <v>441</v>
      </c>
      <c r="I17" s="26" t="s">
        <v>445</v>
      </c>
      <c r="J17" s="26" t="s">
        <v>2376</v>
      </c>
      <c r="K17" s="194">
        <v>357812088078859</v>
      </c>
      <c r="L17" s="36">
        <v>3325433291</v>
      </c>
    </row>
    <row r="18" spans="2:12" ht="30" hidden="1" customHeight="1">
      <c r="B18" s="124">
        <v>14</v>
      </c>
      <c r="C18" s="163">
        <f>Demographics!C20</f>
        <v>0</v>
      </c>
      <c r="D18" s="29" t="str">
        <f>HR!J18</f>
        <v>Muhammad Asif</v>
      </c>
      <c r="E18" s="26" t="s">
        <v>2385</v>
      </c>
      <c r="F18" s="345">
        <v>358297310268560</v>
      </c>
      <c r="G18" s="191">
        <v>3135217834</v>
      </c>
      <c r="H18" s="26" t="s">
        <v>2386</v>
      </c>
      <c r="I18" s="26" t="s">
        <v>2387</v>
      </c>
      <c r="J18" s="26" t="s">
        <v>2376</v>
      </c>
      <c r="K18" s="192">
        <v>357812088080525</v>
      </c>
      <c r="L18" s="36">
        <v>3328590075</v>
      </c>
    </row>
    <row r="19" spans="2:12" ht="18.75" hidden="1">
      <c r="B19" s="124">
        <v>15</v>
      </c>
      <c r="C19" s="163">
        <f>Demographics!C21</f>
        <v>0</v>
      </c>
      <c r="D19" s="29" t="str">
        <f>HR!J19</f>
        <v>Sajid Hussain</v>
      </c>
      <c r="E19" s="26" t="s">
        <v>2388</v>
      </c>
      <c r="F19" s="345">
        <v>353184117011903</v>
      </c>
      <c r="G19" s="36">
        <v>3005069867</v>
      </c>
      <c r="H19" s="26" t="s">
        <v>468</v>
      </c>
      <c r="I19" s="26" t="s">
        <v>472</v>
      </c>
      <c r="J19" s="26" t="s">
        <v>2376</v>
      </c>
      <c r="K19" s="194">
        <v>357812086722011</v>
      </c>
      <c r="L19" s="36">
        <v>3417632862</v>
      </c>
    </row>
    <row r="20" spans="2:12" ht="18.75" hidden="1">
      <c r="B20" s="124">
        <v>16</v>
      </c>
      <c r="C20" s="163">
        <f>Demographics!C22</f>
        <v>0</v>
      </c>
      <c r="D20" s="29" t="str">
        <f>HR!J20</f>
        <v>Mr. Naveed Zafar</v>
      </c>
      <c r="E20" s="26" t="s">
        <v>2388</v>
      </c>
      <c r="F20" s="345">
        <v>353397094547240</v>
      </c>
      <c r="G20" s="26">
        <v>3248806940</v>
      </c>
      <c r="H20" s="26" t="s">
        <v>39</v>
      </c>
      <c r="I20" s="26" t="s">
        <v>501</v>
      </c>
      <c r="J20" s="26" t="s">
        <v>2388</v>
      </c>
      <c r="K20" s="198">
        <v>357812087386741</v>
      </c>
      <c r="L20" s="26">
        <v>3319189025</v>
      </c>
    </row>
    <row r="21" spans="2:12" ht="15.75" hidden="1" customHeight="1">
      <c r="B21" s="124">
        <v>17</v>
      </c>
      <c r="C21" s="163">
        <f>Demographics!C23</f>
        <v>0</v>
      </c>
      <c r="D21" s="29" t="str">
        <f>HR!J21</f>
        <v>Mr. YAsir Iqbal</v>
      </c>
      <c r="E21" s="26" t="s">
        <v>2388</v>
      </c>
      <c r="F21" s="345">
        <v>353397095197789</v>
      </c>
      <c r="G21" s="26">
        <v>3005076514</v>
      </c>
      <c r="H21" s="26" t="s">
        <v>41</v>
      </c>
      <c r="I21" s="26" t="s">
        <v>513</v>
      </c>
      <c r="J21" s="26" t="s">
        <v>2388</v>
      </c>
      <c r="K21" s="198">
        <v>357812082398212</v>
      </c>
      <c r="L21" s="26">
        <v>3105356601</v>
      </c>
    </row>
    <row r="22" spans="2:12" ht="15.75" hidden="1" customHeight="1">
      <c r="B22" s="124">
        <v>18</v>
      </c>
      <c r="C22" s="163">
        <f>Demographics!C24</f>
        <v>0</v>
      </c>
      <c r="D22" s="29" t="str">
        <f>HR!J22</f>
        <v>Mr. Muhammad Anees</v>
      </c>
      <c r="E22" s="26" t="s">
        <v>2388</v>
      </c>
      <c r="F22" s="345">
        <v>353392095424218</v>
      </c>
      <c r="G22" s="26">
        <v>3438529182</v>
      </c>
      <c r="H22" s="26" t="s">
        <v>43</v>
      </c>
      <c r="I22" s="26" t="s">
        <v>529</v>
      </c>
      <c r="J22" s="26" t="s">
        <v>2388</v>
      </c>
      <c r="K22" s="198">
        <v>357812084195657</v>
      </c>
      <c r="L22" s="26">
        <v>336781980</v>
      </c>
    </row>
    <row r="23" spans="2:12" ht="15.75" hidden="1" customHeight="1">
      <c r="B23" s="124">
        <v>19</v>
      </c>
      <c r="C23" s="163">
        <f>Demographics!C25</f>
        <v>0</v>
      </c>
      <c r="D23" s="29" t="str">
        <f>HR!J23</f>
        <v>Mr. Adhab Illyas</v>
      </c>
      <c r="E23" s="26" t="s">
        <v>2388</v>
      </c>
      <c r="F23" s="345">
        <v>353397096477354</v>
      </c>
      <c r="G23" s="26">
        <v>3248807001</v>
      </c>
      <c r="H23" s="26" t="s">
        <v>45</v>
      </c>
      <c r="I23" s="26" t="s">
        <v>542</v>
      </c>
      <c r="J23" s="26" t="s">
        <v>2388</v>
      </c>
      <c r="K23" s="198">
        <v>357812087484801</v>
      </c>
      <c r="L23" s="26">
        <v>3063006931</v>
      </c>
    </row>
    <row r="24" spans="2:12" ht="15.75" hidden="1" customHeight="1">
      <c r="B24" s="124">
        <v>20</v>
      </c>
      <c r="C24" s="163">
        <f>Demographics!C26</f>
        <v>0</v>
      </c>
      <c r="D24" s="29" t="str">
        <f>HR!J24</f>
        <v>Muhammad Waseen</v>
      </c>
      <c r="E24" s="26" t="s">
        <v>2388</v>
      </c>
      <c r="F24" s="345">
        <v>353392099594032</v>
      </c>
      <c r="G24" s="26">
        <v>3455901376</v>
      </c>
      <c r="H24" s="26" t="s">
        <v>47</v>
      </c>
      <c r="I24" s="26" t="s">
        <v>555</v>
      </c>
      <c r="J24" s="26" t="s">
        <v>2388</v>
      </c>
      <c r="K24" s="198">
        <v>863838032661190</v>
      </c>
      <c r="L24" s="26">
        <v>3356676263</v>
      </c>
    </row>
    <row r="25" spans="2:12" ht="15.75" hidden="1" customHeight="1">
      <c r="B25" s="124">
        <v>21</v>
      </c>
      <c r="C25" s="163">
        <f>Demographics!C27</f>
        <v>0</v>
      </c>
      <c r="D25" s="29" t="str">
        <f>HR!J25</f>
        <v>Mr. Zain Ulabdin</v>
      </c>
      <c r="E25" s="26" t="s">
        <v>2388</v>
      </c>
      <c r="F25" s="345">
        <v>353397094720946</v>
      </c>
      <c r="G25" s="26">
        <v>3045320678</v>
      </c>
      <c r="H25" s="26" t="s">
        <v>49</v>
      </c>
      <c r="I25" s="26" t="s">
        <v>28</v>
      </c>
      <c r="J25" s="26" t="s">
        <v>2388</v>
      </c>
      <c r="K25" s="198"/>
      <c r="L25" s="26"/>
    </row>
    <row r="26" spans="2:12" ht="15.75" hidden="1" customHeight="1">
      <c r="B26" s="124">
        <v>22</v>
      </c>
      <c r="C26" s="163">
        <f>Demographics!C28</f>
        <v>0</v>
      </c>
      <c r="D26" s="29" t="str">
        <f>HR!J26</f>
        <v>Mr. Adil Iqbal</v>
      </c>
      <c r="E26" s="26" t="s">
        <v>2388</v>
      </c>
      <c r="F26" s="345">
        <v>358554083115851</v>
      </c>
      <c r="G26" s="26">
        <v>3325990801</v>
      </c>
      <c r="H26" s="26" t="s">
        <v>51</v>
      </c>
      <c r="I26" s="26" t="s">
        <v>564</v>
      </c>
      <c r="J26" s="26" t="s">
        <v>2388</v>
      </c>
      <c r="K26" s="198">
        <v>357812083177300</v>
      </c>
      <c r="L26" s="26">
        <v>3351526257</v>
      </c>
    </row>
    <row r="27" spans="2:12" ht="15.75" hidden="1" customHeight="1">
      <c r="B27" s="124">
        <v>23</v>
      </c>
      <c r="C27" s="163">
        <f>Demographics!C29</f>
        <v>0</v>
      </c>
      <c r="D27" s="29" t="str">
        <f>HR!J27</f>
        <v>Mr. Mateen Asif</v>
      </c>
      <c r="E27" s="26" t="s">
        <v>2388</v>
      </c>
      <c r="F27" s="345">
        <v>358554089377505</v>
      </c>
      <c r="G27" s="26"/>
      <c r="H27" s="26" t="s">
        <v>53</v>
      </c>
      <c r="I27" s="26" t="s">
        <v>28</v>
      </c>
      <c r="J27" s="26" t="s">
        <v>2388</v>
      </c>
      <c r="K27" s="198"/>
      <c r="L27" s="26"/>
    </row>
    <row r="28" spans="2:12" ht="15.75" hidden="1" customHeight="1">
      <c r="B28" s="124">
        <v>24</v>
      </c>
      <c r="C28" s="163">
        <f>Demographics!C30</f>
        <v>0</v>
      </c>
      <c r="D28" s="29" t="str">
        <f>HR!J28</f>
        <v>Mr. Mubshar Qyum</v>
      </c>
      <c r="E28" s="26" t="s">
        <v>2388</v>
      </c>
      <c r="F28" s="345">
        <v>353397096363687</v>
      </c>
      <c r="G28" s="26">
        <v>3410925681</v>
      </c>
      <c r="H28" s="26" t="s">
        <v>55</v>
      </c>
      <c r="I28" s="26" t="s">
        <v>580</v>
      </c>
      <c r="J28" s="26" t="s">
        <v>2388</v>
      </c>
      <c r="K28" s="198">
        <v>357812088007874</v>
      </c>
      <c r="L28" s="26">
        <v>3135739904</v>
      </c>
    </row>
    <row r="29" spans="2:12" ht="15.75" hidden="1" customHeight="1">
      <c r="B29" s="124">
        <v>25</v>
      </c>
      <c r="C29" s="163">
        <f>Demographics!C31</f>
        <v>0</v>
      </c>
      <c r="D29" s="29" t="str">
        <f>HR!J29</f>
        <v>Mr.Ajmal Hussain</v>
      </c>
      <c r="E29" s="26" t="s">
        <v>2388</v>
      </c>
      <c r="F29" s="345">
        <v>353397095192640</v>
      </c>
      <c r="G29" s="26"/>
      <c r="H29" s="26" t="s">
        <v>57</v>
      </c>
      <c r="I29" s="26" t="s">
        <v>590</v>
      </c>
      <c r="J29" s="26" t="s">
        <v>2388</v>
      </c>
      <c r="K29" s="198">
        <v>357812087927999</v>
      </c>
      <c r="L29" s="26">
        <v>3475444512</v>
      </c>
    </row>
    <row r="30" spans="2:12" ht="15.75" hidden="1" customHeight="1">
      <c r="B30" s="124">
        <v>26</v>
      </c>
      <c r="C30" s="163">
        <f>Demographics!C32</f>
        <v>0</v>
      </c>
      <c r="D30" s="29" t="str">
        <f>HR!J30</f>
        <v>Nil</v>
      </c>
      <c r="E30" s="26" t="s">
        <v>2388</v>
      </c>
      <c r="F30" s="345">
        <v>356049080114553</v>
      </c>
      <c r="G30" s="26">
        <v>3467296028</v>
      </c>
      <c r="H30" s="26" t="s">
        <v>59</v>
      </c>
      <c r="I30" s="26" t="s">
        <v>600</v>
      </c>
      <c r="J30" s="26" t="s">
        <v>2388</v>
      </c>
      <c r="K30" s="198">
        <v>357812087531684</v>
      </c>
      <c r="L30" s="26">
        <v>3368721955</v>
      </c>
    </row>
    <row r="31" spans="2:12" ht="15.75" hidden="1" customHeight="1">
      <c r="B31" s="124">
        <v>27</v>
      </c>
      <c r="C31" s="163">
        <f>Demographics!C33</f>
        <v>0</v>
      </c>
      <c r="D31" s="29" t="str">
        <f>HR!J31</f>
        <v>Mr. Kahlid Mahmood</v>
      </c>
      <c r="E31" s="26" t="s">
        <v>2388</v>
      </c>
      <c r="F31" s="345">
        <v>353397096365567</v>
      </c>
      <c r="G31" s="26">
        <v>3248806931</v>
      </c>
      <c r="H31" s="26" t="s">
        <v>61</v>
      </c>
      <c r="I31" s="26" t="s">
        <v>620</v>
      </c>
      <c r="J31" s="26" t="s">
        <v>2388</v>
      </c>
      <c r="K31" s="198">
        <v>357812087930449</v>
      </c>
      <c r="L31" s="26">
        <v>3355854520</v>
      </c>
    </row>
    <row r="32" spans="2:12" ht="15.75" hidden="1" customHeight="1">
      <c r="B32" s="124">
        <v>28</v>
      </c>
      <c r="C32" s="163">
        <f>Demographics!C34</f>
        <v>0</v>
      </c>
      <c r="D32" s="29" t="str">
        <f>HR!J32</f>
        <v>Mr. Usman Arshad</v>
      </c>
      <c r="E32" s="26" t="s">
        <v>2388</v>
      </c>
      <c r="F32" s="345">
        <v>353397095197540</v>
      </c>
      <c r="G32" s="26">
        <v>3047046334</v>
      </c>
      <c r="H32" s="26" t="s">
        <v>63</v>
      </c>
      <c r="I32" s="26" t="s">
        <v>633</v>
      </c>
      <c r="J32" s="26" t="s">
        <v>2388</v>
      </c>
      <c r="K32" s="198">
        <v>357812087926579</v>
      </c>
      <c r="L32" s="26">
        <v>3045668213</v>
      </c>
    </row>
    <row r="33" spans="2:12" ht="15.75" hidden="1" customHeight="1">
      <c r="B33" s="124">
        <v>29</v>
      </c>
      <c r="C33" s="163">
        <f>Demographics!C35</f>
        <v>0</v>
      </c>
      <c r="D33" s="29" t="str">
        <f>HR!J33</f>
        <v>Mr. Kamran Naseer CDCs</v>
      </c>
      <c r="E33" s="26" t="s">
        <v>2388</v>
      </c>
      <c r="F33" s="345">
        <v>353392093375347</v>
      </c>
      <c r="G33" s="26">
        <v>3455464302</v>
      </c>
      <c r="H33" s="26" t="s">
        <v>65</v>
      </c>
      <c r="I33" s="26" t="s">
        <v>645</v>
      </c>
      <c r="J33" s="26" t="s">
        <v>2388</v>
      </c>
      <c r="K33" s="198">
        <v>357812087390586</v>
      </c>
      <c r="L33" s="26">
        <v>3407313929</v>
      </c>
    </row>
    <row r="34" spans="2:12" ht="15.75" hidden="1" customHeight="1">
      <c r="B34" s="124">
        <v>30</v>
      </c>
      <c r="C34" s="163">
        <f>Demographics!C36</f>
        <v>0</v>
      </c>
      <c r="D34" s="29" t="str">
        <f>HR!J34</f>
        <v>Nil</v>
      </c>
      <c r="E34" s="26" t="s">
        <v>2388</v>
      </c>
      <c r="F34" s="345">
        <v>868631031751210</v>
      </c>
      <c r="G34" s="26">
        <v>3481895072</v>
      </c>
      <c r="H34" s="26" t="s">
        <v>67</v>
      </c>
      <c r="I34" s="26" t="s">
        <v>657</v>
      </c>
      <c r="J34" s="26" t="s">
        <v>2388</v>
      </c>
      <c r="K34" s="198">
        <v>863838032697640</v>
      </c>
      <c r="L34" s="26">
        <v>3416899367</v>
      </c>
    </row>
    <row r="35" spans="2:12" ht="15.75" hidden="1" customHeight="1">
      <c r="B35" s="124">
        <v>31</v>
      </c>
      <c r="C35" s="163">
        <f>Demographics!C37</f>
        <v>0</v>
      </c>
      <c r="D35" s="29" t="str">
        <f>HR!J35</f>
        <v>Muhammad Adeel</v>
      </c>
      <c r="E35" s="26" t="s">
        <v>2388</v>
      </c>
      <c r="F35" s="345">
        <v>358554084454770</v>
      </c>
      <c r="G35" s="26">
        <v>3365787313</v>
      </c>
      <c r="H35" s="26" t="s">
        <v>69</v>
      </c>
      <c r="I35" s="26" t="s">
        <v>670</v>
      </c>
      <c r="J35" s="26" t="s">
        <v>2388</v>
      </c>
      <c r="K35" s="198">
        <v>357812087532518</v>
      </c>
      <c r="L35" s="26">
        <v>3435679857</v>
      </c>
    </row>
    <row r="36" spans="2:12" ht="15.75" hidden="1" customHeight="1">
      <c r="B36" s="124">
        <v>32</v>
      </c>
      <c r="C36" s="163">
        <f>Demographics!C38</f>
        <v>0</v>
      </c>
      <c r="D36" s="29" t="str">
        <f>HR!J36</f>
        <v>Mr. Ishrat Tauseef</v>
      </c>
      <c r="E36" s="26" t="s">
        <v>2388</v>
      </c>
      <c r="F36" s="345">
        <v>353397095029180</v>
      </c>
      <c r="G36" s="26">
        <v>3410925655</v>
      </c>
      <c r="H36" s="26" t="s">
        <v>71</v>
      </c>
      <c r="I36" s="26" t="s">
        <v>682</v>
      </c>
      <c r="J36" s="26" t="s">
        <v>2388</v>
      </c>
      <c r="K36" s="198">
        <v>357812087867880</v>
      </c>
      <c r="L36" s="26">
        <v>3417632878</v>
      </c>
    </row>
    <row r="37" spans="2:12" ht="15.75" hidden="1" customHeight="1">
      <c r="B37" s="124">
        <v>33</v>
      </c>
      <c r="C37" s="163">
        <f>Demographics!C39</f>
        <v>0</v>
      </c>
      <c r="D37" s="29" t="str">
        <f>HR!J37</f>
        <v>Mr. Muhammad Imran</v>
      </c>
      <c r="E37" s="26" t="s">
        <v>2388</v>
      </c>
      <c r="F37" s="345">
        <v>353397093772005</v>
      </c>
      <c r="G37" s="26">
        <v>3435176875</v>
      </c>
      <c r="H37" s="26" t="s">
        <v>73</v>
      </c>
      <c r="I37" s="26" t="s">
        <v>693</v>
      </c>
      <c r="J37" s="26" t="s">
        <v>2388</v>
      </c>
      <c r="K37" s="198">
        <v>357812087081581</v>
      </c>
      <c r="L37" s="26">
        <v>3321532569</v>
      </c>
    </row>
    <row r="38" spans="2:12" ht="15.75" hidden="1" customHeight="1">
      <c r="B38" s="124">
        <v>34</v>
      </c>
      <c r="C38" s="163">
        <f>Demographics!C40</f>
        <v>0</v>
      </c>
      <c r="D38" s="29" t="str">
        <f>HR!J38</f>
        <v>Mr. Rahat Ali</v>
      </c>
      <c r="E38" s="26" t="s">
        <v>2388</v>
      </c>
      <c r="F38" s="345">
        <v>356049086485106</v>
      </c>
      <c r="G38" s="26">
        <v>3454316291</v>
      </c>
      <c r="H38" s="26" t="s">
        <v>75</v>
      </c>
      <c r="I38" s="26" t="s">
        <v>705</v>
      </c>
      <c r="J38" s="26" t="s">
        <v>2388</v>
      </c>
      <c r="K38" s="198">
        <v>357812087194475</v>
      </c>
      <c r="L38" s="26"/>
    </row>
    <row r="39" spans="2:12" ht="15.75" hidden="1" customHeight="1">
      <c r="B39" s="124">
        <v>35</v>
      </c>
      <c r="C39" s="163">
        <f>Demographics!C41</f>
        <v>0</v>
      </c>
      <c r="D39" s="29" t="str">
        <f>HR!J39</f>
        <v>Mr. Musaddar</v>
      </c>
      <c r="E39" s="26" t="s">
        <v>2388</v>
      </c>
      <c r="F39" s="345">
        <v>353392099493698</v>
      </c>
      <c r="G39" s="26">
        <v>3473288378</v>
      </c>
      <c r="H39" s="26" t="s">
        <v>77</v>
      </c>
      <c r="I39" s="26" t="s">
        <v>716</v>
      </c>
      <c r="J39" s="26" t="s">
        <v>2388</v>
      </c>
      <c r="K39" s="198">
        <v>357812087825284</v>
      </c>
      <c r="L39" s="26">
        <v>3316231305</v>
      </c>
    </row>
    <row r="40" spans="2:12" ht="15.75" hidden="1" customHeight="1">
      <c r="B40" s="124">
        <v>36</v>
      </c>
      <c r="C40" s="163">
        <f>Demographics!C42</f>
        <v>0</v>
      </c>
      <c r="D40" s="29" t="str">
        <f>HR!J40</f>
        <v>Mr. Muhammad Naveed</v>
      </c>
      <c r="E40" s="26" t="s">
        <v>2388</v>
      </c>
      <c r="F40" s="345">
        <v>356803087916695</v>
      </c>
      <c r="G40" s="26">
        <v>3248806939</v>
      </c>
      <c r="H40" s="26" t="s">
        <v>79</v>
      </c>
      <c r="I40" s="26" t="s">
        <v>2389</v>
      </c>
      <c r="J40" s="26" t="s">
        <v>2388</v>
      </c>
      <c r="K40" s="198">
        <v>357812087929334</v>
      </c>
      <c r="L40" s="26">
        <v>3320926634</v>
      </c>
    </row>
    <row r="41" spans="2:12" ht="15.75" hidden="1" customHeight="1">
      <c r="B41" s="124">
        <v>37</v>
      </c>
      <c r="C41" s="163">
        <f>Demographics!C43</f>
        <v>0</v>
      </c>
      <c r="D41" s="29" t="str">
        <f>HR!J41</f>
        <v>Mr. Muhammad Arslan</v>
      </c>
      <c r="E41" s="26" t="s">
        <v>2388</v>
      </c>
      <c r="F41" s="345">
        <v>353397094124008</v>
      </c>
      <c r="G41" s="26">
        <v>3248806937</v>
      </c>
      <c r="H41" s="26" t="s">
        <v>81</v>
      </c>
      <c r="I41" s="26" t="s">
        <v>742</v>
      </c>
      <c r="J41" s="26" t="s">
        <v>2388</v>
      </c>
      <c r="K41" s="198">
        <v>357812087930753</v>
      </c>
      <c r="L41" s="26">
        <v>3315514901</v>
      </c>
    </row>
    <row r="42" spans="2:12" ht="15.75" hidden="1" customHeight="1">
      <c r="B42" s="124">
        <v>38</v>
      </c>
      <c r="C42" s="163">
        <f>Demographics!C44</f>
        <v>0</v>
      </c>
      <c r="D42" s="29" t="str">
        <f>HR!J42</f>
        <v>Nil</v>
      </c>
      <c r="E42" s="26" t="s">
        <v>2388</v>
      </c>
      <c r="F42" s="345">
        <v>353397095019793</v>
      </c>
      <c r="G42" s="26">
        <v>3248807045</v>
      </c>
      <c r="H42" s="26" t="s">
        <v>83</v>
      </c>
      <c r="I42" s="26" t="s">
        <v>751</v>
      </c>
      <c r="J42" s="26" t="s">
        <v>2388</v>
      </c>
      <c r="K42" s="198">
        <v>865339042200184</v>
      </c>
      <c r="L42" s="26">
        <v>3315495246</v>
      </c>
    </row>
    <row r="43" spans="2:12" ht="15.75" hidden="1" customHeight="1">
      <c r="B43" s="124">
        <v>39</v>
      </c>
      <c r="C43" s="163">
        <f>Demographics!C45</f>
        <v>0</v>
      </c>
      <c r="D43" s="29" t="str">
        <f>HR!J43</f>
        <v>Mr. Bilal Usman</v>
      </c>
      <c r="E43" s="26" t="s">
        <v>2388</v>
      </c>
      <c r="F43" s="345">
        <v>356049080091157</v>
      </c>
      <c r="G43" s="26">
        <v>3459765690</v>
      </c>
      <c r="H43" s="26" t="s">
        <v>85</v>
      </c>
      <c r="I43" s="26" t="s">
        <v>766</v>
      </c>
      <c r="J43" s="26" t="s">
        <v>2388</v>
      </c>
      <c r="K43" s="198">
        <v>357812087289473</v>
      </c>
      <c r="L43" s="26">
        <v>3015390678</v>
      </c>
    </row>
    <row r="44" spans="2:12" ht="15.75" hidden="1" customHeight="1">
      <c r="B44" s="124">
        <v>40</v>
      </c>
      <c r="C44" s="163">
        <f>Demographics!C46</f>
        <v>0</v>
      </c>
      <c r="D44" s="29" t="str">
        <f>HR!J44</f>
        <v>Mr. Rafaqat Hussain</v>
      </c>
      <c r="E44" s="26" t="s">
        <v>2388</v>
      </c>
      <c r="F44" s="345">
        <v>353397094935155</v>
      </c>
      <c r="G44" s="26">
        <v>3248806936</v>
      </c>
      <c r="H44" s="26" t="s">
        <v>87</v>
      </c>
      <c r="I44" s="26" t="s">
        <v>775</v>
      </c>
      <c r="J44" s="26" t="s">
        <v>2388</v>
      </c>
      <c r="K44" s="198">
        <v>357812087526114</v>
      </c>
      <c r="L44" s="26">
        <v>3329682216</v>
      </c>
    </row>
    <row r="45" spans="2:12" ht="15.75" hidden="1" customHeight="1">
      <c r="B45" s="124">
        <v>41</v>
      </c>
      <c r="C45" s="163">
        <f>Demographics!C47</f>
        <v>0</v>
      </c>
      <c r="D45" s="29" t="str">
        <f>HR!J45</f>
        <v>Mr. Ghulam Aqeel</v>
      </c>
      <c r="E45" s="26" t="s">
        <v>2388</v>
      </c>
      <c r="F45" s="345">
        <v>353392097573863</v>
      </c>
      <c r="G45" s="26">
        <v>3005160383</v>
      </c>
      <c r="H45" s="26" t="s">
        <v>89</v>
      </c>
      <c r="I45" s="26" t="s">
        <v>787</v>
      </c>
      <c r="J45" s="26" t="s">
        <v>2388</v>
      </c>
      <c r="K45" s="198">
        <v>357812087194988</v>
      </c>
      <c r="L45" s="26"/>
    </row>
    <row r="46" spans="2:12" ht="15.75" hidden="1" customHeight="1">
      <c r="B46" s="124">
        <v>42</v>
      </c>
      <c r="C46" s="163">
        <f>Demographics!C48</f>
        <v>0</v>
      </c>
      <c r="D46" s="29" t="str">
        <f>HR!J46</f>
        <v>Mr. Mohsin Ali</v>
      </c>
      <c r="E46" s="26" t="s">
        <v>2388</v>
      </c>
      <c r="F46" s="345">
        <v>356049087965601</v>
      </c>
      <c r="G46" s="26">
        <v>3459753144</v>
      </c>
      <c r="H46" s="26" t="s">
        <v>91</v>
      </c>
      <c r="I46" s="26" t="s">
        <v>2390</v>
      </c>
      <c r="J46" s="26" t="s">
        <v>2388</v>
      </c>
      <c r="K46" s="198">
        <v>357812088229981</v>
      </c>
      <c r="L46" s="26">
        <v>3145699102</v>
      </c>
    </row>
    <row r="47" spans="2:12" ht="15.75" hidden="1" customHeight="1">
      <c r="B47" s="124">
        <v>43</v>
      </c>
      <c r="C47" s="163">
        <f>Demographics!C49</f>
        <v>0</v>
      </c>
      <c r="D47" s="29" t="str">
        <f>HR!J47</f>
        <v>Mr. Umair CDCs</v>
      </c>
      <c r="E47" s="26" t="s">
        <v>2388</v>
      </c>
      <c r="F47" s="345">
        <v>353397096364669</v>
      </c>
      <c r="G47" s="26">
        <v>3425278139</v>
      </c>
      <c r="H47" s="26" t="s">
        <v>93</v>
      </c>
      <c r="I47" s="26" t="s">
        <v>810</v>
      </c>
      <c r="J47" s="26" t="s">
        <v>2388</v>
      </c>
      <c r="K47" s="198">
        <v>357812085232749</v>
      </c>
      <c r="L47" s="26">
        <v>3105356632</v>
      </c>
    </row>
    <row r="48" spans="2:12" ht="15.75" hidden="1" customHeight="1">
      <c r="B48" s="124">
        <v>44</v>
      </c>
      <c r="C48" s="163">
        <f>Demographics!C50</f>
        <v>0</v>
      </c>
      <c r="D48" s="29" t="str">
        <f>HR!J48</f>
        <v>Mr. Mohsin Talal</v>
      </c>
      <c r="E48" s="26" t="s">
        <v>2388</v>
      </c>
      <c r="F48" s="345">
        <v>353397095201805</v>
      </c>
      <c r="G48" s="26">
        <v>3025247327</v>
      </c>
      <c r="H48" s="26" t="s">
        <v>95</v>
      </c>
      <c r="I48" s="26" t="s">
        <v>633</v>
      </c>
      <c r="J48" s="26" t="s">
        <v>2388</v>
      </c>
      <c r="K48" s="198">
        <v>357812087929888</v>
      </c>
      <c r="L48" s="26">
        <v>3035457925</v>
      </c>
    </row>
    <row r="49" spans="2:12" ht="15.75" hidden="1" customHeight="1">
      <c r="B49" s="124">
        <v>45</v>
      </c>
      <c r="C49" s="163">
        <f>Demographics!C51</f>
        <v>0</v>
      </c>
      <c r="D49" s="29" t="str">
        <f>HR!J49</f>
        <v>Mr.Rafi Ullah CDCs</v>
      </c>
      <c r="E49" s="26" t="s">
        <v>2388</v>
      </c>
      <c r="F49" s="345">
        <v>353397095190842</v>
      </c>
      <c r="G49" s="26">
        <v>3410925744</v>
      </c>
      <c r="H49" s="26" t="s">
        <v>97</v>
      </c>
      <c r="I49" s="26" t="s">
        <v>849</v>
      </c>
      <c r="J49" s="26" t="s">
        <v>2388</v>
      </c>
      <c r="K49" s="198">
        <v>357812087497688</v>
      </c>
      <c r="L49" s="26">
        <v>3105356534</v>
      </c>
    </row>
    <row r="50" spans="2:12" ht="15.75" hidden="1" customHeight="1">
      <c r="B50" s="124">
        <v>46</v>
      </c>
      <c r="C50" s="163">
        <f>Demographics!C52</f>
        <v>0</v>
      </c>
      <c r="D50" s="29" t="str">
        <f>HR!J50</f>
        <v>Mr. Umar Faizan</v>
      </c>
      <c r="E50" s="26" t="s">
        <v>2388</v>
      </c>
      <c r="F50" s="345">
        <v>353397094417139</v>
      </c>
      <c r="G50" s="26">
        <v>3465742706</v>
      </c>
      <c r="H50" s="26" t="s">
        <v>99</v>
      </c>
      <c r="I50" s="26" t="s">
        <v>2391</v>
      </c>
      <c r="J50" s="26" t="s">
        <v>2388</v>
      </c>
      <c r="K50" s="198">
        <v>357812087194996</v>
      </c>
      <c r="L50" s="26">
        <v>3438934209</v>
      </c>
    </row>
    <row r="51" spans="2:12" ht="15.75" hidden="1" customHeight="1">
      <c r="B51" s="124">
        <v>47</v>
      </c>
      <c r="C51" s="163">
        <f>Demographics!C53</f>
        <v>0</v>
      </c>
      <c r="D51" s="29" t="str">
        <f>HR!J51</f>
        <v>Mr. Qaiser Mahmood</v>
      </c>
      <c r="E51" s="26" t="s">
        <v>2388</v>
      </c>
      <c r="F51" s="345">
        <v>353397096022705</v>
      </c>
      <c r="G51" s="26">
        <v>3475708859</v>
      </c>
      <c r="H51" s="26" t="s">
        <v>101</v>
      </c>
      <c r="I51" s="26" t="s">
        <v>382</v>
      </c>
      <c r="J51" s="26" t="s">
        <v>2388</v>
      </c>
      <c r="K51" s="198">
        <v>357812088007882</v>
      </c>
      <c r="L51" s="26">
        <v>3425898190</v>
      </c>
    </row>
    <row r="52" spans="2:12" ht="15.75" hidden="1" customHeight="1">
      <c r="B52" s="124">
        <v>48</v>
      </c>
      <c r="C52" s="163">
        <f>Demographics!C54</f>
        <v>0</v>
      </c>
      <c r="D52" s="29" t="str">
        <f>HR!J52</f>
        <v>Mr. Muhammad Nafees</v>
      </c>
      <c r="E52" s="26" t="s">
        <v>2392</v>
      </c>
      <c r="F52" s="141" t="s">
        <v>2393</v>
      </c>
      <c r="G52" s="26">
        <v>0</v>
      </c>
      <c r="H52" s="26" t="s">
        <v>926</v>
      </c>
      <c r="I52" s="26" t="s">
        <v>382</v>
      </c>
      <c r="J52" s="26" t="s">
        <v>382</v>
      </c>
      <c r="K52" s="198" t="s">
        <v>382</v>
      </c>
      <c r="L52" s="26" t="s">
        <v>382</v>
      </c>
    </row>
    <row r="53" spans="2:12" ht="15.75" hidden="1" customHeight="1">
      <c r="B53" s="124">
        <v>49</v>
      </c>
      <c r="C53" s="199">
        <f>Demographics!C55</f>
        <v>0</v>
      </c>
      <c r="D53" s="29" t="str">
        <f>HR!J53</f>
        <v>Nil</v>
      </c>
      <c r="E53" s="36" t="s">
        <v>2394</v>
      </c>
      <c r="F53" s="215" t="s">
        <v>382</v>
      </c>
      <c r="G53" s="159" t="s">
        <v>382</v>
      </c>
      <c r="H53" s="159" t="s">
        <v>883</v>
      </c>
      <c r="I53" s="159" t="s">
        <v>2395</v>
      </c>
      <c r="J53" s="173" t="s">
        <v>2392</v>
      </c>
      <c r="K53" s="200">
        <v>353415707220425</v>
      </c>
      <c r="L53" s="159" t="s">
        <v>2396</v>
      </c>
    </row>
    <row r="54" spans="2:12" ht="15.75" hidden="1" customHeight="1">
      <c r="B54" s="124">
        <v>50</v>
      </c>
      <c r="C54" s="199">
        <f>Demographics!C56</f>
        <v>0</v>
      </c>
      <c r="D54" s="29" t="str">
        <f>HR!J54</f>
        <v>Yasir Irshad</v>
      </c>
      <c r="E54" s="26" t="s">
        <v>2392</v>
      </c>
      <c r="F54" s="215" t="s">
        <v>2397</v>
      </c>
      <c r="G54" s="173">
        <v>3338167412</v>
      </c>
      <c r="H54" s="159" t="s">
        <v>892</v>
      </c>
      <c r="I54" s="201" t="s">
        <v>2398</v>
      </c>
      <c r="J54" s="202" t="s">
        <v>2392</v>
      </c>
      <c r="K54" s="203">
        <v>357812087488042</v>
      </c>
      <c r="L54" s="202" t="s">
        <v>382</v>
      </c>
    </row>
    <row r="55" spans="2:12" ht="15.75" hidden="1" customHeight="1">
      <c r="B55" s="124">
        <v>51</v>
      </c>
      <c r="C55" s="199">
        <f>Demographics!C57</f>
        <v>0</v>
      </c>
      <c r="D55" s="29" t="str">
        <f>HR!J55</f>
        <v>Saqif Mehmood</v>
      </c>
      <c r="E55" s="26" t="s">
        <v>2392</v>
      </c>
      <c r="F55" s="215">
        <v>358554080512423</v>
      </c>
      <c r="G55" s="173">
        <v>3338167416</v>
      </c>
      <c r="H55" s="159" t="s">
        <v>2399</v>
      </c>
      <c r="I55" s="201" t="s">
        <v>2400</v>
      </c>
      <c r="J55" s="202" t="s">
        <v>2392</v>
      </c>
      <c r="K55" s="204">
        <v>358964611686028</v>
      </c>
      <c r="L55" s="205" t="s">
        <v>2401</v>
      </c>
    </row>
    <row r="56" spans="2:12" ht="15.75" hidden="1" customHeight="1">
      <c r="B56" s="124">
        <v>52</v>
      </c>
      <c r="C56" s="199">
        <f>Demographics!C58</f>
        <v>0</v>
      </c>
      <c r="D56" s="29" t="str">
        <f>HR!J56</f>
        <v>Yasim Afzal</v>
      </c>
      <c r="E56" s="26" t="s">
        <v>2392</v>
      </c>
      <c r="F56" s="215" t="s">
        <v>2393</v>
      </c>
      <c r="G56" s="173">
        <v>3338167420</v>
      </c>
      <c r="H56" s="159" t="s">
        <v>2402</v>
      </c>
      <c r="I56" s="206" t="s">
        <v>2403</v>
      </c>
      <c r="J56" s="207" t="s">
        <v>2392</v>
      </c>
      <c r="K56" s="208" t="s">
        <v>2404</v>
      </c>
      <c r="L56" s="207" t="s">
        <v>2405</v>
      </c>
    </row>
    <row r="57" spans="2:12" ht="15.75" hidden="1" customHeight="1">
      <c r="B57" s="124">
        <v>53</v>
      </c>
      <c r="C57" s="199">
        <f>Demographics!C59</f>
        <v>0</v>
      </c>
      <c r="D57" s="29" t="str">
        <f>HR!J57</f>
        <v>Atta ur Rehman</v>
      </c>
      <c r="E57" s="26" t="s">
        <v>2392</v>
      </c>
      <c r="F57" s="215" t="s">
        <v>2406</v>
      </c>
      <c r="G57" s="173">
        <v>3338167424</v>
      </c>
      <c r="H57" s="159" t="s">
        <v>926</v>
      </c>
      <c r="I57" s="206" t="s">
        <v>2407</v>
      </c>
      <c r="J57" s="207" t="s">
        <v>2392</v>
      </c>
      <c r="K57" s="208" t="s">
        <v>2408</v>
      </c>
      <c r="L57" s="207" t="s">
        <v>2405</v>
      </c>
    </row>
    <row r="58" spans="2:12" ht="15.75" hidden="1" customHeight="1">
      <c r="B58" s="124">
        <v>54</v>
      </c>
      <c r="C58" s="199">
        <f>Demographics!C60</f>
        <v>0</v>
      </c>
      <c r="D58" s="29" t="str">
        <f>HR!J58</f>
        <v>Nazim Hussain</v>
      </c>
      <c r="E58" s="26" t="s">
        <v>2392</v>
      </c>
      <c r="F58" s="215" t="s">
        <v>2409</v>
      </c>
      <c r="G58" s="173">
        <v>3338167411</v>
      </c>
      <c r="H58" s="159" t="s">
        <v>938</v>
      </c>
      <c r="I58" s="206" t="s">
        <v>2410</v>
      </c>
      <c r="J58" s="207" t="s">
        <v>2392</v>
      </c>
      <c r="K58" s="208">
        <v>863838032711284</v>
      </c>
      <c r="L58" s="207" t="s">
        <v>2405</v>
      </c>
    </row>
    <row r="59" spans="2:12" ht="15.75" hidden="1" customHeight="1">
      <c r="B59" s="124">
        <v>55</v>
      </c>
      <c r="C59" s="199">
        <f>Demographics!C61</f>
        <v>0</v>
      </c>
      <c r="D59" s="29" t="str">
        <f>HR!J59</f>
        <v>Nouman Zafar</v>
      </c>
      <c r="E59" s="26" t="s">
        <v>2392</v>
      </c>
      <c r="F59" s="215" t="s">
        <v>2411</v>
      </c>
      <c r="G59" s="173">
        <v>3338167413</v>
      </c>
      <c r="H59" s="173" t="s">
        <v>955</v>
      </c>
      <c r="I59" s="206" t="s">
        <v>959</v>
      </c>
      <c r="J59" s="207" t="s">
        <v>2392</v>
      </c>
      <c r="K59" s="208">
        <v>864304051669191</v>
      </c>
      <c r="L59" s="207" t="s">
        <v>2412</v>
      </c>
    </row>
    <row r="60" spans="2:12" ht="15.75" hidden="1" customHeight="1">
      <c r="B60" s="124">
        <v>56</v>
      </c>
      <c r="C60" s="199">
        <f>Demographics!C62</f>
        <v>0</v>
      </c>
      <c r="D60" s="29" t="str">
        <f>HR!J60</f>
        <v>Farheen Imran</v>
      </c>
      <c r="E60" s="26" t="s">
        <v>2392</v>
      </c>
      <c r="F60" s="215">
        <v>353392093213704</v>
      </c>
      <c r="G60" s="173">
        <v>3338167423</v>
      </c>
      <c r="H60" s="173" t="s">
        <v>2413</v>
      </c>
      <c r="I60" s="206" t="s">
        <v>2414</v>
      </c>
      <c r="J60" s="207" t="s">
        <v>2392</v>
      </c>
      <c r="K60" s="208">
        <v>357812087487424</v>
      </c>
      <c r="L60" s="207" t="s">
        <v>2415</v>
      </c>
    </row>
    <row r="61" spans="2:12" ht="15.75" hidden="1" customHeight="1">
      <c r="B61" s="124">
        <v>57</v>
      </c>
      <c r="C61" s="199">
        <f>Demographics!C63</f>
        <v>0</v>
      </c>
      <c r="D61" s="29" t="str">
        <f>HR!J61</f>
        <v>M Ayub</v>
      </c>
      <c r="E61" s="26" t="s">
        <v>2392</v>
      </c>
      <c r="F61" s="215" t="s">
        <v>2416</v>
      </c>
      <c r="G61" s="173">
        <v>3338167342</v>
      </c>
      <c r="H61" s="173" t="s">
        <v>994</v>
      </c>
      <c r="I61" s="206" t="s">
        <v>997</v>
      </c>
      <c r="J61" s="207" t="s">
        <v>2392</v>
      </c>
      <c r="K61" s="208">
        <v>357812087484876</v>
      </c>
      <c r="L61" s="207" t="s">
        <v>2417</v>
      </c>
    </row>
    <row r="62" spans="2:12" ht="15.75" hidden="1" customHeight="1">
      <c r="B62" s="124">
        <v>58</v>
      </c>
      <c r="C62" s="199">
        <f>Demographics!C64</f>
        <v>0</v>
      </c>
      <c r="D62" s="29" t="str">
        <f>HR!J62</f>
        <v>Nil</v>
      </c>
      <c r="E62" s="26" t="s">
        <v>2392</v>
      </c>
      <c r="F62" s="215" t="s">
        <v>2409</v>
      </c>
      <c r="G62" s="173">
        <v>3248807029</v>
      </c>
      <c r="H62" s="173" t="s">
        <v>2418</v>
      </c>
      <c r="I62" s="206" t="s">
        <v>2419</v>
      </c>
      <c r="J62" s="207" t="s">
        <v>2392</v>
      </c>
      <c r="K62" s="208">
        <v>353415707516509</v>
      </c>
      <c r="L62" s="207" t="s">
        <v>2420</v>
      </c>
    </row>
    <row r="63" spans="2:12" ht="15.75" hidden="1" customHeight="1">
      <c r="B63" s="124">
        <v>59</v>
      </c>
      <c r="C63" s="209" t="s">
        <v>108</v>
      </c>
      <c r="D63" s="30" t="s">
        <v>382</v>
      </c>
      <c r="E63" s="36" t="s">
        <v>2394</v>
      </c>
      <c r="F63" s="215" t="s">
        <v>382</v>
      </c>
      <c r="G63" s="159" t="s">
        <v>381</v>
      </c>
      <c r="H63" s="173" t="s">
        <v>2421</v>
      </c>
      <c r="I63" s="206" t="s">
        <v>2422</v>
      </c>
      <c r="J63" s="207" t="s">
        <v>2392</v>
      </c>
      <c r="K63" s="208">
        <v>353415705458514</v>
      </c>
      <c r="L63" s="207" t="s">
        <v>2401</v>
      </c>
    </row>
    <row r="64" spans="2:12" ht="15.75" hidden="1" customHeight="1">
      <c r="B64" s="124">
        <v>60</v>
      </c>
      <c r="C64" s="163">
        <f>Demographics!C65</f>
        <v>0</v>
      </c>
      <c r="D64" s="29" t="str">
        <f>HR!J63</f>
        <v>Faisal</v>
      </c>
      <c r="E64" s="26" t="s">
        <v>2388</v>
      </c>
      <c r="F64" s="141"/>
      <c r="G64" s="26"/>
      <c r="H64" s="26"/>
      <c r="I64" s="26"/>
      <c r="J64" s="26"/>
      <c r="K64" s="198"/>
      <c r="L64" s="26"/>
    </row>
    <row r="65" spans="2:12" ht="15.75" hidden="1" customHeight="1">
      <c r="B65" s="124">
        <v>61</v>
      </c>
      <c r="C65" s="163">
        <f>Demographics!C66</f>
        <v>0</v>
      </c>
      <c r="D65" s="29" t="str">
        <f>HR!J64</f>
        <v>Junaid Hameed Chuhdry</v>
      </c>
      <c r="E65" s="26" t="s">
        <v>2388</v>
      </c>
      <c r="F65" s="141">
        <v>3.53392096779792E+17</v>
      </c>
      <c r="G65" s="179">
        <v>3338167390</v>
      </c>
      <c r="H65" s="179" t="s">
        <v>2325</v>
      </c>
      <c r="I65" s="179">
        <v>1</v>
      </c>
      <c r="J65" s="146"/>
      <c r="K65" s="179">
        <v>0</v>
      </c>
      <c r="L65" s="26"/>
    </row>
    <row r="66" spans="2:12" ht="15.75" hidden="1" customHeight="1">
      <c r="B66" s="124">
        <v>62</v>
      </c>
      <c r="C66" s="163">
        <f>Demographics!C67</f>
        <v>0</v>
      </c>
      <c r="D66" s="29" t="str">
        <f>HR!J65</f>
        <v>Ch Talal Ahmed</v>
      </c>
      <c r="E66" s="26" t="s">
        <v>2388</v>
      </c>
      <c r="F66" s="141">
        <v>3338167356</v>
      </c>
      <c r="G66" s="179">
        <v>1</v>
      </c>
      <c r="H66" s="146"/>
      <c r="I66" s="179">
        <v>0</v>
      </c>
      <c r="J66" s="26"/>
      <c r="K66" s="198"/>
      <c r="L66" s="26"/>
    </row>
    <row r="67" spans="2:12" ht="15.75" hidden="1" customHeight="1">
      <c r="B67" s="124">
        <v>63</v>
      </c>
      <c r="C67" s="163">
        <f>Demographics!C68</f>
        <v>0</v>
      </c>
      <c r="D67" s="29" t="str">
        <f>HR!J66</f>
        <v>Nazakat Shah</v>
      </c>
      <c r="E67" s="26" t="s">
        <v>2388</v>
      </c>
      <c r="F67" s="346">
        <v>3165407331</v>
      </c>
      <c r="G67" s="210" t="s">
        <v>2325</v>
      </c>
      <c r="H67" s="210">
        <v>1</v>
      </c>
      <c r="I67" s="149"/>
      <c r="J67" s="210">
        <v>0</v>
      </c>
      <c r="K67" s="198"/>
      <c r="L67" s="26"/>
    </row>
    <row r="68" spans="2:12" ht="15.75" hidden="1" customHeight="1">
      <c r="B68" s="124">
        <v>64</v>
      </c>
      <c r="C68" s="163">
        <f>Demographics!C69</f>
        <v>0</v>
      </c>
      <c r="D68" s="29" t="str">
        <f>HR!J67</f>
        <v>Ali Shan</v>
      </c>
      <c r="E68" s="26" t="s">
        <v>2388</v>
      </c>
      <c r="F68" s="347" t="s">
        <v>2423</v>
      </c>
      <c r="G68" s="179">
        <v>3022314549</v>
      </c>
      <c r="H68" s="179" t="s">
        <v>2424</v>
      </c>
      <c r="I68" s="179" t="s">
        <v>2425</v>
      </c>
      <c r="J68" s="179">
        <v>1</v>
      </c>
      <c r="K68" s="148" t="s">
        <v>382</v>
      </c>
      <c r="L68" s="179">
        <v>1</v>
      </c>
    </row>
    <row r="69" spans="2:12" ht="15.75" hidden="1" customHeight="1">
      <c r="B69" s="124">
        <v>65</v>
      </c>
      <c r="C69" s="163">
        <f>Demographics!C70</f>
        <v>0</v>
      </c>
      <c r="D69" s="29" t="str">
        <f>HR!J68</f>
        <v>Ahmed Sayyam</v>
      </c>
      <c r="E69" s="32" t="s">
        <v>2388</v>
      </c>
      <c r="F69" s="348">
        <v>353397094933390</v>
      </c>
      <c r="G69" s="180" t="s">
        <v>2358</v>
      </c>
      <c r="H69" s="179">
        <v>3338167356</v>
      </c>
      <c r="I69" s="179" t="s">
        <v>2325</v>
      </c>
      <c r="J69" s="179">
        <v>1</v>
      </c>
      <c r="K69" s="146"/>
      <c r="L69" s="179">
        <v>0</v>
      </c>
    </row>
    <row r="70" spans="2:12" ht="15.75" hidden="1" customHeight="1">
      <c r="B70" s="124">
        <v>66</v>
      </c>
      <c r="C70" s="163">
        <f>Demographics!C71</f>
        <v>0</v>
      </c>
      <c r="D70" s="29" t="str">
        <f>HR!J69</f>
        <v>M Muzammal</v>
      </c>
      <c r="E70" s="32" t="s">
        <v>2388</v>
      </c>
      <c r="F70" s="141" t="s">
        <v>382</v>
      </c>
      <c r="G70" s="26"/>
      <c r="H70" s="26"/>
      <c r="I70" s="26"/>
      <c r="J70" s="26"/>
      <c r="K70" s="198"/>
      <c r="L70" s="26"/>
    </row>
    <row r="71" spans="2:12" ht="15.75" hidden="1" customHeight="1">
      <c r="B71" s="124">
        <v>67</v>
      </c>
      <c r="C71" s="163">
        <f>Demographics!C72</f>
        <v>0</v>
      </c>
      <c r="D71" s="29" t="str">
        <f>HR!J70</f>
        <v>Sajid Khan</v>
      </c>
      <c r="E71" s="32" t="s">
        <v>2388</v>
      </c>
      <c r="F71" s="348">
        <v>353397094933390</v>
      </c>
      <c r="G71" s="180" t="s">
        <v>2358</v>
      </c>
      <c r="H71" s="179">
        <v>3072002716</v>
      </c>
      <c r="I71" s="179" t="s">
        <v>2325</v>
      </c>
      <c r="J71" s="179">
        <v>1</v>
      </c>
      <c r="K71" s="146"/>
      <c r="L71" s="179">
        <v>0</v>
      </c>
    </row>
    <row r="72" spans="2:12" ht="15.75" hidden="1" customHeight="1">
      <c r="B72" s="124">
        <v>68</v>
      </c>
      <c r="C72" s="163">
        <f>Demographics!C73</f>
        <v>0</v>
      </c>
      <c r="D72" s="29" t="str">
        <f>HR!J71</f>
        <v>M Ayub</v>
      </c>
      <c r="E72" s="26" t="s">
        <v>2388</v>
      </c>
      <c r="F72" s="348" t="s">
        <v>481</v>
      </c>
      <c r="G72" s="180" t="s">
        <v>2358</v>
      </c>
      <c r="H72" s="179">
        <v>3338167367</v>
      </c>
      <c r="I72" s="179" t="s">
        <v>382</v>
      </c>
      <c r="J72" s="179">
        <v>1</v>
      </c>
      <c r="K72" s="146"/>
      <c r="L72" s="179">
        <v>0</v>
      </c>
    </row>
    <row r="73" spans="2:12" ht="15.75" hidden="1" customHeight="1">
      <c r="B73" s="124">
        <v>69</v>
      </c>
      <c r="C73" s="163">
        <f>Demographics!C74</f>
        <v>0</v>
      </c>
      <c r="D73" s="29" t="str">
        <f>HR!J72</f>
        <v>Mateen Ishtaq</v>
      </c>
      <c r="E73" s="26" t="s">
        <v>2388</v>
      </c>
      <c r="F73" s="348" t="s">
        <v>481</v>
      </c>
      <c r="G73" s="180" t="s">
        <v>2358</v>
      </c>
      <c r="H73" s="179">
        <v>3338167367</v>
      </c>
      <c r="I73" s="179" t="s">
        <v>382</v>
      </c>
      <c r="J73" s="179">
        <v>1</v>
      </c>
      <c r="K73" s="146"/>
      <c r="L73" s="179">
        <v>0</v>
      </c>
    </row>
    <row r="74" spans="2:12" ht="15.75" hidden="1" customHeight="1">
      <c r="B74" s="124">
        <v>70</v>
      </c>
      <c r="C74" s="163">
        <f>Demographics!C75</f>
        <v>0</v>
      </c>
      <c r="D74" s="29" t="str">
        <f>HR!J73</f>
        <v>Farukh</v>
      </c>
      <c r="E74" s="26" t="s">
        <v>2388</v>
      </c>
      <c r="F74" s="180" t="s">
        <v>1037</v>
      </c>
      <c r="G74" s="179" t="s">
        <v>1037</v>
      </c>
      <c r="H74" s="180" t="s">
        <v>1037</v>
      </c>
      <c r="I74" s="179" t="s">
        <v>1037</v>
      </c>
      <c r="J74" s="179" t="s">
        <v>1037</v>
      </c>
      <c r="K74" s="179" t="s">
        <v>1037</v>
      </c>
      <c r="L74" s="146">
        <v>1</v>
      </c>
    </row>
    <row r="75" spans="2:12" ht="15.75" hidden="1" customHeight="1">
      <c r="B75" s="124">
        <v>71</v>
      </c>
      <c r="C75" s="163">
        <f>Demographics!C76</f>
        <v>0</v>
      </c>
      <c r="D75" s="29" t="str">
        <f>HR!J74</f>
        <v>narmeen jameel</v>
      </c>
      <c r="E75" s="26" t="s">
        <v>2388</v>
      </c>
      <c r="F75" s="347" t="s">
        <v>2426</v>
      </c>
      <c r="G75" s="180" t="s">
        <v>2358</v>
      </c>
      <c r="H75" s="179" t="s">
        <v>481</v>
      </c>
      <c r="I75" s="179" t="s">
        <v>481</v>
      </c>
      <c r="J75" s="179" t="s">
        <v>481</v>
      </c>
      <c r="K75" s="146" t="s">
        <v>481</v>
      </c>
      <c r="L75" s="179">
        <v>1</v>
      </c>
    </row>
    <row r="76" spans="2:12" ht="15.75" hidden="1" customHeight="1">
      <c r="B76" s="124">
        <v>72</v>
      </c>
      <c r="C76" s="163">
        <f>Demographics!C77</f>
        <v>0</v>
      </c>
      <c r="D76" s="29" t="str">
        <f>HR!J75</f>
        <v>Attia Fatima</v>
      </c>
      <c r="E76" s="26" t="s">
        <v>2388</v>
      </c>
      <c r="F76" s="348" t="s">
        <v>2427</v>
      </c>
      <c r="G76" s="180" t="s">
        <v>2358</v>
      </c>
      <c r="H76" s="179">
        <v>3114060460</v>
      </c>
      <c r="I76" s="179" t="s">
        <v>2251</v>
      </c>
      <c r="J76" s="179">
        <v>1</v>
      </c>
      <c r="K76" s="146" t="s">
        <v>2428</v>
      </c>
      <c r="L76" s="179">
        <v>1</v>
      </c>
    </row>
    <row r="77" spans="2:12" ht="15.75" hidden="1" customHeight="1">
      <c r="B77" s="124">
        <v>73</v>
      </c>
      <c r="C77" s="163">
        <f>Demographics!C78</f>
        <v>0</v>
      </c>
      <c r="D77" s="29" t="str">
        <f>HR!J76</f>
        <v>MUHAMMAD AHSAN QURESHI</v>
      </c>
      <c r="E77" s="26" t="s">
        <v>2388</v>
      </c>
      <c r="F77" s="348" t="s">
        <v>2427</v>
      </c>
      <c r="G77" s="180" t="s">
        <v>2358</v>
      </c>
      <c r="H77" s="179">
        <v>3114060460</v>
      </c>
      <c r="I77" s="179" t="s">
        <v>2251</v>
      </c>
      <c r="J77" s="179">
        <v>1</v>
      </c>
      <c r="K77" s="146" t="s">
        <v>2428</v>
      </c>
      <c r="L77" s="179">
        <v>1</v>
      </c>
    </row>
    <row r="78" spans="2:12" ht="15.75" hidden="1" customHeight="1">
      <c r="B78" s="124">
        <v>74</v>
      </c>
      <c r="C78" s="163">
        <f>Demographics!C79</f>
        <v>0</v>
      </c>
      <c r="D78" s="29" t="str">
        <f>HR!J77</f>
        <v>Taimoor Azam</v>
      </c>
      <c r="E78" s="26" t="s">
        <v>2388</v>
      </c>
      <c r="F78" s="149" t="s">
        <v>481</v>
      </c>
      <c r="G78" s="180" t="s">
        <v>2358</v>
      </c>
      <c r="H78" s="148" t="s">
        <v>481</v>
      </c>
      <c r="I78" s="148" t="s">
        <v>481</v>
      </c>
      <c r="J78" s="148" t="s">
        <v>481</v>
      </c>
      <c r="K78" s="148" t="s">
        <v>481</v>
      </c>
      <c r="L78" s="179">
        <v>1</v>
      </c>
    </row>
    <row r="79" spans="2:12" ht="15.75" hidden="1" customHeight="1">
      <c r="B79" s="124">
        <v>75</v>
      </c>
      <c r="C79" s="163">
        <f>Demographics!C80</f>
        <v>0</v>
      </c>
      <c r="D79" s="29" t="str">
        <f>HR!J78</f>
        <v>Shafique</v>
      </c>
      <c r="E79" s="26" t="s">
        <v>2388</v>
      </c>
      <c r="F79" s="348" t="s">
        <v>2429</v>
      </c>
      <c r="G79" s="180" t="s">
        <v>2358</v>
      </c>
      <c r="H79" s="179">
        <v>3454348088</v>
      </c>
      <c r="I79" s="179" t="s">
        <v>2430</v>
      </c>
      <c r="J79" s="179">
        <v>1</v>
      </c>
      <c r="K79" s="146" t="s">
        <v>2431</v>
      </c>
      <c r="L79" s="179" t="s">
        <v>403</v>
      </c>
    </row>
    <row r="80" spans="2:12" ht="15.75" hidden="1" customHeight="1">
      <c r="B80" s="124">
        <v>76</v>
      </c>
      <c r="C80" s="163">
        <f>Demographics!C81</f>
        <v>0</v>
      </c>
      <c r="D80" s="29" t="str">
        <f>HR!J79</f>
        <v>Rizwan</v>
      </c>
      <c r="E80" s="179" t="s">
        <v>2392</v>
      </c>
      <c r="F80" s="348" t="s">
        <v>481</v>
      </c>
      <c r="G80" s="179" t="s">
        <v>481</v>
      </c>
      <c r="H80" s="179" t="s">
        <v>481</v>
      </c>
      <c r="I80" s="179" t="s">
        <v>481</v>
      </c>
      <c r="J80" s="179" t="s">
        <v>481</v>
      </c>
      <c r="K80" s="179" t="s">
        <v>481</v>
      </c>
      <c r="L80" s="179" t="s">
        <v>481</v>
      </c>
    </row>
    <row r="81" spans="2:12" ht="15.75" hidden="1" customHeight="1">
      <c r="B81" s="124">
        <v>77</v>
      </c>
      <c r="C81" s="163">
        <f>Demographics!C82</f>
        <v>0</v>
      </c>
      <c r="D81" s="29" t="str">
        <f>HR!J80</f>
        <v>Mehwish</v>
      </c>
      <c r="E81" s="179" t="s">
        <v>2392</v>
      </c>
      <c r="F81" s="149" t="s">
        <v>481</v>
      </c>
      <c r="G81" s="148" t="s">
        <v>481</v>
      </c>
      <c r="H81" s="148" t="s">
        <v>481</v>
      </c>
      <c r="I81" s="148" t="s">
        <v>481</v>
      </c>
      <c r="J81" s="148" t="s">
        <v>481</v>
      </c>
      <c r="K81" s="148" t="s">
        <v>481</v>
      </c>
      <c r="L81" s="148" t="s">
        <v>481</v>
      </c>
    </row>
    <row r="82" spans="2:12" ht="15.75" hidden="1" customHeight="1">
      <c r="B82" s="124">
        <v>78</v>
      </c>
      <c r="C82" s="163">
        <f>Demographics!C83</f>
        <v>0</v>
      </c>
      <c r="D82" s="29" t="str">
        <f>HR!J81</f>
        <v>M Irfan</v>
      </c>
      <c r="E82" s="179" t="s">
        <v>2392</v>
      </c>
      <c r="F82" s="347" t="s">
        <v>2432</v>
      </c>
      <c r="G82" s="180" t="s">
        <v>2358</v>
      </c>
      <c r="H82" s="179">
        <v>3454348125</v>
      </c>
      <c r="I82" s="179" t="s">
        <v>2251</v>
      </c>
      <c r="J82" s="179">
        <v>1</v>
      </c>
      <c r="K82" s="146" t="s">
        <v>2428</v>
      </c>
      <c r="L82" s="179"/>
    </row>
    <row r="83" spans="2:12" ht="15.75" hidden="1" customHeight="1">
      <c r="B83" s="124">
        <v>79</v>
      </c>
      <c r="C83" s="163">
        <f>Demographics!C84</f>
        <v>0</v>
      </c>
      <c r="D83" s="29" t="str">
        <f>HR!J82</f>
        <v>Haroon</v>
      </c>
      <c r="E83" s="179" t="s">
        <v>2392</v>
      </c>
      <c r="F83" s="149" t="s">
        <v>382</v>
      </c>
      <c r="G83" s="148"/>
      <c r="H83" s="148"/>
      <c r="I83" s="148"/>
      <c r="J83" s="148"/>
      <c r="K83" s="198"/>
      <c r="L83" s="26"/>
    </row>
    <row r="84" spans="2:12" ht="15.75" hidden="1" customHeight="1">
      <c r="B84" s="124">
        <v>80</v>
      </c>
      <c r="C84" s="163">
        <f>Demographics!C85</f>
        <v>0</v>
      </c>
      <c r="D84" s="29" t="str">
        <f>HR!J83</f>
        <v>Bilal khalid</v>
      </c>
      <c r="E84" s="26"/>
      <c r="F84" s="348" t="s">
        <v>2433</v>
      </c>
      <c r="G84" s="180" t="s">
        <v>2358</v>
      </c>
      <c r="H84" s="179">
        <v>3304373321</v>
      </c>
      <c r="I84" s="179" t="s">
        <v>2251</v>
      </c>
      <c r="J84" s="179">
        <v>1</v>
      </c>
      <c r="K84" s="146" t="s">
        <v>2434</v>
      </c>
      <c r="L84" s="26"/>
    </row>
    <row r="85" spans="2:12" ht="15.75" hidden="1" customHeight="1">
      <c r="B85" s="124">
        <v>81</v>
      </c>
      <c r="C85" s="163">
        <f>Demographics!C86</f>
        <v>0</v>
      </c>
      <c r="D85" s="29" t="str">
        <f>HR!J84</f>
        <v>Zahid Iqbal</v>
      </c>
      <c r="E85" s="26"/>
      <c r="F85" s="348">
        <v>353362089218829</v>
      </c>
      <c r="G85" s="180" t="s">
        <v>2358</v>
      </c>
      <c r="H85" s="179">
        <v>3467372709</v>
      </c>
      <c r="I85" s="179" t="s">
        <v>2325</v>
      </c>
      <c r="J85" s="179">
        <v>1</v>
      </c>
      <c r="K85" s="146"/>
      <c r="L85" s="179">
        <v>0</v>
      </c>
    </row>
    <row r="86" spans="2:12" ht="15.75" hidden="1" customHeight="1">
      <c r="B86" s="124">
        <v>82</v>
      </c>
      <c r="C86" s="163">
        <f>Demographics!C87</f>
        <v>0</v>
      </c>
      <c r="D86" s="29" t="str">
        <f>HR!J85</f>
        <v>M Latif</v>
      </c>
      <c r="E86" s="26"/>
      <c r="F86" s="141"/>
      <c r="G86" s="26"/>
      <c r="H86" s="26"/>
      <c r="I86" s="26"/>
      <c r="J86" s="26"/>
      <c r="K86" s="198"/>
      <c r="L86" s="26"/>
    </row>
    <row r="87" spans="2:12" ht="15.75" hidden="1" customHeight="1">
      <c r="B87" s="124">
        <v>83</v>
      </c>
      <c r="C87" s="163">
        <f>Demographics!C88</f>
        <v>0</v>
      </c>
      <c r="D87" s="29" t="str">
        <f>HR!J86</f>
        <v>Adil Mehmood</v>
      </c>
      <c r="E87" s="26"/>
      <c r="F87" s="348">
        <v>353392099328837</v>
      </c>
      <c r="G87" s="180" t="s">
        <v>2358</v>
      </c>
      <c r="H87" s="179">
        <v>344505678</v>
      </c>
      <c r="I87" s="179" t="s">
        <v>2325</v>
      </c>
      <c r="J87" s="179">
        <v>1</v>
      </c>
      <c r="K87" s="146"/>
      <c r="L87" s="179">
        <v>0</v>
      </c>
    </row>
    <row r="88" spans="2:12" ht="15.75" hidden="1" customHeight="1">
      <c r="B88" s="124">
        <v>84</v>
      </c>
      <c r="C88" s="163">
        <f>Demographics!C89</f>
        <v>0</v>
      </c>
      <c r="D88" s="29" t="str">
        <f>HR!J87</f>
        <v>Syed Arslan Farooq</v>
      </c>
      <c r="E88" s="26"/>
      <c r="F88" s="141" t="s">
        <v>382</v>
      </c>
      <c r="G88" s="26"/>
      <c r="H88" s="26"/>
      <c r="I88" s="26"/>
      <c r="J88" s="26"/>
      <c r="K88" s="198"/>
      <c r="L88" s="26"/>
    </row>
    <row r="89" spans="2:12" ht="15.75" hidden="1" customHeight="1">
      <c r="B89" s="124">
        <v>85</v>
      </c>
      <c r="C89" s="163">
        <f>Demographics!C90</f>
        <v>0</v>
      </c>
      <c r="D89" s="29" t="str">
        <f>HR!J88</f>
        <v>Sabir Hussain</v>
      </c>
      <c r="E89" s="26"/>
      <c r="F89" s="348">
        <v>353292699338937</v>
      </c>
      <c r="G89" s="180" t="s">
        <v>2358</v>
      </c>
      <c r="H89" s="179">
        <v>3005503414</v>
      </c>
      <c r="I89" s="179" t="s">
        <v>2325</v>
      </c>
      <c r="J89" s="179">
        <v>1</v>
      </c>
      <c r="K89" s="146"/>
      <c r="L89" s="179">
        <v>0</v>
      </c>
    </row>
    <row r="90" spans="2:12" ht="15.75" hidden="1" customHeight="1">
      <c r="B90" s="124">
        <v>86</v>
      </c>
      <c r="C90" s="163">
        <f>Demographics!C91</f>
        <v>0</v>
      </c>
      <c r="D90" s="29" t="str">
        <f>HR!J89</f>
        <v>Tahir Satti</v>
      </c>
      <c r="E90" s="26"/>
      <c r="F90" s="141" t="s">
        <v>382</v>
      </c>
      <c r="G90" s="26"/>
      <c r="H90" s="26"/>
      <c r="I90" s="26"/>
      <c r="J90" s="26"/>
      <c r="K90" s="198"/>
      <c r="L90" s="26"/>
    </row>
    <row r="91" spans="2:12" ht="15.75" hidden="1" customHeight="1">
      <c r="B91" s="124">
        <v>87</v>
      </c>
      <c r="C91" s="163">
        <f>Demographics!C92</f>
        <v>0</v>
      </c>
      <c r="D91" s="29" t="str">
        <f>HR!J90</f>
        <v>Rashid Mehmood</v>
      </c>
      <c r="E91" s="26"/>
      <c r="F91" s="348" t="s">
        <v>2435</v>
      </c>
      <c r="G91" s="180" t="s">
        <v>2436</v>
      </c>
      <c r="H91" s="179">
        <v>2021</v>
      </c>
      <c r="I91" s="179" t="s">
        <v>2437</v>
      </c>
      <c r="J91" s="179">
        <v>1</v>
      </c>
      <c r="K91" s="146"/>
      <c r="L91" s="26"/>
    </row>
    <row r="92" spans="2:12" ht="15.75" hidden="1" customHeight="1">
      <c r="B92" s="124">
        <v>88</v>
      </c>
      <c r="C92" s="163">
        <f>Demographics!C93</f>
        <v>0</v>
      </c>
      <c r="D92" s="29" t="str">
        <f>HR!J91</f>
        <v>Saqlain Haider</v>
      </c>
      <c r="E92" s="26"/>
      <c r="F92" s="141" t="s">
        <v>481</v>
      </c>
      <c r="G92" s="26"/>
      <c r="H92" s="26"/>
      <c r="I92" s="26"/>
      <c r="J92" s="26"/>
      <c r="K92" s="198"/>
      <c r="L92" s="26"/>
    </row>
    <row r="93" spans="2:12" ht="15.75" hidden="1" customHeight="1">
      <c r="B93" s="124">
        <v>89</v>
      </c>
      <c r="C93" s="163">
        <f>Demographics!C94</f>
        <v>0</v>
      </c>
      <c r="D93" s="29" t="str">
        <f>HR!J92</f>
        <v>Khurram</v>
      </c>
      <c r="E93" s="26"/>
      <c r="F93" s="348">
        <v>33738282</v>
      </c>
      <c r="G93" s="180" t="s">
        <v>2358</v>
      </c>
      <c r="H93" s="179" t="s">
        <v>2438</v>
      </c>
      <c r="I93" s="179" t="s">
        <v>2251</v>
      </c>
      <c r="J93" s="179">
        <v>1</v>
      </c>
      <c r="K93" s="146" t="s">
        <v>2439</v>
      </c>
      <c r="L93" s="179"/>
    </row>
    <row r="94" spans="2:12" ht="15.75" hidden="1" customHeight="1">
      <c r="B94" s="124">
        <v>90</v>
      </c>
      <c r="C94" s="163">
        <f>Demographics!C95</f>
        <v>0</v>
      </c>
      <c r="D94" s="29" t="str">
        <f>HR!J93</f>
        <v>Muzammal</v>
      </c>
      <c r="E94" s="26"/>
      <c r="F94" s="348" t="s">
        <v>2440</v>
      </c>
      <c r="G94" s="180" t="s">
        <v>2358</v>
      </c>
      <c r="H94" s="179" t="s">
        <v>2438</v>
      </c>
      <c r="I94" s="179" t="s">
        <v>2251</v>
      </c>
      <c r="J94" s="179">
        <v>1</v>
      </c>
      <c r="K94" s="146" t="s">
        <v>2441</v>
      </c>
      <c r="L94" s="179"/>
    </row>
    <row r="95" spans="2:12" ht="15.75" hidden="1" customHeight="1">
      <c r="B95" s="124">
        <v>91</v>
      </c>
      <c r="C95" s="163">
        <f>Demographics!C96</f>
        <v>0</v>
      </c>
      <c r="D95" s="29" t="str">
        <f>HR!J94</f>
        <v>M Bilal akhtar</v>
      </c>
      <c r="E95" s="26"/>
      <c r="F95" s="348"/>
      <c r="G95" s="180" t="s">
        <v>2358</v>
      </c>
      <c r="H95" s="179">
        <v>3454350389</v>
      </c>
      <c r="I95" s="179"/>
      <c r="J95" s="179">
        <v>1</v>
      </c>
      <c r="K95" s="146"/>
      <c r="L95" s="179">
        <v>0</v>
      </c>
    </row>
    <row r="96" spans="2:12" ht="15.75" hidden="1" customHeight="1">
      <c r="B96" s="124">
        <v>92</v>
      </c>
      <c r="C96" s="163">
        <f>Demographics!C97</f>
        <v>0</v>
      </c>
      <c r="D96" s="29" t="str">
        <f>HR!J95</f>
        <v>Ghulam Rasool</v>
      </c>
      <c r="E96" s="26"/>
      <c r="F96" s="348" t="s">
        <v>481</v>
      </c>
      <c r="G96" s="26"/>
      <c r="H96" s="26"/>
      <c r="I96" s="26"/>
      <c r="J96" s="26"/>
      <c r="K96" s="198"/>
      <c r="L96" s="26"/>
    </row>
    <row r="97" spans="2:12" ht="15.75" hidden="1" customHeight="1">
      <c r="B97" s="124">
        <v>93</v>
      </c>
      <c r="C97" s="163">
        <f>Demographics!C98</f>
        <v>0</v>
      </c>
      <c r="D97" s="29" t="str">
        <f>HR!J96</f>
        <v>M Alam Khan</v>
      </c>
      <c r="E97" s="26"/>
      <c r="F97" s="348" t="s">
        <v>481</v>
      </c>
      <c r="G97" s="26"/>
      <c r="H97" s="26"/>
      <c r="I97" s="26"/>
      <c r="J97" s="26"/>
      <c r="K97" s="198"/>
      <c r="L97" s="26"/>
    </row>
    <row r="98" spans="2:12" ht="15.75" hidden="1" customHeight="1">
      <c r="B98" s="124">
        <v>94</v>
      </c>
      <c r="C98" s="163">
        <f>Demographics!C99</f>
        <v>0</v>
      </c>
      <c r="D98" s="29" t="str">
        <f>HR!J97</f>
        <v>Aziz Ur Rehman</v>
      </c>
      <c r="E98" s="26"/>
      <c r="F98" s="348">
        <v>353397094933390</v>
      </c>
      <c r="G98" s="180" t="s">
        <v>2358</v>
      </c>
      <c r="H98" s="179">
        <v>3345052313</v>
      </c>
      <c r="I98" s="179" t="s">
        <v>2325</v>
      </c>
      <c r="J98" s="179">
        <v>1</v>
      </c>
      <c r="K98" s="146"/>
      <c r="L98" s="179">
        <v>0</v>
      </c>
    </row>
    <row r="99" spans="2:12" ht="15.75" hidden="1" customHeight="1">
      <c r="B99" s="124">
        <v>95</v>
      </c>
      <c r="C99" s="163">
        <f>Demographics!C100</f>
        <v>0</v>
      </c>
      <c r="D99" s="29" t="str">
        <f>HR!J98</f>
        <v>Nagina zia</v>
      </c>
      <c r="E99" s="26"/>
      <c r="F99" s="348" t="s">
        <v>2442</v>
      </c>
      <c r="G99" s="180" t="s">
        <v>2358</v>
      </c>
      <c r="H99" s="179">
        <v>3454347907</v>
      </c>
      <c r="I99" s="179" t="s">
        <v>2325</v>
      </c>
      <c r="J99" s="179">
        <v>1</v>
      </c>
      <c r="K99" s="146">
        <v>16</v>
      </c>
      <c r="L99" s="179" t="s">
        <v>382</v>
      </c>
    </row>
    <row r="100" spans="2:12" ht="15.75" hidden="1" customHeight="1">
      <c r="B100" s="124">
        <v>96</v>
      </c>
      <c r="C100" s="163">
        <f>Demographics!C101</f>
        <v>0</v>
      </c>
      <c r="D100" s="29" t="str">
        <f>HR!J99</f>
        <v>M Fareed</v>
      </c>
      <c r="E100" s="26"/>
      <c r="F100" s="348" t="s">
        <v>2442</v>
      </c>
      <c r="G100" s="180" t="s">
        <v>2358</v>
      </c>
      <c r="H100" s="179">
        <v>3454347907</v>
      </c>
      <c r="I100" s="179" t="s">
        <v>2325</v>
      </c>
      <c r="J100" s="179">
        <v>1</v>
      </c>
      <c r="K100" s="146">
        <v>16</v>
      </c>
      <c r="L100" s="179" t="s">
        <v>382</v>
      </c>
    </row>
    <row r="101" spans="2:12" ht="15.75" hidden="1" customHeight="1">
      <c r="B101" s="124">
        <v>97</v>
      </c>
      <c r="C101" s="163">
        <f>Demographics!C102</f>
        <v>0</v>
      </c>
      <c r="D101" s="29" t="str">
        <f>HR!J100</f>
        <v>Muhammad Bilal Ashraf</v>
      </c>
      <c r="E101" s="26"/>
      <c r="F101" s="348" t="s">
        <v>2443</v>
      </c>
      <c r="G101" s="180" t="s">
        <v>2358</v>
      </c>
      <c r="H101" s="179">
        <v>3404060567</v>
      </c>
      <c r="I101" s="179" t="s">
        <v>2251</v>
      </c>
      <c r="J101" s="179">
        <v>1</v>
      </c>
      <c r="K101" s="146" t="s">
        <v>2428</v>
      </c>
      <c r="L101" s="179">
        <v>1</v>
      </c>
    </row>
    <row r="102" spans="2:12" ht="15.75" hidden="1" customHeight="1">
      <c r="B102" s="124">
        <v>98</v>
      </c>
      <c r="C102" s="163">
        <f>Demographics!C103</f>
        <v>0</v>
      </c>
      <c r="D102" s="29" t="str">
        <f>HR!J101</f>
        <v>Salman Saleem</v>
      </c>
      <c r="E102" s="26"/>
      <c r="F102" s="348" t="s">
        <v>2443</v>
      </c>
      <c r="G102" s="180" t="s">
        <v>2358</v>
      </c>
      <c r="H102" s="179">
        <v>3404060567</v>
      </c>
      <c r="I102" s="179" t="s">
        <v>2251</v>
      </c>
      <c r="J102" s="179">
        <v>1</v>
      </c>
      <c r="K102" s="146" t="s">
        <v>2428</v>
      </c>
      <c r="L102" s="179">
        <v>0</v>
      </c>
    </row>
    <row r="103" spans="2:12" ht="15.75" hidden="1" customHeight="1">
      <c r="B103" s="124">
        <v>99</v>
      </c>
      <c r="C103" s="163">
        <f>Demographics!C104</f>
        <v>0</v>
      </c>
      <c r="D103" s="29" t="str">
        <f>HR!J102</f>
        <v>M Bilal Ashraf</v>
      </c>
      <c r="E103" s="26"/>
      <c r="F103" s="149" t="s">
        <v>481</v>
      </c>
      <c r="G103" s="148" t="s">
        <v>481</v>
      </c>
      <c r="H103" s="148" t="s">
        <v>481</v>
      </c>
      <c r="I103" s="148" t="s">
        <v>481</v>
      </c>
      <c r="J103" s="148" t="s">
        <v>481</v>
      </c>
      <c r="K103" s="149" t="s">
        <v>481</v>
      </c>
      <c r="L103" s="26"/>
    </row>
    <row r="104" spans="2:12" ht="15.75" hidden="1" customHeight="1">
      <c r="B104" s="124">
        <v>100</v>
      </c>
      <c r="C104" s="163">
        <f>Demographics!C105</f>
        <v>0</v>
      </c>
      <c r="D104" s="29" t="str">
        <f>HR!J103</f>
        <v>M Amir</v>
      </c>
      <c r="E104" s="26"/>
      <c r="F104" s="349" t="s">
        <v>2442</v>
      </c>
      <c r="G104" s="212" t="s">
        <v>2358</v>
      </c>
      <c r="H104" s="213">
        <v>3454347907</v>
      </c>
      <c r="I104" s="211" t="s">
        <v>2325</v>
      </c>
      <c r="J104" s="213">
        <v>1</v>
      </c>
      <c r="K104" s="214">
        <v>16</v>
      </c>
      <c r="L104" s="211" t="s">
        <v>382</v>
      </c>
    </row>
    <row r="105" spans="2:12" ht="15.75" hidden="1" customHeight="1">
      <c r="B105" s="124">
        <v>101</v>
      </c>
      <c r="C105" s="163">
        <f>Demographics!C106</f>
        <v>0</v>
      </c>
      <c r="D105" s="29" t="str">
        <f>HR!J104</f>
        <v>zubair ashraf</v>
      </c>
      <c r="E105" s="26"/>
      <c r="F105" s="348" t="s">
        <v>2443</v>
      </c>
      <c r="G105" s="180" t="s">
        <v>2358</v>
      </c>
      <c r="H105" s="179">
        <v>3404060567</v>
      </c>
      <c r="I105" s="179" t="s">
        <v>2251</v>
      </c>
      <c r="J105" s="179">
        <v>1</v>
      </c>
      <c r="K105" s="146" t="s">
        <v>2428</v>
      </c>
      <c r="L105" s="179">
        <v>0</v>
      </c>
    </row>
    <row r="106" spans="2:12" ht="15.75" hidden="1" customHeight="1">
      <c r="B106" s="124">
        <v>102</v>
      </c>
      <c r="C106" s="163">
        <f>Demographics!C107</f>
        <v>0</v>
      </c>
      <c r="D106" s="29" t="str">
        <f>HR!J105</f>
        <v>Javed Akhtar</v>
      </c>
      <c r="E106" s="26"/>
      <c r="F106" s="348" t="s">
        <v>2442</v>
      </c>
      <c r="G106" s="180" t="s">
        <v>2358</v>
      </c>
      <c r="H106" s="179">
        <v>3454347907</v>
      </c>
      <c r="I106" s="179" t="s">
        <v>2325</v>
      </c>
      <c r="J106" s="179">
        <v>1</v>
      </c>
      <c r="K106" s="146">
        <v>16</v>
      </c>
      <c r="L106" s="179" t="s">
        <v>382</v>
      </c>
    </row>
    <row r="107" spans="2:12" ht="15.75" hidden="1" customHeight="1">
      <c r="B107" s="124">
        <v>103</v>
      </c>
      <c r="C107" s="163">
        <f>Demographics!C108</f>
        <v>0</v>
      </c>
      <c r="D107" s="29" t="str">
        <f>HR!J106</f>
        <v>Israr yaqoob</v>
      </c>
      <c r="E107" s="26"/>
      <c r="F107" s="348" t="s">
        <v>2442</v>
      </c>
      <c r="G107" s="180" t="s">
        <v>2358</v>
      </c>
      <c r="H107" s="179">
        <v>3454347907</v>
      </c>
      <c r="I107" s="179" t="s">
        <v>2325</v>
      </c>
      <c r="J107" s="179">
        <v>1</v>
      </c>
      <c r="K107" s="146">
        <v>16</v>
      </c>
      <c r="L107" s="179" t="s">
        <v>382</v>
      </c>
    </row>
    <row r="108" spans="2:12" ht="15.75" hidden="1" customHeight="1">
      <c r="B108" s="124">
        <v>104</v>
      </c>
      <c r="C108" s="163">
        <f>Demographics!C109</f>
        <v>0</v>
      </c>
      <c r="D108" s="29" t="str">
        <f>HR!J107</f>
        <v>Shabar raza</v>
      </c>
      <c r="E108" s="26"/>
      <c r="F108" s="149" t="s">
        <v>403</v>
      </c>
      <c r="G108" s="180" t="s">
        <v>2444</v>
      </c>
      <c r="H108" s="148" t="s">
        <v>403</v>
      </c>
      <c r="I108" s="148" t="s">
        <v>403</v>
      </c>
      <c r="J108" s="148" t="s">
        <v>403</v>
      </c>
      <c r="K108" s="148" t="s">
        <v>403</v>
      </c>
      <c r="L108" s="179">
        <v>1</v>
      </c>
    </row>
    <row r="109" spans="2:12" ht="15.75" hidden="1" customHeight="1">
      <c r="B109" s="124">
        <v>105</v>
      </c>
      <c r="C109" s="163">
        <f>Demographics!C110</f>
        <v>0</v>
      </c>
      <c r="D109" s="29" t="str">
        <f>HR!J108</f>
        <v>Fozia Riaz</v>
      </c>
      <c r="E109" s="26"/>
      <c r="F109" s="149" t="s">
        <v>403</v>
      </c>
      <c r="G109" s="180" t="s">
        <v>2445</v>
      </c>
      <c r="H109" s="148" t="s">
        <v>403</v>
      </c>
      <c r="I109" s="148" t="s">
        <v>403</v>
      </c>
      <c r="J109" s="148" t="s">
        <v>403</v>
      </c>
      <c r="K109" s="148" t="s">
        <v>403</v>
      </c>
      <c r="L109" s="179">
        <v>2</v>
      </c>
    </row>
    <row r="110" spans="2:12" ht="15.75" hidden="1" customHeight="1">
      <c r="B110" s="124">
        <v>106</v>
      </c>
      <c r="C110" s="163">
        <f>Demographics!C111</f>
        <v>0</v>
      </c>
      <c r="D110" s="29" t="str">
        <f>HR!J109</f>
        <v>Sher Bahadur</v>
      </c>
      <c r="E110" s="26"/>
      <c r="F110" s="141" t="s">
        <v>2446</v>
      </c>
      <c r="G110" s="26">
        <v>3028633242</v>
      </c>
      <c r="H110" s="26" t="s">
        <v>403</v>
      </c>
      <c r="I110" s="26" t="s">
        <v>403</v>
      </c>
      <c r="J110" s="26" t="s">
        <v>403</v>
      </c>
      <c r="K110" s="26" t="s">
        <v>403</v>
      </c>
      <c r="L110" s="26" t="s">
        <v>403</v>
      </c>
    </row>
    <row r="111" spans="2:12" ht="15.75" hidden="1" customHeight="1">
      <c r="B111" s="124">
        <v>107</v>
      </c>
      <c r="C111" s="163">
        <f>Demographics!C112</f>
        <v>0</v>
      </c>
      <c r="D111" s="29" t="str">
        <f>HR!J110</f>
        <v>M Waseem</v>
      </c>
      <c r="E111" s="26"/>
      <c r="F111" s="141" t="s">
        <v>2447</v>
      </c>
      <c r="G111" s="26"/>
      <c r="H111" s="26" t="s">
        <v>403</v>
      </c>
      <c r="I111" s="26" t="s">
        <v>403</v>
      </c>
      <c r="J111" s="26" t="s">
        <v>403</v>
      </c>
      <c r="K111" s="26" t="s">
        <v>403</v>
      </c>
      <c r="L111" s="26" t="s">
        <v>403</v>
      </c>
    </row>
    <row r="112" spans="2:12" ht="15.75" hidden="1" customHeight="1">
      <c r="B112" s="124">
        <v>108</v>
      </c>
      <c r="C112" s="163">
        <f>Demographics!C113</f>
        <v>0</v>
      </c>
      <c r="D112" s="29" t="str">
        <f>HR!J111</f>
        <v>M Shafique</v>
      </c>
      <c r="E112" s="26"/>
      <c r="F112" s="141" t="s">
        <v>2448</v>
      </c>
      <c r="G112" s="26" t="s">
        <v>403</v>
      </c>
      <c r="H112" s="26" t="s">
        <v>403</v>
      </c>
      <c r="I112" s="26" t="s">
        <v>403</v>
      </c>
      <c r="J112" s="26" t="s">
        <v>403</v>
      </c>
      <c r="K112" s="26" t="s">
        <v>403</v>
      </c>
      <c r="L112" s="26" t="s">
        <v>403</v>
      </c>
    </row>
    <row r="113" spans="2:12" ht="15.75" hidden="1" customHeight="1">
      <c r="B113" s="124">
        <v>109</v>
      </c>
      <c r="C113" s="163">
        <f>Demographics!C114</f>
        <v>0</v>
      </c>
      <c r="D113" s="29" t="str">
        <f>HR!J112</f>
        <v>Usman Ameeen</v>
      </c>
      <c r="E113" s="26"/>
      <c r="F113" s="141" t="s">
        <v>2449</v>
      </c>
      <c r="G113" s="26" t="s">
        <v>2450</v>
      </c>
      <c r="H113" s="26" t="s">
        <v>403</v>
      </c>
      <c r="I113" s="26" t="s">
        <v>403</v>
      </c>
      <c r="J113" s="26" t="s">
        <v>403</v>
      </c>
      <c r="K113" s="26" t="s">
        <v>403</v>
      </c>
      <c r="L113" s="26" t="s">
        <v>403</v>
      </c>
    </row>
    <row r="114" spans="2:12" ht="15.75" hidden="1" customHeight="1">
      <c r="B114" s="124">
        <v>110</v>
      </c>
      <c r="C114" s="163">
        <f>Demographics!C115</f>
        <v>0</v>
      </c>
      <c r="D114" s="29" t="str">
        <f>HR!J113</f>
        <v>M Shaban</v>
      </c>
      <c r="E114" s="26"/>
      <c r="F114" s="141"/>
      <c r="G114" s="26"/>
      <c r="H114" s="26"/>
      <c r="I114" s="26"/>
      <c r="J114" s="26"/>
      <c r="K114" s="26"/>
      <c r="L114" s="26"/>
    </row>
    <row r="115" spans="2:12" ht="15.75" hidden="1" customHeight="1">
      <c r="B115" s="124">
        <v>111</v>
      </c>
      <c r="C115" s="163">
        <f>Demographics!C116</f>
        <v>0</v>
      </c>
      <c r="D115" s="29">
        <f>HR!J114</f>
        <v>0</v>
      </c>
      <c r="E115" s="26"/>
      <c r="F115" s="141"/>
      <c r="G115" s="26"/>
      <c r="H115" s="26"/>
      <c r="I115" s="26"/>
      <c r="J115" s="26"/>
      <c r="K115" s="26"/>
      <c r="L115" s="26"/>
    </row>
    <row r="116" spans="2:12" ht="15.75" hidden="1" customHeight="1">
      <c r="B116" s="124">
        <v>112</v>
      </c>
      <c r="C116" s="163">
        <f>Demographics!C117</f>
        <v>0</v>
      </c>
      <c r="D116" s="29">
        <f>HR!J115</f>
        <v>0</v>
      </c>
      <c r="E116" s="26"/>
      <c r="F116" s="141"/>
      <c r="G116" s="26"/>
      <c r="H116" s="26" t="s">
        <v>403</v>
      </c>
      <c r="I116" s="26" t="s">
        <v>403</v>
      </c>
      <c r="J116" s="26" t="s">
        <v>403</v>
      </c>
      <c r="K116" s="26" t="s">
        <v>403</v>
      </c>
      <c r="L116" s="26" t="s">
        <v>403</v>
      </c>
    </row>
    <row r="117" spans="2:12" ht="15.75" hidden="1" customHeight="1">
      <c r="B117" s="124">
        <v>113</v>
      </c>
      <c r="C117" s="163">
        <f>Demographics!C118</f>
        <v>0</v>
      </c>
      <c r="D117" s="29" t="str">
        <f>HR!J116</f>
        <v>M Rafique</v>
      </c>
      <c r="E117" s="26"/>
      <c r="F117" s="141" t="s">
        <v>2451</v>
      </c>
      <c r="G117" s="26" t="s">
        <v>2452</v>
      </c>
      <c r="H117" s="26" t="s">
        <v>403</v>
      </c>
      <c r="I117" s="26" t="s">
        <v>403</v>
      </c>
      <c r="J117" s="26" t="s">
        <v>403</v>
      </c>
      <c r="K117" s="26" t="s">
        <v>403</v>
      </c>
      <c r="L117" s="26" t="s">
        <v>403</v>
      </c>
    </row>
    <row r="118" spans="2:12" ht="15.75" hidden="1" customHeight="1">
      <c r="B118" s="124">
        <v>114</v>
      </c>
      <c r="C118" s="163">
        <f>Demographics!C119</f>
        <v>0</v>
      </c>
      <c r="D118" s="29">
        <f>HR!J117</f>
        <v>0</v>
      </c>
      <c r="E118" s="26"/>
      <c r="F118" s="141"/>
      <c r="G118" s="26"/>
      <c r="H118" s="26"/>
      <c r="I118" s="26"/>
      <c r="J118" s="26"/>
      <c r="K118" s="26"/>
      <c r="L118" s="26"/>
    </row>
    <row r="119" spans="2:12" ht="15.75" hidden="1" customHeight="1">
      <c r="B119" s="124">
        <v>115</v>
      </c>
      <c r="C119" s="163">
        <f>Demographics!C120</f>
        <v>0</v>
      </c>
      <c r="D119" s="29" t="str">
        <f>HR!J118</f>
        <v>Shahid Shabir</v>
      </c>
      <c r="E119" s="26"/>
      <c r="F119" s="141" t="s">
        <v>2453</v>
      </c>
      <c r="G119" s="26" t="s">
        <v>2454</v>
      </c>
      <c r="H119" s="26" t="s">
        <v>2455</v>
      </c>
      <c r="I119" s="26"/>
      <c r="J119" s="26" t="s">
        <v>403</v>
      </c>
      <c r="K119" s="26" t="s">
        <v>403</v>
      </c>
      <c r="L119" s="26" t="s">
        <v>403</v>
      </c>
    </row>
    <row r="120" spans="2:12" ht="15.75" hidden="1" customHeight="1">
      <c r="B120" s="124">
        <v>116</v>
      </c>
      <c r="C120" s="163">
        <f>Demographics!C121</f>
        <v>0</v>
      </c>
      <c r="D120" s="29" t="str">
        <f>HR!J119</f>
        <v>Waqar Akhter</v>
      </c>
      <c r="E120" s="26"/>
      <c r="F120" s="141" t="s">
        <v>2456</v>
      </c>
      <c r="G120" s="26" t="s">
        <v>2457</v>
      </c>
      <c r="H120" s="26" t="s">
        <v>2458</v>
      </c>
      <c r="I120" s="26" t="s">
        <v>516</v>
      </c>
      <c r="J120" s="26" t="s">
        <v>403</v>
      </c>
      <c r="K120" s="26" t="s">
        <v>403</v>
      </c>
      <c r="L120" s="26" t="s">
        <v>403</v>
      </c>
    </row>
    <row r="121" spans="2:12" ht="15.75" hidden="1" customHeight="1">
      <c r="B121" s="124">
        <v>117</v>
      </c>
      <c r="C121" s="163">
        <f>Demographics!C122</f>
        <v>0</v>
      </c>
      <c r="D121" s="29" t="str">
        <f>HR!J120</f>
        <v>Mubashir Fareed</v>
      </c>
      <c r="E121" s="26"/>
      <c r="F121" s="141" t="s">
        <v>2459</v>
      </c>
      <c r="G121" s="26" t="s">
        <v>403</v>
      </c>
      <c r="H121" s="26" t="s">
        <v>403</v>
      </c>
      <c r="I121" s="26" t="s">
        <v>403</v>
      </c>
      <c r="J121" s="26" t="s">
        <v>403</v>
      </c>
      <c r="K121" s="26" t="s">
        <v>403</v>
      </c>
      <c r="L121" s="26" t="s">
        <v>403</v>
      </c>
    </row>
    <row r="122" spans="2:12" ht="15.75" hidden="1" customHeight="1">
      <c r="B122" s="124">
        <v>118</v>
      </c>
      <c r="C122" s="163">
        <f>Demographics!C123</f>
        <v>0</v>
      </c>
      <c r="D122" s="29" t="str">
        <f>HR!J121</f>
        <v>Adil Mehboob</v>
      </c>
      <c r="E122" s="26"/>
      <c r="F122" s="141" t="s">
        <v>2460</v>
      </c>
      <c r="G122" s="26"/>
      <c r="H122" s="26" t="s">
        <v>2461</v>
      </c>
      <c r="I122" s="26"/>
      <c r="J122" s="26" t="s">
        <v>403</v>
      </c>
      <c r="K122" s="26" t="s">
        <v>403</v>
      </c>
      <c r="L122" s="26" t="s">
        <v>403</v>
      </c>
    </row>
    <row r="123" spans="2:12" ht="15.75" hidden="1" customHeight="1">
      <c r="B123" s="124">
        <v>119</v>
      </c>
      <c r="C123" s="163">
        <f>Demographics!C124</f>
        <v>0</v>
      </c>
      <c r="D123" s="29" t="str">
        <f>HR!J122</f>
        <v>Tahir Iqbal</v>
      </c>
      <c r="E123" s="26"/>
      <c r="F123" s="141" t="s">
        <v>2462</v>
      </c>
      <c r="G123" s="26"/>
      <c r="H123" s="26" t="s">
        <v>403</v>
      </c>
      <c r="I123" s="26" t="s">
        <v>403</v>
      </c>
      <c r="J123" s="26" t="s">
        <v>403</v>
      </c>
      <c r="K123" s="26" t="s">
        <v>403</v>
      </c>
      <c r="L123" s="26" t="s">
        <v>403</v>
      </c>
    </row>
    <row r="124" spans="2:12" ht="15.75" hidden="1" customHeight="1">
      <c r="B124" s="124">
        <v>120</v>
      </c>
      <c r="C124" s="163">
        <f>Demographics!C125</f>
        <v>0</v>
      </c>
      <c r="D124" s="29" t="str">
        <f>HR!J123</f>
        <v>Ahsen Ali</v>
      </c>
      <c r="E124" s="26"/>
      <c r="F124" s="141" t="s">
        <v>2463</v>
      </c>
      <c r="G124" s="26">
        <v>3248806994</v>
      </c>
      <c r="H124" s="26"/>
      <c r="I124" s="26"/>
      <c r="J124" s="26"/>
      <c r="K124" s="26"/>
      <c r="L124" s="26"/>
    </row>
    <row r="125" spans="2:12" ht="15.75" hidden="1" customHeight="1">
      <c r="B125" s="124">
        <v>121</v>
      </c>
      <c r="C125" s="163">
        <f>Demographics!C126</f>
        <v>0</v>
      </c>
      <c r="D125" s="29" t="str">
        <f>HR!J124</f>
        <v>Nagina Zia</v>
      </c>
      <c r="E125" s="26"/>
      <c r="F125" s="141" t="s">
        <v>2464</v>
      </c>
      <c r="G125" s="26" t="s">
        <v>2465</v>
      </c>
      <c r="H125" s="26" t="s">
        <v>2466</v>
      </c>
      <c r="I125" s="26"/>
      <c r="J125" s="26"/>
      <c r="K125" s="26"/>
      <c r="L125" s="26"/>
    </row>
    <row r="126" spans="2:12" ht="15.75" hidden="1" customHeight="1">
      <c r="B126" s="124">
        <v>122</v>
      </c>
      <c r="C126" s="163">
        <f>Demographics!C127</f>
        <v>0</v>
      </c>
      <c r="D126" s="29" t="str">
        <f>HR!J125</f>
        <v>Tayyab Qamar</v>
      </c>
      <c r="E126" s="26"/>
      <c r="F126" s="141" t="s">
        <v>2467</v>
      </c>
      <c r="G126" s="26" t="s">
        <v>2468</v>
      </c>
      <c r="H126" s="26" t="s">
        <v>403</v>
      </c>
      <c r="I126" s="26" t="s">
        <v>403</v>
      </c>
      <c r="J126" s="26" t="s">
        <v>403</v>
      </c>
      <c r="K126" s="26" t="s">
        <v>403</v>
      </c>
      <c r="L126" s="26" t="s">
        <v>403</v>
      </c>
    </row>
    <row r="127" spans="2:12" ht="15.75" hidden="1" customHeight="1">
      <c r="B127" s="124">
        <v>123</v>
      </c>
      <c r="C127" s="163">
        <f>Demographics!C128</f>
        <v>0</v>
      </c>
      <c r="D127" s="29" t="str">
        <f>HR!J126</f>
        <v>Rabia Iram</v>
      </c>
      <c r="E127" s="26"/>
      <c r="F127" s="141"/>
      <c r="G127" s="26"/>
      <c r="H127" s="26"/>
      <c r="I127" s="26"/>
      <c r="J127" s="26"/>
      <c r="K127" s="26"/>
      <c r="L127" s="26"/>
    </row>
    <row r="128" spans="2:12" ht="15.75" hidden="1" customHeight="1">
      <c r="B128" s="124">
        <v>124</v>
      </c>
      <c r="C128" s="163">
        <f>Demographics!C129</f>
        <v>0</v>
      </c>
      <c r="D128" s="29" t="str">
        <f>HR!J127</f>
        <v>Mehtab</v>
      </c>
      <c r="E128" s="26"/>
      <c r="F128" s="141"/>
      <c r="G128" s="26"/>
      <c r="H128" s="26"/>
      <c r="I128" s="26"/>
      <c r="J128" s="26"/>
      <c r="K128" s="26"/>
      <c r="L128" s="26"/>
    </row>
    <row r="129" spans="1:26" ht="15.75" hidden="1" customHeight="1">
      <c r="B129" s="124">
        <v>125</v>
      </c>
      <c r="C129" s="163">
        <f>Demographics!C130</f>
        <v>0</v>
      </c>
      <c r="D129" s="29" t="str">
        <f>HR!J128</f>
        <v>Khurram Shehzad</v>
      </c>
      <c r="E129" s="26"/>
      <c r="F129" s="141"/>
      <c r="G129" s="26"/>
      <c r="H129" s="26"/>
      <c r="I129" s="26"/>
      <c r="J129" s="26"/>
      <c r="K129" s="26"/>
      <c r="L129" s="26"/>
    </row>
    <row r="130" spans="1:26" ht="15.75" hidden="1" customHeight="1">
      <c r="B130" s="124">
        <v>126</v>
      </c>
      <c r="C130" s="163">
        <f>Demographics!C131</f>
        <v>0</v>
      </c>
      <c r="D130" s="29" t="str">
        <f>HR!J129</f>
        <v>Israr ul Haq</v>
      </c>
      <c r="E130" s="26"/>
      <c r="F130" s="141" t="s">
        <v>2469</v>
      </c>
      <c r="G130" s="26"/>
      <c r="H130" s="26" t="s">
        <v>403</v>
      </c>
      <c r="I130" s="26" t="s">
        <v>403</v>
      </c>
      <c r="J130" s="26" t="s">
        <v>403</v>
      </c>
      <c r="K130" s="26" t="s">
        <v>403</v>
      </c>
      <c r="L130" s="26" t="s">
        <v>403</v>
      </c>
    </row>
    <row r="131" spans="1:26" ht="15.75" hidden="1" customHeight="1">
      <c r="A131" s="22"/>
      <c r="B131" s="124">
        <v>127</v>
      </c>
      <c r="C131" s="163">
        <f>Demographics!C132</f>
        <v>0</v>
      </c>
      <c r="D131" s="29">
        <f>HR!J130</f>
        <v>0</v>
      </c>
      <c r="E131" s="26"/>
      <c r="F131" s="141" t="s">
        <v>2470</v>
      </c>
      <c r="G131" s="26"/>
      <c r="H131" s="26" t="s">
        <v>403</v>
      </c>
      <c r="I131" s="26" t="s">
        <v>403</v>
      </c>
      <c r="J131" s="26" t="s">
        <v>403</v>
      </c>
      <c r="K131" s="26" t="s">
        <v>403</v>
      </c>
      <c r="L131" s="26" t="s">
        <v>403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22"/>
      <c r="B132" s="124">
        <v>128</v>
      </c>
      <c r="C132" s="163">
        <f>Demographics!C133</f>
        <v>0</v>
      </c>
      <c r="D132" s="29" t="str">
        <f>HR!J131</f>
        <v>Arif Khattak</v>
      </c>
      <c r="E132" s="26"/>
      <c r="F132" s="141" t="s">
        <v>2471</v>
      </c>
      <c r="G132" s="26" t="s">
        <v>2472</v>
      </c>
      <c r="H132" s="26" t="s">
        <v>403</v>
      </c>
      <c r="I132" s="26" t="s">
        <v>403</v>
      </c>
      <c r="J132" s="26" t="s">
        <v>403</v>
      </c>
      <c r="K132" s="26" t="s">
        <v>403</v>
      </c>
      <c r="L132" s="26" t="s">
        <v>403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A133" s="22"/>
      <c r="B133" s="124">
        <v>129</v>
      </c>
      <c r="C133" s="163">
        <f>Demographics!C134</f>
        <v>0</v>
      </c>
      <c r="D133" s="29" t="str">
        <f>HR!J132</f>
        <v>Raheel Abbas</v>
      </c>
      <c r="E133" s="26"/>
      <c r="F133" s="141"/>
      <c r="G133" s="26"/>
      <c r="H133" s="26"/>
      <c r="I133" s="26"/>
      <c r="J133" s="26"/>
      <c r="K133" s="26"/>
      <c r="L133" s="26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hidden="1" customHeight="1">
      <c r="A134" s="22"/>
      <c r="B134" s="124">
        <v>130</v>
      </c>
      <c r="C134" s="163">
        <f>Demographics!C135</f>
        <v>0</v>
      </c>
      <c r="D134" s="29">
        <f>HR!J133</f>
        <v>0</v>
      </c>
      <c r="E134" s="26"/>
      <c r="F134" s="141" t="s">
        <v>2473</v>
      </c>
      <c r="G134" s="26" t="s">
        <v>403</v>
      </c>
      <c r="H134" s="26" t="s">
        <v>403</v>
      </c>
      <c r="I134" s="26" t="s">
        <v>403</v>
      </c>
      <c r="J134" s="26" t="s">
        <v>403</v>
      </c>
      <c r="K134" s="26" t="s">
        <v>403</v>
      </c>
      <c r="L134" s="26" t="s">
        <v>403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hidden="1" customHeight="1">
      <c r="A135" s="22"/>
      <c r="B135" s="124">
        <v>131</v>
      </c>
      <c r="C135" s="163">
        <f>Demographics!C136</f>
        <v>0</v>
      </c>
      <c r="D135" s="29" t="str">
        <f>HR!J134</f>
        <v>Aqib Khan</v>
      </c>
      <c r="E135" s="26"/>
      <c r="F135" s="141" t="s">
        <v>2474</v>
      </c>
      <c r="G135" s="26"/>
      <c r="H135" s="26" t="s">
        <v>2475</v>
      </c>
      <c r="I135" s="26"/>
      <c r="J135" s="26" t="s">
        <v>403</v>
      </c>
      <c r="K135" s="26" t="s">
        <v>403</v>
      </c>
      <c r="L135" s="26" t="s">
        <v>403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hidden="1" customHeight="1">
      <c r="A136" s="22"/>
      <c r="B136" s="124">
        <v>132</v>
      </c>
      <c r="C136" s="163">
        <f>Demographics!C137</f>
        <v>0</v>
      </c>
      <c r="D136" s="29" t="str">
        <f>HR!J135</f>
        <v>Zahid Khan</v>
      </c>
      <c r="E136" s="26"/>
      <c r="F136" s="141" t="s">
        <v>2476</v>
      </c>
      <c r="G136" s="26" t="s">
        <v>2477</v>
      </c>
      <c r="H136" s="26" t="s">
        <v>1313</v>
      </c>
      <c r="I136" s="26" t="s">
        <v>594</v>
      </c>
      <c r="J136" s="26" t="s">
        <v>403</v>
      </c>
      <c r="K136" s="26" t="s">
        <v>403</v>
      </c>
      <c r="L136" s="26" t="s">
        <v>403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hidden="1" customHeight="1">
      <c r="A137" s="22"/>
      <c r="B137" s="124">
        <v>133</v>
      </c>
      <c r="C137" s="163">
        <f>Demographics!C138</f>
        <v>0</v>
      </c>
      <c r="D137" s="29" t="str">
        <f>HR!J136</f>
        <v>Shoaib Ahmed</v>
      </c>
      <c r="E137" s="26"/>
      <c r="F137" s="141" t="s">
        <v>2478</v>
      </c>
      <c r="G137" s="26" t="s">
        <v>2479</v>
      </c>
      <c r="H137" s="26" t="s">
        <v>2480</v>
      </c>
      <c r="I137" s="26" t="s">
        <v>660</v>
      </c>
      <c r="J137" s="26" t="s">
        <v>403</v>
      </c>
      <c r="K137" s="26" t="s">
        <v>403</v>
      </c>
      <c r="L137" s="26" t="s">
        <v>403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hidden="1" customHeight="1">
      <c r="A138" s="22"/>
      <c r="B138" s="124">
        <v>134</v>
      </c>
      <c r="C138" s="163">
        <f>Demographics!C139</f>
        <v>0</v>
      </c>
      <c r="D138" s="29" t="str">
        <f>HR!J137</f>
        <v>نوید انجم</v>
      </c>
      <c r="E138" s="26"/>
      <c r="F138" s="141" t="s">
        <v>28</v>
      </c>
      <c r="G138" s="26"/>
      <c r="H138" s="26"/>
      <c r="I138" s="26"/>
      <c r="J138" s="26"/>
      <c r="K138" s="198"/>
      <c r="L138" s="26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hidden="1" customHeight="1">
      <c r="B139" s="124">
        <v>135</v>
      </c>
      <c r="C139" s="163">
        <f>Demographics!C140</f>
        <v>0</v>
      </c>
      <c r="D139" s="29" t="str">
        <f>HR!J138</f>
        <v>طیب وحید</v>
      </c>
      <c r="E139" s="26"/>
      <c r="F139" s="348" t="s">
        <v>2481</v>
      </c>
      <c r="G139" s="180" t="s">
        <v>2358</v>
      </c>
      <c r="H139" s="179">
        <v>3155850165</v>
      </c>
      <c r="I139" s="26"/>
      <c r="J139" s="26"/>
      <c r="K139" s="198"/>
      <c r="L139" s="26"/>
    </row>
    <row r="140" spans="1:26" ht="15.75" hidden="1" customHeight="1">
      <c r="B140" s="124">
        <v>136</v>
      </c>
      <c r="C140" s="163">
        <f>Demographics!C141</f>
        <v>0</v>
      </c>
      <c r="D140" s="29" t="str">
        <f>HR!J139</f>
        <v xml:space="preserve">محمد وقاص </v>
      </c>
      <c r="E140" s="26"/>
      <c r="F140" s="348" t="s">
        <v>2482</v>
      </c>
      <c r="G140" s="180" t="s">
        <v>2358</v>
      </c>
      <c r="H140" s="179">
        <v>3022313952</v>
      </c>
      <c r="I140" s="179" t="s">
        <v>2265</v>
      </c>
      <c r="J140" s="179">
        <v>1</v>
      </c>
      <c r="K140" s="146">
        <v>1</v>
      </c>
      <c r="L140" s="26"/>
    </row>
    <row r="141" spans="1:26" ht="15.75" hidden="1" customHeight="1">
      <c r="B141" s="124">
        <v>137</v>
      </c>
      <c r="C141" s="163">
        <f>Demographics!C142</f>
        <v>0</v>
      </c>
      <c r="D141" s="29">
        <f>HR!J140</f>
        <v>0</v>
      </c>
      <c r="E141" s="26"/>
      <c r="F141" s="141">
        <v>0</v>
      </c>
      <c r="G141" s="26"/>
      <c r="H141" s="26"/>
      <c r="I141" s="26"/>
      <c r="J141" s="26"/>
      <c r="K141" s="198"/>
      <c r="L141" s="26"/>
    </row>
    <row r="142" spans="1:26" ht="15.75" hidden="1" customHeight="1">
      <c r="B142" s="124">
        <v>138</v>
      </c>
      <c r="C142" s="163">
        <f>Demographics!C143</f>
        <v>0</v>
      </c>
      <c r="D142" s="29" t="str">
        <f>HR!J141</f>
        <v>MALIK ASIF MEHMOOD</v>
      </c>
      <c r="E142" s="26"/>
      <c r="F142" s="141" t="s">
        <v>28</v>
      </c>
      <c r="G142" s="26"/>
      <c r="H142" s="26"/>
      <c r="I142" s="26"/>
      <c r="J142" s="26"/>
      <c r="K142" s="198"/>
      <c r="L142" s="26"/>
    </row>
    <row r="143" spans="1:26" ht="15.75" hidden="1" customHeight="1">
      <c r="B143" s="124">
        <v>139</v>
      </c>
      <c r="C143" s="163">
        <f>Demographics!C144</f>
        <v>0</v>
      </c>
      <c r="D143" s="29" t="str">
        <f>HR!J142</f>
        <v>وقار اختر بھٹی</v>
      </c>
      <c r="E143" s="26"/>
      <c r="F143" s="180" t="s">
        <v>2482</v>
      </c>
      <c r="G143" s="180" t="s">
        <v>2358</v>
      </c>
      <c r="H143" s="180"/>
      <c r="I143" s="180" t="s">
        <v>2483</v>
      </c>
      <c r="J143" s="26"/>
      <c r="K143" s="198"/>
      <c r="L143" s="26"/>
    </row>
    <row r="144" spans="1:26" ht="15.75" hidden="1" customHeight="1">
      <c r="B144" s="124">
        <v>140</v>
      </c>
      <c r="C144" s="163">
        <f>Demographics!C145</f>
        <v>0</v>
      </c>
      <c r="D144" s="29">
        <f>HR!J143</f>
        <v>0</v>
      </c>
      <c r="E144" s="26"/>
      <c r="F144" s="141" t="s">
        <v>28</v>
      </c>
      <c r="G144" s="26"/>
      <c r="H144" s="26"/>
      <c r="I144" s="26"/>
      <c r="J144" s="26"/>
      <c r="K144" s="198"/>
      <c r="L144" s="26"/>
    </row>
    <row r="145" spans="2:12" ht="15.75" hidden="1" customHeight="1">
      <c r="B145" s="124">
        <v>141</v>
      </c>
      <c r="C145" s="163">
        <f>Demographics!C146</f>
        <v>0</v>
      </c>
      <c r="D145" s="29" t="str">
        <f>HR!J144</f>
        <v>شعیب انجم</v>
      </c>
      <c r="E145" s="26"/>
      <c r="F145" s="348">
        <v>353397095201516</v>
      </c>
      <c r="G145" s="180" t="s">
        <v>2358</v>
      </c>
      <c r="H145" s="179" t="s">
        <v>2484</v>
      </c>
      <c r="I145" s="26"/>
      <c r="J145" s="26"/>
      <c r="K145" s="198"/>
      <c r="L145" s="26"/>
    </row>
    <row r="146" spans="2:12" ht="15.75" hidden="1" customHeight="1">
      <c r="B146" s="124">
        <v>142</v>
      </c>
      <c r="C146" s="163">
        <f>Demographics!C147</f>
        <v>0</v>
      </c>
      <c r="D146" s="29" t="str">
        <f>HR!J145</f>
        <v>HAMZA QURESHI</v>
      </c>
      <c r="E146" s="26"/>
      <c r="F146" s="349">
        <v>353392099328837</v>
      </c>
      <c r="G146" s="212" t="s">
        <v>2358</v>
      </c>
      <c r="H146" s="211"/>
      <c r="I146" s="211" t="s">
        <v>2485</v>
      </c>
      <c r="J146" s="211">
        <v>1</v>
      </c>
      <c r="K146" s="198"/>
      <c r="L146" s="26"/>
    </row>
    <row r="147" spans="2:12" ht="15.75" hidden="1" customHeight="1">
      <c r="B147" s="124">
        <v>143</v>
      </c>
      <c r="C147" s="163">
        <f>Demographics!C148</f>
        <v>0</v>
      </c>
      <c r="D147" s="29" t="str">
        <f>HR!J146</f>
        <v>ارسلان  علی</v>
      </c>
      <c r="E147" s="26"/>
      <c r="F147" s="141" t="s">
        <v>28</v>
      </c>
      <c r="G147" s="26"/>
      <c r="H147" s="26"/>
      <c r="I147" s="26"/>
      <c r="J147" s="26"/>
      <c r="K147" s="198"/>
      <c r="L147" s="26"/>
    </row>
    <row r="148" spans="2:12" ht="15.75" hidden="1" customHeight="1">
      <c r="B148" s="124">
        <v>144</v>
      </c>
      <c r="C148" s="163">
        <f>Demographics!C149</f>
        <v>0</v>
      </c>
      <c r="D148" s="29" t="str">
        <f>HR!J147</f>
        <v>نوید انجم</v>
      </c>
      <c r="E148" s="26"/>
      <c r="F148" s="141" t="s">
        <v>28</v>
      </c>
      <c r="G148" s="26"/>
      <c r="H148" s="26"/>
      <c r="I148" s="26"/>
      <c r="J148" s="26"/>
      <c r="K148" s="198"/>
      <c r="L148" s="26"/>
    </row>
    <row r="149" spans="2:12" ht="15.75" hidden="1" customHeight="1">
      <c r="B149" s="124">
        <v>145</v>
      </c>
      <c r="C149" s="163">
        <f>Demographics!C150</f>
        <v>0</v>
      </c>
      <c r="D149" s="29">
        <f>HR!J148</f>
        <v>0</v>
      </c>
      <c r="E149" s="26"/>
      <c r="F149" s="141"/>
      <c r="G149" s="26"/>
      <c r="H149" s="26"/>
      <c r="I149" s="26"/>
      <c r="J149" s="26"/>
      <c r="K149" s="198"/>
      <c r="L149" s="26"/>
    </row>
    <row r="150" spans="2:12" ht="15.75" hidden="1" customHeight="1">
      <c r="B150" s="124">
        <v>146</v>
      </c>
      <c r="C150" s="163">
        <f>Demographics!C151</f>
        <v>0</v>
      </c>
      <c r="D150" s="29" t="str">
        <f>HR!J149</f>
        <v>محمد اسلام بٹ</v>
      </c>
      <c r="E150" s="26"/>
      <c r="F150" s="348">
        <v>353397093772070</v>
      </c>
      <c r="G150" s="180" t="s">
        <v>2358</v>
      </c>
      <c r="H150" s="179" t="s">
        <v>2486</v>
      </c>
      <c r="I150" s="26"/>
      <c r="J150" s="26"/>
      <c r="K150" s="198"/>
      <c r="L150" s="26"/>
    </row>
    <row r="151" spans="2:12" ht="15.75" hidden="1" customHeight="1">
      <c r="B151" s="124">
        <v>147</v>
      </c>
      <c r="C151" s="163">
        <f>Demographics!C152</f>
        <v>0</v>
      </c>
      <c r="D151" s="29" t="str">
        <f>HR!J150</f>
        <v>ADIL MEHMOOD</v>
      </c>
      <c r="E151" s="26"/>
      <c r="F151" s="349">
        <v>353392099328837</v>
      </c>
      <c r="G151" s="212" t="s">
        <v>2358</v>
      </c>
      <c r="H151" s="211" t="s">
        <v>2487</v>
      </c>
      <c r="I151" s="211" t="s">
        <v>2485</v>
      </c>
      <c r="J151" s="211">
        <v>1</v>
      </c>
      <c r="K151" s="198"/>
      <c r="L151" s="26"/>
    </row>
    <row r="152" spans="2:12" ht="15.75" hidden="1" customHeight="1">
      <c r="B152" s="124">
        <v>148</v>
      </c>
      <c r="C152" s="163">
        <f>Demographics!C153</f>
        <v>0</v>
      </c>
      <c r="D152" s="29" t="str">
        <f>HR!J151</f>
        <v>شفقت جاوید</v>
      </c>
      <c r="E152" s="26"/>
      <c r="F152" s="141" t="s">
        <v>28</v>
      </c>
      <c r="G152" s="26"/>
      <c r="H152" s="26"/>
      <c r="I152" s="26"/>
      <c r="J152" s="26"/>
      <c r="K152" s="198"/>
      <c r="L152" s="26"/>
    </row>
    <row r="153" spans="2:12" ht="15.75" hidden="1" customHeight="1">
      <c r="B153" s="124">
        <v>149</v>
      </c>
      <c r="C153" s="163">
        <f>Demographics!C154</f>
        <v>0</v>
      </c>
      <c r="D153" s="29" t="str">
        <f>HR!J152</f>
        <v>Fahad Dastgir</v>
      </c>
      <c r="E153" s="26"/>
      <c r="F153" s="349">
        <v>353392099328837</v>
      </c>
      <c r="G153" s="212" t="s">
        <v>2358</v>
      </c>
      <c r="H153" s="211" t="s">
        <v>2488</v>
      </c>
      <c r="I153" s="211" t="s">
        <v>2485</v>
      </c>
      <c r="J153" s="211">
        <v>1</v>
      </c>
      <c r="K153" s="198"/>
      <c r="L153" s="26"/>
    </row>
    <row r="154" spans="2:12" ht="15.75" hidden="1" customHeight="1">
      <c r="B154" s="124">
        <v>150</v>
      </c>
      <c r="C154" s="163">
        <f>Demographics!C155</f>
        <v>0</v>
      </c>
      <c r="D154" s="29">
        <f>HR!J153</f>
        <v>0</v>
      </c>
      <c r="E154" s="26"/>
      <c r="F154" s="348">
        <v>356049086237291</v>
      </c>
      <c r="G154" s="180" t="s">
        <v>2358</v>
      </c>
      <c r="H154" s="179" t="s">
        <v>2489</v>
      </c>
      <c r="I154" s="179"/>
      <c r="J154" s="179"/>
      <c r="K154" s="146"/>
      <c r="L154" s="179"/>
    </row>
    <row r="155" spans="2:12" ht="15.75" hidden="1" customHeight="1">
      <c r="B155" s="124">
        <v>151</v>
      </c>
      <c r="C155" s="163">
        <f>Demographics!C156</f>
        <v>0</v>
      </c>
      <c r="D155" s="29" t="str">
        <f>HR!J154</f>
        <v>yasir mehmood</v>
      </c>
      <c r="E155" s="26"/>
      <c r="F155" s="348" t="s">
        <v>2490</v>
      </c>
      <c r="G155" s="180" t="s">
        <v>2358</v>
      </c>
      <c r="H155" s="179" t="s">
        <v>2491</v>
      </c>
      <c r="I155" s="179" t="s">
        <v>2265</v>
      </c>
      <c r="J155" s="179">
        <v>1</v>
      </c>
      <c r="K155" s="146"/>
      <c r="L155" s="179">
        <v>0</v>
      </c>
    </row>
    <row r="156" spans="2:12" ht="15.75" hidden="1" customHeight="1">
      <c r="B156" s="124">
        <v>152</v>
      </c>
      <c r="C156" s="163">
        <f>Demographics!C157</f>
        <v>0</v>
      </c>
      <c r="D156" s="29" t="str">
        <f>HR!J155</f>
        <v xml:space="preserve">فیضان ثاقب </v>
      </c>
      <c r="E156" s="26"/>
      <c r="F156" s="348" t="s">
        <v>2492</v>
      </c>
      <c r="G156" s="180" t="s">
        <v>2358</v>
      </c>
      <c r="H156" s="179">
        <v>3022313962</v>
      </c>
      <c r="I156" s="179"/>
      <c r="J156" s="179"/>
      <c r="K156" s="146"/>
      <c r="L156" s="26"/>
    </row>
    <row r="157" spans="2:12" ht="15.75" hidden="1" customHeight="1">
      <c r="B157" s="124">
        <v>153</v>
      </c>
      <c r="C157" s="163">
        <f>Demographics!C158</f>
        <v>0</v>
      </c>
      <c r="D157" s="29" t="str">
        <f>HR!J156</f>
        <v xml:space="preserve">خرم شہزاد </v>
      </c>
      <c r="E157" s="26"/>
      <c r="F157" s="141"/>
      <c r="G157" s="26"/>
      <c r="H157" s="26"/>
      <c r="I157" s="26"/>
      <c r="J157" s="26"/>
      <c r="K157" s="198"/>
      <c r="L157" s="26"/>
    </row>
    <row r="158" spans="2:12" ht="15.75" hidden="1" customHeight="1">
      <c r="B158" s="124">
        <v>154</v>
      </c>
      <c r="C158" s="163">
        <f>Demographics!C159</f>
        <v>0</v>
      </c>
      <c r="D158" s="29" t="str">
        <f>HR!J157</f>
        <v xml:space="preserve">               ISHRAT TAUSEEF</v>
      </c>
      <c r="E158" s="26"/>
      <c r="F158" s="349">
        <v>353392099328837</v>
      </c>
      <c r="G158" s="212" t="s">
        <v>2358</v>
      </c>
      <c r="H158" s="211" t="s">
        <v>2493</v>
      </c>
      <c r="I158" s="211" t="s">
        <v>2485</v>
      </c>
      <c r="J158" s="211">
        <v>1</v>
      </c>
      <c r="K158" s="198"/>
      <c r="L158" s="26"/>
    </row>
    <row r="159" spans="2:12" ht="15.75" hidden="1" customHeight="1">
      <c r="B159" s="124">
        <v>155</v>
      </c>
      <c r="C159" s="163">
        <f>Demographics!C160</f>
        <v>0</v>
      </c>
      <c r="D159" s="29">
        <f>HR!J158</f>
        <v>0</v>
      </c>
      <c r="E159" s="26"/>
      <c r="F159" s="141"/>
      <c r="G159" s="26"/>
      <c r="H159" s="26"/>
      <c r="I159" s="26"/>
      <c r="J159" s="26"/>
      <c r="K159" s="198"/>
      <c r="L159" s="26"/>
    </row>
    <row r="160" spans="2:12" ht="15.75" hidden="1" customHeight="1">
      <c r="B160" s="124">
        <v>156</v>
      </c>
      <c r="C160" s="163">
        <f>Demographics!C161</f>
        <v>0</v>
      </c>
      <c r="D160" s="29" t="str">
        <f>HR!J159</f>
        <v>فیصل ندیم</v>
      </c>
      <c r="E160" s="26"/>
      <c r="F160" s="348">
        <v>353397093772070</v>
      </c>
      <c r="G160" s="180" t="s">
        <v>2358</v>
      </c>
      <c r="H160" s="179" t="s">
        <v>2486</v>
      </c>
      <c r="I160" s="179"/>
      <c r="J160" s="179"/>
      <c r="K160" s="146"/>
      <c r="L160" s="179"/>
    </row>
    <row r="161" spans="2:12" ht="15.75" hidden="1" customHeight="1">
      <c r="B161" s="124">
        <v>157</v>
      </c>
      <c r="C161" s="163">
        <f>Demographics!C162</f>
        <v>0</v>
      </c>
      <c r="D161" s="29" t="str">
        <f>HR!J160</f>
        <v>محمد سہیل</v>
      </c>
      <c r="E161" s="26"/>
      <c r="F161" s="141"/>
      <c r="G161" s="180" t="s">
        <v>2358</v>
      </c>
      <c r="H161" s="179">
        <v>3454346703</v>
      </c>
      <c r="I161" s="179" t="s">
        <v>2494</v>
      </c>
      <c r="J161" s="179">
        <v>1</v>
      </c>
      <c r="K161" s="146"/>
      <c r="L161" s="179"/>
    </row>
    <row r="162" spans="2:12" ht="15.75" hidden="1" customHeight="1">
      <c r="B162" s="124">
        <v>158</v>
      </c>
      <c r="C162" s="163">
        <f>Demographics!C163</f>
        <v>0</v>
      </c>
      <c r="D162" s="29" t="str">
        <f>HR!J161</f>
        <v xml:space="preserve">                  MOHAMMAD KAMRAN</v>
      </c>
      <c r="E162" s="26"/>
      <c r="F162" s="349">
        <v>353392099328837</v>
      </c>
      <c r="G162" s="212" t="s">
        <v>2358</v>
      </c>
      <c r="H162" s="211" t="s">
        <v>2495</v>
      </c>
      <c r="I162" s="211" t="s">
        <v>2485</v>
      </c>
      <c r="J162" s="211">
        <v>1</v>
      </c>
      <c r="K162" s="198"/>
      <c r="L162" s="26"/>
    </row>
    <row r="163" spans="2:12" ht="15.75" hidden="1" customHeight="1">
      <c r="B163" s="124">
        <v>159</v>
      </c>
      <c r="C163" s="163">
        <f>Demographics!C164</f>
        <v>0</v>
      </c>
      <c r="D163" s="29" t="str">
        <f>HR!J162</f>
        <v xml:space="preserve">محمّد امجد </v>
      </c>
      <c r="E163" s="26"/>
      <c r="F163" s="348" t="s">
        <v>2496</v>
      </c>
      <c r="G163" s="180" t="s">
        <v>2358</v>
      </c>
      <c r="H163" s="179">
        <v>3454346233</v>
      </c>
      <c r="I163" s="179"/>
      <c r="J163" s="179"/>
      <c r="K163" s="198"/>
      <c r="L163" s="26"/>
    </row>
    <row r="164" spans="2:12" ht="15.75" hidden="1" customHeight="1">
      <c r="B164" s="124">
        <v>160</v>
      </c>
      <c r="C164" s="163">
        <f>Demographics!C165</f>
        <v>0</v>
      </c>
      <c r="D164" s="29" t="str">
        <f>HR!J163</f>
        <v>ABDUL RAUF</v>
      </c>
      <c r="E164" s="26"/>
      <c r="F164" s="348">
        <v>3.53920996240451E+16</v>
      </c>
      <c r="G164" s="180" t="s">
        <v>2358</v>
      </c>
      <c r="H164" s="179" t="s">
        <v>2497</v>
      </c>
      <c r="I164" s="179"/>
      <c r="J164" s="149">
        <v>0</v>
      </c>
      <c r="K164" s="198"/>
      <c r="L164" s="26"/>
    </row>
    <row r="165" spans="2:12" ht="15.75" hidden="1" customHeight="1">
      <c r="B165" s="124">
        <v>161</v>
      </c>
      <c r="C165" s="163">
        <f>Demographics!C166</f>
        <v>0</v>
      </c>
      <c r="D165" s="29" t="str">
        <f>HR!J164</f>
        <v>محمد اشفاق</v>
      </c>
      <c r="E165" s="26"/>
      <c r="F165" s="149" t="s">
        <v>403</v>
      </c>
      <c r="G165" s="149" t="s">
        <v>403</v>
      </c>
      <c r="H165" s="149" t="s">
        <v>403</v>
      </c>
      <c r="I165" s="149" t="s">
        <v>403</v>
      </c>
      <c r="J165" s="149">
        <v>0</v>
      </c>
      <c r="K165" s="198"/>
      <c r="L165" s="26"/>
    </row>
    <row r="166" spans="2:12" ht="15.75" hidden="1" customHeight="1">
      <c r="B166" s="124">
        <v>162</v>
      </c>
      <c r="C166" s="163">
        <f>Demographics!C167</f>
        <v>0</v>
      </c>
      <c r="D166" s="29" t="str">
        <f>HR!J165</f>
        <v>محمد اسرار الحق</v>
      </c>
      <c r="E166" s="26"/>
      <c r="F166" s="141"/>
      <c r="G166" s="26"/>
      <c r="H166" s="26"/>
      <c r="I166" s="26"/>
      <c r="J166" s="26"/>
      <c r="K166" s="198"/>
      <c r="L166" s="26"/>
    </row>
    <row r="167" spans="2:12" ht="15.75" hidden="1" customHeight="1">
      <c r="B167" s="124">
        <v>163</v>
      </c>
      <c r="C167" s="163">
        <f>Demographics!C168</f>
        <v>0</v>
      </c>
      <c r="D167" s="29" t="str">
        <f>HR!J166</f>
        <v xml:space="preserve">نوید علی </v>
      </c>
      <c r="E167" s="26"/>
      <c r="F167" s="349">
        <v>353392099328837</v>
      </c>
      <c r="G167" s="212" t="s">
        <v>2358</v>
      </c>
      <c r="H167" s="211" t="s">
        <v>2498</v>
      </c>
      <c r="I167" s="211" t="s">
        <v>2485</v>
      </c>
      <c r="J167" s="211">
        <v>1</v>
      </c>
      <c r="K167" s="198"/>
      <c r="L167" s="26"/>
    </row>
    <row r="168" spans="2:12" ht="15.75" hidden="1" customHeight="1">
      <c r="B168" s="124">
        <v>164</v>
      </c>
      <c r="C168" s="163">
        <f>Demographics!C169</f>
        <v>0</v>
      </c>
      <c r="D168" s="29">
        <f>HR!J167</f>
        <v>0</v>
      </c>
      <c r="E168" s="26"/>
      <c r="F168" s="141"/>
      <c r="G168" s="26"/>
      <c r="H168" s="26"/>
      <c r="I168" s="26"/>
      <c r="J168" s="26"/>
      <c r="K168" s="198"/>
      <c r="L168" s="26"/>
    </row>
    <row r="169" spans="2:12" ht="15.75" hidden="1" customHeight="1">
      <c r="B169" s="124">
        <v>165</v>
      </c>
      <c r="C169" s="163">
        <f>Demographics!C170</f>
        <v>0</v>
      </c>
      <c r="D169" s="29">
        <f>HR!J168</f>
        <v>0</v>
      </c>
      <c r="E169" s="26"/>
      <c r="F169" s="141"/>
      <c r="G169" s="26"/>
      <c r="H169" s="26"/>
      <c r="I169" s="26"/>
      <c r="J169" s="26"/>
      <c r="K169" s="198"/>
      <c r="L169" s="26"/>
    </row>
    <row r="170" spans="2:12" ht="15.75" hidden="1" customHeight="1">
      <c r="B170" s="124">
        <v>166</v>
      </c>
      <c r="C170" s="163">
        <f>Demographics!C171</f>
        <v>0</v>
      </c>
      <c r="D170" s="29" t="str">
        <f>HR!J169</f>
        <v>جاوید اکرم</v>
      </c>
      <c r="E170" s="26"/>
      <c r="F170" s="348">
        <v>353397095026327</v>
      </c>
      <c r="G170" s="180" t="s">
        <v>2358</v>
      </c>
      <c r="H170" s="179" t="s">
        <v>2499</v>
      </c>
      <c r="I170" s="179"/>
      <c r="J170" s="179"/>
      <c r="K170" s="146"/>
      <c r="L170" s="179"/>
    </row>
    <row r="171" spans="2:12" ht="15.75" hidden="1" customHeight="1">
      <c r="B171" s="124">
        <v>167</v>
      </c>
      <c r="C171" s="163">
        <f>Demographics!C172</f>
        <v>0</v>
      </c>
      <c r="D171" s="29" t="str">
        <f>HR!J170</f>
        <v>احمد رضا</v>
      </c>
      <c r="E171" s="26"/>
      <c r="F171" s="350" t="s">
        <v>2327</v>
      </c>
      <c r="G171" s="158"/>
      <c r="H171" s="158">
        <v>2012</v>
      </c>
      <c r="I171" s="158" t="s">
        <v>2265</v>
      </c>
      <c r="J171" s="158">
        <v>1</v>
      </c>
      <c r="K171" s="198"/>
      <c r="L171" s="26"/>
    </row>
    <row r="172" spans="2:12" ht="15.75" hidden="1" customHeight="1">
      <c r="B172" s="124">
        <v>168</v>
      </c>
      <c r="C172" s="163">
        <f>Demographics!C173</f>
        <v>0</v>
      </c>
      <c r="D172" s="29" t="str">
        <f>HR!J171</f>
        <v>علی شہراز</v>
      </c>
      <c r="E172" s="26"/>
      <c r="F172" s="348" t="s">
        <v>2500</v>
      </c>
      <c r="G172" s="180" t="s">
        <v>2358</v>
      </c>
      <c r="H172" s="179">
        <v>3454345751</v>
      </c>
      <c r="I172" s="179"/>
      <c r="J172" s="179"/>
      <c r="K172" s="146"/>
      <c r="L172" s="179"/>
    </row>
    <row r="173" spans="2:12" ht="15.75" hidden="1" customHeight="1">
      <c r="B173" s="124">
        <v>169</v>
      </c>
      <c r="C173" s="163">
        <f>Demographics!C174</f>
        <v>0</v>
      </c>
      <c r="D173" s="29" t="str">
        <f>HR!J172</f>
        <v>احسن بشیر</v>
      </c>
      <c r="E173" s="26"/>
      <c r="F173" s="141"/>
      <c r="G173" s="26"/>
      <c r="H173" s="26"/>
      <c r="I173" s="26"/>
      <c r="J173" s="26"/>
      <c r="K173" s="198"/>
      <c r="L173" s="26"/>
    </row>
    <row r="174" spans="2:12" ht="15.75" customHeight="1">
      <c r="B174" s="124">
        <v>1</v>
      </c>
      <c r="C174" s="388" t="str">
        <f>Demographics!C176</f>
        <v>Angoori</v>
      </c>
      <c r="D174" s="389" t="str">
        <f>HR!J173</f>
        <v>Fayyaz Hussain</v>
      </c>
      <c r="E174" s="389" t="s">
        <v>2392</v>
      </c>
      <c r="F174" s="390" t="s">
        <v>2867</v>
      </c>
      <c r="G174" s="391" t="s">
        <v>2501</v>
      </c>
      <c r="H174" s="389" t="s">
        <v>1764</v>
      </c>
      <c r="I174" s="392" t="s">
        <v>2502</v>
      </c>
      <c r="J174" s="389" t="s">
        <v>2503</v>
      </c>
      <c r="K174" s="393" t="s">
        <v>2868</v>
      </c>
      <c r="L174" s="396">
        <v>3115001937</v>
      </c>
    </row>
    <row r="175" spans="2:12" ht="15.75" customHeight="1">
      <c r="B175" s="124">
        <v>2</v>
      </c>
      <c r="C175" s="388" t="str">
        <f>Demographics!C177</f>
        <v>Ban</v>
      </c>
      <c r="D175" s="389" t="str">
        <f>HR!J174</f>
        <v>Nasir Amin</v>
      </c>
      <c r="E175" s="389" t="s">
        <v>2392</v>
      </c>
      <c r="F175" s="390" t="s">
        <v>2869</v>
      </c>
      <c r="G175" s="391">
        <v>3301683906</v>
      </c>
      <c r="H175" s="389" t="s">
        <v>1780</v>
      </c>
      <c r="I175" s="392" t="s">
        <v>2505</v>
      </c>
      <c r="J175" s="389" t="s">
        <v>2503</v>
      </c>
      <c r="K175" s="394" t="s">
        <v>2870</v>
      </c>
      <c r="L175" s="396">
        <v>3045011257</v>
      </c>
    </row>
    <row r="176" spans="2:12" ht="15.75" customHeight="1">
      <c r="B176" s="124">
        <v>3</v>
      </c>
      <c r="C176" s="388" t="str">
        <f>Demographics!C178</f>
        <v>Charahan</v>
      </c>
      <c r="D176" s="389" t="str">
        <f>HR!J175</f>
        <v>Easha Saeed</v>
      </c>
      <c r="E176" s="389" t="s">
        <v>2392</v>
      </c>
      <c r="F176" s="395" t="s">
        <v>2871</v>
      </c>
      <c r="G176" s="396" t="s">
        <v>2506</v>
      </c>
      <c r="H176" s="389" t="s">
        <v>1799</v>
      </c>
      <c r="I176" s="392" t="s">
        <v>2507</v>
      </c>
      <c r="J176" s="389" t="s">
        <v>2503</v>
      </c>
      <c r="K176" s="397" t="s">
        <v>2872</v>
      </c>
      <c r="L176" s="396" t="s">
        <v>2504</v>
      </c>
    </row>
    <row r="177" spans="2:12" ht="15.75" customHeight="1">
      <c r="B177" s="124">
        <v>4</v>
      </c>
      <c r="C177" s="388" t="str">
        <f>Demographics!C179</f>
        <v>Darya Gali</v>
      </c>
      <c r="D177" s="389" t="str">
        <f>HR!J176</f>
        <v>Mowdat Abbas</v>
      </c>
      <c r="E177" s="389" t="s">
        <v>2392</v>
      </c>
      <c r="F177" s="390" t="s">
        <v>2873</v>
      </c>
      <c r="G177" s="391">
        <v>3046364800</v>
      </c>
      <c r="H177" s="389" t="s">
        <v>1816</v>
      </c>
      <c r="I177" s="392" t="s">
        <v>2508</v>
      </c>
      <c r="J177" s="389" t="s">
        <v>2503</v>
      </c>
      <c r="K177" s="394">
        <v>357812087345192</v>
      </c>
      <c r="L177" s="396" t="s">
        <v>2504</v>
      </c>
    </row>
    <row r="178" spans="2:12" ht="15.75" customHeight="1">
      <c r="B178" s="124">
        <v>5</v>
      </c>
      <c r="C178" s="388" t="str">
        <f>Demographics!C180</f>
        <v>Dewal</v>
      </c>
      <c r="D178" s="389" t="str">
        <f>HR!J177</f>
        <v>Vaccant</v>
      </c>
      <c r="E178" s="389" t="s">
        <v>2392</v>
      </c>
      <c r="F178" s="390" t="s">
        <v>2874</v>
      </c>
      <c r="G178" s="391">
        <v>3115952478</v>
      </c>
      <c r="H178" s="389" t="s">
        <v>1831</v>
      </c>
      <c r="I178" s="392" t="s">
        <v>2509</v>
      </c>
      <c r="J178" s="389" t="s">
        <v>2503</v>
      </c>
      <c r="K178" s="394">
        <v>3578120861302550</v>
      </c>
      <c r="L178" s="396">
        <v>3405901250</v>
      </c>
    </row>
    <row r="179" spans="2:12" ht="15.75" customHeight="1">
      <c r="B179" s="124">
        <v>6</v>
      </c>
      <c r="C179" s="388" t="str">
        <f>Demographics!C181</f>
        <v>Ghel</v>
      </c>
      <c r="D179" s="389" t="str">
        <f>HR!J178</f>
        <v>Vaccant</v>
      </c>
      <c r="E179" s="389"/>
      <c r="F179" s="395"/>
      <c r="G179" s="396"/>
      <c r="H179" s="389" t="s">
        <v>1846</v>
      </c>
      <c r="I179" s="392" t="s">
        <v>1850</v>
      </c>
      <c r="J179" s="389" t="s">
        <v>2503</v>
      </c>
      <c r="K179" s="394">
        <v>357812086122808</v>
      </c>
      <c r="L179" s="396" t="s">
        <v>2504</v>
      </c>
    </row>
    <row r="180" spans="2:12" ht="15.75" customHeight="1">
      <c r="B180" s="124">
        <v>7</v>
      </c>
      <c r="C180" s="388" t="str">
        <f>Demographics!C182</f>
        <v>Ghora Gali</v>
      </c>
      <c r="D180" s="389" t="str">
        <f>HR!J179</f>
        <v>Jalal u ddin</v>
      </c>
      <c r="E180" s="389" t="s">
        <v>2392</v>
      </c>
      <c r="F180" s="398" t="s">
        <v>2875</v>
      </c>
      <c r="G180" s="399">
        <v>3301683915</v>
      </c>
      <c r="H180" s="389" t="s">
        <v>1860</v>
      </c>
      <c r="I180" s="389" t="s">
        <v>1999</v>
      </c>
      <c r="J180" s="389" t="s">
        <v>2503</v>
      </c>
      <c r="K180" s="394">
        <v>357812086136352</v>
      </c>
      <c r="L180" s="396">
        <v>3105356869</v>
      </c>
    </row>
    <row r="181" spans="2:12" ht="15.75" customHeight="1">
      <c r="B181" s="124">
        <v>8</v>
      </c>
      <c r="C181" s="388" t="str">
        <f>Demographics!C183</f>
        <v>Masiari</v>
      </c>
      <c r="D181" s="389" t="str">
        <f>HR!J180</f>
        <v>Asim Ijaz</v>
      </c>
      <c r="E181" s="389" t="s">
        <v>2392</v>
      </c>
      <c r="F181" s="390">
        <v>3114060522</v>
      </c>
      <c r="G181" s="391" t="s">
        <v>2881</v>
      </c>
      <c r="H181" s="389" t="s">
        <v>1874</v>
      </c>
      <c r="I181" s="392" t="s">
        <v>2510</v>
      </c>
      <c r="J181" s="389" t="s">
        <v>2503</v>
      </c>
      <c r="K181" s="394">
        <v>359773059296961</v>
      </c>
      <c r="L181" s="396" t="s">
        <v>2504</v>
      </c>
    </row>
    <row r="182" spans="2:12" ht="15.75" customHeight="1">
      <c r="B182" s="124">
        <v>9</v>
      </c>
      <c r="C182" s="388" t="str">
        <f>Demographics!C184</f>
        <v>Murree</v>
      </c>
      <c r="D182" s="389" t="str">
        <f>HR!J181</f>
        <v>M Aftab</v>
      </c>
      <c r="E182" s="389" t="s">
        <v>2392</v>
      </c>
      <c r="F182" s="390" t="s">
        <v>2876</v>
      </c>
      <c r="G182" s="391">
        <v>3439790479</v>
      </c>
      <c r="H182" s="389" t="s">
        <v>1893</v>
      </c>
      <c r="I182" s="392" t="s">
        <v>2029</v>
      </c>
      <c r="J182" s="389" t="s">
        <v>2503</v>
      </c>
      <c r="K182" s="394" t="s">
        <v>2877</v>
      </c>
      <c r="L182" s="396">
        <v>3129505387</v>
      </c>
    </row>
    <row r="183" spans="2:12" ht="15.75" customHeight="1">
      <c r="B183" s="124">
        <v>10</v>
      </c>
      <c r="C183" s="388" t="str">
        <f>Demographics!C185</f>
        <v>Numbal</v>
      </c>
      <c r="D183" s="389" t="str">
        <f>HR!J182</f>
        <v>Vaccant</v>
      </c>
      <c r="E183" s="389" t="s">
        <v>2392</v>
      </c>
      <c r="F183" s="390">
        <v>353184116997771</v>
      </c>
      <c r="G183" s="391">
        <v>3118553696</v>
      </c>
      <c r="H183" s="389" t="s">
        <v>1904</v>
      </c>
      <c r="I183" s="392" t="s">
        <v>2511</v>
      </c>
      <c r="J183" s="389" t="s">
        <v>2503</v>
      </c>
      <c r="K183" s="394">
        <v>867723027973105</v>
      </c>
      <c r="L183" s="396">
        <v>3149504028</v>
      </c>
    </row>
    <row r="184" spans="2:12" ht="15.75" customHeight="1">
      <c r="B184" s="124">
        <v>11</v>
      </c>
      <c r="C184" s="388" t="str">
        <f>Demographics!C186</f>
        <v>Phaghwari</v>
      </c>
      <c r="D184" s="389" t="str">
        <f>HR!J183</f>
        <v>Vaccant</v>
      </c>
      <c r="E184" s="389" t="s">
        <v>2392</v>
      </c>
      <c r="F184" s="390">
        <v>353392099688990</v>
      </c>
      <c r="G184" s="391">
        <v>3114060710</v>
      </c>
      <c r="H184" s="389" t="s">
        <v>1918</v>
      </c>
      <c r="I184" s="389" t="s">
        <v>1921</v>
      </c>
      <c r="J184" s="389" t="s">
        <v>2503</v>
      </c>
      <c r="K184" s="394">
        <v>357812084963310</v>
      </c>
      <c r="L184" s="396">
        <v>331623186</v>
      </c>
    </row>
    <row r="185" spans="2:12" ht="15.75" customHeight="1">
      <c r="B185" s="124">
        <v>12</v>
      </c>
      <c r="C185" s="388" t="str">
        <f>Demographics!C187</f>
        <v>Potha Sharif</v>
      </c>
      <c r="D185" s="389" t="str">
        <f>HR!J184</f>
        <v>M Jhangir</v>
      </c>
      <c r="E185" s="389" t="s">
        <v>2392</v>
      </c>
      <c r="F185" s="390" t="s">
        <v>2878</v>
      </c>
      <c r="G185" s="391">
        <v>3235857169</v>
      </c>
      <c r="H185" s="389" t="s">
        <v>1934</v>
      </c>
      <c r="I185" s="392" t="s">
        <v>2889</v>
      </c>
      <c r="J185" s="389" t="s">
        <v>2503</v>
      </c>
      <c r="K185" s="394">
        <v>353415078511806</v>
      </c>
      <c r="L185" s="396" t="s">
        <v>2504</v>
      </c>
    </row>
    <row r="186" spans="2:12" ht="15.75" customHeight="1">
      <c r="B186" s="124">
        <v>13</v>
      </c>
      <c r="C186" s="388" t="str">
        <f>Demographics!C188</f>
        <v>Rawat</v>
      </c>
      <c r="D186" s="389" t="str">
        <f>HR!J185</f>
        <v>Moon Ahmed</v>
      </c>
      <c r="E186" s="389" t="s">
        <v>2392</v>
      </c>
      <c r="F186" s="390" t="s">
        <v>2880</v>
      </c>
      <c r="G186" s="391"/>
      <c r="H186" s="389" t="s">
        <v>1947</v>
      </c>
      <c r="I186" s="392" t="s">
        <v>2512</v>
      </c>
      <c r="J186" s="389" t="s">
        <v>2503</v>
      </c>
      <c r="K186" s="394">
        <v>357812086136915</v>
      </c>
      <c r="L186" s="396" t="s">
        <v>2504</v>
      </c>
    </row>
    <row r="187" spans="2:12" ht="15.75" customHeight="1">
      <c r="B187" s="124">
        <v>14</v>
      </c>
      <c r="C187" s="388" t="str">
        <f>Demographics!C189</f>
        <v>Seher Baghla</v>
      </c>
      <c r="D187" s="455" t="str">
        <f>HR!J186</f>
        <v>Vaccant</v>
      </c>
      <c r="E187" s="456"/>
      <c r="F187" s="456"/>
      <c r="G187" s="456"/>
      <c r="H187" s="456"/>
      <c r="I187" s="456"/>
      <c r="J187" s="456"/>
      <c r="K187" s="456"/>
      <c r="L187" s="457"/>
    </row>
    <row r="188" spans="2:12" ht="15.75" customHeight="1">
      <c r="B188" s="414">
        <v>15</v>
      </c>
      <c r="C188" s="408" t="str">
        <f>Demographics!C190</f>
        <v>Tret</v>
      </c>
      <c r="D188" s="409" t="str">
        <f>HR!J187</f>
        <v>Qasier Abbas</v>
      </c>
      <c r="E188" s="389" t="s">
        <v>2392</v>
      </c>
      <c r="F188" s="410" t="s">
        <v>2879</v>
      </c>
      <c r="G188" s="411">
        <v>3301683919</v>
      </c>
      <c r="H188" s="409" t="s">
        <v>1981</v>
      </c>
      <c r="I188" s="412" t="s">
        <v>2513</v>
      </c>
      <c r="J188" s="409" t="s">
        <v>2503</v>
      </c>
      <c r="K188" s="413">
        <v>8.9410060904350106E+19</v>
      </c>
      <c r="L188" s="409">
        <v>3105356646</v>
      </c>
    </row>
    <row r="189" spans="2:12" ht="15.75" hidden="1" customHeight="1">
      <c r="B189" s="299">
        <v>186</v>
      </c>
      <c r="C189" s="401" t="str">
        <f>Demographics!C192</f>
        <v>Ghari Skindar</v>
      </c>
      <c r="D189" s="402" t="s">
        <v>2790</v>
      </c>
      <c r="E189" s="403" t="s">
        <v>2388</v>
      </c>
      <c r="F189" s="403"/>
      <c r="G189" s="403">
        <v>3001460160</v>
      </c>
      <c r="H189" s="404" t="s">
        <v>234</v>
      </c>
      <c r="I189" s="404"/>
      <c r="J189" s="404"/>
      <c r="K189" s="405"/>
      <c r="L189" s="404"/>
    </row>
    <row r="190" spans="2:12" ht="15.75" hidden="1" customHeight="1">
      <c r="B190" s="299">
        <v>187</v>
      </c>
      <c r="C190" s="324" t="str">
        <f>Demographics!C193</f>
        <v>Gheela Khurd</v>
      </c>
      <c r="D190" s="325" t="s">
        <v>2792</v>
      </c>
      <c r="E190" s="299" t="s">
        <v>2388</v>
      </c>
      <c r="F190" s="359">
        <v>352865325394085</v>
      </c>
      <c r="G190" s="360" t="s">
        <v>2847</v>
      </c>
      <c r="H190" s="343" t="s">
        <v>236</v>
      </c>
      <c r="I190" s="343"/>
      <c r="J190" s="343"/>
      <c r="K190" s="358"/>
      <c r="L190" s="343"/>
    </row>
    <row r="191" spans="2:12" ht="15.75" hidden="1" customHeight="1">
      <c r="B191" s="299">
        <v>188</v>
      </c>
      <c r="C191" s="324" t="str">
        <f>Demographics!C194</f>
        <v>Jalala</v>
      </c>
      <c r="D191" s="325" t="s">
        <v>2003</v>
      </c>
      <c r="E191" s="299" t="s">
        <v>2388</v>
      </c>
      <c r="F191" s="359">
        <v>352865325402360</v>
      </c>
      <c r="G191" s="360" t="s">
        <v>2841</v>
      </c>
      <c r="H191" s="343" t="s">
        <v>237</v>
      </c>
      <c r="I191" s="343"/>
      <c r="J191" s="343"/>
      <c r="K191" s="358"/>
      <c r="L191" s="343"/>
    </row>
    <row r="192" spans="2:12" ht="15.75" hidden="1" customHeight="1">
      <c r="B192" s="299">
        <v>189</v>
      </c>
      <c r="C192" s="324" t="str">
        <f>Demographics!C195</f>
        <v>Khurum Paracha</v>
      </c>
      <c r="D192" s="325" t="s">
        <v>2004</v>
      </c>
      <c r="E192" s="299" t="s">
        <v>2388</v>
      </c>
      <c r="F192" s="359">
        <v>352865325394864</v>
      </c>
      <c r="G192" s="360" t="s">
        <v>2833</v>
      </c>
      <c r="H192" s="343" t="s">
        <v>238</v>
      </c>
      <c r="I192" s="343"/>
      <c r="J192" s="343"/>
      <c r="K192" s="358"/>
      <c r="L192" s="343"/>
    </row>
    <row r="193" spans="2:12" ht="15.75" hidden="1" customHeight="1">
      <c r="B193" s="299">
        <v>190</v>
      </c>
      <c r="C193" s="324" t="str">
        <f>Demographics!C196</f>
        <v>Lub Thathoo</v>
      </c>
      <c r="D193" s="325" t="s">
        <v>2008</v>
      </c>
      <c r="E193" s="299" t="s">
        <v>2388</v>
      </c>
      <c r="F193" s="359">
        <v>353184117008644</v>
      </c>
      <c r="G193" s="360" t="s">
        <v>2843</v>
      </c>
      <c r="H193" s="343" t="s">
        <v>239</v>
      </c>
      <c r="I193" s="343"/>
      <c r="J193" s="343"/>
      <c r="K193" s="358"/>
      <c r="L193" s="343"/>
    </row>
    <row r="194" spans="2:12" ht="15.75" hidden="1" customHeight="1">
      <c r="B194" s="299">
        <v>191</v>
      </c>
      <c r="C194" s="324" t="str">
        <f>Demographics!C197</f>
        <v>Mohra Shah Wali</v>
      </c>
      <c r="D194" s="325" t="s">
        <v>2012</v>
      </c>
      <c r="E194" s="299" t="s">
        <v>2388</v>
      </c>
      <c r="F194" s="359" t="s">
        <v>2830</v>
      </c>
      <c r="G194" s="360" t="s">
        <v>2838</v>
      </c>
      <c r="H194" s="343" t="s">
        <v>240</v>
      </c>
      <c r="I194" s="343"/>
      <c r="J194" s="343"/>
      <c r="K194" s="358"/>
      <c r="L194" s="343"/>
    </row>
    <row r="195" spans="2:12" ht="15.75" hidden="1" customHeight="1">
      <c r="B195" s="299">
        <v>192</v>
      </c>
      <c r="C195" s="324" t="str">
        <f>Demographics!C198</f>
        <v>Saray Kala</v>
      </c>
      <c r="D195" s="325" t="s">
        <v>2013</v>
      </c>
      <c r="E195" s="299" t="s">
        <v>2388</v>
      </c>
      <c r="F195" s="359">
        <v>357188894616160</v>
      </c>
      <c r="G195" s="360" t="s">
        <v>2840</v>
      </c>
      <c r="H195" s="343" t="s">
        <v>241</v>
      </c>
      <c r="I195" s="343"/>
      <c r="J195" s="343"/>
      <c r="K195" s="358"/>
      <c r="L195" s="343"/>
    </row>
    <row r="196" spans="2:12" ht="15.75" hidden="1" customHeight="1">
      <c r="B196" s="299">
        <v>193</v>
      </c>
      <c r="C196" s="324" t="str">
        <f>Demographics!C199</f>
        <v>Thatha Khalil</v>
      </c>
      <c r="D196" s="325" t="s">
        <v>2018</v>
      </c>
      <c r="E196" s="299" t="s">
        <v>2388</v>
      </c>
      <c r="F196" s="359">
        <v>357188894286261</v>
      </c>
      <c r="G196" s="360" t="s">
        <v>2839</v>
      </c>
      <c r="H196" s="343" t="s">
        <v>242</v>
      </c>
      <c r="I196" s="343"/>
      <c r="J196" s="343"/>
      <c r="K196" s="358"/>
      <c r="L196" s="343"/>
    </row>
    <row r="197" spans="2:12" ht="15.75" hidden="1" customHeight="1">
      <c r="B197" s="299">
        <v>194</v>
      </c>
      <c r="C197" s="324" t="str">
        <f>Demographics!C200</f>
        <v>Usman Khattar</v>
      </c>
      <c r="D197" s="325" t="s">
        <v>2026</v>
      </c>
      <c r="E197" s="299" t="s">
        <v>2388</v>
      </c>
      <c r="F197" s="299"/>
      <c r="G197" s="360" t="s">
        <v>2837</v>
      </c>
      <c r="H197" s="343" t="s">
        <v>243</v>
      </c>
      <c r="I197" s="343"/>
      <c r="J197" s="343"/>
      <c r="K197" s="358"/>
      <c r="L197" s="343"/>
    </row>
    <row r="198" spans="2:12" ht="15.75" hidden="1" customHeight="1">
      <c r="B198" s="299">
        <v>195</v>
      </c>
      <c r="C198" s="324" t="s">
        <v>2784</v>
      </c>
      <c r="D198" s="325" t="s">
        <v>2805</v>
      </c>
      <c r="E198" s="299" t="s">
        <v>2388</v>
      </c>
      <c r="F198" s="359">
        <v>352865325394542</v>
      </c>
      <c r="G198" s="361" t="s">
        <v>2850</v>
      </c>
      <c r="H198" s="343" t="s">
        <v>2784</v>
      </c>
      <c r="I198" s="343"/>
      <c r="J198" s="343"/>
      <c r="K198" s="358"/>
      <c r="L198" s="343"/>
    </row>
    <row r="199" spans="2:12" ht="15.75" hidden="1" customHeight="1">
      <c r="B199" s="299">
        <v>196</v>
      </c>
      <c r="C199" s="324" t="s">
        <v>2785</v>
      </c>
      <c r="D199" s="308"/>
      <c r="E199" s="308"/>
      <c r="F199" s="362"/>
      <c r="G199" s="308"/>
      <c r="H199" s="308" t="s">
        <v>2785</v>
      </c>
      <c r="I199" s="343"/>
      <c r="J199" s="343"/>
      <c r="K199" s="358"/>
      <c r="L199" s="343"/>
    </row>
    <row r="200" spans="2:12" ht="15.75" hidden="1" customHeight="1">
      <c r="B200" s="299">
        <v>197</v>
      </c>
      <c r="C200" s="324" t="s">
        <v>244</v>
      </c>
      <c r="D200" s="325" t="s">
        <v>2808</v>
      </c>
      <c r="E200" s="299" t="s">
        <v>2388</v>
      </c>
      <c r="F200" s="359">
        <v>352865325395648</v>
      </c>
      <c r="G200" s="360" t="s">
        <v>2848</v>
      </c>
      <c r="H200" s="343" t="s">
        <v>244</v>
      </c>
      <c r="I200" s="343"/>
      <c r="J200" s="343"/>
      <c r="K200" s="358"/>
      <c r="L200" s="343"/>
    </row>
    <row r="201" spans="2:12" ht="15.75" hidden="1" customHeight="1">
      <c r="B201" s="299">
        <v>198</v>
      </c>
      <c r="C201" s="324" t="s">
        <v>245</v>
      </c>
      <c r="D201" s="325" t="s">
        <v>2810</v>
      </c>
      <c r="E201" s="299" t="s">
        <v>2388</v>
      </c>
      <c r="F201" s="359" t="s">
        <v>2831</v>
      </c>
      <c r="G201" s="360" t="s">
        <v>2835</v>
      </c>
      <c r="H201" s="343" t="s">
        <v>245</v>
      </c>
      <c r="I201" s="343"/>
      <c r="J201" s="343"/>
      <c r="K201" s="358"/>
      <c r="L201" s="343"/>
    </row>
    <row r="202" spans="2:12" ht="15.75" hidden="1" customHeight="1">
      <c r="B202" s="299">
        <v>199</v>
      </c>
      <c r="C202" s="324" t="s">
        <v>246</v>
      </c>
      <c r="D202" s="325" t="s">
        <v>2815</v>
      </c>
      <c r="E202" s="299" t="s">
        <v>2388</v>
      </c>
      <c r="F202" s="359">
        <v>352865325394013</v>
      </c>
      <c r="G202" s="360" t="s">
        <v>2844</v>
      </c>
      <c r="H202" s="343" t="s">
        <v>246</v>
      </c>
      <c r="I202" s="343"/>
      <c r="J202" s="343"/>
      <c r="K202" s="358"/>
      <c r="L202" s="343"/>
    </row>
    <row r="203" spans="2:12" ht="15.75" hidden="1" customHeight="1">
      <c r="B203" s="299">
        <v>200</v>
      </c>
      <c r="C203" s="324" t="s">
        <v>247</v>
      </c>
      <c r="D203" s="325" t="s">
        <v>2816</v>
      </c>
      <c r="E203" s="299" t="s">
        <v>2388</v>
      </c>
      <c r="F203" s="359">
        <v>353184116987251</v>
      </c>
      <c r="G203" s="343" t="s">
        <v>2834</v>
      </c>
      <c r="H203" s="343" t="s">
        <v>247</v>
      </c>
      <c r="I203" s="343"/>
      <c r="J203" s="343"/>
      <c r="K203" s="358"/>
      <c r="L203" s="343"/>
    </row>
    <row r="204" spans="2:12" ht="15.75" hidden="1" customHeight="1">
      <c r="B204" s="299">
        <v>201</v>
      </c>
      <c r="C204" s="324" t="s">
        <v>248</v>
      </c>
      <c r="D204" s="325" t="s">
        <v>2818</v>
      </c>
      <c r="E204" s="299" t="s">
        <v>2388</v>
      </c>
      <c r="F204" s="359">
        <v>352865325394799</v>
      </c>
      <c r="G204" s="363">
        <v>314.49492520000001</v>
      </c>
      <c r="H204" s="343" t="s">
        <v>248</v>
      </c>
      <c r="I204" s="343"/>
      <c r="J204" s="343"/>
      <c r="K204" s="358"/>
      <c r="L204" s="343"/>
    </row>
    <row r="205" spans="2:12" ht="15.75" hidden="1" customHeight="1">
      <c r="B205" s="299">
        <v>202</v>
      </c>
      <c r="C205" s="324" t="s">
        <v>249</v>
      </c>
      <c r="D205" s="325" t="s">
        <v>2819</v>
      </c>
      <c r="E205" s="299" t="s">
        <v>2388</v>
      </c>
      <c r="F205" s="359">
        <v>35286535395861</v>
      </c>
      <c r="G205" s="360" t="s">
        <v>2846</v>
      </c>
      <c r="H205" s="343" t="s">
        <v>249</v>
      </c>
      <c r="I205" s="343"/>
      <c r="J205" s="343"/>
      <c r="K205" s="358"/>
      <c r="L205" s="343"/>
    </row>
    <row r="206" spans="2:12" ht="15.75" hidden="1" customHeight="1">
      <c r="B206" s="299">
        <v>203</v>
      </c>
      <c r="C206" s="308" t="s">
        <v>250</v>
      </c>
      <c r="D206" s="325" t="s">
        <v>2821</v>
      </c>
      <c r="E206" s="299" t="s">
        <v>2388</v>
      </c>
      <c r="F206" s="359">
        <v>353571690926061</v>
      </c>
      <c r="G206" s="360" t="s">
        <v>2842</v>
      </c>
      <c r="H206" s="343" t="s">
        <v>250</v>
      </c>
      <c r="I206" s="308"/>
      <c r="J206" s="308"/>
      <c r="K206" s="308"/>
      <c r="L206" s="308"/>
    </row>
    <row r="207" spans="2:12" ht="15.75" hidden="1" customHeight="1">
      <c r="B207" s="299">
        <v>204</v>
      </c>
      <c r="C207" s="308" t="s">
        <v>2786</v>
      </c>
      <c r="D207" s="308" t="s">
        <v>2823</v>
      </c>
      <c r="E207" s="299" t="s">
        <v>2388</v>
      </c>
      <c r="F207" s="335">
        <v>352865325369916</v>
      </c>
      <c r="G207" s="360" t="s">
        <v>2849</v>
      </c>
      <c r="H207" s="308" t="s">
        <v>2786</v>
      </c>
      <c r="I207" s="308"/>
      <c r="J207" s="308"/>
      <c r="K207" s="308"/>
      <c r="L207" s="308"/>
    </row>
    <row r="208" spans="2:12" ht="15.75" hidden="1" customHeight="1">
      <c r="B208" s="299">
        <v>205</v>
      </c>
      <c r="C208" s="308" t="s">
        <v>2787</v>
      </c>
      <c r="D208" s="308"/>
      <c r="E208" s="299" t="s">
        <v>2388</v>
      </c>
      <c r="F208" s="335">
        <v>352865325396422</v>
      </c>
      <c r="G208" s="308"/>
      <c r="H208" s="308" t="s">
        <v>2787</v>
      </c>
      <c r="I208" s="308"/>
      <c r="J208" s="308"/>
      <c r="K208" s="308"/>
      <c r="L208" s="308"/>
    </row>
    <row r="209" spans="2:12" ht="15.75" hidden="1" customHeight="1">
      <c r="B209" s="299">
        <v>206</v>
      </c>
      <c r="C209" s="308" t="s">
        <v>2788</v>
      </c>
      <c r="D209" s="308" t="s">
        <v>2827</v>
      </c>
      <c r="E209" s="299" t="s">
        <v>2388</v>
      </c>
      <c r="F209" s="335" t="s">
        <v>2832</v>
      </c>
      <c r="G209" s="360" t="s">
        <v>2845</v>
      </c>
      <c r="H209" s="308" t="s">
        <v>2788</v>
      </c>
      <c r="I209" s="308"/>
      <c r="J209" s="308"/>
      <c r="K209" s="308"/>
      <c r="L209" s="308"/>
    </row>
    <row r="210" spans="2:12" s="338" customFormat="1" ht="15.75" hidden="1" customHeight="1">
      <c r="B210" s="299">
        <v>207</v>
      </c>
      <c r="C210" s="308" t="s">
        <v>251</v>
      </c>
      <c r="D210" s="308" t="s">
        <v>2829</v>
      </c>
      <c r="E210" s="299" t="s">
        <v>2388</v>
      </c>
      <c r="F210" s="362"/>
      <c r="G210" s="360" t="s">
        <v>2836</v>
      </c>
      <c r="H210" s="308" t="s">
        <v>251</v>
      </c>
      <c r="I210" s="308"/>
      <c r="J210" s="308"/>
      <c r="K210" s="308"/>
      <c r="L210" s="308"/>
    </row>
    <row r="211" spans="2:12" ht="15.75" hidden="1" customHeight="1">
      <c r="B211" s="353">
        <v>208</v>
      </c>
      <c r="C211" s="354" t="str">
        <f>Demographics!C214</f>
        <v>Bishandot</v>
      </c>
      <c r="D211" s="323" t="str">
        <f>HR!J210</f>
        <v>Muhammad Ashraf</v>
      </c>
      <c r="E211" s="322"/>
      <c r="F211" s="355" t="s">
        <v>2514</v>
      </c>
      <c r="G211" s="356" t="s">
        <v>2515</v>
      </c>
      <c r="H211" s="323" t="s">
        <v>2042</v>
      </c>
      <c r="I211" s="323" t="s">
        <v>516</v>
      </c>
      <c r="J211" s="322" t="s">
        <v>2376</v>
      </c>
      <c r="K211" s="357" t="s">
        <v>2516</v>
      </c>
      <c r="L211" s="356" t="s">
        <v>2517</v>
      </c>
    </row>
    <row r="212" spans="2:12" ht="15.75" hidden="1" customHeight="1">
      <c r="B212" s="141">
        <v>209</v>
      </c>
      <c r="C212" s="163" t="str">
        <f>Demographics!C215</f>
        <v>Choha Khalsa</v>
      </c>
      <c r="D212" s="29" t="str">
        <f>HR!J211</f>
        <v>M.Sattar</v>
      </c>
      <c r="E212" s="26"/>
      <c r="F212" s="351" t="s">
        <v>2518</v>
      </c>
      <c r="G212" s="217" t="s">
        <v>2519</v>
      </c>
      <c r="H212" s="29" t="s">
        <v>2061</v>
      </c>
      <c r="I212" s="29" t="s">
        <v>736</v>
      </c>
      <c r="J212" s="26" t="s">
        <v>2376</v>
      </c>
      <c r="K212" s="216" t="s">
        <v>2520</v>
      </c>
      <c r="L212" s="217" t="s">
        <v>2521</v>
      </c>
    </row>
    <row r="213" spans="2:12" ht="15.75" hidden="1" customHeight="1">
      <c r="B213" s="141">
        <v>210</v>
      </c>
      <c r="C213" s="163" t="str">
        <f>Demographics!C216</f>
        <v>Darkali Mamoori</v>
      </c>
      <c r="D213" s="29" t="str">
        <f>HR!J212</f>
        <v>Abrar ul Hassan</v>
      </c>
      <c r="E213" s="26"/>
      <c r="F213" s="351" t="s">
        <v>2522</v>
      </c>
      <c r="G213" s="217" t="s">
        <v>2523</v>
      </c>
      <c r="H213" s="29" t="s">
        <v>2072</v>
      </c>
      <c r="I213" s="29" t="s">
        <v>2077</v>
      </c>
      <c r="J213" s="26" t="s">
        <v>2376</v>
      </c>
      <c r="K213" s="216" t="s">
        <v>2524</v>
      </c>
      <c r="L213" s="217" t="s">
        <v>2525</v>
      </c>
    </row>
    <row r="214" spans="2:12" ht="15.75" hidden="1" customHeight="1">
      <c r="B214" s="141">
        <v>211</v>
      </c>
      <c r="C214" s="163" t="str">
        <f>Demographics!C217</f>
        <v>Ghazan Abad</v>
      </c>
      <c r="D214" s="29" t="str">
        <f>HR!J213</f>
        <v>Ahsan Kiyani</v>
      </c>
      <c r="E214" s="26"/>
      <c r="F214" s="351" t="s">
        <v>2526</v>
      </c>
      <c r="G214" s="217" t="s">
        <v>2527</v>
      </c>
      <c r="H214" s="29" t="s">
        <v>2091</v>
      </c>
      <c r="I214" s="29" t="s">
        <v>2097</v>
      </c>
      <c r="J214" s="26" t="s">
        <v>2376</v>
      </c>
      <c r="K214" s="216" t="s">
        <v>2528</v>
      </c>
      <c r="L214" s="217" t="s">
        <v>2529</v>
      </c>
    </row>
    <row r="215" spans="2:12" ht="15.75" hidden="1" customHeight="1">
      <c r="B215" s="141">
        <v>212</v>
      </c>
      <c r="C215" s="163" t="str">
        <f>Demographics!C218</f>
        <v>Guff</v>
      </c>
      <c r="D215" s="29" t="str">
        <f>HR!J214</f>
        <v>Zaheem Ul Haq</v>
      </c>
      <c r="E215" s="26"/>
      <c r="F215" s="351" t="s">
        <v>2530</v>
      </c>
      <c r="G215" s="217" t="s">
        <v>2531</v>
      </c>
      <c r="H215" s="29" t="s">
        <v>2091</v>
      </c>
      <c r="I215" s="29" t="s">
        <v>2097</v>
      </c>
      <c r="J215" s="26" t="s">
        <v>2376</v>
      </c>
      <c r="K215" s="216" t="s">
        <v>2528</v>
      </c>
      <c r="L215" s="217" t="s">
        <v>2529</v>
      </c>
    </row>
    <row r="216" spans="2:12" ht="15.75" hidden="1" customHeight="1">
      <c r="B216" s="141">
        <v>213</v>
      </c>
      <c r="C216" s="163" t="str">
        <f>Demographics!C219</f>
        <v>Kanoha</v>
      </c>
      <c r="D216" s="29" t="str">
        <f>HR!J215</f>
        <v>yasir Shabbir</v>
      </c>
      <c r="E216" s="26"/>
      <c r="F216" s="351" t="s">
        <v>2532</v>
      </c>
      <c r="G216" s="217" t="s">
        <v>2533</v>
      </c>
      <c r="H216" s="29" t="s">
        <v>2120</v>
      </c>
      <c r="I216" s="29" t="s">
        <v>2126</v>
      </c>
      <c r="J216" s="26" t="s">
        <v>2376</v>
      </c>
      <c r="K216" s="216" t="s">
        <v>2534</v>
      </c>
      <c r="L216" s="217" t="s">
        <v>2535</v>
      </c>
    </row>
    <row r="217" spans="2:12" ht="15.75" hidden="1" customHeight="1">
      <c r="B217" s="141">
        <v>214</v>
      </c>
      <c r="C217" s="163" t="str">
        <f>Demographics!C220</f>
        <v>Manianda</v>
      </c>
      <c r="D217" s="29" t="str">
        <f>HR!J216</f>
        <v>Sameem ul Haq</v>
      </c>
      <c r="E217" s="26"/>
      <c r="F217" s="351" t="s">
        <v>2536</v>
      </c>
      <c r="G217" s="217" t="s">
        <v>2537</v>
      </c>
      <c r="H217" s="29" t="s">
        <v>2137</v>
      </c>
      <c r="I217" s="29" t="s">
        <v>2142</v>
      </c>
      <c r="J217" s="26" t="s">
        <v>2376</v>
      </c>
      <c r="K217" s="216" t="s">
        <v>2538</v>
      </c>
      <c r="L217" s="217" t="s">
        <v>2539</v>
      </c>
    </row>
    <row r="218" spans="2:12" ht="15.75" hidden="1" customHeight="1">
      <c r="B218" s="141">
        <v>215</v>
      </c>
      <c r="C218" s="163" t="str">
        <f>Demographics!C221</f>
        <v>Nala Musalmana</v>
      </c>
      <c r="D218" s="29">
        <f>HR!J217</f>
        <v>0</v>
      </c>
      <c r="E218" s="26"/>
      <c r="F218" s="351" t="s">
        <v>2540</v>
      </c>
      <c r="G218" s="217" t="s">
        <v>2541</v>
      </c>
      <c r="H218" s="29" t="s">
        <v>2151</v>
      </c>
      <c r="I218" s="29"/>
      <c r="J218" s="26" t="s">
        <v>2376</v>
      </c>
      <c r="K218" s="216" t="s">
        <v>2542</v>
      </c>
      <c r="L218" s="217" t="s">
        <v>2543</v>
      </c>
    </row>
    <row r="219" spans="2:12" ht="15.75" hidden="1" customHeight="1">
      <c r="B219" s="141">
        <v>216</v>
      </c>
      <c r="C219" s="163" t="str">
        <f>Demographics!C222</f>
        <v>Skoot</v>
      </c>
      <c r="D219" s="29">
        <f>HR!J218</f>
        <v>0</v>
      </c>
      <c r="E219" s="26"/>
      <c r="F219" s="351" t="s">
        <v>2544</v>
      </c>
      <c r="G219" s="217" t="s">
        <v>2545</v>
      </c>
      <c r="H219" s="29" t="s">
        <v>2165</v>
      </c>
      <c r="I219" s="29"/>
      <c r="J219" s="26" t="s">
        <v>2376</v>
      </c>
      <c r="K219" s="216" t="s">
        <v>2546</v>
      </c>
      <c r="L219" s="217" t="s">
        <v>2547</v>
      </c>
    </row>
    <row r="220" spans="2:12" ht="15.75" hidden="1" customHeight="1">
      <c r="B220" s="141">
        <v>217</v>
      </c>
      <c r="C220" s="163" t="str">
        <f>Demographics!C223</f>
        <v>Smoot</v>
      </c>
      <c r="D220" s="29" t="str">
        <f>HR!J219</f>
        <v>talat Fayyaz</v>
      </c>
      <c r="E220" s="26"/>
      <c r="F220" s="351" t="s">
        <v>2548</v>
      </c>
      <c r="G220" s="217" t="s">
        <v>2549</v>
      </c>
      <c r="H220" s="29" t="s">
        <v>2178</v>
      </c>
      <c r="I220" s="29" t="s">
        <v>2182</v>
      </c>
      <c r="J220" s="26" t="s">
        <v>2376</v>
      </c>
      <c r="K220" s="216" t="s">
        <v>2550</v>
      </c>
      <c r="L220" s="217" t="s">
        <v>2551</v>
      </c>
    </row>
    <row r="221" spans="2:12" ht="15.75" hidden="1" customHeight="1">
      <c r="B221" s="352">
        <v>218</v>
      </c>
      <c r="C221" s="415" t="str">
        <f>Demographics!C224</f>
        <v>Kallar Syedan</v>
      </c>
      <c r="D221" s="416" t="str">
        <f>HR!J220</f>
        <v>Atif shahid</v>
      </c>
      <c r="E221" s="417"/>
      <c r="F221" s="418" t="s">
        <v>2552</v>
      </c>
      <c r="G221" s="419" t="s">
        <v>2553</v>
      </c>
      <c r="H221" s="416" t="s">
        <v>2188</v>
      </c>
      <c r="I221" s="416" t="s">
        <v>2194</v>
      </c>
      <c r="J221" s="417" t="s">
        <v>2376</v>
      </c>
      <c r="K221" s="420" t="s">
        <v>2554</v>
      </c>
      <c r="L221" s="419" t="s">
        <v>2555</v>
      </c>
    </row>
    <row r="222" spans="2:12" ht="15.75" customHeight="1">
      <c r="B222" s="319"/>
      <c r="C222" s="319"/>
      <c r="D222" s="319"/>
      <c r="E222" s="319"/>
      <c r="F222" s="406"/>
      <c r="G222" s="319"/>
      <c r="H222" s="319"/>
      <c r="I222" s="319"/>
      <c r="J222" s="319"/>
      <c r="K222" s="407"/>
      <c r="L222" s="319"/>
    </row>
    <row r="223" spans="2:12" ht="15.75" customHeight="1">
      <c r="B223" s="319"/>
      <c r="C223" s="319"/>
      <c r="D223" s="319"/>
      <c r="E223" s="319"/>
      <c r="F223" s="406"/>
      <c r="G223" s="319"/>
      <c r="H223" s="319"/>
      <c r="I223" s="319"/>
      <c r="J223" s="319"/>
      <c r="K223" s="407"/>
      <c r="L223" s="319"/>
    </row>
    <row r="224" spans="2:12" ht="15.75" customHeight="1">
      <c r="K224" s="188"/>
    </row>
    <row r="225" spans="11:11" ht="15.75" customHeight="1">
      <c r="K225" s="188"/>
    </row>
    <row r="226" spans="11:11" ht="15.75" customHeight="1">
      <c r="K226" s="188"/>
    </row>
    <row r="227" spans="11:11" ht="15.75" customHeight="1">
      <c r="K227" s="188"/>
    </row>
    <row r="228" spans="11:11" ht="15.75" customHeight="1">
      <c r="K228" s="188"/>
    </row>
    <row r="229" spans="11:11" ht="15.75" customHeight="1">
      <c r="K229" s="188"/>
    </row>
    <row r="230" spans="11:11" ht="15.75" customHeight="1">
      <c r="K230" s="188"/>
    </row>
    <row r="231" spans="11:11" ht="15.75" customHeight="1">
      <c r="K231" s="188"/>
    </row>
    <row r="232" spans="11:11" ht="15.75" customHeight="1">
      <c r="K232" s="188"/>
    </row>
    <row r="233" spans="11:11" ht="15.75" customHeight="1">
      <c r="K233" s="188"/>
    </row>
    <row r="234" spans="11:11" ht="15.75" customHeight="1">
      <c r="K234" s="188"/>
    </row>
    <row r="235" spans="11:11" ht="15.75" customHeight="1">
      <c r="K235" s="188"/>
    </row>
    <row r="236" spans="11:11" ht="15.75" customHeight="1">
      <c r="K236" s="188"/>
    </row>
    <row r="237" spans="11:11" ht="15.75" customHeight="1">
      <c r="K237" s="188"/>
    </row>
    <row r="238" spans="11:11" ht="15.75" customHeight="1">
      <c r="K238" s="188"/>
    </row>
    <row r="239" spans="11:11" ht="15.75" customHeight="1">
      <c r="K239" s="188"/>
    </row>
    <row r="240" spans="11:11" ht="15.75" customHeight="1">
      <c r="K240" s="188"/>
    </row>
    <row r="241" spans="11:11" ht="15.75" customHeight="1">
      <c r="K241" s="188"/>
    </row>
    <row r="242" spans="11:11" ht="15.75" customHeight="1">
      <c r="K242" s="188"/>
    </row>
    <row r="243" spans="11:11" ht="15.75" customHeight="1">
      <c r="K243" s="188"/>
    </row>
    <row r="244" spans="11:11" ht="15.75" customHeight="1">
      <c r="K244" s="188"/>
    </row>
    <row r="245" spans="11:11" ht="15.75" customHeight="1">
      <c r="K245" s="188"/>
    </row>
    <row r="246" spans="11:11" ht="15.75" customHeight="1">
      <c r="K246" s="188"/>
    </row>
    <row r="247" spans="11:11" ht="15.75" customHeight="1">
      <c r="K247" s="188"/>
    </row>
    <row r="248" spans="11:11" ht="15.75" customHeight="1">
      <c r="K248" s="188"/>
    </row>
    <row r="249" spans="11:11" ht="15.75" customHeight="1">
      <c r="K249" s="188"/>
    </row>
    <row r="250" spans="11:11" ht="15.75" customHeight="1">
      <c r="K250" s="188"/>
    </row>
    <row r="251" spans="11:11" ht="15.75" customHeight="1">
      <c r="K251" s="188"/>
    </row>
    <row r="252" spans="11:11" ht="15.75" customHeight="1">
      <c r="K252" s="188"/>
    </row>
    <row r="253" spans="11:11" ht="15.75" customHeight="1">
      <c r="K253" s="188"/>
    </row>
    <row r="254" spans="11:11" ht="15.75" customHeight="1">
      <c r="K254" s="188"/>
    </row>
    <row r="255" spans="11:11" ht="15.75" customHeight="1">
      <c r="K255" s="188"/>
    </row>
    <row r="256" spans="11:11" ht="15.75" customHeight="1">
      <c r="K256" s="188"/>
    </row>
    <row r="257" spans="11:11" ht="15.75" customHeight="1">
      <c r="K257" s="188"/>
    </row>
    <row r="258" spans="11:11" ht="15.75" customHeight="1">
      <c r="K258" s="188"/>
    </row>
    <row r="259" spans="11:11" ht="15.75" customHeight="1">
      <c r="K259" s="188"/>
    </row>
    <row r="260" spans="11:11" ht="15.75" customHeight="1">
      <c r="K260" s="188"/>
    </row>
    <row r="261" spans="11:11" ht="15.75" customHeight="1">
      <c r="K261" s="188"/>
    </row>
    <row r="262" spans="11:11" ht="15.75" customHeight="1">
      <c r="K262" s="188"/>
    </row>
    <row r="263" spans="11:11" ht="15.75" customHeight="1">
      <c r="K263" s="188"/>
    </row>
    <row r="264" spans="11:11" ht="15.75" customHeight="1">
      <c r="K264" s="188"/>
    </row>
    <row r="265" spans="11:11" ht="15.75" customHeight="1">
      <c r="K265" s="188"/>
    </row>
    <row r="266" spans="11:11" ht="15.75" customHeight="1">
      <c r="K266" s="188"/>
    </row>
    <row r="267" spans="11:11" ht="15.75" customHeight="1">
      <c r="K267" s="188"/>
    </row>
    <row r="268" spans="11:11" ht="15.75" customHeight="1">
      <c r="K268" s="188"/>
    </row>
    <row r="269" spans="11:11" ht="15.75" customHeight="1">
      <c r="K269" s="188"/>
    </row>
    <row r="270" spans="11:11" ht="15.75" customHeight="1">
      <c r="K270" s="188"/>
    </row>
    <row r="271" spans="11:11" ht="15.75" customHeight="1">
      <c r="K271" s="188"/>
    </row>
    <row r="272" spans="11:11" ht="15.75" customHeight="1">
      <c r="K272" s="188"/>
    </row>
    <row r="273" spans="11:11" ht="15.75" customHeight="1">
      <c r="K273" s="188"/>
    </row>
    <row r="274" spans="11:11" ht="15.75" customHeight="1">
      <c r="K274" s="188"/>
    </row>
    <row r="275" spans="11:11" ht="15.75" customHeight="1">
      <c r="K275" s="188"/>
    </row>
    <row r="276" spans="11:11" ht="15.75" customHeight="1">
      <c r="K276" s="188"/>
    </row>
    <row r="277" spans="11:11" ht="15.75" customHeight="1">
      <c r="K277" s="188"/>
    </row>
    <row r="278" spans="11:11" ht="15.75" customHeight="1">
      <c r="K278" s="188"/>
    </row>
    <row r="279" spans="11:11" ht="15.75" customHeight="1">
      <c r="K279" s="188"/>
    </row>
    <row r="280" spans="11:11" ht="15.75" customHeight="1">
      <c r="K280" s="188"/>
    </row>
    <row r="281" spans="11:11" ht="15.75" customHeight="1">
      <c r="K281" s="188"/>
    </row>
    <row r="282" spans="11:11" ht="15.75" customHeight="1">
      <c r="K282" s="188"/>
    </row>
    <row r="283" spans="11:11" ht="15.75" customHeight="1">
      <c r="K283" s="188"/>
    </row>
    <row r="284" spans="11:11" ht="15.75" customHeight="1">
      <c r="K284" s="188"/>
    </row>
    <row r="285" spans="11:11" ht="15.75" customHeight="1">
      <c r="K285" s="188"/>
    </row>
    <row r="286" spans="11:11" ht="15.75" customHeight="1">
      <c r="K286" s="188"/>
    </row>
    <row r="287" spans="11:11" ht="15.75" customHeight="1">
      <c r="K287" s="188"/>
    </row>
    <row r="288" spans="11:11" ht="15.75" customHeight="1">
      <c r="K288" s="188"/>
    </row>
    <row r="289" spans="11:11" ht="15.75" customHeight="1">
      <c r="K289" s="188"/>
    </row>
    <row r="290" spans="11:11" ht="15.75" customHeight="1">
      <c r="K290" s="188"/>
    </row>
    <row r="291" spans="11:11" ht="15.75" customHeight="1">
      <c r="K291" s="188"/>
    </row>
    <row r="292" spans="11:11" ht="15.75" customHeight="1">
      <c r="K292" s="188"/>
    </row>
    <row r="293" spans="11:11" ht="15.75" customHeight="1">
      <c r="K293" s="188"/>
    </row>
    <row r="294" spans="11:11" ht="15.75" customHeight="1">
      <c r="K294" s="188"/>
    </row>
    <row r="295" spans="11:11" ht="15.75" customHeight="1">
      <c r="K295" s="188"/>
    </row>
    <row r="296" spans="11:11" ht="15.75" customHeight="1">
      <c r="K296" s="188"/>
    </row>
    <row r="297" spans="11:11" ht="15.75" customHeight="1">
      <c r="K297" s="188"/>
    </row>
    <row r="298" spans="11:11" ht="15.75" customHeight="1">
      <c r="K298" s="188"/>
    </row>
    <row r="299" spans="11:11" ht="15.75" customHeight="1">
      <c r="K299" s="188"/>
    </row>
    <row r="300" spans="11:11" ht="15.75" customHeight="1">
      <c r="K300" s="188"/>
    </row>
    <row r="301" spans="11:11" ht="15.75" customHeight="1">
      <c r="K301" s="188"/>
    </row>
    <row r="302" spans="11:11" ht="15.75" customHeight="1">
      <c r="K302" s="188"/>
    </row>
    <row r="303" spans="11:11" ht="15.75" customHeight="1">
      <c r="K303" s="188"/>
    </row>
    <row r="304" spans="11:11" ht="15.75" customHeight="1">
      <c r="K304" s="188"/>
    </row>
    <row r="305" spans="11:11" ht="15.75" customHeight="1">
      <c r="K305" s="188"/>
    </row>
    <row r="306" spans="11:11" ht="15.75" customHeight="1">
      <c r="K306" s="188"/>
    </row>
    <row r="307" spans="11:11" ht="15.75" customHeight="1">
      <c r="K307" s="188"/>
    </row>
    <row r="308" spans="11:11" ht="15.75" customHeight="1">
      <c r="K308" s="188"/>
    </row>
    <row r="309" spans="11:11" ht="15.75" customHeight="1">
      <c r="K309" s="188"/>
    </row>
    <row r="310" spans="11:11" ht="15.75" customHeight="1">
      <c r="K310" s="188"/>
    </row>
    <row r="311" spans="11:11" ht="15.75" customHeight="1">
      <c r="K311" s="188"/>
    </row>
    <row r="312" spans="11:11" ht="15.75" customHeight="1">
      <c r="K312" s="188"/>
    </row>
    <row r="313" spans="11:11" ht="15.75" customHeight="1">
      <c r="K313" s="188"/>
    </row>
    <row r="314" spans="11:11" ht="15.75" customHeight="1">
      <c r="K314" s="188"/>
    </row>
    <row r="315" spans="11:11" ht="15.75" customHeight="1">
      <c r="K315" s="188"/>
    </row>
    <row r="316" spans="11:11" ht="15.75" customHeight="1">
      <c r="K316" s="188"/>
    </row>
    <row r="317" spans="11:11" ht="15.75" customHeight="1">
      <c r="K317" s="188"/>
    </row>
    <row r="318" spans="11:11" ht="15.75" customHeight="1">
      <c r="K318" s="188"/>
    </row>
    <row r="319" spans="11:11" ht="15.75" customHeight="1">
      <c r="K319" s="188"/>
    </row>
    <row r="320" spans="11:11" ht="15.75" customHeight="1">
      <c r="K320" s="188"/>
    </row>
    <row r="321" spans="11:11" ht="15.75" customHeight="1">
      <c r="K321" s="188"/>
    </row>
    <row r="322" spans="11:11" ht="15.75" customHeight="1">
      <c r="K322" s="188"/>
    </row>
    <row r="323" spans="11:11" ht="15.75" customHeight="1">
      <c r="K323" s="188"/>
    </row>
    <row r="324" spans="11:11" ht="15.75" customHeight="1">
      <c r="K324" s="188"/>
    </row>
    <row r="325" spans="11:11" ht="15.75" customHeight="1">
      <c r="K325" s="188"/>
    </row>
    <row r="326" spans="11:11" ht="15.75" customHeight="1">
      <c r="K326" s="188"/>
    </row>
    <row r="327" spans="11:11" ht="15.75" customHeight="1">
      <c r="K327" s="188"/>
    </row>
    <row r="328" spans="11:11" ht="15.75" customHeight="1">
      <c r="K328" s="188"/>
    </row>
    <row r="329" spans="11:11" ht="15.75" customHeight="1">
      <c r="K329" s="188"/>
    </row>
    <row r="330" spans="11:11" ht="15.75" customHeight="1">
      <c r="K330" s="188"/>
    </row>
    <row r="331" spans="11:11" ht="15.75" customHeight="1">
      <c r="K331" s="188"/>
    </row>
    <row r="332" spans="11:11" ht="15.75" customHeight="1">
      <c r="K332" s="188"/>
    </row>
    <row r="333" spans="11:11" ht="15.75" customHeight="1">
      <c r="K333" s="188"/>
    </row>
    <row r="334" spans="11:11" ht="15.75" customHeight="1">
      <c r="K334" s="188"/>
    </row>
    <row r="335" spans="11:11" ht="15.75" customHeight="1">
      <c r="K335" s="188"/>
    </row>
    <row r="336" spans="11:11" ht="15.75" customHeight="1">
      <c r="K336" s="188"/>
    </row>
    <row r="337" spans="11:11" ht="15.75" customHeight="1">
      <c r="K337" s="188"/>
    </row>
    <row r="338" spans="11:11" ht="15.75" customHeight="1">
      <c r="K338" s="188"/>
    </row>
    <row r="339" spans="11:11" ht="15.75" customHeight="1">
      <c r="K339" s="188"/>
    </row>
    <row r="340" spans="11:11" ht="15.75" customHeight="1">
      <c r="K340" s="188"/>
    </row>
    <row r="341" spans="11:11" ht="15.75" customHeight="1">
      <c r="K341" s="188"/>
    </row>
    <row r="342" spans="11:11" ht="15.75" customHeight="1">
      <c r="K342" s="188"/>
    </row>
    <row r="343" spans="11:11" ht="15.75" customHeight="1">
      <c r="K343" s="188"/>
    </row>
    <row r="344" spans="11:11" ht="15.75" customHeight="1">
      <c r="K344" s="188"/>
    </row>
    <row r="345" spans="11:11" ht="15.75" customHeight="1">
      <c r="K345" s="188"/>
    </row>
    <row r="346" spans="11:11" ht="15.75" customHeight="1">
      <c r="K346" s="188"/>
    </row>
    <row r="347" spans="11:11" ht="15.75" customHeight="1">
      <c r="K347" s="188"/>
    </row>
    <row r="348" spans="11:11" ht="15.75" customHeight="1">
      <c r="K348" s="188"/>
    </row>
    <row r="349" spans="11:11" ht="15.75" customHeight="1">
      <c r="K349" s="188"/>
    </row>
    <row r="350" spans="11:11" ht="15.75" customHeight="1">
      <c r="K350" s="188"/>
    </row>
    <row r="351" spans="11:11" ht="15.75" customHeight="1">
      <c r="K351" s="188"/>
    </row>
    <row r="352" spans="11:11" ht="15.75" customHeight="1">
      <c r="K352" s="188"/>
    </row>
    <row r="353" spans="11:11" ht="15.75" customHeight="1">
      <c r="K353" s="188"/>
    </row>
    <row r="354" spans="11:11" ht="15.75" customHeight="1">
      <c r="K354" s="188"/>
    </row>
    <row r="355" spans="11:11" ht="15.75" customHeight="1">
      <c r="K355" s="188"/>
    </row>
    <row r="356" spans="11:11" ht="15.75" customHeight="1">
      <c r="K356" s="188"/>
    </row>
    <row r="357" spans="11:11" ht="15.75" customHeight="1">
      <c r="K357" s="188"/>
    </row>
    <row r="358" spans="11:11" ht="15.75" customHeight="1">
      <c r="K358" s="188"/>
    </row>
    <row r="359" spans="11:11" ht="15.75" customHeight="1">
      <c r="K359" s="188"/>
    </row>
    <row r="360" spans="11:11" ht="15.75" customHeight="1">
      <c r="K360" s="188"/>
    </row>
    <row r="361" spans="11:11" ht="15.75" customHeight="1">
      <c r="K361" s="188"/>
    </row>
    <row r="362" spans="11:11" ht="15.75" customHeight="1">
      <c r="K362" s="188"/>
    </row>
    <row r="363" spans="11:11" ht="15.75" customHeight="1">
      <c r="K363" s="188"/>
    </row>
    <row r="364" spans="11:11" ht="15.75" customHeight="1">
      <c r="K364" s="188"/>
    </row>
    <row r="365" spans="11:11" ht="15.75" customHeight="1">
      <c r="K365" s="188"/>
    </row>
    <row r="366" spans="11:11" ht="15.75" customHeight="1">
      <c r="K366" s="188"/>
    </row>
    <row r="367" spans="11:11" ht="15.75" customHeight="1">
      <c r="K367" s="188"/>
    </row>
    <row r="368" spans="11:11" ht="15.75" customHeight="1">
      <c r="K368" s="188"/>
    </row>
    <row r="369" spans="11:11" ht="15.75" customHeight="1">
      <c r="K369" s="188"/>
    </row>
    <row r="370" spans="11:11" ht="15.75" customHeight="1">
      <c r="K370" s="188"/>
    </row>
    <row r="371" spans="11:11" ht="15.75" customHeight="1">
      <c r="K371" s="188"/>
    </row>
    <row r="372" spans="11:11" ht="15.75" customHeight="1">
      <c r="K372" s="188"/>
    </row>
    <row r="373" spans="11:11" ht="15.75" customHeight="1">
      <c r="K373" s="188"/>
    </row>
    <row r="374" spans="11:11" ht="15.75" customHeight="1">
      <c r="K374" s="188"/>
    </row>
    <row r="375" spans="11:11" ht="15.75" customHeight="1">
      <c r="K375" s="188"/>
    </row>
    <row r="376" spans="11:11" ht="15.75" customHeight="1">
      <c r="K376" s="188"/>
    </row>
    <row r="377" spans="11:11" ht="15.75" customHeight="1">
      <c r="K377" s="188"/>
    </row>
    <row r="378" spans="11:11" ht="15.75" customHeight="1">
      <c r="K378" s="188"/>
    </row>
    <row r="379" spans="11:11" ht="15.75" customHeight="1">
      <c r="K379" s="188"/>
    </row>
    <row r="380" spans="11:11" ht="15.75" customHeight="1">
      <c r="K380" s="188"/>
    </row>
    <row r="381" spans="11:11" ht="15.75" customHeight="1">
      <c r="K381" s="188"/>
    </row>
    <row r="382" spans="11:11" ht="15.75" customHeight="1">
      <c r="K382" s="188"/>
    </row>
    <row r="383" spans="11:11" ht="15.75" customHeight="1">
      <c r="K383" s="188"/>
    </row>
    <row r="384" spans="11:11" ht="15.75" customHeight="1">
      <c r="K384" s="188"/>
    </row>
    <row r="385" spans="11:11" ht="15.75" customHeight="1">
      <c r="K385" s="188"/>
    </row>
    <row r="386" spans="11:11" ht="15.75" customHeight="1">
      <c r="K386" s="188"/>
    </row>
    <row r="387" spans="11:11" ht="15.75" customHeight="1">
      <c r="K387" s="188"/>
    </row>
    <row r="388" spans="11:11" ht="15.75" customHeight="1">
      <c r="K388" s="188"/>
    </row>
    <row r="389" spans="11:11" ht="15.75" customHeight="1">
      <c r="K389" s="188"/>
    </row>
    <row r="390" spans="11:11" ht="15.75" customHeight="1">
      <c r="K390" s="188"/>
    </row>
    <row r="391" spans="11:11" ht="15.75" customHeight="1">
      <c r="K391" s="188"/>
    </row>
    <row r="392" spans="11:11" ht="15.75" customHeight="1">
      <c r="K392" s="188"/>
    </row>
    <row r="393" spans="11:11" ht="15.75" customHeight="1">
      <c r="K393" s="188"/>
    </row>
    <row r="394" spans="11:11" ht="15.75" customHeight="1">
      <c r="K394" s="188"/>
    </row>
    <row r="395" spans="11:11" ht="15.75" customHeight="1">
      <c r="K395" s="188"/>
    </row>
    <row r="396" spans="11:11" ht="15.75" customHeight="1">
      <c r="K396" s="188"/>
    </row>
    <row r="397" spans="11:11" ht="15.75" customHeight="1">
      <c r="K397" s="188"/>
    </row>
    <row r="398" spans="11:11" ht="15.75" customHeight="1">
      <c r="K398" s="188"/>
    </row>
    <row r="399" spans="11:11" ht="15.75" customHeight="1">
      <c r="K399" s="188"/>
    </row>
    <row r="400" spans="11:11" ht="15.75" customHeight="1">
      <c r="K400" s="188"/>
    </row>
    <row r="401" spans="11:11" ht="15.75" customHeight="1">
      <c r="K401" s="188"/>
    </row>
    <row r="402" spans="11:11" ht="15.75" customHeight="1">
      <c r="K402" s="188"/>
    </row>
    <row r="403" spans="11:11" ht="15.75" customHeight="1">
      <c r="K403" s="188"/>
    </row>
    <row r="404" spans="11:11" ht="15.75" customHeight="1">
      <c r="K404" s="188"/>
    </row>
    <row r="405" spans="11:11" ht="15.75" customHeight="1">
      <c r="K405" s="188"/>
    </row>
    <row r="406" spans="11:11" ht="15.75" customHeight="1">
      <c r="K406" s="188"/>
    </row>
    <row r="407" spans="11:11" ht="15.75" customHeight="1">
      <c r="K407" s="188"/>
    </row>
    <row r="408" spans="11:11" ht="15.75" customHeight="1">
      <c r="K408" s="188"/>
    </row>
    <row r="409" spans="11:11" ht="15.75" customHeight="1">
      <c r="K409" s="188"/>
    </row>
    <row r="410" spans="11:11" ht="15.75" customHeight="1">
      <c r="K410" s="188"/>
    </row>
    <row r="411" spans="11:11" ht="15.75" customHeight="1">
      <c r="K411" s="188"/>
    </row>
    <row r="412" spans="11:11" ht="15.75" customHeight="1">
      <c r="K412" s="188"/>
    </row>
    <row r="413" spans="11:11" ht="15.75" customHeight="1">
      <c r="K413" s="188"/>
    </row>
    <row r="414" spans="11:11" ht="15.75" customHeight="1">
      <c r="K414" s="188"/>
    </row>
    <row r="415" spans="11:11" ht="15.75" customHeight="1">
      <c r="K415" s="188"/>
    </row>
    <row r="416" spans="11:11" ht="15.75" customHeight="1">
      <c r="K416" s="188"/>
    </row>
    <row r="417" spans="11:11" ht="15.75" customHeight="1">
      <c r="K417" s="188"/>
    </row>
    <row r="418" spans="11:11" ht="15.75" customHeight="1">
      <c r="K418" s="188"/>
    </row>
    <row r="419" spans="11:11" ht="15.75" customHeight="1">
      <c r="K419" s="188"/>
    </row>
    <row r="420" spans="11:11" ht="15.75" customHeight="1">
      <c r="K420" s="188"/>
    </row>
    <row r="421" spans="11:11" ht="15.75" customHeight="1">
      <c r="K421" s="188"/>
    </row>
    <row r="422" spans="11:11" ht="15.75" customHeight="1">
      <c r="K422" s="188"/>
    </row>
    <row r="423" spans="11:11" ht="15.75" customHeight="1">
      <c r="K423" s="188"/>
    </row>
    <row r="424" spans="11:11" ht="15.75" customHeight="1">
      <c r="K424" s="188"/>
    </row>
    <row r="425" spans="11:11" ht="15.75" customHeight="1">
      <c r="K425" s="188"/>
    </row>
    <row r="426" spans="11:11" ht="15.75" customHeight="1">
      <c r="K426" s="188"/>
    </row>
    <row r="427" spans="11:11" ht="15.75" customHeight="1">
      <c r="K427" s="188"/>
    </row>
    <row r="428" spans="11:11" ht="15.75" customHeight="1">
      <c r="K428" s="188"/>
    </row>
    <row r="429" spans="11:11" ht="15.75" customHeight="1">
      <c r="K429" s="188"/>
    </row>
    <row r="430" spans="11:11" ht="15.75" customHeight="1">
      <c r="K430" s="188"/>
    </row>
    <row r="431" spans="11:11" ht="15.75" customHeight="1">
      <c r="K431" s="188"/>
    </row>
    <row r="432" spans="11:11" ht="15.75" customHeight="1">
      <c r="K432" s="188"/>
    </row>
    <row r="433" spans="11:11" ht="15.75" customHeight="1">
      <c r="K433" s="188"/>
    </row>
    <row r="434" spans="11:11" ht="15.75" customHeight="1">
      <c r="K434" s="188"/>
    </row>
    <row r="435" spans="11:11" ht="15.75" customHeight="1">
      <c r="K435" s="188"/>
    </row>
    <row r="436" spans="11:11" ht="15.75" customHeight="1">
      <c r="K436" s="188"/>
    </row>
    <row r="437" spans="11:11" ht="15.75" customHeight="1">
      <c r="K437" s="188"/>
    </row>
    <row r="438" spans="11:11" ht="15.75" customHeight="1">
      <c r="K438" s="188"/>
    </row>
    <row r="439" spans="11:11" ht="15.75" customHeight="1">
      <c r="K439" s="188"/>
    </row>
    <row r="440" spans="11:11" ht="15.75" customHeight="1">
      <c r="K440" s="188"/>
    </row>
    <row r="441" spans="11:11" ht="15.75" customHeight="1">
      <c r="K441" s="188"/>
    </row>
    <row r="442" spans="11:11" ht="15.75" customHeight="1">
      <c r="K442" s="188"/>
    </row>
    <row r="443" spans="11:11" ht="15.75" customHeight="1">
      <c r="K443" s="188"/>
    </row>
    <row r="444" spans="11:11" ht="15.75" customHeight="1">
      <c r="K444" s="188"/>
    </row>
    <row r="445" spans="11:11" ht="15.75" customHeight="1">
      <c r="K445" s="188"/>
    </row>
    <row r="446" spans="11:11" ht="15.75" customHeight="1">
      <c r="K446" s="188"/>
    </row>
    <row r="447" spans="11:11" ht="15.75" customHeight="1">
      <c r="K447" s="188"/>
    </row>
    <row r="448" spans="11:11" ht="15.75" customHeight="1">
      <c r="K448" s="188"/>
    </row>
    <row r="449" spans="11:11" ht="15.75" customHeight="1">
      <c r="K449" s="188"/>
    </row>
    <row r="450" spans="11:11" ht="15.75" customHeight="1">
      <c r="K450" s="188"/>
    </row>
    <row r="451" spans="11:11" ht="15.75" customHeight="1">
      <c r="K451" s="188"/>
    </row>
    <row r="452" spans="11:11" ht="15.75" customHeight="1">
      <c r="K452" s="188"/>
    </row>
    <row r="453" spans="11:11" ht="15.75" customHeight="1">
      <c r="K453" s="188"/>
    </row>
    <row r="454" spans="11:11" ht="15.75" customHeight="1">
      <c r="K454" s="188"/>
    </row>
    <row r="455" spans="11:11" ht="15.75" customHeight="1">
      <c r="K455" s="188"/>
    </row>
    <row r="456" spans="11:11" ht="15.75" customHeight="1">
      <c r="K456" s="188"/>
    </row>
    <row r="457" spans="11:11" ht="15.75" customHeight="1">
      <c r="K457" s="188"/>
    </row>
    <row r="458" spans="11:11" ht="15.75" customHeight="1">
      <c r="K458" s="188"/>
    </row>
    <row r="459" spans="11:11" ht="15.75" customHeight="1">
      <c r="K459" s="188"/>
    </row>
    <row r="460" spans="11:11" ht="15.75" customHeight="1">
      <c r="K460" s="188"/>
    </row>
    <row r="461" spans="11:11" ht="15.75" customHeight="1">
      <c r="K461" s="188"/>
    </row>
    <row r="462" spans="11:11" ht="15.75" customHeight="1">
      <c r="K462" s="188"/>
    </row>
    <row r="463" spans="11:11" ht="15.75" customHeight="1">
      <c r="K463" s="188"/>
    </row>
    <row r="464" spans="11:11" ht="15.75" customHeight="1">
      <c r="K464" s="188"/>
    </row>
    <row r="465" spans="11:11" ht="15.75" customHeight="1">
      <c r="K465" s="188"/>
    </row>
    <row r="466" spans="11:11" ht="15.75" customHeight="1">
      <c r="K466" s="188"/>
    </row>
    <row r="467" spans="11:11" ht="15.75" customHeight="1">
      <c r="K467" s="188"/>
    </row>
    <row r="468" spans="11:11" ht="15.75" customHeight="1">
      <c r="K468" s="188"/>
    </row>
    <row r="469" spans="11:11" ht="15.75" customHeight="1">
      <c r="K469" s="188"/>
    </row>
    <row r="470" spans="11:11" ht="15.75" customHeight="1">
      <c r="K470" s="188"/>
    </row>
    <row r="471" spans="11:11" ht="15.75" customHeight="1">
      <c r="K471" s="188"/>
    </row>
    <row r="472" spans="11:11" ht="15.75" customHeight="1">
      <c r="K472" s="188"/>
    </row>
    <row r="473" spans="11:11" ht="15.75" customHeight="1">
      <c r="K473" s="188"/>
    </row>
    <row r="474" spans="11:11" ht="15.75" customHeight="1">
      <c r="K474" s="188"/>
    </row>
    <row r="475" spans="11:11" ht="15.75" customHeight="1">
      <c r="K475" s="188"/>
    </row>
    <row r="476" spans="11:11" ht="15.75" customHeight="1">
      <c r="K476" s="188"/>
    </row>
    <row r="477" spans="11:11" ht="15.75" customHeight="1">
      <c r="K477" s="188"/>
    </row>
    <row r="478" spans="11:11" ht="15.75" customHeight="1">
      <c r="K478" s="188"/>
    </row>
    <row r="479" spans="11:11" ht="15.75" customHeight="1">
      <c r="K479" s="188"/>
    </row>
    <row r="480" spans="11:11" ht="15.75" customHeight="1">
      <c r="K480" s="188"/>
    </row>
    <row r="481" spans="11:11" ht="15.75" customHeight="1">
      <c r="K481" s="188"/>
    </row>
    <row r="482" spans="11:11" ht="15.75" customHeight="1">
      <c r="K482" s="188"/>
    </row>
    <row r="483" spans="11:11" ht="15.75" customHeight="1">
      <c r="K483" s="188"/>
    </row>
    <row r="484" spans="11:11" ht="15.75" customHeight="1">
      <c r="K484" s="188"/>
    </row>
    <row r="485" spans="11:11" ht="15.75" customHeight="1">
      <c r="K485" s="188"/>
    </row>
    <row r="486" spans="11:11" ht="15.75" customHeight="1">
      <c r="K486" s="188"/>
    </row>
    <row r="487" spans="11:11" ht="15.75" customHeight="1">
      <c r="K487" s="188"/>
    </row>
    <row r="488" spans="11:11" ht="15.75" customHeight="1">
      <c r="K488" s="188"/>
    </row>
    <row r="489" spans="11:11" ht="15.75" customHeight="1">
      <c r="K489" s="188"/>
    </row>
    <row r="490" spans="11:11" ht="15.75" customHeight="1">
      <c r="K490" s="188"/>
    </row>
    <row r="491" spans="11:11" ht="15.75" customHeight="1">
      <c r="K491" s="188"/>
    </row>
    <row r="492" spans="11:11" ht="15.75" customHeight="1">
      <c r="K492" s="188"/>
    </row>
    <row r="493" spans="11:11" ht="15.75" customHeight="1">
      <c r="K493" s="188"/>
    </row>
    <row r="494" spans="11:11" ht="15.75" customHeight="1">
      <c r="K494" s="188"/>
    </row>
    <row r="495" spans="11:11" ht="15.75" customHeight="1">
      <c r="K495" s="188"/>
    </row>
    <row r="496" spans="11:11" ht="15.75" customHeight="1">
      <c r="K496" s="188"/>
    </row>
    <row r="497" spans="11:11" ht="15.75" customHeight="1">
      <c r="K497" s="188"/>
    </row>
    <row r="498" spans="11:11" ht="15.75" customHeight="1">
      <c r="K498" s="188"/>
    </row>
    <row r="499" spans="11:11" ht="15.75" customHeight="1">
      <c r="K499" s="188"/>
    </row>
    <row r="500" spans="11:11" ht="15.75" customHeight="1">
      <c r="K500" s="188"/>
    </row>
    <row r="501" spans="11:11" ht="15.75" customHeight="1">
      <c r="K501" s="188"/>
    </row>
    <row r="502" spans="11:11" ht="15.75" customHeight="1">
      <c r="K502" s="188"/>
    </row>
    <row r="503" spans="11:11" ht="15.75" customHeight="1">
      <c r="K503" s="188"/>
    </row>
    <row r="504" spans="11:11" ht="15.75" customHeight="1">
      <c r="K504" s="188"/>
    </row>
    <row r="505" spans="11:11" ht="15.75" customHeight="1">
      <c r="K505" s="188"/>
    </row>
    <row r="506" spans="11:11" ht="15.75" customHeight="1">
      <c r="K506" s="188"/>
    </row>
    <row r="507" spans="11:11" ht="15.75" customHeight="1">
      <c r="K507" s="188"/>
    </row>
    <row r="508" spans="11:11" ht="15.75" customHeight="1">
      <c r="K508" s="188"/>
    </row>
    <row r="509" spans="11:11" ht="15.75" customHeight="1">
      <c r="K509" s="188"/>
    </row>
    <row r="510" spans="11:11" ht="15.75" customHeight="1">
      <c r="K510" s="188"/>
    </row>
    <row r="511" spans="11:11" ht="15.75" customHeight="1">
      <c r="K511" s="188"/>
    </row>
    <row r="512" spans="11:11" ht="15.75" customHeight="1">
      <c r="K512" s="188"/>
    </row>
    <row r="513" spans="11:11" ht="15.75" customHeight="1">
      <c r="K513" s="188"/>
    </row>
    <row r="514" spans="11:11" ht="15.75" customHeight="1">
      <c r="K514" s="188"/>
    </row>
    <row r="515" spans="11:11" ht="15.75" customHeight="1">
      <c r="K515" s="188"/>
    </row>
    <row r="516" spans="11:11" ht="15.75" customHeight="1">
      <c r="K516" s="188"/>
    </row>
    <row r="517" spans="11:11" ht="15.75" customHeight="1">
      <c r="K517" s="188"/>
    </row>
    <row r="518" spans="11:11" ht="15.75" customHeight="1">
      <c r="K518" s="188"/>
    </row>
    <row r="519" spans="11:11" ht="15.75" customHeight="1">
      <c r="K519" s="188"/>
    </row>
    <row r="520" spans="11:11" ht="15.75" customHeight="1">
      <c r="K520" s="188"/>
    </row>
    <row r="521" spans="11:11" ht="15.75" customHeight="1">
      <c r="K521" s="188"/>
    </row>
    <row r="522" spans="11:11" ht="15.75" customHeight="1">
      <c r="K522" s="188"/>
    </row>
    <row r="523" spans="11:11" ht="15.75" customHeight="1">
      <c r="K523" s="188"/>
    </row>
    <row r="524" spans="11:11" ht="15.75" customHeight="1">
      <c r="K524" s="188"/>
    </row>
    <row r="525" spans="11:11" ht="15.75" customHeight="1">
      <c r="K525" s="188"/>
    </row>
    <row r="526" spans="11:11" ht="15.75" customHeight="1">
      <c r="K526" s="188"/>
    </row>
    <row r="527" spans="11:11" ht="15.75" customHeight="1">
      <c r="K527" s="188"/>
    </row>
    <row r="528" spans="11:11" ht="15.75" customHeight="1">
      <c r="K528" s="188"/>
    </row>
    <row r="529" spans="11:11" ht="15.75" customHeight="1">
      <c r="K529" s="188"/>
    </row>
    <row r="530" spans="11:11" ht="15.75" customHeight="1">
      <c r="K530" s="188"/>
    </row>
    <row r="531" spans="11:11" ht="15.75" customHeight="1">
      <c r="K531" s="188"/>
    </row>
    <row r="532" spans="11:11" ht="15.75" customHeight="1">
      <c r="K532" s="188"/>
    </row>
    <row r="533" spans="11:11" ht="15.75" customHeight="1">
      <c r="K533" s="188"/>
    </row>
    <row r="534" spans="11:11" ht="15.75" customHeight="1">
      <c r="K534" s="188"/>
    </row>
    <row r="535" spans="11:11" ht="15.75" customHeight="1">
      <c r="K535" s="188"/>
    </row>
    <row r="536" spans="11:11" ht="15.75" customHeight="1">
      <c r="K536" s="188"/>
    </row>
    <row r="537" spans="11:11" ht="15.75" customHeight="1">
      <c r="K537" s="188"/>
    </row>
    <row r="538" spans="11:11" ht="15.75" customHeight="1">
      <c r="K538" s="188"/>
    </row>
    <row r="539" spans="11:11" ht="15.75" customHeight="1">
      <c r="K539" s="188"/>
    </row>
    <row r="540" spans="11:11" ht="15.75" customHeight="1">
      <c r="K540" s="188"/>
    </row>
    <row r="541" spans="11:11" ht="15.75" customHeight="1">
      <c r="K541" s="188"/>
    </row>
    <row r="542" spans="11:11" ht="15.75" customHeight="1">
      <c r="K542" s="188"/>
    </row>
    <row r="543" spans="11:11" ht="15.75" customHeight="1">
      <c r="K543" s="188"/>
    </row>
    <row r="544" spans="11:11" ht="15.75" customHeight="1">
      <c r="K544" s="188"/>
    </row>
    <row r="545" spans="11:11" ht="15.75" customHeight="1">
      <c r="K545" s="188"/>
    </row>
    <row r="546" spans="11:11" ht="15.75" customHeight="1">
      <c r="K546" s="188"/>
    </row>
    <row r="547" spans="11:11" ht="15.75" customHeight="1">
      <c r="K547" s="188"/>
    </row>
    <row r="548" spans="11:11" ht="15.75" customHeight="1">
      <c r="K548" s="188"/>
    </row>
    <row r="549" spans="11:11" ht="15.75" customHeight="1">
      <c r="K549" s="188"/>
    </row>
    <row r="550" spans="11:11" ht="15.75" customHeight="1">
      <c r="K550" s="188"/>
    </row>
    <row r="551" spans="11:11" ht="15.75" customHeight="1">
      <c r="K551" s="188"/>
    </row>
    <row r="552" spans="11:11" ht="15.75" customHeight="1">
      <c r="K552" s="188"/>
    </row>
    <row r="553" spans="11:11" ht="15.75" customHeight="1">
      <c r="K553" s="188"/>
    </row>
    <row r="554" spans="11:11" ht="15.75" customHeight="1">
      <c r="K554" s="188"/>
    </row>
    <row r="555" spans="11:11" ht="15.75" customHeight="1">
      <c r="K555" s="188"/>
    </row>
    <row r="556" spans="11:11" ht="15.75" customHeight="1">
      <c r="K556" s="188"/>
    </row>
    <row r="557" spans="11:11" ht="15.75" customHeight="1">
      <c r="K557" s="188"/>
    </row>
    <row r="558" spans="11:11" ht="15.75" customHeight="1">
      <c r="K558" s="188"/>
    </row>
    <row r="559" spans="11:11" ht="15.75" customHeight="1">
      <c r="K559" s="188"/>
    </row>
    <row r="560" spans="11:11" ht="15.75" customHeight="1">
      <c r="K560" s="188"/>
    </row>
    <row r="561" spans="11:11" ht="15.75" customHeight="1">
      <c r="K561" s="188"/>
    </row>
    <row r="562" spans="11:11" ht="15.75" customHeight="1">
      <c r="K562" s="188"/>
    </row>
    <row r="563" spans="11:11" ht="15.75" customHeight="1">
      <c r="K563" s="188"/>
    </row>
    <row r="564" spans="11:11" ht="15.75" customHeight="1">
      <c r="K564" s="188"/>
    </row>
    <row r="565" spans="11:11" ht="15.75" customHeight="1">
      <c r="K565" s="188"/>
    </row>
    <row r="566" spans="11:11" ht="15.75" customHeight="1">
      <c r="K566" s="188"/>
    </row>
    <row r="567" spans="11:11" ht="15.75" customHeight="1">
      <c r="K567" s="188"/>
    </row>
    <row r="568" spans="11:11" ht="15.75" customHeight="1">
      <c r="K568" s="188"/>
    </row>
    <row r="569" spans="11:11" ht="15.75" customHeight="1">
      <c r="K569" s="188"/>
    </row>
    <row r="570" spans="11:11" ht="15.75" customHeight="1">
      <c r="K570" s="188"/>
    </row>
    <row r="571" spans="11:11" ht="15.75" customHeight="1">
      <c r="K571" s="188"/>
    </row>
    <row r="572" spans="11:11" ht="15.75" customHeight="1">
      <c r="K572" s="188"/>
    </row>
    <row r="573" spans="11:11" ht="15.75" customHeight="1">
      <c r="K573" s="188"/>
    </row>
    <row r="574" spans="11:11" ht="15.75" customHeight="1">
      <c r="K574" s="188"/>
    </row>
    <row r="575" spans="11:11" ht="15.75" customHeight="1">
      <c r="K575" s="188"/>
    </row>
    <row r="576" spans="11:11" ht="15.75" customHeight="1">
      <c r="K576" s="188"/>
    </row>
    <row r="577" spans="11:11" ht="15.75" customHeight="1">
      <c r="K577" s="188"/>
    </row>
    <row r="578" spans="11:11" ht="15.75" customHeight="1">
      <c r="K578" s="188"/>
    </row>
    <row r="579" spans="11:11" ht="15.75" customHeight="1">
      <c r="K579" s="188"/>
    </row>
    <row r="580" spans="11:11" ht="15.75" customHeight="1">
      <c r="K580" s="188"/>
    </row>
    <row r="581" spans="11:11" ht="15.75" customHeight="1">
      <c r="K581" s="188"/>
    </row>
    <row r="582" spans="11:11" ht="15.75" customHeight="1">
      <c r="K582" s="188"/>
    </row>
    <row r="583" spans="11:11" ht="15.75" customHeight="1">
      <c r="K583" s="188"/>
    </row>
    <row r="584" spans="11:11" ht="15.75" customHeight="1">
      <c r="K584" s="188"/>
    </row>
    <row r="585" spans="11:11" ht="15.75" customHeight="1">
      <c r="K585" s="188"/>
    </row>
    <row r="586" spans="11:11" ht="15.75" customHeight="1">
      <c r="K586" s="188"/>
    </row>
    <row r="587" spans="11:11" ht="15.75" customHeight="1">
      <c r="K587" s="188"/>
    </row>
    <row r="588" spans="11:11" ht="15.75" customHeight="1">
      <c r="K588" s="188"/>
    </row>
    <row r="589" spans="11:11" ht="15.75" customHeight="1">
      <c r="K589" s="188"/>
    </row>
    <row r="590" spans="11:11" ht="15.75" customHeight="1">
      <c r="K590" s="188"/>
    </row>
    <row r="591" spans="11:11" ht="15.75" customHeight="1">
      <c r="K591" s="188"/>
    </row>
    <row r="592" spans="11:11" ht="15.75" customHeight="1">
      <c r="K592" s="188"/>
    </row>
    <row r="593" spans="11:11" ht="15.75" customHeight="1">
      <c r="K593" s="188"/>
    </row>
    <row r="594" spans="11:11" ht="15.75" customHeight="1">
      <c r="K594" s="188"/>
    </row>
    <row r="595" spans="11:11" ht="15.75" customHeight="1">
      <c r="K595" s="188"/>
    </row>
    <row r="596" spans="11:11" ht="15.75" customHeight="1">
      <c r="K596" s="188"/>
    </row>
    <row r="597" spans="11:11" ht="15.75" customHeight="1">
      <c r="K597" s="188"/>
    </row>
    <row r="598" spans="11:11" ht="15.75" customHeight="1">
      <c r="K598" s="188"/>
    </row>
    <row r="599" spans="11:11" ht="15.75" customHeight="1">
      <c r="K599" s="188"/>
    </row>
    <row r="600" spans="11:11" ht="15.75" customHeight="1">
      <c r="K600" s="188"/>
    </row>
    <row r="601" spans="11:11" ht="15.75" customHeight="1">
      <c r="K601" s="188"/>
    </row>
    <row r="602" spans="11:11" ht="15.75" customHeight="1">
      <c r="K602" s="188"/>
    </row>
    <row r="603" spans="11:11" ht="15.75" customHeight="1">
      <c r="K603" s="188"/>
    </row>
    <row r="604" spans="11:11" ht="15.75" customHeight="1">
      <c r="K604" s="188"/>
    </row>
    <row r="605" spans="11:11" ht="15.75" customHeight="1">
      <c r="K605" s="188"/>
    </row>
    <row r="606" spans="11:11" ht="15.75" customHeight="1">
      <c r="K606" s="188"/>
    </row>
    <row r="607" spans="11:11" ht="15.75" customHeight="1">
      <c r="K607" s="188"/>
    </row>
    <row r="608" spans="11:11" ht="15.75" customHeight="1">
      <c r="K608" s="188"/>
    </row>
    <row r="609" spans="11:11" ht="15.75" customHeight="1">
      <c r="K609" s="188"/>
    </row>
    <row r="610" spans="11:11" ht="15.75" customHeight="1">
      <c r="K610" s="188"/>
    </row>
    <row r="611" spans="11:11" ht="15.75" customHeight="1">
      <c r="K611" s="188"/>
    </row>
    <row r="612" spans="11:11" ht="15.75" customHeight="1">
      <c r="K612" s="188"/>
    </row>
    <row r="613" spans="11:11" ht="15.75" customHeight="1">
      <c r="K613" s="188"/>
    </row>
    <row r="614" spans="11:11" ht="15.75" customHeight="1">
      <c r="K614" s="188"/>
    </row>
    <row r="615" spans="11:11" ht="15.75" customHeight="1">
      <c r="K615" s="188"/>
    </row>
    <row r="616" spans="11:11" ht="15.75" customHeight="1">
      <c r="K616" s="188"/>
    </row>
    <row r="617" spans="11:11" ht="15.75" customHeight="1">
      <c r="K617" s="188"/>
    </row>
    <row r="618" spans="11:11" ht="15.75" customHeight="1">
      <c r="K618" s="188"/>
    </row>
    <row r="619" spans="11:11" ht="15.75" customHeight="1">
      <c r="K619" s="188"/>
    </row>
    <row r="620" spans="11:11" ht="15.75" customHeight="1">
      <c r="K620" s="188"/>
    </row>
    <row r="621" spans="11:11" ht="15.75" customHeight="1">
      <c r="K621" s="188"/>
    </row>
    <row r="622" spans="11:11" ht="15.75" customHeight="1">
      <c r="K622" s="188"/>
    </row>
    <row r="623" spans="11:11" ht="15.75" customHeight="1">
      <c r="K623" s="188"/>
    </row>
    <row r="624" spans="11:11" ht="15.75" customHeight="1">
      <c r="K624" s="188"/>
    </row>
    <row r="625" spans="11:11" ht="15.75" customHeight="1">
      <c r="K625" s="188"/>
    </row>
    <row r="626" spans="11:11" ht="15.75" customHeight="1">
      <c r="K626" s="188"/>
    </row>
    <row r="627" spans="11:11" ht="15.75" customHeight="1">
      <c r="K627" s="188"/>
    </row>
    <row r="628" spans="11:11" ht="15.75" customHeight="1">
      <c r="K628" s="188"/>
    </row>
    <row r="629" spans="11:11" ht="15.75" customHeight="1">
      <c r="K629" s="188"/>
    </row>
    <row r="630" spans="11:11" ht="15.75" customHeight="1">
      <c r="K630" s="188"/>
    </row>
    <row r="631" spans="11:11" ht="15.75" customHeight="1">
      <c r="K631" s="188"/>
    </row>
    <row r="632" spans="11:11" ht="15.75" customHeight="1">
      <c r="K632" s="188"/>
    </row>
    <row r="633" spans="11:11" ht="15.75" customHeight="1">
      <c r="K633" s="188"/>
    </row>
    <row r="634" spans="11:11" ht="15.75" customHeight="1">
      <c r="K634" s="188"/>
    </row>
    <row r="635" spans="11:11" ht="15.75" customHeight="1">
      <c r="K635" s="188"/>
    </row>
    <row r="636" spans="11:11" ht="15.75" customHeight="1">
      <c r="K636" s="188"/>
    </row>
    <row r="637" spans="11:11" ht="15.75" customHeight="1">
      <c r="K637" s="188"/>
    </row>
    <row r="638" spans="11:11" ht="15.75" customHeight="1">
      <c r="K638" s="188"/>
    </row>
    <row r="639" spans="11:11" ht="15.75" customHeight="1">
      <c r="K639" s="188"/>
    </row>
    <row r="640" spans="11:11" ht="15.75" customHeight="1">
      <c r="K640" s="188"/>
    </row>
    <row r="641" spans="11:11" ht="15.75" customHeight="1">
      <c r="K641" s="188"/>
    </row>
    <row r="642" spans="11:11" ht="15.75" customHeight="1">
      <c r="K642" s="188"/>
    </row>
    <row r="643" spans="11:11" ht="15.75" customHeight="1">
      <c r="K643" s="188"/>
    </row>
    <row r="644" spans="11:11" ht="15.75" customHeight="1">
      <c r="K644" s="188"/>
    </row>
    <row r="645" spans="11:11" ht="15.75" customHeight="1">
      <c r="K645" s="188"/>
    </row>
    <row r="646" spans="11:11" ht="15.75" customHeight="1">
      <c r="K646" s="188"/>
    </row>
    <row r="647" spans="11:11" ht="15.75" customHeight="1">
      <c r="K647" s="188"/>
    </row>
    <row r="648" spans="11:11" ht="15.75" customHeight="1">
      <c r="K648" s="188"/>
    </row>
    <row r="649" spans="11:11" ht="15.75" customHeight="1">
      <c r="K649" s="188"/>
    </row>
    <row r="650" spans="11:11" ht="15.75" customHeight="1">
      <c r="K650" s="188"/>
    </row>
    <row r="651" spans="11:11" ht="15.75" customHeight="1">
      <c r="K651" s="188"/>
    </row>
    <row r="652" spans="11:11" ht="15.75" customHeight="1">
      <c r="K652" s="188"/>
    </row>
    <row r="653" spans="11:11" ht="15.75" customHeight="1">
      <c r="K653" s="188"/>
    </row>
    <row r="654" spans="11:11" ht="15.75" customHeight="1">
      <c r="K654" s="188"/>
    </row>
    <row r="655" spans="11:11" ht="15.75" customHeight="1">
      <c r="K655" s="188"/>
    </row>
    <row r="656" spans="11:11" ht="15.75" customHeight="1">
      <c r="K656" s="188"/>
    </row>
    <row r="657" spans="11:11" ht="15.75" customHeight="1">
      <c r="K657" s="188"/>
    </row>
    <row r="658" spans="11:11" ht="15.75" customHeight="1">
      <c r="K658" s="188"/>
    </row>
    <row r="659" spans="11:11" ht="15.75" customHeight="1">
      <c r="K659" s="188"/>
    </row>
    <row r="660" spans="11:11" ht="15.75" customHeight="1">
      <c r="K660" s="188"/>
    </row>
    <row r="661" spans="11:11" ht="15.75" customHeight="1">
      <c r="K661" s="188"/>
    </row>
    <row r="662" spans="11:11" ht="15.75" customHeight="1">
      <c r="K662" s="188"/>
    </row>
    <row r="663" spans="11:11" ht="15.75" customHeight="1">
      <c r="K663" s="188"/>
    </row>
    <row r="664" spans="11:11" ht="15.75" customHeight="1">
      <c r="K664" s="188"/>
    </row>
    <row r="665" spans="11:11" ht="15.75" customHeight="1">
      <c r="K665" s="188"/>
    </row>
    <row r="666" spans="11:11" ht="15.75" customHeight="1">
      <c r="K666" s="188"/>
    </row>
    <row r="667" spans="11:11" ht="15.75" customHeight="1">
      <c r="K667" s="188"/>
    </row>
    <row r="668" spans="11:11" ht="15.75" customHeight="1">
      <c r="K668" s="188"/>
    </row>
    <row r="669" spans="11:11" ht="15.75" customHeight="1">
      <c r="K669" s="188"/>
    </row>
    <row r="670" spans="11:11" ht="15.75" customHeight="1">
      <c r="K670" s="188"/>
    </row>
    <row r="671" spans="11:11" ht="15.75" customHeight="1">
      <c r="K671" s="188"/>
    </row>
    <row r="672" spans="11:11" ht="15.75" customHeight="1">
      <c r="K672" s="188"/>
    </row>
    <row r="673" spans="11:11" ht="15.75" customHeight="1">
      <c r="K673" s="188"/>
    </row>
    <row r="674" spans="11:11" ht="15.75" customHeight="1">
      <c r="K674" s="188"/>
    </row>
    <row r="675" spans="11:11" ht="15.75" customHeight="1">
      <c r="K675" s="188"/>
    </row>
    <row r="676" spans="11:11" ht="15.75" customHeight="1">
      <c r="K676" s="188"/>
    </row>
    <row r="677" spans="11:11" ht="15.75" customHeight="1">
      <c r="K677" s="188"/>
    </row>
    <row r="678" spans="11:11" ht="15.75" customHeight="1">
      <c r="K678" s="188"/>
    </row>
    <row r="679" spans="11:11" ht="15.75" customHeight="1">
      <c r="K679" s="188"/>
    </row>
    <row r="680" spans="11:11" ht="15.75" customHeight="1">
      <c r="K680" s="188"/>
    </row>
    <row r="681" spans="11:11" ht="15.75" customHeight="1">
      <c r="K681" s="188"/>
    </row>
    <row r="682" spans="11:11" ht="15.75" customHeight="1">
      <c r="K682" s="188"/>
    </row>
    <row r="683" spans="11:11" ht="15.75" customHeight="1">
      <c r="K683" s="188"/>
    </row>
    <row r="684" spans="11:11" ht="15.75" customHeight="1">
      <c r="K684" s="188"/>
    </row>
    <row r="685" spans="11:11" ht="15.75" customHeight="1">
      <c r="K685" s="188"/>
    </row>
    <row r="686" spans="11:11" ht="15.75" customHeight="1">
      <c r="K686" s="188"/>
    </row>
    <row r="687" spans="11:11" ht="15.75" customHeight="1">
      <c r="K687" s="188"/>
    </row>
    <row r="688" spans="11:11" ht="15.75" customHeight="1">
      <c r="K688" s="188"/>
    </row>
    <row r="689" spans="11:11" ht="15.75" customHeight="1">
      <c r="K689" s="188"/>
    </row>
    <row r="690" spans="11:11" ht="15.75" customHeight="1">
      <c r="K690" s="188"/>
    </row>
    <row r="691" spans="11:11" ht="15.75" customHeight="1">
      <c r="K691" s="188"/>
    </row>
    <row r="692" spans="11:11" ht="15.75" customHeight="1">
      <c r="K692" s="188"/>
    </row>
    <row r="693" spans="11:11" ht="15.75" customHeight="1">
      <c r="K693" s="188"/>
    </row>
    <row r="694" spans="11:11" ht="15.75" customHeight="1">
      <c r="K694" s="188"/>
    </row>
    <row r="695" spans="11:11" ht="15.75" customHeight="1">
      <c r="K695" s="188"/>
    </row>
    <row r="696" spans="11:11" ht="15.75" customHeight="1">
      <c r="K696" s="188"/>
    </row>
    <row r="697" spans="11:11" ht="15.75" customHeight="1">
      <c r="K697" s="188"/>
    </row>
    <row r="698" spans="11:11" ht="15.75" customHeight="1">
      <c r="K698" s="188"/>
    </row>
    <row r="699" spans="11:11" ht="15.75" customHeight="1">
      <c r="K699" s="188"/>
    </row>
    <row r="700" spans="11:11" ht="15.75" customHeight="1">
      <c r="K700" s="188"/>
    </row>
    <row r="701" spans="11:11" ht="15.75" customHeight="1">
      <c r="K701" s="188"/>
    </row>
    <row r="702" spans="11:11" ht="15.75" customHeight="1">
      <c r="K702" s="188"/>
    </row>
    <row r="703" spans="11:11" ht="15.75" customHeight="1">
      <c r="K703" s="188"/>
    </row>
    <row r="704" spans="11:11" ht="15.75" customHeight="1">
      <c r="K704" s="188"/>
    </row>
    <row r="705" spans="11:11" ht="15.75" customHeight="1">
      <c r="K705" s="188"/>
    </row>
    <row r="706" spans="11:11" ht="15.75" customHeight="1">
      <c r="K706" s="188"/>
    </row>
    <row r="707" spans="11:11" ht="15.75" customHeight="1">
      <c r="K707" s="188"/>
    </row>
    <row r="708" spans="11:11" ht="15.75" customHeight="1">
      <c r="K708" s="188"/>
    </row>
    <row r="709" spans="11:11" ht="15.75" customHeight="1">
      <c r="K709" s="188"/>
    </row>
    <row r="710" spans="11:11" ht="15.75" customHeight="1">
      <c r="K710" s="188"/>
    </row>
    <row r="711" spans="11:11" ht="15.75" customHeight="1">
      <c r="K711" s="188"/>
    </row>
    <row r="712" spans="11:11" ht="15.75" customHeight="1">
      <c r="K712" s="188"/>
    </row>
    <row r="713" spans="11:11" ht="15.75" customHeight="1">
      <c r="K713" s="188"/>
    </row>
    <row r="714" spans="11:11" ht="15.75" customHeight="1">
      <c r="K714" s="188"/>
    </row>
    <row r="715" spans="11:11" ht="15.75" customHeight="1">
      <c r="K715" s="188"/>
    </row>
    <row r="716" spans="11:11" ht="15.75" customHeight="1">
      <c r="K716" s="188"/>
    </row>
    <row r="717" spans="11:11" ht="15.75" customHeight="1">
      <c r="K717" s="188"/>
    </row>
    <row r="718" spans="11:11" ht="15.75" customHeight="1">
      <c r="K718" s="188"/>
    </row>
    <row r="719" spans="11:11" ht="15.75" customHeight="1">
      <c r="K719" s="188"/>
    </row>
    <row r="720" spans="11:11" ht="15.75" customHeight="1">
      <c r="K720" s="188"/>
    </row>
    <row r="721" spans="11:11" ht="15.75" customHeight="1">
      <c r="K721" s="188"/>
    </row>
    <row r="722" spans="11:11" ht="15.75" customHeight="1">
      <c r="K722" s="188"/>
    </row>
    <row r="723" spans="11:11" ht="15.75" customHeight="1">
      <c r="K723" s="188"/>
    </row>
    <row r="724" spans="11:11" ht="15.75" customHeight="1">
      <c r="K724" s="188"/>
    </row>
    <row r="725" spans="11:11" ht="15.75" customHeight="1">
      <c r="K725" s="188"/>
    </row>
    <row r="726" spans="11:11" ht="15.75" customHeight="1">
      <c r="K726" s="188"/>
    </row>
    <row r="727" spans="11:11" ht="15.75" customHeight="1">
      <c r="K727" s="188"/>
    </row>
    <row r="728" spans="11:11" ht="15.75" customHeight="1">
      <c r="K728" s="188"/>
    </row>
    <row r="729" spans="11:11" ht="15.75" customHeight="1">
      <c r="K729" s="188"/>
    </row>
    <row r="730" spans="11:11" ht="15.75" customHeight="1">
      <c r="K730" s="188"/>
    </row>
    <row r="731" spans="11:11" ht="15.75" customHeight="1">
      <c r="K731" s="188"/>
    </row>
    <row r="732" spans="11:11" ht="15.75" customHeight="1">
      <c r="K732" s="188"/>
    </row>
    <row r="733" spans="11:11" ht="15.75" customHeight="1">
      <c r="K733" s="188"/>
    </row>
    <row r="734" spans="11:11" ht="15.75" customHeight="1">
      <c r="K734" s="188"/>
    </row>
    <row r="735" spans="11:11" ht="15.75" customHeight="1">
      <c r="K735" s="188"/>
    </row>
    <row r="736" spans="11:11" ht="15.75" customHeight="1">
      <c r="K736" s="188"/>
    </row>
    <row r="737" spans="11:11" ht="15.75" customHeight="1">
      <c r="K737" s="188"/>
    </row>
    <row r="738" spans="11:11" ht="15.75" customHeight="1">
      <c r="K738" s="188"/>
    </row>
    <row r="739" spans="11:11" ht="15.75" customHeight="1">
      <c r="K739" s="188"/>
    </row>
    <row r="740" spans="11:11" ht="15.75" customHeight="1">
      <c r="K740" s="188"/>
    </row>
    <row r="741" spans="11:11" ht="15.75" customHeight="1">
      <c r="K741" s="188"/>
    </row>
    <row r="742" spans="11:11" ht="15.75" customHeight="1">
      <c r="K742" s="188"/>
    </row>
    <row r="743" spans="11:11" ht="15.75" customHeight="1">
      <c r="K743" s="188"/>
    </row>
    <row r="744" spans="11:11" ht="15.75" customHeight="1">
      <c r="K744" s="188"/>
    </row>
    <row r="745" spans="11:11" ht="15.75" customHeight="1">
      <c r="K745" s="188"/>
    </row>
    <row r="746" spans="11:11" ht="15.75" customHeight="1">
      <c r="K746" s="188"/>
    </row>
    <row r="747" spans="11:11" ht="15.75" customHeight="1">
      <c r="K747" s="188"/>
    </row>
    <row r="748" spans="11:11" ht="15.75" customHeight="1">
      <c r="K748" s="188"/>
    </row>
    <row r="749" spans="11:11" ht="15.75" customHeight="1">
      <c r="K749" s="188"/>
    </row>
    <row r="750" spans="11:11" ht="15.75" customHeight="1">
      <c r="K750" s="188"/>
    </row>
    <row r="751" spans="11:11" ht="15.75" customHeight="1">
      <c r="K751" s="188"/>
    </row>
    <row r="752" spans="11:11" ht="15.75" customHeight="1">
      <c r="K752" s="188"/>
    </row>
    <row r="753" spans="11:11" ht="15.75" customHeight="1">
      <c r="K753" s="188"/>
    </row>
    <row r="754" spans="11:11" ht="15.75" customHeight="1">
      <c r="K754" s="188"/>
    </row>
    <row r="755" spans="11:11" ht="15.75" customHeight="1">
      <c r="K755" s="188"/>
    </row>
    <row r="756" spans="11:11" ht="15.75" customHeight="1">
      <c r="K756" s="188"/>
    </row>
    <row r="757" spans="11:11" ht="15.75" customHeight="1">
      <c r="K757" s="188"/>
    </row>
    <row r="758" spans="11:11" ht="15.75" customHeight="1">
      <c r="K758" s="188"/>
    </row>
    <row r="759" spans="11:11" ht="15.75" customHeight="1">
      <c r="K759" s="188"/>
    </row>
    <row r="760" spans="11:11" ht="15.75" customHeight="1">
      <c r="K760" s="188"/>
    </row>
    <row r="761" spans="11:11" ht="15.75" customHeight="1">
      <c r="K761" s="188"/>
    </row>
    <row r="762" spans="11:11" ht="15.75" customHeight="1">
      <c r="K762" s="188"/>
    </row>
    <row r="763" spans="11:11" ht="15.75" customHeight="1">
      <c r="K763" s="188"/>
    </row>
    <row r="764" spans="11:11" ht="15.75" customHeight="1">
      <c r="K764" s="188"/>
    </row>
    <row r="765" spans="11:11" ht="15.75" customHeight="1">
      <c r="K765" s="188"/>
    </row>
    <row r="766" spans="11:11" ht="15.75" customHeight="1">
      <c r="K766" s="188"/>
    </row>
    <row r="767" spans="11:11" ht="15.75" customHeight="1">
      <c r="K767" s="188"/>
    </row>
    <row r="768" spans="11:11" ht="15.75" customHeight="1">
      <c r="K768" s="188"/>
    </row>
    <row r="769" spans="11:11" ht="15.75" customHeight="1">
      <c r="K769" s="188"/>
    </row>
    <row r="770" spans="11:11" ht="15.75" customHeight="1">
      <c r="K770" s="188"/>
    </row>
    <row r="771" spans="11:11" ht="15.75" customHeight="1">
      <c r="K771" s="188"/>
    </row>
    <row r="772" spans="11:11" ht="15.75" customHeight="1">
      <c r="K772" s="188"/>
    </row>
    <row r="773" spans="11:11" ht="15.75" customHeight="1">
      <c r="K773" s="188"/>
    </row>
    <row r="774" spans="11:11" ht="15.75" customHeight="1">
      <c r="K774" s="188"/>
    </row>
    <row r="775" spans="11:11" ht="15.75" customHeight="1">
      <c r="K775" s="188"/>
    </row>
    <row r="776" spans="11:11" ht="15.75" customHeight="1">
      <c r="K776" s="188"/>
    </row>
    <row r="777" spans="11:11" ht="15.75" customHeight="1">
      <c r="K777" s="188"/>
    </row>
    <row r="778" spans="11:11" ht="15.75" customHeight="1">
      <c r="K778" s="188"/>
    </row>
    <row r="779" spans="11:11" ht="15.75" customHeight="1">
      <c r="K779" s="188"/>
    </row>
    <row r="780" spans="11:11" ht="15.75" customHeight="1">
      <c r="K780" s="188"/>
    </row>
    <row r="781" spans="11:11" ht="15.75" customHeight="1">
      <c r="K781" s="188"/>
    </row>
    <row r="782" spans="11:11" ht="15.75" customHeight="1">
      <c r="K782" s="188"/>
    </row>
    <row r="783" spans="11:11" ht="15.75" customHeight="1">
      <c r="K783" s="188"/>
    </row>
    <row r="784" spans="11:11" ht="15.75" customHeight="1">
      <c r="K784" s="188"/>
    </row>
    <row r="785" spans="11:11" ht="15.75" customHeight="1">
      <c r="K785" s="188"/>
    </row>
    <row r="786" spans="11:11" ht="15.75" customHeight="1">
      <c r="K786" s="188"/>
    </row>
    <row r="787" spans="11:11" ht="15.75" customHeight="1">
      <c r="K787" s="188"/>
    </row>
    <row r="788" spans="11:11" ht="15.75" customHeight="1">
      <c r="K788" s="188"/>
    </row>
    <row r="789" spans="11:11" ht="15.75" customHeight="1">
      <c r="K789" s="188"/>
    </row>
    <row r="790" spans="11:11" ht="15.75" customHeight="1">
      <c r="K790" s="188"/>
    </row>
    <row r="791" spans="11:11" ht="15.75" customHeight="1">
      <c r="K791" s="188"/>
    </row>
    <row r="792" spans="11:11" ht="15.75" customHeight="1">
      <c r="K792" s="188"/>
    </row>
    <row r="793" spans="11:11" ht="15.75" customHeight="1">
      <c r="K793" s="188"/>
    </row>
    <row r="794" spans="11:11" ht="15.75" customHeight="1">
      <c r="K794" s="188"/>
    </row>
    <row r="795" spans="11:11" ht="15.75" customHeight="1">
      <c r="K795" s="188"/>
    </row>
    <row r="796" spans="11:11" ht="15.75" customHeight="1">
      <c r="K796" s="188"/>
    </row>
    <row r="797" spans="11:11" ht="15.75" customHeight="1">
      <c r="K797" s="188"/>
    </row>
    <row r="798" spans="11:11" ht="15.75" customHeight="1">
      <c r="K798" s="188"/>
    </row>
    <row r="799" spans="11:11" ht="15.75" customHeight="1">
      <c r="K799" s="188"/>
    </row>
    <row r="800" spans="11:11" ht="15.75" customHeight="1">
      <c r="K800" s="188"/>
    </row>
    <row r="801" spans="11:11" ht="15.75" customHeight="1">
      <c r="K801" s="188"/>
    </row>
    <row r="802" spans="11:11" ht="15.75" customHeight="1">
      <c r="K802" s="188"/>
    </row>
    <row r="803" spans="11:11" ht="15.75" customHeight="1">
      <c r="K803" s="188"/>
    </row>
    <row r="804" spans="11:11" ht="15.75" customHeight="1">
      <c r="K804" s="188"/>
    </row>
    <row r="805" spans="11:11" ht="15.75" customHeight="1">
      <c r="K805" s="188"/>
    </row>
    <row r="806" spans="11:11" ht="15.75" customHeight="1">
      <c r="K806" s="188"/>
    </row>
    <row r="807" spans="11:11" ht="15.75" customHeight="1">
      <c r="K807" s="188"/>
    </row>
    <row r="808" spans="11:11" ht="15.75" customHeight="1">
      <c r="K808" s="188"/>
    </row>
    <row r="809" spans="11:11" ht="15.75" customHeight="1">
      <c r="K809" s="188"/>
    </row>
    <row r="810" spans="11:11" ht="15.75" customHeight="1">
      <c r="K810" s="188"/>
    </row>
    <row r="811" spans="11:11" ht="15.75" customHeight="1">
      <c r="K811" s="188"/>
    </row>
    <row r="812" spans="11:11" ht="15.75" customHeight="1">
      <c r="K812" s="188"/>
    </row>
    <row r="813" spans="11:11" ht="15.75" customHeight="1">
      <c r="K813" s="188"/>
    </row>
    <row r="814" spans="11:11" ht="15.75" customHeight="1">
      <c r="K814" s="188"/>
    </row>
    <row r="815" spans="11:11" ht="15.75" customHeight="1">
      <c r="K815" s="188"/>
    </row>
    <row r="816" spans="11:11" ht="15.75" customHeight="1">
      <c r="K816" s="188"/>
    </row>
    <row r="817" spans="11:11" ht="15.75" customHeight="1">
      <c r="K817" s="188"/>
    </row>
    <row r="818" spans="11:11" ht="15.75" customHeight="1">
      <c r="K818" s="188"/>
    </row>
    <row r="819" spans="11:11" ht="15.75" customHeight="1">
      <c r="K819" s="188"/>
    </row>
    <row r="820" spans="11:11" ht="15.75" customHeight="1">
      <c r="K820" s="188"/>
    </row>
    <row r="821" spans="11:11" ht="15.75" customHeight="1">
      <c r="K821" s="188"/>
    </row>
    <row r="822" spans="11:11" ht="15.75" customHeight="1">
      <c r="K822" s="188"/>
    </row>
    <row r="823" spans="11:11" ht="15.75" customHeight="1">
      <c r="K823" s="188"/>
    </row>
    <row r="824" spans="11:11" ht="15.75" customHeight="1">
      <c r="K824" s="188"/>
    </row>
    <row r="825" spans="11:11" ht="15.75" customHeight="1">
      <c r="K825" s="188"/>
    </row>
    <row r="826" spans="11:11" ht="15.75" customHeight="1">
      <c r="K826" s="188"/>
    </row>
    <row r="827" spans="11:11" ht="15.75" customHeight="1">
      <c r="K827" s="188"/>
    </row>
    <row r="828" spans="11:11" ht="15.75" customHeight="1">
      <c r="K828" s="188"/>
    </row>
    <row r="829" spans="11:11" ht="15.75" customHeight="1">
      <c r="K829" s="188"/>
    </row>
    <row r="830" spans="11:11" ht="15.75" customHeight="1">
      <c r="K830" s="188"/>
    </row>
    <row r="831" spans="11:11" ht="15.75" customHeight="1">
      <c r="K831" s="188"/>
    </row>
    <row r="832" spans="11:11" ht="15.75" customHeight="1">
      <c r="K832" s="188"/>
    </row>
    <row r="833" spans="11:11" ht="15.75" customHeight="1">
      <c r="K833" s="188"/>
    </row>
    <row r="834" spans="11:11" ht="15.75" customHeight="1">
      <c r="K834" s="188"/>
    </row>
    <row r="835" spans="11:11" ht="15.75" customHeight="1">
      <c r="K835" s="188"/>
    </row>
    <row r="836" spans="11:11" ht="15.75" customHeight="1">
      <c r="K836" s="188"/>
    </row>
    <row r="837" spans="11:11" ht="15.75" customHeight="1">
      <c r="K837" s="188"/>
    </row>
    <row r="838" spans="11:11" ht="15.75" customHeight="1">
      <c r="K838" s="188"/>
    </row>
    <row r="839" spans="11:11" ht="15.75" customHeight="1">
      <c r="K839" s="188"/>
    </row>
    <row r="840" spans="11:11" ht="15.75" customHeight="1">
      <c r="K840" s="188"/>
    </row>
    <row r="841" spans="11:11" ht="15.75" customHeight="1">
      <c r="K841" s="188"/>
    </row>
    <row r="842" spans="11:11" ht="15.75" customHeight="1">
      <c r="K842" s="188"/>
    </row>
    <row r="843" spans="11:11" ht="15.75" customHeight="1">
      <c r="K843" s="188"/>
    </row>
    <row r="844" spans="11:11" ht="15.75" customHeight="1">
      <c r="K844" s="188"/>
    </row>
    <row r="845" spans="11:11" ht="15.75" customHeight="1">
      <c r="K845" s="188"/>
    </row>
    <row r="846" spans="11:11" ht="15.75" customHeight="1">
      <c r="K846" s="188"/>
    </row>
    <row r="847" spans="11:11" ht="15.75" customHeight="1">
      <c r="K847" s="188"/>
    </row>
    <row r="848" spans="11:11" ht="15.75" customHeight="1">
      <c r="K848" s="188"/>
    </row>
    <row r="849" spans="11:11" ht="15.75" customHeight="1">
      <c r="K849" s="188"/>
    </row>
    <row r="850" spans="11:11" ht="15.75" customHeight="1">
      <c r="K850" s="188"/>
    </row>
    <row r="851" spans="11:11" ht="15.75" customHeight="1">
      <c r="K851" s="188"/>
    </row>
    <row r="852" spans="11:11" ht="15.75" customHeight="1">
      <c r="K852" s="188"/>
    </row>
    <row r="853" spans="11:11" ht="15.75" customHeight="1">
      <c r="K853" s="188"/>
    </row>
    <row r="854" spans="11:11" ht="15.75" customHeight="1">
      <c r="K854" s="188"/>
    </row>
    <row r="855" spans="11:11" ht="15.75" customHeight="1">
      <c r="K855" s="188"/>
    </row>
    <row r="856" spans="11:11" ht="15.75" customHeight="1">
      <c r="K856" s="188"/>
    </row>
    <row r="857" spans="11:11" ht="15.75" customHeight="1">
      <c r="K857" s="188"/>
    </row>
    <row r="858" spans="11:11" ht="15.75" customHeight="1">
      <c r="K858" s="188"/>
    </row>
    <row r="859" spans="11:11" ht="15.75" customHeight="1">
      <c r="K859" s="188"/>
    </row>
    <row r="860" spans="11:11" ht="15.75" customHeight="1">
      <c r="K860" s="188"/>
    </row>
    <row r="861" spans="11:11" ht="15.75" customHeight="1">
      <c r="K861" s="188"/>
    </row>
    <row r="862" spans="11:11" ht="15.75" customHeight="1">
      <c r="K862" s="188"/>
    </row>
    <row r="863" spans="11:11" ht="15.75" customHeight="1">
      <c r="K863" s="188"/>
    </row>
    <row r="864" spans="11:11" ht="15.75" customHeight="1">
      <c r="K864" s="188"/>
    </row>
    <row r="865" spans="11:11" ht="15.75" customHeight="1">
      <c r="K865" s="188"/>
    </row>
    <row r="866" spans="11:11" ht="15.75" customHeight="1">
      <c r="K866" s="188"/>
    </row>
    <row r="867" spans="11:11" ht="15.75" customHeight="1">
      <c r="K867" s="188"/>
    </row>
    <row r="868" spans="11:11" ht="15.75" customHeight="1">
      <c r="K868" s="188"/>
    </row>
    <row r="869" spans="11:11" ht="15.75" customHeight="1">
      <c r="K869" s="188"/>
    </row>
    <row r="870" spans="11:11" ht="15.75" customHeight="1">
      <c r="K870" s="188"/>
    </row>
    <row r="871" spans="11:11" ht="15.75" customHeight="1">
      <c r="K871" s="188"/>
    </row>
    <row r="872" spans="11:11" ht="15.75" customHeight="1">
      <c r="K872" s="188"/>
    </row>
    <row r="873" spans="11:11" ht="15.75" customHeight="1">
      <c r="K873" s="188"/>
    </row>
    <row r="874" spans="11:11" ht="15.75" customHeight="1">
      <c r="K874" s="188"/>
    </row>
    <row r="875" spans="11:11" ht="15.75" customHeight="1">
      <c r="K875" s="188"/>
    </row>
    <row r="876" spans="11:11" ht="15.75" customHeight="1">
      <c r="K876" s="188"/>
    </row>
    <row r="877" spans="11:11" ht="15.75" customHeight="1">
      <c r="K877" s="188"/>
    </row>
    <row r="878" spans="11:11" ht="15.75" customHeight="1">
      <c r="K878" s="188"/>
    </row>
    <row r="879" spans="11:11" ht="15.75" customHeight="1">
      <c r="K879" s="188"/>
    </row>
    <row r="880" spans="11:11" ht="15.75" customHeight="1">
      <c r="K880" s="188"/>
    </row>
    <row r="881" spans="11:11" ht="15.75" customHeight="1">
      <c r="K881" s="188"/>
    </row>
    <row r="882" spans="11:11" ht="15.75" customHeight="1">
      <c r="K882" s="188"/>
    </row>
    <row r="883" spans="11:11" ht="15.75" customHeight="1">
      <c r="K883" s="188"/>
    </row>
    <row r="884" spans="11:11" ht="15.75" customHeight="1">
      <c r="K884" s="188"/>
    </row>
    <row r="885" spans="11:11" ht="15.75" customHeight="1">
      <c r="K885" s="188"/>
    </row>
    <row r="886" spans="11:11" ht="15.75" customHeight="1">
      <c r="K886" s="188"/>
    </row>
    <row r="887" spans="11:11" ht="15.75" customHeight="1">
      <c r="K887" s="188"/>
    </row>
    <row r="888" spans="11:11" ht="15.75" customHeight="1">
      <c r="K888" s="188"/>
    </row>
    <row r="889" spans="11:11" ht="15.75" customHeight="1">
      <c r="K889" s="188"/>
    </row>
    <row r="890" spans="11:11" ht="15.75" customHeight="1">
      <c r="K890" s="188"/>
    </row>
    <row r="891" spans="11:11" ht="15.75" customHeight="1">
      <c r="K891" s="188"/>
    </row>
    <row r="892" spans="11:11" ht="15.75" customHeight="1">
      <c r="K892" s="188"/>
    </row>
    <row r="893" spans="11:11" ht="15.75" customHeight="1">
      <c r="K893" s="188"/>
    </row>
    <row r="894" spans="11:11" ht="15.75" customHeight="1">
      <c r="K894" s="188"/>
    </row>
    <row r="895" spans="11:11" ht="15.75" customHeight="1">
      <c r="K895" s="188"/>
    </row>
    <row r="896" spans="11:11" ht="15.75" customHeight="1">
      <c r="K896" s="188"/>
    </row>
    <row r="897" spans="11:11" ht="15.75" customHeight="1">
      <c r="K897" s="188"/>
    </row>
    <row r="898" spans="11:11" ht="15.75" customHeight="1">
      <c r="K898" s="188"/>
    </row>
    <row r="899" spans="11:11" ht="15.75" customHeight="1">
      <c r="K899" s="188"/>
    </row>
    <row r="900" spans="11:11" ht="15.75" customHeight="1">
      <c r="K900" s="188"/>
    </row>
    <row r="901" spans="11:11" ht="15.75" customHeight="1">
      <c r="K901" s="188"/>
    </row>
    <row r="902" spans="11:11" ht="15.75" customHeight="1">
      <c r="K902" s="188"/>
    </row>
    <row r="903" spans="11:11" ht="15.75" customHeight="1">
      <c r="K903" s="188"/>
    </row>
    <row r="904" spans="11:11" ht="15.75" customHeight="1">
      <c r="K904" s="188"/>
    </row>
    <row r="905" spans="11:11" ht="15.75" customHeight="1">
      <c r="K905" s="188"/>
    </row>
    <row r="906" spans="11:11" ht="15.75" customHeight="1">
      <c r="K906" s="188"/>
    </row>
    <row r="907" spans="11:11" ht="15.75" customHeight="1">
      <c r="K907" s="188"/>
    </row>
    <row r="908" spans="11:11" ht="15.75" customHeight="1">
      <c r="K908" s="188"/>
    </row>
    <row r="909" spans="11:11" ht="15.75" customHeight="1">
      <c r="K909" s="188"/>
    </row>
    <row r="910" spans="11:11" ht="15.75" customHeight="1">
      <c r="K910" s="188"/>
    </row>
    <row r="911" spans="11:11" ht="15.75" customHeight="1">
      <c r="K911" s="188"/>
    </row>
    <row r="912" spans="11:11" ht="15.75" customHeight="1">
      <c r="K912" s="188"/>
    </row>
    <row r="913" spans="11:11" ht="15.75" customHeight="1">
      <c r="K913" s="188"/>
    </row>
    <row r="914" spans="11:11" ht="15.75" customHeight="1">
      <c r="K914" s="188"/>
    </row>
    <row r="915" spans="11:11" ht="15.75" customHeight="1">
      <c r="K915" s="188"/>
    </row>
    <row r="916" spans="11:11" ht="15.75" customHeight="1">
      <c r="K916" s="188"/>
    </row>
    <row r="917" spans="11:11" ht="15.75" customHeight="1">
      <c r="K917" s="188"/>
    </row>
    <row r="918" spans="11:11" ht="15.75" customHeight="1">
      <c r="K918" s="188"/>
    </row>
    <row r="919" spans="11:11" ht="15.75" customHeight="1">
      <c r="K919" s="188"/>
    </row>
    <row r="920" spans="11:11" ht="15.75" customHeight="1">
      <c r="K920" s="188"/>
    </row>
    <row r="921" spans="11:11" ht="15.75" customHeight="1">
      <c r="K921" s="188"/>
    </row>
    <row r="922" spans="11:11" ht="15.75" customHeight="1">
      <c r="K922" s="188"/>
    </row>
    <row r="923" spans="11:11" ht="15.75" customHeight="1">
      <c r="K923" s="188"/>
    </row>
    <row r="924" spans="11:11" ht="15.75" customHeight="1">
      <c r="K924" s="188"/>
    </row>
    <row r="925" spans="11:11" ht="15.75" customHeight="1">
      <c r="K925" s="188"/>
    </row>
    <row r="926" spans="11:11" ht="15.75" customHeight="1">
      <c r="K926" s="188"/>
    </row>
    <row r="927" spans="11:11" ht="15.75" customHeight="1">
      <c r="K927" s="188"/>
    </row>
    <row r="928" spans="11:11" ht="15.75" customHeight="1">
      <c r="K928" s="188"/>
    </row>
    <row r="929" spans="11:11" ht="15.75" customHeight="1">
      <c r="K929" s="188"/>
    </row>
    <row r="930" spans="11:11" ht="15.75" customHeight="1">
      <c r="K930" s="188"/>
    </row>
    <row r="931" spans="11:11" ht="15.75" customHeight="1">
      <c r="K931" s="188"/>
    </row>
    <row r="932" spans="11:11" ht="15.75" customHeight="1">
      <c r="K932" s="188"/>
    </row>
    <row r="933" spans="11:11" ht="15.75" customHeight="1">
      <c r="K933" s="188"/>
    </row>
    <row r="934" spans="11:11" ht="15.75" customHeight="1">
      <c r="K934" s="188"/>
    </row>
    <row r="935" spans="11:11" ht="15.75" customHeight="1">
      <c r="K935" s="188"/>
    </row>
    <row r="936" spans="11:11" ht="15.75" customHeight="1">
      <c r="K936" s="188"/>
    </row>
    <row r="937" spans="11:11" ht="15.75" customHeight="1">
      <c r="K937" s="188"/>
    </row>
    <row r="938" spans="11:11" ht="15.75" customHeight="1">
      <c r="K938" s="188"/>
    </row>
    <row r="939" spans="11:11" ht="15.75" customHeight="1">
      <c r="K939" s="188"/>
    </row>
    <row r="940" spans="11:11" ht="15.75" customHeight="1">
      <c r="K940" s="188"/>
    </row>
    <row r="941" spans="11:11" ht="15.75" customHeight="1">
      <c r="K941" s="188"/>
    </row>
    <row r="942" spans="11:11" ht="15.75" customHeight="1">
      <c r="K942" s="188"/>
    </row>
    <row r="943" spans="11:11" ht="15.75" customHeight="1">
      <c r="K943" s="188"/>
    </row>
    <row r="944" spans="11:11" ht="15.75" customHeight="1">
      <c r="K944" s="188"/>
    </row>
    <row r="945" spans="11:11" ht="15.75" customHeight="1">
      <c r="K945" s="188"/>
    </row>
    <row r="946" spans="11:11" ht="15.75" customHeight="1">
      <c r="K946" s="188"/>
    </row>
    <row r="947" spans="11:11" ht="15.75" customHeight="1">
      <c r="K947" s="188"/>
    </row>
    <row r="948" spans="11:11" ht="15.75" customHeight="1">
      <c r="K948" s="188"/>
    </row>
    <row r="949" spans="11:11" ht="15.75" customHeight="1">
      <c r="K949" s="188"/>
    </row>
    <row r="950" spans="11:11" ht="15.75" customHeight="1">
      <c r="K950" s="188"/>
    </row>
    <row r="951" spans="11:11" ht="15.75" customHeight="1">
      <c r="K951" s="188"/>
    </row>
    <row r="952" spans="11:11" ht="15.75" customHeight="1">
      <c r="K952" s="188"/>
    </row>
    <row r="953" spans="11:11" ht="15.75" customHeight="1">
      <c r="K953" s="188"/>
    </row>
    <row r="954" spans="11:11" ht="15.75" customHeight="1">
      <c r="K954" s="188"/>
    </row>
    <row r="955" spans="11:11" ht="15.75" customHeight="1">
      <c r="K955" s="188"/>
    </row>
    <row r="956" spans="11:11" ht="15.75" customHeight="1">
      <c r="K956" s="188"/>
    </row>
    <row r="957" spans="11:11" ht="15.75" customHeight="1">
      <c r="K957" s="188"/>
    </row>
    <row r="958" spans="11:11" ht="15.75" customHeight="1">
      <c r="K958" s="188"/>
    </row>
    <row r="959" spans="11:11" ht="15.75" customHeight="1">
      <c r="K959" s="188"/>
    </row>
    <row r="960" spans="11:11" ht="15.75" customHeight="1">
      <c r="K960" s="188"/>
    </row>
    <row r="961" spans="11:11" ht="15.75" customHeight="1">
      <c r="K961" s="188"/>
    </row>
    <row r="962" spans="11:11" ht="15.75" customHeight="1">
      <c r="K962" s="188"/>
    </row>
    <row r="963" spans="11:11" ht="15.75" customHeight="1">
      <c r="K963" s="188"/>
    </row>
    <row r="964" spans="11:11" ht="15.75" customHeight="1">
      <c r="K964" s="188"/>
    </row>
    <row r="965" spans="11:11" ht="15.75" customHeight="1">
      <c r="K965" s="188"/>
    </row>
    <row r="966" spans="11:11" ht="15.75" customHeight="1">
      <c r="K966" s="188"/>
    </row>
    <row r="967" spans="11:11" ht="15.75" customHeight="1">
      <c r="K967" s="188"/>
    </row>
    <row r="968" spans="11:11" ht="15.75" customHeight="1">
      <c r="K968" s="188"/>
    </row>
    <row r="969" spans="11:11" ht="15.75" customHeight="1">
      <c r="K969" s="188"/>
    </row>
    <row r="970" spans="11:11" ht="15.75" customHeight="1">
      <c r="K970" s="188"/>
    </row>
    <row r="971" spans="11:11" ht="15.75" customHeight="1">
      <c r="K971" s="188"/>
    </row>
    <row r="972" spans="11:11" ht="15.75" customHeight="1">
      <c r="K972" s="188"/>
    </row>
    <row r="973" spans="11:11" ht="15.75" customHeight="1">
      <c r="K973" s="188"/>
    </row>
    <row r="974" spans="11:11" ht="15.75" customHeight="1">
      <c r="K974" s="188"/>
    </row>
    <row r="975" spans="11:11" ht="15.75" customHeight="1">
      <c r="K975" s="188"/>
    </row>
    <row r="976" spans="11:11" ht="15.75" customHeight="1">
      <c r="K976" s="188"/>
    </row>
    <row r="977" spans="11:11" ht="15.75" customHeight="1">
      <c r="K977" s="188"/>
    </row>
    <row r="978" spans="11:11" ht="15.75" customHeight="1">
      <c r="K978" s="188"/>
    </row>
    <row r="979" spans="11:11" ht="15.75" customHeight="1">
      <c r="K979" s="188"/>
    </row>
    <row r="980" spans="11:11" ht="15.75" customHeight="1">
      <c r="K980" s="188"/>
    </row>
    <row r="981" spans="11:11" ht="15.75" customHeight="1">
      <c r="K981" s="188"/>
    </row>
    <row r="982" spans="11:11" ht="15.75" customHeight="1">
      <c r="K982" s="188"/>
    </row>
    <row r="983" spans="11:11" ht="15.75" customHeight="1">
      <c r="K983" s="188"/>
    </row>
    <row r="984" spans="11:11" ht="15.75" customHeight="1">
      <c r="K984" s="188"/>
    </row>
    <row r="985" spans="11:11" ht="15.75" customHeight="1">
      <c r="K985" s="188"/>
    </row>
    <row r="986" spans="11:11" ht="15.75" customHeight="1">
      <c r="K986" s="188"/>
    </row>
    <row r="987" spans="11:11" ht="15.75" customHeight="1">
      <c r="K987" s="188"/>
    </row>
    <row r="988" spans="11:11" ht="15.75" customHeight="1">
      <c r="K988" s="188"/>
    </row>
    <row r="989" spans="11:11" ht="15.75" customHeight="1">
      <c r="K989" s="188"/>
    </row>
    <row r="990" spans="11:11" ht="15.75" customHeight="1">
      <c r="K990" s="188"/>
    </row>
    <row r="991" spans="11:11" ht="15.75" customHeight="1">
      <c r="K991" s="188"/>
    </row>
    <row r="992" spans="11:11" ht="15.75" customHeight="1">
      <c r="K992" s="188"/>
    </row>
    <row r="993" spans="11:11" ht="15.75" customHeight="1">
      <c r="K993" s="188"/>
    </row>
  </sheetData>
  <autoFilter ref="B4:L221">
    <filterColumn colId="1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Seher Baghla"/>
        <filter val="Tret"/>
      </filters>
    </filterColumn>
  </autoFilter>
  <mergeCells count="3">
    <mergeCell ref="B1:D1"/>
    <mergeCell ref="B2:D2"/>
    <mergeCell ref="D187:L187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selection activeCell="B174" sqref="B174:B188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28.7109375" bestFit="1" customWidth="1"/>
    <col min="5" max="5" width="16.42578125" customWidth="1"/>
    <col min="6" max="6" width="11.7109375" customWidth="1"/>
    <col min="7" max="7" width="11.28515625" customWidth="1"/>
    <col min="8" max="8" width="20.7109375" customWidth="1"/>
    <col min="9" max="9" width="11.28515625" customWidth="1"/>
    <col min="10" max="10" width="10.85546875" customWidth="1"/>
    <col min="11" max="11" width="11.5703125" customWidth="1"/>
    <col min="12" max="26" width="8.7109375" customWidth="1"/>
  </cols>
  <sheetData>
    <row r="1" spans="2:18">
      <c r="B1" s="438" t="s">
        <v>2556</v>
      </c>
      <c r="C1" s="439"/>
      <c r="D1" s="439"/>
      <c r="E1" s="439"/>
      <c r="F1" s="439"/>
      <c r="G1" s="439"/>
      <c r="H1" s="439"/>
      <c r="I1" s="439"/>
      <c r="J1" s="439"/>
      <c r="K1" s="439"/>
      <c r="L1" s="3"/>
    </row>
    <row r="2" spans="2:18" ht="15.75">
      <c r="B2" s="438" t="s">
        <v>2865</v>
      </c>
      <c r="C2" s="439"/>
      <c r="D2" s="439"/>
      <c r="E2" s="439"/>
      <c r="F2" s="439"/>
      <c r="G2" s="439"/>
      <c r="H2" s="439"/>
      <c r="I2" s="439"/>
      <c r="J2" s="439"/>
      <c r="K2" s="439"/>
      <c r="L2" s="119"/>
      <c r="M2" s="119"/>
      <c r="N2" s="119"/>
      <c r="O2" s="119"/>
      <c r="P2" s="119"/>
      <c r="Q2" s="119"/>
    </row>
    <row r="3" spans="2:18" ht="15.75">
      <c r="R3" s="120"/>
    </row>
    <row r="4" spans="2:18" ht="30">
      <c r="B4" s="218" t="s">
        <v>5</v>
      </c>
      <c r="C4" s="219" t="s">
        <v>6</v>
      </c>
      <c r="D4" s="219" t="s">
        <v>2369</v>
      </c>
      <c r="E4" s="219" t="s">
        <v>2557</v>
      </c>
      <c r="F4" s="219" t="s">
        <v>2212</v>
      </c>
      <c r="G4" s="219" t="s">
        <v>2558</v>
      </c>
      <c r="H4" s="219" t="s">
        <v>2559</v>
      </c>
      <c r="I4" s="219" t="s">
        <v>2560</v>
      </c>
      <c r="J4" s="219" t="s">
        <v>2215</v>
      </c>
      <c r="K4" s="219" t="s">
        <v>2321</v>
      </c>
      <c r="N4" s="22"/>
      <c r="R4" s="120"/>
    </row>
    <row r="5" spans="2:18" ht="15.75" hidden="1">
      <c r="B5" s="220">
        <v>1</v>
      </c>
      <c r="C5" s="221" t="s">
        <v>17</v>
      </c>
      <c r="D5" s="35" t="s">
        <v>282</v>
      </c>
      <c r="E5" s="32" t="s">
        <v>2385</v>
      </c>
      <c r="F5" s="35">
        <v>2019</v>
      </c>
      <c r="G5" s="35" t="s">
        <v>2561</v>
      </c>
      <c r="H5" s="35" t="s">
        <v>2562</v>
      </c>
      <c r="I5" s="32"/>
      <c r="J5" s="35">
        <v>1</v>
      </c>
      <c r="K5" s="35">
        <v>0</v>
      </c>
      <c r="N5" s="22"/>
      <c r="R5" s="120"/>
    </row>
    <row r="6" spans="2:18" ht="15.75" hidden="1">
      <c r="B6" s="220">
        <v>2</v>
      </c>
      <c r="C6" s="221" t="s">
        <v>19</v>
      </c>
      <c r="D6" s="35" t="s">
        <v>2563</v>
      </c>
      <c r="E6" s="35" t="s">
        <v>2392</v>
      </c>
      <c r="F6" s="35">
        <v>2022</v>
      </c>
      <c r="G6" s="35" t="s">
        <v>2561</v>
      </c>
      <c r="H6" s="222" t="s">
        <v>2564</v>
      </c>
      <c r="I6" s="32"/>
      <c r="J6" s="35">
        <v>1</v>
      </c>
      <c r="K6" s="35">
        <v>0</v>
      </c>
      <c r="N6" s="22"/>
      <c r="R6" s="127"/>
    </row>
    <row r="7" spans="2:18" ht="15.75" hidden="1">
      <c r="B7" s="220">
        <v>3</v>
      </c>
      <c r="C7" s="221" t="s">
        <v>20</v>
      </c>
      <c r="D7" s="32" t="s">
        <v>929</v>
      </c>
      <c r="E7" s="32" t="s">
        <v>2392</v>
      </c>
      <c r="F7" s="32">
        <v>2020</v>
      </c>
      <c r="G7" s="32" t="s">
        <v>2561</v>
      </c>
      <c r="H7" s="223" t="s">
        <v>2565</v>
      </c>
      <c r="I7" s="32"/>
      <c r="J7" s="32">
        <v>1</v>
      </c>
      <c r="K7" s="32">
        <v>0</v>
      </c>
      <c r="N7" s="22"/>
      <c r="R7" s="127"/>
    </row>
    <row r="8" spans="2:18" ht="15.75" hidden="1">
      <c r="B8" s="220">
        <v>4</v>
      </c>
      <c r="C8" s="221" t="s">
        <v>21</v>
      </c>
      <c r="D8" s="35" t="s">
        <v>2566</v>
      </c>
      <c r="E8" s="32" t="s">
        <v>2385</v>
      </c>
      <c r="F8" s="35">
        <v>2022</v>
      </c>
      <c r="G8" s="35" t="s">
        <v>2561</v>
      </c>
      <c r="H8" s="222" t="s">
        <v>2567</v>
      </c>
      <c r="I8" s="32"/>
      <c r="J8" s="35">
        <v>1</v>
      </c>
      <c r="K8" s="35">
        <v>0</v>
      </c>
      <c r="N8" s="22"/>
      <c r="R8" s="127"/>
    </row>
    <row r="9" spans="2:18" ht="15.75" hidden="1">
      <c r="B9" s="220">
        <v>5</v>
      </c>
      <c r="C9" s="221" t="s">
        <v>22</v>
      </c>
      <c r="D9" s="32"/>
      <c r="E9" s="32" t="s">
        <v>2385</v>
      </c>
      <c r="F9" s="35" t="s">
        <v>28</v>
      </c>
      <c r="G9" s="35" t="s">
        <v>28</v>
      </c>
      <c r="H9" s="222" t="s">
        <v>28</v>
      </c>
      <c r="I9" s="35" t="s">
        <v>28</v>
      </c>
      <c r="J9" s="32">
        <v>0</v>
      </c>
      <c r="K9" s="32">
        <v>1</v>
      </c>
      <c r="N9" s="22"/>
      <c r="R9" s="127"/>
    </row>
    <row r="10" spans="2:18" ht="15.75" hidden="1">
      <c r="B10" s="220">
        <v>6</v>
      </c>
      <c r="C10" s="221" t="s">
        <v>24</v>
      </c>
      <c r="D10" s="32" t="s">
        <v>373</v>
      </c>
      <c r="E10" s="32" t="s">
        <v>2392</v>
      </c>
      <c r="F10" s="32">
        <v>2019</v>
      </c>
      <c r="G10" s="32" t="s">
        <v>2561</v>
      </c>
      <c r="H10" s="223" t="s">
        <v>2568</v>
      </c>
      <c r="I10" s="32"/>
      <c r="J10" s="32">
        <v>1</v>
      </c>
      <c r="K10" s="32">
        <v>0</v>
      </c>
      <c r="N10" s="22"/>
      <c r="R10" s="127"/>
    </row>
    <row r="11" spans="2:18" ht="15.75" hidden="1">
      <c r="B11" s="220">
        <v>7</v>
      </c>
      <c r="C11" s="221" t="s">
        <v>25</v>
      </c>
      <c r="D11" s="32"/>
      <c r="E11" s="32" t="s">
        <v>2385</v>
      </c>
      <c r="F11" s="35" t="s">
        <v>28</v>
      </c>
      <c r="G11" s="35" t="s">
        <v>28</v>
      </c>
      <c r="H11" s="222" t="s">
        <v>28</v>
      </c>
      <c r="I11" s="35" t="s">
        <v>28</v>
      </c>
      <c r="J11" s="32">
        <v>0</v>
      </c>
      <c r="K11" s="32">
        <v>1</v>
      </c>
      <c r="N11" s="22"/>
      <c r="R11" s="127"/>
    </row>
    <row r="12" spans="2:18" ht="15.75" hidden="1">
      <c r="B12" s="220">
        <v>8</v>
      </c>
      <c r="C12" s="221" t="s">
        <v>26</v>
      </c>
      <c r="D12" s="32" t="s">
        <v>2569</v>
      </c>
      <c r="E12" s="32" t="s">
        <v>2385</v>
      </c>
      <c r="F12" s="32">
        <v>2016</v>
      </c>
      <c r="G12" s="32" t="s">
        <v>2561</v>
      </c>
      <c r="H12" s="223" t="s">
        <v>2570</v>
      </c>
      <c r="I12" s="32"/>
      <c r="J12" s="32">
        <v>1</v>
      </c>
      <c r="K12" s="32">
        <v>0</v>
      </c>
      <c r="N12" s="22"/>
      <c r="R12" s="127"/>
    </row>
    <row r="13" spans="2:18" ht="15.75" hidden="1">
      <c r="B13" s="220">
        <v>9</v>
      </c>
      <c r="C13" s="221" t="s">
        <v>27</v>
      </c>
      <c r="D13" s="32" t="s">
        <v>282</v>
      </c>
      <c r="E13" s="32" t="s">
        <v>2392</v>
      </c>
      <c r="F13" s="32">
        <v>2019</v>
      </c>
      <c r="G13" s="32" t="s">
        <v>2561</v>
      </c>
      <c r="H13" s="223" t="s">
        <v>2571</v>
      </c>
      <c r="I13" s="32"/>
      <c r="J13" s="32">
        <v>1</v>
      </c>
      <c r="K13" s="32">
        <v>0</v>
      </c>
      <c r="N13" s="22"/>
      <c r="R13" s="127"/>
    </row>
    <row r="14" spans="2:18" ht="15.75" hidden="1">
      <c r="B14" s="220">
        <v>10</v>
      </c>
      <c r="C14" s="221" t="s">
        <v>29</v>
      </c>
      <c r="D14" s="35" t="s">
        <v>312</v>
      </c>
      <c r="E14" s="32" t="s">
        <v>2385</v>
      </c>
      <c r="F14" s="35" t="s">
        <v>28</v>
      </c>
      <c r="G14" s="35" t="s">
        <v>28</v>
      </c>
      <c r="H14" s="222" t="s">
        <v>28</v>
      </c>
      <c r="I14" s="35" t="s">
        <v>28</v>
      </c>
      <c r="J14" s="35">
        <v>0</v>
      </c>
      <c r="K14" s="35">
        <v>1</v>
      </c>
      <c r="N14" s="22"/>
      <c r="R14" s="127"/>
    </row>
    <row r="15" spans="2:18" ht="15.75" hidden="1">
      <c r="B15" s="220">
        <v>11</v>
      </c>
      <c r="C15" s="221" t="s">
        <v>30</v>
      </c>
      <c r="D15" s="32" t="s">
        <v>2572</v>
      </c>
      <c r="E15" s="32" t="s">
        <v>2392</v>
      </c>
      <c r="F15" s="35" t="s">
        <v>28</v>
      </c>
      <c r="G15" s="35" t="s">
        <v>28</v>
      </c>
      <c r="H15" s="222" t="s">
        <v>28</v>
      </c>
      <c r="I15" s="35" t="s">
        <v>28</v>
      </c>
      <c r="J15" s="32">
        <v>0</v>
      </c>
      <c r="K15" s="32">
        <v>1</v>
      </c>
      <c r="N15" s="22"/>
    </row>
    <row r="16" spans="2:18" ht="15.75" hidden="1">
      <c r="B16" s="220">
        <v>12</v>
      </c>
      <c r="C16" s="221" t="s">
        <v>31</v>
      </c>
      <c r="D16" s="32" t="s">
        <v>428</v>
      </c>
      <c r="E16" s="32" t="s">
        <v>2392</v>
      </c>
      <c r="F16" s="32">
        <v>2020</v>
      </c>
      <c r="G16" s="32" t="s">
        <v>2561</v>
      </c>
      <c r="H16" s="223" t="s">
        <v>2565</v>
      </c>
      <c r="I16" s="32"/>
      <c r="J16" s="35">
        <v>1</v>
      </c>
      <c r="K16" s="35">
        <v>0</v>
      </c>
      <c r="N16" s="22"/>
    </row>
    <row r="17" spans="2:14" ht="15.75" hidden="1">
      <c r="B17" s="220">
        <v>13</v>
      </c>
      <c r="C17" s="221" t="s">
        <v>32</v>
      </c>
      <c r="D17" s="35" t="s">
        <v>444</v>
      </c>
      <c r="E17" s="35" t="s">
        <v>2392</v>
      </c>
      <c r="F17" s="35">
        <v>2022</v>
      </c>
      <c r="G17" s="35" t="s">
        <v>2561</v>
      </c>
      <c r="H17" s="222" t="s">
        <v>2573</v>
      </c>
      <c r="I17" s="32"/>
      <c r="J17" s="35">
        <v>1</v>
      </c>
      <c r="K17" s="35">
        <v>0</v>
      </c>
      <c r="N17" s="22"/>
    </row>
    <row r="18" spans="2:14" ht="15.75" hidden="1">
      <c r="B18" s="220">
        <v>14</v>
      </c>
      <c r="C18" s="221" t="s">
        <v>33</v>
      </c>
      <c r="D18" s="35" t="s">
        <v>2574</v>
      </c>
      <c r="E18" s="35" t="s">
        <v>2392</v>
      </c>
      <c r="F18" s="35">
        <v>2022</v>
      </c>
      <c r="G18" s="35" t="s">
        <v>2561</v>
      </c>
      <c r="H18" s="222" t="s">
        <v>2575</v>
      </c>
      <c r="I18" s="32"/>
      <c r="J18" s="35">
        <v>1</v>
      </c>
      <c r="K18" s="35">
        <v>0</v>
      </c>
      <c r="N18" s="22"/>
    </row>
    <row r="19" spans="2:14" ht="15.75" hidden="1">
      <c r="B19" s="220">
        <v>15</v>
      </c>
      <c r="C19" s="221" t="s">
        <v>34</v>
      </c>
      <c r="D19" s="32" t="s">
        <v>471</v>
      </c>
      <c r="E19" s="32" t="s">
        <v>2385</v>
      </c>
      <c r="F19" s="32">
        <v>2020</v>
      </c>
      <c r="G19" s="32" t="s">
        <v>2561</v>
      </c>
      <c r="H19" s="223" t="s">
        <v>2576</v>
      </c>
      <c r="I19" s="32"/>
      <c r="J19" s="32">
        <v>1</v>
      </c>
      <c r="K19" s="32">
        <v>0</v>
      </c>
      <c r="N19" s="22"/>
    </row>
    <row r="20" spans="2:14" hidden="1">
      <c r="B20" s="220">
        <v>16</v>
      </c>
      <c r="C20" s="32" t="s">
        <v>36</v>
      </c>
      <c r="D20" s="32" t="s">
        <v>2577</v>
      </c>
      <c r="E20" s="32" t="s">
        <v>2578</v>
      </c>
      <c r="F20" s="32" t="s">
        <v>28</v>
      </c>
      <c r="G20" s="32"/>
      <c r="H20" s="32"/>
      <c r="I20" s="32"/>
      <c r="J20" s="32"/>
      <c r="K20" s="32">
        <v>1</v>
      </c>
    </row>
    <row r="21" spans="2:14" ht="15.75" hidden="1" customHeight="1">
      <c r="B21" s="220">
        <v>17</v>
      </c>
      <c r="C21" s="32" t="s">
        <v>38</v>
      </c>
      <c r="D21" s="32" t="s">
        <v>2579</v>
      </c>
      <c r="E21" s="32" t="s">
        <v>2388</v>
      </c>
      <c r="F21" s="32" t="s">
        <v>28</v>
      </c>
      <c r="G21" s="32"/>
      <c r="H21" s="32"/>
      <c r="I21" s="32"/>
      <c r="J21" s="32">
        <v>1</v>
      </c>
      <c r="K21" s="32">
        <v>0</v>
      </c>
    </row>
    <row r="22" spans="2:14" ht="15.75" hidden="1" customHeight="1">
      <c r="B22" s="220">
        <v>18</v>
      </c>
      <c r="C22" s="32" t="s">
        <v>40</v>
      </c>
      <c r="D22" s="32" t="s">
        <v>2580</v>
      </c>
      <c r="E22" s="32" t="s">
        <v>2388</v>
      </c>
      <c r="F22" s="32" t="s">
        <v>28</v>
      </c>
      <c r="G22" s="32"/>
      <c r="H22" s="32"/>
      <c r="I22" s="32"/>
      <c r="J22" s="32">
        <v>1</v>
      </c>
      <c r="K22" s="32">
        <v>0</v>
      </c>
    </row>
    <row r="23" spans="2:14" ht="15.75" hidden="1" customHeight="1">
      <c r="B23" s="220">
        <v>19</v>
      </c>
      <c r="C23" s="32" t="s">
        <v>42</v>
      </c>
      <c r="D23" s="32" t="s">
        <v>717</v>
      </c>
      <c r="E23" s="32" t="s">
        <v>2388</v>
      </c>
      <c r="F23" s="32" t="s">
        <v>2581</v>
      </c>
      <c r="G23" s="32"/>
      <c r="H23" s="32"/>
      <c r="I23" s="32"/>
      <c r="J23" s="32">
        <v>1</v>
      </c>
      <c r="K23" s="32">
        <v>1</v>
      </c>
    </row>
    <row r="24" spans="2:14" ht="15.75" hidden="1" customHeight="1">
      <c r="B24" s="220">
        <v>20</v>
      </c>
      <c r="C24" s="32" t="s">
        <v>44</v>
      </c>
      <c r="D24" s="32" t="s">
        <v>2582</v>
      </c>
      <c r="E24" s="32" t="s">
        <v>2388</v>
      </c>
      <c r="F24" s="32" t="s">
        <v>2583</v>
      </c>
      <c r="G24" s="32"/>
      <c r="H24" s="32"/>
      <c r="I24" s="32"/>
      <c r="J24" s="32">
        <v>1</v>
      </c>
      <c r="K24" s="32">
        <v>1</v>
      </c>
    </row>
    <row r="25" spans="2:14" ht="15.75" hidden="1" customHeight="1">
      <c r="B25" s="220">
        <v>21</v>
      </c>
      <c r="C25" s="32" t="s">
        <v>46</v>
      </c>
      <c r="D25" s="32" t="s">
        <v>2584</v>
      </c>
      <c r="E25" s="32" t="s">
        <v>2578</v>
      </c>
      <c r="F25" s="32" t="s">
        <v>28</v>
      </c>
      <c r="G25" s="32"/>
      <c r="H25" s="32"/>
      <c r="I25" s="32"/>
      <c r="J25" s="32">
        <v>0</v>
      </c>
      <c r="K25" s="32">
        <v>0</v>
      </c>
    </row>
    <row r="26" spans="2:14" ht="15.75" hidden="1" customHeight="1">
      <c r="B26" s="220">
        <v>22</v>
      </c>
      <c r="C26" s="32" t="s">
        <v>48</v>
      </c>
      <c r="D26" s="32" t="s">
        <v>2585</v>
      </c>
      <c r="E26" s="32" t="s">
        <v>2578</v>
      </c>
      <c r="F26" s="32" t="s">
        <v>28</v>
      </c>
      <c r="G26" s="32"/>
      <c r="H26" s="32"/>
      <c r="I26" s="32"/>
      <c r="J26" s="32">
        <v>0</v>
      </c>
      <c r="K26" s="32">
        <v>0</v>
      </c>
    </row>
    <row r="27" spans="2:14" ht="15.75" hidden="1" customHeight="1">
      <c r="B27" s="220">
        <v>23</v>
      </c>
      <c r="C27" s="32" t="s">
        <v>50</v>
      </c>
      <c r="D27" s="32" t="s">
        <v>2586</v>
      </c>
      <c r="E27" s="32" t="s">
        <v>2388</v>
      </c>
      <c r="F27" s="32" t="s">
        <v>2581</v>
      </c>
      <c r="G27" s="32">
        <v>2016</v>
      </c>
      <c r="H27" s="32"/>
      <c r="I27" s="32"/>
      <c r="J27" s="32">
        <v>1</v>
      </c>
      <c r="K27" s="32">
        <v>0</v>
      </c>
    </row>
    <row r="28" spans="2:14" ht="15.75" hidden="1" customHeight="1">
      <c r="B28" s="220">
        <v>24</v>
      </c>
      <c r="C28" s="32" t="s">
        <v>52</v>
      </c>
      <c r="D28" s="32" t="s">
        <v>28</v>
      </c>
      <c r="E28" s="32" t="s">
        <v>2578</v>
      </c>
      <c r="F28" s="32" t="s">
        <v>28</v>
      </c>
      <c r="G28" s="32"/>
      <c r="H28" s="32"/>
      <c r="I28" s="32"/>
      <c r="J28" s="32">
        <v>0</v>
      </c>
      <c r="K28" s="32">
        <v>0</v>
      </c>
    </row>
    <row r="29" spans="2:14" ht="15.75" hidden="1" customHeight="1">
      <c r="B29" s="220">
        <v>25</v>
      </c>
      <c r="C29" s="32" t="s">
        <v>54</v>
      </c>
      <c r="D29" s="32" t="s">
        <v>928</v>
      </c>
      <c r="E29" s="32" t="s">
        <v>2388</v>
      </c>
      <c r="F29" s="32" t="s">
        <v>2587</v>
      </c>
      <c r="G29" s="32">
        <v>2008</v>
      </c>
      <c r="H29" s="32"/>
      <c r="I29" s="32"/>
      <c r="J29" s="32">
        <v>1</v>
      </c>
      <c r="K29" s="32">
        <v>1</v>
      </c>
    </row>
    <row r="30" spans="2:14" ht="15.75" hidden="1" customHeight="1">
      <c r="B30" s="220">
        <v>26</v>
      </c>
      <c r="C30" s="32" t="s">
        <v>56</v>
      </c>
      <c r="D30" s="32" t="s">
        <v>2588</v>
      </c>
      <c r="E30" s="32" t="s">
        <v>2578</v>
      </c>
      <c r="F30" s="32" t="s">
        <v>28</v>
      </c>
      <c r="G30" s="32"/>
      <c r="H30" s="32"/>
      <c r="I30" s="32"/>
      <c r="J30" s="32">
        <v>0</v>
      </c>
      <c r="K30" s="32">
        <v>0</v>
      </c>
    </row>
    <row r="31" spans="2:14" ht="15.75" hidden="1" customHeight="1">
      <c r="B31" s="220">
        <v>27</v>
      </c>
      <c r="C31" s="32" t="s">
        <v>58</v>
      </c>
      <c r="D31" s="32" t="s">
        <v>2589</v>
      </c>
      <c r="E31" s="32" t="s">
        <v>2388</v>
      </c>
      <c r="F31" s="32" t="s">
        <v>2581</v>
      </c>
      <c r="G31" s="32"/>
      <c r="H31" s="32"/>
      <c r="I31" s="32"/>
      <c r="J31" s="32">
        <v>1</v>
      </c>
      <c r="K31" s="32">
        <v>0</v>
      </c>
    </row>
    <row r="32" spans="2:14" ht="15.75" hidden="1" customHeight="1">
      <c r="B32" s="220">
        <v>28</v>
      </c>
      <c r="C32" s="32" t="s">
        <v>60</v>
      </c>
      <c r="D32" s="32" t="s">
        <v>717</v>
      </c>
      <c r="E32" s="32" t="s">
        <v>2388</v>
      </c>
      <c r="F32" s="32" t="s">
        <v>2581</v>
      </c>
      <c r="G32" s="32">
        <v>2008</v>
      </c>
      <c r="H32" s="32"/>
      <c r="I32" s="32"/>
      <c r="J32" s="32">
        <v>1</v>
      </c>
      <c r="K32" s="32">
        <v>1</v>
      </c>
    </row>
    <row r="33" spans="2:11" ht="15.75" hidden="1" customHeight="1">
      <c r="B33" s="220">
        <v>29</v>
      </c>
      <c r="C33" s="32" t="s">
        <v>62</v>
      </c>
      <c r="D33" s="32" t="s">
        <v>634</v>
      </c>
      <c r="E33" s="32" t="s">
        <v>2388</v>
      </c>
      <c r="F33" s="32" t="s">
        <v>2583</v>
      </c>
      <c r="G33" s="32" t="s">
        <v>28</v>
      </c>
      <c r="H33" s="32" t="s">
        <v>28</v>
      </c>
      <c r="I33" s="32" t="s">
        <v>28</v>
      </c>
      <c r="J33" s="32">
        <v>1</v>
      </c>
      <c r="K33" s="32">
        <v>1</v>
      </c>
    </row>
    <row r="34" spans="2:11" ht="15.75" hidden="1" customHeight="1">
      <c r="B34" s="220">
        <v>30</v>
      </c>
      <c r="C34" s="32" t="s">
        <v>64</v>
      </c>
      <c r="D34" s="32" t="s">
        <v>2590</v>
      </c>
      <c r="E34" s="32" t="s">
        <v>2388</v>
      </c>
      <c r="F34" s="32" t="s">
        <v>2581</v>
      </c>
      <c r="G34" s="32" t="s">
        <v>28</v>
      </c>
      <c r="H34" s="32" t="s">
        <v>28</v>
      </c>
      <c r="I34" s="32" t="s">
        <v>28</v>
      </c>
      <c r="J34" s="32">
        <v>1</v>
      </c>
      <c r="K34" s="32">
        <v>0</v>
      </c>
    </row>
    <row r="35" spans="2:11" ht="15.75" hidden="1" customHeight="1">
      <c r="B35" s="220">
        <v>31</v>
      </c>
      <c r="C35" s="32" t="s">
        <v>66</v>
      </c>
      <c r="D35" s="32" t="s">
        <v>656</v>
      </c>
      <c r="E35" s="32" t="s">
        <v>2578</v>
      </c>
      <c r="F35" s="32" t="s">
        <v>28</v>
      </c>
      <c r="G35" s="32" t="s">
        <v>28</v>
      </c>
      <c r="H35" s="32" t="s">
        <v>28</v>
      </c>
      <c r="I35" s="32" t="s">
        <v>28</v>
      </c>
      <c r="J35" s="32">
        <v>0</v>
      </c>
      <c r="K35" s="32">
        <v>1</v>
      </c>
    </row>
    <row r="36" spans="2:11" ht="15.75" hidden="1" customHeight="1">
      <c r="B36" s="220">
        <v>32</v>
      </c>
      <c r="C36" s="32" t="s">
        <v>68</v>
      </c>
      <c r="D36" s="32" t="s">
        <v>2591</v>
      </c>
      <c r="E36" s="32" t="s">
        <v>2388</v>
      </c>
      <c r="F36" s="32" t="s">
        <v>2583</v>
      </c>
      <c r="G36" s="32" t="s">
        <v>28</v>
      </c>
      <c r="H36" s="32" t="s">
        <v>28</v>
      </c>
      <c r="I36" s="32" t="s">
        <v>28</v>
      </c>
      <c r="J36" s="32">
        <v>1</v>
      </c>
      <c r="K36" s="32">
        <v>1</v>
      </c>
    </row>
    <row r="37" spans="2:11" ht="15.75" hidden="1" customHeight="1">
      <c r="B37" s="220">
        <v>33</v>
      </c>
      <c r="C37" s="32" t="s">
        <v>70</v>
      </c>
      <c r="D37" s="32" t="s">
        <v>2592</v>
      </c>
      <c r="E37" s="32" t="s">
        <v>2578</v>
      </c>
      <c r="F37" s="32" t="s">
        <v>28</v>
      </c>
      <c r="G37" s="32" t="s">
        <v>28</v>
      </c>
      <c r="H37" s="32" t="s">
        <v>28</v>
      </c>
      <c r="I37" s="32" t="s">
        <v>28</v>
      </c>
      <c r="J37" s="32">
        <v>0</v>
      </c>
      <c r="K37" s="32">
        <v>0</v>
      </c>
    </row>
    <row r="38" spans="2:11" ht="15.75" hidden="1" customHeight="1">
      <c r="B38" s="220">
        <v>34</v>
      </c>
      <c r="C38" s="32" t="s">
        <v>72</v>
      </c>
      <c r="D38" s="32" t="s">
        <v>2593</v>
      </c>
      <c r="E38" s="32" t="s">
        <v>2578</v>
      </c>
      <c r="F38" s="32" t="s">
        <v>28</v>
      </c>
      <c r="G38" s="32" t="s">
        <v>28</v>
      </c>
      <c r="H38" s="32" t="s">
        <v>28</v>
      </c>
      <c r="I38" s="32" t="s">
        <v>28</v>
      </c>
      <c r="J38" s="32">
        <v>0</v>
      </c>
      <c r="K38" s="32">
        <v>1</v>
      </c>
    </row>
    <row r="39" spans="2:11" ht="15.75" hidden="1" customHeight="1">
      <c r="B39" s="220">
        <v>35</v>
      </c>
      <c r="C39" s="32" t="s">
        <v>74</v>
      </c>
      <c r="D39" s="32"/>
      <c r="E39" s="32"/>
      <c r="F39" s="32"/>
      <c r="G39" s="32" t="s">
        <v>28</v>
      </c>
      <c r="H39" s="32" t="s">
        <v>28</v>
      </c>
      <c r="I39" s="32" t="s">
        <v>28</v>
      </c>
      <c r="J39" s="32">
        <v>1</v>
      </c>
      <c r="K39" s="32">
        <v>0</v>
      </c>
    </row>
    <row r="40" spans="2:11" ht="15.75" hidden="1" customHeight="1">
      <c r="B40" s="220">
        <v>36</v>
      </c>
      <c r="C40" s="32" t="s">
        <v>76</v>
      </c>
      <c r="D40" s="32" t="s">
        <v>486</v>
      </c>
      <c r="E40" s="32" t="s">
        <v>2388</v>
      </c>
      <c r="F40" s="32" t="s">
        <v>2581</v>
      </c>
      <c r="G40" s="32" t="s">
        <v>28</v>
      </c>
      <c r="H40" s="32" t="s">
        <v>28</v>
      </c>
      <c r="I40" s="32" t="s">
        <v>28</v>
      </c>
      <c r="J40" s="32">
        <v>1</v>
      </c>
      <c r="K40" s="32">
        <v>0</v>
      </c>
    </row>
    <row r="41" spans="2:11" ht="15.75" hidden="1" customHeight="1">
      <c r="B41" s="220">
        <v>37</v>
      </c>
      <c r="C41" s="32" t="s">
        <v>78</v>
      </c>
      <c r="D41" s="32" t="s">
        <v>2594</v>
      </c>
      <c r="E41" s="32" t="s">
        <v>2578</v>
      </c>
      <c r="F41" s="32" t="s">
        <v>28</v>
      </c>
      <c r="G41" s="32" t="s">
        <v>28</v>
      </c>
      <c r="H41" s="32" t="s">
        <v>28</v>
      </c>
      <c r="I41" s="32" t="s">
        <v>28</v>
      </c>
      <c r="J41" s="32">
        <v>0</v>
      </c>
      <c r="K41" s="32">
        <v>0</v>
      </c>
    </row>
    <row r="42" spans="2:11" ht="15.75" hidden="1" customHeight="1">
      <c r="B42" s="220">
        <v>38</v>
      </c>
      <c r="C42" s="32" t="s">
        <v>80</v>
      </c>
      <c r="D42" s="32"/>
      <c r="E42" s="32" t="s">
        <v>2578</v>
      </c>
      <c r="F42" s="32" t="s">
        <v>28</v>
      </c>
      <c r="G42" s="32" t="s">
        <v>28</v>
      </c>
      <c r="H42" s="32" t="s">
        <v>28</v>
      </c>
      <c r="I42" s="32" t="s">
        <v>28</v>
      </c>
      <c r="J42" s="32">
        <v>0</v>
      </c>
      <c r="K42" s="32">
        <v>0</v>
      </c>
    </row>
    <row r="43" spans="2:11" ht="15.75" hidden="1" customHeight="1">
      <c r="B43" s="220">
        <v>39</v>
      </c>
      <c r="C43" s="32" t="s">
        <v>82</v>
      </c>
      <c r="D43" s="32" t="s">
        <v>2595</v>
      </c>
      <c r="E43" s="32" t="s">
        <v>2388</v>
      </c>
      <c r="F43" s="32" t="s">
        <v>2583</v>
      </c>
      <c r="G43" s="32" t="s">
        <v>28</v>
      </c>
      <c r="H43" s="32" t="s">
        <v>28</v>
      </c>
      <c r="I43" s="32" t="s">
        <v>28</v>
      </c>
      <c r="J43" s="32">
        <v>1</v>
      </c>
      <c r="K43" s="32">
        <v>1</v>
      </c>
    </row>
    <row r="44" spans="2:11" ht="15.75" hidden="1" customHeight="1">
      <c r="B44" s="220">
        <v>40</v>
      </c>
      <c r="C44" s="32" t="s">
        <v>84</v>
      </c>
      <c r="D44" s="32" t="s">
        <v>2596</v>
      </c>
      <c r="E44" s="32" t="s">
        <v>2388</v>
      </c>
      <c r="F44" s="32" t="s">
        <v>2583</v>
      </c>
      <c r="G44" s="32" t="s">
        <v>28</v>
      </c>
      <c r="H44" s="32" t="s">
        <v>28</v>
      </c>
      <c r="I44" s="32" t="s">
        <v>28</v>
      </c>
      <c r="J44" s="32">
        <v>1</v>
      </c>
      <c r="K44" s="32">
        <v>1</v>
      </c>
    </row>
    <row r="45" spans="2:11" ht="15.75" hidden="1" customHeight="1">
      <c r="B45" s="220">
        <v>41</v>
      </c>
      <c r="C45" s="32" t="s">
        <v>86</v>
      </c>
      <c r="D45" s="32" t="s">
        <v>2597</v>
      </c>
      <c r="E45" s="32" t="s">
        <v>2388</v>
      </c>
      <c r="F45" s="32" t="s">
        <v>2583</v>
      </c>
      <c r="G45" s="32" t="s">
        <v>28</v>
      </c>
      <c r="H45" s="32" t="s">
        <v>28</v>
      </c>
      <c r="I45" s="32" t="s">
        <v>28</v>
      </c>
      <c r="J45" s="32">
        <v>1</v>
      </c>
      <c r="K45" s="32">
        <v>1</v>
      </c>
    </row>
    <row r="46" spans="2:11" ht="15.75" hidden="1" customHeight="1">
      <c r="B46" s="220">
        <v>42</v>
      </c>
      <c r="C46" s="32" t="s">
        <v>88</v>
      </c>
      <c r="D46" s="32" t="s">
        <v>788</v>
      </c>
      <c r="E46" s="32" t="s">
        <v>2388</v>
      </c>
      <c r="F46" s="32" t="s">
        <v>28</v>
      </c>
      <c r="G46" s="32" t="s">
        <v>28</v>
      </c>
      <c r="H46" s="32" t="s">
        <v>28</v>
      </c>
      <c r="I46" s="32" t="s">
        <v>28</v>
      </c>
      <c r="J46" s="32">
        <v>1</v>
      </c>
      <c r="K46" s="32">
        <v>0</v>
      </c>
    </row>
    <row r="47" spans="2:11" ht="15.75" hidden="1" customHeight="1">
      <c r="B47" s="220">
        <v>43</v>
      </c>
      <c r="C47" s="32" t="s">
        <v>90</v>
      </c>
      <c r="D47" s="32"/>
      <c r="E47" s="32"/>
      <c r="F47" s="32"/>
      <c r="G47" s="32" t="s">
        <v>28</v>
      </c>
      <c r="H47" s="32" t="s">
        <v>28</v>
      </c>
      <c r="I47" s="32" t="s">
        <v>28</v>
      </c>
      <c r="J47" s="32">
        <v>1</v>
      </c>
      <c r="K47" s="32">
        <v>1</v>
      </c>
    </row>
    <row r="48" spans="2:11" ht="15.75" hidden="1" customHeight="1">
      <c r="B48" s="220">
        <v>44</v>
      </c>
      <c r="C48" s="32" t="s">
        <v>92</v>
      </c>
      <c r="D48" s="32" t="s">
        <v>2598</v>
      </c>
      <c r="E48" s="32" t="s">
        <v>2388</v>
      </c>
      <c r="F48" s="32" t="s">
        <v>2581</v>
      </c>
      <c r="G48" s="32" t="s">
        <v>28</v>
      </c>
      <c r="H48" s="32" t="s">
        <v>28</v>
      </c>
      <c r="I48" s="32" t="s">
        <v>28</v>
      </c>
      <c r="J48" s="32">
        <v>1</v>
      </c>
      <c r="K48" s="32">
        <v>0</v>
      </c>
    </row>
    <row r="49" spans="2:15" ht="15.75" hidden="1" customHeight="1">
      <c r="B49" s="220">
        <v>45</v>
      </c>
      <c r="C49" s="32" t="s">
        <v>94</v>
      </c>
      <c r="D49" s="32" t="s">
        <v>830</v>
      </c>
      <c r="E49" s="32" t="s">
        <v>2578</v>
      </c>
      <c r="F49" s="32"/>
      <c r="G49" s="32" t="s">
        <v>28</v>
      </c>
      <c r="H49" s="32" t="s">
        <v>28</v>
      </c>
      <c r="I49" s="32" t="s">
        <v>28</v>
      </c>
      <c r="J49" s="32">
        <v>0</v>
      </c>
      <c r="K49" s="32">
        <v>0</v>
      </c>
    </row>
    <row r="50" spans="2:15" ht="15.75" hidden="1" customHeight="1">
      <c r="B50" s="220">
        <v>46</v>
      </c>
      <c r="C50" s="32" t="s">
        <v>96</v>
      </c>
      <c r="D50" s="32" t="s">
        <v>2599</v>
      </c>
      <c r="E50" s="32" t="s">
        <v>2388</v>
      </c>
      <c r="F50" s="32" t="s">
        <v>2583</v>
      </c>
      <c r="G50" s="32" t="s">
        <v>28</v>
      </c>
      <c r="H50" s="32" t="s">
        <v>28</v>
      </c>
      <c r="I50" s="32" t="s">
        <v>28</v>
      </c>
      <c r="J50" s="32">
        <v>1</v>
      </c>
      <c r="K50" s="32">
        <v>1</v>
      </c>
    </row>
    <row r="51" spans="2:15" ht="15.75" hidden="1" customHeight="1">
      <c r="B51" s="220">
        <v>47</v>
      </c>
      <c r="C51" s="32" t="s">
        <v>98</v>
      </c>
      <c r="D51" s="32" t="s">
        <v>1783</v>
      </c>
      <c r="E51" s="32" t="s">
        <v>2388</v>
      </c>
      <c r="F51" s="32" t="s">
        <v>2583</v>
      </c>
      <c r="G51" s="32" t="s">
        <v>28</v>
      </c>
      <c r="H51" s="32" t="s">
        <v>28</v>
      </c>
      <c r="I51" s="32" t="s">
        <v>28</v>
      </c>
      <c r="J51" s="32">
        <v>1</v>
      </c>
      <c r="K51" s="32">
        <v>1</v>
      </c>
    </row>
    <row r="52" spans="2:15" ht="15.75" hidden="1" customHeight="1">
      <c r="B52" s="220">
        <v>48</v>
      </c>
      <c r="C52" s="32" t="s">
        <v>100</v>
      </c>
      <c r="D52" s="32"/>
      <c r="E52" s="32" t="s">
        <v>2578</v>
      </c>
      <c r="F52" s="32"/>
      <c r="G52" s="32" t="s">
        <v>28</v>
      </c>
      <c r="H52" s="32" t="s">
        <v>28</v>
      </c>
      <c r="I52" s="32" t="s">
        <v>28</v>
      </c>
      <c r="J52" s="32">
        <v>0</v>
      </c>
      <c r="K52" s="32">
        <v>1</v>
      </c>
    </row>
    <row r="53" spans="2:15" ht="15.75" hidden="1" customHeight="1">
      <c r="B53" s="220">
        <v>49</v>
      </c>
      <c r="C53" s="199" t="s">
        <v>103</v>
      </c>
      <c r="D53" s="224" t="s">
        <v>382</v>
      </c>
      <c r="E53" s="173" t="s">
        <v>2392</v>
      </c>
      <c r="F53" s="173" t="s">
        <v>382</v>
      </c>
      <c r="G53" s="173" t="s">
        <v>382</v>
      </c>
      <c r="H53" s="173" t="s">
        <v>382</v>
      </c>
      <c r="I53" s="173" t="s">
        <v>382</v>
      </c>
      <c r="J53" s="173" t="s">
        <v>382</v>
      </c>
      <c r="K53" s="173" t="s">
        <v>382</v>
      </c>
    </row>
    <row r="54" spans="2:15" ht="15.75" hidden="1" customHeight="1">
      <c r="B54" s="220">
        <v>50</v>
      </c>
      <c r="C54" s="199" t="s">
        <v>104</v>
      </c>
      <c r="D54" s="225" t="s">
        <v>894</v>
      </c>
      <c r="E54" s="202" t="s">
        <v>2392</v>
      </c>
      <c r="F54" s="202">
        <v>2020</v>
      </c>
      <c r="G54" s="202" t="s">
        <v>2561</v>
      </c>
      <c r="H54" s="202">
        <v>837794</v>
      </c>
      <c r="I54" s="202">
        <v>80378</v>
      </c>
      <c r="J54" s="202">
        <v>1</v>
      </c>
      <c r="K54" s="173">
        <v>0</v>
      </c>
    </row>
    <row r="55" spans="2:15" ht="15.75" hidden="1" customHeight="1">
      <c r="B55" s="220">
        <v>51</v>
      </c>
      <c r="C55" s="199" t="s">
        <v>105</v>
      </c>
      <c r="D55" s="226" t="s">
        <v>902</v>
      </c>
      <c r="E55" s="207" t="s">
        <v>2392</v>
      </c>
      <c r="F55" s="207">
        <v>2019</v>
      </c>
      <c r="G55" s="207" t="s">
        <v>2561</v>
      </c>
      <c r="H55" s="207">
        <v>482839</v>
      </c>
      <c r="I55" s="207">
        <v>8124296</v>
      </c>
      <c r="J55" s="207">
        <v>1</v>
      </c>
      <c r="K55" s="173">
        <v>0</v>
      </c>
    </row>
    <row r="56" spans="2:15" ht="15.75" hidden="1" customHeight="1">
      <c r="B56" s="220">
        <v>52</v>
      </c>
      <c r="C56" s="199" t="s">
        <v>106</v>
      </c>
      <c r="D56" s="226" t="s">
        <v>915</v>
      </c>
      <c r="E56" s="207" t="s">
        <v>2392</v>
      </c>
      <c r="F56" s="207">
        <v>2022</v>
      </c>
      <c r="G56" s="207" t="s">
        <v>2561</v>
      </c>
      <c r="H56" s="207" t="s">
        <v>2600</v>
      </c>
      <c r="I56" s="207">
        <v>6923</v>
      </c>
      <c r="J56" s="207">
        <v>1</v>
      </c>
      <c r="K56" s="173">
        <v>0</v>
      </c>
    </row>
    <row r="57" spans="2:15" ht="15.75" hidden="1" customHeight="1">
      <c r="B57" s="220">
        <v>53</v>
      </c>
      <c r="C57" s="199" t="s">
        <v>107</v>
      </c>
      <c r="D57" s="226" t="s">
        <v>929</v>
      </c>
      <c r="E57" s="207" t="s">
        <v>2392</v>
      </c>
      <c r="F57" s="207">
        <v>2016</v>
      </c>
      <c r="G57" s="207" t="s">
        <v>2561</v>
      </c>
      <c r="H57" s="207">
        <v>484135</v>
      </c>
      <c r="I57" s="207">
        <v>8126594</v>
      </c>
      <c r="J57" s="207">
        <v>1</v>
      </c>
      <c r="K57" s="173">
        <v>0</v>
      </c>
    </row>
    <row r="58" spans="2:15" ht="15.75" hidden="1" customHeight="1">
      <c r="B58" s="220">
        <v>54</v>
      </c>
      <c r="C58" s="199" t="s">
        <v>102</v>
      </c>
      <c r="D58" s="226" t="s">
        <v>942</v>
      </c>
      <c r="E58" s="207" t="s">
        <v>2392</v>
      </c>
      <c r="F58" s="207">
        <v>2019</v>
      </c>
      <c r="G58" s="207" t="s">
        <v>2561</v>
      </c>
      <c r="H58" s="207" t="s">
        <v>2601</v>
      </c>
      <c r="I58" s="207">
        <v>5316</v>
      </c>
      <c r="J58" s="207">
        <v>1</v>
      </c>
      <c r="K58" s="173">
        <v>0</v>
      </c>
    </row>
    <row r="59" spans="2:15" ht="15.75" hidden="1" customHeight="1">
      <c r="B59" s="220">
        <v>55</v>
      </c>
      <c r="C59" s="199" t="s">
        <v>108</v>
      </c>
      <c r="D59" s="226" t="s">
        <v>2602</v>
      </c>
      <c r="E59" s="207" t="s">
        <v>2392</v>
      </c>
      <c r="F59" s="207">
        <v>2022</v>
      </c>
      <c r="G59" s="207" t="s">
        <v>2561</v>
      </c>
      <c r="H59" s="207" t="s">
        <v>2603</v>
      </c>
      <c r="I59" s="207" t="s">
        <v>2604</v>
      </c>
      <c r="J59" s="207">
        <v>1</v>
      </c>
      <c r="K59" s="159">
        <v>0</v>
      </c>
    </row>
    <row r="60" spans="2:15" ht="15.75" hidden="1" customHeight="1">
      <c r="B60" s="220">
        <v>56</v>
      </c>
      <c r="C60" s="199" t="s">
        <v>109</v>
      </c>
      <c r="D60" s="226" t="s">
        <v>982</v>
      </c>
      <c r="E60" s="207" t="s">
        <v>2392</v>
      </c>
      <c r="F60" s="207">
        <v>2022</v>
      </c>
      <c r="G60" s="207" t="s">
        <v>2561</v>
      </c>
      <c r="H60" s="227"/>
      <c r="I60" s="227"/>
      <c r="J60" s="207">
        <v>1</v>
      </c>
      <c r="K60" s="173">
        <v>0</v>
      </c>
    </row>
    <row r="61" spans="2:15" ht="15.75" hidden="1" customHeight="1">
      <c r="B61" s="220">
        <v>57</v>
      </c>
      <c r="C61" s="199" t="s">
        <v>110</v>
      </c>
      <c r="D61" s="226" t="s">
        <v>2605</v>
      </c>
      <c r="E61" s="207" t="s">
        <v>2392</v>
      </c>
      <c r="F61" s="207" t="s">
        <v>284</v>
      </c>
      <c r="G61" s="207" t="s">
        <v>284</v>
      </c>
      <c r="H61" s="207" t="s">
        <v>284</v>
      </c>
      <c r="I61" s="207" t="s">
        <v>284</v>
      </c>
      <c r="J61" s="207" t="s">
        <v>284</v>
      </c>
      <c r="K61" s="173">
        <v>0</v>
      </c>
    </row>
    <row r="62" spans="2:15" ht="15.75" hidden="1" customHeight="1">
      <c r="B62" s="220">
        <v>58</v>
      </c>
      <c r="C62" s="199" t="s">
        <v>111</v>
      </c>
      <c r="D62" s="226" t="s">
        <v>2606</v>
      </c>
      <c r="E62" s="207" t="s">
        <v>2392</v>
      </c>
      <c r="F62" s="207" t="s">
        <v>382</v>
      </c>
      <c r="G62" s="207" t="s">
        <v>382</v>
      </c>
      <c r="H62" s="207" t="s">
        <v>382</v>
      </c>
      <c r="I62" s="207" t="s">
        <v>382</v>
      </c>
      <c r="J62" s="207" t="s">
        <v>382</v>
      </c>
      <c r="K62" s="173">
        <v>1</v>
      </c>
    </row>
    <row r="63" spans="2:15" ht="15.75" hidden="1" customHeight="1">
      <c r="B63" s="220">
        <v>59</v>
      </c>
      <c r="C63" s="32" t="s">
        <v>108</v>
      </c>
      <c r="D63" s="32"/>
      <c r="E63" s="32"/>
      <c r="F63" s="32"/>
      <c r="G63" s="32"/>
      <c r="H63" s="32"/>
      <c r="I63" s="32"/>
      <c r="J63" s="32"/>
      <c r="K63" s="32"/>
      <c r="O63" s="34" t="s">
        <v>2245</v>
      </c>
    </row>
    <row r="64" spans="2:15" ht="15.75" hidden="1" customHeight="1">
      <c r="B64" s="220">
        <v>60</v>
      </c>
      <c r="C64" s="32" t="s">
        <v>1025</v>
      </c>
      <c r="D64" s="115" t="str">
        <f>HR!J63</f>
        <v>Faisal</v>
      </c>
      <c r="E64" s="172" t="s">
        <v>2607</v>
      </c>
      <c r="F64" s="172">
        <v>2019</v>
      </c>
      <c r="G64" s="172">
        <v>2020</v>
      </c>
      <c r="H64" s="172" t="s">
        <v>2247</v>
      </c>
      <c r="I64" s="172">
        <v>1</v>
      </c>
      <c r="J64" s="172"/>
      <c r="K64" s="172">
        <v>0</v>
      </c>
    </row>
    <row r="65" spans="2:11" ht="15.75" hidden="1" customHeight="1">
      <c r="B65" s="220">
        <v>61</v>
      </c>
      <c r="C65" s="32" t="s">
        <v>1032</v>
      </c>
      <c r="D65" s="115" t="str">
        <f>HR!J64</f>
        <v>Junaid Hameed Chuhdry</v>
      </c>
      <c r="E65" s="115" t="s">
        <v>284</v>
      </c>
      <c r="F65" s="32"/>
      <c r="G65" s="32"/>
      <c r="H65" s="32"/>
      <c r="I65" s="32"/>
      <c r="J65" s="32"/>
      <c r="K65" s="32"/>
    </row>
    <row r="66" spans="2:11" ht="15.75" hidden="1" customHeight="1">
      <c r="B66" s="220">
        <v>62</v>
      </c>
      <c r="C66" s="32" t="s">
        <v>1040</v>
      </c>
      <c r="D66" s="115" t="str">
        <f>HR!J65</f>
        <v>Ch Talal Ahmed</v>
      </c>
      <c r="E66" s="32"/>
      <c r="F66" s="32"/>
      <c r="G66" s="32"/>
      <c r="H66" s="32"/>
      <c r="I66" s="32"/>
      <c r="J66" s="32"/>
      <c r="K66" s="32"/>
    </row>
    <row r="67" spans="2:11" ht="15.75" hidden="1" customHeight="1">
      <c r="B67" s="220">
        <v>63</v>
      </c>
      <c r="C67" s="32" t="s">
        <v>1045</v>
      </c>
      <c r="D67" s="115" t="str">
        <f>HR!J66</f>
        <v>Nazakat Shah</v>
      </c>
      <c r="E67" s="228" t="s">
        <v>2608</v>
      </c>
      <c r="F67" s="229">
        <v>2020</v>
      </c>
      <c r="G67" s="229">
        <v>2020</v>
      </c>
      <c r="H67" s="229" t="s">
        <v>2609</v>
      </c>
      <c r="I67" s="229">
        <v>1</v>
      </c>
      <c r="J67" s="229">
        <v>1</v>
      </c>
      <c r="K67" s="229">
        <v>1</v>
      </c>
    </row>
    <row r="68" spans="2:11" ht="15.75" hidden="1" customHeight="1">
      <c r="B68" s="220">
        <v>64</v>
      </c>
      <c r="C68" s="32" t="s">
        <v>1052</v>
      </c>
      <c r="D68" s="115" t="str">
        <f>HR!J67</f>
        <v>Ali Shan</v>
      </c>
      <c r="E68" s="172" t="s">
        <v>2607</v>
      </c>
      <c r="F68" s="172">
        <v>2019</v>
      </c>
      <c r="G68" s="172">
        <v>2020</v>
      </c>
      <c r="H68" s="172" t="s">
        <v>2247</v>
      </c>
      <c r="I68" s="172">
        <v>1</v>
      </c>
      <c r="J68" s="172"/>
      <c r="K68" s="172">
        <v>0</v>
      </c>
    </row>
    <row r="69" spans="2:11" ht="15.75" hidden="1" customHeight="1">
      <c r="B69" s="220">
        <v>65</v>
      </c>
      <c r="C69" s="32" t="s">
        <v>1055</v>
      </c>
      <c r="D69" s="115" t="str">
        <f>HR!J68</f>
        <v>Ahmed Sayyam</v>
      </c>
      <c r="E69" s="172" t="s">
        <v>2610</v>
      </c>
      <c r="F69" s="172">
        <v>2019</v>
      </c>
      <c r="G69" s="172">
        <v>2020</v>
      </c>
      <c r="H69" s="172" t="s">
        <v>2247</v>
      </c>
      <c r="I69" s="172">
        <v>1</v>
      </c>
      <c r="J69" s="172"/>
      <c r="K69" s="172">
        <v>0</v>
      </c>
    </row>
    <row r="70" spans="2:11" ht="15.75" hidden="1" customHeight="1">
      <c r="B70" s="220">
        <v>66</v>
      </c>
      <c r="C70" s="32" t="s">
        <v>1060</v>
      </c>
      <c r="D70" s="115" t="str">
        <f>HR!J69</f>
        <v>M Muzammal</v>
      </c>
      <c r="E70" s="172" t="s">
        <v>2607</v>
      </c>
      <c r="F70" s="172">
        <v>2019</v>
      </c>
      <c r="G70" s="172">
        <v>2019</v>
      </c>
      <c r="H70" s="172" t="s">
        <v>2247</v>
      </c>
      <c r="I70" s="172">
        <v>1</v>
      </c>
      <c r="J70" s="172"/>
      <c r="K70" s="172">
        <v>0</v>
      </c>
    </row>
    <row r="71" spans="2:11" ht="15.75" hidden="1" customHeight="1">
      <c r="B71" s="220">
        <v>67</v>
      </c>
      <c r="C71" s="32" t="s">
        <v>1064</v>
      </c>
      <c r="D71" s="115" t="str">
        <f>HR!J70</f>
        <v>Sajid Khan</v>
      </c>
      <c r="E71" s="172" t="s">
        <v>2607</v>
      </c>
      <c r="F71" s="172">
        <v>2019</v>
      </c>
      <c r="G71" s="172">
        <v>2019</v>
      </c>
      <c r="H71" s="172" t="s">
        <v>2247</v>
      </c>
      <c r="I71" s="172">
        <v>1</v>
      </c>
      <c r="J71" s="32"/>
      <c r="K71" s="32"/>
    </row>
    <row r="72" spans="2:11" ht="15.75" hidden="1" customHeight="1">
      <c r="B72" s="220">
        <v>68</v>
      </c>
      <c r="C72" s="32" t="s">
        <v>1071</v>
      </c>
      <c r="D72" s="115" t="str">
        <f>HR!J71</f>
        <v>M Ayub</v>
      </c>
      <c r="E72" s="172" t="s">
        <v>2607</v>
      </c>
      <c r="F72" s="172">
        <v>2019</v>
      </c>
      <c r="G72" s="172">
        <v>2020</v>
      </c>
      <c r="H72" s="172" t="s">
        <v>2247</v>
      </c>
      <c r="I72" s="172">
        <v>1</v>
      </c>
      <c r="J72" s="172"/>
      <c r="K72" s="172">
        <v>0</v>
      </c>
    </row>
    <row r="73" spans="2:11" ht="15.75" hidden="1" customHeight="1">
      <c r="B73" s="220">
        <v>69</v>
      </c>
      <c r="C73" s="32" t="s">
        <v>1078</v>
      </c>
      <c r="D73" s="115" t="str">
        <f>HR!J72</f>
        <v>Mateen Ishtaq</v>
      </c>
      <c r="E73" s="230" t="s">
        <v>1037</v>
      </c>
      <c r="F73" s="162" t="s">
        <v>1037</v>
      </c>
      <c r="G73" s="162" t="s">
        <v>1037</v>
      </c>
      <c r="H73" s="162" t="s">
        <v>1037</v>
      </c>
      <c r="I73" s="162" t="s">
        <v>1037</v>
      </c>
      <c r="J73" s="162" t="s">
        <v>1037</v>
      </c>
      <c r="K73" s="172">
        <v>1</v>
      </c>
    </row>
    <row r="74" spans="2:11" ht="15.75" hidden="1" customHeight="1">
      <c r="B74" s="220">
        <v>70</v>
      </c>
      <c r="C74" s="32" t="s">
        <v>1083</v>
      </c>
      <c r="D74" s="115" t="str">
        <f>HR!J73</f>
        <v>Farukh</v>
      </c>
      <c r="E74" s="230" t="s">
        <v>1037</v>
      </c>
      <c r="F74" s="162" t="s">
        <v>1037</v>
      </c>
      <c r="G74" s="162" t="s">
        <v>1037</v>
      </c>
      <c r="H74" s="162" t="s">
        <v>1037</v>
      </c>
      <c r="I74" s="162" t="s">
        <v>1037</v>
      </c>
      <c r="J74" s="162" t="s">
        <v>1037</v>
      </c>
      <c r="K74" s="172">
        <v>1</v>
      </c>
    </row>
    <row r="75" spans="2:11" ht="15.75" hidden="1" customHeight="1">
      <c r="B75" s="220">
        <v>71</v>
      </c>
      <c r="C75" s="32" t="s">
        <v>1095</v>
      </c>
      <c r="D75" s="115" t="str">
        <f>HR!J74</f>
        <v>narmeen jameel</v>
      </c>
      <c r="E75" s="230" t="s">
        <v>1037</v>
      </c>
      <c r="F75" s="162" t="s">
        <v>1037</v>
      </c>
      <c r="G75" s="162" t="s">
        <v>1037</v>
      </c>
      <c r="H75" s="162" t="s">
        <v>1037</v>
      </c>
      <c r="I75" s="162" t="s">
        <v>1037</v>
      </c>
      <c r="J75" s="162" t="s">
        <v>1037</v>
      </c>
      <c r="K75" s="172">
        <v>1</v>
      </c>
    </row>
    <row r="76" spans="2:11" ht="15.75" hidden="1" customHeight="1">
      <c r="B76" s="220">
        <v>72</v>
      </c>
      <c r="C76" s="32" t="s">
        <v>1098</v>
      </c>
      <c r="D76" s="115" t="str">
        <f>HR!J75</f>
        <v>Attia Fatima</v>
      </c>
      <c r="E76" s="172" t="s">
        <v>481</v>
      </c>
      <c r="F76" s="172" t="s">
        <v>481</v>
      </c>
      <c r="G76" s="172" t="s">
        <v>481</v>
      </c>
      <c r="H76" s="172" t="s">
        <v>481</v>
      </c>
      <c r="I76" s="172" t="s">
        <v>481</v>
      </c>
      <c r="J76" s="172" t="s">
        <v>481</v>
      </c>
      <c r="K76" s="172" t="s">
        <v>481</v>
      </c>
    </row>
    <row r="77" spans="2:11" ht="15.75" hidden="1" customHeight="1">
      <c r="B77" s="220">
        <v>73</v>
      </c>
      <c r="C77" s="32" t="s">
        <v>1101</v>
      </c>
      <c r="D77" s="115" t="str">
        <f>HR!J76</f>
        <v>MUHAMMAD AHSAN QURESHI</v>
      </c>
      <c r="E77" s="172" t="s">
        <v>2503</v>
      </c>
      <c r="F77" s="172" t="s">
        <v>2611</v>
      </c>
      <c r="G77" s="172">
        <v>2020</v>
      </c>
      <c r="H77" s="172" t="s">
        <v>2251</v>
      </c>
      <c r="I77" s="172">
        <v>1</v>
      </c>
      <c r="J77" s="172">
        <v>8</v>
      </c>
      <c r="K77" s="172">
        <v>1</v>
      </c>
    </row>
    <row r="78" spans="2:11" ht="15.75" hidden="1" customHeight="1">
      <c r="B78" s="220">
        <v>74</v>
      </c>
      <c r="C78" s="32" t="s">
        <v>1109</v>
      </c>
      <c r="D78" s="115" t="s">
        <v>2612</v>
      </c>
      <c r="E78" s="172" t="s">
        <v>2503</v>
      </c>
      <c r="F78" s="172" t="s">
        <v>2611</v>
      </c>
      <c r="G78" s="172">
        <v>2020</v>
      </c>
      <c r="H78" s="172" t="s">
        <v>2251</v>
      </c>
      <c r="I78" s="172">
        <v>1</v>
      </c>
      <c r="J78" s="172">
        <v>0</v>
      </c>
      <c r="K78" s="172">
        <v>1</v>
      </c>
    </row>
    <row r="79" spans="2:11" ht="15.75" hidden="1" customHeight="1">
      <c r="B79" s="220">
        <v>75</v>
      </c>
      <c r="C79" s="32" t="s">
        <v>1113</v>
      </c>
      <c r="D79" s="115" t="str">
        <f>HR!J78</f>
        <v>Shafique</v>
      </c>
      <c r="E79" s="172" t="s">
        <v>481</v>
      </c>
      <c r="F79" s="230" t="s">
        <v>481</v>
      </c>
      <c r="G79" s="172" t="s">
        <v>481</v>
      </c>
      <c r="H79" s="172" t="s">
        <v>481</v>
      </c>
      <c r="I79" s="172" t="s">
        <v>481</v>
      </c>
      <c r="J79" s="172" t="s">
        <v>481</v>
      </c>
      <c r="K79" s="172">
        <v>1</v>
      </c>
    </row>
    <row r="80" spans="2:11" ht="15.75" hidden="1" customHeight="1">
      <c r="B80" s="220">
        <v>76</v>
      </c>
      <c r="C80" s="32" t="s">
        <v>1116</v>
      </c>
      <c r="D80" s="115" t="str">
        <f>HR!J79</f>
        <v>Rizwan</v>
      </c>
      <c r="E80" s="172" t="s">
        <v>2613</v>
      </c>
      <c r="F80" s="172">
        <v>2015</v>
      </c>
      <c r="G80" s="172">
        <v>2015</v>
      </c>
      <c r="H80" s="172" t="s">
        <v>2251</v>
      </c>
      <c r="I80" s="172">
        <v>1</v>
      </c>
      <c r="J80" s="172"/>
      <c r="K80" s="32"/>
    </row>
    <row r="81" spans="2:11" ht="15.75" hidden="1" customHeight="1">
      <c r="B81" s="220">
        <v>77</v>
      </c>
      <c r="C81" s="32" t="s">
        <v>1118</v>
      </c>
      <c r="D81" s="115" t="str">
        <f>HR!J80</f>
        <v>Mehwish</v>
      </c>
      <c r="E81" s="172" t="s">
        <v>481</v>
      </c>
      <c r="F81" s="172" t="s">
        <v>481</v>
      </c>
      <c r="G81" s="172" t="s">
        <v>481</v>
      </c>
      <c r="H81" s="172" t="s">
        <v>481</v>
      </c>
      <c r="I81" s="172" t="s">
        <v>481</v>
      </c>
      <c r="J81" s="172" t="s">
        <v>481</v>
      </c>
      <c r="K81" s="172" t="s">
        <v>481</v>
      </c>
    </row>
    <row r="82" spans="2:11" ht="15.75" hidden="1" customHeight="1">
      <c r="B82" s="220">
        <v>78</v>
      </c>
      <c r="C82" s="32" t="s">
        <v>1121</v>
      </c>
      <c r="D82" s="115" t="str">
        <f>HR!J81</f>
        <v>M Irfan</v>
      </c>
      <c r="E82" s="172" t="s">
        <v>481</v>
      </c>
      <c r="F82" s="172" t="s">
        <v>481</v>
      </c>
      <c r="G82" s="172" t="s">
        <v>481</v>
      </c>
      <c r="H82" s="172" t="s">
        <v>481</v>
      </c>
      <c r="I82" s="172" t="s">
        <v>481</v>
      </c>
      <c r="J82" s="172" t="s">
        <v>481</v>
      </c>
      <c r="K82" s="172" t="s">
        <v>481</v>
      </c>
    </row>
    <row r="83" spans="2:11" ht="15.75" hidden="1" customHeight="1">
      <c r="B83" s="220">
        <v>79</v>
      </c>
      <c r="C83" s="32" t="s">
        <v>1124</v>
      </c>
      <c r="D83" s="115" t="str">
        <f>HR!J82</f>
        <v>Haroon</v>
      </c>
      <c r="E83" s="172" t="s">
        <v>2503</v>
      </c>
      <c r="F83" s="172" t="s">
        <v>2611</v>
      </c>
      <c r="G83" s="172">
        <v>2020</v>
      </c>
      <c r="H83" s="172" t="s">
        <v>2251</v>
      </c>
      <c r="I83" s="172">
        <v>1</v>
      </c>
      <c r="J83" s="172">
        <v>0</v>
      </c>
      <c r="K83" s="172"/>
    </row>
    <row r="84" spans="2:11" ht="15.75" hidden="1" customHeight="1">
      <c r="B84" s="220">
        <v>80</v>
      </c>
      <c r="C84" s="32" t="s">
        <v>1127</v>
      </c>
      <c r="D84" s="115" t="str">
        <f>HR!J83</f>
        <v>Bilal khalid</v>
      </c>
      <c r="E84" s="172" t="s">
        <v>2614</v>
      </c>
      <c r="F84" s="172">
        <v>2019</v>
      </c>
      <c r="G84" s="172">
        <v>2020</v>
      </c>
      <c r="H84" s="172" t="s">
        <v>2247</v>
      </c>
      <c r="I84" s="172"/>
      <c r="J84" s="32"/>
      <c r="K84" s="32"/>
    </row>
    <row r="85" spans="2:11" ht="15.75" hidden="1" customHeight="1">
      <c r="B85" s="220">
        <v>81</v>
      </c>
      <c r="C85" s="32" t="s">
        <v>1130</v>
      </c>
      <c r="D85" s="115" t="str">
        <f>HR!J84</f>
        <v>Zahid Iqbal</v>
      </c>
      <c r="E85" s="172" t="s">
        <v>2615</v>
      </c>
      <c r="F85" s="172">
        <v>2019</v>
      </c>
      <c r="G85" s="172">
        <v>2019</v>
      </c>
      <c r="H85" s="172" t="s">
        <v>2609</v>
      </c>
      <c r="I85" s="172">
        <v>1</v>
      </c>
      <c r="J85" s="32"/>
      <c r="K85" s="32"/>
    </row>
    <row r="86" spans="2:11" ht="15.75" hidden="1" customHeight="1">
      <c r="B86" s="220">
        <v>82</v>
      </c>
      <c r="C86" s="32" t="s">
        <v>1134</v>
      </c>
      <c r="D86" s="115" t="str">
        <f>HR!J85</f>
        <v>M Latif</v>
      </c>
      <c r="E86" s="172" t="s">
        <v>2607</v>
      </c>
      <c r="F86" s="172">
        <v>2015</v>
      </c>
      <c r="G86" s="172">
        <v>2016</v>
      </c>
      <c r="H86" s="172" t="s">
        <v>2247</v>
      </c>
      <c r="I86" s="172">
        <v>1</v>
      </c>
      <c r="J86" s="32"/>
      <c r="K86" s="32"/>
    </row>
    <row r="87" spans="2:11" ht="15.75" hidden="1" customHeight="1">
      <c r="B87" s="220">
        <v>83</v>
      </c>
      <c r="C87" s="32" t="s">
        <v>1137</v>
      </c>
      <c r="D87" s="115" t="str">
        <f>HR!J86</f>
        <v>Adil Mehmood</v>
      </c>
      <c r="E87" s="172" t="s">
        <v>382</v>
      </c>
      <c r="F87" s="32"/>
      <c r="G87" s="32"/>
      <c r="H87" s="32"/>
      <c r="I87" s="32"/>
      <c r="J87" s="32"/>
      <c r="K87" s="32"/>
    </row>
    <row r="88" spans="2:11" ht="15.75" hidden="1" customHeight="1">
      <c r="B88" s="220">
        <v>84</v>
      </c>
      <c r="C88" s="32" t="s">
        <v>1140</v>
      </c>
      <c r="D88" s="115" t="str">
        <f>HR!J87</f>
        <v>Syed Arslan Farooq</v>
      </c>
      <c r="E88" s="172" t="s">
        <v>2607</v>
      </c>
      <c r="F88" s="172">
        <v>2018</v>
      </c>
      <c r="G88" s="172">
        <v>2020</v>
      </c>
      <c r="H88" s="172" t="s">
        <v>2247</v>
      </c>
      <c r="I88" s="172">
        <v>1</v>
      </c>
      <c r="J88" s="172"/>
      <c r="K88" s="32"/>
    </row>
    <row r="89" spans="2:11" ht="15.75" hidden="1" customHeight="1">
      <c r="B89" s="220">
        <v>85</v>
      </c>
      <c r="C89" s="32" t="s">
        <v>1143</v>
      </c>
      <c r="D89" s="115" t="str">
        <f>HR!J88</f>
        <v>Sabir Hussain</v>
      </c>
      <c r="E89" s="172" t="s">
        <v>382</v>
      </c>
      <c r="F89" s="32"/>
      <c r="G89" s="32"/>
      <c r="H89" s="32"/>
      <c r="I89" s="32"/>
      <c r="J89" s="32"/>
      <c r="K89" s="32"/>
    </row>
    <row r="90" spans="2:11" ht="15.75" hidden="1" customHeight="1">
      <c r="B90" s="220">
        <v>86</v>
      </c>
      <c r="C90" s="32" t="s">
        <v>1146</v>
      </c>
      <c r="D90" s="115" t="str">
        <f>HR!J89</f>
        <v>Tahir Satti</v>
      </c>
      <c r="E90" s="172" t="s">
        <v>2607</v>
      </c>
      <c r="F90" s="172">
        <v>2019</v>
      </c>
      <c r="G90" s="172">
        <v>2020</v>
      </c>
      <c r="H90" s="172" t="s">
        <v>2437</v>
      </c>
      <c r="I90" s="172"/>
      <c r="J90" s="172"/>
      <c r="K90" s="172">
        <v>0</v>
      </c>
    </row>
    <row r="91" spans="2:11" ht="15.75" hidden="1" customHeight="1">
      <c r="B91" s="220">
        <v>87</v>
      </c>
      <c r="C91" s="32" t="s">
        <v>1150</v>
      </c>
      <c r="D91" s="115" t="str">
        <f>HR!J90</f>
        <v>Rashid Mehmood</v>
      </c>
      <c r="E91" s="172" t="s">
        <v>2607</v>
      </c>
      <c r="F91" s="172">
        <v>2018</v>
      </c>
      <c r="G91" s="172">
        <v>2020</v>
      </c>
      <c r="H91" s="172" t="s">
        <v>2247</v>
      </c>
      <c r="I91" s="172">
        <v>1</v>
      </c>
      <c r="J91" s="32"/>
      <c r="K91" s="32"/>
    </row>
    <row r="92" spans="2:11" ht="15.75" hidden="1" customHeight="1">
      <c r="B92" s="220">
        <v>88</v>
      </c>
      <c r="C92" s="32" t="s">
        <v>1155</v>
      </c>
      <c r="D92" s="115" t="str">
        <f>HR!J91</f>
        <v>Saqlain Haider</v>
      </c>
      <c r="E92" s="172" t="s">
        <v>2616</v>
      </c>
      <c r="F92" s="172">
        <v>2016</v>
      </c>
      <c r="G92" s="172">
        <v>2016</v>
      </c>
      <c r="H92" s="172" t="s">
        <v>2617</v>
      </c>
      <c r="I92" s="172">
        <v>1</v>
      </c>
      <c r="J92" s="32"/>
      <c r="K92" s="32"/>
    </row>
    <row r="93" spans="2:11" ht="15.75" hidden="1" customHeight="1">
      <c r="B93" s="220">
        <v>89</v>
      </c>
      <c r="C93" s="32" t="s">
        <v>1159</v>
      </c>
      <c r="D93" s="115" t="str">
        <f>HR!J92</f>
        <v>Khurram</v>
      </c>
      <c r="E93" s="172" t="s">
        <v>2561</v>
      </c>
      <c r="F93" s="172" t="s">
        <v>2618</v>
      </c>
      <c r="G93" s="172"/>
      <c r="H93" s="172" t="s">
        <v>2251</v>
      </c>
      <c r="I93" s="172">
        <v>1</v>
      </c>
      <c r="J93" s="172" t="s">
        <v>2619</v>
      </c>
      <c r="K93" s="32"/>
    </row>
    <row r="94" spans="2:11" ht="15.75" hidden="1" customHeight="1">
      <c r="B94" s="220">
        <v>90</v>
      </c>
      <c r="C94" s="32" t="s">
        <v>1164</v>
      </c>
      <c r="D94" s="115" t="str">
        <f>HR!J93</f>
        <v>Muzammal</v>
      </c>
      <c r="E94" s="32"/>
      <c r="F94" s="32"/>
      <c r="G94" s="32"/>
      <c r="H94" s="32"/>
      <c r="I94" s="32"/>
      <c r="J94" s="32"/>
      <c r="K94" s="32"/>
    </row>
    <row r="95" spans="2:11" ht="15.75" hidden="1" customHeight="1">
      <c r="B95" s="220">
        <v>91</v>
      </c>
      <c r="C95" s="32" t="s">
        <v>1169</v>
      </c>
      <c r="D95" s="115" t="str">
        <f>HR!J94</f>
        <v>M Bilal akhtar</v>
      </c>
      <c r="E95" s="172" t="s">
        <v>2503</v>
      </c>
      <c r="F95" s="172" t="s">
        <v>2611</v>
      </c>
      <c r="G95" s="172">
        <v>2021</v>
      </c>
      <c r="H95" s="172" t="s">
        <v>2251</v>
      </c>
      <c r="I95" s="172">
        <v>1</v>
      </c>
      <c r="J95" s="172">
        <v>10</v>
      </c>
      <c r="K95" s="172"/>
    </row>
    <row r="96" spans="2:11" ht="15.75" hidden="1" customHeight="1">
      <c r="B96" s="220">
        <v>92</v>
      </c>
      <c r="C96" s="32" t="s">
        <v>1174</v>
      </c>
      <c r="D96" s="115" t="str">
        <f>HR!J95</f>
        <v>Ghulam Rasool</v>
      </c>
      <c r="E96" s="172" t="s">
        <v>481</v>
      </c>
      <c r="F96" s="32"/>
      <c r="G96" s="32"/>
      <c r="H96" s="32"/>
      <c r="I96" s="32"/>
      <c r="J96" s="32"/>
      <c r="K96" s="32"/>
    </row>
    <row r="97" spans="2:11" ht="15.75" hidden="1" customHeight="1">
      <c r="B97" s="220">
        <v>93</v>
      </c>
      <c r="C97" s="32" t="s">
        <v>1179</v>
      </c>
      <c r="D97" s="115" t="str">
        <f>HR!J96</f>
        <v>M Alam Khan</v>
      </c>
      <c r="E97" s="172" t="s">
        <v>481</v>
      </c>
      <c r="F97" s="32"/>
      <c r="G97" s="32"/>
      <c r="H97" s="32"/>
      <c r="I97" s="32"/>
      <c r="J97" s="32"/>
      <c r="K97" s="32"/>
    </row>
    <row r="98" spans="2:11" ht="15.75" hidden="1" customHeight="1">
      <c r="B98" s="220">
        <v>94</v>
      </c>
      <c r="C98" s="32" t="s">
        <v>1182</v>
      </c>
      <c r="D98" s="115" t="str">
        <f>HR!J97</f>
        <v>Aziz Ur Rehman</v>
      </c>
      <c r="E98" s="172" t="s">
        <v>2614</v>
      </c>
      <c r="F98" s="172">
        <v>2019</v>
      </c>
      <c r="G98" s="172">
        <v>2020</v>
      </c>
      <c r="H98" s="172" t="s">
        <v>2247</v>
      </c>
      <c r="I98" s="172"/>
      <c r="J98" s="32"/>
      <c r="K98" s="32"/>
    </row>
    <row r="99" spans="2:11" ht="15.75" hidden="1" customHeight="1">
      <c r="B99" s="220">
        <v>95</v>
      </c>
      <c r="C99" s="32" t="s">
        <v>1186</v>
      </c>
      <c r="D99" s="115" t="str">
        <f>HR!J98</f>
        <v>Nagina zia</v>
      </c>
      <c r="E99" s="172" t="s">
        <v>2607</v>
      </c>
      <c r="F99" s="172">
        <v>2019</v>
      </c>
      <c r="G99" s="172">
        <v>2020</v>
      </c>
      <c r="H99" s="172" t="s">
        <v>2247</v>
      </c>
      <c r="I99" s="172">
        <v>1</v>
      </c>
      <c r="J99" s="172"/>
      <c r="K99" s="172">
        <v>0</v>
      </c>
    </row>
    <row r="100" spans="2:11" ht="15.75" hidden="1" customHeight="1">
      <c r="B100" s="220">
        <v>96</v>
      </c>
      <c r="C100" s="32" t="s">
        <v>1192</v>
      </c>
      <c r="D100" s="115" t="str">
        <f>HR!J99</f>
        <v>M Fareed</v>
      </c>
      <c r="E100" s="172" t="s">
        <v>2620</v>
      </c>
      <c r="F100" s="172">
        <v>2018</v>
      </c>
      <c r="G100" s="172">
        <v>2018</v>
      </c>
      <c r="H100" s="172" t="s">
        <v>2247</v>
      </c>
      <c r="I100" s="172">
        <v>1</v>
      </c>
      <c r="J100" s="172" t="s">
        <v>382</v>
      </c>
      <c r="K100" s="231" t="s">
        <v>382</v>
      </c>
    </row>
    <row r="101" spans="2:11" ht="15.75" hidden="1" customHeight="1">
      <c r="B101" s="220">
        <v>97</v>
      </c>
      <c r="C101" s="32" t="s">
        <v>1200</v>
      </c>
      <c r="D101" s="115" t="str">
        <f>HR!J100</f>
        <v>Muhammad Bilal Ashraf</v>
      </c>
      <c r="E101" s="172" t="s">
        <v>2620</v>
      </c>
      <c r="F101" s="172">
        <v>2018</v>
      </c>
      <c r="G101" s="172">
        <v>2018</v>
      </c>
      <c r="H101" s="172" t="s">
        <v>2247</v>
      </c>
      <c r="I101" s="172">
        <v>1</v>
      </c>
      <c r="J101" s="172" t="s">
        <v>382</v>
      </c>
      <c r="K101" s="231" t="s">
        <v>382</v>
      </c>
    </row>
    <row r="102" spans="2:11" ht="15.75" hidden="1" customHeight="1">
      <c r="B102" s="220">
        <v>98</v>
      </c>
      <c r="C102" s="32" t="s">
        <v>1207</v>
      </c>
      <c r="D102" s="115" t="str">
        <f>HR!J101</f>
        <v>Salman Saleem</v>
      </c>
      <c r="E102" s="172" t="s">
        <v>2503</v>
      </c>
      <c r="F102" s="172" t="s">
        <v>2611</v>
      </c>
      <c r="G102" s="172">
        <v>2020</v>
      </c>
      <c r="H102" s="172" t="s">
        <v>2251</v>
      </c>
      <c r="I102" s="172">
        <v>1</v>
      </c>
      <c r="J102" s="172">
        <v>10</v>
      </c>
      <c r="K102" s="172"/>
    </row>
    <row r="103" spans="2:11" ht="15.75" hidden="1" customHeight="1">
      <c r="B103" s="220">
        <v>99</v>
      </c>
      <c r="C103" s="32" t="s">
        <v>1212</v>
      </c>
      <c r="D103" s="115" t="str">
        <f>HR!J102</f>
        <v>M Bilal Ashraf</v>
      </c>
      <c r="E103" s="172" t="s">
        <v>2621</v>
      </c>
      <c r="F103" s="172" t="s">
        <v>2622</v>
      </c>
      <c r="G103" s="172">
        <v>2015</v>
      </c>
      <c r="H103" s="172" t="s">
        <v>2251</v>
      </c>
      <c r="I103" s="172">
        <v>1</v>
      </c>
      <c r="J103" s="172">
        <v>10</v>
      </c>
      <c r="K103" s="172"/>
    </row>
    <row r="104" spans="2:11" ht="15.75" hidden="1" customHeight="1">
      <c r="B104" s="220">
        <v>100</v>
      </c>
      <c r="C104" s="32" t="s">
        <v>1218</v>
      </c>
      <c r="D104" s="115" t="str">
        <f>HR!J103</f>
        <v>M Amir</v>
      </c>
      <c r="E104" s="172" t="s">
        <v>481</v>
      </c>
      <c r="F104" s="172" t="s">
        <v>481</v>
      </c>
      <c r="G104" s="172" t="s">
        <v>481</v>
      </c>
      <c r="H104" s="172" t="s">
        <v>481</v>
      </c>
      <c r="I104" s="172" t="s">
        <v>481</v>
      </c>
      <c r="J104" s="229" t="s">
        <v>481</v>
      </c>
      <c r="K104" s="32"/>
    </row>
    <row r="105" spans="2:11" ht="15.75" hidden="1" customHeight="1">
      <c r="B105" s="220">
        <v>101</v>
      </c>
      <c r="C105" s="32" t="s">
        <v>1221</v>
      </c>
      <c r="D105" s="115" t="str">
        <f>HR!J104</f>
        <v>zubair ashraf</v>
      </c>
      <c r="E105" s="232" t="s">
        <v>2620</v>
      </c>
      <c r="F105" s="233">
        <v>2018</v>
      </c>
      <c r="G105" s="233">
        <v>2018</v>
      </c>
      <c r="H105" s="232" t="s">
        <v>2247</v>
      </c>
      <c r="I105" s="233">
        <v>1</v>
      </c>
      <c r="J105" s="232" t="s">
        <v>382</v>
      </c>
      <c r="K105" s="234" t="s">
        <v>382</v>
      </c>
    </row>
    <row r="106" spans="2:11" ht="15.75" hidden="1" customHeight="1">
      <c r="B106" s="220">
        <v>102</v>
      </c>
      <c r="C106" s="32" t="s">
        <v>1225</v>
      </c>
      <c r="D106" s="115" t="str">
        <f>HR!J105</f>
        <v>Javed Akhtar</v>
      </c>
      <c r="E106" s="172" t="s">
        <v>2621</v>
      </c>
      <c r="F106" s="172" t="s">
        <v>2622</v>
      </c>
      <c r="G106" s="172">
        <v>2015</v>
      </c>
      <c r="H106" s="172" t="s">
        <v>2251</v>
      </c>
      <c r="I106" s="172">
        <v>1</v>
      </c>
      <c r="J106" s="172">
        <v>10</v>
      </c>
      <c r="K106" s="172"/>
    </row>
    <row r="107" spans="2:11" ht="15.75" hidden="1" customHeight="1">
      <c r="B107" s="220">
        <v>103</v>
      </c>
      <c r="C107" s="32" t="s">
        <v>1230</v>
      </c>
      <c r="D107" s="115" t="str">
        <f>HR!J106</f>
        <v>Israr yaqoob</v>
      </c>
      <c r="E107" s="172" t="s">
        <v>2620</v>
      </c>
      <c r="F107" s="172">
        <v>2018</v>
      </c>
      <c r="G107" s="172">
        <v>2018</v>
      </c>
      <c r="H107" s="172" t="s">
        <v>2247</v>
      </c>
      <c r="I107" s="172">
        <v>1</v>
      </c>
      <c r="J107" s="172" t="s">
        <v>382</v>
      </c>
      <c r="K107" s="234" t="s">
        <v>382</v>
      </c>
    </row>
    <row r="108" spans="2:11" ht="15.75" hidden="1" customHeight="1">
      <c r="B108" s="220">
        <v>104</v>
      </c>
      <c r="C108" s="32" t="s">
        <v>1233</v>
      </c>
      <c r="D108" s="115" t="str">
        <f>HR!J107</f>
        <v>Shabar raza</v>
      </c>
      <c r="E108" s="172" t="s">
        <v>2620</v>
      </c>
      <c r="F108" s="172">
        <v>2018</v>
      </c>
      <c r="G108" s="172">
        <v>2018</v>
      </c>
      <c r="H108" s="172" t="s">
        <v>2247</v>
      </c>
      <c r="I108" s="172">
        <v>1</v>
      </c>
      <c r="J108" s="172" t="s">
        <v>382</v>
      </c>
      <c r="K108" s="231" t="s">
        <v>382</v>
      </c>
    </row>
    <row r="109" spans="2:11" ht="15.75" hidden="1" customHeight="1">
      <c r="B109" s="220">
        <v>105</v>
      </c>
      <c r="C109" s="32" t="s">
        <v>1235</v>
      </c>
      <c r="D109" s="115" t="str">
        <f>HR!J108</f>
        <v>Fozia Riaz</v>
      </c>
      <c r="E109" s="172" t="s">
        <v>2623</v>
      </c>
      <c r="F109" s="172">
        <v>70</v>
      </c>
      <c r="G109" s="172">
        <v>2019</v>
      </c>
      <c r="H109" s="172">
        <v>875671</v>
      </c>
      <c r="I109" s="172">
        <v>248188</v>
      </c>
      <c r="J109" s="172"/>
      <c r="K109" s="172">
        <v>1</v>
      </c>
    </row>
    <row r="110" spans="2:11" ht="15.75" hidden="1" customHeight="1">
      <c r="B110" s="220">
        <v>106</v>
      </c>
      <c r="C110" s="32">
        <f>Demographics!D111</f>
        <v>0</v>
      </c>
      <c r="D110" s="115" t="str">
        <f>HR!J109</f>
        <v>Sher Bahadur</v>
      </c>
      <c r="E110" s="172" t="s">
        <v>2623</v>
      </c>
      <c r="F110" s="115">
        <v>2015</v>
      </c>
      <c r="G110" s="115">
        <v>2015</v>
      </c>
      <c r="H110" s="172" t="s">
        <v>2247</v>
      </c>
      <c r="I110" s="115">
        <v>1</v>
      </c>
      <c r="J110" s="115">
        <v>0</v>
      </c>
      <c r="K110" s="32"/>
    </row>
    <row r="111" spans="2:11" ht="15.75" hidden="1" customHeight="1">
      <c r="B111" s="220">
        <v>107</v>
      </c>
      <c r="C111" s="32">
        <f>Demographics!D112</f>
        <v>0</v>
      </c>
      <c r="D111" s="115" t="str">
        <f>HR!J110</f>
        <v>M Waseem</v>
      </c>
      <c r="E111" s="172" t="s">
        <v>2623</v>
      </c>
      <c r="F111" s="115" t="s">
        <v>403</v>
      </c>
      <c r="G111" s="115" t="s">
        <v>403</v>
      </c>
      <c r="H111" s="115" t="s">
        <v>403</v>
      </c>
      <c r="I111" s="115">
        <v>0</v>
      </c>
      <c r="J111" s="115">
        <v>1</v>
      </c>
      <c r="K111" s="32"/>
    </row>
    <row r="112" spans="2:11" ht="15.75" hidden="1" customHeight="1">
      <c r="B112" s="220">
        <v>108</v>
      </c>
      <c r="C112" s="32">
        <f>Demographics!D113</f>
        <v>0</v>
      </c>
      <c r="D112" s="115" t="str">
        <f>HR!J111</f>
        <v>M Shafique</v>
      </c>
      <c r="E112" s="172" t="s">
        <v>2623</v>
      </c>
      <c r="F112" s="115">
        <v>2015</v>
      </c>
      <c r="G112" s="115">
        <v>2015</v>
      </c>
      <c r="H112" s="172" t="s">
        <v>2247</v>
      </c>
      <c r="I112" s="115">
        <v>1</v>
      </c>
      <c r="J112" s="115">
        <v>0</v>
      </c>
      <c r="K112" s="32"/>
    </row>
    <row r="113" spans="1:26" ht="15.75" hidden="1" customHeight="1">
      <c r="B113" s="220">
        <v>109</v>
      </c>
      <c r="C113" s="32">
        <f>Demographics!D114</f>
        <v>0</v>
      </c>
      <c r="D113" s="115" t="str">
        <f>HR!J112</f>
        <v>Usman Ameeen</v>
      </c>
      <c r="E113" s="172" t="s">
        <v>2623</v>
      </c>
      <c r="F113" s="115">
        <v>2015</v>
      </c>
      <c r="G113" s="115">
        <v>2015</v>
      </c>
      <c r="H113" s="172" t="s">
        <v>2247</v>
      </c>
      <c r="I113" s="115">
        <v>1</v>
      </c>
      <c r="J113" s="115">
        <v>0</v>
      </c>
      <c r="K113" s="32"/>
    </row>
    <row r="114" spans="1:26" ht="15.75" hidden="1" customHeight="1">
      <c r="B114" s="220">
        <v>110</v>
      </c>
      <c r="C114" s="32">
        <f>Demographics!D115</f>
        <v>0</v>
      </c>
      <c r="D114" s="115" t="str">
        <f>HR!J113</f>
        <v>M Shaban</v>
      </c>
      <c r="E114" s="172" t="s">
        <v>2623</v>
      </c>
      <c r="F114" s="115" t="s">
        <v>403</v>
      </c>
      <c r="G114" s="115" t="s">
        <v>403</v>
      </c>
      <c r="H114" s="115" t="s">
        <v>403</v>
      </c>
      <c r="I114" s="115">
        <v>0</v>
      </c>
      <c r="J114" s="115">
        <v>1</v>
      </c>
      <c r="K114" s="32"/>
    </row>
    <row r="115" spans="1:26" ht="15.75" hidden="1" customHeight="1">
      <c r="B115" s="220">
        <v>111</v>
      </c>
      <c r="C115" s="32">
        <f>Demographics!D116</f>
        <v>0</v>
      </c>
      <c r="D115" s="115">
        <f>HR!J114</f>
        <v>0</v>
      </c>
      <c r="E115" s="172" t="s">
        <v>2623</v>
      </c>
      <c r="F115" s="115" t="s">
        <v>403</v>
      </c>
      <c r="G115" s="115" t="s">
        <v>403</v>
      </c>
      <c r="H115" s="115" t="s">
        <v>403</v>
      </c>
      <c r="I115" s="115">
        <v>0</v>
      </c>
      <c r="J115" s="115">
        <v>1</v>
      </c>
      <c r="K115" s="32"/>
    </row>
    <row r="116" spans="1:26" ht="15.75" hidden="1" customHeight="1">
      <c r="B116" s="220">
        <v>112</v>
      </c>
      <c r="C116" s="32">
        <f>Demographics!D117</f>
        <v>0</v>
      </c>
      <c r="D116" s="115">
        <f>HR!J115</f>
        <v>0</v>
      </c>
      <c r="E116" s="172" t="s">
        <v>2623</v>
      </c>
      <c r="F116" s="115">
        <v>2015</v>
      </c>
      <c r="G116" s="115">
        <v>2015</v>
      </c>
      <c r="H116" s="172" t="s">
        <v>2247</v>
      </c>
      <c r="I116" s="115">
        <v>1</v>
      </c>
      <c r="J116" s="115">
        <v>0</v>
      </c>
      <c r="K116" s="32"/>
    </row>
    <row r="117" spans="1:26" ht="15.75" hidden="1" customHeight="1">
      <c r="A117" s="22"/>
      <c r="B117" s="220">
        <v>113</v>
      </c>
      <c r="C117" s="32">
        <f>Demographics!D118</f>
        <v>0</v>
      </c>
      <c r="D117" s="115" t="str">
        <f>HR!J116</f>
        <v>M Rafique</v>
      </c>
      <c r="E117" s="172" t="s">
        <v>2623</v>
      </c>
      <c r="F117" s="115">
        <v>2015</v>
      </c>
      <c r="G117" s="115">
        <v>2015</v>
      </c>
      <c r="H117" s="172" t="s">
        <v>2247</v>
      </c>
      <c r="I117" s="115">
        <v>1</v>
      </c>
      <c r="J117" s="115">
        <v>0</v>
      </c>
      <c r="K117" s="3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22"/>
      <c r="B118" s="220">
        <v>114</v>
      </c>
      <c r="C118" s="32">
        <f>Demographics!D119</f>
        <v>0</v>
      </c>
      <c r="D118" s="115">
        <f>HR!J117</f>
        <v>0</v>
      </c>
      <c r="E118" s="172" t="s">
        <v>2623</v>
      </c>
      <c r="F118" s="115" t="s">
        <v>403</v>
      </c>
      <c r="G118" s="115" t="s">
        <v>403</v>
      </c>
      <c r="H118" s="115" t="s">
        <v>403</v>
      </c>
      <c r="I118" s="115">
        <v>0</v>
      </c>
      <c r="J118" s="115">
        <v>1</v>
      </c>
      <c r="K118" s="3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22"/>
      <c r="B119" s="220">
        <v>115</v>
      </c>
      <c r="C119" s="32">
        <f>Demographics!D120</f>
        <v>0</v>
      </c>
      <c r="D119" s="115" t="str">
        <f>HR!J118</f>
        <v>Shahid Shabir</v>
      </c>
      <c r="E119" s="172" t="s">
        <v>2623</v>
      </c>
      <c r="F119" s="115">
        <v>2015</v>
      </c>
      <c r="G119" s="115">
        <v>2015</v>
      </c>
      <c r="H119" s="172" t="s">
        <v>2247</v>
      </c>
      <c r="I119" s="115">
        <v>1</v>
      </c>
      <c r="J119" s="115">
        <v>0</v>
      </c>
      <c r="K119" s="3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22"/>
      <c r="B120" s="220">
        <v>116</v>
      </c>
      <c r="C120" s="32">
        <f>Demographics!D121</f>
        <v>0</v>
      </c>
      <c r="D120" s="115" t="str">
        <f>HR!J119</f>
        <v>Waqar Akhter</v>
      </c>
      <c r="E120" s="172" t="s">
        <v>2623</v>
      </c>
      <c r="F120" s="115" t="s">
        <v>403</v>
      </c>
      <c r="G120" s="115" t="s">
        <v>403</v>
      </c>
      <c r="H120" s="115" t="s">
        <v>403</v>
      </c>
      <c r="I120" s="115">
        <v>0</v>
      </c>
      <c r="J120" s="115">
        <v>1</v>
      </c>
      <c r="K120" s="3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22"/>
      <c r="B121" s="220">
        <v>117</v>
      </c>
      <c r="C121" s="32">
        <f>Demographics!D122</f>
        <v>0</v>
      </c>
      <c r="D121" s="115" t="str">
        <f>HR!J120</f>
        <v>Mubashir Fareed</v>
      </c>
      <c r="E121" s="172" t="s">
        <v>2623</v>
      </c>
      <c r="F121" s="115">
        <v>2015</v>
      </c>
      <c r="G121" s="115">
        <v>2015</v>
      </c>
      <c r="H121" s="172" t="s">
        <v>2247</v>
      </c>
      <c r="I121" s="115">
        <v>1</v>
      </c>
      <c r="J121" s="115">
        <v>0</v>
      </c>
      <c r="K121" s="3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22"/>
      <c r="B122" s="220">
        <v>118</v>
      </c>
      <c r="C122" s="32">
        <f>Demographics!D123</f>
        <v>0</v>
      </c>
      <c r="D122" s="115" t="str">
        <f>HR!J121</f>
        <v>Adil Mehboob</v>
      </c>
      <c r="E122" s="172" t="s">
        <v>2623</v>
      </c>
      <c r="F122" s="115">
        <v>2015</v>
      </c>
      <c r="G122" s="115">
        <v>2015</v>
      </c>
      <c r="H122" s="172" t="s">
        <v>2247</v>
      </c>
      <c r="I122" s="115">
        <v>1</v>
      </c>
      <c r="J122" s="115">
        <v>0</v>
      </c>
      <c r="K122" s="3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22"/>
      <c r="B123" s="220">
        <v>119</v>
      </c>
      <c r="C123" s="32">
        <f>Demographics!D124</f>
        <v>0</v>
      </c>
      <c r="D123" s="115" t="str">
        <f>HR!J122</f>
        <v>Tahir Iqbal</v>
      </c>
      <c r="E123" s="172" t="s">
        <v>2623</v>
      </c>
      <c r="F123" s="115">
        <v>2015</v>
      </c>
      <c r="G123" s="115">
        <v>2015</v>
      </c>
      <c r="H123" s="172" t="s">
        <v>2247</v>
      </c>
      <c r="I123" s="115">
        <v>1</v>
      </c>
      <c r="J123" s="115">
        <v>0</v>
      </c>
      <c r="K123" s="3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22"/>
      <c r="B124" s="220">
        <v>120</v>
      </c>
      <c r="C124" s="32">
        <f>Demographics!D125</f>
        <v>0</v>
      </c>
      <c r="D124" s="115" t="str">
        <f>HR!J123</f>
        <v>Ahsen Ali</v>
      </c>
      <c r="E124" s="172" t="s">
        <v>2623</v>
      </c>
      <c r="F124" s="115">
        <v>2015</v>
      </c>
      <c r="G124" s="115">
        <v>2015</v>
      </c>
      <c r="H124" s="172" t="s">
        <v>2247</v>
      </c>
      <c r="I124" s="115">
        <v>1</v>
      </c>
      <c r="J124" s="115">
        <v>0</v>
      </c>
      <c r="K124" s="3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hidden="1" customHeight="1">
      <c r="B125" s="220">
        <v>121</v>
      </c>
      <c r="C125" s="32">
        <f>Demographics!D126</f>
        <v>0</v>
      </c>
      <c r="D125" s="115" t="str">
        <f>HR!J124</f>
        <v>Nagina Zia</v>
      </c>
      <c r="E125" s="172" t="s">
        <v>2623</v>
      </c>
      <c r="F125" s="115" t="s">
        <v>403</v>
      </c>
      <c r="G125" s="115" t="s">
        <v>403</v>
      </c>
      <c r="H125" s="115" t="s">
        <v>403</v>
      </c>
      <c r="I125" s="115">
        <v>0</v>
      </c>
      <c r="J125" s="115">
        <v>1</v>
      </c>
      <c r="K125" s="32"/>
    </row>
    <row r="126" spans="1:26" ht="15.75" hidden="1" customHeight="1">
      <c r="B126" s="220">
        <v>122</v>
      </c>
      <c r="C126" s="32">
        <f>Demographics!D119</f>
        <v>0</v>
      </c>
      <c r="D126" s="115" t="str">
        <f>HR!J125</f>
        <v>Tayyab Qamar</v>
      </c>
      <c r="E126" s="172" t="s">
        <v>2623</v>
      </c>
      <c r="F126" s="115">
        <v>2015</v>
      </c>
      <c r="G126" s="115">
        <v>2015</v>
      </c>
      <c r="H126" s="172" t="s">
        <v>2247</v>
      </c>
      <c r="I126" s="115">
        <v>1</v>
      </c>
      <c r="J126" s="115">
        <v>0</v>
      </c>
      <c r="K126" s="32"/>
    </row>
    <row r="127" spans="1:26" ht="15.75" hidden="1" customHeight="1">
      <c r="B127" s="220">
        <v>123</v>
      </c>
      <c r="C127" s="32">
        <f>Demographics!D120</f>
        <v>0</v>
      </c>
      <c r="D127" s="115" t="str">
        <f>HR!J126</f>
        <v>Rabia Iram</v>
      </c>
      <c r="E127" s="172" t="s">
        <v>2623</v>
      </c>
      <c r="F127" s="115" t="s">
        <v>403</v>
      </c>
      <c r="G127" s="115" t="s">
        <v>403</v>
      </c>
      <c r="H127" s="115" t="s">
        <v>403</v>
      </c>
      <c r="I127" s="115">
        <v>0</v>
      </c>
      <c r="J127" s="115">
        <v>1</v>
      </c>
      <c r="K127" s="32"/>
    </row>
    <row r="128" spans="1:26" ht="15.75" hidden="1" customHeight="1">
      <c r="A128" s="22"/>
      <c r="B128" s="220">
        <v>124</v>
      </c>
      <c r="C128" s="32">
        <f>Demographics!D121</f>
        <v>0</v>
      </c>
      <c r="D128" s="115" t="str">
        <f>HR!J127</f>
        <v>Mehtab</v>
      </c>
      <c r="E128" s="172" t="s">
        <v>2623</v>
      </c>
      <c r="F128" s="115">
        <v>2015</v>
      </c>
      <c r="G128" s="115">
        <v>2015</v>
      </c>
      <c r="H128" s="172" t="s">
        <v>2247</v>
      </c>
      <c r="I128" s="115">
        <v>1</v>
      </c>
      <c r="J128" s="115">
        <v>0</v>
      </c>
      <c r="K128" s="3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22"/>
      <c r="B129" s="220">
        <v>125</v>
      </c>
      <c r="C129" s="32">
        <f>Demographics!D122</f>
        <v>0</v>
      </c>
      <c r="D129" s="115" t="str">
        <f>HR!J128</f>
        <v>Khurram Shehzad</v>
      </c>
      <c r="E129" s="172" t="s">
        <v>2623</v>
      </c>
      <c r="F129" s="115">
        <v>2015</v>
      </c>
      <c r="G129" s="115">
        <v>2015</v>
      </c>
      <c r="H129" s="172" t="s">
        <v>2247</v>
      </c>
      <c r="I129" s="115">
        <v>1</v>
      </c>
      <c r="J129" s="115">
        <v>0</v>
      </c>
      <c r="K129" s="3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22"/>
      <c r="B130" s="220">
        <v>126</v>
      </c>
      <c r="C130" s="32">
        <f>Demographics!D131</f>
        <v>0</v>
      </c>
      <c r="D130" s="115" t="str">
        <f>HR!J129</f>
        <v>Israr ul Haq</v>
      </c>
      <c r="E130" s="172" t="s">
        <v>2623</v>
      </c>
      <c r="F130" s="115">
        <v>2015</v>
      </c>
      <c r="G130" s="115">
        <v>2015</v>
      </c>
      <c r="H130" s="172" t="s">
        <v>2247</v>
      </c>
      <c r="I130" s="115">
        <v>1</v>
      </c>
      <c r="J130" s="115">
        <v>0</v>
      </c>
      <c r="K130" s="3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22"/>
      <c r="B131" s="220">
        <v>127</v>
      </c>
      <c r="C131" s="32">
        <f>Demographics!D132</f>
        <v>0</v>
      </c>
      <c r="D131" s="115">
        <f>HR!J130</f>
        <v>0</v>
      </c>
      <c r="E131" s="172" t="s">
        <v>2623</v>
      </c>
      <c r="F131" s="115" t="s">
        <v>403</v>
      </c>
      <c r="G131" s="115" t="s">
        <v>403</v>
      </c>
      <c r="H131" s="115" t="s">
        <v>403</v>
      </c>
      <c r="I131" s="115">
        <v>0</v>
      </c>
      <c r="J131" s="115">
        <v>1</v>
      </c>
      <c r="K131" s="3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22"/>
      <c r="B132" s="220">
        <v>128</v>
      </c>
      <c r="C132" s="32">
        <f>Demographics!D133</f>
        <v>0</v>
      </c>
      <c r="D132" s="115" t="str">
        <f>HR!J131</f>
        <v>Arif Khattak</v>
      </c>
      <c r="E132" s="172" t="s">
        <v>2623</v>
      </c>
      <c r="F132" s="115">
        <v>2015</v>
      </c>
      <c r="G132" s="115">
        <v>2015</v>
      </c>
      <c r="H132" s="172" t="s">
        <v>2247</v>
      </c>
      <c r="I132" s="115">
        <v>1</v>
      </c>
      <c r="J132" s="115">
        <v>0</v>
      </c>
      <c r="K132" s="3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B133" s="220">
        <v>129</v>
      </c>
      <c r="C133" s="32">
        <f>Demographics!D134</f>
        <v>0</v>
      </c>
      <c r="D133" s="115" t="str">
        <f>HR!J132</f>
        <v>Raheel Abbas</v>
      </c>
      <c r="E133" s="172" t="s">
        <v>2623</v>
      </c>
      <c r="F133" s="115" t="s">
        <v>403</v>
      </c>
      <c r="G133" s="115" t="s">
        <v>403</v>
      </c>
      <c r="H133" s="115" t="s">
        <v>403</v>
      </c>
      <c r="I133" s="115">
        <v>0</v>
      </c>
      <c r="J133" s="115">
        <v>1</v>
      </c>
      <c r="K133" s="32"/>
    </row>
    <row r="134" spans="1:26" ht="15.75" hidden="1" customHeight="1">
      <c r="B134" s="220">
        <v>130</v>
      </c>
      <c r="C134" s="32">
        <f>Demographics!D135</f>
        <v>0</v>
      </c>
      <c r="D134" s="115">
        <f>HR!J133</f>
        <v>0</v>
      </c>
      <c r="E134" s="172" t="s">
        <v>2623</v>
      </c>
      <c r="F134" s="115" t="s">
        <v>403</v>
      </c>
      <c r="G134" s="115" t="s">
        <v>403</v>
      </c>
      <c r="H134" s="115" t="s">
        <v>403</v>
      </c>
      <c r="I134" s="115">
        <v>0</v>
      </c>
      <c r="J134" s="115">
        <v>1</v>
      </c>
      <c r="K134" s="32"/>
    </row>
    <row r="135" spans="1:26" ht="15.75" hidden="1" customHeight="1">
      <c r="B135" s="220">
        <v>131</v>
      </c>
      <c r="C135" s="32">
        <f>Demographics!D136</f>
        <v>0</v>
      </c>
      <c r="D135" s="115" t="str">
        <f>HR!J134</f>
        <v>Aqib Khan</v>
      </c>
      <c r="E135" s="172" t="s">
        <v>2623</v>
      </c>
      <c r="F135" s="115" t="s">
        <v>403</v>
      </c>
      <c r="G135" s="115" t="s">
        <v>403</v>
      </c>
      <c r="H135" s="115" t="s">
        <v>403</v>
      </c>
      <c r="I135" s="115">
        <v>0</v>
      </c>
      <c r="J135" s="115">
        <v>1</v>
      </c>
      <c r="K135" s="32"/>
    </row>
    <row r="136" spans="1:26" ht="15.75" hidden="1" customHeight="1">
      <c r="B136" s="220">
        <v>132</v>
      </c>
      <c r="C136" s="32">
        <f>Demographics!D137</f>
        <v>0</v>
      </c>
      <c r="D136" s="115" t="str">
        <f>HR!J135</f>
        <v>Zahid Khan</v>
      </c>
      <c r="E136" s="172" t="s">
        <v>2623</v>
      </c>
      <c r="F136" s="115">
        <v>2015</v>
      </c>
      <c r="G136" s="115">
        <v>2015</v>
      </c>
      <c r="H136" s="172" t="s">
        <v>2247</v>
      </c>
      <c r="I136" s="115">
        <v>1</v>
      </c>
      <c r="J136" s="115">
        <v>0</v>
      </c>
      <c r="K136" s="32"/>
    </row>
    <row r="137" spans="1:26" ht="15.75" hidden="1" customHeight="1">
      <c r="B137" s="220">
        <v>133</v>
      </c>
      <c r="C137" s="32">
        <f>Demographics!D138</f>
        <v>0</v>
      </c>
      <c r="D137" s="115" t="str">
        <f>HR!J136</f>
        <v>Shoaib Ahmed</v>
      </c>
      <c r="E137" s="172" t="s">
        <v>2623</v>
      </c>
      <c r="F137" s="115">
        <v>2015</v>
      </c>
      <c r="G137" s="115">
        <v>2015</v>
      </c>
      <c r="H137" s="172" t="s">
        <v>2247</v>
      </c>
      <c r="I137" s="115">
        <v>1</v>
      </c>
      <c r="J137" s="115">
        <v>0</v>
      </c>
      <c r="K137" s="32"/>
    </row>
    <row r="138" spans="1:26" ht="15.75" hidden="1" customHeight="1">
      <c r="A138" s="145"/>
      <c r="B138" s="220">
        <v>134</v>
      </c>
      <c r="C138" s="32">
        <f>Demographics!D139</f>
        <v>0</v>
      </c>
      <c r="D138" s="115" t="str">
        <f>HR!J137</f>
        <v>نوید انجم</v>
      </c>
      <c r="E138" s="172" t="s">
        <v>2623</v>
      </c>
      <c r="F138" s="144">
        <v>2016</v>
      </c>
      <c r="G138" s="144">
        <v>2019</v>
      </c>
      <c r="H138" s="144" t="s">
        <v>2624</v>
      </c>
      <c r="I138" s="144">
        <v>1</v>
      </c>
      <c r="J138" s="32"/>
      <c r="K138" s="32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15.75" hidden="1" customHeight="1">
      <c r="B139" s="220">
        <v>135</v>
      </c>
      <c r="C139" s="32">
        <f>Demographics!D140</f>
        <v>0</v>
      </c>
      <c r="D139" s="115" t="str">
        <f>HR!J138</f>
        <v>طیب وحید</v>
      </c>
      <c r="E139" s="172" t="s">
        <v>2362</v>
      </c>
      <c r="F139" s="172" t="s">
        <v>2363</v>
      </c>
      <c r="G139" s="172">
        <v>2020</v>
      </c>
      <c r="H139" s="172" t="s">
        <v>2265</v>
      </c>
      <c r="I139" s="172">
        <v>1</v>
      </c>
      <c r="J139" s="172"/>
      <c r="K139" s="172">
        <v>0</v>
      </c>
    </row>
    <row r="140" spans="1:26" ht="15.75" hidden="1" customHeight="1">
      <c r="B140" s="220">
        <v>136</v>
      </c>
      <c r="C140" s="32">
        <f>Demographics!D141</f>
        <v>0</v>
      </c>
      <c r="D140" s="115" t="str">
        <f>HR!J139</f>
        <v xml:space="preserve">محمد وقاص </v>
      </c>
      <c r="E140" s="172" t="s">
        <v>2620</v>
      </c>
      <c r="F140" s="172" t="s">
        <v>2625</v>
      </c>
      <c r="G140" s="172">
        <v>2016</v>
      </c>
      <c r="H140" s="172" t="s">
        <v>2265</v>
      </c>
      <c r="I140" s="172">
        <v>1</v>
      </c>
      <c r="J140" s="32"/>
      <c r="K140" s="32"/>
    </row>
    <row r="141" spans="1:26" ht="15.75" hidden="1" customHeight="1">
      <c r="B141" s="220">
        <v>137</v>
      </c>
      <c r="C141" s="32">
        <f>Demographics!D142</f>
        <v>0</v>
      </c>
      <c r="D141" s="115">
        <f>HR!J140</f>
        <v>0</v>
      </c>
      <c r="E141" s="32" t="s">
        <v>382</v>
      </c>
      <c r="F141" s="32"/>
      <c r="G141" s="32"/>
      <c r="H141" s="32"/>
      <c r="I141" s="32"/>
      <c r="J141" s="32"/>
      <c r="K141" s="32"/>
    </row>
    <row r="142" spans="1:26" ht="15.75" hidden="1" customHeight="1">
      <c r="B142" s="220">
        <v>138</v>
      </c>
      <c r="C142" s="32">
        <f>Demographics!D143</f>
        <v>0</v>
      </c>
      <c r="D142" s="115" t="str">
        <f>HR!J141</f>
        <v>MALIK ASIF MEHMOOD</v>
      </c>
      <c r="E142" s="32" t="s">
        <v>28</v>
      </c>
      <c r="F142" s="32"/>
      <c r="G142" s="32"/>
      <c r="H142" s="32"/>
      <c r="I142" s="32"/>
      <c r="J142" s="32"/>
      <c r="K142" s="32"/>
    </row>
    <row r="143" spans="1:26" ht="15.75" hidden="1" customHeight="1">
      <c r="B143" s="220">
        <v>139</v>
      </c>
      <c r="C143" s="32">
        <f>Demographics!D144</f>
        <v>0</v>
      </c>
      <c r="D143" s="115" t="str">
        <f>HR!J142</f>
        <v>وقار اختر بھٹی</v>
      </c>
      <c r="E143" s="230" t="s">
        <v>2620</v>
      </c>
      <c r="F143" s="230" t="s">
        <v>2625</v>
      </c>
      <c r="G143" s="230">
        <v>353397095197946</v>
      </c>
      <c r="H143" s="230" t="s">
        <v>2358</v>
      </c>
      <c r="I143" s="230" t="s">
        <v>2626</v>
      </c>
      <c r="J143" s="230"/>
      <c r="K143" s="230"/>
    </row>
    <row r="144" spans="1:26" ht="15.75" hidden="1" customHeight="1">
      <c r="B144" s="220">
        <v>140</v>
      </c>
      <c r="C144" s="32">
        <f>Demographics!D145</f>
        <v>0</v>
      </c>
      <c r="D144" s="115">
        <f>HR!J143</f>
        <v>0</v>
      </c>
      <c r="E144" s="32" t="s">
        <v>28</v>
      </c>
      <c r="F144" s="32"/>
      <c r="G144" s="32"/>
      <c r="H144" s="32"/>
      <c r="I144" s="32"/>
      <c r="J144" s="32"/>
      <c r="K144" s="32"/>
    </row>
    <row r="145" spans="2:11" ht="15.75" hidden="1" customHeight="1">
      <c r="B145" s="220">
        <v>141</v>
      </c>
      <c r="C145" s="32">
        <f>Demographics!D146</f>
        <v>0</v>
      </c>
      <c r="D145" s="115" t="str">
        <f>HR!J144</f>
        <v>شعیب انجم</v>
      </c>
      <c r="E145" s="32" t="s">
        <v>28</v>
      </c>
      <c r="F145" s="32"/>
      <c r="G145" s="32"/>
      <c r="H145" s="32"/>
      <c r="I145" s="32"/>
      <c r="J145" s="32"/>
      <c r="K145" s="32"/>
    </row>
    <row r="146" spans="2:11" ht="15.75" hidden="1" customHeight="1">
      <c r="B146" s="220">
        <v>142</v>
      </c>
      <c r="C146" s="32">
        <f>Demographics!D147</f>
        <v>0</v>
      </c>
      <c r="D146" s="115" t="str">
        <f>HR!J145</f>
        <v>HAMZA QURESHI</v>
      </c>
      <c r="E146" s="232" t="s">
        <v>2607</v>
      </c>
      <c r="F146" s="232">
        <v>2015</v>
      </c>
      <c r="G146" s="232">
        <v>2016</v>
      </c>
      <c r="H146" s="232" t="s">
        <v>2247</v>
      </c>
      <c r="I146" s="232">
        <v>1</v>
      </c>
      <c r="J146" s="232"/>
      <c r="K146" s="32"/>
    </row>
    <row r="147" spans="2:11" ht="15.75" hidden="1" customHeight="1">
      <c r="B147" s="220">
        <v>143</v>
      </c>
      <c r="C147" s="32">
        <f>Demographics!D148</f>
        <v>0</v>
      </c>
      <c r="D147" s="115" t="str">
        <f>HR!J146</f>
        <v>ارسلان  علی</v>
      </c>
      <c r="E147" s="32" t="s">
        <v>28</v>
      </c>
      <c r="F147" s="32"/>
      <c r="G147" s="32"/>
      <c r="H147" s="32"/>
      <c r="I147" s="32"/>
      <c r="J147" s="32"/>
      <c r="K147" s="32"/>
    </row>
    <row r="148" spans="2:11" ht="15.75" hidden="1" customHeight="1">
      <c r="B148" s="220">
        <v>144</v>
      </c>
      <c r="C148" s="32">
        <f>Demographics!D149</f>
        <v>0</v>
      </c>
      <c r="D148" s="115" t="str">
        <f>HR!J147</f>
        <v>نوید انجم</v>
      </c>
      <c r="E148" s="144">
        <v>1</v>
      </c>
      <c r="F148" s="144">
        <v>2016</v>
      </c>
      <c r="G148" s="144">
        <v>2019</v>
      </c>
      <c r="H148" s="144" t="s">
        <v>2624</v>
      </c>
      <c r="I148" s="144">
        <v>1</v>
      </c>
      <c r="J148" s="32"/>
      <c r="K148" s="32"/>
    </row>
    <row r="149" spans="2:11" ht="15.75" hidden="1" customHeight="1">
      <c r="B149" s="220">
        <v>145</v>
      </c>
      <c r="C149" s="32">
        <f>Demographics!D150</f>
        <v>0</v>
      </c>
      <c r="D149" s="115">
        <f>HR!J148</f>
        <v>0</v>
      </c>
      <c r="E149" s="32"/>
      <c r="F149" s="32"/>
      <c r="G149" s="32"/>
      <c r="H149" s="32"/>
      <c r="I149" s="32"/>
      <c r="J149" s="32"/>
      <c r="K149" s="32"/>
    </row>
    <row r="150" spans="2:11" ht="15.75" hidden="1" customHeight="1">
      <c r="B150" s="220">
        <v>146</v>
      </c>
      <c r="C150" s="32">
        <f>Demographics!D151</f>
        <v>0</v>
      </c>
      <c r="D150" s="115" t="str">
        <f>HR!J149</f>
        <v>محمد اسلام بٹ</v>
      </c>
      <c r="E150" s="172" t="s">
        <v>2362</v>
      </c>
      <c r="F150" s="172" t="s">
        <v>2363</v>
      </c>
      <c r="G150" s="172">
        <v>2015</v>
      </c>
      <c r="H150" s="172" t="s">
        <v>2265</v>
      </c>
      <c r="I150" s="172">
        <v>1</v>
      </c>
      <c r="J150" s="32"/>
      <c r="K150" s="32"/>
    </row>
    <row r="151" spans="2:11" ht="15.75" hidden="1" customHeight="1">
      <c r="B151" s="220">
        <v>147</v>
      </c>
      <c r="C151" s="32">
        <f>Demographics!D152</f>
        <v>0</v>
      </c>
      <c r="D151" s="115" t="str">
        <f>HR!J150</f>
        <v>ADIL MEHMOOD</v>
      </c>
      <c r="E151" s="232" t="s">
        <v>2607</v>
      </c>
      <c r="F151" s="232">
        <v>2015</v>
      </c>
      <c r="G151" s="232">
        <v>2016</v>
      </c>
      <c r="H151" s="232" t="s">
        <v>2247</v>
      </c>
      <c r="I151" s="232">
        <v>1</v>
      </c>
      <c r="J151" s="232"/>
      <c r="K151" s="32"/>
    </row>
    <row r="152" spans="2:11" ht="15.75" hidden="1" customHeight="1">
      <c r="B152" s="220">
        <v>148</v>
      </c>
      <c r="C152" s="32">
        <f>Demographics!D153</f>
        <v>0</v>
      </c>
      <c r="D152" s="115" t="str">
        <f>HR!J151</f>
        <v>شفقت جاوید</v>
      </c>
      <c r="E152" s="32" t="s">
        <v>28</v>
      </c>
      <c r="F152" s="32"/>
      <c r="G152" s="32"/>
      <c r="H152" s="32"/>
      <c r="I152" s="32"/>
      <c r="J152" s="32"/>
      <c r="K152" s="32"/>
    </row>
    <row r="153" spans="2:11" ht="15.75" hidden="1" customHeight="1">
      <c r="B153" s="220">
        <v>149</v>
      </c>
      <c r="C153" s="32">
        <f>Demographics!D154</f>
        <v>0</v>
      </c>
      <c r="D153" s="115" t="str">
        <f>HR!J152</f>
        <v>Fahad Dastgir</v>
      </c>
      <c r="E153" s="232" t="s">
        <v>2607</v>
      </c>
      <c r="F153" s="232">
        <v>2015</v>
      </c>
      <c r="G153" s="232">
        <v>2016</v>
      </c>
      <c r="H153" s="232" t="s">
        <v>2247</v>
      </c>
      <c r="I153" s="232">
        <v>1</v>
      </c>
      <c r="J153" s="32"/>
      <c r="K153" s="32"/>
    </row>
    <row r="154" spans="2:11" ht="15.75" hidden="1" customHeight="1">
      <c r="B154" s="220">
        <v>150</v>
      </c>
      <c r="C154" s="32">
        <f>Demographics!D155</f>
        <v>0</v>
      </c>
      <c r="D154" s="115">
        <f>HR!J153</f>
        <v>0</v>
      </c>
      <c r="E154" s="172" t="s">
        <v>2627</v>
      </c>
      <c r="F154" s="172">
        <v>2016</v>
      </c>
      <c r="G154" s="172">
        <v>2018</v>
      </c>
      <c r="H154" s="172" t="s">
        <v>2265</v>
      </c>
      <c r="I154" s="172">
        <v>1</v>
      </c>
      <c r="J154" s="172"/>
      <c r="K154" s="32"/>
    </row>
    <row r="155" spans="2:11" ht="15.75" hidden="1" customHeight="1">
      <c r="B155" s="220">
        <v>151</v>
      </c>
      <c r="C155" s="32">
        <f>Demographics!D156</f>
        <v>0</v>
      </c>
      <c r="D155" s="115" t="str">
        <f>HR!J154</f>
        <v>yasir mehmood</v>
      </c>
      <c r="E155" s="172" t="s">
        <v>2362</v>
      </c>
      <c r="F155" s="172" t="s">
        <v>2615</v>
      </c>
      <c r="G155" s="172">
        <v>2016</v>
      </c>
      <c r="H155" s="172" t="s">
        <v>2265</v>
      </c>
      <c r="I155" s="172">
        <v>1</v>
      </c>
      <c r="J155" s="172"/>
      <c r="K155" s="172">
        <v>0</v>
      </c>
    </row>
    <row r="156" spans="2:11" ht="15.75" hidden="1" customHeight="1">
      <c r="B156" s="220">
        <v>152</v>
      </c>
      <c r="C156" s="32">
        <f>Demographics!D157</f>
        <v>0</v>
      </c>
      <c r="D156" s="115" t="str">
        <f>HR!J155</f>
        <v xml:space="preserve">فیضان ثاقب </v>
      </c>
      <c r="E156" s="32"/>
      <c r="F156" s="32"/>
      <c r="G156" s="32"/>
      <c r="H156" s="32"/>
      <c r="I156" s="32"/>
      <c r="J156" s="32"/>
      <c r="K156" s="32"/>
    </row>
    <row r="157" spans="2:11" ht="15.75" hidden="1" customHeight="1">
      <c r="B157" s="220">
        <v>153</v>
      </c>
      <c r="C157" s="32">
        <f>Demographics!D158</f>
        <v>0</v>
      </c>
      <c r="D157" s="115" t="str">
        <f>HR!J156</f>
        <v xml:space="preserve">خرم شہزاد </v>
      </c>
      <c r="E157" s="32"/>
      <c r="F157" s="32"/>
      <c r="G157" s="32"/>
      <c r="H157" s="32"/>
      <c r="I157" s="32"/>
      <c r="J157" s="32"/>
      <c r="K157" s="32"/>
    </row>
    <row r="158" spans="2:11" ht="15.75" hidden="1" customHeight="1">
      <c r="B158" s="220">
        <v>154</v>
      </c>
      <c r="C158" s="32">
        <f>Demographics!D159</f>
        <v>0</v>
      </c>
      <c r="D158" s="115" t="str">
        <f>HR!J157</f>
        <v xml:space="preserve">               ISHRAT TAUSEEF</v>
      </c>
      <c r="E158" s="232" t="s">
        <v>2607</v>
      </c>
      <c r="F158" s="232">
        <v>2015</v>
      </c>
      <c r="G158" s="232">
        <v>2016</v>
      </c>
      <c r="H158" s="232" t="s">
        <v>2247</v>
      </c>
      <c r="I158" s="232">
        <v>1</v>
      </c>
      <c r="J158" s="232"/>
      <c r="K158" s="32"/>
    </row>
    <row r="159" spans="2:11" ht="15.75" hidden="1" customHeight="1">
      <c r="B159" s="220">
        <v>155</v>
      </c>
      <c r="C159" s="32">
        <f>Demographics!D160</f>
        <v>0</v>
      </c>
      <c r="D159" s="115">
        <f>HR!J158</f>
        <v>0</v>
      </c>
      <c r="E159" s="32"/>
      <c r="F159" s="32"/>
      <c r="G159" s="32"/>
      <c r="H159" s="32"/>
      <c r="I159" s="32"/>
      <c r="J159" s="32"/>
      <c r="K159" s="32"/>
    </row>
    <row r="160" spans="2:11" ht="15.75" hidden="1" customHeight="1">
      <c r="B160" s="220">
        <v>156</v>
      </c>
      <c r="C160" s="32">
        <f>Demographics!D161</f>
        <v>0</v>
      </c>
      <c r="D160" s="115" t="str">
        <f>HR!J159</f>
        <v>فیصل ندیم</v>
      </c>
      <c r="E160" s="172" t="s">
        <v>2627</v>
      </c>
      <c r="F160" s="172">
        <v>2019</v>
      </c>
      <c r="G160" s="172">
        <v>2019</v>
      </c>
      <c r="H160" s="172" t="s">
        <v>2265</v>
      </c>
      <c r="I160" s="172">
        <v>1</v>
      </c>
      <c r="J160" s="172"/>
      <c r="K160" s="172"/>
    </row>
    <row r="161" spans="2:11" ht="15.75" hidden="1" customHeight="1">
      <c r="B161" s="220">
        <v>157</v>
      </c>
      <c r="C161" s="32">
        <f>Demographics!D162</f>
        <v>0</v>
      </c>
      <c r="D161" s="115" t="str">
        <f>HR!J160</f>
        <v>محمد سہیل</v>
      </c>
      <c r="E161" s="32"/>
      <c r="F161" s="172">
        <v>2015</v>
      </c>
      <c r="G161" s="172"/>
      <c r="H161" s="172" t="s">
        <v>2306</v>
      </c>
      <c r="I161" s="172"/>
      <c r="J161" s="32"/>
      <c r="K161" s="32"/>
    </row>
    <row r="162" spans="2:11" ht="15.75" hidden="1" customHeight="1">
      <c r="B162" s="220">
        <v>158</v>
      </c>
      <c r="C162" s="32">
        <f>Demographics!D163</f>
        <v>0</v>
      </c>
      <c r="D162" s="115" t="str">
        <f>HR!J161</f>
        <v xml:space="preserve">                  MOHAMMAD KAMRAN</v>
      </c>
      <c r="E162" s="232" t="s">
        <v>2607</v>
      </c>
      <c r="F162" s="232">
        <v>2015</v>
      </c>
      <c r="G162" s="232">
        <v>2016</v>
      </c>
      <c r="H162" s="232" t="s">
        <v>2247</v>
      </c>
      <c r="I162" s="232">
        <v>1</v>
      </c>
      <c r="J162" s="32"/>
      <c r="K162" s="32"/>
    </row>
    <row r="163" spans="2:11" ht="15.75" hidden="1" customHeight="1">
      <c r="B163" s="220">
        <v>159</v>
      </c>
      <c r="C163" s="32">
        <f>Demographics!D164</f>
        <v>0</v>
      </c>
      <c r="D163" s="115" t="str">
        <f>HR!J162</f>
        <v xml:space="preserve">محمّد امجد </v>
      </c>
      <c r="E163" s="232" t="s">
        <v>2607</v>
      </c>
      <c r="F163" s="232">
        <v>2015</v>
      </c>
      <c r="G163" s="232">
        <v>2016</v>
      </c>
      <c r="H163" s="232" t="s">
        <v>2247</v>
      </c>
      <c r="I163" s="232">
        <v>1</v>
      </c>
      <c r="J163" s="32"/>
      <c r="K163" s="32"/>
    </row>
    <row r="164" spans="2:11" ht="15.75" hidden="1" customHeight="1">
      <c r="B164" s="220">
        <v>160</v>
      </c>
      <c r="C164" s="32">
        <f>Demographics!D165</f>
        <v>0</v>
      </c>
      <c r="D164" s="115" t="str">
        <f>HR!J163</f>
        <v>ABDUL RAUF</v>
      </c>
      <c r="E164" s="172" t="s">
        <v>2362</v>
      </c>
      <c r="F164" s="172" t="s">
        <v>2363</v>
      </c>
      <c r="G164" s="172">
        <v>2019</v>
      </c>
      <c r="H164" s="172" t="s">
        <v>2265</v>
      </c>
      <c r="I164" s="172">
        <v>1</v>
      </c>
      <c r="J164" s="172"/>
      <c r="K164" s="172">
        <v>0</v>
      </c>
    </row>
    <row r="165" spans="2:11" ht="15.75" hidden="1" customHeight="1">
      <c r="B165" s="220">
        <v>161</v>
      </c>
      <c r="C165" s="32">
        <f>Demographics!D166</f>
        <v>0</v>
      </c>
      <c r="D165" s="115" t="str">
        <f>HR!J164</f>
        <v>محمد اشفاق</v>
      </c>
      <c r="E165" s="172" t="s">
        <v>2362</v>
      </c>
      <c r="F165" s="172" t="s">
        <v>2363</v>
      </c>
      <c r="G165" s="172">
        <v>2020</v>
      </c>
      <c r="H165" s="172" t="s">
        <v>2265</v>
      </c>
      <c r="I165" s="172">
        <v>1</v>
      </c>
      <c r="J165" s="172"/>
      <c r="K165" s="32"/>
    </row>
    <row r="166" spans="2:11" ht="15.75" hidden="1" customHeight="1">
      <c r="B166" s="220">
        <v>162</v>
      </c>
      <c r="C166" s="32">
        <f>Demographics!D167</f>
        <v>0</v>
      </c>
      <c r="D166" s="115" t="str">
        <f>HR!J165</f>
        <v>محمد اسرار الحق</v>
      </c>
      <c r="E166" s="229" t="s">
        <v>403</v>
      </c>
      <c r="F166" s="229" t="s">
        <v>403</v>
      </c>
      <c r="G166" s="229" t="s">
        <v>403</v>
      </c>
      <c r="H166" s="229" t="s">
        <v>403</v>
      </c>
      <c r="I166" s="229">
        <v>0</v>
      </c>
      <c r="J166" s="32"/>
      <c r="K166" s="32"/>
    </row>
    <row r="167" spans="2:11" ht="15.75" hidden="1" customHeight="1">
      <c r="B167" s="220">
        <v>163</v>
      </c>
      <c r="C167" s="32">
        <f>Demographics!D168</f>
        <v>0</v>
      </c>
      <c r="D167" s="115" t="str">
        <f>HR!J166</f>
        <v xml:space="preserve">نوید علی </v>
      </c>
      <c r="E167" s="232" t="s">
        <v>2607</v>
      </c>
      <c r="F167" s="232">
        <v>2015</v>
      </c>
      <c r="G167" s="232">
        <v>2016</v>
      </c>
      <c r="H167" s="232" t="s">
        <v>2247</v>
      </c>
      <c r="I167" s="232">
        <v>1</v>
      </c>
      <c r="J167" s="32"/>
      <c r="K167" s="32"/>
    </row>
    <row r="168" spans="2:11" ht="15.75" hidden="1" customHeight="1">
      <c r="B168" s="220">
        <v>164</v>
      </c>
      <c r="C168" s="32">
        <f>Demographics!D169</f>
        <v>0</v>
      </c>
      <c r="D168" s="115">
        <f>HR!J167</f>
        <v>0</v>
      </c>
      <c r="E168" s="32"/>
      <c r="F168" s="32"/>
      <c r="G168" s="32"/>
      <c r="H168" s="32"/>
      <c r="I168" s="32"/>
      <c r="J168" s="32"/>
      <c r="K168" s="32"/>
    </row>
    <row r="169" spans="2:11" ht="15.75" hidden="1" customHeight="1">
      <c r="B169" s="220">
        <v>165</v>
      </c>
      <c r="C169" s="32">
        <f>Demographics!D170</f>
        <v>0</v>
      </c>
      <c r="D169" s="115">
        <f>HR!J168</f>
        <v>0</v>
      </c>
      <c r="E169" s="32"/>
      <c r="F169" s="32"/>
      <c r="G169" s="32"/>
      <c r="H169" s="32"/>
      <c r="I169" s="32"/>
      <c r="J169" s="32"/>
      <c r="K169" s="32"/>
    </row>
    <row r="170" spans="2:11" ht="15.75" hidden="1" customHeight="1">
      <c r="B170" s="220">
        <v>166</v>
      </c>
      <c r="C170" s="32">
        <f>Demographics!D171</f>
        <v>0</v>
      </c>
      <c r="D170" s="115" t="str">
        <f>HR!J169</f>
        <v>جاوید اکرم</v>
      </c>
      <c r="E170" s="172" t="s">
        <v>2362</v>
      </c>
      <c r="F170" s="172" t="s">
        <v>2363</v>
      </c>
      <c r="G170" s="172">
        <v>2015</v>
      </c>
      <c r="H170" s="172" t="s">
        <v>2265</v>
      </c>
      <c r="I170" s="172">
        <v>1</v>
      </c>
      <c r="J170" s="172"/>
      <c r="K170" s="172"/>
    </row>
    <row r="171" spans="2:11" ht="15.75" hidden="1" customHeight="1">
      <c r="B171" s="220">
        <v>167</v>
      </c>
      <c r="C171" s="32">
        <f>Demographics!D172</f>
        <v>0</v>
      </c>
      <c r="D171" s="115" t="str">
        <f>HR!J170</f>
        <v>احمد رضا</v>
      </c>
      <c r="E171" s="172" t="s">
        <v>2362</v>
      </c>
      <c r="F171" s="172" t="s">
        <v>2363</v>
      </c>
      <c r="G171" s="172">
        <v>2016</v>
      </c>
      <c r="H171" s="172" t="s">
        <v>2265</v>
      </c>
      <c r="I171" s="172">
        <v>1</v>
      </c>
      <c r="J171" s="172"/>
      <c r="K171" s="32"/>
    </row>
    <row r="172" spans="2:11" ht="15.75" hidden="1" customHeight="1">
      <c r="B172" s="220">
        <v>168</v>
      </c>
      <c r="C172" s="32">
        <f>Demographics!D173</f>
        <v>0</v>
      </c>
      <c r="D172" s="115" t="str">
        <f>HR!J171</f>
        <v>علی شہراز</v>
      </c>
      <c r="E172" s="172" t="s">
        <v>2362</v>
      </c>
      <c r="F172" s="172" t="s">
        <v>2363</v>
      </c>
      <c r="G172" s="172">
        <v>2018</v>
      </c>
      <c r="H172" s="172" t="s">
        <v>2265</v>
      </c>
      <c r="I172" s="172">
        <v>1</v>
      </c>
      <c r="J172" s="172"/>
      <c r="K172" s="172">
        <v>0</v>
      </c>
    </row>
    <row r="173" spans="2:11" ht="15.75" hidden="1" customHeight="1">
      <c r="B173" s="220">
        <v>169</v>
      </c>
      <c r="C173" s="32">
        <f>Demographics!D174</f>
        <v>0</v>
      </c>
      <c r="D173" s="115" t="str">
        <f>HR!J172</f>
        <v>احسن بشیر</v>
      </c>
      <c r="E173" s="172" t="s">
        <v>2616</v>
      </c>
      <c r="F173" s="172">
        <v>2016</v>
      </c>
      <c r="G173" s="172">
        <v>2016</v>
      </c>
      <c r="H173" s="172" t="s">
        <v>2265</v>
      </c>
      <c r="I173" s="172">
        <v>1</v>
      </c>
      <c r="J173" s="172"/>
      <c r="K173" s="172">
        <v>0</v>
      </c>
    </row>
    <row r="174" spans="2:11" ht="15.75" customHeight="1">
      <c r="B174" s="220">
        <v>1</v>
      </c>
      <c r="C174" s="389" t="str">
        <f>Demographics!D176</f>
        <v>Angoori</v>
      </c>
      <c r="D174" s="396" t="str">
        <f>HR!J173</f>
        <v>Fayyaz Hussain</v>
      </c>
      <c r="E174" s="421" t="s">
        <v>2392</v>
      </c>
      <c r="F174" s="421">
        <v>2020</v>
      </c>
      <c r="G174" s="421" t="s">
        <v>2561</v>
      </c>
      <c r="H174" s="421" t="s">
        <v>2628</v>
      </c>
      <c r="I174" s="421" t="s">
        <v>403</v>
      </c>
      <c r="J174" s="421">
        <v>1</v>
      </c>
      <c r="K174" s="421">
        <v>0</v>
      </c>
    </row>
    <row r="175" spans="2:11" ht="15.75" customHeight="1">
      <c r="B175" s="220">
        <v>2</v>
      </c>
      <c r="C175" s="389" t="str">
        <f>Demographics!D177</f>
        <v>Ban</v>
      </c>
      <c r="D175" s="396" t="str">
        <f>HR!J174</f>
        <v>Nasir Amin</v>
      </c>
      <c r="E175" s="421" t="s">
        <v>2392</v>
      </c>
      <c r="F175" s="421">
        <v>2019</v>
      </c>
      <c r="G175" s="421" t="s">
        <v>2561</v>
      </c>
      <c r="H175" s="421" t="s">
        <v>2629</v>
      </c>
      <c r="I175" s="421" t="s">
        <v>403</v>
      </c>
      <c r="J175" s="421">
        <v>1</v>
      </c>
      <c r="K175" s="421">
        <v>0</v>
      </c>
    </row>
    <row r="176" spans="2:11" ht="15.75" customHeight="1">
      <c r="B176" s="220">
        <v>3</v>
      </c>
      <c r="C176" s="389" t="str">
        <f>Demographics!D178</f>
        <v>Charahan</v>
      </c>
      <c r="D176" s="396" t="str">
        <f>HR!J175</f>
        <v>Easha Saeed</v>
      </c>
      <c r="E176" s="421" t="s">
        <v>2392</v>
      </c>
      <c r="F176" s="421">
        <v>2022</v>
      </c>
      <c r="G176" s="421" t="s">
        <v>2561</v>
      </c>
      <c r="H176" s="421" t="s">
        <v>2630</v>
      </c>
      <c r="I176" s="421" t="s">
        <v>403</v>
      </c>
      <c r="J176" s="421">
        <v>1</v>
      </c>
      <c r="K176" s="421">
        <v>0</v>
      </c>
    </row>
    <row r="177" spans="2:11" ht="15.75" customHeight="1">
      <c r="B177" s="220">
        <v>4</v>
      </c>
      <c r="C177" s="389" t="str">
        <f>Demographics!D179</f>
        <v>Darya Gali</v>
      </c>
      <c r="D177" s="396" t="str">
        <f>HR!J176</f>
        <v>Mowdat Abbas</v>
      </c>
      <c r="E177" s="421" t="s">
        <v>2392</v>
      </c>
      <c r="F177" s="421">
        <v>2022</v>
      </c>
      <c r="G177" s="421" t="s">
        <v>2561</v>
      </c>
      <c r="H177" s="421" t="s">
        <v>2631</v>
      </c>
      <c r="I177" s="421" t="s">
        <v>403</v>
      </c>
      <c r="J177" s="421">
        <v>1</v>
      </c>
      <c r="K177" s="421">
        <v>0</v>
      </c>
    </row>
    <row r="178" spans="2:11" ht="15.75" customHeight="1">
      <c r="B178" s="220">
        <v>5</v>
      </c>
      <c r="C178" s="389" t="str">
        <f>Demographics!D180</f>
        <v>Dewal</v>
      </c>
      <c r="D178" s="396" t="str">
        <f>HR!J177</f>
        <v>Vaccant</v>
      </c>
      <c r="E178" s="421" t="s">
        <v>2392</v>
      </c>
      <c r="F178" s="421">
        <v>2022</v>
      </c>
      <c r="G178" s="421" t="s">
        <v>2561</v>
      </c>
      <c r="H178" s="389"/>
      <c r="I178" s="421" t="s">
        <v>403</v>
      </c>
      <c r="J178" s="421">
        <v>1</v>
      </c>
      <c r="K178" s="421">
        <v>0</v>
      </c>
    </row>
    <row r="179" spans="2:11" ht="15.75" customHeight="1">
      <c r="B179" s="220">
        <v>6</v>
      </c>
      <c r="C179" s="389" t="str">
        <f>Demographics!D181</f>
        <v>Ghel</v>
      </c>
      <c r="D179" s="396" t="str">
        <f>HR!J178</f>
        <v>Vaccant</v>
      </c>
      <c r="E179" s="421" t="s">
        <v>2394</v>
      </c>
      <c r="F179" s="389"/>
      <c r="G179" s="421"/>
      <c r="H179" s="389"/>
      <c r="I179" s="421"/>
      <c r="J179" s="421">
        <v>0</v>
      </c>
      <c r="K179" s="421">
        <v>1</v>
      </c>
    </row>
    <row r="180" spans="2:11" ht="15.75" customHeight="1">
      <c r="B180" s="220">
        <v>7</v>
      </c>
      <c r="C180" s="389" t="str">
        <f>Demographics!D182</f>
        <v>Ghora Gali</v>
      </c>
      <c r="D180" s="396" t="str">
        <f>HR!J179</f>
        <v>Jalal u ddin</v>
      </c>
      <c r="E180" s="421" t="s">
        <v>2392</v>
      </c>
      <c r="F180" s="421">
        <v>2022</v>
      </c>
      <c r="G180" s="421" t="s">
        <v>2561</v>
      </c>
      <c r="H180" s="421" t="s">
        <v>2632</v>
      </c>
      <c r="I180" s="421" t="s">
        <v>403</v>
      </c>
      <c r="J180" s="421">
        <v>1</v>
      </c>
      <c r="K180" s="421">
        <v>0</v>
      </c>
    </row>
    <row r="181" spans="2:11" ht="15.75" customHeight="1">
      <c r="B181" s="220">
        <v>8</v>
      </c>
      <c r="C181" s="389" t="str">
        <f>Demographics!D183</f>
        <v>Masiari</v>
      </c>
      <c r="D181" s="396" t="str">
        <f>HR!J180</f>
        <v>Asim Ijaz</v>
      </c>
      <c r="E181" s="421" t="s">
        <v>2392</v>
      </c>
      <c r="F181" s="421">
        <v>2018</v>
      </c>
      <c r="G181" s="421" t="s">
        <v>2561</v>
      </c>
      <c r="H181" s="389"/>
      <c r="I181" s="421" t="s">
        <v>403</v>
      </c>
      <c r="J181" s="421">
        <v>1</v>
      </c>
      <c r="K181" s="421">
        <v>0</v>
      </c>
    </row>
    <row r="182" spans="2:11" ht="15.75" customHeight="1">
      <c r="B182" s="220">
        <v>9</v>
      </c>
      <c r="C182" s="389" t="str">
        <f>Demographics!D184</f>
        <v>Murree</v>
      </c>
      <c r="D182" s="396" t="str">
        <f>HR!J181</f>
        <v>M Aftab</v>
      </c>
      <c r="E182" s="421" t="s">
        <v>2392</v>
      </c>
      <c r="F182" s="421">
        <v>2022</v>
      </c>
      <c r="G182" s="421" t="s">
        <v>2561</v>
      </c>
      <c r="H182" s="421" t="s">
        <v>2633</v>
      </c>
      <c r="I182" s="421" t="s">
        <v>403</v>
      </c>
      <c r="J182" s="421">
        <v>1</v>
      </c>
      <c r="K182" s="421">
        <v>0</v>
      </c>
    </row>
    <row r="183" spans="2:11" ht="15.75" customHeight="1">
      <c r="B183" s="220">
        <v>10</v>
      </c>
      <c r="C183" s="389" t="str">
        <f>Demographics!D185</f>
        <v>Numbal</v>
      </c>
      <c r="D183" s="396" t="str">
        <f>HR!J182</f>
        <v>Vaccant</v>
      </c>
      <c r="E183" s="421" t="s">
        <v>2392</v>
      </c>
      <c r="F183" s="421">
        <v>2022</v>
      </c>
      <c r="G183" s="421" t="s">
        <v>2561</v>
      </c>
      <c r="H183" s="421" t="s">
        <v>2634</v>
      </c>
      <c r="I183" s="421" t="s">
        <v>403</v>
      </c>
      <c r="J183" s="421">
        <v>1</v>
      </c>
      <c r="K183" s="421">
        <v>0</v>
      </c>
    </row>
    <row r="184" spans="2:11" ht="15.75" customHeight="1">
      <c r="B184" s="220">
        <v>11</v>
      </c>
      <c r="C184" s="389" t="str">
        <f>Demographics!D186</f>
        <v>Phaghwari</v>
      </c>
      <c r="D184" s="396" t="str">
        <f>HR!J183</f>
        <v>Vaccant</v>
      </c>
      <c r="E184" s="421" t="s">
        <v>2392</v>
      </c>
      <c r="F184" s="421">
        <v>2022</v>
      </c>
      <c r="G184" s="421" t="s">
        <v>2561</v>
      </c>
      <c r="H184" s="389"/>
      <c r="I184" s="421" t="s">
        <v>403</v>
      </c>
      <c r="J184" s="421">
        <v>1</v>
      </c>
      <c r="K184" s="421">
        <v>0</v>
      </c>
    </row>
    <row r="185" spans="2:11" ht="15.75" customHeight="1">
      <c r="B185" s="220">
        <v>12</v>
      </c>
      <c r="C185" s="389" t="str">
        <f>Demographics!D187</f>
        <v>Potha Sharif</v>
      </c>
      <c r="D185" s="396" t="str">
        <f>HR!J184</f>
        <v>M Jhangir</v>
      </c>
      <c r="E185" s="421" t="s">
        <v>2392</v>
      </c>
      <c r="F185" s="421">
        <v>2022</v>
      </c>
      <c r="G185" s="421" t="s">
        <v>2561</v>
      </c>
      <c r="H185" s="421" t="s">
        <v>2635</v>
      </c>
      <c r="I185" s="421" t="s">
        <v>403</v>
      </c>
      <c r="J185" s="421">
        <v>1</v>
      </c>
      <c r="K185" s="421">
        <v>0</v>
      </c>
    </row>
    <row r="186" spans="2:11" ht="15.75" customHeight="1">
      <c r="B186" s="220">
        <v>13</v>
      </c>
      <c r="C186" s="389" t="str">
        <f>Demographics!D188</f>
        <v>Rawat</v>
      </c>
      <c r="D186" s="396" t="str">
        <f>HR!J185</f>
        <v>Moon Ahmed</v>
      </c>
      <c r="E186" s="421" t="s">
        <v>2392</v>
      </c>
      <c r="F186" s="421">
        <v>2022</v>
      </c>
      <c r="G186" s="421" t="s">
        <v>2561</v>
      </c>
      <c r="H186" s="421" t="s">
        <v>2636</v>
      </c>
      <c r="I186" s="421" t="s">
        <v>403</v>
      </c>
      <c r="J186" s="421">
        <v>1</v>
      </c>
      <c r="K186" s="421">
        <v>0</v>
      </c>
    </row>
    <row r="187" spans="2:11" ht="15.75" customHeight="1">
      <c r="B187" s="220">
        <v>14</v>
      </c>
      <c r="C187" s="389" t="str">
        <f>Demographics!D189</f>
        <v>Seher Baghla</v>
      </c>
      <c r="D187" s="396" t="str">
        <f>HR!J186</f>
        <v>Vaccant</v>
      </c>
      <c r="E187" s="421" t="s">
        <v>2385</v>
      </c>
      <c r="F187" s="389"/>
      <c r="G187" s="421"/>
      <c r="H187" s="389"/>
      <c r="I187" s="421" t="s">
        <v>403</v>
      </c>
      <c r="J187" s="421">
        <v>0</v>
      </c>
      <c r="K187" s="421">
        <v>1</v>
      </c>
    </row>
    <row r="188" spans="2:11" ht="15.75" customHeight="1">
      <c r="B188" s="220">
        <v>15</v>
      </c>
      <c r="C188" s="389" t="str">
        <f>Demographics!D190</f>
        <v>Tret</v>
      </c>
      <c r="D188" s="396" t="str">
        <f>HR!J187</f>
        <v>Qasier Abbas</v>
      </c>
      <c r="E188" s="421" t="s">
        <v>2392</v>
      </c>
      <c r="F188" s="421">
        <v>2018</v>
      </c>
      <c r="G188" s="421" t="s">
        <v>2561</v>
      </c>
      <c r="H188" s="389"/>
      <c r="I188" s="421" t="s">
        <v>403</v>
      </c>
      <c r="J188" s="421">
        <v>1</v>
      </c>
      <c r="K188" s="421">
        <v>1</v>
      </c>
    </row>
    <row r="189" spans="2:11" ht="15.75" hidden="1" customHeight="1">
      <c r="B189" s="293">
        <v>185</v>
      </c>
      <c r="C189" s="294" t="s">
        <v>234</v>
      </c>
      <c r="D189" s="295" t="s">
        <v>2790</v>
      </c>
      <c r="E189" s="283" t="s">
        <v>2637</v>
      </c>
      <c r="F189" s="282" t="s">
        <v>2581</v>
      </c>
      <c r="G189" s="282">
        <v>2022</v>
      </c>
      <c r="H189" s="283">
        <v>420386</v>
      </c>
      <c r="I189" s="296" t="s">
        <v>403</v>
      </c>
      <c r="J189" s="296">
        <v>1</v>
      </c>
      <c r="K189" s="307">
        <v>0</v>
      </c>
    </row>
    <row r="190" spans="2:11" ht="15.75" hidden="1" customHeight="1">
      <c r="B190" s="293">
        <v>186</v>
      </c>
      <c r="C190" s="294" t="s">
        <v>236</v>
      </c>
      <c r="D190" s="295" t="s">
        <v>2792</v>
      </c>
      <c r="E190" s="283" t="s">
        <v>2578</v>
      </c>
      <c r="F190" s="282" t="s">
        <v>2581</v>
      </c>
      <c r="G190" s="282">
        <v>2022</v>
      </c>
      <c r="H190" s="283" t="s">
        <v>2851</v>
      </c>
      <c r="I190" s="296" t="s">
        <v>403</v>
      </c>
      <c r="J190" s="296">
        <v>1</v>
      </c>
      <c r="K190" s="307">
        <v>0</v>
      </c>
    </row>
    <row r="191" spans="2:11" ht="15.75" hidden="1" customHeight="1">
      <c r="B191" s="293">
        <v>187</v>
      </c>
      <c r="C191" s="294" t="s">
        <v>237</v>
      </c>
      <c r="D191" s="295" t="s">
        <v>2003</v>
      </c>
      <c r="E191" s="283" t="s">
        <v>2388</v>
      </c>
      <c r="F191" s="282" t="s">
        <v>2581</v>
      </c>
      <c r="G191" s="282">
        <v>2017</v>
      </c>
      <c r="H191" s="283" t="s">
        <v>2852</v>
      </c>
      <c r="I191" s="296" t="s">
        <v>403</v>
      </c>
      <c r="J191" s="296">
        <v>1</v>
      </c>
      <c r="K191" s="307">
        <v>0</v>
      </c>
    </row>
    <row r="192" spans="2:11" ht="15.75" hidden="1" customHeight="1">
      <c r="B192" s="293">
        <v>188</v>
      </c>
      <c r="C192" s="294" t="s">
        <v>238</v>
      </c>
      <c r="D192" s="295" t="s">
        <v>2004</v>
      </c>
      <c r="E192" s="283" t="s">
        <v>2388</v>
      </c>
      <c r="F192" s="282" t="s">
        <v>2581</v>
      </c>
      <c r="G192" s="282">
        <v>2018</v>
      </c>
      <c r="H192" s="283" t="s">
        <v>2853</v>
      </c>
      <c r="I192" s="296" t="s">
        <v>403</v>
      </c>
      <c r="J192" s="296">
        <v>1</v>
      </c>
      <c r="K192" s="307">
        <v>0</v>
      </c>
    </row>
    <row r="193" spans="2:11" ht="15.75" hidden="1" customHeight="1">
      <c r="B193" s="293">
        <v>189</v>
      </c>
      <c r="C193" s="294" t="s">
        <v>239</v>
      </c>
      <c r="D193" s="295" t="s">
        <v>2008</v>
      </c>
      <c r="E193" s="283" t="s">
        <v>2388</v>
      </c>
      <c r="F193" s="282" t="s">
        <v>2581</v>
      </c>
      <c r="G193" s="282">
        <v>2017</v>
      </c>
      <c r="H193" s="283">
        <v>6446240</v>
      </c>
      <c r="I193" s="296" t="s">
        <v>403</v>
      </c>
      <c r="J193" s="296">
        <v>1</v>
      </c>
      <c r="K193" s="307">
        <v>0</v>
      </c>
    </row>
    <row r="194" spans="2:11" ht="15.75" hidden="1" customHeight="1">
      <c r="B194" s="293">
        <v>190</v>
      </c>
      <c r="C194" s="294" t="s">
        <v>240</v>
      </c>
      <c r="D194" s="295" t="s">
        <v>2012</v>
      </c>
      <c r="E194" s="283" t="s">
        <v>2388</v>
      </c>
      <c r="F194" s="282" t="s">
        <v>2581</v>
      </c>
      <c r="G194" s="282">
        <v>2017</v>
      </c>
      <c r="H194" s="283" t="s">
        <v>2854</v>
      </c>
      <c r="I194" s="296" t="s">
        <v>403</v>
      </c>
      <c r="J194" s="296">
        <v>1</v>
      </c>
      <c r="K194" s="307">
        <v>0</v>
      </c>
    </row>
    <row r="195" spans="2:11" ht="15.75" hidden="1" customHeight="1">
      <c r="B195" s="293">
        <v>191</v>
      </c>
      <c r="C195" s="294" t="s">
        <v>241</v>
      </c>
      <c r="D195" s="295" t="s">
        <v>2013</v>
      </c>
      <c r="E195" s="283" t="s">
        <v>2388</v>
      </c>
      <c r="F195" s="282" t="s">
        <v>2581</v>
      </c>
      <c r="G195" s="282">
        <v>2018</v>
      </c>
      <c r="H195" s="283" t="s">
        <v>2855</v>
      </c>
      <c r="I195" s="296" t="s">
        <v>403</v>
      </c>
      <c r="J195" s="296">
        <v>1</v>
      </c>
      <c r="K195" s="307">
        <v>0</v>
      </c>
    </row>
    <row r="196" spans="2:11" ht="15.75" hidden="1" customHeight="1">
      <c r="B196" s="293">
        <v>192</v>
      </c>
      <c r="C196" s="294" t="s">
        <v>242</v>
      </c>
      <c r="D196" s="295" t="s">
        <v>2018</v>
      </c>
      <c r="E196" s="283" t="s">
        <v>2388</v>
      </c>
      <c r="F196" s="282" t="s">
        <v>2581</v>
      </c>
      <c r="G196" s="282">
        <v>2018</v>
      </c>
      <c r="H196" s="283">
        <v>422054</v>
      </c>
      <c r="I196" s="296" t="s">
        <v>403</v>
      </c>
      <c r="J196" s="296">
        <v>1</v>
      </c>
      <c r="K196" s="307">
        <v>0</v>
      </c>
    </row>
    <row r="197" spans="2:11" ht="15.75" hidden="1" customHeight="1">
      <c r="B197" s="297">
        <v>193</v>
      </c>
      <c r="C197" s="298" t="s">
        <v>243</v>
      </c>
      <c r="D197" s="295" t="s">
        <v>2026</v>
      </c>
      <c r="E197" s="283" t="s">
        <v>2388</v>
      </c>
      <c r="F197" s="282" t="s">
        <v>2581</v>
      </c>
      <c r="G197" s="282">
        <v>2017</v>
      </c>
      <c r="H197" s="283">
        <v>420373</v>
      </c>
      <c r="I197" s="296" t="s">
        <v>403</v>
      </c>
      <c r="J197" s="296">
        <v>1</v>
      </c>
      <c r="K197" s="307">
        <v>0</v>
      </c>
    </row>
    <row r="198" spans="2:11" ht="15.75" hidden="1" customHeight="1">
      <c r="B198" s="299">
        <v>194</v>
      </c>
      <c r="C198" s="300" t="s">
        <v>2784</v>
      </c>
      <c r="D198" s="301" t="s">
        <v>2805</v>
      </c>
      <c r="E198" s="283" t="s">
        <v>2388</v>
      </c>
      <c r="F198" s="282" t="s">
        <v>2581</v>
      </c>
      <c r="G198" s="282">
        <v>2022</v>
      </c>
      <c r="H198" s="282"/>
      <c r="I198" s="296" t="s">
        <v>403</v>
      </c>
      <c r="J198" s="296">
        <v>1</v>
      </c>
      <c r="K198" s="307">
        <v>0</v>
      </c>
    </row>
    <row r="199" spans="2:11" ht="15.75" hidden="1" customHeight="1">
      <c r="B199" s="299">
        <v>195</v>
      </c>
      <c r="C199" s="300" t="s">
        <v>2785</v>
      </c>
      <c r="D199" s="302"/>
      <c r="E199" s="287" t="s">
        <v>2578</v>
      </c>
      <c r="F199" s="282" t="s">
        <v>2581</v>
      </c>
      <c r="G199" s="282">
        <v>2017</v>
      </c>
      <c r="H199" s="283" t="s">
        <v>2856</v>
      </c>
      <c r="I199" s="296" t="s">
        <v>403</v>
      </c>
      <c r="J199" s="296">
        <v>1</v>
      </c>
      <c r="K199" s="307">
        <v>0</v>
      </c>
    </row>
    <row r="200" spans="2:11" ht="15.75" hidden="1" customHeight="1">
      <c r="B200" s="299">
        <v>196</v>
      </c>
      <c r="C200" s="300" t="s">
        <v>244</v>
      </c>
      <c r="D200" s="303" t="s">
        <v>2808</v>
      </c>
      <c r="E200" s="283" t="s">
        <v>2388</v>
      </c>
      <c r="F200" s="282" t="s">
        <v>2581</v>
      </c>
      <c r="G200" s="282">
        <v>2022</v>
      </c>
      <c r="H200" s="283">
        <v>418466</v>
      </c>
      <c r="I200" s="296" t="s">
        <v>403</v>
      </c>
      <c r="J200" s="296">
        <v>1</v>
      </c>
      <c r="K200" s="282">
        <v>0</v>
      </c>
    </row>
    <row r="201" spans="2:11" ht="15.75" hidden="1" customHeight="1">
      <c r="B201" s="299">
        <v>197</v>
      </c>
      <c r="C201" s="300" t="s">
        <v>245</v>
      </c>
      <c r="D201" s="301" t="s">
        <v>2810</v>
      </c>
      <c r="E201" s="283" t="s">
        <v>2388</v>
      </c>
      <c r="F201" s="282" t="s">
        <v>2581</v>
      </c>
      <c r="G201" s="282">
        <v>2022</v>
      </c>
      <c r="H201" s="283">
        <v>418440</v>
      </c>
      <c r="I201" s="296" t="s">
        <v>403</v>
      </c>
      <c r="J201" s="296">
        <v>1</v>
      </c>
      <c r="K201" s="282">
        <v>0</v>
      </c>
    </row>
    <row r="202" spans="2:11" ht="15.75" hidden="1" customHeight="1">
      <c r="B202" s="299">
        <v>198</v>
      </c>
      <c r="C202" s="300" t="s">
        <v>246</v>
      </c>
      <c r="D202" s="301" t="s">
        <v>2815</v>
      </c>
      <c r="E202" s="283" t="s">
        <v>2388</v>
      </c>
      <c r="F202" s="282" t="s">
        <v>2581</v>
      </c>
      <c r="G202" s="282">
        <v>2018</v>
      </c>
      <c r="H202" s="283" t="s">
        <v>2857</v>
      </c>
      <c r="I202" s="296" t="s">
        <v>403</v>
      </c>
      <c r="J202" s="296">
        <v>1</v>
      </c>
      <c r="K202" s="282">
        <v>0</v>
      </c>
    </row>
    <row r="203" spans="2:11" ht="15.75" hidden="1" customHeight="1">
      <c r="B203" s="299">
        <v>199</v>
      </c>
      <c r="C203" s="300" t="s">
        <v>247</v>
      </c>
      <c r="D203" s="301" t="s">
        <v>2816</v>
      </c>
      <c r="E203" s="283" t="s">
        <v>2388</v>
      </c>
      <c r="F203" s="282" t="s">
        <v>2581</v>
      </c>
      <c r="G203" s="282">
        <v>2018</v>
      </c>
      <c r="H203" s="283" t="s">
        <v>2858</v>
      </c>
      <c r="I203" s="296" t="s">
        <v>403</v>
      </c>
      <c r="J203" s="296">
        <v>1</v>
      </c>
      <c r="K203" s="282">
        <v>0</v>
      </c>
    </row>
    <row r="204" spans="2:11" ht="15.75" hidden="1" customHeight="1">
      <c r="B204" s="299">
        <v>200</v>
      </c>
      <c r="C204" s="300" t="s">
        <v>248</v>
      </c>
      <c r="D204" s="301" t="s">
        <v>2818</v>
      </c>
      <c r="E204" s="283" t="s">
        <v>2388</v>
      </c>
      <c r="F204" s="282" t="s">
        <v>2581</v>
      </c>
      <c r="G204" s="282">
        <v>2022</v>
      </c>
      <c r="H204" s="283" t="s">
        <v>2859</v>
      </c>
      <c r="I204" s="296" t="s">
        <v>403</v>
      </c>
      <c r="J204" s="296">
        <v>1</v>
      </c>
      <c r="K204" s="282">
        <v>0</v>
      </c>
    </row>
    <row r="205" spans="2:11" ht="15.75" hidden="1" customHeight="1">
      <c r="B205" s="299">
        <v>201</v>
      </c>
      <c r="C205" s="304" t="s">
        <v>249</v>
      </c>
      <c r="D205" s="305" t="s">
        <v>2819</v>
      </c>
      <c r="E205" s="306" t="s">
        <v>2388</v>
      </c>
      <c r="F205" s="307" t="s">
        <v>2581</v>
      </c>
      <c r="G205" s="307">
        <v>2022</v>
      </c>
      <c r="H205" s="339">
        <v>279165</v>
      </c>
      <c r="I205" s="296" t="s">
        <v>403</v>
      </c>
      <c r="J205" s="296">
        <v>1</v>
      </c>
      <c r="K205" s="282">
        <v>0</v>
      </c>
    </row>
    <row r="206" spans="2:11" ht="15.75" hidden="1" customHeight="1">
      <c r="B206" s="299">
        <v>202</v>
      </c>
      <c r="C206" s="308" t="s">
        <v>250</v>
      </c>
      <c r="D206" s="309" t="s">
        <v>2821</v>
      </c>
      <c r="E206" s="310" t="s">
        <v>2388</v>
      </c>
      <c r="F206" s="311" t="s">
        <v>2581</v>
      </c>
      <c r="G206" s="312">
        <v>2017</v>
      </c>
      <c r="H206" s="362" t="s">
        <v>2860</v>
      </c>
      <c r="I206" s="296" t="s">
        <v>403</v>
      </c>
      <c r="J206" s="296">
        <v>1</v>
      </c>
      <c r="K206" s="282">
        <v>0</v>
      </c>
    </row>
    <row r="207" spans="2:11" ht="15.75" hidden="1" customHeight="1">
      <c r="B207" s="299">
        <v>203</v>
      </c>
      <c r="C207" s="308" t="s">
        <v>2786</v>
      </c>
      <c r="D207" s="309" t="s">
        <v>2823</v>
      </c>
      <c r="E207" s="310" t="s">
        <v>2388</v>
      </c>
      <c r="F207" s="311" t="s">
        <v>2581</v>
      </c>
      <c r="G207" s="312">
        <v>2022</v>
      </c>
      <c r="H207" s="364">
        <v>279172</v>
      </c>
      <c r="I207" s="296" t="s">
        <v>403</v>
      </c>
      <c r="J207" s="296">
        <v>1</v>
      </c>
      <c r="K207" s="282">
        <v>0</v>
      </c>
    </row>
    <row r="208" spans="2:11" ht="15.75" hidden="1" customHeight="1">
      <c r="B208" s="299">
        <v>204</v>
      </c>
      <c r="C208" s="308" t="s">
        <v>2787</v>
      </c>
      <c r="D208" s="313"/>
      <c r="E208" s="310" t="s">
        <v>2388</v>
      </c>
      <c r="F208" s="311" t="s">
        <v>2581</v>
      </c>
      <c r="G208" s="308"/>
      <c r="H208" s="289"/>
      <c r="I208" s="296" t="s">
        <v>403</v>
      </c>
      <c r="J208" s="296">
        <v>1</v>
      </c>
      <c r="K208" s="282">
        <v>0</v>
      </c>
    </row>
    <row r="209" spans="2:11" ht="15.75" hidden="1" customHeight="1">
      <c r="B209" s="299">
        <v>205</v>
      </c>
      <c r="C209" s="308" t="s">
        <v>2788</v>
      </c>
      <c r="D209" s="309" t="s">
        <v>2827</v>
      </c>
      <c r="E209" s="310" t="s">
        <v>2388</v>
      </c>
      <c r="F209" s="311" t="s">
        <v>2581</v>
      </c>
      <c r="G209" s="308">
        <v>2022</v>
      </c>
      <c r="H209" s="362">
        <v>420023</v>
      </c>
      <c r="I209" s="296" t="s">
        <v>403</v>
      </c>
      <c r="J209" s="296">
        <v>1</v>
      </c>
      <c r="K209" s="282">
        <v>0</v>
      </c>
    </row>
    <row r="210" spans="2:11" ht="15.75" hidden="1" customHeight="1">
      <c r="B210" s="299">
        <v>206</v>
      </c>
      <c r="C210" s="308" t="s">
        <v>251</v>
      </c>
      <c r="D210" s="309" t="s">
        <v>2829</v>
      </c>
      <c r="E210" s="310" t="s">
        <v>2388</v>
      </c>
      <c r="F210" s="311" t="s">
        <v>2581</v>
      </c>
      <c r="G210" s="308">
        <v>2018</v>
      </c>
      <c r="H210" s="362">
        <v>142263</v>
      </c>
      <c r="I210" s="296" t="s">
        <v>403</v>
      </c>
      <c r="J210" s="296">
        <v>1</v>
      </c>
      <c r="K210" s="282">
        <v>0</v>
      </c>
    </row>
    <row r="211" spans="2:11" ht="15.75" hidden="1" customHeight="1">
      <c r="B211" s="290">
        <v>202</v>
      </c>
      <c r="C211" s="291" t="str">
        <f>Demographics!D214</f>
        <v>Bishandot</v>
      </c>
      <c r="D211" s="291" t="s">
        <v>2046</v>
      </c>
      <c r="E211" s="291" t="s">
        <v>2392</v>
      </c>
      <c r="F211" s="291">
        <v>2016</v>
      </c>
      <c r="G211" s="291" t="s">
        <v>2561</v>
      </c>
      <c r="H211" s="292">
        <v>6457433</v>
      </c>
      <c r="I211" s="292" t="s">
        <v>2638</v>
      </c>
      <c r="J211" s="291">
        <v>1</v>
      </c>
      <c r="K211" s="291">
        <v>1</v>
      </c>
    </row>
    <row r="212" spans="2:11" ht="15.75" hidden="1" customHeight="1">
      <c r="B212" s="220">
        <v>203</v>
      </c>
      <c r="C212" s="32" t="str">
        <f>Demographics!D215</f>
        <v>Choha Khalsa</v>
      </c>
      <c r="D212" s="32" t="s">
        <v>2063</v>
      </c>
      <c r="E212" s="32" t="s">
        <v>2392</v>
      </c>
      <c r="F212" s="32">
        <v>2016</v>
      </c>
      <c r="G212" s="32" t="s">
        <v>2561</v>
      </c>
      <c r="H212" s="235">
        <v>248119</v>
      </c>
      <c r="I212" s="235" t="s">
        <v>2638</v>
      </c>
      <c r="J212" s="32">
        <v>1</v>
      </c>
      <c r="K212" s="32">
        <v>1</v>
      </c>
    </row>
    <row r="213" spans="2:11" ht="15.75" hidden="1" customHeight="1">
      <c r="B213" s="220">
        <v>204</v>
      </c>
      <c r="C213" s="32" t="str">
        <f>Demographics!D216</f>
        <v>Darkali Mamoori</v>
      </c>
      <c r="D213" s="32" t="s">
        <v>2076</v>
      </c>
      <c r="E213" s="32" t="s">
        <v>2392</v>
      </c>
      <c r="F213" s="32">
        <v>2016</v>
      </c>
      <c r="G213" s="32" t="s">
        <v>2561</v>
      </c>
      <c r="H213" s="235">
        <v>8377814</v>
      </c>
      <c r="I213" s="235" t="s">
        <v>2638</v>
      </c>
      <c r="J213" s="32">
        <v>1</v>
      </c>
      <c r="K213" s="32">
        <v>1</v>
      </c>
    </row>
    <row r="214" spans="2:11" ht="15.75" hidden="1" customHeight="1">
      <c r="B214" s="220">
        <v>205</v>
      </c>
      <c r="C214" s="32" t="str">
        <f>Demographics!D217</f>
        <v>Ghazan Abad</v>
      </c>
      <c r="D214" s="32" t="s">
        <v>2096</v>
      </c>
      <c r="E214" s="32" t="s">
        <v>2392</v>
      </c>
      <c r="F214" s="32">
        <v>2016</v>
      </c>
      <c r="G214" s="32" t="s">
        <v>2561</v>
      </c>
      <c r="H214" s="235">
        <v>8378966</v>
      </c>
      <c r="I214" s="235" t="s">
        <v>2638</v>
      </c>
      <c r="J214" s="32">
        <v>1</v>
      </c>
      <c r="K214" s="32">
        <v>1</v>
      </c>
    </row>
    <row r="215" spans="2:11" ht="15.75" hidden="1" customHeight="1">
      <c r="B215" s="220">
        <v>206</v>
      </c>
      <c r="C215" s="32" t="str">
        <f>Demographics!D218</f>
        <v>Guff</v>
      </c>
      <c r="D215" s="32" t="s">
        <v>2106</v>
      </c>
      <c r="E215" s="32" t="s">
        <v>2392</v>
      </c>
      <c r="F215" s="32">
        <v>2016</v>
      </c>
      <c r="G215" s="32" t="s">
        <v>2561</v>
      </c>
      <c r="H215" s="235">
        <v>8378672</v>
      </c>
      <c r="I215" s="235" t="s">
        <v>2638</v>
      </c>
      <c r="J215" s="32">
        <v>1</v>
      </c>
      <c r="K215" s="32">
        <v>1</v>
      </c>
    </row>
    <row r="216" spans="2:11" ht="15.75" hidden="1" customHeight="1">
      <c r="B216" s="220">
        <v>207</v>
      </c>
      <c r="C216" s="32" t="str">
        <f>Demographics!D219</f>
        <v>Kanoha</v>
      </c>
      <c r="D216" s="32" t="s">
        <v>2125</v>
      </c>
      <c r="E216" s="32" t="s">
        <v>2392</v>
      </c>
      <c r="F216" s="32">
        <v>2016</v>
      </c>
      <c r="G216" s="32" t="s">
        <v>2561</v>
      </c>
      <c r="H216" s="235">
        <v>8378953</v>
      </c>
      <c r="I216" s="235" t="s">
        <v>2638</v>
      </c>
      <c r="J216" s="32">
        <v>1</v>
      </c>
      <c r="K216" s="32">
        <v>1</v>
      </c>
    </row>
    <row r="217" spans="2:11" ht="15.75" hidden="1" customHeight="1">
      <c r="B217" s="220">
        <v>208</v>
      </c>
      <c r="C217" s="32" t="str">
        <f>Demographics!D220</f>
        <v>Manianda</v>
      </c>
      <c r="D217" s="32" t="s">
        <v>2141</v>
      </c>
      <c r="E217" s="32" t="s">
        <v>2392</v>
      </c>
      <c r="F217" s="32">
        <v>2016</v>
      </c>
      <c r="G217" s="32" t="s">
        <v>2561</v>
      </c>
      <c r="H217" s="235">
        <v>8377704</v>
      </c>
      <c r="I217" s="235" t="s">
        <v>2638</v>
      </c>
      <c r="J217" s="32">
        <v>1</v>
      </c>
      <c r="K217" s="32">
        <v>1</v>
      </c>
    </row>
    <row r="218" spans="2:11" ht="15.75" hidden="1" customHeight="1">
      <c r="B218" s="220">
        <v>209</v>
      </c>
      <c r="C218" s="32" t="str">
        <f>Demographics!D221</f>
        <v>Nala Musalmana</v>
      </c>
      <c r="D218" s="32"/>
      <c r="E218" s="32" t="s">
        <v>2392</v>
      </c>
      <c r="F218" s="32"/>
      <c r="G218" s="32"/>
      <c r="H218" s="235"/>
      <c r="I218" s="235"/>
      <c r="J218" s="32"/>
      <c r="K218" s="32"/>
    </row>
    <row r="219" spans="2:11" ht="15.75" hidden="1" customHeight="1">
      <c r="B219" s="220">
        <v>210</v>
      </c>
      <c r="C219" s="32" t="str">
        <f>Demographics!D222</f>
        <v>Skoot</v>
      </c>
      <c r="D219" s="32"/>
      <c r="E219" s="32" t="s">
        <v>2392</v>
      </c>
      <c r="F219" s="32"/>
      <c r="G219" s="32"/>
      <c r="H219" s="235"/>
      <c r="I219" s="235"/>
      <c r="J219" s="32"/>
      <c r="K219" s="32"/>
    </row>
    <row r="220" spans="2:11" ht="15.75" hidden="1" customHeight="1">
      <c r="B220" s="220">
        <v>211</v>
      </c>
      <c r="C220" s="32" t="str">
        <f>Demographics!D223</f>
        <v>Smoot</v>
      </c>
      <c r="D220" s="32" t="s">
        <v>2181</v>
      </c>
      <c r="E220" s="32" t="s">
        <v>2392</v>
      </c>
      <c r="F220" s="32">
        <v>2016</v>
      </c>
      <c r="G220" s="32" t="s">
        <v>2561</v>
      </c>
      <c r="H220" s="235">
        <v>248057</v>
      </c>
      <c r="I220" s="235" t="s">
        <v>2638</v>
      </c>
      <c r="J220" s="32">
        <v>1</v>
      </c>
      <c r="K220" s="32">
        <v>1</v>
      </c>
    </row>
    <row r="221" spans="2:11" ht="15.75" hidden="1" customHeight="1">
      <c r="B221" s="220">
        <v>212</v>
      </c>
      <c r="C221" s="32" t="str">
        <f>Demographics!D224</f>
        <v>Kallar Syedan</v>
      </c>
      <c r="D221" s="32" t="s">
        <v>2193</v>
      </c>
      <c r="E221" s="32" t="s">
        <v>2392</v>
      </c>
      <c r="F221" s="32">
        <v>2016</v>
      </c>
      <c r="G221" s="32" t="s">
        <v>2561</v>
      </c>
      <c r="H221" s="235">
        <v>8377789</v>
      </c>
      <c r="I221" s="235" t="s">
        <v>2638</v>
      </c>
      <c r="J221" s="32">
        <v>1</v>
      </c>
      <c r="K221" s="32">
        <v>1</v>
      </c>
    </row>
    <row r="222" spans="2:11" ht="15.75" customHeight="1"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2:11" ht="15.75" customHeight="1"/>
    <row r="224" spans="2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4:K221">
    <filterColumn colId="1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Seher Baghla"/>
        <filter val="Tret"/>
      </filters>
    </filterColumn>
  </autoFilter>
  <mergeCells count="2">
    <mergeCell ref="B1:K1"/>
    <mergeCell ref="B2:K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selection activeCell="C224" sqref="C224"/>
    </sheetView>
  </sheetViews>
  <sheetFormatPr defaultColWidth="14.42578125" defaultRowHeight="15" customHeight="1"/>
  <cols>
    <col min="1" max="1" width="16.42578125" customWidth="1"/>
    <col min="2" max="2" width="7.5703125" customWidth="1"/>
    <col min="3" max="3" width="23.85546875" customWidth="1"/>
    <col min="4" max="4" width="20.42578125" customWidth="1"/>
    <col min="5" max="5" width="16.42578125" customWidth="1"/>
    <col min="6" max="6" width="13.28515625" customWidth="1"/>
    <col min="7" max="7" width="11.28515625" customWidth="1"/>
    <col min="8" max="8" width="10.85546875" customWidth="1"/>
    <col min="9" max="9" width="11.5703125" customWidth="1"/>
    <col min="10" max="26" width="8.7109375" customWidth="1"/>
  </cols>
  <sheetData>
    <row r="1" spans="1:19">
      <c r="B1" s="438" t="s">
        <v>2639</v>
      </c>
      <c r="C1" s="439"/>
      <c r="D1" s="439"/>
      <c r="E1" s="439"/>
      <c r="F1" s="439"/>
      <c r="G1" s="439"/>
      <c r="H1" s="439"/>
      <c r="I1" s="439"/>
      <c r="J1" s="3"/>
      <c r="K1" s="3"/>
      <c r="L1" s="3"/>
      <c r="M1" s="3"/>
    </row>
    <row r="2" spans="1:19" ht="15.75">
      <c r="B2" s="438" t="s">
        <v>2865</v>
      </c>
      <c r="C2" s="439"/>
      <c r="D2" s="439"/>
      <c r="E2" s="439"/>
      <c r="F2" s="439"/>
      <c r="G2" s="439"/>
      <c r="H2" s="439"/>
      <c r="I2" s="439"/>
      <c r="J2" s="3"/>
      <c r="K2" s="3"/>
      <c r="L2" s="3"/>
      <c r="M2" s="119"/>
      <c r="N2" s="119"/>
      <c r="O2" s="119"/>
      <c r="P2" s="119"/>
      <c r="Q2" s="119"/>
      <c r="R2" s="119"/>
    </row>
    <row r="3" spans="1:19" ht="15.75">
      <c r="S3" s="120"/>
    </row>
    <row r="4" spans="1:19" ht="30">
      <c r="A4" s="383" t="s">
        <v>4</v>
      </c>
      <c r="B4" s="381" t="s">
        <v>5</v>
      </c>
      <c r="C4" s="122" t="s">
        <v>6</v>
      </c>
      <c r="D4" s="122" t="s">
        <v>2211</v>
      </c>
      <c r="E4" s="122" t="s">
        <v>2212</v>
      </c>
      <c r="F4" s="122" t="s">
        <v>2214</v>
      </c>
      <c r="G4" s="122" t="s">
        <v>2215</v>
      </c>
      <c r="H4" s="122" t="s">
        <v>2216</v>
      </c>
      <c r="I4" s="122" t="s">
        <v>2321</v>
      </c>
      <c r="S4" s="120"/>
    </row>
    <row r="5" spans="1:19" ht="15.75" hidden="1">
      <c r="A5" s="384">
        <f>HR!A5</f>
        <v>0</v>
      </c>
      <c r="B5" s="382">
        <v>1</v>
      </c>
      <c r="C5" s="28" t="s">
        <v>17</v>
      </c>
      <c r="D5" s="29" t="s">
        <v>2640</v>
      </c>
      <c r="E5" s="29">
        <v>2020</v>
      </c>
      <c r="F5" s="29" t="s">
        <v>2230</v>
      </c>
      <c r="G5" s="29">
        <v>2</v>
      </c>
      <c r="H5" s="29" t="s">
        <v>2641</v>
      </c>
      <c r="I5" s="29"/>
      <c r="R5" s="120"/>
    </row>
    <row r="6" spans="1:19" ht="15.75" hidden="1">
      <c r="A6" s="384">
        <f>HR!A6</f>
        <v>0</v>
      </c>
      <c r="B6" s="382">
        <v>2</v>
      </c>
      <c r="C6" s="28" t="s">
        <v>19</v>
      </c>
      <c r="D6" s="29" t="s">
        <v>2640</v>
      </c>
      <c r="E6" s="29">
        <v>2020</v>
      </c>
      <c r="F6" s="29" t="s">
        <v>2230</v>
      </c>
      <c r="G6" s="29">
        <v>2</v>
      </c>
      <c r="H6" s="29" t="s">
        <v>2641</v>
      </c>
      <c r="I6" s="29"/>
      <c r="R6" s="127"/>
    </row>
    <row r="7" spans="1:19" ht="15.75" hidden="1">
      <c r="A7" s="384">
        <f>HR!A7</f>
        <v>0</v>
      </c>
      <c r="B7" s="382">
        <v>3</v>
      </c>
      <c r="C7" s="28" t="s">
        <v>20</v>
      </c>
      <c r="D7" s="29" t="s">
        <v>2640</v>
      </c>
      <c r="E7" s="29">
        <v>2020</v>
      </c>
      <c r="F7" s="29" t="s">
        <v>2230</v>
      </c>
      <c r="G7" s="29">
        <v>2</v>
      </c>
      <c r="H7" s="29" t="s">
        <v>2641</v>
      </c>
      <c r="I7" s="29"/>
      <c r="R7" s="127"/>
    </row>
    <row r="8" spans="1:19" ht="15.75" hidden="1">
      <c r="A8" s="384">
        <f>HR!A8</f>
        <v>0</v>
      </c>
      <c r="B8" s="382">
        <v>4</v>
      </c>
      <c r="C8" s="28" t="s">
        <v>21</v>
      </c>
      <c r="D8" s="29" t="s">
        <v>2640</v>
      </c>
      <c r="E8" s="29">
        <v>2020</v>
      </c>
      <c r="F8" s="29" t="s">
        <v>2230</v>
      </c>
      <c r="G8" s="29">
        <v>2</v>
      </c>
      <c r="H8" s="29" t="s">
        <v>2641</v>
      </c>
      <c r="I8" s="29"/>
      <c r="R8" s="127"/>
    </row>
    <row r="9" spans="1:19" ht="15.75" hidden="1">
      <c r="A9" s="384">
        <f>HR!A9</f>
        <v>0</v>
      </c>
      <c r="B9" s="382">
        <v>5</v>
      </c>
      <c r="C9" s="28" t="s">
        <v>22</v>
      </c>
      <c r="D9" s="29" t="s">
        <v>2640</v>
      </c>
      <c r="E9" s="29">
        <v>2020</v>
      </c>
      <c r="F9" s="29" t="s">
        <v>2230</v>
      </c>
      <c r="G9" s="29">
        <v>2</v>
      </c>
      <c r="H9" s="29" t="s">
        <v>2641</v>
      </c>
      <c r="I9" s="29"/>
      <c r="R9" s="127"/>
    </row>
    <row r="10" spans="1:19" ht="15.75" hidden="1">
      <c r="A10" s="384">
        <f>HR!A10</f>
        <v>0</v>
      </c>
      <c r="B10" s="382">
        <v>6</v>
      </c>
      <c r="C10" s="28" t="s">
        <v>24</v>
      </c>
      <c r="D10" s="29" t="s">
        <v>2640</v>
      </c>
      <c r="E10" s="29">
        <v>2020</v>
      </c>
      <c r="F10" s="29" t="s">
        <v>2230</v>
      </c>
      <c r="G10" s="29">
        <v>2</v>
      </c>
      <c r="H10" s="29" t="s">
        <v>2641</v>
      </c>
      <c r="I10" s="29"/>
      <c r="R10" s="127"/>
    </row>
    <row r="11" spans="1:19" ht="15.75" hidden="1">
      <c r="A11" s="384" t="s">
        <v>2226</v>
      </c>
      <c r="B11" s="382">
        <v>7</v>
      </c>
      <c r="C11" s="28" t="s">
        <v>25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/>
      <c r="R11" s="127"/>
    </row>
    <row r="12" spans="1:19" ht="15.75" hidden="1">
      <c r="A12" s="384">
        <f>HR!A12</f>
        <v>0</v>
      </c>
      <c r="B12" s="382">
        <v>8</v>
      </c>
      <c r="C12" s="28" t="s">
        <v>26</v>
      </c>
      <c r="D12" s="29" t="s">
        <v>2640</v>
      </c>
      <c r="E12" s="29">
        <v>2020</v>
      </c>
      <c r="F12" s="29" t="s">
        <v>2230</v>
      </c>
      <c r="G12" s="29">
        <v>2</v>
      </c>
      <c r="H12" s="29" t="s">
        <v>2641</v>
      </c>
      <c r="I12" s="29"/>
      <c r="R12" s="127"/>
    </row>
    <row r="13" spans="1:19" ht="15.75" hidden="1">
      <c r="A13" s="384">
        <f>HR!A13</f>
        <v>0</v>
      </c>
      <c r="B13" s="382">
        <v>9</v>
      </c>
      <c r="C13" s="28" t="s">
        <v>27</v>
      </c>
      <c r="D13" s="30" t="s">
        <v>28</v>
      </c>
      <c r="E13" s="30" t="s">
        <v>28</v>
      </c>
      <c r="F13" s="30" t="s">
        <v>28</v>
      </c>
      <c r="G13" s="30" t="s">
        <v>28</v>
      </c>
      <c r="H13" s="30" t="s">
        <v>28</v>
      </c>
      <c r="I13" s="29"/>
      <c r="R13" s="127"/>
    </row>
    <row r="14" spans="1:19" ht="15.75" hidden="1">
      <c r="A14" s="384">
        <f>HR!A14</f>
        <v>0</v>
      </c>
      <c r="B14" s="382">
        <v>10</v>
      </c>
      <c r="C14" s="28" t="s">
        <v>29</v>
      </c>
      <c r="D14" s="29" t="s">
        <v>2640</v>
      </c>
      <c r="E14" s="29">
        <v>2020</v>
      </c>
      <c r="F14" s="29" t="s">
        <v>2230</v>
      </c>
      <c r="G14" s="29">
        <v>2</v>
      </c>
      <c r="H14" s="29" t="s">
        <v>2641</v>
      </c>
      <c r="I14" s="29"/>
      <c r="R14" s="127"/>
    </row>
    <row r="15" spans="1:19" hidden="1">
      <c r="A15" s="384">
        <f>HR!A15</f>
        <v>0</v>
      </c>
      <c r="B15" s="382">
        <v>11</v>
      </c>
      <c r="C15" s="28" t="s">
        <v>30</v>
      </c>
      <c r="D15" s="29" t="s">
        <v>2640</v>
      </c>
      <c r="E15" s="29">
        <v>2020</v>
      </c>
      <c r="F15" s="29" t="s">
        <v>2230</v>
      </c>
      <c r="G15" s="29">
        <v>2</v>
      </c>
      <c r="H15" s="29" t="s">
        <v>2641</v>
      </c>
      <c r="I15" s="29"/>
    </row>
    <row r="16" spans="1:19" hidden="1">
      <c r="A16" s="384">
        <f>HR!A16</f>
        <v>0</v>
      </c>
      <c r="B16" s="382">
        <v>12</v>
      </c>
      <c r="C16" s="28" t="s">
        <v>31</v>
      </c>
      <c r="D16" s="29" t="s">
        <v>2640</v>
      </c>
      <c r="E16" s="29">
        <v>2020</v>
      </c>
      <c r="F16" s="29" t="s">
        <v>2230</v>
      </c>
      <c r="G16" s="29">
        <v>2</v>
      </c>
      <c r="H16" s="29" t="s">
        <v>2641</v>
      </c>
      <c r="I16" s="29"/>
    </row>
    <row r="17" spans="1:9" hidden="1">
      <c r="A17" s="384">
        <f>HR!A17</f>
        <v>0</v>
      </c>
      <c r="B17" s="382">
        <v>13</v>
      </c>
      <c r="C17" s="28" t="s">
        <v>32</v>
      </c>
      <c r="D17" s="29" t="s">
        <v>2640</v>
      </c>
      <c r="E17" s="29">
        <v>2020</v>
      </c>
      <c r="F17" s="29" t="s">
        <v>2230</v>
      </c>
      <c r="G17" s="29">
        <v>2</v>
      </c>
      <c r="H17" s="29" t="s">
        <v>2641</v>
      </c>
      <c r="I17" s="29"/>
    </row>
    <row r="18" spans="1:9" hidden="1">
      <c r="A18" s="384">
        <f>HR!A18</f>
        <v>0</v>
      </c>
      <c r="B18" s="382">
        <v>14</v>
      </c>
      <c r="C18" s="28" t="s">
        <v>33</v>
      </c>
      <c r="D18" s="29" t="s">
        <v>2640</v>
      </c>
      <c r="E18" s="29">
        <v>2020</v>
      </c>
      <c r="F18" s="29" t="s">
        <v>2230</v>
      </c>
      <c r="G18" s="29">
        <v>2</v>
      </c>
      <c r="H18" s="29" t="s">
        <v>2641</v>
      </c>
      <c r="I18" s="29"/>
    </row>
    <row r="19" spans="1:9" hidden="1">
      <c r="A19" s="384">
        <f>HR!A19</f>
        <v>0</v>
      </c>
      <c r="B19" s="382">
        <v>15</v>
      </c>
      <c r="C19" s="28" t="s">
        <v>34</v>
      </c>
      <c r="D19" s="29" t="s">
        <v>2640</v>
      </c>
      <c r="E19" s="29">
        <v>2020</v>
      </c>
      <c r="F19" s="29" t="s">
        <v>2230</v>
      </c>
      <c r="G19" s="29">
        <v>2</v>
      </c>
      <c r="H19" s="29" t="s">
        <v>2641</v>
      </c>
      <c r="I19" s="29"/>
    </row>
    <row r="20" spans="1:9" hidden="1">
      <c r="A20" s="385" t="s">
        <v>35</v>
      </c>
      <c r="B20" s="382">
        <v>16</v>
      </c>
      <c r="C20" s="173" t="s">
        <v>36</v>
      </c>
      <c r="D20" s="39" t="s">
        <v>2640</v>
      </c>
      <c r="E20" s="29">
        <v>2010</v>
      </c>
      <c r="F20" s="29" t="s">
        <v>2230</v>
      </c>
      <c r="G20" s="29">
        <v>2</v>
      </c>
      <c r="H20" s="29" t="s">
        <v>2641</v>
      </c>
      <c r="I20" s="29" t="s">
        <v>2385</v>
      </c>
    </row>
    <row r="21" spans="1:9" ht="15.75" hidden="1" customHeight="1">
      <c r="A21" s="385" t="s">
        <v>35</v>
      </c>
      <c r="B21" s="382">
        <v>17</v>
      </c>
      <c r="C21" s="173" t="s">
        <v>38</v>
      </c>
      <c r="D21" s="39" t="s">
        <v>2640</v>
      </c>
      <c r="E21" s="29" t="s">
        <v>28</v>
      </c>
      <c r="F21" s="29" t="s">
        <v>28</v>
      </c>
      <c r="G21" s="29">
        <v>1</v>
      </c>
      <c r="H21" s="29"/>
      <c r="I21" s="29" t="s">
        <v>28</v>
      </c>
    </row>
    <row r="22" spans="1:9" ht="15.75" hidden="1" customHeight="1">
      <c r="A22" s="385" t="s">
        <v>35</v>
      </c>
      <c r="B22" s="382">
        <v>18</v>
      </c>
      <c r="C22" s="173" t="s">
        <v>40</v>
      </c>
      <c r="D22" s="39" t="s">
        <v>2640</v>
      </c>
      <c r="E22" s="29" t="s">
        <v>28</v>
      </c>
      <c r="F22" s="29" t="s">
        <v>28</v>
      </c>
      <c r="G22" s="29">
        <v>2</v>
      </c>
      <c r="H22" s="29"/>
      <c r="I22" s="29" t="s">
        <v>28</v>
      </c>
    </row>
    <row r="23" spans="1:9" ht="15.75" hidden="1" customHeight="1">
      <c r="A23" s="385" t="s">
        <v>35</v>
      </c>
      <c r="B23" s="382">
        <v>19</v>
      </c>
      <c r="C23" s="173" t="s">
        <v>42</v>
      </c>
      <c r="D23" s="39" t="s">
        <v>2640</v>
      </c>
      <c r="E23" s="29" t="s">
        <v>28</v>
      </c>
      <c r="F23" s="29" t="s">
        <v>28</v>
      </c>
      <c r="G23" s="29" t="s">
        <v>28</v>
      </c>
      <c r="H23" s="29" t="s">
        <v>28</v>
      </c>
      <c r="I23" s="29">
        <v>1</v>
      </c>
    </row>
    <row r="24" spans="1:9" ht="15.75" hidden="1" customHeight="1">
      <c r="A24" s="385" t="s">
        <v>35</v>
      </c>
      <c r="B24" s="382">
        <v>20</v>
      </c>
      <c r="C24" s="173" t="s">
        <v>44</v>
      </c>
      <c r="D24" s="39" t="s">
        <v>2640</v>
      </c>
      <c r="E24" s="29" t="s">
        <v>28</v>
      </c>
      <c r="F24" s="29" t="s">
        <v>28</v>
      </c>
      <c r="G24" s="29" t="s">
        <v>28</v>
      </c>
      <c r="H24" s="29" t="s">
        <v>28</v>
      </c>
      <c r="I24" s="29">
        <v>1</v>
      </c>
    </row>
    <row r="25" spans="1:9" ht="15.75" hidden="1" customHeight="1">
      <c r="A25" s="385" t="s">
        <v>35</v>
      </c>
      <c r="B25" s="382">
        <v>21</v>
      </c>
      <c r="C25" s="173" t="s">
        <v>46</v>
      </c>
      <c r="D25" s="39" t="s">
        <v>2640</v>
      </c>
      <c r="E25" s="29" t="s">
        <v>28</v>
      </c>
      <c r="F25" s="29" t="s">
        <v>28</v>
      </c>
      <c r="G25" s="29" t="s">
        <v>28</v>
      </c>
      <c r="H25" s="29" t="s">
        <v>28</v>
      </c>
      <c r="I25" s="29" t="s">
        <v>28</v>
      </c>
    </row>
    <row r="26" spans="1:9" ht="15.75" hidden="1" customHeight="1">
      <c r="A26" s="385" t="s">
        <v>35</v>
      </c>
      <c r="B26" s="382">
        <v>22</v>
      </c>
      <c r="C26" s="173" t="s">
        <v>48</v>
      </c>
      <c r="D26" s="39" t="s">
        <v>2640</v>
      </c>
      <c r="E26" s="29" t="s">
        <v>28</v>
      </c>
      <c r="F26" s="29" t="s">
        <v>28</v>
      </c>
      <c r="G26" s="29" t="s">
        <v>28</v>
      </c>
      <c r="H26" s="29" t="s">
        <v>28</v>
      </c>
      <c r="I26" s="29" t="s">
        <v>28</v>
      </c>
    </row>
    <row r="27" spans="1:9" ht="15.75" hidden="1" customHeight="1">
      <c r="A27" s="385" t="s">
        <v>35</v>
      </c>
      <c r="B27" s="382">
        <v>23</v>
      </c>
      <c r="C27" s="173" t="s">
        <v>50</v>
      </c>
      <c r="D27" s="39" t="s">
        <v>2640</v>
      </c>
      <c r="E27" s="29">
        <v>2010</v>
      </c>
      <c r="F27" s="29" t="s">
        <v>2243</v>
      </c>
      <c r="G27" s="29">
        <v>2</v>
      </c>
      <c r="H27" s="29" t="s">
        <v>2641</v>
      </c>
      <c r="I27" s="29" t="s">
        <v>2385</v>
      </c>
    </row>
    <row r="28" spans="1:9" ht="15.75" hidden="1" customHeight="1">
      <c r="A28" s="385" t="s">
        <v>35</v>
      </c>
      <c r="B28" s="382">
        <v>24</v>
      </c>
      <c r="C28" s="173" t="s">
        <v>52</v>
      </c>
      <c r="D28" s="39" t="s">
        <v>2640</v>
      </c>
      <c r="E28" s="29" t="s">
        <v>28</v>
      </c>
      <c r="F28" s="29" t="s">
        <v>28</v>
      </c>
      <c r="G28" s="29" t="s">
        <v>28</v>
      </c>
      <c r="H28" s="29" t="s">
        <v>28</v>
      </c>
      <c r="I28" s="29" t="s">
        <v>28</v>
      </c>
    </row>
    <row r="29" spans="1:9" ht="15.75" hidden="1" customHeight="1">
      <c r="A29" s="385" t="s">
        <v>35</v>
      </c>
      <c r="B29" s="382">
        <v>25</v>
      </c>
      <c r="C29" s="173" t="s">
        <v>54</v>
      </c>
      <c r="D29" s="39" t="s">
        <v>2640</v>
      </c>
      <c r="E29" s="29" t="s">
        <v>28</v>
      </c>
      <c r="F29" s="29" t="s">
        <v>28</v>
      </c>
      <c r="G29" s="29" t="s">
        <v>28</v>
      </c>
      <c r="H29" s="29" t="s">
        <v>28</v>
      </c>
      <c r="I29" s="29">
        <v>1</v>
      </c>
    </row>
    <row r="30" spans="1:9" ht="15.75" hidden="1" customHeight="1">
      <c r="A30" s="385" t="s">
        <v>35</v>
      </c>
      <c r="B30" s="382">
        <v>26</v>
      </c>
      <c r="C30" s="173" t="s">
        <v>56</v>
      </c>
      <c r="D30" s="39" t="s">
        <v>2640</v>
      </c>
      <c r="E30" s="29" t="s">
        <v>28</v>
      </c>
      <c r="F30" s="29" t="s">
        <v>28</v>
      </c>
      <c r="G30" s="29" t="s">
        <v>28</v>
      </c>
      <c r="H30" s="29" t="s">
        <v>28</v>
      </c>
      <c r="I30" s="29" t="s">
        <v>28</v>
      </c>
    </row>
    <row r="31" spans="1:9" ht="15.75" hidden="1" customHeight="1">
      <c r="A31" s="385" t="s">
        <v>35</v>
      </c>
      <c r="B31" s="382">
        <v>27</v>
      </c>
      <c r="C31" s="173" t="s">
        <v>58</v>
      </c>
      <c r="D31" s="39" t="s">
        <v>2640</v>
      </c>
      <c r="E31" s="29">
        <v>2010</v>
      </c>
      <c r="F31" s="29" t="s">
        <v>2243</v>
      </c>
      <c r="G31" s="29">
        <v>2</v>
      </c>
      <c r="H31" s="29" t="s">
        <v>2641</v>
      </c>
      <c r="I31" s="29" t="s">
        <v>2385</v>
      </c>
    </row>
    <row r="32" spans="1:9" ht="15.75" hidden="1" customHeight="1">
      <c r="A32" s="385" t="s">
        <v>35</v>
      </c>
      <c r="B32" s="382">
        <v>28</v>
      </c>
      <c r="C32" s="173" t="s">
        <v>60</v>
      </c>
      <c r="D32" s="39" t="s">
        <v>2640</v>
      </c>
      <c r="E32" s="29" t="s">
        <v>28</v>
      </c>
      <c r="F32" s="29" t="s">
        <v>28</v>
      </c>
      <c r="G32" s="29" t="s">
        <v>28</v>
      </c>
      <c r="H32" s="29" t="s">
        <v>28</v>
      </c>
      <c r="I32" s="29">
        <v>1</v>
      </c>
    </row>
    <row r="33" spans="1:9" ht="15.75" hidden="1" customHeight="1">
      <c r="A33" s="385" t="s">
        <v>35</v>
      </c>
      <c r="B33" s="382">
        <v>29</v>
      </c>
      <c r="C33" s="173" t="s">
        <v>62</v>
      </c>
      <c r="D33" s="39" t="s">
        <v>2640</v>
      </c>
      <c r="E33" s="29" t="s">
        <v>28</v>
      </c>
      <c r="F33" s="29" t="s">
        <v>28</v>
      </c>
      <c r="G33" s="29" t="s">
        <v>28</v>
      </c>
      <c r="H33" s="29" t="s">
        <v>28</v>
      </c>
      <c r="I33" s="29">
        <v>1</v>
      </c>
    </row>
    <row r="34" spans="1:9" ht="15.75" hidden="1" customHeight="1">
      <c r="A34" s="385" t="s">
        <v>35</v>
      </c>
      <c r="B34" s="382">
        <v>30</v>
      </c>
      <c r="C34" s="173" t="s">
        <v>64</v>
      </c>
      <c r="D34" s="39" t="s">
        <v>2640</v>
      </c>
      <c r="E34" s="29">
        <v>2010</v>
      </c>
      <c r="F34" s="29" t="s">
        <v>2243</v>
      </c>
      <c r="G34" s="29">
        <v>2</v>
      </c>
      <c r="H34" s="29" t="s">
        <v>2641</v>
      </c>
      <c r="I34" s="29" t="s">
        <v>2385</v>
      </c>
    </row>
    <row r="35" spans="1:9" ht="15.75" hidden="1" customHeight="1">
      <c r="A35" s="385" t="s">
        <v>35</v>
      </c>
      <c r="B35" s="382">
        <v>31</v>
      </c>
      <c r="C35" s="173" t="s">
        <v>66</v>
      </c>
      <c r="D35" s="39" t="s">
        <v>2640</v>
      </c>
      <c r="E35" s="29" t="s">
        <v>28</v>
      </c>
      <c r="F35" s="29" t="s">
        <v>28</v>
      </c>
      <c r="G35" s="29" t="s">
        <v>28</v>
      </c>
      <c r="H35" s="29" t="s">
        <v>28</v>
      </c>
      <c r="I35" s="29">
        <v>1</v>
      </c>
    </row>
    <row r="36" spans="1:9" ht="15.75" hidden="1" customHeight="1">
      <c r="A36" s="385" t="s">
        <v>35</v>
      </c>
      <c r="B36" s="382">
        <v>32</v>
      </c>
      <c r="C36" s="173" t="s">
        <v>68</v>
      </c>
      <c r="D36" s="39" t="s">
        <v>2640</v>
      </c>
      <c r="E36" s="29" t="s">
        <v>28</v>
      </c>
      <c r="F36" s="29" t="s">
        <v>28</v>
      </c>
      <c r="G36" s="29" t="s">
        <v>28</v>
      </c>
      <c r="H36" s="29" t="s">
        <v>28</v>
      </c>
      <c r="I36" s="29">
        <v>1</v>
      </c>
    </row>
    <row r="37" spans="1:9" ht="15.75" hidden="1" customHeight="1">
      <c r="A37" s="385" t="s">
        <v>35</v>
      </c>
      <c r="B37" s="382">
        <v>33</v>
      </c>
      <c r="C37" s="173" t="s">
        <v>70</v>
      </c>
      <c r="D37" s="39" t="s">
        <v>2640</v>
      </c>
      <c r="E37" s="29" t="s">
        <v>28</v>
      </c>
      <c r="F37" s="29" t="s">
        <v>28</v>
      </c>
      <c r="G37" s="29" t="s">
        <v>28</v>
      </c>
      <c r="H37" s="29" t="s">
        <v>28</v>
      </c>
      <c r="I37" s="29">
        <v>1</v>
      </c>
    </row>
    <row r="38" spans="1:9" ht="15.75" hidden="1" customHeight="1">
      <c r="A38" s="385" t="s">
        <v>35</v>
      </c>
      <c r="B38" s="382">
        <v>34</v>
      </c>
      <c r="C38" s="173" t="s">
        <v>72</v>
      </c>
      <c r="D38" s="39" t="s">
        <v>2640</v>
      </c>
      <c r="E38" s="29">
        <v>2015</v>
      </c>
      <c r="F38" s="29" t="s">
        <v>2243</v>
      </c>
      <c r="G38" s="29">
        <v>1</v>
      </c>
      <c r="H38" s="29" t="s">
        <v>2642</v>
      </c>
      <c r="I38" s="29" t="s">
        <v>2385</v>
      </c>
    </row>
    <row r="39" spans="1:9" ht="15.75" hidden="1" customHeight="1">
      <c r="A39" s="385" t="s">
        <v>35</v>
      </c>
      <c r="B39" s="382">
        <v>35</v>
      </c>
      <c r="C39" s="173" t="s">
        <v>74</v>
      </c>
      <c r="D39" s="39" t="s">
        <v>2640</v>
      </c>
      <c r="E39" s="29">
        <v>2010</v>
      </c>
      <c r="F39" s="29" t="s">
        <v>2243</v>
      </c>
      <c r="G39" s="29">
        <v>2</v>
      </c>
      <c r="H39" s="29" t="s">
        <v>2641</v>
      </c>
      <c r="I39" s="29" t="s">
        <v>2385</v>
      </c>
    </row>
    <row r="40" spans="1:9" ht="15.75" hidden="1" customHeight="1">
      <c r="A40" s="385" t="s">
        <v>35</v>
      </c>
      <c r="B40" s="382">
        <v>36</v>
      </c>
      <c r="C40" s="173" t="s">
        <v>76</v>
      </c>
      <c r="D40" s="39" t="s">
        <v>2640</v>
      </c>
      <c r="E40" s="29">
        <v>2015</v>
      </c>
      <c r="F40" s="29" t="s">
        <v>2243</v>
      </c>
      <c r="G40" s="29">
        <v>1</v>
      </c>
      <c r="H40" s="29">
        <v>7</v>
      </c>
      <c r="I40" s="29" t="s">
        <v>2385</v>
      </c>
    </row>
    <row r="41" spans="1:9" ht="15.75" hidden="1" customHeight="1">
      <c r="A41" s="385" t="s">
        <v>35</v>
      </c>
      <c r="B41" s="382">
        <v>37</v>
      </c>
      <c r="C41" s="173" t="s">
        <v>78</v>
      </c>
      <c r="D41" s="39" t="s">
        <v>2640</v>
      </c>
      <c r="E41" s="29" t="s">
        <v>28</v>
      </c>
      <c r="F41" s="29" t="s">
        <v>28</v>
      </c>
      <c r="G41" s="29" t="s">
        <v>28</v>
      </c>
      <c r="H41" s="29" t="s">
        <v>28</v>
      </c>
      <c r="I41" s="29" t="s">
        <v>28</v>
      </c>
    </row>
    <row r="42" spans="1:9" ht="15.75" hidden="1" customHeight="1">
      <c r="A42" s="385" t="s">
        <v>35</v>
      </c>
      <c r="B42" s="382">
        <v>38</v>
      </c>
      <c r="C42" s="173" t="s">
        <v>80</v>
      </c>
      <c r="D42" s="39" t="s">
        <v>2640</v>
      </c>
      <c r="E42" s="29" t="s">
        <v>28</v>
      </c>
      <c r="F42" s="29" t="s">
        <v>28</v>
      </c>
      <c r="G42" s="29" t="s">
        <v>28</v>
      </c>
      <c r="H42" s="29" t="s">
        <v>28</v>
      </c>
      <c r="I42" s="29" t="s">
        <v>28</v>
      </c>
    </row>
    <row r="43" spans="1:9" ht="15.75" hidden="1" customHeight="1">
      <c r="A43" s="385" t="s">
        <v>35</v>
      </c>
      <c r="B43" s="382">
        <v>39</v>
      </c>
      <c r="C43" s="173" t="s">
        <v>82</v>
      </c>
      <c r="D43" s="39" t="s">
        <v>2640</v>
      </c>
      <c r="E43" s="29" t="s">
        <v>28</v>
      </c>
      <c r="F43" s="29" t="s">
        <v>28</v>
      </c>
      <c r="G43" s="29" t="s">
        <v>28</v>
      </c>
      <c r="H43" s="29" t="s">
        <v>28</v>
      </c>
      <c r="I43" s="29">
        <v>1</v>
      </c>
    </row>
    <row r="44" spans="1:9" ht="15.75" hidden="1" customHeight="1">
      <c r="A44" s="385" t="s">
        <v>35</v>
      </c>
      <c r="B44" s="382">
        <v>40</v>
      </c>
      <c r="C44" s="173" t="s">
        <v>84</v>
      </c>
      <c r="D44" s="39" t="s">
        <v>2640</v>
      </c>
      <c r="E44" s="29" t="s">
        <v>28</v>
      </c>
      <c r="F44" s="29" t="s">
        <v>28</v>
      </c>
      <c r="G44" s="29" t="s">
        <v>28</v>
      </c>
      <c r="H44" s="29" t="s">
        <v>28</v>
      </c>
      <c r="I44" s="29">
        <v>1</v>
      </c>
    </row>
    <row r="45" spans="1:9" ht="15.75" hidden="1" customHeight="1">
      <c r="A45" s="385" t="s">
        <v>35</v>
      </c>
      <c r="B45" s="382">
        <v>41</v>
      </c>
      <c r="C45" s="173" t="s">
        <v>86</v>
      </c>
      <c r="D45" s="39" t="s">
        <v>2640</v>
      </c>
      <c r="E45" s="29" t="s">
        <v>28</v>
      </c>
      <c r="F45" s="29" t="s">
        <v>28</v>
      </c>
      <c r="G45" s="29" t="s">
        <v>28</v>
      </c>
      <c r="H45" s="29" t="s">
        <v>28</v>
      </c>
      <c r="I45" s="29">
        <v>1</v>
      </c>
    </row>
    <row r="46" spans="1:9" ht="15.75" hidden="1" customHeight="1">
      <c r="A46" s="385" t="s">
        <v>35</v>
      </c>
      <c r="B46" s="382">
        <v>42</v>
      </c>
      <c r="C46" s="173" t="s">
        <v>88</v>
      </c>
      <c r="D46" s="39" t="s">
        <v>2640</v>
      </c>
      <c r="E46" s="29" t="s">
        <v>28</v>
      </c>
      <c r="F46" s="29" t="s">
        <v>28</v>
      </c>
      <c r="G46" s="29">
        <v>2</v>
      </c>
      <c r="H46" s="29">
        <v>24</v>
      </c>
      <c r="I46" s="29" t="s">
        <v>28</v>
      </c>
    </row>
    <row r="47" spans="1:9" ht="15.75" hidden="1" customHeight="1">
      <c r="A47" s="385" t="s">
        <v>35</v>
      </c>
      <c r="B47" s="382">
        <v>43</v>
      </c>
      <c r="C47" s="173" t="s">
        <v>90</v>
      </c>
      <c r="D47" s="39" t="s">
        <v>2640</v>
      </c>
      <c r="E47" s="29" t="s">
        <v>28</v>
      </c>
      <c r="F47" s="29" t="s">
        <v>28</v>
      </c>
      <c r="G47" s="29" t="s">
        <v>28</v>
      </c>
      <c r="H47" s="29" t="s">
        <v>28</v>
      </c>
      <c r="I47" s="29">
        <v>1</v>
      </c>
    </row>
    <row r="48" spans="1:9" ht="15.75" hidden="1" customHeight="1">
      <c r="A48" s="385" t="s">
        <v>35</v>
      </c>
      <c r="B48" s="382">
        <v>44</v>
      </c>
      <c r="C48" s="173" t="s">
        <v>92</v>
      </c>
      <c r="D48" s="39" t="s">
        <v>2640</v>
      </c>
      <c r="E48" s="29" t="s">
        <v>28</v>
      </c>
      <c r="F48" s="29" t="s">
        <v>28</v>
      </c>
      <c r="G48" s="29" t="s">
        <v>28</v>
      </c>
      <c r="H48" s="29" t="s">
        <v>28</v>
      </c>
      <c r="I48" s="29" t="s">
        <v>28</v>
      </c>
    </row>
    <row r="49" spans="1:9" ht="15.75" hidden="1" customHeight="1">
      <c r="A49" s="385" t="s">
        <v>35</v>
      </c>
      <c r="B49" s="382">
        <v>45</v>
      </c>
      <c r="C49" s="173" t="s">
        <v>94</v>
      </c>
      <c r="D49" s="39" t="s">
        <v>2640</v>
      </c>
      <c r="E49" s="29" t="s">
        <v>28</v>
      </c>
      <c r="F49" s="29" t="s">
        <v>28</v>
      </c>
      <c r="G49" s="29">
        <v>1</v>
      </c>
      <c r="H49" s="29" t="s">
        <v>28</v>
      </c>
      <c r="I49" s="29" t="s">
        <v>28</v>
      </c>
    </row>
    <row r="50" spans="1:9" ht="15.75" hidden="1" customHeight="1">
      <c r="A50" s="385" t="s">
        <v>35</v>
      </c>
      <c r="B50" s="382">
        <v>46</v>
      </c>
      <c r="C50" s="173" t="s">
        <v>96</v>
      </c>
      <c r="D50" s="39" t="s">
        <v>2640</v>
      </c>
      <c r="E50" s="29" t="s">
        <v>28</v>
      </c>
      <c r="F50" s="29" t="s">
        <v>28</v>
      </c>
      <c r="G50" s="29" t="s">
        <v>28</v>
      </c>
      <c r="H50" s="29" t="s">
        <v>28</v>
      </c>
      <c r="I50" s="29">
        <v>1</v>
      </c>
    </row>
    <row r="51" spans="1:9" ht="15.75" hidden="1" customHeight="1">
      <c r="A51" s="385" t="s">
        <v>35</v>
      </c>
      <c r="B51" s="382">
        <v>47</v>
      </c>
      <c r="C51" s="173" t="s">
        <v>98</v>
      </c>
      <c r="D51" s="39" t="s">
        <v>2640</v>
      </c>
      <c r="E51" s="29" t="s">
        <v>28</v>
      </c>
      <c r="F51" s="29" t="s">
        <v>28</v>
      </c>
      <c r="G51" s="29" t="s">
        <v>28</v>
      </c>
      <c r="H51" s="29" t="s">
        <v>28</v>
      </c>
      <c r="I51" s="29">
        <v>1</v>
      </c>
    </row>
    <row r="52" spans="1:9" ht="15.75" hidden="1" customHeight="1">
      <c r="A52" s="385" t="s">
        <v>35</v>
      </c>
      <c r="B52" s="382">
        <v>48</v>
      </c>
      <c r="C52" s="173" t="s">
        <v>100</v>
      </c>
      <c r="D52" s="39" t="s">
        <v>2640</v>
      </c>
      <c r="E52" s="29">
        <v>2010</v>
      </c>
      <c r="F52" s="29" t="s">
        <v>2243</v>
      </c>
      <c r="G52" s="29">
        <v>2</v>
      </c>
      <c r="H52" s="29" t="s">
        <v>2641</v>
      </c>
      <c r="I52" s="29" t="s">
        <v>2385</v>
      </c>
    </row>
    <row r="53" spans="1:9" ht="15.75" hidden="1" customHeight="1">
      <c r="A53" s="385" t="s">
        <v>2643</v>
      </c>
      <c r="B53" s="382">
        <v>49</v>
      </c>
      <c r="C53" s="39" t="s">
        <v>103</v>
      </c>
      <c r="D53" s="39" t="s">
        <v>382</v>
      </c>
      <c r="E53" s="39" t="s">
        <v>382</v>
      </c>
      <c r="F53" s="39" t="s">
        <v>382</v>
      </c>
      <c r="G53" s="39" t="s">
        <v>382</v>
      </c>
      <c r="H53" s="39" t="s">
        <v>382</v>
      </c>
      <c r="I53" s="39" t="s">
        <v>382</v>
      </c>
    </row>
    <row r="54" spans="1:9" ht="15.75" hidden="1" customHeight="1">
      <c r="A54" s="385" t="s">
        <v>2643</v>
      </c>
      <c r="B54" s="382">
        <v>50</v>
      </c>
      <c r="C54" s="39" t="s">
        <v>104</v>
      </c>
      <c r="D54" s="39" t="s">
        <v>2266</v>
      </c>
      <c r="E54" s="39" t="s">
        <v>2644</v>
      </c>
      <c r="F54" s="39" t="s">
        <v>2265</v>
      </c>
      <c r="G54" s="39">
        <v>1</v>
      </c>
      <c r="H54" s="39" t="s">
        <v>2645</v>
      </c>
      <c r="I54" s="39">
        <v>0</v>
      </c>
    </row>
    <row r="55" spans="1:9" ht="15.75" hidden="1" customHeight="1">
      <c r="A55" s="385" t="s">
        <v>2643</v>
      </c>
      <c r="B55" s="382">
        <v>51</v>
      </c>
      <c r="C55" s="39" t="s">
        <v>105</v>
      </c>
      <c r="D55" s="39" t="s">
        <v>2266</v>
      </c>
      <c r="E55" s="39" t="s">
        <v>2644</v>
      </c>
      <c r="F55" s="39" t="s">
        <v>2265</v>
      </c>
      <c r="G55" s="39">
        <v>1</v>
      </c>
      <c r="H55" s="39" t="s">
        <v>2645</v>
      </c>
      <c r="I55" s="39">
        <v>0</v>
      </c>
    </row>
    <row r="56" spans="1:9" ht="15.75" hidden="1" customHeight="1">
      <c r="A56" s="385" t="s">
        <v>2643</v>
      </c>
      <c r="B56" s="382">
        <v>52</v>
      </c>
      <c r="C56" s="39" t="s">
        <v>106</v>
      </c>
      <c r="D56" s="39" t="s">
        <v>2266</v>
      </c>
      <c r="E56" s="39" t="s">
        <v>2644</v>
      </c>
      <c r="F56" s="39" t="s">
        <v>2265</v>
      </c>
      <c r="G56" s="39">
        <v>1</v>
      </c>
      <c r="H56" s="39" t="s">
        <v>2645</v>
      </c>
      <c r="I56" s="39">
        <v>0</v>
      </c>
    </row>
    <row r="57" spans="1:9" ht="15.75" hidden="1" customHeight="1">
      <c r="A57" s="385" t="s">
        <v>2643</v>
      </c>
      <c r="B57" s="382">
        <v>53</v>
      </c>
      <c r="C57" s="39" t="s">
        <v>107</v>
      </c>
      <c r="D57" s="39" t="s">
        <v>2266</v>
      </c>
      <c r="E57" s="39" t="s">
        <v>2644</v>
      </c>
      <c r="F57" s="39" t="s">
        <v>2265</v>
      </c>
      <c r="G57" s="39">
        <v>1</v>
      </c>
      <c r="H57" s="39" t="s">
        <v>2645</v>
      </c>
      <c r="I57" s="39">
        <v>0</v>
      </c>
    </row>
    <row r="58" spans="1:9" ht="15.75" hidden="1" customHeight="1">
      <c r="A58" s="385" t="s">
        <v>2643</v>
      </c>
      <c r="B58" s="382">
        <v>54</v>
      </c>
      <c r="C58" s="39" t="s">
        <v>102</v>
      </c>
      <c r="D58" s="39" t="s">
        <v>2266</v>
      </c>
      <c r="E58" s="39" t="s">
        <v>2644</v>
      </c>
      <c r="F58" s="39" t="s">
        <v>2265</v>
      </c>
      <c r="G58" s="39">
        <v>1</v>
      </c>
      <c r="H58" s="39" t="s">
        <v>2645</v>
      </c>
      <c r="I58" s="39">
        <v>0</v>
      </c>
    </row>
    <row r="59" spans="1:9" ht="15.75" hidden="1" customHeight="1">
      <c r="A59" s="385" t="s">
        <v>2643</v>
      </c>
      <c r="B59" s="382">
        <v>55</v>
      </c>
      <c r="C59" s="39" t="s">
        <v>108</v>
      </c>
      <c r="D59" s="39" t="s">
        <v>2266</v>
      </c>
      <c r="E59" s="40" t="s">
        <v>2644</v>
      </c>
      <c r="F59" s="39" t="s">
        <v>2265</v>
      </c>
      <c r="G59" s="39">
        <v>1</v>
      </c>
      <c r="H59" s="39" t="s">
        <v>2645</v>
      </c>
      <c r="I59" s="39">
        <v>0</v>
      </c>
    </row>
    <row r="60" spans="1:9" ht="15.75" hidden="1" customHeight="1">
      <c r="A60" s="385" t="s">
        <v>2643</v>
      </c>
      <c r="B60" s="382">
        <v>56</v>
      </c>
      <c r="C60" s="39" t="s">
        <v>109</v>
      </c>
      <c r="D60" s="39" t="s">
        <v>2266</v>
      </c>
      <c r="E60" s="40" t="s">
        <v>2644</v>
      </c>
      <c r="F60" s="39" t="s">
        <v>2265</v>
      </c>
      <c r="G60" s="39">
        <v>1</v>
      </c>
      <c r="H60" s="39" t="s">
        <v>2645</v>
      </c>
      <c r="I60" s="39">
        <v>0</v>
      </c>
    </row>
    <row r="61" spans="1:9" ht="15.75" hidden="1" customHeight="1">
      <c r="A61" s="385" t="s">
        <v>2643</v>
      </c>
      <c r="B61" s="382">
        <v>57</v>
      </c>
      <c r="C61" s="39" t="s">
        <v>110</v>
      </c>
      <c r="D61" s="39" t="s">
        <v>2266</v>
      </c>
      <c r="E61" s="40" t="s">
        <v>2644</v>
      </c>
      <c r="F61" s="39" t="s">
        <v>2265</v>
      </c>
      <c r="G61" s="39">
        <v>1</v>
      </c>
      <c r="H61" s="40" t="s">
        <v>2645</v>
      </c>
      <c r="I61" s="39">
        <v>0</v>
      </c>
    </row>
    <row r="62" spans="1:9" ht="15.75" hidden="1" customHeight="1">
      <c r="A62" s="385" t="s">
        <v>2643</v>
      </c>
      <c r="B62" s="382">
        <v>58</v>
      </c>
      <c r="C62" s="39" t="s">
        <v>111</v>
      </c>
      <c r="D62" s="39" t="s">
        <v>2266</v>
      </c>
      <c r="E62" s="39" t="s">
        <v>2646</v>
      </c>
      <c r="F62" s="39" t="s">
        <v>2265</v>
      </c>
      <c r="G62" s="39">
        <v>1</v>
      </c>
      <c r="H62" s="39" t="s">
        <v>2647</v>
      </c>
      <c r="I62" s="39">
        <v>0</v>
      </c>
    </row>
    <row r="63" spans="1:9" ht="15.75" hidden="1" customHeight="1">
      <c r="A63" s="385" t="s">
        <v>2643</v>
      </c>
      <c r="B63" s="382">
        <v>59</v>
      </c>
      <c r="C63" s="39" t="s">
        <v>108</v>
      </c>
      <c r="D63" s="39" t="s">
        <v>2266</v>
      </c>
      <c r="E63" s="39" t="s">
        <v>2648</v>
      </c>
      <c r="F63" s="39" t="s">
        <v>2265</v>
      </c>
      <c r="G63" s="40">
        <v>1</v>
      </c>
      <c r="H63" s="39" t="s">
        <v>2649</v>
      </c>
      <c r="I63" s="39"/>
    </row>
    <row r="64" spans="1:9" ht="15.75" hidden="1" customHeight="1">
      <c r="A64" s="386"/>
      <c r="B64" s="382">
        <v>60</v>
      </c>
      <c r="C64" s="45" t="s">
        <v>1025</v>
      </c>
      <c r="D64" s="45" t="s">
        <v>2640</v>
      </c>
      <c r="E64" s="236">
        <v>2016</v>
      </c>
      <c r="F64" s="236" t="s">
        <v>2247</v>
      </c>
      <c r="G64" s="236">
        <v>1</v>
      </c>
      <c r="H64" s="236" t="s">
        <v>2641</v>
      </c>
      <c r="I64" s="236">
        <v>0</v>
      </c>
    </row>
    <row r="65" spans="1:9" ht="15.75" hidden="1" customHeight="1">
      <c r="A65" s="386"/>
      <c r="B65" s="382">
        <v>61</v>
      </c>
      <c r="C65" s="45" t="s">
        <v>1032</v>
      </c>
      <c r="D65" s="45" t="s">
        <v>2640</v>
      </c>
      <c r="E65" s="236">
        <v>2016</v>
      </c>
      <c r="F65" s="236" t="s">
        <v>2247</v>
      </c>
      <c r="G65" s="236">
        <v>1</v>
      </c>
      <c r="H65" s="236" t="s">
        <v>2641</v>
      </c>
      <c r="I65" s="236">
        <v>0</v>
      </c>
    </row>
    <row r="66" spans="1:9" ht="15.75" hidden="1" customHeight="1">
      <c r="A66" s="386"/>
      <c r="B66" s="382">
        <v>62</v>
      </c>
      <c r="C66" s="45" t="s">
        <v>1040</v>
      </c>
      <c r="D66" s="45" t="s">
        <v>2640</v>
      </c>
      <c r="E66" s="236">
        <v>2016</v>
      </c>
      <c r="F66" s="236" t="s">
        <v>2247</v>
      </c>
      <c r="G66" s="236">
        <v>1</v>
      </c>
      <c r="H66" s="236" t="s">
        <v>2641</v>
      </c>
      <c r="I66" s="236">
        <v>0</v>
      </c>
    </row>
    <row r="67" spans="1:9" ht="15.75" hidden="1" customHeight="1">
      <c r="A67" s="386"/>
      <c r="B67" s="382">
        <v>63</v>
      </c>
      <c r="C67" s="45" t="s">
        <v>1045</v>
      </c>
      <c r="D67" s="45" t="s">
        <v>2640</v>
      </c>
      <c r="E67" s="236">
        <v>2016</v>
      </c>
      <c r="F67" s="236" t="s">
        <v>2247</v>
      </c>
      <c r="G67" s="236">
        <v>1</v>
      </c>
      <c r="H67" s="236" t="s">
        <v>2641</v>
      </c>
      <c r="I67" s="236">
        <v>0</v>
      </c>
    </row>
    <row r="68" spans="1:9" ht="15.75" hidden="1" customHeight="1">
      <c r="A68" s="386"/>
      <c r="B68" s="382">
        <v>64</v>
      </c>
      <c r="C68" s="45" t="s">
        <v>1052</v>
      </c>
      <c r="D68" s="45" t="s">
        <v>2640</v>
      </c>
      <c r="E68" s="236">
        <v>2016</v>
      </c>
      <c r="F68" s="236" t="s">
        <v>2247</v>
      </c>
      <c r="G68" s="236">
        <v>1</v>
      </c>
      <c r="H68" s="236" t="s">
        <v>2641</v>
      </c>
      <c r="I68" s="236">
        <v>0</v>
      </c>
    </row>
    <row r="69" spans="1:9" ht="15.75" hidden="1" customHeight="1">
      <c r="A69" s="386"/>
      <c r="B69" s="382">
        <v>65</v>
      </c>
      <c r="C69" s="45" t="s">
        <v>1055</v>
      </c>
      <c r="D69" s="45" t="s">
        <v>2640</v>
      </c>
      <c r="E69" s="236">
        <v>2016</v>
      </c>
      <c r="F69" s="236" t="s">
        <v>2247</v>
      </c>
      <c r="G69" s="236">
        <v>1</v>
      </c>
      <c r="H69" s="236" t="s">
        <v>2641</v>
      </c>
      <c r="I69" s="236">
        <v>0</v>
      </c>
    </row>
    <row r="70" spans="1:9" ht="15.75" hidden="1" customHeight="1">
      <c r="A70" s="386"/>
      <c r="B70" s="382">
        <v>66</v>
      </c>
      <c r="C70" s="45" t="s">
        <v>1060</v>
      </c>
      <c r="D70" s="45" t="s">
        <v>2640</v>
      </c>
      <c r="E70" s="236">
        <v>2016</v>
      </c>
      <c r="F70" s="236" t="s">
        <v>2247</v>
      </c>
      <c r="G70" s="236">
        <v>1</v>
      </c>
      <c r="H70" s="236" t="s">
        <v>2641</v>
      </c>
      <c r="I70" s="236">
        <v>0</v>
      </c>
    </row>
    <row r="71" spans="1:9" ht="15.75" hidden="1" customHeight="1">
      <c r="A71" s="386"/>
      <c r="B71" s="382">
        <v>67</v>
      </c>
      <c r="C71" s="45" t="s">
        <v>1064</v>
      </c>
      <c r="D71" s="45" t="s">
        <v>2640</v>
      </c>
      <c r="E71" s="236">
        <v>2016</v>
      </c>
      <c r="F71" s="236" t="s">
        <v>2247</v>
      </c>
      <c r="G71" s="236">
        <v>1</v>
      </c>
      <c r="H71" s="236" t="s">
        <v>2641</v>
      </c>
      <c r="I71" s="236">
        <v>0</v>
      </c>
    </row>
    <row r="72" spans="1:9" ht="15.75" hidden="1" customHeight="1">
      <c r="A72" s="386"/>
      <c r="B72" s="382">
        <v>68</v>
      </c>
      <c r="C72" s="45" t="s">
        <v>1071</v>
      </c>
      <c r="D72" s="45" t="s">
        <v>2640</v>
      </c>
      <c r="E72" s="236">
        <v>2016</v>
      </c>
      <c r="F72" s="236" t="s">
        <v>2247</v>
      </c>
      <c r="G72" s="236">
        <v>1</v>
      </c>
      <c r="H72" s="236" t="s">
        <v>2641</v>
      </c>
      <c r="I72" s="236">
        <v>0</v>
      </c>
    </row>
    <row r="73" spans="1:9" ht="15.75" hidden="1" customHeight="1">
      <c r="A73" s="386"/>
      <c r="B73" s="382">
        <v>69</v>
      </c>
      <c r="C73" s="45" t="s">
        <v>1078</v>
      </c>
      <c r="D73" s="45" t="s">
        <v>2640</v>
      </c>
      <c r="E73" s="236">
        <v>2016</v>
      </c>
      <c r="F73" s="236" t="s">
        <v>2247</v>
      </c>
      <c r="G73" s="236">
        <v>1</v>
      </c>
      <c r="H73" s="236" t="s">
        <v>2641</v>
      </c>
      <c r="I73" s="236">
        <v>0</v>
      </c>
    </row>
    <row r="74" spans="1:9" ht="15.75" hidden="1" customHeight="1">
      <c r="A74" s="386"/>
      <c r="B74" s="382">
        <v>70</v>
      </c>
      <c r="C74" s="45" t="s">
        <v>1083</v>
      </c>
      <c r="D74" s="45" t="s">
        <v>2640</v>
      </c>
      <c r="E74" s="236">
        <v>2016</v>
      </c>
      <c r="F74" s="236" t="s">
        <v>2247</v>
      </c>
      <c r="G74" s="236">
        <v>1</v>
      </c>
      <c r="H74" s="236" t="s">
        <v>2641</v>
      </c>
      <c r="I74" s="236">
        <v>0</v>
      </c>
    </row>
    <row r="75" spans="1:9" ht="15.75" hidden="1" customHeight="1">
      <c r="A75" s="386"/>
      <c r="B75" s="382">
        <v>71</v>
      </c>
      <c r="C75" s="45" t="s">
        <v>1095</v>
      </c>
      <c r="D75" s="45" t="s">
        <v>2640</v>
      </c>
      <c r="E75" s="236">
        <v>2016</v>
      </c>
      <c r="F75" s="236" t="s">
        <v>2247</v>
      </c>
      <c r="G75" s="236">
        <v>1</v>
      </c>
      <c r="H75" s="236" t="s">
        <v>2641</v>
      </c>
      <c r="I75" s="236">
        <v>0</v>
      </c>
    </row>
    <row r="76" spans="1:9" ht="15.75" hidden="1" customHeight="1">
      <c r="A76" s="386"/>
      <c r="B76" s="382">
        <v>72</v>
      </c>
      <c r="C76" s="45" t="s">
        <v>1098</v>
      </c>
      <c r="D76" s="45" t="s">
        <v>2640</v>
      </c>
      <c r="E76" s="236">
        <v>2016</v>
      </c>
      <c r="F76" s="236" t="s">
        <v>2247</v>
      </c>
      <c r="G76" s="236">
        <v>1</v>
      </c>
      <c r="H76" s="236" t="s">
        <v>2641</v>
      </c>
      <c r="I76" s="236">
        <v>0</v>
      </c>
    </row>
    <row r="77" spans="1:9" ht="15.75" hidden="1" customHeight="1">
      <c r="A77" s="386"/>
      <c r="B77" s="382">
        <v>73</v>
      </c>
      <c r="C77" s="45" t="s">
        <v>1101</v>
      </c>
      <c r="D77" s="45" t="s">
        <v>2640</v>
      </c>
      <c r="E77" s="236">
        <v>2016</v>
      </c>
      <c r="F77" s="236" t="s">
        <v>2247</v>
      </c>
      <c r="G77" s="236">
        <v>1</v>
      </c>
      <c r="H77" s="236" t="s">
        <v>2641</v>
      </c>
      <c r="I77" s="236">
        <v>0</v>
      </c>
    </row>
    <row r="78" spans="1:9" ht="15.75" hidden="1" customHeight="1">
      <c r="A78" s="386"/>
      <c r="B78" s="382">
        <v>74</v>
      </c>
      <c r="C78" s="45" t="s">
        <v>1109</v>
      </c>
      <c r="D78" s="45" t="s">
        <v>2640</v>
      </c>
      <c r="E78" s="236">
        <v>2016</v>
      </c>
      <c r="F78" s="236" t="s">
        <v>2247</v>
      </c>
      <c r="G78" s="236">
        <v>1</v>
      </c>
      <c r="H78" s="236" t="s">
        <v>2641</v>
      </c>
      <c r="I78" s="236">
        <v>0</v>
      </c>
    </row>
    <row r="79" spans="1:9" ht="15.75" hidden="1" customHeight="1">
      <c r="A79" s="386"/>
      <c r="B79" s="382">
        <v>75</v>
      </c>
      <c r="C79" s="45" t="s">
        <v>1113</v>
      </c>
      <c r="D79" s="45" t="s">
        <v>2640</v>
      </c>
      <c r="E79" s="236">
        <v>2016</v>
      </c>
      <c r="F79" s="236" t="s">
        <v>2247</v>
      </c>
      <c r="G79" s="236">
        <v>1</v>
      </c>
      <c r="H79" s="236" t="s">
        <v>2641</v>
      </c>
      <c r="I79" s="236">
        <v>0</v>
      </c>
    </row>
    <row r="80" spans="1:9" ht="15.75" hidden="1" customHeight="1">
      <c r="A80" s="386"/>
      <c r="B80" s="382">
        <v>76</v>
      </c>
      <c r="C80" s="45" t="s">
        <v>1116</v>
      </c>
      <c r="D80" s="45" t="s">
        <v>2640</v>
      </c>
      <c r="E80" s="236">
        <v>2016</v>
      </c>
      <c r="F80" s="236" t="s">
        <v>2247</v>
      </c>
      <c r="G80" s="236">
        <v>1</v>
      </c>
      <c r="H80" s="236" t="s">
        <v>2641</v>
      </c>
      <c r="I80" s="236">
        <v>0</v>
      </c>
    </row>
    <row r="81" spans="1:9" ht="15.75" hidden="1" customHeight="1">
      <c r="A81" s="386"/>
      <c r="B81" s="382">
        <v>77</v>
      </c>
      <c r="C81" s="45" t="s">
        <v>1118</v>
      </c>
      <c r="D81" s="45" t="s">
        <v>2640</v>
      </c>
      <c r="E81" s="236">
        <v>2016</v>
      </c>
      <c r="F81" s="236" t="s">
        <v>2247</v>
      </c>
      <c r="G81" s="236">
        <v>1</v>
      </c>
      <c r="H81" s="236" t="s">
        <v>2641</v>
      </c>
      <c r="I81" s="236">
        <v>0</v>
      </c>
    </row>
    <row r="82" spans="1:9" ht="15.75" hidden="1" customHeight="1">
      <c r="A82" s="386"/>
      <c r="B82" s="382">
        <v>78</v>
      </c>
      <c r="C82" s="45" t="s">
        <v>1121</v>
      </c>
      <c r="D82" s="45" t="s">
        <v>2640</v>
      </c>
      <c r="E82" s="236">
        <v>2016</v>
      </c>
      <c r="F82" s="236" t="s">
        <v>2247</v>
      </c>
      <c r="G82" s="236">
        <v>1</v>
      </c>
      <c r="H82" s="236" t="s">
        <v>2641</v>
      </c>
      <c r="I82" s="236">
        <v>0</v>
      </c>
    </row>
    <row r="83" spans="1:9" ht="15.75" hidden="1" customHeight="1">
      <c r="A83" s="386"/>
      <c r="B83" s="382">
        <v>79</v>
      </c>
      <c r="C83" s="45" t="s">
        <v>1124</v>
      </c>
      <c r="D83" s="45" t="s">
        <v>2640</v>
      </c>
      <c r="E83" s="236">
        <v>2016</v>
      </c>
      <c r="F83" s="236" t="s">
        <v>2247</v>
      </c>
      <c r="G83" s="236">
        <v>1</v>
      </c>
      <c r="H83" s="236" t="s">
        <v>2641</v>
      </c>
      <c r="I83" s="236">
        <v>0</v>
      </c>
    </row>
    <row r="84" spans="1:9" ht="15.75" hidden="1" customHeight="1">
      <c r="A84" s="386"/>
      <c r="B84" s="382">
        <v>80</v>
      </c>
      <c r="C84" s="45" t="s">
        <v>1127</v>
      </c>
      <c r="D84" s="45" t="s">
        <v>2640</v>
      </c>
      <c r="E84" s="236">
        <v>2016</v>
      </c>
      <c r="F84" s="236" t="s">
        <v>2247</v>
      </c>
      <c r="G84" s="236">
        <v>1</v>
      </c>
      <c r="H84" s="236" t="s">
        <v>2641</v>
      </c>
      <c r="I84" s="236">
        <v>0</v>
      </c>
    </row>
    <row r="85" spans="1:9" ht="15.75" hidden="1" customHeight="1">
      <c r="A85" s="386"/>
      <c r="B85" s="382">
        <v>81</v>
      </c>
      <c r="C85" s="45" t="s">
        <v>1130</v>
      </c>
      <c r="D85" s="45" t="s">
        <v>2640</v>
      </c>
      <c r="E85" s="236">
        <v>2016</v>
      </c>
      <c r="F85" s="236" t="s">
        <v>2247</v>
      </c>
      <c r="G85" s="236">
        <v>1</v>
      </c>
      <c r="H85" s="236" t="s">
        <v>2641</v>
      </c>
      <c r="I85" s="236">
        <v>0</v>
      </c>
    </row>
    <row r="86" spans="1:9" ht="15.75" hidden="1" customHeight="1">
      <c r="A86" s="386"/>
      <c r="B86" s="382">
        <v>82</v>
      </c>
      <c r="C86" s="45" t="s">
        <v>1134</v>
      </c>
      <c r="D86" s="45" t="s">
        <v>2640</v>
      </c>
      <c r="E86" s="236">
        <v>2016</v>
      </c>
      <c r="F86" s="236" t="s">
        <v>2247</v>
      </c>
      <c r="G86" s="236">
        <v>1</v>
      </c>
      <c r="H86" s="236" t="s">
        <v>2641</v>
      </c>
      <c r="I86" s="236">
        <v>0</v>
      </c>
    </row>
    <row r="87" spans="1:9" ht="15.75" hidden="1" customHeight="1">
      <c r="A87" s="386"/>
      <c r="B87" s="382">
        <v>83</v>
      </c>
      <c r="C87" s="45" t="s">
        <v>1137</v>
      </c>
      <c r="D87" s="45" t="s">
        <v>2640</v>
      </c>
      <c r="E87" s="236">
        <v>2016</v>
      </c>
      <c r="F87" s="236" t="s">
        <v>2247</v>
      </c>
      <c r="G87" s="236">
        <v>1</v>
      </c>
      <c r="H87" s="236" t="s">
        <v>2641</v>
      </c>
      <c r="I87" s="236">
        <v>0</v>
      </c>
    </row>
    <row r="88" spans="1:9" ht="15.75" hidden="1" customHeight="1">
      <c r="A88" s="386"/>
      <c r="B88" s="382">
        <v>84</v>
      </c>
      <c r="C88" s="45" t="s">
        <v>1140</v>
      </c>
      <c r="D88" s="45" t="s">
        <v>2640</v>
      </c>
      <c r="E88" s="236">
        <v>2016</v>
      </c>
      <c r="F88" s="236" t="s">
        <v>2247</v>
      </c>
      <c r="G88" s="236">
        <v>1</v>
      </c>
      <c r="H88" s="236" t="s">
        <v>2641</v>
      </c>
      <c r="I88" s="236">
        <v>0</v>
      </c>
    </row>
    <row r="89" spans="1:9" ht="15.75" hidden="1" customHeight="1">
      <c r="A89" s="386"/>
      <c r="B89" s="382">
        <v>85</v>
      </c>
      <c r="C89" s="45" t="s">
        <v>1143</v>
      </c>
      <c r="D89" s="45" t="s">
        <v>2640</v>
      </c>
      <c r="E89" s="236">
        <v>2016</v>
      </c>
      <c r="F89" s="236" t="s">
        <v>2247</v>
      </c>
      <c r="G89" s="236">
        <v>1</v>
      </c>
      <c r="H89" s="236" t="s">
        <v>2641</v>
      </c>
      <c r="I89" s="236">
        <v>0</v>
      </c>
    </row>
    <row r="90" spans="1:9" ht="15.75" hidden="1" customHeight="1">
      <c r="A90" s="386"/>
      <c r="B90" s="382">
        <v>86</v>
      </c>
      <c r="C90" s="45" t="s">
        <v>1146</v>
      </c>
      <c r="D90" s="45" t="s">
        <v>2640</v>
      </c>
      <c r="E90" s="236">
        <v>2016</v>
      </c>
      <c r="F90" s="236" t="s">
        <v>2247</v>
      </c>
      <c r="G90" s="236">
        <v>1</v>
      </c>
      <c r="H90" s="236" t="s">
        <v>2641</v>
      </c>
      <c r="I90" s="236">
        <v>0</v>
      </c>
    </row>
    <row r="91" spans="1:9" ht="15.75" hidden="1" customHeight="1">
      <c r="A91" s="386"/>
      <c r="B91" s="382">
        <v>87</v>
      </c>
      <c r="C91" s="45" t="s">
        <v>1150</v>
      </c>
      <c r="D91" s="45" t="s">
        <v>2640</v>
      </c>
      <c r="E91" s="236">
        <v>2016</v>
      </c>
      <c r="F91" s="236" t="s">
        <v>2247</v>
      </c>
      <c r="G91" s="236">
        <v>1</v>
      </c>
      <c r="H91" s="236" t="s">
        <v>2641</v>
      </c>
      <c r="I91" s="236">
        <v>0</v>
      </c>
    </row>
    <row r="92" spans="1:9" ht="15.75" hidden="1" customHeight="1">
      <c r="A92" s="386"/>
      <c r="B92" s="382">
        <v>88</v>
      </c>
      <c r="C92" s="45" t="s">
        <v>1155</v>
      </c>
      <c r="D92" s="45" t="s">
        <v>2640</v>
      </c>
      <c r="E92" s="236">
        <v>2016</v>
      </c>
      <c r="F92" s="236" t="s">
        <v>2247</v>
      </c>
      <c r="G92" s="236">
        <v>1</v>
      </c>
      <c r="H92" s="236" t="s">
        <v>2641</v>
      </c>
      <c r="I92" s="236">
        <v>0</v>
      </c>
    </row>
    <row r="93" spans="1:9" ht="15.75" hidden="1" customHeight="1">
      <c r="A93" s="386"/>
      <c r="B93" s="382">
        <v>89</v>
      </c>
      <c r="C93" s="45" t="s">
        <v>1159</v>
      </c>
      <c r="D93" s="45" t="s">
        <v>2640</v>
      </c>
      <c r="E93" s="236">
        <v>2016</v>
      </c>
      <c r="F93" s="236" t="s">
        <v>2247</v>
      </c>
      <c r="G93" s="236">
        <v>1</v>
      </c>
      <c r="H93" s="236" t="s">
        <v>2641</v>
      </c>
      <c r="I93" s="236">
        <v>0</v>
      </c>
    </row>
    <row r="94" spans="1:9" ht="15.75" hidden="1" customHeight="1">
      <c r="A94" s="386"/>
      <c r="B94" s="382">
        <v>90</v>
      </c>
      <c r="C94" s="45" t="s">
        <v>1164</v>
      </c>
      <c r="D94" s="45" t="s">
        <v>2640</v>
      </c>
      <c r="E94" s="236">
        <v>2016</v>
      </c>
      <c r="F94" s="236" t="s">
        <v>2247</v>
      </c>
      <c r="G94" s="236">
        <v>1</v>
      </c>
      <c r="H94" s="236" t="s">
        <v>2641</v>
      </c>
      <c r="I94" s="236">
        <v>0</v>
      </c>
    </row>
    <row r="95" spans="1:9" ht="15.75" hidden="1" customHeight="1">
      <c r="A95" s="386"/>
      <c r="B95" s="382">
        <v>91</v>
      </c>
      <c r="C95" s="45" t="s">
        <v>1169</v>
      </c>
      <c r="D95" s="45" t="s">
        <v>2640</v>
      </c>
      <c r="E95" s="236">
        <v>2016</v>
      </c>
      <c r="F95" s="236" t="s">
        <v>2247</v>
      </c>
      <c r="G95" s="236">
        <v>1</v>
      </c>
      <c r="H95" s="236" t="s">
        <v>2641</v>
      </c>
      <c r="I95" s="236">
        <v>0</v>
      </c>
    </row>
    <row r="96" spans="1:9" ht="15.75" hidden="1" customHeight="1">
      <c r="A96" s="386"/>
      <c r="B96" s="382">
        <v>92</v>
      </c>
      <c r="C96" s="45" t="s">
        <v>1174</v>
      </c>
      <c r="D96" s="45" t="s">
        <v>2640</v>
      </c>
      <c r="E96" s="236">
        <v>2016</v>
      </c>
      <c r="F96" s="236" t="s">
        <v>2247</v>
      </c>
      <c r="G96" s="236">
        <v>1</v>
      </c>
      <c r="H96" s="236" t="s">
        <v>2641</v>
      </c>
      <c r="I96" s="236">
        <v>0</v>
      </c>
    </row>
    <row r="97" spans="1:9" ht="15.75" hidden="1" customHeight="1">
      <c r="A97" s="386"/>
      <c r="B97" s="382">
        <v>93</v>
      </c>
      <c r="C97" s="45" t="s">
        <v>1179</v>
      </c>
      <c r="D97" s="45" t="s">
        <v>2640</v>
      </c>
      <c r="E97" s="236">
        <v>2016</v>
      </c>
      <c r="F97" s="236" t="s">
        <v>2247</v>
      </c>
      <c r="G97" s="236">
        <v>1</v>
      </c>
      <c r="H97" s="236" t="s">
        <v>2641</v>
      </c>
      <c r="I97" s="236">
        <v>0</v>
      </c>
    </row>
    <row r="98" spans="1:9" ht="15.75" hidden="1" customHeight="1">
      <c r="A98" s="386"/>
      <c r="B98" s="382">
        <v>94</v>
      </c>
      <c r="C98" s="45" t="s">
        <v>1182</v>
      </c>
      <c r="D98" s="45" t="s">
        <v>2640</v>
      </c>
      <c r="E98" s="236">
        <v>2016</v>
      </c>
      <c r="F98" s="236" t="s">
        <v>2247</v>
      </c>
      <c r="G98" s="236">
        <v>1</v>
      </c>
      <c r="H98" s="236" t="s">
        <v>2641</v>
      </c>
      <c r="I98" s="236">
        <v>0</v>
      </c>
    </row>
    <row r="99" spans="1:9" ht="15.75" hidden="1" customHeight="1">
      <c r="A99" s="386"/>
      <c r="B99" s="382">
        <v>95</v>
      </c>
      <c r="C99" s="45" t="s">
        <v>1186</v>
      </c>
      <c r="D99" s="45" t="s">
        <v>2640</v>
      </c>
      <c r="E99" s="236">
        <v>2016</v>
      </c>
      <c r="F99" s="236" t="s">
        <v>2247</v>
      </c>
      <c r="G99" s="236">
        <v>1</v>
      </c>
      <c r="H99" s="236" t="s">
        <v>2641</v>
      </c>
      <c r="I99" s="236">
        <v>0</v>
      </c>
    </row>
    <row r="100" spans="1:9" ht="15.75" hidden="1" customHeight="1">
      <c r="A100" s="386"/>
      <c r="B100" s="382">
        <v>96</v>
      </c>
      <c r="C100" s="45" t="s">
        <v>1192</v>
      </c>
      <c r="D100" s="45" t="s">
        <v>2640</v>
      </c>
      <c r="E100" s="236">
        <v>2016</v>
      </c>
      <c r="F100" s="236" t="s">
        <v>2247</v>
      </c>
      <c r="G100" s="236">
        <v>1</v>
      </c>
      <c r="H100" s="236" t="s">
        <v>2641</v>
      </c>
      <c r="I100" s="236">
        <v>0</v>
      </c>
    </row>
    <row r="101" spans="1:9" ht="15.75" hidden="1" customHeight="1">
      <c r="A101" s="386"/>
      <c r="B101" s="382">
        <v>97</v>
      </c>
      <c r="C101" s="45" t="s">
        <v>1200</v>
      </c>
      <c r="D101" s="45" t="s">
        <v>2640</v>
      </c>
      <c r="E101" s="236">
        <v>2016</v>
      </c>
      <c r="F101" s="236" t="s">
        <v>2247</v>
      </c>
      <c r="G101" s="236">
        <v>1</v>
      </c>
      <c r="H101" s="236" t="s">
        <v>2641</v>
      </c>
      <c r="I101" s="236">
        <v>0</v>
      </c>
    </row>
    <row r="102" spans="1:9" ht="15.75" hidden="1" customHeight="1">
      <c r="A102" s="386"/>
      <c r="B102" s="382">
        <v>98</v>
      </c>
      <c r="C102" s="45" t="s">
        <v>1207</v>
      </c>
      <c r="D102" s="45" t="s">
        <v>2640</v>
      </c>
      <c r="E102" s="236">
        <v>2016</v>
      </c>
      <c r="F102" s="236" t="s">
        <v>2247</v>
      </c>
      <c r="G102" s="236">
        <v>1</v>
      </c>
      <c r="H102" s="236" t="s">
        <v>2641</v>
      </c>
      <c r="I102" s="236">
        <v>0</v>
      </c>
    </row>
    <row r="103" spans="1:9" ht="15.75" hidden="1" customHeight="1">
      <c r="A103" s="386"/>
      <c r="B103" s="382">
        <v>99</v>
      </c>
      <c r="C103" s="45" t="s">
        <v>1212</v>
      </c>
      <c r="D103" s="45" t="s">
        <v>2640</v>
      </c>
      <c r="E103" s="236">
        <v>2016</v>
      </c>
      <c r="F103" s="236" t="s">
        <v>2247</v>
      </c>
      <c r="G103" s="236">
        <v>1</v>
      </c>
      <c r="H103" s="236" t="s">
        <v>2641</v>
      </c>
      <c r="I103" s="236">
        <v>0</v>
      </c>
    </row>
    <row r="104" spans="1:9" ht="15.75" hidden="1" customHeight="1">
      <c r="A104" s="386"/>
      <c r="B104" s="382">
        <v>100</v>
      </c>
      <c r="C104" s="45" t="s">
        <v>1218</v>
      </c>
      <c r="D104" s="45" t="s">
        <v>2640</v>
      </c>
      <c r="E104" s="236">
        <v>2016</v>
      </c>
      <c r="F104" s="236" t="s">
        <v>2247</v>
      </c>
      <c r="G104" s="236">
        <v>1</v>
      </c>
      <c r="H104" s="236" t="s">
        <v>2641</v>
      </c>
      <c r="I104" s="236">
        <v>0</v>
      </c>
    </row>
    <row r="105" spans="1:9" ht="15.75" hidden="1" customHeight="1">
      <c r="A105" s="386"/>
      <c r="B105" s="382">
        <v>101</v>
      </c>
      <c r="C105" s="45" t="s">
        <v>1221</v>
      </c>
      <c r="D105" s="45" t="s">
        <v>2640</v>
      </c>
      <c r="E105" s="236">
        <v>2016</v>
      </c>
      <c r="F105" s="236" t="s">
        <v>2247</v>
      </c>
      <c r="G105" s="236">
        <v>1</v>
      </c>
      <c r="H105" s="236" t="s">
        <v>2641</v>
      </c>
      <c r="I105" s="236">
        <v>0</v>
      </c>
    </row>
    <row r="106" spans="1:9" ht="15.75" hidden="1" customHeight="1">
      <c r="A106" s="386"/>
      <c r="B106" s="382">
        <v>102</v>
      </c>
      <c r="C106" s="45" t="s">
        <v>1225</v>
      </c>
      <c r="D106" s="45" t="s">
        <v>2640</v>
      </c>
      <c r="E106" s="236">
        <v>2016</v>
      </c>
      <c r="F106" s="236" t="s">
        <v>2247</v>
      </c>
      <c r="G106" s="236">
        <v>1</v>
      </c>
      <c r="H106" s="236" t="s">
        <v>2641</v>
      </c>
      <c r="I106" s="236">
        <v>0</v>
      </c>
    </row>
    <row r="107" spans="1:9" ht="15.75" hidden="1" customHeight="1">
      <c r="A107" s="386"/>
      <c r="B107" s="382">
        <v>103</v>
      </c>
      <c r="C107" s="45" t="s">
        <v>1230</v>
      </c>
      <c r="D107" s="45" t="s">
        <v>2640</v>
      </c>
      <c r="E107" s="236">
        <v>2016</v>
      </c>
      <c r="F107" s="236" t="s">
        <v>2247</v>
      </c>
      <c r="G107" s="236">
        <v>1</v>
      </c>
      <c r="H107" s="236" t="s">
        <v>2641</v>
      </c>
      <c r="I107" s="236">
        <v>0</v>
      </c>
    </row>
    <row r="108" spans="1:9" ht="15.75" hidden="1" customHeight="1">
      <c r="A108" s="386"/>
      <c r="B108" s="382">
        <v>104</v>
      </c>
      <c r="C108" s="45" t="s">
        <v>1233</v>
      </c>
      <c r="D108" s="45" t="s">
        <v>2640</v>
      </c>
      <c r="E108" s="236">
        <v>2016</v>
      </c>
      <c r="F108" s="236" t="s">
        <v>2247</v>
      </c>
      <c r="G108" s="236">
        <v>1</v>
      </c>
      <c r="H108" s="236" t="s">
        <v>2641</v>
      </c>
      <c r="I108" s="236">
        <v>0</v>
      </c>
    </row>
    <row r="109" spans="1:9" ht="15.75" hidden="1" customHeight="1">
      <c r="A109" s="386"/>
      <c r="B109" s="382">
        <v>105</v>
      </c>
      <c r="C109" s="45" t="s">
        <v>1235</v>
      </c>
      <c r="D109" s="45" t="s">
        <v>2640</v>
      </c>
      <c r="E109" s="236">
        <v>2016</v>
      </c>
      <c r="F109" s="236" t="s">
        <v>2247</v>
      </c>
      <c r="G109" s="236">
        <v>1</v>
      </c>
      <c r="H109" s="236" t="s">
        <v>2641</v>
      </c>
      <c r="I109" s="236">
        <v>0</v>
      </c>
    </row>
    <row r="110" spans="1:9" ht="15.75" hidden="1" customHeight="1">
      <c r="A110" s="386"/>
      <c r="B110" s="382">
        <v>106</v>
      </c>
      <c r="C110" s="26">
        <f>Demographics!D111</f>
        <v>0</v>
      </c>
      <c r="D110" s="29" t="s">
        <v>2640</v>
      </c>
      <c r="E110" s="148">
        <v>2016</v>
      </c>
      <c r="F110" s="148" t="s">
        <v>2247</v>
      </c>
      <c r="G110" s="148">
        <v>1</v>
      </c>
      <c r="H110" s="148" t="s">
        <v>2641</v>
      </c>
      <c r="I110" s="148">
        <v>0</v>
      </c>
    </row>
    <row r="111" spans="1:9" ht="15.75" hidden="1" customHeight="1">
      <c r="A111" s="386"/>
      <c r="B111" s="382">
        <v>107</v>
      </c>
      <c r="C111" s="26">
        <f>Demographics!D112</f>
        <v>0</v>
      </c>
      <c r="D111" s="29" t="s">
        <v>2640</v>
      </c>
      <c r="E111" s="148">
        <v>2016</v>
      </c>
      <c r="F111" s="148" t="s">
        <v>2247</v>
      </c>
      <c r="G111" s="148">
        <v>1</v>
      </c>
      <c r="H111" s="148" t="s">
        <v>2641</v>
      </c>
      <c r="I111" s="148">
        <v>0</v>
      </c>
    </row>
    <row r="112" spans="1:9" ht="15.75" hidden="1" customHeight="1">
      <c r="A112" s="386"/>
      <c r="B112" s="382">
        <v>108</v>
      </c>
      <c r="C112" s="26">
        <f>Demographics!D113</f>
        <v>0</v>
      </c>
      <c r="D112" s="29" t="s">
        <v>2640</v>
      </c>
      <c r="E112" s="148">
        <v>2016</v>
      </c>
      <c r="F112" s="148" t="s">
        <v>2247</v>
      </c>
      <c r="G112" s="148">
        <v>1</v>
      </c>
      <c r="H112" s="148" t="s">
        <v>2641</v>
      </c>
      <c r="I112" s="148">
        <v>0</v>
      </c>
    </row>
    <row r="113" spans="1:26" ht="15.75" hidden="1" customHeight="1">
      <c r="A113" s="386"/>
      <c r="B113" s="382">
        <v>109</v>
      </c>
      <c r="C113" s="26">
        <f>Demographics!D114</f>
        <v>0</v>
      </c>
      <c r="D113" s="29" t="s">
        <v>2640</v>
      </c>
      <c r="E113" s="148">
        <v>2016</v>
      </c>
      <c r="F113" s="148" t="s">
        <v>2247</v>
      </c>
      <c r="G113" s="148">
        <v>1</v>
      </c>
      <c r="H113" s="148" t="s">
        <v>2641</v>
      </c>
      <c r="I113" s="148">
        <v>0</v>
      </c>
    </row>
    <row r="114" spans="1:26" ht="15.75" hidden="1" customHeight="1">
      <c r="A114" s="386"/>
      <c r="B114" s="382">
        <v>110</v>
      </c>
      <c r="C114" s="26">
        <f>Demographics!D115</f>
        <v>0</v>
      </c>
      <c r="D114" s="29" t="s">
        <v>2640</v>
      </c>
      <c r="E114" s="148">
        <v>2016</v>
      </c>
      <c r="F114" s="148" t="s">
        <v>2247</v>
      </c>
      <c r="G114" s="148">
        <v>1</v>
      </c>
      <c r="H114" s="148" t="s">
        <v>2641</v>
      </c>
      <c r="I114" s="148">
        <v>0</v>
      </c>
    </row>
    <row r="115" spans="1:26" ht="15.75" hidden="1" customHeight="1">
      <c r="A115" s="386"/>
      <c r="B115" s="382">
        <v>111</v>
      </c>
      <c r="C115" s="26">
        <f>Demographics!D116</f>
        <v>0</v>
      </c>
      <c r="D115" s="29" t="s">
        <v>2640</v>
      </c>
      <c r="E115" s="148">
        <v>2016</v>
      </c>
      <c r="F115" s="148" t="s">
        <v>2247</v>
      </c>
      <c r="G115" s="148">
        <v>1</v>
      </c>
      <c r="H115" s="148" t="s">
        <v>2641</v>
      </c>
      <c r="I115" s="148">
        <v>0</v>
      </c>
    </row>
    <row r="116" spans="1:26" ht="15.75" hidden="1" customHeight="1">
      <c r="A116" s="386"/>
      <c r="B116" s="382">
        <v>112</v>
      </c>
      <c r="C116" s="26">
        <f>Demographics!D117</f>
        <v>0</v>
      </c>
      <c r="D116" s="29" t="s">
        <v>2640</v>
      </c>
      <c r="E116" s="148">
        <v>2016</v>
      </c>
      <c r="F116" s="148" t="s">
        <v>2247</v>
      </c>
      <c r="G116" s="148">
        <v>1</v>
      </c>
      <c r="H116" s="148" t="s">
        <v>2641</v>
      </c>
      <c r="I116" s="148">
        <v>0</v>
      </c>
    </row>
    <row r="117" spans="1:26" ht="15.75" hidden="1" customHeight="1">
      <c r="A117" s="342"/>
      <c r="B117" s="382">
        <v>113</v>
      </c>
      <c r="C117" s="26">
        <f>Demographics!D118</f>
        <v>0</v>
      </c>
      <c r="D117" s="29" t="s">
        <v>2640</v>
      </c>
      <c r="E117" s="148">
        <v>2017</v>
      </c>
      <c r="F117" s="148" t="s">
        <v>2247</v>
      </c>
      <c r="G117" s="148">
        <v>1</v>
      </c>
      <c r="H117" s="148" t="s">
        <v>2650</v>
      </c>
      <c r="I117" s="148">
        <v>1</v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hidden="1" customHeight="1">
      <c r="A118" s="342"/>
      <c r="B118" s="382">
        <v>114</v>
      </c>
      <c r="C118" s="26">
        <f>Demographics!D119</f>
        <v>0</v>
      </c>
      <c r="D118" s="29" t="s">
        <v>2640</v>
      </c>
      <c r="E118" s="148">
        <v>2018</v>
      </c>
      <c r="F118" s="148" t="s">
        <v>2247</v>
      </c>
      <c r="G118" s="148">
        <v>1</v>
      </c>
      <c r="H118" s="148" t="s">
        <v>2651</v>
      </c>
      <c r="I118" s="148">
        <v>2</v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hidden="1" customHeight="1">
      <c r="A119" s="342"/>
      <c r="B119" s="382">
        <v>115</v>
      </c>
      <c r="C119" s="26">
        <f>Demographics!D120</f>
        <v>0</v>
      </c>
      <c r="D119" s="29" t="s">
        <v>2640</v>
      </c>
      <c r="E119" s="148">
        <v>2019</v>
      </c>
      <c r="F119" s="148" t="s">
        <v>2247</v>
      </c>
      <c r="G119" s="148">
        <v>1</v>
      </c>
      <c r="H119" s="148" t="s">
        <v>2652</v>
      </c>
      <c r="I119" s="148">
        <v>3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hidden="1" customHeight="1">
      <c r="A120" s="342"/>
      <c r="B120" s="382">
        <v>116</v>
      </c>
      <c r="C120" s="26">
        <f>Demographics!D121</f>
        <v>0</v>
      </c>
      <c r="D120" s="29" t="s">
        <v>2640</v>
      </c>
      <c r="E120" s="148">
        <v>2020</v>
      </c>
      <c r="F120" s="148" t="s">
        <v>2247</v>
      </c>
      <c r="G120" s="148">
        <v>1</v>
      </c>
      <c r="H120" s="148" t="s">
        <v>2642</v>
      </c>
      <c r="I120" s="148">
        <v>4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hidden="1" customHeight="1">
      <c r="A121" s="342"/>
      <c r="B121" s="382">
        <v>117</v>
      </c>
      <c r="C121" s="26">
        <f>Demographics!D122</f>
        <v>0</v>
      </c>
      <c r="D121" s="29" t="s">
        <v>2640</v>
      </c>
      <c r="E121" s="148">
        <v>2021</v>
      </c>
      <c r="F121" s="148" t="s">
        <v>2247</v>
      </c>
      <c r="G121" s="148">
        <v>1</v>
      </c>
      <c r="H121" s="148" t="s">
        <v>2653</v>
      </c>
      <c r="I121" s="148">
        <v>5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hidden="1" customHeight="1">
      <c r="A122" s="342"/>
      <c r="B122" s="382">
        <v>118</v>
      </c>
      <c r="C122" s="26">
        <f>Demographics!D123</f>
        <v>0</v>
      </c>
      <c r="D122" s="29" t="s">
        <v>2640</v>
      </c>
      <c r="E122" s="148">
        <v>2022</v>
      </c>
      <c r="F122" s="148" t="s">
        <v>2247</v>
      </c>
      <c r="G122" s="148">
        <v>1</v>
      </c>
      <c r="H122" s="148" t="s">
        <v>2654</v>
      </c>
      <c r="I122" s="148">
        <v>6</v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hidden="1" customHeight="1">
      <c r="A123" s="342"/>
      <c r="B123" s="382">
        <v>119</v>
      </c>
      <c r="C123" s="26">
        <f>Demographics!D124</f>
        <v>0</v>
      </c>
      <c r="D123" s="29" t="s">
        <v>2640</v>
      </c>
      <c r="E123" s="148">
        <v>2023</v>
      </c>
      <c r="F123" s="148" t="s">
        <v>2247</v>
      </c>
      <c r="G123" s="148">
        <v>1</v>
      </c>
      <c r="H123" s="148" t="s">
        <v>2655</v>
      </c>
      <c r="I123" s="148">
        <v>7</v>
      </c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hidden="1" customHeight="1">
      <c r="A124" s="342"/>
      <c r="B124" s="382">
        <v>120</v>
      </c>
      <c r="C124" s="26">
        <f>Demographics!D125</f>
        <v>0</v>
      </c>
      <c r="D124" s="29" t="s">
        <v>2640</v>
      </c>
      <c r="E124" s="148">
        <v>2024</v>
      </c>
      <c r="F124" s="148" t="s">
        <v>2247</v>
      </c>
      <c r="G124" s="148">
        <v>1</v>
      </c>
      <c r="H124" s="148" t="s">
        <v>2656</v>
      </c>
      <c r="I124" s="148">
        <v>8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hidden="1" customHeight="1">
      <c r="A125" s="386"/>
      <c r="B125" s="382">
        <v>121</v>
      </c>
      <c r="C125" s="26">
        <f>Demographics!D118</f>
        <v>0</v>
      </c>
      <c r="D125" s="29" t="s">
        <v>2640</v>
      </c>
      <c r="E125" s="148">
        <v>2025</v>
      </c>
      <c r="F125" s="148" t="s">
        <v>2247</v>
      </c>
      <c r="G125" s="148">
        <v>1</v>
      </c>
      <c r="H125" s="148" t="s">
        <v>2657</v>
      </c>
      <c r="I125" s="148">
        <v>9</v>
      </c>
    </row>
    <row r="126" spans="1:26" ht="15.75" hidden="1" customHeight="1">
      <c r="A126" s="386"/>
      <c r="B126" s="382">
        <v>122</v>
      </c>
      <c r="C126" s="26">
        <f>Demographics!D119</f>
        <v>0</v>
      </c>
      <c r="D126" s="29" t="s">
        <v>2640</v>
      </c>
      <c r="E126" s="148">
        <v>2026</v>
      </c>
      <c r="F126" s="148" t="s">
        <v>2247</v>
      </c>
      <c r="G126" s="148">
        <v>1</v>
      </c>
      <c r="H126" s="148" t="s">
        <v>2658</v>
      </c>
      <c r="I126" s="148">
        <v>10</v>
      </c>
    </row>
    <row r="127" spans="1:26" ht="15.75" hidden="1" customHeight="1">
      <c r="A127" s="386"/>
      <c r="B127" s="382">
        <v>123</v>
      </c>
      <c r="C127" s="26">
        <f>Demographics!D120</f>
        <v>0</v>
      </c>
      <c r="D127" s="29" t="s">
        <v>2640</v>
      </c>
      <c r="E127" s="148">
        <v>2027</v>
      </c>
      <c r="F127" s="148" t="s">
        <v>2247</v>
      </c>
      <c r="G127" s="148">
        <v>1</v>
      </c>
      <c r="H127" s="148" t="s">
        <v>2659</v>
      </c>
      <c r="I127" s="148">
        <v>11</v>
      </c>
    </row>
    <row r="128" spans="1:26" ht="15.75" hidden="1" customHeight="1">
      <c r="A128" s="342"/>
      <c r="B128" s="382">
        <v>124</v>
      </c>
      <c r="C128" s="26">
        <f>Demographics!D121</f>
        <v>0</v>
      </c>
      <c r="D128" s="29" t="s">
        <v>2640</v>
      </c>
      <c r="E128" s="148">
        <v>2028</v>
      </c>
      <c r="F128" s="148" t="s">
        <v>2247</v>
      </c>
      <c r="G128" s="148">
        <v>1</v>
      </c>
      <c r="H128" s="148" t="s">
        <v>2660</v>
      </c>
      <c r="I128" s="148">
        <v>12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hidden="1" customHeight="1">
      <c r="A129" s="342"/>
      <c r="B129" s="382">
        <v>125</v>
      </c>
      <c r="C129" s="26">
        <f>Demographics!D122</f>
        <v>0</v>
      </c>
      <c r="D129" s="29" t="s">
        <v>2640</v>
      </c>
      <c r="E129" s="148">
        <v>2029</v>
      </c>
      <c r="F129" s="148" t="s">
        <v>2247</v>
      </c>
      <c r="G129" s="148">
        <v>1</v>
      </c>
      <c r="H129" s="148" t="s">
        <v>2661</v>
      </c>
      <c r="I129" s="148">
        <v>13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hidden="1" customHeight="1">
      <c r="A130" s="342"/>
      <c r="B130" s="382">
        <v>126</v>
      </c>
      <c r="C130" s="26">
        <f>Demographics!D131</f>
        <v>0</v>
      </c>
      <c r="D130" s="29" t="s">
        <v>2640</v>
      </c>
      <c r="E130" s="148">
        <v>2030</v>
      </c>
      <c r="F130" s="148" t="s">
        <v>2247</v>
      </c>
      <c r="G130" s="148">
        <v>1</v>
      </c>
      <c r="H130" s="148" t="s">
        <v>2662</v>
      </c>
      <c r="I130" s="148">
        <v>14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hidden="1" customHeight="1">
      <c r="A131" s="342"/>
      <c r="B131" s="382">
        <v>127</v>
      </c>
      <c r="C131" s="26">
        <f>Demographics!D132</f>
        <v>0</v>
      </c>
      <c r="D131" s="29" t="s">
        <v>2640</v>
      </c>
      <c r="E131" s="148">
        <v>2031</v>
      </c>
      <c r="F131" s="148" t="s">
        <v>2247</v>
      </c>
      <c r="G131" s="148">
        <v>1</v>
      </c>
      <c r="H131" s="148" t="s">
        <v>2663</v>
      </c>
      <c r="I131" s="148">
        <v>15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hidden="1" customHeight="1">
      <c r="A132" s="342"/>
      <c r="B132" s="382">
        <v>128</v>
      </c>
      <c r="C132" s="26">
        <f>Demographics!D133</f>
        <v>0</v>
      </c>
      <c r="D132" s="29" t="s">
        <v>2640</v>
      </c>
      <c r="E132" s="148">
        <v>2032</v>
      </c>
      <c r="F132" s="148" t="s">
        <v>2247</v>
      </c>
      <c r="G132" s="148">
        <v>1</v>
      </c>
      <c r="H132" s="148" t="s">
        <v>2664</v>
      </c>
      <c r="I132" s="148">
        <v>16</v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hidden="1" customHeight="1">
      <c r="A133" s="386"/>
      <c r="B133" s="382">
        <v>129</v>
      </c>
      <c r="C133" s="26">
        <f>Demographics!D134</f>
        <v>0</v>
      </c>
      <c r="D133" s="29" t="s">
        <v>2640</v>
      </c>
      <c r="E133" s="148">
        <v>2016</v>
      </c>
      <c r="F133" s="148" t="s">
        <v>2247</v>
      </c>
      <c r="G133" s="148">
        <v>1</v>
      </c>
      <c r="H133" s="148" t="s">
        <v>2641</v>
      </c>
      <c r="I133" s="148">
        <v>0</v>
      </c>
    </row>
    <row r="134" spans="1:26" ht="15.75" hidden="1" customHeight="1">
      <c r="A134" s="386"/>
      <c r="B134" s="382">
        <v>130</v>
      </c>
      <c r="C134" s="26">
        <f>Demographics!D135</f>
        <v>0</v>
      </c>
      <c r="D134" s="29" t="s">
        <v>2640</v>
      </c>
      <c r="E134" s="148">
        <v>2016</v>
      </c>
      <c r="F134" s="148" t="s">
        <v>2247</v>
      </c>
      <c r="G134" s="148">
        <v>1</v>
      </c>
      <c r="H134" s="148" t="s">
        <v>2641</v>
      </c>
      <c r="I134" s="148">
        <v>0</v>
      </c>
    </row>
    <row r="135" spans="1:26" ht="15.75" hidden="1" customHeight="1">
      <c r="A135" s="386"/>
      <c r="B135" s="382">
        <v>131</v>
      </c>
      <c r="C135" s="26">
        <f>Demographics!D136</f>
        <v>0</v>
      </c>
      <c r="D135" s="29" t="s">
        <v>2640</v>
      </c>
      <c r="E135" s="148">
        <v>2016</v>
      </c>
      <c r="F135" s="148" t="s">
        <v>2247</v>
      </c>
      <c r="G135" s="148">
        <v>1</v>
      </c>
      <c r="H135" s="148" t="s">
        <v>2641</v>
      </c>
      <c r="I135" s="148">
        <v>0</v>
      </c>
    </row>
    <row r="136" spans="1:26" ht="15.75" hidden="1" customHeight="1">
      <c r="A136" s="386"/>
      <c r="B136" s="382">
        <v>132</v>
      </c>
      <c r="C136" s="26">
        <f>Demographics!D137</f>
        <v>0</v>
      </c>
      <c r="D136" s="29" t="s">
        <v>2640</v>
      </c>
      <c r="E136" s="148">
        <v>2016</v>
      </c>
      <c r="F136" s="148" t="s">
        <v>2247</v>
      </c>
      <c r="G136" s="148">
        <v>1</v>
      </c>
      <c r="H136" s="148" t="s">
        <v>2641</v>
      </c>
      <c r="I136" s="148">
        <v>0</v>
      </c>
    </row>
    <row r="137" spans="1:26" ht="15.75" hidden="1" customHeight="1">
      <c r="A137" s="386"/>
      <c r="B137" s="382">
        <v>133</v>
      </c>
      <c r="C137" s="26">
        <f>Demographics!D138</f>
        <v>0</v>
      </c>
      <c r="D137" s="29" t="s">
        <v>2640</v>
      </c>
      <c r="E137" s="148">
        <v>2016</v>
      </c>
      <c r="F137" s="148" t="s">
        <v>2247</v>
      </c>
      <c r="G137" s="148">
        <v>1</v>
      </c>
      <c r="H137" s="148" t="s">
        <v>2641</v>
      </c>
      <c r="I137" s="148">
        <v>0</v>
      </c>
    </row>
    <row r="138" spans="1:26" ht="15.75" hidden="1" customHeight="1">
      <c r="A138" s="386"/>
      <c r="B138" s="382">
        <v>134</v>
      </c>
      <c r="C138" s="26">
        <f>Demographics!D139</f>
        <v>0</v>
      </c>
      <c r="D138" s="29" t="s">
        <v>2640</v>
      </c>
      <c r="E138" s="148">
        <v>2016</v>
      </c>
      <c r="F138" s="148" t="s">
        <v>2247</v>
      </c>
      <c r="G138" s="148">
        <v>1</v>
      </c>
      <c r="H138" s="148" t="s">
        <v>2641</v>
      </c>
      <c r="I138" s="148">
        <v>0</v>
      </c>
    </row>
    <row r="139" spans="1:26" ht="15.75" hidden="1" customHeight="1">
      <c r="A139" s="386"/>
      <c r="B139" s="382">
        <v>135</v>
      </c>
      <c r="C139" s="26">
        <f>Demographics!D140</f>
        <v>0</v>
      </c>
      <c r="D139" s="29" t="s">
        <v>2640</v>
      </c>
      <c r="E139" s="148">
        <v>2016</v>
      </c>
      <c r="F139" s="148" t="s">
        <v>2247</v>
      </c>
      <c r="G139" s="148">
        <v>1</v>
      </c>
      <c r="H139" s="148" t="s">
        <v>2641</v>
      </c>
      <c r="I139" s="148">
        <v>0</v>
      </c>
    </row>
    <row r="140" spans="1:26" ht="15.75" hidden="1" customHeight="1">
      <c r="A140" s="386"/>
      <c r="B140" s="382">
        <v>136</v>
      </c>
      <c r="C140" s="26">
        <f>Demographics!D141</f>
        <v>0</v>
      </c>
      <c r="D140" s="29" t="s">
        <v>2640</v>
      </c>
      <c r="E140" s="148">
        <v>2016</v>
      </c>
      <c r="F140" s="148" t="s">
        <v>2247</v>
      </c>
      <c r="G140" s="148">
        <v>1</v>
      </c>
      <c r="H140" s="148" t="s">
        <v>2641</v>
      </c>
      <c r="I140" s="148">
        <v>0</v>
      </c>
    </row>
    <row r="141" spans="1:26" ht="15.75" hidden="1" customHeight="1">
      <c r="A141" s="386"/>
      <c r="B141" s="382">
        <v>137</v>
      </c>
      <c r="C141" s="26">
        <f>Demographics!D142</f>
        <v>0</v>
      </c>
      <c r="D141" s="29" t="s">
        <v>2640</v>
      </c>
      <c r="E141" s="148">
        <v>2016</v>
      </c>
      <c r="F141" s="148" t="s">
        <v>2247</v>
      </c>
      <c r="G141" s="148">
        <v>1</v>
      </c>
      <c r="H141" s="148" t="s">
        <v>2641</v>
      </c>
      <c r="I141" s="148">
        <v>0</v>
      </c>
    </row>
    <row r="142" spans="1:26" ht="15.75" hidden="1" customHeight="1">
      <c r="A142" s="386"/>
      <c r="B142" s="382">
        <v>138</v>
      </c>
      <c r="C142" s="26">
        <f>Demographics!D143</f>
        <v>0</v>
      </c>
      <c r="D142" s="29" t="s">
        <v>2640</v>
      </c>
      <c r="E142" s="148">
        <v>2016</v>
      </c>
      <c r="F142" s="148" t="s">
        <v>2247</v>
      </c>
      <c r="G142" s="148">
        <v>1</v>
      </c>
      <c r="H142" s="148" t="s">
        <v>2641</v>
      </c>
      <c r="I142" s="148">
        <v>0</v>
      </c>
    </row>
    <row r="143" spans="1:26" ht="15.75" hidden="1" customHeight="1">
      <c r="A143" s="386"/>
      <c r="B143" s="382">
        <v>139</v>
      </c>
      <c r="C143" s="26">
        <f>Demographics!D144</f>
        <v>0</v>
      </c>
      <c r="D143" s="29" t="s">
        <v>2640</v>
      </c>
      <c r="E143" s="148">
        <v>2016</v>
      </c>
      <c r="F143" s="148" t="s">
        <v>2247</v>
      </c>
      <c r="G143" s="148">
        <v>1</v>
      </c>
      <c r="H143" s="148" t="s">
        <v>2641</v>
      </c>
      <c r="I143" s="148">
        <v>0</v>
      </c>
    </row>
    <row r="144" spans="1:26" ht="15.75" hidden="1" customHeight="1">
      <c r="A144" s="386"/>
      <c r="B144" s="382">
        <v>140</v>
      </c>
      <c r="C144" s="26">
        <f>Demographics!D145</f>
        <v>0</v>
      </c>
      <c r="D144" s="29" t="s">
        <v>2640</v>
      </c>
      <c r="E144" s="148">
        <v>2016</v>
      </c>
      <c r="F144" s="148" t="s">
        <v>2247</v>
      </c>
      <c r="G144" s="148">
        <v>1</v>
      </c>
      <c r="H144" s="148" t="s">
        <v>2641</v>
      </c>
      <c r="I144" s="148">
        <v>0</v>
      </c>
    </row>
    <row r="145" spans="1:9" ht="15.75" hidden="1" customHeight="1">
      <c r="A145" s="386"/>
      <c r="B145" s="382">
        <v>141</v>
      </c>
      <c r="C145" s="26">
        <f>Demographics!D146</f>
        <v>0</v>
      </c>
      <c r="D145" s="29" t="s">
        <v>2640</v>
      </c>
      <c r="E145" s="148">
        <v>2016</v>
      </c>
      <c r="F145" s="148" t="s">
        <v>2247</v>
      </c>
      <c r="G145" s="148">
        <v>1</v>
      </c>
      <c r="H145" s="148" t="s">
        <v>2641</v>
      </c>
      <c r="I145" s="148">
        <v>0</v>
      </c>
    </row>
    <row r="146" spans="1:9" ht="15.75" hidden="1" customHeight="1">
      <c r="A146" s="386"/>
      <c r="B146" s="382">
        <v>142</v>
      </c>
      <c r="C146" s="26">
        <f>Demographics!D147</f>
        <v>0</v>
      </c>
      <c r="D146" s="29" t="s">
        <v>2640</v>
      </c>
      <c r="E146" s="148">
        <v>2016</v>
      </c>
      <c r="F146" s="148" t="s">
        <v>2247</v>
      </c>
      <c r="G146" s="148">
        <v>1</v>
      </c>
      <c r="H146" s="148" t="s">
        <v>2641</v>
      </c>
      <c r="I146" s="148">
        <v>0</v>
      </c>
    </row>
    <row r="147" spans="1:9" ht="15.75" hidden="1" customHeight="1">
      <c r="A147" s="386"/>
      <c r="B147" s="382">
        <v>143</v>
      </c>
      <c r="C147" s="26">
        <f>Demographics!D148</f>
        <v>0</v>
      </c>
      <c r="D147" s="29" t="s">
        <v>2640</v>
      </c>
      <c r="E147" s="148">
        <v>2016</v>
      </c>
      <c r="F147" s="148" t="s">
        <v>2247</v>
      </c>
      <c r="G147" s="148">
        <v>1</v>
      </c>
      <c r="H147" s="148" t="s">
        <v>2641</v>
      </c>
      <c r="I147" s="148">
        <v>0</v>
      </c>
    </row>
    <row r="148" spans="1:9" ht="15.75" hidden="1" customHeight="1">
      <c r="A148" s="386"/>
      <c r="B148" s="382">
        <v>144</v>
      </c>
      <c r="C148" s="26">
        <f>Demographics!D149</f>
        <v>0</v>
      </c>
      <c r="D148" s="29" t="s">
        <v>2640</v>
      </c>
      <c r="E148" s="148">
        <v>2016</v>
      </c>
      <c r="F148" s="148" t="s">
        <v>2247</v>
      </c>
      <c r="G148" s="148">
        <v>1</v>
      </c>
      <c r="H148" s="148" t="s">
        <v>2641</v>
      </c>
      <c r="I148" s="148">
        <v>0</v>
      </c>
    </row>
    <row r="149" spans="1:9" ht="15.75" hidden="1" customHeight="1">
      <c r="A149" s="386"/>
      <c r="B149" s="382">
        <v>145</v>
      </c>
      <c r="C149" s="26">
        <f>Demographics!D150</f>
        <v>0</v>
      </c>
      <c r="D149" s="29" t="s">
        <v>2640</v>
      </c>
      <c r="E149" s="148">
        <v>2016</v>
      </c>
      <c r="F149" s="148" t="s">
        <v>2247</v>
      </c>
      <c r="G149" s="148">
        <v>1</v>
      </c>
      <c r="H149" s="148" t="s">
        <v>2641</v>
      </c>
      <c r="I149" s="148">
        <v>0</v>
      </c>
    </row>
    <row r="150" spans="1:9" ht="15.75" hidden="1" customHeight="1">
      <c r="A150" s="386"/>
      <c r="B150" s="382">
        <v>146</v>
      </c>
      <c r="C150" s="26">
        <f>Demographics!D151</f>
        <v>0</v>
      </c>
      <c r="D150" s="29" t="s">
        <v>2640</v>
      </c>
      <c r="E150" s="148">
        <v>2016</v>
      </c>
      <c r="F150" s="148" t="s">
        <v>2247</v>
      </c>
      <c r="G150" s="148">
        <v>1</v>
      </c>
      <c r="H150" s="148" t="s">
        <v>2641</v>
      </c>
      <c r="I150" s="148">
        <v>0</v>
      </c>
    </row>
    <row r="151" spans="1:9" ht="15.75" hidden="1" customHeight="1">
      <c r="A151" s="386"/>
      <c r="B151" s="382">
        <v>147</v>
      </c>
      <c r="C151" s="26">
        <f>Demographics!D152</f>
        <v>0</v>
      </c>
      <c r="D151" s="29" t="s">
        <v>2640</v>
      </c>
      <c r="E151" s="148">
        <v>2016</v>
      </c>
      <c r="F151" s="148" t="s">
        <v>2247</v>
      </c>
      <c r="G151" s="148">
        <v>1</v>
      </c>
      <c r="H151" s="148" t="s">
        <v>2641</v>
      </c>
      <c r="I151" s="148">
        <v>0</v>
      </c>
    </row>
    <row r="152" spans="1:9" ht="15.75" hidden="1" customHeight="1">
      <c r="A152" s="386"/>
      <c r="B152" s="382">
        <v>148</v>
      </c>
      <c r="C152" s="26">
        <f>Demographics!D153</f>
        <v>0</v>
      </c>
      <c r="D152" s="29" t="s">
        <v>2640</v>
      </c>
      <c r="E152" s="148">
        <v>2016</v>
      </c>
      <c r="F152" s="148" t="s">
        <v>2247</v>
      </c>
      <c r="G152" s="148">
        <v>1</v>
      </c>
      <c r="H152" s="148" t="s">
        <v>2641</v>
      </c>
      <c r="I152" s="148">
        <v>0</v>
      </c>
    </row>
    <row r="153" spans="1:9" ht="15.75" hidden="1" customHeight="1">
      <c r="A153" s="386"/>
      <c r="B153" s="382">
        <v>149</v>
      </c>
      <c r="C153" s="26">
        <f>Demographics!D154</f>
        <v>0</v>
      </c>
      <c r="D153" s="29" t="s">
        <v>2640</v>
      </c>
      <c r="E153" s="148">
        <v>2016</v>
      </c>
      <c r="F153" s="148" t="s">
        <v>2247</v>
      </c>
      <c r="G153" s="148">
        <v>1</v>
      </c>
      <c r="H153" s="148" t="s">
        <v>2641</v>
      </c>
      <c r="I153" s="148">
        <v>0</v>
      </c>
    </row>
    <row r="154" spans="1:9" ht="15.75" hidden="1" customHeight="1">
      <c r="A154" s="386"/>
      <c r="B154" s="382">
        <v>150</v>
      </c>
      <c r="C154" s="26">
        <f>Demographics!D155</f>
        <v>0</v>
      </c>
      <c r="D154" s="29" t="s">
        <v>2640</v>
      </c>
      <c r="E154" s="148">
        <v>2016</v>
      </c>
      <c r="F154" s="148" t="s">
        <v>2247</v>
      </c>
      <c r="G154" s="148">
        <v>1</v>
      </c>
      <c r="H154" s="148" t="s">
        <v>2641</v>
      </c>
      <c r="I154" s="148">
        <v>0</v>
      </c>
    </row>
    <row r="155" spans="1:9" ht="15.75" hidden="1" customHeight="1">
      <c r="A155" s="386"/>
      <c r="B155" s="382">
        <v>151</v>
      </c>
      <c r="C155" s="26">
        <f>Demographics!D156</f>
        <v>0</v>
      </c>
      <c r="D155" s="29" t="s">
        <v>2640</v>
      </c>
      <c r="E155" s="148">
        <v>2016</v>
      </c>
      <c r="F155" s="148" t="s">
        <v>2247</v>
      </c>
      <c r="G155" s="148">
        <v>1</v>
      </c>
      <c r="H155" s="148" t="s">
        <v>2641</v>
      </c>
      <c r="I155" s="148">
        <v>0</v>
      </c>
    </row>
    <row r="156" spans="1:9" ht="15.75" hidden="1" customHeight="1">
      <c r="A156" s="386"/>
      <c r="B156" s="382">
        <v>152</v>
      </c>
      <c r="C156" s="26">
        <f>Demographics!D157</f>
        <v>0</v>
      </c>
      <c r="D156" s="29" t="s">
        <v>2640</v>
      </c>
      <c r="E156" s="148">
        <v>2016</v>
      </c>
      <c r="F156" s="148" t="s">
        <v>2247</v>
      </c>
      <c r="G156" s="148">
        <v>1</v>
      </c>
      <c r="H156" s="148" t="s">
        <v>2641</v>
      </c>
      <c r="I156" s="148">
        <v>0</v>
      </c>
    </row>
    <row r="157" spans="1:9" ht="15.75" hidden="1" customHeight="1">
      <c r="A157" s="386"/>
      <c r="B157" s="382">
        <v>153</v>
      </c>
      <c r="C157" s="26">
        <f>Demographics!D158</f>
        <v>0</v>
      </c>
      <c r="D157" s="29" t="s">
        <v>2640</v>
      </c>
      <c r="E157" s="148">
        <v>2016</v>
      </c>
      <c r="F157" s="148" t="s">
        <v>2247</v>
      </c>
      <c r="G157" s="148">
        <v>1</v>
      </c>
      <c r="H157" s="148" t="s">
        <v>2641</v>
      </c>
      <c r="I157" s="148">
        <v>0</v>
      </c>
    </row>
    <row r="158" spans="1:9" ht="15.75" hidden="1" customHeight="1">
      <c r="A158" s="386"/>
      <c r="B158" s="382">
        <v>154</v>
      </c>
      <c r="C158" s="26">
        <f>Demographics!D159</f>
        <v>0</v>
      </c>
      <c r="D158" s="29" t="s">
        <v>2640</v>
      </c>
      <c r="E158" s="148">
        <v>2016</v>
      </c>
      <c r="F158" s="148" t="s">
        <v>2247</v>
      </c>
      <c r="G158" s="148">
        <v>1</v>
      </c>
      <c r="H158" s="148" t="s">
        <v>2641</v>
      </c>
      <c r="I158" s="148">
        <v>0</v>
      </c>
    </row>
    <row r="159" spans="1:9" ht="15.75" hidden="1" customHeight="1">
      <c r="A159" s="386"/>
      <c r="B159" s="382">
        <v>155</v>
      </c>
      <c r="C159" s="26">
        <f>Demographics!D160</f>
        <v>0</v>
      </c>
      <c r="D159" s="29" t="s">
        <v>2640</v>
      </c>
      <c r="E159" s="148">
        <v>2016</v>
      </c>
      <c r="F159" s="148" t="s">
        <v>2247</v>
      </c>
      <c r="G159" s="148">
        <v>1</v>
      </c>
      <c r="H159" s="148" t="s">
        <v>2641</v>
      </c>
      <c r="I159" s="148">
        <v>0</v>
      </c>
    </row>
    <row r="160" spans="1:9" ht="15.75" hidden="1" customHeight="1">
      <c r="A160" s="386"/>
      <c r="B160" s="382">
        <v>156</v>
      </c>
      <c r="C160" s="26">
        <f>Demographics!D161</f>
        <v>0</v>
      </c>
      <c r="D160" s="29" t="s">
        <v>2640</v>
      </c>
      <c r="E160" s="148">
        <v>2016</v>
      </c>
      <c r="F160" s="148" t="s">
        <v>2247</v>
      </c>
      <c r="G160" s="148">
        <v>1</v>
      </c>
      <c r="H160" s="148" t="s">
        <v>2641</v>
      </c>
      <c r="I160" s="148">
        <v>0</v>
      </c>
    </row>
    <row r="161" spans="1:9" ht="15.75" hidden="1" customHeight="1">
      <c r="A161" s="386"/>
      <c r="B161" s="382">
        <v>157</v>
      </c>
      <c r="C161" s="26">
        <f>Demographics!D162</f>
        <v>0</v>
      </c>
      <c r="D161" s="29" t="s">
        <v>2640</v>
      </c>
      <c r="E161" s="148">
        <v>2016</v>
      </c>
      <c r="F161" s="148" t="s">
        <v>2247</v>
      </c>
      <c r="G161" s="148">
        <v>1</v>
      </c>
      <c r="H161" s="148" t="s">
        <v>2641</v>
      </c>
      <c r="I161" s="148">
        <v>0</v>
      </c>
    </row>
    <row r="162" spans="1:9" ht="15.75" hidden="1" customHeight="1">
      <c r="A162" s="386"/>
      <c r="B162" s="382">
        <v>158</v>
      </c>
      <c r="C162" s="26">
        <f>Demographics!D163</f>
        <v>0</v>
      </c>
      <c r="D162" s="29" t="s">
        <v>2640</v>
      </c>
      <c r="E162" s="148">
        <v>2016</v>
      </c>
      <c r="F162" s="148" t="s">
        <v>2247</v>
      </c>
      <c r="G162" s="148">
        <v>1</v>
      </c>
      <c r="H162" s="148" t="s">
        <v>2641</v>
      </c>
      <c r="I162" s="148">
        <v>0</v>
      </c>
    </row>
    <row r="163" spans="1:9" ht="15.75" hidden="1" customHeight="1">
      <c r="A163" s="386"/>
      <c r="B163" s="382">
        <v>159</v>
      </c>
      <c r="C163" s="26">
        <f>Demographics!D164</f>
        <v>0</v>
      </c>
      <c r="D163" s="29" t="s">
        <v>2640</v>
      </c>
      <c r="E163" s="148">
        <v>2016</v>
      </c>
      <c r="F163" s="148" t="s">
        <v>2247</v>
      </c>
      <c r="G163" s="148">
        <v>1</v>
      </c>
      <c r="H163" s="148" t="s">
        <v>2641</v>
      </c>
      <c r="I163" s="148">
        <v>0</v>
      </c>
    </row>
    <row r="164" spans="1:9" ht="15.75" hidden="1" customHeight="1">
      <c r="A164" s="386"/>
      <c r="B164" s="382">
        <v>160</v>
      </c>
      <c r="C164" s="26">
        <f>Demographics!D165</f>
        <v>0</v>
      </c>
      <c r="D164" s="29" t="s">
        <v>2640</v>
      </c>
      <c r="E164" s="148">
        <v>2016</v>
      </c>
      <c r="F164" s="148" t="s">
        <v>2247</v>
      </c>
      <c r="G164" s="148">
        <v>1</v>
      </c>
      <c r="H164" s="148" t="s">
        <v>2641</v>
      </c>
      <c r="I164" s="148">
        <v>0</v>
      </c>
    </row>
    <row r="165" spans="1:9" ht="15.75" hidden="1" customHeight="1">
      <c r="A165" s="386"/>
      <c r="B165" s="382">
        <v>161</v>
      </c>
      <c r="C165" s="26">
        <f>Demographics!D166</f>
        <v>0</v>
      </c>
      <c r="D165" s="29" t="s">
        <v>2640</v>
      </c>
      <c r="E165" s="148">
        <v>2016</v>
      </c>
      <c r="F165" s="148" t="s">
        <v>2247</v>
      </c>
      <c r="G165" s="148">
        <v>1</v>
      </c>
      <c r="H165" s="148" t="s">
        <v>2641</v>
      </c>
      <c r="I165" s="148">
        <v>0</v>
      </c>
    </row>
    <row r="166" spans="1:9" ht="15.75" hidden="1" customHeight="1">
      <c r="A166" s="386"/>
      <c r="B166" s="382">
        <v>162</v>
      </c>
      <c r="C166" s="26">
        <f>Demographics!D167</f>
        <v>0</v>
      </c>
      <c r="D166" s="29" t="s">
        <v>2640</v>
      </c>
      <c r="E166" s="148">
        <v>2016</v>
      </c>
      <c r="F166" s="148" t="s">
        <v>2247</v>
      </c>
      <c r="G166" s="148">
        <v>1</v>
      </c>
      <c r="H166" s="148" t="s">
        <v>2641</v>
      </c>
      <c r="I166" s="148">
        <v>0</v>
      </c>
    </row>
    <row r="167" spans="1:9" ht="15.75" hidden="1" customHeight="1">
      <c r="A167" s="386"/>
      <c r="B167" s="382">
        <v>163</v>
      </c>
      <c r="C167" s="26">
        <f>Demographics!D168</f>
        <v>0</v>
      </c>
      <c r="D167" s="29" t="s">
        <v>2640</v>
      </c>
      <c r="E167" s="148">
        <v>2016</v>
      </c>
      <c r="F167" s="148" t="s">
        <v>2247</v>
      </c>
      <c r="G167" s="148">
        <v>1</v>
      </c>
      <c r="H167" s="148" t="s">
        <v>2641</v>
      </c>
      <c r="I167" s="148">
        <v>0</v>
      </c>
    </row>
    <row r="168" spans="1:9" ht="15.75" hidden="1" customHeight="1">
      <c r="A168" s="386"/>
      <c r="B168" s="382">
        <v>164</v>
      </c>
      <c r="C168" s="26">
        <f>Demographics!D169</f>
        <v>0</v>
      </c>
      <c r="D168" s="29" t="s">
        <v>2640</v>
      </c>
      <c r="E168" s="148">
        <v>2016</v>
      </c>
      <c r="F168" s="148" t="s">
        <v>2247</v>
      </c>
      <c r="G168" s="148">
        <v>1</v>
      </c>
      <c r="H168" s="148" t="s">
        <v>2641</v>
      </c>
      <c r="I168" s="148">
        <v>0</v>
      </c>
    </row>
    <row r="169" spans="1:9" ht="15.75" hidden="1" customHeight="1">
      <c r="A169" s="386"/>
      <c r="B169" s="382">
        <v>165</v>
      </c>
      <c r="C169" s="26">
        <f>Demographics!D170</f>
        <v>0</v>
      </c>
      <c r="D169" s="29" t="s">
        <v>2640</v>
      </c>
      <c r="E169" s="148">
        <v>2016</v>
      </c>
      <c r="F169" s="148" t="s">
        <v>2247</v>
      </c>
      <c r="G169" s="148">
        <v>1</v>
      </c>
      <c r="H169" s="148" t="s">
        <v>2641</v>
      </c>
      <c r="I169" s="148">
        <v>0</v>
      </c>
    </row>
    <row r="170" spans="1:9" ht="15.75" hidden="1" customHeight="1">
      <c r="A170" s="386"/>
      <c r="B170" s="382">
        <v>166</v>
      </c>
      <c r="C170" s="26">
        <f>Demographics!D171</f>
        <v>0</v>
      </c>
      <c r="D170" s="29" t="s">
        <v>2640</v>
      </c>
      <c r="E170" s="148">
        <v>2016</v>
      </c>
      <c r="F170" s="148" t="s">
        <v>2247</v>
      </c>
      <c r="G170" s="148">
        <v>1</v>
      </c>
      <c r="H170" s="148" t="s">
        <v>2641</v>
      </c>
      <c r="I170" s="148">
        <v>0</v>
      </c>
    </row>
    <row r="171" spans="1:9" ht="15.75" hidden="1" customHeight="1">
      <c r="A171" s="386"/>
      <c r="B171" s="382">
        <v>167</v>
      </c>
      <c r="C171" s="26">
        <f>Demographics!D172</f>
        <v>0</v>
      </c>
      <c r="D171" s="29" t="s">
        <v>2640</v>
      </c>
      <c r="E171" s="148">
        <v>2016</v>
      </c>
      <c r="F171" s="148" t="s">
        <v>2247</v>
      </c>
      <c r="G171" s="148">
        <v>1</v>
      </c>
      <c r="H171" s="148" t="s">
        <v>2641</v>
      </c>
      <c r="I171" s="148">
        <v>0</v>
      </c>
    </row>
    <row r="172" spans="1:9" ht="15.75" hidden="1" customHeight="1">
      <c r="A172" s="386"/>
      <c r="B172" s="382">
        <v>168</v>
      </c>
      <c r="C172" s="26">
        <f>Demographics!D173</f>
        <v>0</v>
      </c>
      <c r="D172" s="29" t="s">
        <v>2640</v>
      </c>
      <c r="E172" s="148">
        <v>2016</v>
      </c>
      <c r="F172" s="148" t="s">
        <v>2247</v>
      </c>
      <c r="G172" s="148">
        <v>1</v>
      </c>
      <c r="H172" s="148" t="s">
        <v>2641</v>
      </c>
      <c r="I172" s="148">
        <v>0</v>
      </c>
    </row>
    <row r="173" spans="1:9" ht="15.75" hidden="1" customHeight="1">
      <c r="A173" s="386"/>
      <c r="B173" s="382">
        <v>169</v>
      </c>
      <c r="C173" s="26">
        <f>Demographics!D174</f>
        <v>0</v>
      </c>
      <c r="D173" s="29" t="s">
        <v>2640</v>
      </c>
      <c r="E173" s="148">
        <v>2016</v>
      </c>
      <c r="F173" s="148" t="s">
        <v>2247</v>
      </c>
      <c r="G173" s="148">
        <v>1</v>
      </c>
      <c r="H173" s="148" t="s">
        <v>2641</v>
      </c>
      <c r="I173" s="148">
        <v>0</v>
      </c>
    </row>
    <row r="174" spans="1:9" ht="15.75" customHeight="1">
      <c r="A174" s="386" t="s">
        <v>218</v>
      </c>
      <c r="B174" s="220">
        <v>1</v>
      </c>
      <c r="C174" s="389" t="str">
        <f>Demographics!D176</f>
        <v>Angoori</v>
      </c>
      <c r="D174" s="423" t="s">
        <v>2665</v>
      </c>
      <c r="E174" s="423">
        <v>2016</v>
      </c>
      <c r="F174" s="424" t="s">
        <v>2251</v>
      </c>
      <c r="G174" s="424">
        <v>1</v>
      </c>
      <c r="H174" s="423" t="s">
        <v>2666</v>
      </c>
      <c r="I174" s="423">
        <v>0</v>
      </c>
    </row>
    <row r="175" spans="1:9" ht="15.75" customHeight="1">
      <c r="A175" s="386" t="s">
        <v>218</v>
      </c>
      <c r="B175" s="220">
        <v>2</v>
      </c>
      <c r="C175" s="389" t="str">
        <f>Demographics!D177</f>
        <v>Ban</v>
      </c>
      <c r="D175" s="423" t="s">
        <v>2665</v>
      </c>
      <c r="E175" s="423">
        <v>2016</v>
      </c>
      <c r="F175" s="424" t="s">
        <v>2251</v>
      </c>
      <c r="G175" s="424">
        <v>1</v>
      </c>
      <c r="H175" s="423" t="s">
        <v>2666</v>
      </c>
      <c r="I175" s="423">
        <v>0</v>
      </c>
    </row>
    <row r="176" spans="1:9" ht="15.75" customHeight="1">
      <c r="A176" s="386" t="s">
        <v>218</v>
      </c>
      <c r="B176" s="220">
        <v>3</v>
      </c>
      <c r="C176" s="389" t="str">
        <f>Demographics!D178</f>
        <v>Charahan</v>
      </c>
      <c r="D176" s="423" t="s">
        <v>2665</v>
      </c>
      <c r="E176" s="423">
        <v>2016</v>
      </c>
      <c r="F176" s="424" t="s">
        <v>2251</v>
      </c>
      <c r="G176" s="396">
        <v>2</v>
      </c>
      <c r="H176" s="396" t="s">
        <v>2667</v>
      </c>
      <c r="I176" s="396">
        <v>0</v>
      </c>
    </row>
    <row r="177" spans="1:9" ht="15.75" customHeight="1">
      <c r="A177" s="386" t="s">
        <v>218</v>
      </c>
      <c r="B177" s="220">
        <v>4</v>
      </c>
      <c r="C177" s="389" t="str">
        <f>Demographics!D179</f>
        <v>Darya Gali</v>
      </c>
      <c r="D177" s="423" t="s">
        <v>2665</v>
      </c>
      <c r="E177" s="423">
        <v>2016</v>
      </c>
      <c r="F177" s="424" t="s">
        <v>2251</v>
      </c>
      <c r="G177" s="396">
        <v>2</v>
      </c>
      <c r="H177" s="396" t="s">
        <v>2666</v>
      </c>
      <c r="I177" s="396">
        <v>0</v>
      </c>
    </row>
    <row r="178" spans="1:9" ht="15.75" customHeight="1">
      <c r="A178" s="386" t="s">
        <v>218</v>
      </c>
      <c r="B178" s="220">
        <v>5</v>
      </c>
      <c r="C178" s="389" t="str">
        <f>Demographics!D180</f>
        <v>Dewal</v>
      </c>
      <c r="D178" s="423" t="s">
        <v>2665</v>
      </c>
      <c r="E178" s="423">
        <v>2016</v>
      </c>
      <c r="F178" s="424" t="s">
        <v>2251</v>
      </c>
      <c r="G178" s="396">
        <v>1</v>
      </c>
      <c r="H178" s="396" t="s">
        <v>2666</v>
      </c>
      <c r="I178" s="396">
        <v>0</v>
      </c>
    </row>
    <row r="179" spans="1:9" ht="15.75" customHeight="1">
      <c r="A179" s="386" t="s">
        <v>218</v>
      </c>
      <c r="B179" s="220">
        <v>6</v>
      </c>
      <c r="C179" s="389" t="str">
        <f>Demographics!D181</f>
        <v>Ghel</v>
      </c>
      <c r="D179" s="423" t="s">
        <v>2665</v>
      </c>
      <c r="E179" s="423">
        <v>2016</v>
      </c>
      <c r="F179" s="424" t="s">
        <v>2251</v>
      </c>
      <c r="G179" s="396">
        <v>1</v>
      </c>
      <c r="H179" s="396" t="s">
        <v>2666</v>
      </c>
      <c r="I179" s="396">
        <v>0</v>
      </c>
    </row>
    <row r="180" spans="1:9" ht="15.75" customHeight="1">
      <c r="A180" s="386" t="s">
        <v>218</v>
      </c>
      <c r="B180" s="220">
        <v>7</v>
      </c>
      <c r="C180" s="389" t="str">
        <f>Demographics!D182</f>
        <v>Ghora Gali</v>
      </c>
      <c r="D180" s="423" t="s">
        <v>2665</v>
      </c>
      <c r="E180" s="423">
        <v>2016</v>
      </c>
      <c r="F180" s="424" t="s">
        <v>2251</v>
      </c>
      <c r="G180" s="396">
        <v>1</v>
      </c>
      <c r="H180" s="396" t="s">
        <v>2666</v>
      </c>
      <c r="I180" s="396">
        <v>0</v>
      </c>
    </row>
    <row r="181" spans="1:9" ht="15.75" customHeight="1">
      <c r="A181" s="386" t="s">
        <v>218</v>
      </c>
      <c r="B181" s="220">
        <v>8</v>
      </c>
      <c r="C181" s="389" t="str">
        <f>Demographics!D183</f>
        <v>Masiari</v>
      </c>
      <c r="D181" s="423" t="s">
        <v>2665</v>
      </c>
      <c r="E181" s="423">
        <v>2016</v>
      </c>
      <c r="F181" s="424" t="s">
        <v>2251</v>
      </c>
      <c r="G181" s="396">
        <v>1</v>
      </c>
      <c r="H181" s="396" t="s">
        <v>2666</v>
      </c>
      <c r="I181" s="396">
        <v>0</v>
      </c>
    </row>
    <row r="182" spans="1:9" ht="15.75" customHeight="1">
      <c r="A182" s="386" t="s">
        <v>218</v>
      </c>
      <c r="B182" s="220">
        <v>9</v>
      </c>
      <c r="C182" s="389" t="str">
        <f>Demographics!D184</f>
        <v>Murree</v>
      </c>
      <c r="D182" s="423" t="s">
        <v>2665</v>
      </c>
      <c r="E182" s="423">
        <v>2016</v>
      </c>
      <c r="F182" s="424" t="s">
        <v>2251</v>
      </c>
      <c r="G182" s="396">
        <v>2</v>
      </c>
      <c r="H182" s="396" t="s">
        <v>2667</v>
      </c>
      <c r="I182" s="396">
        <v>0</v>
      </c>
    </row>
    <row r="183" spans="1:9" ht="15.75" customHeight="1">
      <c r="A183" s="386" t="s">
        <v>218</v>
      </c>
      <c r="B183" s="220">
        <v>10</v>
      </c>
      <c r="C183" s="389" t="str">
        <f>Demographics!D185</f>
        <v>Numbal</v>
      </c>
      <c r="D183" s="423" t="s">
        <v>2665</v>
      </c>
      <c r="E183" s="423">
        <v>2016</v>
      </c>
      <c r="F183" s="424" t="s">
        <v>2251</v>
      </c>
      <c r="G183" s="396">
        <v>1</v>
      </c>
      <c r="H183" s="396" t="s">
        <v>2666</v>
      </c>
      <c r="I183" s="396">
        <v>0</v>
      </c>
    </row>
    <row r="184" spans="1:9" ht="15.75" customHeight="1">
      <c r="A184" s="386" t="s">
        <v>218</v>
      </c>
      <c r="B184" s="220">
        <v>11</v>
      </c>
      <c r="C184" s="389" t="str">
        <f>Demographics!D186</f>
        <v>Phaghwari</v>
      </c>
      <c r="D184" s="423" t="s">
        <v>2665</v>
      </c>
      <c r="E184" s="423">
        <v>2016</v>
      </c>
      <c r="F184" s="424" t="s">
        <v>2251</v>
      </c>
      <c r="G184" s="396">
        <v>2</v>
      </c>
      <c r="H184" s="396" t="s">
        <v>2666</v>
      </c>
      <c r="I184" s="396">
        <v>0</v>
      </c>
    </row>
    <row r="185" spans="1:9" ht="15.75" customHeight="1">
      <c r="A185" s="386" t="s">
        <v>218</v>
      </c>
      <c r="B185" s="220">
        <v>12</v>
      </c>
      <c r="C185" s="389" t="str">
        <f>Demographics!D187</f>
        <v>Potha Sharif</v>
      </c>
      <c r="D185" s="423" t="s">
        <v>2665</v>
      </c>
      <c r="E185" s="423">
        <v>2016</v>
      </c>
      <c r="F185" s="424" t="s">
        <v>2251</v>
      </c>
      <c r="G185" s="396">
        <v>1</v>
      </c>
      <c r="H185" s="396" t="s">
        <v>2666</v>
      </c>
      <c r="I185" s="396">
        <v>0</v>
      </c>
    </row>
    <row r="186" spans="1:9" ht="15.75" customHeight="1">
      <c r="A186" s="386" t="s">
        <v>218</v>
      </c>
      <c r="B186" s="220">
        <v>13</v>
      </c>
      <c r="C186" s="389" t="str">
        <f>Demographics!D188</f>
        <v>Rawat</v>
      </c>
      <c r="D186" s="423" t="s">
        <v>2665</v>
      </c>
      <c r="E186" s="423">
        <v>2016</v>
      </c>
      <c r="F186" s="424" t="s">
        <v>2251</v>
      </c>
      <c r="G186" s="396">
        <v>1</v>
      </c>
      <c r="H186" s="396" t="s">
        <v>2666</v>
      </c>
      <c r="I186" s="396">
        <v>0</v>
      </c>
    </row>
    <row r="187" spans="1:9" ht="15.75" hidden="1" customHeight="1">
      <c r="A187" s="386"/>
      <c r="B187" s="220">
        <v>14</v>
      </c>
      <c r="C187" s="39" t="str">
        <f>Demographics!D189</f>
        <v>Seher Baghla</v>
      </c>
      <c r="D187" s="237" t="s">
        <v>2665</v>
      </c>
      <c r="E187" s="237">
        <v>2016</v>
      </c>
      <c r="F187" s="238" t="s">
        <v>2251</v>
      </c>
      <c r="G187" s="173">
        <v>1</v>
      </c>
      <c r="H187" s="173" t="s">
        <v>2666</v>
      </c>
      <c r="I187" s="173">
        <v>0</v>
      </c>
    </row>
    <row r="188" spans="1:9" ht="15.75" customHeight="1">
      <c r="A188" s="386" t="s">
        <v>218</v>
      </c>
      <c r="B188" s="220">
        <v>15</v>
      </c>
      <c r="C188" s="389" t="str">
        <f>Demographics!D190</f>
        <v>Tret</v>
      </c>
      <c r="D188" s="423" t="s">
        <v>2665</v>
      </c>
      <c r="E188" s="423">
        <v>2016</v>
      </c>
      <c r="F188" s="424" t="s">
        <v>2251</v>
      </c>
      <c r="G188" s="396">
        <v>2</v>
      </c>
      <c r="H188" s="396" t="s">
        <v>2666</v>
      </c>
      <c r="I188" s="396">
        <v>0</v>
      </c>
    </row>
    <row r="189" spans="1:9" ht="15.75" hidden="1" customHeight="1">
      <c r="A189" s="315" t="s">
        <v>235</v>
      </c>
      <c r="B189" s="316">
        <v>185</v>
      </c>
      <c r="C189" s="281" t="str">
        <f>Demographics!D192</f>
        <v>Ghari Skindar</v>
      </c>
      <c r="D189" s="317" t="s">
        <v>2640</v>
      </c>
      <c r="E189" s="317">
        <v>2010</v>
      </c>
      <c r="F189" s="317" t="s">
        <v>2243</v>
      </c>
      <c r="G189" s="317">
        <v>2</v>
      </c>
      <c r="H189" s="317" t="s">
        <v>2641</v>
      </c>
      <c r="I189" s="317" t="s">
        <v>2385</v>
      </c>
    </row>
    <row r="190" spans="1:9" ht="15.75" hidden="1" customHeight="1">
      <c r="A190" s="315" t="s">
        <v>235</v>
      </c>
      <c r="B190" s="316">
        <v>186</v>
      </c>
      <c r="C190" s="281" t="str">
        <f>Demographics!D193</f>
        <v>Gheela Khurd</v>
      </c>
      <c r="D190" s="317" t="s">
        <v>2640</v>
      </c>
      <c r="E190" s="317">
        <v>2019</v>
      </c>
      <c r="F190" s="317" t="s">
        <v>2243</v>
      </c>
      <c r="G190" s="317">
        <v>2</v>
      </c>
      <c r="H190" s="317" t="s">
        <v>2641</v>
      </c>
      <c r="I190" s="317" t="s">
        <v>2385</v>
      </c>
    </row>
    <row r="191" spans="1:9" ht="15.75" hidden="1" customHeight="1">
      <c r="A191" s="315" t="s">
        <v>235</v>
      </c>
      <c r="B191" s="316">
        <v>187</v>
      </c>
      <c r="C191" s="281" t="str">
        <f>Demographics!D194</f>
        <v>Jalala</v>
      </c>
      <c r="D191" s="317" t="s">
        <v>2640</v>
      </c>
      <c r="E191" s="317">
        <v>2019</v>
      </c>
      <c r="F191" s="317" t="s">
        <v>2243</v>
      </c>
      <c r="G191" s="317">
        <v>2</v>
      </c>
      <c r="H191" s="317" t="s">
        <v>2641</v>
      </c>
      <c r="I191" s="317" t="s">
        <v>2385</v>
      </c>
    </row>
    <row r="192" spans="1:9" ht="15.75" hidden="1" customHeight="1">
      <c r="A192" s="315" t="s">
        <v>235</v>
      </c>
      <c r="B192" s="316">
        <v>188</v>
      </c>
      <c r="C192" s="281" t="str">
        <f>Demographics!D195</f>
        <v>Khurum Paracha</v>
      </c>
      <c r="D192" s="317" t="s">
        <v>2640</v>
      </c>
      <c r="E192" s="317">
        <v>2019</v>
      </c>
      <c r="F192" s="317" t="s">
        <v>2243</v>
      </c>
      <c r="G192" s="317">
        <v>2</v>
      </c>
      <c r="H192" s="317" t="s">
        <v>2641</v>
      </c>
      <c r="I192" s="317" t="s">
        <v>2385</v>
      </c>
    </row>
    <row r="193" spans="1:9" ht="15.75" hidden="1" customHeight="1">
      <c r="A193" s="315" t="s">
        <v>235</v>
      </c>
      <c r="B193" s="316">
        <v>189</v>
      </c>
      <c r="C193" s="281" t="str">
        <f>Demographics!D196</f>
        <v>Lub Thathoo</v>
      </c>
      <c r="D193" s="317" t="s">
        <v>2640</v>
      </c>
      <c r="E193" s="317">
        <v>2019</v>
      </c>
      <c r="F193" s="317" t="s">
        <v>2243</v>
      </c>
      <c r="G193" s="317">
        <v>2</v>
      </c>
      <c r="H193" s="317" t="s">
        <v>2641</v>
      </c>
      <c r="I193" s="317" t="s">
        <v>2385</v>
      </c>
    </row>
    <row r="194" spans="1:9" ht="15.75" hidden="1" customHeight="1">
      <c r="A194" s="315" t="s">
        <v>235</v>
      </c>
      <c r="B194" s="316">
        <v>190</v>
      </c>
      <c r="C194" s="281" t="str">
        <f>Demographics!D197</f>
        <v>Mohra Shah Wali</v>
      </c>
      <c r="D194" s="317" t="s">
        <v>2640</v>
      </c>
      <c r="E194" s="317">
        <v>2019</v>
      </c>
      <c r="F194" s="317" t="s">
        <v>2243</v>
      </c>
      <c r="G194" s="317">
        <v>2</v>
      </c>
      <c r="H194" s="317" t="s">
        <v>2641</v>
      </c>
      <c r="I194" s="317" t="s">
        <v>2385</v>
      </c>
    </row>
    <row r="195" spans="1:9" ht="15.75" hidden="1" customHeight="1">
      <c r="A195" s="315" t="s">
        <v>235</v>
      </c>
      <c r="B195" s="316">
        <v>191</v>
      </c>
      <c r="C195" s="281" t="str">
        <f>Demographics!D198</f>
        <v>Saray Kala</v>
      </c>
      <c r="D195" s="317" t="s">
        <v>2640</v>
      </c>
      <c r="E195" s="317">
        <v>2019</v>
      </c>
      <c r="F195" s="317" t="s">
        <v>2243</v>
      </c>
      <c r="G195" s="317">
        <v>2</v>
      </c>
      <c r="H195" s="317" t="s">
        <v>2641</v>
      </c>
      <c r="I195" s="317" t="s">
        <v>2385</v>
      </c>
    </row>
    <row r="196" spans="1:9" ht="15.75" hidden="1" customHeight="1">
      <c r="A196" s="315" t="s">
        <v>235</v>
      </c>
      <c r="B196" s="316">
        <v>192</v>
      </c>
      <c r="C196" s="281" t="str">
        <f>Demographics!D199</f>
        <v>Thatha Khalil</v>
      </c>
      <c r="D196" s="317" t="s">
        <v>2640</v>
      </c>
      <c r="E196" s="317">
        <v>2010</v>
      </c>
      <c r="F196" s="317" t="s">
        <v>2243</v>
      </c>
      <c r="G196" s="317">
        <v>2</v>
      </c>
      <c r="H196" s="317" t="s">
        <v>2641</v>
      </c>
      <c r="I196" s="317" t="s">
        <v>2385</v>
      </c>
    </row>
    <row r="197" spans="1:9" ht="15.75" hidden="1" customHeight="1">
      <c r="A197" s="315" t="s">
        <v>235</v>
      </c>
      <c r="B197" s="316">
        <v>193</v>
      </c>
      <c r="C197" s="281" t="str">
        <f>Demographics!D200</f>
        <v>Usman Khattar</v>
      </c>
      <c r="D197" s="317" t="s">
        <v>2640</v>
      </c>
      <c r="E197" s="317">
        <v>2019</v>
      </c>
      <c r="F197" s="317" t="s">
        <v>2243</v>
      </c>
      <c r="G197" s="317">
        <v>2</v>
      </c>
      <c r="H197" s="317" t="s">
        <v>2641</v>
      </c>
      <c r="I197" s="317" t="s">
        <v>2385</v>
      </c>
    </row>
    <row r="198" spans="1:9" ht="15.75" hidden="1" customHeight="1">
      <c r="A198" s="315" t="s">
        <v>235</v>
      </c>
      <c r="B198" s="316">
        <v>194</v>
      </c>
      <c r="C198" s="318" t="s">
        <v>2784</v>
      </c>
      <c r="D198" s="317" t="s">
        <v>2640</v>
      </c>
      <c r="E198" s="317">
        <v>2019</v>
      </c>
      <c r="F198" s="317" t="s">
        <v>2243</v>
      </c>
      <c r="G198" s="317">
        <v>2</v>
      </c>
      <c r="H198" s="317" t="s">
        <v>2641</v>
      </c>
      <c r="I198" s="317" t="s">
        <v>2385</v>
      </c>
    </row>
    <row r="199" spans="1:9" ht="15.75" hidden="1" customHeight="1">
      <c r="A199" s="315" t="s">
        <v>235</v>
      </c>
      <c r="B199" s="316">
        <v>195</v>
      </c>
      <c r="C199" s="318" t="s">
        <v>2785</v>
      </c>
      <c r="D199" s="317" t="s">
        <v>2640</v>
      </c>
      <c r="E199" s="317">
        <v>2019</v>
      </c>
      <c r="F199" s="317" t="s">
        <v>2243</v>
      </c>
      <c r="G199" s="317">
        <v>2</v>
      </c>
      <c r="H199" s="317" t="s">
        <v>2641</v>
      </c>
      <c r="I199" s="317" t="s">
        <v>2385</v>
      </c>
    </row>
    <row r="200" spans="1:9" ht="15.75" hidden="1" customHeight="1">
      <c r="A200" s="315" t="s">
        <v>235</v>
      </c>
      <c r="B200" s="316">
        <v>196</v>
      </c>
      <c r="C200" s="318" t="s">
        <v>244</v>
      </c>
      <c r="D200" s="317" t="s">
        <v>2640</v>
      </c>
      <c r="E200" s="317">
        <v>2010</v>
      </c>
      <c r="F200" s="317" t="s">
        <v>2243</v>
      </c>
      <c r="G200" s="317">
        <v>2</v>
      </c>
      <c r="H200" s="317" t="s">
        <v>2641</v>
      </c>
      <c r="I200" s="317" t="s">
        <v>2385</v>
      </c>
    </row>
    <row r="201" spans="1:9" ht="15.75" hidden="1" customHeight="1">
      <c r="A201" s="315" t="s">
        <v>235</v>
      </c>
      <c r="B201" s="316">
        <v>197</v>
      </c>
      <c r="C201" s="318" t="s">
        <v>245</v>
      </c>
      <c r="D201" s="317" t="s">
        <v>2640</v>
      </c>
      <c r="E201" s="317">
        <v>2019</v>
      </c>
      <c r="F201" s="317" t="s">
        <v>2243</v>
      </c>
      <c r="G201" s="317">
        <v>2</v>
      </c>
      <c r="H201" s="317" t="s">
        <v>2641</v>
      </c>
      <c r="I201" s="317" t="s">
        <v>2385</v>
      </c>
    </row>
    <row r="202" spans="1:9" ht="15.75" hidden="1" customHeight="1">
      <c r="A202" s="315" t="s">
        <v>235</v>
      </c>
      <c r="B202" s="316">
        <v>198</v>
      </c>
      <c r="C202" s="318" t="s">
        <v>246</v>
      </c>
      <c r="D202" s="317" t="s">
        <v>2640</v>
      </c>
      <c r="E202" s="317">
        <v>2019</v>
      </c>
      <c r="F202" s="317" t="s">
        <v>2243</v>
      </c>
      <c r="G202" s="317">
        <v>2</v>
      </c>
      <c r="H202" s="317" t="s">
        <v>2641</v>
      </c>
      <c r="I202" s="317" t="s">
        <v>2385</v>
      </c>
    </row>
    <row r="203" spans="1:9" ht="15.75" hidden="1" customHeight="1">
      <c r="A203" s="315" t="s">
        <v>235</v>
      </c>
      <c r="B203" s="316">
        <v>199</v>
      </c>
      <c r="C203" s="318" t="s">
        <v>247</v>
      </c>
      <c r="D203" s="317" t="s">
        <v>2640</v>
      </c>
      <c r="E203" s="317">
        <v>2010</v>
      </c>
      <c r="F203" s="317" t="s">
        <v>2243</v>
      </c>
      <c r="G203" s="317">
        <v>2</v>
      </c>
      <c r="H203" s="317" t="s">
        <v>2641</v>
      </c>
      <c r="I203" s="317" t="s">
        <v>2385</v>
      </c>
    </row>
    <row r="204" spans="1:9" ht="15.75" hidden="1" customHeight="1">
      <c r="A204" s="315" t="s">
        <v>235</v>
      </c>
      <c r="B204" s="316">
        <v>200</v>
      </c>
      <c r="C204" s="318" t="s">
        <v>248</v>
      </c>
      <c r="D204" s="317" t="s">
        <v>2640</v>
      </c>
      <c r="E204" s="317">
        <v>2019</v>
      </c>
      <c r="F204" s="317" t="s">
        <v>2243</v>
      </c>
      <c r="G204" s="317">
        <v>2</v>
      </c>
      <c r="H204" s="317" t="s">
        <v>2641</v>
      </c>
      <c r="I204" s="317" t="s">
        <v>2385</v>
      </c>
    </row>
    <row r="205" spans="1:9" ht="15.75" hidden="1" customHeight="1">
      <c r="A205" s="315" t="s">
        <v>235</v>
      </c>
      <c r="B205" s="316">
        <v>201</v>
      </c>
      <c r="C205" s="318" t="s">
        <v>249</v>
      </c>
      <c r="D205" s="317" t="s">
        <v>2640</v>
      </c>
      <c r="E205" s="317">
        <v>2019</v>
      </c>
      <c r="F205" s="317" t="s">
        <v>2243</v>
      </c>
      <c r="G205" s="317">
        <v>2</v>
      </c>
      <c r="H205" s="317" t="s">
        <v>2641</v>
      </c>
      <c r="I205" s="317" t="s">
        <v>2385</v>
      </c>
    </row>
    <row r="206" spans="1:9" ht="15.75" hidden="1" customHeight="1">
      <c r="A206" s="315" t="s">
        <v>235</v>
      </c>
      <c r="B206" s="316">
        <v>202</v>
      </c>
      <c r="C206" s="318" t="s">
        <v>250</v>
      </c>
      <c r="D206" s="317" t="s">
        <v>2640</v>
      </c>
      <c r="E206" s="317">
        <v>2019</v>
      </c>
      <c r="F206" s="317" t="s">
        <v>2243</v>
      </c>
      <c r="G206" s="317">
        <v>2</v>
      </c>
      <c r="H206" s="317" t="s">
        <v>2641</v>
      </c>
      <c r="I206" s="317" t="s">
        <v>2385</v>
      </c>
    </row>
    <row r="207" spans="1:9" ht="15.75" hidden="1" customHeight="1">
      <c r="A207" s="315" t="s">
        <v>235</v>
      </c>
      <c r="B207" s="316">
        <v>203</v>
      </c>
      <c r="C207" s="318" t="s">
        <v>2786</v>
      </c>
      <c r="D207" s="317" t="s">
        <v>2640</v>
      </c>
      <c r="E207" s="317">
        <v>2019</v>
      </c>
      <c r="F207" s="317" t="s">
        <v>2243</v>
      </c>
      <c r="G207" s="317">
        <v>2</v>
      </c>
      <c r="H207" s="317" t="s">
        <v>2641</v>
      </c>
      <c r="I207" s="317" t="s">
        <v>2385</v>
      </c>
    </row>
    <row r="208" spans="1:9" ht="15.75" hidden="1" customHeight="1">
      <c r="A208" s="315" t="s">
        <v>235</v>
      </c>
      <c r="B208" s="316">
        <v>204</v>
      </c>
      <c r="C208" s="318" t="s">
        <v>2787</v>
      </c>
      <c r="D208" s="317" t="s">
        <v>2640</v>
      </c>
      <c r="E208" s="317">
        <v>2019</v>
      </c>
      <c r="F208" s="317" t="s">
        <v>2243</v>
      </c>
      <c r="G208" s="317">
        <v>2</v>
      </c>
      <c r="H208" s="317" t="s">
        <v>2641</v>
      </c>
      <c r="I208" s="317" t="s">
        <v>2385</v>
      </c>
    </row>
    <row r="209" spans="1:9" ht="15.75" hidden="1" customHeight="1">
      <c r="A209" s="315" t="s">
        <v>235</v>
      </c>
      <c r="B209" s="316">
        <v>205</v>
      </c>
      <c r="C209" s="318" t="s">
        <v>2788</v>
      </c>
      <c r="D209" s="317" t="s">
        <v>2640</v>
      </c>
      <c r="E209" s="317">
        <v>2019</v>
      </c>
      <c r="F209" s="317" t="s">
        <v>2243</v>
      </c>
      <c r="G209" s="317">
        <v>2</v>
      </c>
      <c r="H209" s="317" t="s">
        <v>2641</v>
      </c>
      <c r="I209" s="317" t="s">
        <v>2385</v>
      </c>
    </row>
    <row r="210" spans="1:9" ht="15.75" hidden="1" customHeight="1">
      <c r="A210" s="315" t="s">
        <v>235</v>
      </c>
      <c r="B210" s="316">
        <v>206</v>
      </c>
      <c r="C210" s="318" t="s">
        <v>251</v>
      </c>
      <c r="D210" s="317" t="s">
        <v>2640</v>
      </c>
      <c r="E210" s="317">
        <v>2010</v>
      </c>
      <c r="F210" s="317" t="s">
        <v>2243</v>
      </c>
      <c r="G210" s="317">
        <v>2</v>
      </c>
      <c r="H210" s="317" t="s">
        <v>2641</v>
      </c>
      <c r="I210" s="317" t="s">
        <v>2385</v>
      </c>
    </row>
    <row r="211" spans="1:9" ht="15.75" hidden="1" customHeight="1">
      <c r="A211" s="314"/>
      <c r="B211" s="382">
        <v>202</v>
      </c>
      <c r="C211" s="26" t="str">
        <f>Demographics!D214</f>
        <v>Bishandot</v>
      </c>
      <c r="D211" s="29"/>
      <c r="E211" s="29"/>
      <c r="F211" s="29" t="s">
        <v>2220</v>
      </c>
      <c r="G211" s="29">
        <v>3</v>
      </c>
      <c r="H211" s="29"/>
      <c r="I211" s="29"/>
    </row>
    <row r="212" spans="1:9" ht="15.75" hidden="1" customHeight="1">
      <c r="A212" s="314"/>
      <c r="B212" s="382">
        <v>203</v>
      </c>
      <c r="C212" s="26" t="str">
        <f>Demographics!D215</f>
        <v>Choha Khalsa</v>
      </c>
      <c r="D212" s="29"/>
      <c r="E212" s="29"/>
      <c r="F212" s="29" t="s">
        <v>2220</v>
      </c>
      <c r="G212" s="29">
        <v>3</v>
      </c>
      <c r="H212" s="29"/>
      <c r="I212" s="29"/>
    </row>
    <row r="213" spans="1:9" ht="15.75" hidden="1" customHeight="1">
      <c r="A213" s="314"/>
      <c r="B213" s="382">
        <v>204</v>
      </c>
      <c r="C213" s="26" t="str">
        <f>Demographics!D216</f>
        <v>Darkali Mamoori</v>
      </c>
      <c r="D213" s="29"/>
      <c r="E213" s="29"/>
      <c r="F213" s="29" t="s">
        <v>2220</v>
      </c>
      <c r="G213" s="29">
        <v>3</v>
      </c>
      <c r="H213" s="29"/>
      <c r="I213" s="29"/>
    </row>
    <row r="214" spans="1:9" ht="15.75" hidden="1" customHeight="1">
      <c r="A214" s="314"/>
      <c r="B214" s="382">
        <v>205</v>
      </c>
      <c r="C214" s="26" t="str">
        <f>Demographics!D217</f>
        <v>Ghazan Abad</v>
      </c>
      <c r="D214" s="29"/>
      <c r="E214" s="29"/>
      <c r="F214" s="29" t="s">
        <v>2220</v>
      </c>
      <c r="G214" s="29">
        <v>3</v>
      </c>
      <c r="H214" s="29"/>
      <c r="I214" s="29"/>
    </row>
    <row r="215" spans="1:9" ht="15.75" hidden="1" customHeight="1">
      <c r="A215" s="314"/>
      <c r="B215" s="382">
        <v>206</v>
      </c>
      <c r="C215" s="26" t="str">
        <f>Demographics!D218</f>
        <v>Guff</v>
      </c>
      <c r="D215" s="29"/>
      <c r="E215" s="29"/>
      <c r="F215" s="29" t="s">
        <v>2220</v>
      </c>
      <c r="G215" s="29">
        <v>3</v>
      </c>
      <c r="H215" s="29"/>
      <c r="I215" s="29"/>
    </row>
    <row r="216" spans="1:9" ht="15.75" hidden="1" customHeight="1">
      <c r="A216" s="314"/>
      <c r="B216" s="382">
        <v>207</v>
      </c>
      <c r="C216" s="26" t="str">
        <f>Demographics!D219</f>
        <v>Kanoha</v>
      </c>
      <c r="D216" s="29"/>
      <c r="E216" s="29"/>
      <c r="F216" s="29" t="s">
        <v>2220</v>
      </c>
      <c r="G216" s="29">
        <v>3</v>
      </c>
      <c r="H216" s="29"/>
      <c r="I216" s="29"/>
    </row>
    <row r="217" spans="1:9" ht="15.75" hidden="1" customHeight="1">
      <c r="A217" s="314"/>
      <c r="B217" s="382">
        <v>208</v>
      </c>
      <c r="C217" s="26" t="str">
        <f>Demographics!D220</f>
        <v>Manianda</v>
      </c>
      <c r="D217" s="29"/>
      <c r="E217" s="29"/>
      <c r="F217" s="29" t="s">
        <v>2220</v>
      </c>
      <c r="G217" s="29">
        <v>3</v>
      </c>
      <c r="H217" s="29"/>
      <c r="I217" s="29"/>
    </row>
    <row r="218" spans="1:9" ht="15.75" hidden="1" customHeight="1">
      <c r="A218" s="314"/>
      <c r="B218" s="382">
        <v>209</v>
      </c>
      <c r="C218" s="26" t="str">
        <f>Demographics!D221</f>
        <v>Nala Musalmana</v>
      </c>
      <c r="D218" s="29"/>
      <c r="E218" s="29"/>
      <c r="F218" s="29" t="s">
        <v>2220</v>
      </c>
      <c r="G218" s="29">
        <v>3</v>
      </c>
      <c r="H218" s="29"/>
      <c r="I218" s="29"/>
    </row>
    <row r="219" spans="1:9" ht="15.75" hidden="1" customHeight="1">
      <c r="A219" s="314"/>
      <c r="B219" s="382">
        <v>210</v>
      </c>
      <c r="C219" s="26" t="str">
        <f>Demographics!D222</f>
        <v>Skoot</v>
      </c>
      <c r="D219" s="29"/>
      <c r="E219" s="29"/>
      <c r="F219" s="29" t="s">
        <v>2220</v>
      </c>
      <c r="G219" s="29">
        <v>3</v>
      </c>
      <c r="H219" s="29"/>
      <c r="I219" s="29"/>
    </row>
    <row r="220" spans="1:9" ht="15.75" hidden="1" customHeight="1">
      <c r="A220" s="314"/>
      <c r="B220" s="382">
        <v>211</v>
      </c>
      <c r="C220" s="26" t="str">
        <f>Demographics!D223</f>
        <v>Smoot</v>
      </c>
      <c r="D220" s="29"/>
      <c r="E220" s="29"/>
      <c r="F220" s="29" t="s">
        <v>2220</v>
      </c>
      <c r="G220" s="29">
        <v>3</v>
      </c>
      <c r="H220" s="29"/>
      <c r="I220" s="29"/>
    </row>
    <row r="221" spans="1:9" ht="15.75" hidden="1" customHeight="1">
      <c r="A221" s="314"/>
      <c r="B221" s="382">
        <v>212</v>
      </c>
      <c r="C221" s="26" t="str">
        <f>Demographics!D224</f>
        <v>Kallar Syedan</v>
      </c>
      <c r="D221" s="29"/>
      <c r="E221" s="29"/>
      <c r="F221" s="29" t="s">
        <v>2220</v>
      </c>
      <c r="G221" s="29">
        <v>3</v>
      </c>
      <c r="H221" s="29"/>
      <c r="I221" s="29"/>
    </row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I221">
    <filterColumn colId="2">
      <filters>
        <filter val="Angoori"/>
        <filter val="Ban"/>
        <filter val="Charahan"/>
        <filter val="Darya Gali"/>
        <filter val="Dewal"/>
        <filter val="Ghel"/>
        <filter val="Ghora Gali"/>
        <filter val="Masiari"/>
        <filter val="Murree"/>
        <filter val="Numbal"/>
        <filter val="Phaghwari"/>
        <filter val="Potha Sharif"/>
        <filter val="Rawat"/>
        <filter val="Tret"/>
      </filters>
    </filterColumn>
  </autoFilter>
  <mergeCells count="2">
    <mergeCell ref="B1:I1"/>
    <mergeCell ref="B2:I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8"/>
  <sheetViews>
    <sheetView workbookViewId="0">
      <selection activeCell="J16" sqref="J16"/>
    </sheetView>
  </sheetViews>
  <sheetFormatPr defaultColWidth="14.42578125" defaultRowHeight="15" customHeight="1"/>
  <cols>
    <col min="1" max="1" width="8.7109375" customWidth="1"/>
    <col min="2" max="2" width="7.5703125" customWidth="1"/>
    <col min="3" max="3" width="23.85546875" customWidth="1"/>
    <col min="4" max="4" width="11.28515625" customWidth="1"/>
    <col min="5" max="5" width="11.5703125" customWidth="1"/>
    <col min="6" max="26" width="8.7109375" customWidth="1"/>
  </cols>
  <sheetData>
    <row r="1" spans="2:15">
      <c r="B1" s="458" t="s">
        <v>2668</v>
      </c>
      <c r="C1" s="434"/>
      <c r="D1" s="434"/>
      <c r="E1" s="435"/>
      <c r="F1" s="3"/>
      <c r="G1" s="3"/>
      <c r="H1" s="3"/>
      <c r="I1" s="3"/>
    </row>
    <row r="2" spans="2:15" ht="15.75">
      <c r="B2" s="458" t="s">
        <v>2865</v>
      </c>
      <c r="C2" s="434"/>
      <c r="D2" s="434"/>
      <c r="E2" s="435"/>
      <c r="F2" s="3"/>
      <c r="G2" s="3"/>
      <c r="H2" s="3"/>
      <c r="I2" s="119"/>
      <c r="J2" s="119"/>
      <c r="K2" s="119"/>
      <c r="L2" s="119"/>
      <c r="M2" s="119"/>
      <c r="N2" s="119"/>
    </row>
    <row r="3" spans="2:15" ht="15.75">
      <c r="B3" s="26"/>
      <c r="C3" s="26"/>
      <c r="D3" s="26"/>
      <c r="E3" s="26"/>
      <c r="O3" s="120"/>
    </row>
    <row r="4" spans="2:15" ht="30">
      <c r="B4" s="121" t="s">
        <v>5</v>
      </c>
      <c r="C4" s="122" t="s">
        <v>6</v>
      </c>
      <c r="D4" s="122" t="s">
        <v>2215</v>
      </c>
      <c r="E4" s="122" t="s">
        <v>2321</v>
      </c>
      <c r="O4" s="120"/>
    </row>
    <row r="5" spans="2:15" ht="15.75" customHeight="1">
      <c r="B5" s="124">
        <v>1</v>
      </c>
      <c r="C5" s="389" t="str">
        <f>Demographics!D176</f>
        <v>Angoori</v>
      </c>
      <c r="D5" s="389">
        <v>20</v>
      </c>
      <c r="E5" s="389">
        <v>8</v>
      </c>
    </row>
    <row r="6" spans="2:15" ht="15.75" customHeight="1">
      <c r="B6" s="124">
        <v>2</v>
      </c>
      <c r="C6" s="389" t="str">
        <f>Demographics!D177</f>
        <v>Ban</v>
      </c>
      <c r="D6" s="389">
        <v>16</v>
      </c>
      <c r="E6" s="389">
        <v>10</v>
      </c>
    </row>
    <row r="7" spans="2:15" ht="15.75" customHeight="1">
      <c r="B7" s="141">
        <v>3</v>
      </c>
      <c r="C7" s="389" t="str">
        <f>Demographics!D178</f>
        <v>Charahan</v>
      </c>
      <c r="D7" s="389">
        <v>20</v>
      </c>
      <c r="E7" s="389">
        <v>4</v>
      </c>
    </row>
    <row r="8" spans="2:15" ht="15.75" customHeight="1">
      <c r="B8" s="141">
        <v>4</v>
      </c>
      <c r="C8" s="389" t="str">
        <f>Demographics!D179</f>
        <v>Darya Gali</v>
      </c>
      <c r="D8" s="389">
        <v>16</v>
      </c>
      <c r="E8" s="389">
        <v>8</v>
      </c>
    </row>
    <row r="9" spans="2:15" ht="15.75" customHeight="1">
      <c r="B9" s="141">
        <v>5</v>
      </c>
      <c r="C9" s="389" t="str">
        <f>Demographics!D180</f>
        <v>Dewal</v>
      </c>
      <c r="D9" s="389">
        <v>16</v>
      </c>
      <c r="E9" s="389">
        <v>8</v>
      </c>
    </row>
    <row r="10" spans="2:15" ht="15.75" customHeight="1">
      <c r="B10" s="141">
        <v>6</v>
      </c>
      <c r="C10" s="389" t="str">
        <f>Demographics!D181</f>
        <v>Ghel</v>
      </c>
      <c r="D10" s="389">
        <v>16</v>
      </c>
      <c r="E10" s="389">
        <v>6</v>
      </c>
    </row>
    <row r="11" spans="2:15" ht="15.75" customHeight="1">
      <c r="B11" s="141">
        <v>7</v>
      </c>
      <c r="C11" s="389" t="str">
        <f>Demographics!D182</f>
        <v>Ghora Gali</v>
      </c>
      <c r="D11" s="389">
        <v>16</v>
      </c>
      <c r="E11" s="389">
        <v>10</v>
      </c>
    </row>
    <row r="12" spans="2:15" ht="15.75" customHeight="1">
      <c r="B12" s="141">
        <v>8</v>
      </c>
      <c r="C12" s="389" t="str">
        <f>Demographics!D183</f>
        <v>Masiari</v>
      </c>
      <c r="D12" s="389">
        <v>16</v>
      </c>
      <c r="E12" s="389">
        <v>6</v>
      </c>
    </row>
    <row r="13" spans="2:15" ht="15.75" customHeight="1">
      <c r="B13" s="141">
        <v>9</v>
      </c>
      <c r="C13" s="389" t="str">
        <f>Demographics!D184</f>
        <v>Murree</v>
      </c>
      <c r="D13" s="389">
        <v>12</v>
      </c>
      <c r="E13" s="389">
        <v>10</v>
      </c>
    </row>
    <row r="14" spans="2:15" ht="15.75" customHeight="1">
      <c r="B14" s="141">
        <v>10</v>
      </c>
      <c r="C14" s="389" t="str">
        <f>Demographics!D185</f>
        <v>Numbal</v>
      </c>
      <c r="D14" s="389">
        <v>20</v>
      </c>
      <c r="E14" s="389">
        <v>4</v>
      </c>
    </row>
    <row r="15" spans="2:15" ht="15.75" customHeight="1">
      <c r="B15" s="141">
        <v>11</v>
      </c>
      <c r="C15" s="389" t="str">
        <f>Demographics!D186</f>
        <v>Phaghwari</v>
      </c>
      <c r="D15" s="389">
        <v>16</v>
      </c>
      <c r="E15" s="389">
        <v>4</v>
      </c>
    </row>
    <row r="16" spans="2:15" ht="15.75" customHeight="1">
      <c r="B16" s="141">
        <v>12</v>
      </c>
      <c r="C16" s="389" t="str">
        <f>Demographics!D187</f>
        <v>Potha Sharif</v>
      </c>
      <c r="D16" s="389">
        <v>20</v>
      </c>
      <c r="E16" s="389">
        <v>8</v>
      </c>
    </row>
    <row r="17" spans="2:5" ht="15.75" customHeight="1">
      <c r="B17" s="141">
        <v>13</v>
      </c>
      <c r="C17" s="389" t="str">
        <f>Demographics!D188</f>
        <v>Rawat</v>
      </c>
      <c r="D17" s="389">
        <v>16</v>
      </c>
      <c r="E17" s="389">
        <v>6</v>
      </c>
    </row>
    <row r="18" spans="2:5" ht="15.75" customHeight="1">
      <c r="B18" s="141">
        <v>14</v>
      </c>
      <c r="C18" s="389" t="str">
        <f>Demographics!D189</f>
        <v>Seher Baghla</v>
      </c>
      <c r="D18" s="389">
        <v>14</v>
      </c>
      <c r="E18" s="389">
        <v>6</v>
      </c>
    </row>
    <row r="19" spans="2:5" ht="15.75" customHeight="1">
      <c r="B19" s="141">
        <v>15</v>
      </c>
      <c r="C19" s="389" t="str">
        <f>Demographics!D190</f>
        <v>Tret</v>
      </c>
      <c r="D19" s="389">
        <v>20</v>
      </c>
      <c r="E19" s="389">
        <v>6</v>
      </c>
    </row>
    <row r="20" spans="2:5" ht="15.75" customHeight="1"/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</sheetData>
  <mergeCells count="2">
    <mergeCell ref="B1:E1"/>
    <mergeCell ref="B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Demographics</vt:lpstr>
      <vt:lpstr>HR</vt:lpstr>
      <vt:lpstr>CC ILR</vt:lpstr>
      <vt:lpstr>CC Freezer</vt:lpstr>
      <vt:lpstr>Voltage Stabilizer</vt:lpstr>
      <vt:lpstr>Android-Tab</vt:lpstr>
      <vt:lpstr>Motor bike</vt:lpstr>
      <vt:lpstr>CC Cold Box</vt:lpstr>
      <vt:lpstr>CC Ice Packs</vt:lpstr>
      <vt:lpstr>CC Vaccine Carrier</vt:lpstr>
      <vt:lpstr>Generator</vt:lpstr>
      <vt:lpstr>Solar Power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FRIENDS</dc:creator>
  <cp:lastModifiedBy>cw</cp:lastModifiedBy>
  <dcterms:created xsi:type="dcterms:W3CDTF">2023-05-15T11:28:25Z</dcterms:created>
  <dcterms:modified xsi:type="dcterms:W3CDTF">2025-01-09T09:15:28Z</dcterms:modified>
</cp:coreProperties>
</file>