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_000\Desktop\Eve\"/>
    </mc:Choice>
  </mc:AlternateContent>
  <bookViews>
    <workbookView xWindow="0" yWindow="0" windowWidth="20496" windowHeight="8340"/>
  </bookViews>
  <sheets>
    <sheet name="Ore Yields" sheetId="1" r:id="rId1"/>
    <sheet name="Rens Market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M4" i="1" s="1"/>
  <c r="N4" i="1" s="1"/>
  <c r="H5" i="1"/>
  <c r="H6" i="1"/>
  <c r="M6" i="1" s="1"/>
  <c r="N6" i="1" s="1"/>
  <c r="H8" i="1"/>
  <c r="H9" i="1"/>
  <c r="H10" i="1"/>
  <c r="H11" i="1"/>
  <c r="H12" i="1"/>
  <c r="H13" i="1"/>
  <c r="M13" i="1" s="1"/>
  <c r="N13" i="1" s="1"/>
  <c r="H14" i="1"/>
  <c r="H15" i="1"/>
  <c r="M15" i="1" s="1"/>
  <c r="N15" i="1" s="1"/>
  <c r="H16" i="1"/>
  <c r="H17" i="1"/>
  <c r="M17" i="1" s="1"/>
  <c r="N17" i="1" s="1"/>
  <c r="H18" i="1"/>
  <c r="H2" i="1"/>
  <c r="P4" i="6"/>
  <c r="P5" i="6"/>
  <c r="P6" i="6"/>
  <c r="P7" i="6"/>
  <c r="I21" i="1"/>
  <c r="M18" i="1" l="1"/>
  <c r="N18" i="1" s="1"/>
  <c r="M16" i="1"/>
  <c r="N16" i="1" s="1"/>
  <c r="M14" i="1"/>
  <c r="M12" i="1"/>
  <c r="N12" i="1" s="1"/>
  <c r="N14" i="1"/>
  <c r="M5" i="1"/>
  <c r="N5" i="1" s="1"/>
  <c r="M3" i="1"/>
  <c r="N3" i="1" s="1"/>
  <c r="M11" i="1"/>
  <c r="N11" i="1" s="1"/>
  <c r="M9" i="1"/>
  <c r="N9" i="1" s="1"/>
  <c r="M2" i="1"/>
  <c r="N2" i="1" s="1"/>
  <c r="M8" i="1"/>
  <c r="N8" i="1" s="1"/>
  <c r="M10" i="1"/>
  <c r="N10" i="1" s="1"/>
  <c r="M7" i="1"/>
  <c r="N7" i="1" s="1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</calcChain>
</file>

<file path=xl/sharedStrings.xml><?xml version="1.0" encoding="utf-8"?>
<sst xmlns="http://schemas.openxmlformats.org/spreadsheetml/2006/main" count="88" uniqueCount="71">
  <si>
    <t>Type</t>
  </si>
  <si>
    <t>Tritanium</t>
  </si>
  <si>
    <t>Quanity</t>
  </si>
  <si>
    <t>Pyrite</t>
  </si>
  <si>
    <t>Isogen</t>
  </si>
  <si>
    <t>Omber</t>
  </si>
  <si>
    <t>Azure Plagioclase</t>
  </si>
  <si>
    <t>Mexallon</t>
  </si>
  <si>
    <t>Plagioclase</t>
  </si>
  <si>
    <t>Rich Plagioclase</t>
  </si>
  <si>
    <t>Condensed Scodite</t>
  </si>
  <si>
    <t>Massive Scrodite</t>
  </si>
  <si>
    <t>Scrodite</t>
  </si>
  <si>
    <t>Concentrated Veldspar</t>
  </si>
  <si>
    <t>Dense Veldspar</t>
  </si>
  <si>
    <t>Veldspar</t>
  </si>
  <si>
    <t>Nocxium</t>
  </si>
  <si>
    <t>Pyroxeres</t>
  </si>
  <si>
    <t>Solid Pyroxeres</t>
  </si>
  <si>
    <t>Viscous Pyoxeres</t>
  </si>
  <si>
    <t>Kermite</t>
  </si>
  <si>
    <t>Luminous Kermite</t>
  </si>
  <si>
    <t>Fiery Kermite</t>
  </si>
  <si>
    <t>Silvery Omber</t>
  </si>
  <si>
    <t>Market Price</t>
  </si>
  <si>
    <t>Time On</t>
  </si>
  <si>
    <t>Time Off</t>
  </si>
  <si>
    <t>Price</t>
  </si>
  <si>
    <t>Total</t>
  </si>
  <si>
    <t>Market Rate</t>
  </si>
  <si>
    <t>Total(x)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</si>
  <si>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</si>
  <si>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</si>
  <si>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</si>
  <si>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</si>
  <si>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</si>
  <si>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</si>
  <si>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</si>
  <si>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</si>
  <si>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</si>
  <si>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</si>
  <si>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</si>
  <si>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</si>
  <si>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</si>
  <si>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</si>
  <si>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</si>
  <si>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</si>
  <si>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</si>
  <si>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</si>
  <si>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</si>
  <si>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</si>
  <si>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</si>
  <si>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</si>
  <si>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</si>
  <si>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</si>
  <si>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</si>
  <si>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</si>
  <si>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</si>
  <si>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</si>
  <si>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</si>
  <si>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</si>
  <si>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</si>
  <si>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Tritanium2</t>
  </si>
  <si>
    <t>Pyrite3</t>
  </si>
  <si>
    <t>Isogen5</t>
  </si>
  <si>
    <t>Nocxium6</t>
  </si>
  <si>
    <t>Isongen</t>
  </si>
  <si>
    <t>Mexallon2</t>
  </si>
  <si>
    <t xml:space="preserve">Ship Ore Storage </t>
  </si>
  <si>
    <t>ESTIMATED PERFECT YIELD PER LOAD</t>
  </si>
  <si>
    <r>
      <t>ESTIMATED YIELD FROM 1 M</t>
    </r>
    <r>
      <rPr>
        <b/>
        <sz val="6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</si>
</sst>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SK]\ * #,##0.00_);_([$ISK]\ * \(#,##0.00\);_([$ISK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Protection="1"/>
    <xf numFmtId="3" fontId="0" fillId="0" borderId="0" xfId="0" applyNumberFormat="1" applyFill="1"/>
    <xf numFmtId="0" fontId="1" fillId="0" borderId="0" xfId="0" applyFont="1" applyFill="1"/>
    <xf numFmtId="0" fontId="0" fillId="3" borderId="0" xfId="0" applyFill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3" fontId="0" fillId="2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164" formatCode="_([$ISK]\ * #,##0.00_);_([$ISK]\ * \(#,##0.00\);_([$ISK]\ * &quot;-&quot;??_);_(@_)"/>
    </dxf>
    <dxf>
      <numFmt numFmtId="164" formatCode="_([$ISK]\ * #,##0.00_);_([$ISK]\ * \(#,##0.00\);_([$ISK]\ * &quot;-&quot;??_);_(@_)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33"/>
      <color rgb="FFFF66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One of Golden Omber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919005181330355E-2"/>
          <c:y val="0.2038521960345078"/>
          <c:w val="0.90408099481866966"/>
          <c:h val="0.647889142302582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08990280"/>
        <c:axId val="308991064"/>
        <c:axId val="0"/>
      </c:bar3DChart>
      <c:catAx>
        <c:axId val="30899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91064"/>
        <c:crosses val="autoZero"/>
        <c:auto val="1"/>
        <c:lblAlgn val="ctr"/>
        <c:lblOffset val="100"/>
        <c:noMultiLvlLbl val="0"/>
      </c:catAx>
      <c:valAx>
        <c:axId val="3089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Azure Plagioclase</a:t>
            </a:r>
          </a:p>
        </c:rich>
      </c:tx>
      <c:layout>
        <c:manualLayout>
          <c:xMode val="edge"/>
          <c:yMode val="edge"/>
          <c:x val="0.19928601254771955"/>
          <c:y val="3.897050906029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430588867491096E-2"/>
          <c:y val="0.15678447596960962"/>
          <c:w val="0.91683869692617392"/>
          <c:h val="0.72376957820462018"/>
        </c:manualLayout>
      </c:layout>
      <c:bar3DChart>
        <c:barDir val="col"/>
        <c:grouping val="clustered"/>
        <c:varyColors val="0"/>
        <c:ser>
          <c:idx val="0"/>
          <c:order val="0"/>
          <c:tx>
            <c:v>Tritanium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Yields'!$H$10</c:f>
              <c:numCache>
                <c:formatCode>General</c:formatCode>
                <c:ptCount val="1"/>
                <c:pt idx="0">
                  <c:v>1.1200000000000001</c:v>
                </c:pt>
              </c:numCache>
            </c:numRef>
          </c:val>
        </c:ser>
        <c:ser>
          <c:idx val="1"/>
          <c:order val="1"/>
          <c:tx>
            <c:v>Pyrite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Yields'!$I$10</c:f>
              <c:numCache>
                <c:formatCode>General</c:formatCode>
                <c:ptCount val="1"/>
                <c:pt idx="0">
                  <c:v>2.2400000000000002</c:v>
                </c:pt>
              </c:numCache>
            </c:numRef>
          </c:val>
        </c:ser>
        <c:ser>
          <c:idx val="2"/>
          <c:order val="2"/>
          <c:tx>
            <c:v>Isogen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Mexallon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Yields'!$J$10</c:f>
              <c:numCache>
                <c:formatCode>General</c:formatCode>
                <c:ptCount val="1"/>
                <c:pt idx="0">
                  <c:v>1.1200000000000001</c:v>
                </c:pt>
              </c:numCache>
            </c:numRef>
          </c:val>
        </c:ser>
        <c:ser>
          <c:idx val="4"/>
          <c:order val="4"/>
          <c:tx>
            <c:v>Nocxium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82696"/>
        <c:axId val="311879952"/>
        <c:axId val="0"/>
      </c:bar3DChart>
      <c:catAx>
        <c:axId val="31188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9952"/>
        <c:crosses val="autoZero"/>
        <c:auto val="1"/>
        <c:lblAlgn val="ctr"/>
        <c:lblOffset val="100"/>
        <c:noMultiLvlLbl val="0"/>
      </c:catAx>
      <c:valAx>
        <c:axId val="311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Luminous Kermite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Yields'!$H$17</c:f>
              <c:numCache>
                <c:formatCode>General</c:formatCode>
                <c:ptCount val="1"/>
                <c:pt idx="0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Yields'!$K$17</c:f>
              <c:numCache>
                <c:formatCode>General</c:formatCode>
                <c:ptCount val="1"/>
                <c:pt idx="0">
                  <c:v>1.4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Yields'!$J$17</c:f>
              <c:numCache>
                <c:formatCode>General</c:formatCode>
                <c:ptCount val="1"/>
                <c:pt idx="0">
                  <c:v>2.81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80736"/>
        <c:axId val="311877992"/>
        <c:axId val="0"/>
      </c:bar3DChart>
      <c:catAx>
        <c:axId val="31188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7992"/>
        <c:crosses val="autoZero"/>
        <c:auto val="1"/>
        <c:lblAlgn val="ctr"/>
        <c:lblOffset val="100"/>
        <c:noMultiLvlLbl val="0"/>
      </c:catAx>
      <c:valAx>
        <c:axId val="311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Rich Plagioclase</a:t>
            </a:r>
          </a:p>
        </c:rich>
      </c:tx>
      <c:layout>
        <c:manualLayout>
          <c:xMode val="edge"/>
          <c:yMode val="edge"/>
          <c:x val="0.2412047697648072"/>
          <c:y val="1.209749245335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131920463187807E-2"/>
          <c:y val="1.8183587734417892E-2"/>
          <c:w val="0.89655796150481193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Yields'!$H$9</c:f>
              <c:numCache>
                <c:formatCode>General</c:formatCode>
                <c:ptCount val="1"/>
                <c:pt idx="0">
                  <c:v>1.17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Yields'!$I$9</c:f>
              <c:numCache>
                <c:formatCode>General</c:formatCode>
                <c:ptCount val="1"/>
                <c:pt idx="0">
                  <c:v>2.34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Yields'!$J$9</c:f>
              <c:numCache>
                <c:formatCode>General</c:formatCode>
                <c:ptCount val="1"/>
                <c:pt idx="0">
                  <c:v>1.17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76816"/>
        <c:axId val="311883088"/>
        <c:axId val="0"/>
      </c:bar3DChart>
      <c:catAx>
        <c:axId val="3118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3088"/>
        <c:crosses val="autoZero"/>
        <c:auto val="1"/>
        <c:lblAlgn val="ctr"/>
        <c:lblOffset val="100"/>
        <c:noMultiLvlLbl val="0"/>
      </c:catAx>
      <c:valAx>
        <c:axId val="3118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Pyroxeres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886430552895021E-2"/>
          <c:y val="0.15544050765825562"/>
          <c:w val="0.82212848264265803"/>
          <c:h val="0.784341384804384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spPr>
                <a:solidFill>
                  <a:schemeClr val="dk1">
                    <a:lumMod val="65000"/>
                    <a:lumOff val="35000"/>
                    <a:alpha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Yields'!$H$11</c:f>
              <c:numCache>
                <c:formatCode>General</c:formatCode>
                <c:ptCount val="1"/>
                <c:pt idx="0">
                  <c:v>3.51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Yields'!$L$11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81912"/>
        <c:axId val="311882304"/>
        <c:axId val="0"/>
      </c:bar3DChart>
      <c:catAx>
        <c:axId val="31188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2304"/>
        <c:crosses val="autoZero"/>
        <c:auto val="1"/>
        <c:lblAlgn val="ctr"/>
        <c:lblOffset val="100"/>
        <c:noMultiLvlLbl val="0"/>
      </c:catAx>
      <c:valAx>
        <c:axId val="3118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Veldspar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92038495188099E-2"/>
          <c:y val="0.42511628754738989"/>
          <c:w val="0.9155301837270341"/>
          <c:h val="0.490632473024205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Yields'!$H$2</c:f>
              <c:numCache>
                <c:formatCode>General</c:formatCode>
                <c:ptCount val="1"/>
                <c:pt idx="0">
                  <c:v>4.1500000000000004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76032"/>
        <c:axId val="311876424"/>
        <c:axId val="0"/>
      </c:bar3DChart>
      <c:catAx>
        <c:axId val="3118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6424"/>
        <c:crosses val="autoZero"/>
        <c:auto val="1"/>
        <c:lblAlgn val="ctr"/>
        <c:lblOffset val="100"/>
        <c:noMultiLvlLbl val="0"/>
      </c:catAx>
      <c:valAx>
        <c:axId val="3118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Fiery</a:t>
            </a:r>
            <a:r>
              <a:rPr lang="en-US" baseline="0"/>
              <a:t> Kermit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580927384077"/>
          <c:y val="0.17569444444444443"/>
          <c:w val="0.73565048118985132"/>
          <c:h val="0.716906167979002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Yields'!$C$1</c:f>
              <c:strCache>
                <c:ptCount val="1"/>
                <c:pt idx="0">
                  <c:v>Tritanium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Yields'!$C$18</c:f>
              <c:numCache>
                <c:formatCode>General</c:formatCode>
                <c:ptCount val="1"/>
                <c:pt idx="0">
                  <c:v>6027</c:v>
                </c:pt>
              </c:numCache>
            </c:numRef>
          </c:val>
        </c:ser>
        <c:ser>
          <c:idx val="1"/>
          <c:order val="1"/>
          <c:tx>
            <c:strRef>
              <c:f>'Ore Yields'!$D$1</c:f>
              <c:strCache>
                <c:ptCount val="1"/>
                <c:pt idx="0">
                  <c:v>Pyrite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Yields'!$F$1</c:f>
              <c:strCache>
                <c:ptCount val="1"/>
                <c:pt idx="0">
                  <c:v>Isogen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Yields'!$F$18</c:f>
              <c:numCache>
                <c:formatCode>#,##0</c:formatCode>
                <c:ptCount val="1"/>
                <c:pt idx="0">
                  <c:v>6027</c:v>
                </c:pt>
              </c:numCache>
            </c:numRef>
          </c:val>
        </c:ser>
        <c:ser>
          <c:idx val="3"/>
          <c:order val="3"/>
          <c:tx>
            <c:strRef>
              <c:f>'Ore Yields'!$E$1</c:f>
              <c:strCache>
                <c:ptCount val="1"/>
                <c:pt idx="0">
                  <c:v>Mexallon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Yields'!$E$18</c:f>
              <c:numCache>
                <c:formatCode>General</c:formatCode>
                <c:ptCount val="1"/>
                <c:pt idx="0">
                  <c:v>12054</c:v>
                </c:pt>
              </c:numCache>
            </c:numRef>
          </c:val>
        </c:ser>
        <c:ser>
          <c:idx val="4"/>
          <c:order val="4"/>
          <c:tx>
            <c:strRef>
              <c:f>'Ore Yields'!$G$1</c:f>
              <c:strCache>
                <c:ptCount val="1"/>
                <c:pt idx="0">
                  <c:v>Nocxium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Yields'!$G$18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77600"/>
        <c:axId val="322872120"/>
        <c:axId val="0"/>
      </c:bar3DChart>
      <c:catAx>
        <c:axId val="3118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2120"/>
        <c:crosses val="autoZero"/>
        <c:auto val="1"/>
        <c:lblAlgn val="ctr"/>
        <c:lblOffset val="100"/>
        <c:noMultiLvlLbl val="0"/>
      </c:catAx>
      <c:valAx>
        <c:axId val="3228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Dense Veldspar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24691179657583E-2"/>
          <c:y val="0.1239776815977473"/>
          <c:w val="0.90833443973349481"/>
          <c:h val="0.75710779256041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Yields'!$H$4</c:f>
              <c:numCache>
                <c:formatCode>General</c:formatCode>
                <c:ptCount val="1"/>
                <c:pt idx="0">
                  <c:v>4.57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22868200"/>
        <c:axId val="322874080"/>
        <c:axId val="0"/>
      </c:bar3DChart>
      <c:catAx>
        <c:axId val="32286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4080"/>
        <c:crosses val="autoZero"/>
        <c:auto val="1"/>
        <c:lblAlgn val="ctr"/>
        <c:lblOffset val="100"/>
        <c:noMultiLvlLbl val="0"/>
      </c:catAx>
      <c:valAx>
        <c:axId val="3228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67051125651556E-2"/>
          <c:y val="0.1428082391239425"/>
          <c:w val="0.93441536168819384"/>
          <c:h val="0.78265822282859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'Ore Yields'!$A$2</c:f>
              <c:strCache>
                <c:ptCount val="1"/>
                <c:pt idx="0">
                  <c:v>Veldspar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382214658399272E-2"/>
                  <c:y val="-9.25925925925925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Yields'!$N$2</c:f>
              <c:numCache>
                <c:formatCode>_([$ISK]\ * #,##0.00_);_([$ISK]\ * \(#,##0.00\);_([$ISK]\ * "-"??_);_(@_)</c:formatCode>
                <c:ptCount val="1"/>
                <c:pt idx="0">
                  <c:v>635219.75</c:v>
                </c:pt>
              </c:numCache>
            </c:numRef>
          </c:val>
        </c:ser>
        <c:ser>
          <c:idx val="1"/>
          <c:order val="1"/>
          <c:tx>
            <c:strRef>
              <c:f>'Ore Yields'!$A$3</c:f>
              <c:strCache>
                <c:ptCount val="1"/>
                <c:pt idx="0">
                  <c:v>Concentrated Veldspar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7844609580384031E-2"/>
                  <c:y val="-0.230786405353894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Concentrated Veldspar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75878895419762"/>
                      <c:h val="0.1795390586372136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Yields'!$N$3</c:f>
              <c:numCache>
                <c:formatCode>_([$ISK]\ * #,##0.00_);_([$ISK]\ * \(#,##0.00\);_([$ISK]\ * "-"??_);_(@_)</c:formatCode>
                <c:ptCount val="1"/>
                <c:pt idx="0">
                  <c:v>667363.4</c:v>
                </c:pt>
              </c:numCache>
            </c:numRef>
          </c:val>
        </c:ser>
        <c:ser>
          <c:idx val="2"/>
          <c:order val="2"/>
          <c:tx>
            <c:strRef>
              <c:f>'Ore Yields'!$A$4</c:f>
              <c:strCache>
                <c:ptCount val="1"/>
                <c:pt idx="0">
                  <c:v>Dense Veldspar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382214658399262E-3"/>
                  <c:y val="-0.2842256277701425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Dense</a:t>
                    </a:r>
                    <a:r>
                      <a:rPr lang="en-US" baseline="0"/>
                      <a:t> Veldspar</a:t>
                    </a:r>
                    <a:endParaRPr lang="en-US"/>
                  </a:p>
                </c:rich>
              </c:tx>
              <c:spPr>
                <a:xfrm>
                  <a:off x="1953673" y="1638127"/>
                  <a:ext cx="985012" cy="20940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0"/>
                        <a:gd name="adj2" fmla="val 51365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8052982756217882E-2"/>
                      <c:h val="6.4745552639253412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Yields'!$N$4</c:f>
              <c:numCache>
                <c:formatCode>_([$ISK]\ * #,##0.00_);_([$ISK]\ * \(#,##0.00\);_([$ISK]\ * "-"??_);_(@_)</c:formatCode>
                <c:ptCount val="1"/>
                <c:pt idx="0">
                  <c:v>699507.05</c:v>
                </c:pt>
              </c:numCache>
            </c:numRef>
          </c:val>
        </c:ser>
        <c:ser>
          <c:idx val="3"/>
          <c:order val="3"/>
          <c:tx>
            <c:strRef>
              <c:f>'Ore Yields'!$A$5</c:f>
              <c:strCache>
                <c:ptCount val="1"/>
                <c:pt idx="0">
                  <c:v>Scrodite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052012864588764E-3"/>
                  <c:y val="-0.3159761592309093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Scrodite</a:t>
                    </a:r>
                  </a:p>
                </c:rich>
              </c:tx>
              <c:spPr>
                <a:xfrm>
                  <a:off x="3276242" y="1380202"/>
                  <a:ext cx="977569" cy="285753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670"/>
                        <a:gd name="adj2" fmla="val 41759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276047118230824E-2"/>
                      <c:h val="8.852580927384078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Yields'!$N$5</c:f>
              <c:numCache>
                <c:formatCode>_([$ISK]\ * #,##0.00_);_([$ISK]\ * \(#,##0.00\);_([$ISK]\ * "-"??_);_(@_)</c:formatCode>
                <c:ptCount val="1"/>
                <c:pt idx="0">
                  <c:v>1054832.8999999999</c:v>
                </c:pt>
              </c:numCache>
            </c:numRef>
          </c:val>
        </c:ser>
        <c:ser>
          <c:idx val="4"/>
          <c:order val="4"/>
          <c:tx>
            <c:strRef>
              <c:f>'Ore Yields'!$A$6</c:f>
              <c:strCache>
                <c:ptCount val="1"/>
                <c:pt idx="0">
                  <c:v>Condensed Scodite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596244131455434E-2"/>
                  <c:y val="-0.5262819726411716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Condensed</a:t>
                    </a:r>
                    <a:r>
                      <a:rPr lang="en-US" baseline="0"/>
                      <a:t> Scodite</a:t>
                    </a:r>
                  </a:p>
                </c:rich>
              </c:tx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>
                        <a:gd name="adj1" fmla="val -21393"/>
                        <a:gd name="adj2" fmla="val 737399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Yields'!$N$6</c:f>
              <c:numCache>
                <c:formatCode>_([$ISK]\ * #,##0.00_);_([$ISK]\ * \(#,##0.00\);_([$ISK]\ * "-"??_);_(@_)</c:formatCode>
                <c:ptCount val="1"/>
                <c:pt idx="0">
                  <c:v>1108177.95</c:v>
                </c:pt>
              </c:numCache>
            </c:numRef>
          </c:val>
        </c:ser>
        <c:ser>
          <c:idx val="5"/>
          <c:order val="5"/>
          <c:tx>
            <c:strRef>
              <c:f>'Ore Yields'!$A$7</c:f>
              <c:strCache>
                <c:ptCount val="1"/>
                <c:pt idx="0">
                  <c:v>Massive Scrodite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635909947876235E-2"/>
                  <c:y val="-0.2875561197998956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Massive Scrodite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>
                        <a:gd name="adj1" fmla="val -49644"/>
                        <a:gd name="adj2" fmla="val 454596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Yields'!$N$7</c:f>
              <c:numCache>
                <c:formatCode>_([$ISK]\ * #,##0.00_);_([$ISK]\ * \(#,##0.00\);_([$ISK]\ * "-"??_);_(@_)</c:formatCode>
                <c:ptCount val="1"/>
                <c:pt idx="0">
                  <c:v>1158486.9999999998</c:v>
                </c:pt>
              </c:numCache>
            </c:numRef>
          </c:val>
        </c:ser>
        <c:ser>
          <c:idx val="6"/>
          <c:order val="6"/>
          <c:tx>
            <c:strRef>
              <c:f>'Ore Yields'!$A$8</c:f>
              <c:strCache>
                <c:ptCount val="1"/>
                <c:pt idx="0">
                  <c:v>Plagioclase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058657590079113E-3"/>
                  <c:y val="-4.3193739535876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Plagioclase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'Ore Yields'!$N$8</c:f>
              <c:numCache>
                <c:formatCode>_([$ISK]\ * #,##0.00_);_([$ISK]\ * \(#,##0.00\);_([$ISK]\ * "-"??_);_(@_)</c:formatCode>
                <c:ptCount val="1"/>
                <c:pt idx="0">
                  <c:v>2437414.65</c:v>
                </c:pt>
              </c:numCache>
            </c:numRef>
          </c:val>
        </c:ser>
        <c:ser>
          <c:idx val="7"/>
          <c:order val="7"/>
          <c:tx>
            <c:strRef>
              <c:f>'Ore Yields'!$A$9</c:f>
              <c:strCache>
                <c:ptCount val="1"/>
                <c:pt idx="0">
                  <c:v>Rich Plagioclase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169014084507729E-3"/>
                  <c:y val="-0.321989694721984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Rich</a:t>
                    </a:r>
                    <a:r>
                      <a:rPr lang="en-US" baseline="0"/>
                      <a:t> Plagicoclase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'Ore Yields'!$N$9</c:f>
              <c:numCache>
                <c:formatCode>_([$ISK]\ * #,##0.00_);_([$ISK]\ * \(#,##0.00\);_([$ISK]\ * "-"??_);_(@_)</c:formatCode>
                <c:ptCount val="1"/>
                <c:pt idx="0">
                  <c:v>2668530.1499999994</c:v>
                </c:pt>
              </c:numCache>
            </c:numRef>
          </c:val>
        </c:ser>
        <c:ser>
          <c:idx val="8"/>
          <c:order val="8"/>
          <c:tx>
            <c:strRef>
              <c:f>'Ore Yields'!$A$10</c:f>
              <c:strCache>
                <c:ptCount val="1"/>
                <c:pt idx="0">
                  <c:v>Azure Plagioclase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705771726719412E-3"/>
                  <c:y val="-0.125654515013457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Azure</a:t>
                    </a:r>
                    <a:r>
                      <a:rPr lang="en-US" baseline="0"/>
                      <a:t> Plagioclase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Yields'!$N$10</c:f>
              <c:numCache>
                <c:formatCode>_([$ISK]\ * #,##0.00_);_([$ISK]\ * \(#,##0.00\);_([$ISK]\ * "-"??_);_(@_)</c:formatCode>
                <c:ptCount val="1"/>
                <c:pt idx="0">
                  <c:v>2554490.4000000004</c:v>
                </c:pt>
              </c:numCache>
            </c:numRef>
          </c:val>
        </c:ser>
        <c:ser>
          <c:idx val="9"/>
          <c:order val="9"/>
          <c:tx>
            <c:strRef>
              <c:f>'Ore Yields'!$A$11</c:f>
              <c:strCache>
                <c:ptCount val="1"/>
                <c:pt idx="0">
                  <c:v>Pyroxeres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9470201043517937E-3"/>
                  <c:y val="-0.3337698055044964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Pyroxeres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519"/>
                        <a:gd name="adj2" fmla="val 704026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'Ore Yields'!$N$11</c:f>
              <c:numCache>
                <c:formatCode>_([$ISK]\ * #,##0.00_);_([$ISK]\ * \(#,##0.00\);_([$ISK]\ * "-"??_);_(@_)</c:formatCode>
                <c:ptCount val="1"/>
                <c:pt idx="0">
                  <c:v>2271573.15</c:v>
                </c:pt>
              </c:numCache>
            </c:numRef>
          </c:val>
        </c:ser>
        <c:ser>
          <c:idx val="10"/>
          <c:order val="10"/>
          <c:tx>
            <c:strRef>
              <c:f>'Ore Yields'!$A$12</c:f>
              <c:strCache>
                <c:ptCount val="1"/>
                <c:pt idx="0">
                  <c:v>Solid Pyroxeres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978448116520646E-3"/>
                  <c:y val="-0.2863404747831109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Solid</a:t>
                    </a:r>
                    <a:r>
                      <a:rPr lang="en-US" baseline="0"/>
                      <a:t> Pyroxeres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'Ore Yields'!$N$12</c:f>
              <c:numCache>
                <c:formatCode>_([$ISK]\ * #,##0.00_);_([$ISK]\ * \(#,##0.00\);_([$ISK]\ * "-"??_);_(@_)</c:formatCode>
                <c:ptCount val="1"/>
                <c:pt idx="0">
                  <c:v>2346246.1</c:v>
                </c:pt>
              </c:numCache>
            </c:numRef>
          </c:val>
        </c:ser>
        <c:ser>
          <c:idx val="11"/>
          <c:order val="11"/>
          <c:tx>
            <c:strRef>
              <c:f>'Ore Yields'!$A$13</c:f>
              <c:strCache>
                <c:ptCount val="1"/>
                <c:pt idx="0">
                  <c:v>Viscous Pyoxeres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145539906103286E-2"/>
                  <c:y val="-0.117252741397235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Viscous</a:t>
                    </a:r>
                    <a:r>
                      <a:rPr lang="en-US" baseline="0"/>
                      <a:t> Pyoxeres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Yields'!$N$13</c:f>
              <c:numCache>
                <c:formatCode>_([$ISK]\ * #,##0.00_);_([$ISK]\ * \(#,##0.00\);_([$ISK]\ * "-"??_);_(@_)</c:formatCode>
                <c:ptCount val="1"/>
                <c:pt idx="0">
                  <c:v>2405713.75</c:v>
                </c:pt>
              </c:numCache>
            </c:numRef>
          </c:val>
        </c:ser>
        <c:ser>
          <c:idx val="12"/>
          <c:order val="12"/>
          <c:tx>
            <c:strRef>
              <c:f>'Ore Yields'!$A$14</c:f>
              <c:strCache>
                <c:ptCount val="1"/>
                <c:pt idx="0">
                  <c:v>Omber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37241E-4"/>
                  <c:y val="-8.5514616861157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Omber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Yields'!$N$15</c:f>
              <c:numCache>
                <c:formatCode>_([$ISK]\ * #,##0.00_);_([$ISK]\ * \(#,##0.00\);_([$ISK]\ * "-"??_);_(@_)</c:formatCode>
                <c:ptCount val="1"/>
                <c:pt idx="0">
                  <c:v>2834978.85</c:v>
                </c:pt>
              </c:numCache>
            </c:numRef>
          </c:val>
        </c:ser>
        <c:ser>
          <c:idx val="13"/>
          <c:order val="13"/>
          <c:tx>
            <c:strRef>
              <c:f>'Ore Yields'!$A$15</c:f>
              <c:strCache>
                <c:ptCount val="1"/>
                <c:pt idx="0">
                  <c:v>Silvery Omber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249343832021E-2"/>
                  <c:y val="-0.152562210416875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Silvery</a:t>
                    </a:r>
                    <a:r>
                      <a:rPr lang="en-US" baseline="0"/>
                      <a:t> Omber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Yields'!$N$15</c:f>
              <c:numCache>
                <c:formatCode>_([$ISK]\ * #,##0.00_);_([$ISK]\ * \(#,##0.00\);_([$ISK]\ * "-"??_);_(@_)</c:formatCode>
                <c:ptCount val="1"/>
                <c:pt idx="0">
                  <c:v>2834978.85</c:v>
                </c:pt>
              </c:numCache>
            </c:numRef>
          </c:val>
        </c:ser>
        <c:ser>
          <c:idx val="14"/>
          <c:order val="14"/>
          <c:tx>
            <c:strRef>
              <c:f>'Ore Yields'!#REF!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'Ore Yields'!#REF!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'Ore Yields'!$A$16</c:f>
              <c:strCache>
                <c:ptCount val="1"/>
                <c:pt idx="0">
                  <c:v>Kermite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3192488262910798E-2"/>
                  <c:y val="-6.2649709595912692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Kermite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'Ore Yields'!$N$16</c:f>
              <c:numCache>
                <c:formatCode>_([$ISK]\ * #,##0.00_);_([$ISK]\ * \(#,##0.00\);_([$ISK]\ * "-"??_);_(@_)</c:formatCode>
                <c:ptCount val="1"/>
                <c:pt idx="0">
                  <c:v>8163652.2000000011</c:v>
                </c:pt>
              </c:numCache>
            </c:numRef>
          </c:val>
        </c:ser>
        <c:ser>
          <c:idx val="16"/>
          <c:order val="16"/>
          <c:tx>
            <c:strRef>
              <c:f>'Ore Yields'!$A$17</c:f>
              <c:strCache>
                <c:ptCount val="1"/>
                <c:pt idx="0">
                  <c:v>Luminous Kermite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513844220176703E-2"/>
                  <c:y val="-1.94249168813563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Luminous</a:t>
                    </a:r>
                    <a:r>
                      <a:rPr lang="en-US" baseline="0"/>
                      <a:t> Kermite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'Ore Yields'!$N$17</c:f>
              <c:numCache>
                <c:formatCode>_([$ISK]\ * #,##0.00_);_([$ISK]\ * \(#,##0.00\);_([$ISK]\ * "-"??_);_(@_)</c:formatCode>
                <c:ptCount val="1"/>
                <c:pt idx="0">
                  <c:v>8560280.3000000007</c:v>
                </c:pt>
              </c:numCache>
            </c:numRef>
          </c:val>
        </c:ser>
        <c:ser>
          <c:idx val="17"/>
          <c:order val="17"/>
          <c:tx>
            <c:strRef>
              <c:f>'Ore Yields'!$A$18</c:f>
              <c:strCache>
                <c:ptCount val="1"/>
                <c:pt idx="0">
                  <c:v>Fiery Kermite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191107329199627E-2"/>
                  <c:y val="-3.92670359417054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Fiery</a:t>
                    </a:r>
                    <a:r>
                      <a:rPr lang="en-US" baseline="0"/>
                      <a:t> Kermite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128989075573832E-2"/>
                      <c:h val="9.0678098424216938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Yields'!$N$18</c:f>
              <c:numCache>
                <c:formatCode>_([$ISK]\ * #,##0.00_);_([$ISK]\ * \(#,##0.00\);_([$ISK]\ * "-"??_);_(@_)</c:formatCode>
                <c:ptCount val="1"/>
                <c:pt idx="0">
                  <c:v>8972328.7499999981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867416"/>
        <c:axId val="322874472"/>
      </c:barChart>
      <c:catAx>
        <c:axId val="322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Theocritical ISK</a:t>
                </a:r>
                <a:r>
                  <a:rPr lang="en-US" baseline="0"/>
                  <a:t> Yield Per Ship Load	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734464529962"/>
              <c:y val="4.3127516329421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4472"/>
        <c:crosses val="autoZero"/>
        <c:auto val="1"/>
        <c:lblAlgn val="ctr"/>
        <c:lblOffset val="100"/>
        <c:noMultiLvlLbl val="0"/>
      </c:catAx>
      <c:valAx>
        <c:axId val="3228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ISK]\ * #,##0.00_);_([$ISK]\ * \(#,##0.00\);_([$ISK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7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'Rens Market'!$C$2</c:f>
              <c:strCache>
                <c:ptCount val="1"/>
                <c:pt idx="0">
                  <c:v>Tritanium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'Rens Market'!$D$4:$D$86</c:f>
              <c:numCache>
                <c:formatCode>General</c:formatCode>
                <c:ptCount val="83"/>
              </c:numCache>
            </c:numRef>
          </c:xVal>
          <c:yVal>
            <c:numRef>
              <c:f>'Rens Market'!$E$4:$E$60</c:f>
              <c:numCache>
                <c:formatCode>General</c:formatCode>
                <c:ptCount val="57"/>
              </c:numCache>
            </c:numRef>
          </c:yVal>
          <c:smooth val="0"/>
        </c:ser>
        <c:ser>
          <c:idx val="1"/>
          <c:order val="1"/>
          <c:tx>
            <c:strRef>
              <c:f>'Rens Market'!$I$2</c:f>
              <c:strCache>
                <c:ptCount val="1"/>
                <c:pt idx="0">
                  <c:v>Pyrite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'Rens Market'!$J$4:$J$30</c:f>
              <c:numCache>
                <c:formatCode>General</c:formatCode>
                <c:ptCount val="27"/>
              </c:numCache>
            </c:numRef>
          </c:xVal>
          <c:yVal>
            <c:numRef>
              <c:f>'Rens Market'!$K$4:$K$31</c:f>
              <c:numCache>
                <c:formatCode>General</c:formatCode>
                <c:ptCount val="28"/>
              </c:numCache>
            </c:numRef>
          </c:yVal>
          <c:smooth val="0"/>
        </c:ser>
        <c:ser>
          <c:idx val="2"/>
          <c:order val="2"/>
          <c:tx>
            <c:strRef>
              <c:f>'Rens Market'!$O$2</c:f>
              <c:strCache>
                <c:ptCount val="1"/>
                <c:pt idx="0">
                  <c:v>Mexallon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'Rens Market'!$P$4:$P$31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'Rens Market'!$Q$4:$Q$31</c:f>
              <c:numCache>
                <c:formatCode>General</c:formatCode>
                <c:ptCount val="28"/>
              </c:numCache>
            </c:numRef>
          </c:yVal>
          <c:smooth val="0"/>
        </c:ser>
        <c:ser>
          <c:idx val="3"/>
          <c:order val="3"/>
          <c:tx>
            <c:strRef>
              <c:f>'Rens Market'!$AC$2</c:f>
              <c:strCache>
                <c:ptCount val="1"/>
                <c:pt idx="0">
                  <c:v>Isongen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'Rens Market'!$AD$3:$AD$45</c:f>
              <c:strCache>
                <c:ptCount val="43"/>
                <c:pt idx="0">
                  <c:v>Total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strCache>
            </c:strRef>
          </c:xVal>
          <c:yVal>
            <c:numRef>
              <c:f>'Rens Market'!$AE$4:$AE$65</c:f>
              <c:numCache>
                <c:formatCode>General</c:formatCode>
                <c:ptCount val="6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72512"/>
        <c:axId val="322867808"/>
      </c:scatterChart>
      <c:valAx>
        <c:axId val="3228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7808"/>
        <c:crosses val="autoZero"/>
        <c:crossBetween val="midCat"/>
      </c:valAx>
      <c:valAx>
        <c:axId val="322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 of One  Omber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20911024856241E-2"/>
          <c:y val="0.1410981627296588"/>
          <c:w val="0.90079088975143762"/>
          <c:h val="0.723769646441253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Yields'!$H$14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Yields'!$I$14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Yields'!$K$14</c:f>
              <c:numCache>
                <c:formatCode>General</c:formatCode>
                <c:ptCount val="1"/>
                <c:pt idx="0">
                  <c:v>0.94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0564176"/>
        <c:axId val="310565352"/>
        <c:axId val="0"/>
      </c:bar3DChart>
      <c:catAx>
        <c:axId val="3105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5352"/>
        <c:crosses val="autoZero"/>
        <c:auto val="1"/>
        <c:lblAlgn val="ctr"/>
        <c:lblOffset val="100"/>
        <c:noMultiLvlLbl val="0"/>
      </c:catAx>
      <c:valAx>
        <c:axId val="3105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CONDENSED</a:t>
            </a:r>
            <a:r>
              <a:rPr lang="en-US" baseline="0"/>
              <a:t> SCRODITE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Yields'!$H$6</c:f>
              <c:numCache>
                <c:formatCode>General</c:formatCode>
                <c:ptCount val="1"/>
                <c:pt idx="0">
                  <c:v>3.63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Yields'!$I$6</c:f>
              <c:numCache>
                <c:formatCode>General</c:formatCode>
                <c:ptCount val="1"/>
                <c:pt idx="0">
                  <c:v>1.82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0563784"/>
        <c:axId val="310566136"/>
        <c:axId val="0"/>
      </c:bar3DChart>
      <c:catAx>
        <c:axId val="3105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6136"/>
        <c:crosses val="autoZero"/>
        <c:auto val="1"/>
        <c:lblAlgn val="ctr"/>
        <c:lblOffset val="100"/>
        <c:noMultiLvlLbl val="0"/>
      </c:catAx>
      <c:valAx>
        <c:axId val="310566136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5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Massive Scrodite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Yields'!$H$7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Yields'!$I$7</c:f>
              <c:numCache>
                <c:formatCode>General</c:formatCode>
                <c:ptCount val="1"/>
                <c:pt idx="0">
                  <c:v>1.9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Yields'!$K$7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0565744"/>
        <c:axId val="310566528"/>
        <c:axId val="0"/>
      </c:bar3DChart>
      <c:catAx>
        <c:axId val="3105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6528"/>
        <c:crosses val="autoZero"/>
        <c:auto val="1"/>
        <c:lblAlgn val="ctr"/>
        <c:lblOffset val="100"/>
        <c:noMultiLvlLbl val="0"/>
      </c:catAx>
      <c:valAx>
        <c:axId val="310566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05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Scrodite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775371828521448E-2"/>
          <c:y val="0.1804399970836979"/>
          <c:w val="0.73678937007874012"/>
          <c:h val="0.6982717264508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Yields'!$H$5</c:f>
              <c:numCache>
                <c:formatCode>General</c:formatCode>
                <c:ptCount val="1"/>
                <c:pt idx="0">
                  <c:v>3.46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Yields'!$I$5</c:f>
              <c:numCache>
                <c:formatCode>General</c:formatCode>
                <c:ptCount val="1"/>
                <c:pt idx="0">
                  <c:v>1.73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Yields'!$K$5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'Ore Yields'!$L$5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0559864"/>
        <c:axId val="310562608"/>
        <c:axId val="0"/>
      </c:bar3DChart>
      <c:catAx>
        <c:axId val="31055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2608"/>
        <c:crosses val="autoZero"/>
        <c:auto val="1"/>
        <c:lblAlgn val="ctr"/>
        <c:lblOffset val="100"/>
        <c:noMultiLvlLbl val="0"/>
      </c:catAx>
      <c:valAx>
        <c:axId val="310562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05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  <a:r>
              <a:rPr lang="en-US" baseline="0"/>
              <a:t> of One Concentrated Veldspar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57020668573976"/>
          <c:y val="0.18369686890412915"/>
          <c:w val="0.84358421632593728"/>
          <c:h val="0.732051749132255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Yields'!$H$3</c:f>
              <c:numCache>
                <c:formatCode>General</c:formatCode>
                <c:ptCount val="1"/>
                <c:pt idx="0">
                  <c:v>4.3600000000000003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0560648"/>
        <c:axId val="310559472"/>
        <c:axId val="0"/>
      </c:bar3DChart>
      <c:catAx>
        <c:axId val="31056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9472"/>
        <c:crosses val="autoZero"/>
        <c:auto val="1"/>
        <c:lblAlgn val="ctr"/>
        <c:lblOffset val="100"/>
        <c:noMultiLvlLbl val="0"/>
      </c:catAx>
      <c:valAx>
        <c:axId val="3105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Solid Pyroxeres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040985013609307E-2"/>
          <c:y val="2.784767704079024E-2"/>
          <c:w val="0.9456265931996708"/>
          <c:h val="0.910888280278311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Yields'!$H$12</c:f>
              <c:numCache>
                <c:formatCode>General</c:formatCode>
                <c:ptCount val="1"/>
                <c:pt idx="0">
                  <c:v>3.68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Yields'!$I$12</c:f>
              <c:numCache>
                <c:formatCode>General</c:formatCode>
                <c:ptCount val="1"/>
                <c:pt idx="0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Yields'!$J$12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</c:ser>
        <c:ser>
          <c:idx val="4"/>
          <c:order val="4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Yields'!$L$12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0561040"/>
        <c:axId val="310564960"/>
        <c:axId val="0"/>
      </c:bar3DChart>
      <c:catAx>
        <c:axId val="3105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4960"/>
        <c:crosses val="autoZero"/>
        <c:auto val="1"/>
        <c:lblAlgn val="ctr"/>
        <c:lblOffset val="100"/>
        <c:noMultiLvlLbl val="0"/>
      </c:catAx>
      <c:valAx>
        <c:axId val="310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Kermit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340763442769104E-2"/>
          <c:y val="5.2968104577404508E-2"/>
          <c:w val="0.92465923655723092"/>
          <c:h val="0.754216151927636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Yields'!$H$16</c:f>
              <c:numCache>
                <c:formatCode>General</c:formatCode>
                <c:ptCount val="1"/>
                <c:pt idx="0">
                  <c:v>1.34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Yields'!$K$16</c:f>
              <c:numCache>
                <c:formatCode>General</c:formatCode>
                <c:ptCount val="1"/>
                <c:pt idx="0">
                  <c:v>1.34</c:v>
                </c:pt>
              </c:numCache>
            </c:numRef>
          </c:val>
        </c:ser>
        <c:ser>
          <c:idx val="4"/>
          <c:order val="3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'Ore Yields'!$J$1</c:f>
              <c:strCache>
                <c:ptCount val="1"/>
                <c:pt idx="0">
                  <c:v>Mexallon2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Yields'!$J$16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0561824"/>
        <c:axId val="310562216"/>
        <c:axId val="0"/>
      </c:bar3DChart>
      <c:catAx>
        <c:axId val="31056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2216"/>
        <c:crosses val="autoZero"/>
        <c:auto val="1"/>
        <c:lblAlgn val="ctr"/>
        <c:lblOffset val="100"/>
        <c:noMultiLvlLbl val="0"/>
      </c:catAx>
      <c:valAx>
        <c:axId val="3105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One Plagioclase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072430817419525E-2"/>
          <c:y val="2.6442462202098262E-2"/>
          <c:w val="0.91592757217681664"/>
          <c:h val="0.7393542729755356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'Ore Yields'!$H$1</c:f>
              <c:strCache>
                <c:ptCount val="1"/>
                <c:pt idx="0">
                  <c:v>Tritanium2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Yields'!$H$8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val>
        </c:ser>
        <c:ser>
          <c:idx val="1"/>
          <c:order val="1"/>
          <c:tx>
            <c:strRef>
              <c:f>'Ore Yields'!$I$1</c:f>
              <c:strCache>
                <c:ptCount val="1"/>
                <c:pt idx="0">
                  <c:v>Pyrite3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Yields'!$I$8</c:f>
              <c:numCache>
                <c:formatCode>General</c:formatCode>
                <c:ptCount val="1"/>
                <c:pt idx="0">
                  <c:v>2.13</c:v>
                </c:pt>
              </c:numCache>
            </c:numRef>
          </c:val>
        </c:ser>
        <c:ser>
          <c:idx val="2"/>
          <c:order val="2"/>
          <c:tx>
            <c:strRef>
              <c:f>'Ore Yields'!$K$1</c:f>
              <c:strCache>
                <c:ptCount val="1"/>
                <c:pt idx="0">
                  <c:v>Isogen5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Yields'!$K$8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'Ore Yields'!$L$1</c:f>
              <c:strCache>
                <c:ptCount val="1"/>
                <c:pt idx="0">
                  <c:v>Nocxium6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'Ore Yields'!$L$8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1879168"/>
        <c:axId val="311881128"/>
        <c:axId val="0"/>
      </c:bar3DChart>
      <c:catAx>
        <c:axId val="31187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1128"/>
        <c:crosses val="autoZero"/>
        <c:auto val="1"/>
        <c:lblAlgn val="ctr"/>
        <c:lblOffset val="100"/>
        <c:noMultiLvlLbl val="0"/>
      </c:catAx>
      <c:valAx>
        <c:axId val="3118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148479</xdr:colOff>
      <xdr:row>0</xdr:row>
      <xdr:rowOff>35719</xdr:rowOff>
    </xdr:from>
    <xdr:to>
      <xdr:col>32</xdr:col>
      <xdr:colOff>511969</xdr:colOff>
      <xdr:row>17</xdr:row>
      <xdr:rowOff>140772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119062</xdr:colOff>
      <xdr:row>20</xdr:row>
      <xdr:rowOff>154782</xdr:rowOff>
    </xdr:from>
    <xdr:to>
      <xdr:col>34</xdr:col>
      <xdr:colOff>369093</xdr:colOff>
      <xdr:row>40</xdr:row>
      <xdr:rowOff>119764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510102</xdr:colOff>
      <xdr:row>0</xdr:row>
      <xdr:rowOff>0</xdr:rowOff>
    </xdr:from>
    <xdr:to>
      <xdr:col>41</xdr:col>
      <xdr:colOff>147546</xdr:colOff>
      <xdr:row>19</xdr:row>
      <xdr:rowOff>22412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353219</xdr:colOff>
      <xdr:row>21</xdr:row>
      <xdr:rowOff>27781</xdr:rowOff>
    </xdr:from>
    <xdr:to>
      <xdr:col>43</xdr:col>
      <xdr:colOff>118600</xdr:colOff>
      <xdr:row>42</xdr:row>
      <xdr:rowOff>115561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125835</xdr:colOff>
      <xdr:row>20</xdr:row>
      <xdr:rowOff>187698</xdr:rowOff>
    </xdr:from>
    <xdr:to>
      <xdr:col>52</xdr:col>
      <xdr:colOff>480919</xdr:colOff>
      <xdr:row>41</xdr:row>
      <xdr:rowOff>103654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112525</xdr:colOff>
      <xdr:row>0</xdr:row>
      <xdr:rowOff>8872</xdr:rowOff>
    </xdr:from>
    <xdr:to>
      <xdr:col>50</xdr:col>
      <xdr:colOff>383568</xdr:colOff>
      <xdr:row>20</xdr:row>
      <xdr:rowOff>22879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83343</xdr:colOff>
      <xdr:row>21</xdr:row>
      <xdr:rowOff>71437</xdr:rowOff>
    </xdr:from>
    <xdr:to>
      <xdr:col>72</xdr:col>
      <xdr:colOff>583405</xdr:colOff>
      <xdr:row>43</xdr:row>
      <xdr:rowOff>182096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374698</xdr:colOff>
      <xdr:row>0</xdr:row>
      <xdr:rowOff>11906</xdr:rowOff>
    </xdr:from>
    <xdr:to>
      <xdr:col>88</xdr:col>
      <xdr:colOff>35719</xdr:colOff>
      <xdr:row>18</xdr:row>
      <xdr:rowOff>84743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156883</xdr:colOff>
      <xdr:row>0</xdr:row>
      <xdr:rowOff>0</xdr:rowOff>
    </xdr:from>
    <xdr:to>
      <xdr:col>79</xdr:col>
      <xdr:colOff>352985</xdr:colOff>
      <xdr:row>18</xdr:row>
      <xdr:rowOff>3922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17976</xdr:colOff>
      <xdr:row>21</xdr:row>
      <xdr:rowOff>3502</xdr:rowOff>
    </xdr:from>
    <xdr:to>
      <xdr:col>82</xdr:col>
      <xdr:colOff>162016</xdr:colOff>
      <xdr:row>41</xdr:row>
      <xdr:rowOff>123965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75826</xdr:colOff>
      <xdr:row>0</xdr:row>
      <xdr:rowOff>79700</xdr:rowOff>
    </xdr:from>
    <xdr:to>
      <xdr:col>96</xdr:col>
      <xdr:colOff>549274</xdr:colOff>
      <xdr:row>18</xdr:row>
      <xdr:rowOff>69055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82</xdr:col>
      <xdr:colOff>173736</xdr:colOff>
      <xdr:row>20</xdr:row>
      <xdr:rowOff>184150</xdr:rowOff>
    </xdr:from>
    <xdr:to>
      <xdr:col>90</xdr:col>
      <xdr:colOff>573086</xdr:colOff>
      <xdr:row>42</xdr:row>
      <xdr:rowOff>373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138113</xdr:colOff>
      <xdr:row>0</xdr:row>
      <xdr:rowOff>0</xdr:rowOff>
    </xdr:from>
    <xdr:to>
      <xdr:col>70</xdr:col>
      <xdr:colOff>130830</xdr:colOff>
      <xdr:row>19</xdr:row>
      <xdr:rowOff>64434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469946</xdr:colOff>
      <xdr:row>21</xdr:row>
      <xdr:rowOff>10738</xdr:rowOff>
    </xdr:from>
    <xdr:to>
      <xdr:col>62</xdr:col>
      <xdr:colOff>31749</xdr:colOff>
      <xdr:row>40</xdr:row>
      <xdr:rowOff>84138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11907</xdr:colOff>
      <xdr:row>21</xdr:row>
      <xdr:rowOff>7938</xdr:rowOff>
    </xdr:from>
    <xdr:to>
      <xdr:col>100</xdr:col>
      <xdr:colOff>91281</xdr:colOff>
      <xdr:row>42</xdr:row>
      <xdr:rowOff>103188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380999</xdr:colOff>
      <xdr:row>0</xdr:row>
      <xdr:rowOff>1</xdr:rowOff>
    </xdr:from>
    <xdr:to>
      <xdr:col>59</xdr:col>
      <xdr:colOff>107155</xdr:colOff>
      <xdr:row>19</xdr:row>
      <xdr:rowOff>127001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10583</xdr:colOff>
      <xdr:row>22</xdr:row>
      <xdr:rowOff>10585</xdr:rowOff>
    </xdr:from>
    <xdr:to>
      <xdr:col>14</xdr:col>
      <xdr:colOff>42333</xdr:colOff>
      <xdr:row>38</xdr:row>
      <xdr:rowOff>21168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152400</xdr:rowOff>
    </xdr:from>
    <xdr:to>
      <xdr:col>25</xdr:col>
      <xdr:colOff>600075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N22" totalsRowShown="0" dataDxfId="12">
  <autoFilter ref="A1:N22"/>
  <tableColumns count="14">
    <tableColumn id="1" name="Type"/>
    <tableColumn id="2" name="Quanity"/>
    <tableColumn id="3" name="Tritanium" dataDxfId="11"/>
    <tableColumn id="4" name="Pyrite" dataDxfId="10"/>
    <tableColumn id="5" name="Mexallon" dataDxfId="9"/>
    <tableColumn id="6" name="Isogen"/>
    <tableColumn id="7" name="Nocxium" dataDxfId="8"/>
    <tableColumn id="8" name="Tritanium2" dataDxfId="7"/>
    <tableColumn id="9" name="Pyrite3" dataDxfId="6">
      <calculatedColumnFormula>(Table4[[#This Row],[Pyrite]]/Table4[[#This Row],[Quanity]]*I20)</calculatedColumnFormula>
    </tableColumn>
    <tableColumn id="10" name="Mexallon2" dataDxfId="5"/>
    <tableColumn id="11" name="Isogen5" dataDxfId="4"/>
    <tableColumn id="12" name="Nocxium6" dataDxfId="3"/>
    <tableColumn id="13" name="ESTIMATED YIELD FROM 1 M3" dataDxfId="2">
      <calculatedColumnFormula>(H2+I2+J2+K2+L2)</calculatedColumnFormula>
    </tableColumn>
    <tableColumn id="14" name="ESTIMATED PERFECT YIELD PER LOAD" dataDxfId="1">
      <calculatedColumnFormula>M2*$B$21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E373" totalsRowShown="0">
  <autoFilter ref="A1:AE373"/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zoomScale="90" zoomScaleNormal="90" workbookViewId="0">
      <selection activeCell="A16" sqref="A16:XFD16"/>
    </sheetView>
  </sheetViews>
  <sheetFormatPr defaultRowHeight="14.4" x14ac:dyDescent="0.3"/>
  <cols>
    <col min="1" max="1" width="21.33203125" customWidth="1"/>
    <col min="2" max="2" width="10" customWidth="1"/>
    <col min="3" max="3" width="11.88671875" customWidth="1"/>
    <col min="4" max="4" width="10" customWidth="1"/>
    <col min="5" max="5" width="11.5546875" customWidth="1"/>
    <col min="6" max="6" width="9.5546875" customWidth="1"/>
    <col min="7" max="7" width="9.5546875" style="11" customWidth="1"/>
    <col min="8" max="8" width="11.44140625" customWidth="1"/>
    <col min="9" max="9" width="13" customWidth="1"/>
    <col min="10" max="10" width="9.88671875" customWidth="1"/>
    <col min="11" max="11" width="12.88671875" customWidth="1"/>
    <col min="12" max="12" width="10.88671875" customWidth="1"/>
    <col min="13" max="13" width="27" customWidth="1"/>
    <col min="14" max="14" width="33.6640625" customWidth="1"/>
    <col min="15" max="15" width="12.88671875" customWidth="1"/>
  </cols>
  <sheetData>
    <row r="1" spans="1:14" x14ac:dyDescent="0.3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4</v>
      </c>
      <c r="G1" s="11" t="s">
        <v>16</v>
      </c>
      <c r="H1" t="s">
        <v>62</v>
      </c>
      <c r="I1" t="s">
        <v>63</v>
      </c>
      <c r="J1" t="s">
        <v>67</v>
      </c>
      <c r="K1" t="s">
        <v>64</v>
      </c>
      <c r="L1" t="s">
        <v>65</v>
      </c>
      <c r="M1" s="4" t="s">
        <v>70</v>
      </c>
      <c r="N1" s="4" t="s">
        <v>69</v>
      </c>
    </row>
    <row r="2" spans="1:14" x14ac:dyDescent="0.3">
      <c r="A2" s="7" t="s">
        <v>15</v>
      </c>
      <c r="B2" s="1">
        <v>50000</v>
      </c>
      <c r="C2" s="1">
        <v>207500</v>
      </c>
      <c r="D2" s="1">
        <v>0</v>
      </c>
      <c r="E2" s="1">
        <v>0</v>
      </c>
      <c r="F2" s="1">
        <v>0</v>
      </c>
      <c r="G2" s="12">
        <v>0</v>
      </c>
      <c r="H2">
        <f>(C2/B2)</f>
        <v>4.1500000000000004</v>
      </c>
      <c r="I2">
        <f>(D2/B2)</f>
        <v>0</v>
      </c>
      <c r="J2">
        <f>E2/B2</f>
        <v>0</v>
      </c>
      <c r="K2">
        <f>F2/B2</f>
        <v>0</v>
      </c>
      <c r="L2">
        <f>G2/B2</f>
        <v>0</v>
      </c>
      <c r="M2" s="10">
        <f>(H2*H20+I2*I20+J2*J20+K2*K20+L2*L20)</f>
        <v>25.107500000000002</v>
      </c>
      <c r="N2" s="10">
        <f>M2*$B$21</f>
        <v>635219.75</v>
      </c>
    </row>
    <row r="3" spans="1:14" x14ac:dyDescent="0.3">
      <c r="A3" s="4" t="s">
        <v>13</v>
      </c>
      <c r="B3" s="1">
        <v>50000</v>
      </c>
      <c r="C3" s="1">
        <v>218000</v>
      </c>
      <c r="D3" s="1">
        <v>0</v>
      </c>
      <c r="E3" s="1">
        <v>0</v>
      </c>
      <c r="F3" s="1">
        <v>0</v>
      </c>
      <c r="G3" s="13">
        <v>0</v>
      </c>
      <c r="H3">
        <f t="shared" ref="H3:H18" si="0">(C3/B3)</f>
        <v>4.3600000000000003</v>
      </c>
      <c r="I3">
        <f t="shared" ref="I3:I18" si="1">(D3/B3)</f>
        <v>0</v>
      </c>
      <c r="J3">
        <f t="shared" ref="J3:J18" si="2">E3/B3</f>
        <v>0</v>
      </c>
      <c r="K3">
        <f t="shared" ref="K3:K18" si="3">F3/B3</f>
        <v>0</v>
      </c>
      <c r="L3">
        <f t="shared" ref="L3:L18" si="4">G3/B3</f>
        <v>0</v>
      </c>
      <c r="M3" s="10">
        <f>(H3*H20+I3*I20+J3*J20+K3*K20+L3*L20)</f>
        <v>26.378</v>
      </c>
      <c r="N3" s="10">
        <f>M3*$B$21</f>
        <v>667363.4</v>
      </c>
    </row>
    <row r="4" spans="1:14" x14ac:dyDescent="0.3">
      <c r="A4" s="7" t="s">
        <v>14</v>
      </c>
      <c r="B4" s="6">
        <v>50000</v>
      </c>
      <c r="C4" s="6">
        <v>228500</v>
      </c>
      <c r="D4" s="6">
        <v>0</v>
      </c>
      <c r="E4" s="6">
        <v>0</v>
      </c>
      <c r="F4" s="6">
        <v>0</v>
      </c>
      <c r="G4" s="13">
        <v>0</v>
      </c>
      <c r="H4">
        <f t="shared" si="0"/>
        <v>4.57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 s="10">
        <f>(H4*H20+I4*I20+J4*J20+K4*K20+L4*L20)</f>
        <v>27.648500000000002</v>
      </c>
      <c r="N4" s="10">
        <f>M4*$B$21</f>
        <v>699507.05</v>
      </c>
    </row>
    <row r="5" spans="1:14" s="3" customFormat="1" x14ac:dyDescent="0.3">
      <c r="A5" s="7" t="s">
        <v>12</v>
      </c>
      <c r="B5" s="6">
        <v>33300</v>
      </c>
      <c r="C5" s="6">
        <v>115218</v>
      </c>
      <c r="D5" s="6">
        <v>57609</v>
      </c>
      <c r="E5" s="6">
        <v>0</v>
      </c>
      <c r="F5" s="6">
        <v>0</v>
      </c>
      <c r="G5" s="13">
        <v>0</v>
      </c>
      <c r="H5">
        <f t="shared" si="0"/>
        <v>3.46</v>
      </c>
      <c r="I5">
        <f t="shared" si="1"/>
        <v>1.73</v>
      </c>
      <c r="J5">
        <f t="shared" si="2"/>
        <v>0</v>
      </c>
      <c r="K5">
        <f t="shared" si="3"/>
        <v>0</v>
      </c>
      <c r="L5">
        <f t="shared" si="4"/>
        <v>0</v>
      </c>
      <c r="M5" s="10">
        <f>(H5*H20+I5*I20+J5*J20+K5*K20+L5*L20)</f>
        <v>41.692999999999998</v>
      </c>
      <c r="N5" s="10">
        <f>M5*$B$21</f>
        <v>1054832.8999999999</v>
      </c>
    </row>
    <row r="6" spans="1:14" x14ac:dyDescent="0.3">
      <c r="A6" s="7" t="s">
        <v>10</v>
      </c>
      <c r="B6" s="6">
        <v>33300</v>
      </c>
      <c r="C6" s="6">
        <v>120879</v>
      </c>
      <c r="D6" s="6">
        <v>60606</v>
      </c>
      <c r="E6" s="6">
        <v>0</v>
      </c>
      <c r="F6" s="6">
        <v>0</v>
      </c>
      <c r="G6" s="13">
        <v>0</v>
      </c>
      <c r="H6">
        <f t="shared" si="0"/>
        <v>3.63</v>
      </c>
      <c r="I6">
        <f t="shared" si="1"/>
        <v>1.82</v>
      </c>
      <c r="J6">
        <f t="shared" si="2"/>
        <v>0</v>
      </c>
      <c r="K6">
        <f t="shared" si="3"/>
        <v>0</v>
      </c>
      <c r="L6">
        <f t="shared" si="4"/>
        <v>0</v>
      </c>
      <c r="M6" s="10">
        <f>(H6*H20+I6*I20+J6*J20+K6*K20+L6*L20)</f>
        <v>43.801499999999997</v>
      </c>
      <c r="N6" s="10">
        <f>M6*$B$21</f>
        <v>1108177.95</v>
      </c>
    </row>
    <row r="7" spans="1:14" x14ac:dyDescent="0.3">
      <c r="A7" s="7" t="s">
        <v>11</v>
      </c>
      <c r="B7" s="6">
        <v>33300</v>
      </c>
      <c r="C7" s="6">
        <v>126540</v>
      </c>
      <c r="D7" s="6">
        <v>63270</v>
      </c>
      <c r="E7" s="6">
        <v>0</v>
      </c>
      <c r="F7" s="6">
        <v>0</v>
      </c>
      <c r="G7" s="13">
        <v>0</v>
      </c>
      <c r="H7">
        <f t="shared" si="0"/>
        <v>3.8</v>
      </c>
      <c r="I7">
        <f t="shared" si="1"/>
        <v>1.9</v>
      </c>
      <c r="J7">
        <f t="shared" si="2"/>
        <v>0</v>
      </c>
      <c r="K7">
        <f t="shared" si="3"/>
        <v>0</v>
      </c>
      <c r="L7">
        <f t="shared" si="4"/>
        <v>0</v>
      </c>
      <c r="M7" s="10">
        <f>(H7*H20+I7*I20+J7*J20+K7*K20+L7*L20)</f>
        <v>45.789999999999992</v>
      </c>
      <c r="N7" s="10">
        <f>M7*$B$21</f>
        <v>1158486.9999999998</v>
      </c>
    </row>
    <row r="8" spans="1:14" x14ac:dyDescent="0.3">
      <c r="A8" s="7" t="s">
        <v>8</v>
      </c>
      <c r="B8" s="6">
        <v>14200</v>
      </c>
      <c r="C8" s="3">
        <v>15194</v>
      </c>
      <c r="D8" s="3">
        <v>30246</v>
      </c>
      <c r="E8" s="3">
        <v>15194</v>
      </c>
      <c r="F8" s="6">
        <v>0</v>
      </c>
      <c r="G8" s="14">
        <v>0</v>
      </c>
      <c r="H8">
        <f t="shared" si="0"/>
        <v>1.07</v>
      </c>
      <c r="I8">
        <f t="shared" si="1"/>
        <v>2.13</v>
      </c>
      <c r="J8">
        <f t="shared" si="2"/>
        <v>1.07</v>
      </c>
      <c r="K8">
        <f t="shared" si="3"/>
        <v>0</v>
      </c>
      <c r="L8">
        <f t="shared" si="4"/>
        <v>0</v>
      </c>
      <c r="M8" s="10">
        <f>(H8*H20+I8*I20+J8*J20+K8*K20+L8*L20)</f>
        <v>96.340499999999992</v>
      </c>
      <c r="N8" s="10">
        <f>M8*$B$21</f>
        <v>2437414.65</v>
      </c>
    </row>
    <row r="9" spans="1:14" x14ac:dyDescent="0.3">
      <c r="A9" s="7" t="s">
        <v>9</v>
      </c>
      <c r="B9" s="6">
        <v>14200</v>
      </c>
      <c r="C9" s="6">
        <v>16614</v>
      </c>
      <c r="D9" s="6">
        <v>33228</v>
      </c>
      <c r="E9" s="6">
        <v>16614</v>
      </c>
      <c r="F9" s="6">
        <v>0</v>
      </c>
      <c r="G9" s="13">
        <v>0</v>
      </c>
      <c r="H9">
        <f t="shared" si="0"/>
        <v>1.17</v>
      </c>
      <c r="I9">
        <f t="shared" si="1"/>
        <v>2.34</v>
      </c>
      <c r="J9">
        <f t="shared" si="2"/>
        <v>1.17</v>
      </c>
      <c r="K9">
        <f t="shared" si="3"/>
        <v>0</v>
      </c>
      <c r="L9">
        <f t="shared" si="4"/>
        <v>0</v>
      </c>
      <c r="M9" s="10">
        <f>(H9*H20+I9*I20+J9*J20+K9*K20+L9*L20)</f>
        <v>105.47549999999998</v>
      </c>
      <c r="N9" s="10">
        <f>M9*$B$21</f>
        <v>2668530.1499999994</v>
      </c>
    </row>
    <row r="10" spans="1:14" x14ac:dyDescent="0.3">
      <c r="A10" s="7" t="s">
        <v>6</v>
      </c>
      <c r="B10" s="6">
        <v>14200</v>
      </c>
      <c r="C10" s="6">
        <v>15904</v>
      </c>
      <c r="D10" s="6">
        <v>31808</v>
      </c>
      <c r="E10" s="6">
        <v>15904</v>
      </c>
      <c r="F10" s="6"/>
      <c r="G10" s="13">
        <v>0</v>
      </c>
      <c r="H10">
        <f t="shared" si="0"/>
        <v>1.1200000000000001</v>
      </c>
      <c r="I10">
        <f t="shared" si="1"/>
        <v>2.2400000000000002</v>
      </c>
      <c r="J10">
        <f t="shared" si="2"/>
        <v>1.1200000000000001</v>
      </c>
      <c r="K10">
        <f t="shared" si="3"/>
        <v>0</v>
      </c>
      <c r="L10">
        <f t="shared" si="4"/>
        <v>0</v>
      </c>
      <c r="M10" s="10">
        <f>(H10*H20+I10*I20+J10*J20+K10*K20+L10*L20)</f>
        <v>100.96800000000002</v>
      </c>
      <c r="N10" s="10">
        <f>M10*$B$21</f>
        <v>2554490.4000000004</v>
      </c>
    </row>
    <row r="11" spans="1:14" x14ac:dyDescent="0.3">
      <c r="A11" s="7" t="s">
        <v>17</v>
      </c>
      <c r="B11" s="6">
        <v>16600</v>
      </c>
      <c r="C11" s="6">
        <v>58266</v>
      </c>
      <c r="D11" s="6">
        <v>4150</v>
      </c>
      <c r="E11" s="6">
        <v>8300</v>
      </c>
      <c r="F11" s="6">
        <v>0</v>
      </c>
      <c r="G11" s="13">
        <v>830</v>
      </c>
      <c r="H11">
        <f t="shared" si="0"/>
        <v>3.51</v>
      </c>
      <c r="I11">
        <f t="shared" si="1"/>
        <v>0.25</v>
      </c>
      <c r="J11">
        <f t="shared" si="2"/>
        <v>0.5</v>
      </c>
      <c r="K11">
        <f t="shared" si="3"/>
        <v>0</v>
      </c>
      <c r="L11">
        <f t="shared" si="4"/>
        <v>0.05</v>
      </c>
      <c r="M11" s="10">
        <f>(H11*H20+I11*I20+J11*J20+K11*K20+L11*L20)</f>
        <v>89.785499999999999</v>
      </c>
      <c r="N11" s="10">
        <f>M11*$B$21</f>
        <v>2271573.15</v>
      </c>
    </row>
    <row r="12" spans="1:14" x14ac:dyDescent="0.3">
      <c r="A12" s="7" t="s">
        <v>18</v>
      </c>
      <c r="B12" s="6">
        <v>16600</v>
      </c>
      <c r="C12" s="6">
        <v>61088</v>
      </c>
      <c r="D12" s="6">
        <v>4316</v>
      </c>
      <c r="E12" s="6">
        <v>8798</v>
      </c>
      <c r="F12" s="6">
        <v>0</v>
      </c>
      <c r="G12" s="13">
        <v>830</v>
      </c>
      <c r="H12">
        <f t="shared" si="0"/>
        <v>3.68</v>
      </c>
      <c r="I12">
        <f t="shared" si="1"/>
        <v>0.26</v>
      </c>
      <c r="J12">
        <f t="shared" si="2"/>
        <v>0.53</v>
      </c>
      <c r="K12">
        <f t="shared" si="3"/>
        <v>0</v>
      </c>
      <c r="L12">
        <f t="shared" si="4"/>
        <v>0.05</v>
      </c>
      <c r="M12" s="10">
        <f>(H12*$H$20+I12*$I$20+J12*$J$20+K12*$K$20+L12*$L$20)</f>
        <v>92.736999999999995</v>
      </c>
      <c r="N12" s="10">
        <f>M12*$B$21</f>
        <v>2346246.1</v>
      </c>
    </row>
    <row r="13" spans="1:14" x14ac:dyDescent="0.3">
      <c r="A13" s="7" t="s">
        <v>19</v>
      </c>
      <c r="B13" s="6">
        <v>16600</v>
      </c>
      <c r="C13" s="6">
        <v>63910</v>
      </c>
      <c r="D13" s="6">
        <v>4482</v>
      </c>
      <c r="E13" s="6">
        <v>9130</v>
      </c>
      <c r="F13" s="6">
        <v>0</v>
      </c>
      <c r="G13" s="13">
        <v>830</v>
      </c>
      <c r="H13">
        <f t="shared" si="0"/>
        <v>3.85</v>
      </c>
      <c r="I13">
        <f t="shared" si="1"/>
        <v>0.27</v>
      </c>
      <c r="J13">
        <f t="shared" si="2"/>
        <v>0.55000000000000004</v>
      </c>
      <c r="K13">
        <f t="shared" si="3"/>
        <v>0</v>
      </c>
      <c r="L13">
        <f t="shared" si="4"/>
        <v>0.05</v>
      </c>
      <c r="M13" s="10">
        <f>(H13*$H$20+I13*$I$20+J13*$J$20+K13*$K$20+L13*$L$20)</f>
        <v>95.087500000000006</v>
      </c>
      <c r="N13" s="10">
        <f>M13*$B$21</f>
        <v>2405713.75</v>
      </c>
    </row>
    <row r="14" spans="1:14" x14ac:dyDescent="0.3">
      <c r="A14" s="7" t="s">
        <v>5</v>
      </c>
      <c r="B14" s="3">
        <v>8300</v>
      </c>
      <c r="C14" s="3">
        <v>7802</v>
      </c>
      <c r="D14" s="3">
        <v>3154</v>
      </c>
      <c r="E14" s="3">
        <v>0</v>
      </c>
      <c r="F14" s="6">
        <v>7802</v>
      </c>
      <c r="G14" s="14">
        <v>0</v>
      </c>
      <c r="H14">
        <f t="shared" si="0"/>
        <v>0.94</v>
      </c>
      <c r="I14">
        <f t="shared" si="1"/>
        <v>0.38</v>
      </c>
      <c r="J14">
        <f t="shared" si="2"/>
        <v>0</v>
      </c>
      <c r="K14">
        <f t="shared" si="3"/>
        <v>0.94</v>
      </c>
      <c r="L14">
        <f t="shared" si="4"/>
        <v>0</v>
      </c>
      <c r="M14" s="10">
        <f>(H14*$H$20+I14*$I$20+J14*$J$20+K14*$K$20+L14*$L$20)</f>
        <v>118.34699999999999</v>
      </c>
      <c r="N14" s="10">
        <f>M14*$B$21</f>
        <v>2994179.0999999996</v>
      </c>
    </row>
    <row r="15" spans="1:14" x14ac:dyDescent="0.3">
      <c r="A15" s="7" t="s">
        <v>23</v>
      </c>
      <c r="B15" s="3">
        <v>8300</v>
      </c>
      <c r="C15" s="3">
        <v>7387</v>
      </c>
      <c r="D15" s="3">
        <v>2988</v>
      </c>
      <c r="E15" s="3">
        <v>0</v>
      </c>
      <c r="F15" s="3">
        <v>7387</v>
      </c>
      <c r="G15" s="14">
        <v>0</v>
      </c>
      <c r="H15">
        <f t="shared" si="0"/>
        <v>0.89</v>
      </c>
      <c r="I15">
        <f t="shared" si="1"/>
        <v>0.36</v>
      </c>
      <c r="J15">
        <f t="shared" si="2"/>
        <v>0</v>
      </c>
      <c r="K15">
        <f t="shared" si="3"/>
        <v>0.89</v>
      </c>
      <c r="L15">
        <f t="shared" si="4"/>
        <v>0</v>
      </c>
      <c r="M15" s="10">
        <f>(H15*$H$20+I15*$I$20+J15*$J$20+K15*$K$20+L15*$L$20)</f>
        <v>112.0545</v>
      </c>
      <c r="N15" s="10">
        <f>M15*$B$21</f>
        <v>2834978.85</v>
      </c>
    </row>
    <row r="16" spans="1:14" x14ac:dyDescent="0.3">
      <c r="A16" s="7" t="s">
        <v>20</v>
      </c>
      <c r="B16" s="6">
        <v>4100</v>
      </c>
      <c r="C16" s="6">
        <v>5494</v>
      </c>
      <c r="D16" s="6">
        <v>0</v>
      </c>
      <c r="E16" s="6">
        <v>10947</v>
      </c>
      <c r="F16" s="6">
        <v>5494</v>
      </c>
      <c r="G16" s="13">
        <v>0</v>
      </c>
      <c r="H16">
        <f t="shared" si="0"/>
        <v>1.34</v>
      </c>
      <c r="I16">
        <f t="shared" si="1"/>
        <v>0</v>
      </c>
      <c r="J16">
        <f t="shared" si="2"/>
        <v>2.67</v>
      </c>
      <c r="K16">
        <f t="shared" si="3"/>
        <v>1.34</v>
      </c>
      <c r="L16">
        <f t="shared" si="4"/>
        <v>0</v>
      </c>
      <c r="M16" s="10">
        <f>(H16*$H$20+I16*$I$20+J16*$J$20+K16*$K$20+L16*$L$20)</f>
        <v>322.67400000000004</v>
      </c>
      <c r="N16" s="10">
        <f>M16*$B$21</f>
        <v>8163652.2000000011</v>
      </c>
    </row>
    <row r="17" spans="1:45" x14ac:dyDescent="0.3">
      <c r="A17" s="7" t="s">
        <v>21</v>
      </c>
      <c r="B17" s="6">
        <v>4100</v>
      </c>
      <c r="C17" s="6">
        <v>5740</v>
      </c>
      <c r="D17" s="6">
        <v>0</v>
      </c>
      <c r="E17" s="6">
        <v>11521</v>
      </c>
      <c r="F17" s="6">
        <v>5740</v>
      </c>
      <c r="G17" s="13">
        <v>0</v>
      </c>
      <c r="H17">
        <f t="shared" si="0"/>
        <v>1.4</v>
      </c>
      <c r="I17">
        <f t="shared" si="1"/>
        <v>0</v>
      </c>
      <c r="J17">
        <f t="shared" si="2"/>
        <v>2.81</v>
      </c>
      <c r="K17">
        <f t="shared" si="3"/>
        <v>1.4</v>
      </c>
      <c r="L17">
        <f t="shared" si="4"/>
        <v>0</v>
      </c>
      <c r="M17" s="10">
        <f>(H17*$H$20+I17*$I$20+J17*$J$20+K17*$K$20+L17*$L$20)</f>
        <v>338.351</v>
      </c>
      <c r="N17" s="10">
        <f>M17*$B$21</f>
        <v>8560280.3000000007</v>
      </c>
    </row>
    <row r="18" spans="1:45" x14ac:dyDescent="0.3">
      <c r="A18" s="7" t="s">
        <v>22</v>
      </c>
      <c r="B18" s="6">
        <v>4100</v>
      </c>
      <c r="C18" s="3">
        <v>6027</v>
      </c>
      <c r="D18" s="3">
        <v>0</v>
      </c>
      <c r="E18" s="3">
        <v>12054</v>
      </c>
      <c r="F18" s="6">
        <v>6027</v>
      </c>
      <c r="G18" s="14">
        <v>0</v>
      </c>
      <c r="H18">
        <f t="shared" si="0"/>
        <v>1.47</v>
      </c>
      <c r="I18">
        <f t="shared" si="1"/>
        <v>0</v>
      </c>
      <c r="J18">
        <f t="shared" si="2"/>
        <v>2.94</v>
      </c>
      <c r="K18">
        <f t="shared" si="3"/>
        <v>1.47</v>
      </c>
      <c r="L18">
        <f t="shared" si="4"/>
        <v>0</v>
      </c>
      <c r="M18" s="10">
        <f>(H18*$H$20+I18*$I$20+J18*$J$20+K18*$K$20+L18*$L$20)</f>
        <v>354.63749999999993</v>
      </c>
      <c r="N18" s="10">
        <f>M18*$B$21</f>
        <v>8972328.7499999981</v>
      </c>
    </row>
    <row r="19" spans="1:45" x14ac:dyDescent="0.3">
      <c r="A19" s="3"/>
      <c r="B19" s="3"/>
      <c r="C19" s="3"/>
      <c r="D19" s="3"/>
      <c r="E19" s="3"/>
      <c r="F19" s="3"/>
      <c r="G19" s="14"/>
      <c r="L19" s="3"/>
      <c r="M19" s="10"/>
    </row>
    <row r="20" spans="1:45" x14ac:dyDescent="0.3">
      <c r="A20" s="3" t="s">
        <v>24</v>
      </c>
      <c r="B20" s="3"/>
      <c r="C20" s="3"/>
      <c r="D20" s="3"/>
      <c r="E20" s="3"/>
      <c r="F20" s="3"/>
      <c r="G20" s="14"/>
      <c r="H20" s="3">
        <v>6.05</v>
      </c>
      <c r="I20" s="3">
        <v>12</v>
      </c>
      <c r="J20" s="3">
        <v>60.1</v>
      </c>
      <c r="K20" s="3">
        <v>115</v>
      </c>
      <c r="L20" s="3">
        <v>710</v>
      </c>
      <c r="M20" s="10"/>
      <c r="N20" s="10"/>
    </row>
    <row r="21" spans="1:45" x14ac:dyDescent="0.3">
      <c r="A21" t="s">
        <v>68</v>
      </c>
      <c r="B21">
        <v>25300</v>
      </c>
      <c r="I21">
        <f>(Table4[[#This Row],[Pyrite]]/Table4[[#This Row],[Quanity]]*I40)</f>
        <v>0</v>
      </c>
      <c r="M21" s="10"/>
      <c r="N21" s="10"/>
    </row>
    <row r="22" spans="1:45" x14ac:dyDescent="0.3">
      <c r="M22" s="10"/>
      <c r="N22" s="10"/>
    </row>
    <row r="29" spans="1:45" x14ac:dyDescent="0.3">
      <c r="D29" s="5"/>
    </row>
    <row r="31" spans="1:45" ht="28.8" x14ac:dyDescent="0.55000000000000004">
      <c r="AS31" s="2"/>
    </row>
  </sheetData>
  <conditionalFormatting sqref="J32:J33">
    <cfRule type="top10" dxfId="0" priority="21" rank="30"/>
  </conditionalFormatting>
  <conditionalFormatting sqref="N2:N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2:I14 M9:M15 M2:M8 I16:I18 I20 I15 M16:M18" calculatedColumn="1"/>
    <ignoredError sqref="H9" evalError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3"/>
  <sheetViews>
    <sheetView workbookViewId="0">
      <selection activeCell="C6" sqref="C6"/>
    </sheetView>
  </sheetViews>
  <sheetFormatPr defaultRowHeight="14.4" x14ac:dyDescent="0.3"/>
  <cols>
    <col min="1" max="1" width="7.44140625" customWidth="1"/>
    <col min="2" max="2" width="8.5546875" customWidth="1"/>
    <col min="3" max="3" width="8.6640625" customWidth="1"/>
    <col min="4" max="4" width="7.33203125" customWidth="1"/>
    <col min="5" max="5" width="12.6640625" customWidth="1"/>
    <col min="6" max="6" width="1.109375" customWidth="1"/>
    <col min="7" max="7" width="5.88671875" customWidth="1"/>
    <col min="8" max="8" width="8.109375" customWidth="1"/>
    <col min="9" max="9" width="8.33203125" customWidth="1"/>
    <col min="10" max="10" width="7.44140625" customWidth="1"/>
    <col min="11" max="11" width="11.5546875" customWidth="1"/>
    <col min="12" max="12" width="0.6640625" customWidth="1"/>
    <col min="13" max="13" width="5.44140625" customWidth="1"/>
    <col min="14" max="14" width="8.33203125" customWidth="1"/>
    <col min="15" max="15" width="8.44140625" customWidth="1"/>
    <col min="16" max="16" width="7.88671875" customWidth="1"/>
    <col min="17" max="17" width="11.44140625" customWidth="1"/>
    <col min="18" max="18" width="0.44140625" customWidth="1"/>
    <col min="19" max="25" width="12" customWidth="1"/>
    <col min="26" max="26" width="9.44140625" customWidth="1"/>
    <col min="27" max="27" width="5.33203125" customWidth="1"/>
    <col min="28" max="28" width="8.6640625" customWidth="1"/>
    <col min="29" max="29" width="8.5546875" customWidth="1"/>
    <col min="30" max="30" width="5.5546875" customWidth="1"/>
    <col min="31" max="31" width="11" customWidth="1"/>
  </cols>
  <sheetData>
    <row r="1" spans="1:31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3">
      <c r="C2" t="s">
        <v>1</v>
      </c>
      <c r="F2" s="8"/>
      <c r="I2" t="s">
        <v>3</v>
      </c>
      <c r="L2" s="8"/>
      <c r="O2" t="s">
        <v>7</v>
      </c>
      <c r="AC2" t="s">
        <v>66</v>
      </c>
    </row>
    <row r="3" spans="1:31" x14ac:dyDescent="0.3">
      <c r="A3" t="s">
        <v>27</v>
      </c>
      <c r="B3" t="s">
        <v>25</v>
      </c>
      <c r="C3" t="s">
        <v>26</v>
      </c>
      <c r="D3" t="s">
        <v>28</v>
      </c>
      <c r="E3" t="s">
        <v>29</v>
      </c>
      <c r="F3" s="8"/>
      <c r="G3" t="s">
        <v>27</v>
      </c>
      <c r="H3" t="s">
        <v>25</v>
      </c>
      <c r="I3" t="s">
        <v>26</v>
      </c>
      <c r="J3" t="s">
        <v>30</v>
      </c>
      <c r="K3" t="s">
        <v>29</v>
      </c>
      <c r="L3" s="8"/>
      <c r="M3" t="s">
        <v>27</v>
      </c>
      <c r="N3" t="s">
        <v>25</v>
      </c>
      <c r="O3" t="s">
        <v>26</v>
      </c>
      <c r="P3" t="s">
        <v>28</v>
      </c>
      <c r="Q3" t="s">
        <v>29</v>
      </c>
      <c r="AA3" t="s">
        <v>27</v>
      </c>
      <c r="AB3" t="s">
        <v>25</v>
      </c>
      <c r="AC3" t="s">
        <v>26</v>
      </c>
      <c r="AD3" t="s">
        <v>28</v>
      </c>
      <c r="AE3" t="s">
        <v>29</v>
      </c>
    </row>
    <row r="4" spans="1:31" x14ac:dyDescent="0.3">
      <c r="B4" s="9">
        <v>42006</v>
      </c>
      <c r="F4" s="8"/>
      <c r="L4" s="8"/>
      <c r="P4">
        <f t="shared" ref="P4:P36" si="0">(O4-N4)</f>
        <v>0</v>
      </c>
    </row>
    <row r="5" spans="1:31" x14ac:dyDescent="0.3">
      <c r="F5" s="8"/>
      <c r="L5" s="8"/>
      <c r="P5">
        <f t="shared" si="0"/>
        <v>0</v>
      </c>
    </row>
    <row r="6" spans="1:31" x14ac:dyDescent="0.3">
      <c r="F6" s="8"/>
      <c r="L6" s="8"/>
      <c r="P6">
        <f t="shared" si="0"/>
        <v>0</v>
      </c>
    </row>
    <row r="7" spans="1:31" x14ac:dyDescent="0.3">
      <c r="F7" s="8"/>
      <c r="L7" s="8"/>
      <c r="P7">
        <f t="shared" si="0"/>
        <v>0</v>
      </c>
    </row>
    <row r="8" spans="1:31" x14ac:dyDescent="0.3">
      <c r="F8" s="8"/>
      <c r="L8" s="8"/>
      <c r="P8">
        <f t="shared" si="0"/>
        <v>0</v>
      </c>
      <c r="AD8">
        <f t="shared" ref="AD8:AD68" si="1">(AC8-AB8)</f>
        <v>0</v>
      </c>
    </row>
    <row r="9" spans="1:31" x14ac:dyDescent="0.3">
      <c r="F9" s="8"/>
      <c r="L9" s="8"/>
      <c r="P9">
        <f t="shared" si="0"/>
        <v>0</v>
      </c>
      <c r="AD9">
        <f t="shared" si="1"/>
        <v>0</v>
      </c>
    </row>
    <row r="10" spans="1:31" x14ac:dyDescent="0.3">
      <c r="F10" s="8"/>
      <c r="L10" s="8"/>
      <c r="P10">
        <f t="shared" si="0"/>
        <v>0</v>
      </c>
      <c r="AD10">
        <f t="shared" si="1"/>
        <v>0</v>
      </c>
    </row>
    <row r="11" spans="1:31" x14ac:dyDescent="0.3">
      <c r="F11" s="8"/>
      <c r="L11" s="8"/>
      <c r="P11">
        <f t="shared" si="0"/>
        <v>0</v>
      </c>
      <c r="AD11">
        <f t="shared" si="1"/>
        <v>0</v>
      </c>
    </row>
    <row r="12" spans="1:31" x14ac:dyDescent="0.3">
      <c r="F12" s="8"/>
      <c r="L12" s="8"/>
      <c r="P12">
        <f t="shared" si="0"/>
        <v>0</v>
      </c>
      <c r="AD12">
        <f t="shared" si="1"/>
        <v>0</v>
      </c>
    </row>
    <row r="13" spans="1:31" x14ac:dyDescent="0.3">
      <c r="F13" s="8"/>
      <c r="L13" s="8"/>
      <c r="P13">
        <f t="shared" si="0"/>
        <v>0</v>
      </c>
      <c r="AD13">
        <f t="shared" si="1"/>
        <v>0</v>
      </c>
    </row>
    <row r="14" spans="1:31" x14ac:dyDescent="0.3">
      <c r="F14" s="8"/>
      <c r="L14" s="8"/>
      <c r="P14">
        <f t="shared" si="0"/>
        <v>0</v>
      </c>
      <c r="AD14">
        <f t="shared" si="1"/>
        <v>0</v>
      </c>
    </row>
    <row r="15" spans="1:31" x14ac:dyDescent="0.3">
      <c r="F15" s="8"/>
      <c r="L15" s="8"/>
      <c r="P15">
        <f t="shared" si="0"/>
        <v>0</v>
      </c>
      <c r="AD15">
        <f t="shared" si="1"/>
        <v>0</v>
      </c>
    </row>
    <row r="16" spans="1:31" x14ac:dyDescent="0.3">
      <c r="F16" s="8"/>
      <c r="L16" s="8"/>
      <c r="P16">
        <f t="shared" si="0"/>
        <v>0</v>
      </c>
      <c r="AD16">
        <f t="shared" si="1"/>
        <v>0</v>
      </c>
    </row>
    <row r="17" spans="6:30" x14ac:dyDescent="0.3">
      <c r="F17" s="8"/>
      <c r="L17" s="8"/>
      <c r="P17">
        <f t="shared" si="0"/>
        <v>0</v>
      </c>
      <c r="AD17">
        <f t="shared" si="1"/>
        <v>0</v>
      </c>
    </row>
    <row r="18" spans="6:30" x14ac:dyDescent="0.3">
      <c r="F18" s="8"/>
      <c r="L18" s="8"/>
      <c r="P18">
        <f t="shared" si="0"/>
        <v>0</v>
      </c>
      <c r="AD18">
        <f t="shared" si="1"/>
        <v>0</v>
      </c>
    </row>
    <row r="19" spans="6:30" x14ac:dyDescent="0.3">
      <c r="F19" s="8"/>
      <c r="L19" s="8"/>
      <c r="P19">
        <f t="shared" si="0"/>
        <v>0</v>
      </c>
      <c r="AD19">
        <f t="shared" si="1"/>
        <v>0</v>
      </c>
    </row>
    <row r="20" spans="6:30" x14ac:dyDescent="0.3">
      <c r="F20" s="8"/>
      <c r="L20" s="8"/>
      <c r="P20">
        <f t="shared" si="0"/>
        <v>0</v>
      </c>
      <c r="AD20">
        <f t="shared" si="1"/>
        <v>0</v>
      </c>
    </row>
    <row r="21" spans="6:30" x14ac:dyDescent="0.3">
      <c r="F21" s="8"/>
      <c r="L21" s="8"/>
      <c r="P21">
        <f t="shared" si="0"/>
        <v>0</v>
      </c>
      <c r="AD21">
        <f t="shared" si="1"/>
        <v>0</v>
      </c>
    </row>
    <row r="22" spans="6:30" x14ac:dyDescent="0.3">
      <c r="F22" s="8"/>
      <c r="L22" s="8"/>
      <c r="P22">
        <f t="shared" si="0"/>
        <v>0</v>
      </c>
      <c r="AD22">
        <f t="shared" si="1"/>
        <v>0</v>
      </c>
    </row>
    <row r="23" spans="6:30" x14ac:dyDescent="0.3">
      <c r="F23" s="8"/>
      <c r="L23" s="8"/>
      <c r="P23">
        <f t="shared" si="0"/>
        <v>0</v>
      </c>
      <c r="AD23">
        <f t="shared" si="1"/>
        <v>0</v>
      </c>
    </row>
    <row r="24" spans="6:30" x14ac:dyDescent="0.3">
      <c r="F24" s="8"/>
      <c r="L24" s="8"/>
      <c r="P24">
        <f t="shared" si="0"/>
        <v>0</v>
      </c>
      <c r="AD24">
        <f t="shared" si="1"/>
        <v>0</v>
      </c>
    </row>
    <row r="25" spans="6:30" x14ac:dyDescent="0.3">
      <c r="F25" s="8"/>
      <c r="L25" s="8"/>
      <c r="P25">
        <f t="shared" si="0"/>
        <v>0</v>
      </c>
      <c r="AD25">
        <f t="shared" si="1"/>
        <v>0</v>
      </c>
    </row>
    <row r="26" spans="6:30" x14ac:dyDescent="0.3">
      <c r="F26" s="8"/>
      <c r="L26" s="8"/>
      <c r="P26">
        <f t="shared" si="0"/>
        <v>0</v>
      </c>
      <c r="AD26">
        <f t="shared" si="1"/>
        <v>0</v>
      </c>
    </row>
    <row r="27" spans="6:30" x14ac:dyDescent="0.3">
      <c r="F27" s="8"/>
      <c r="L27" s="8"/>
      <c r="P27">
        <f t="shared" si="0"/>
        <v>0</v>
      </c>
      <c r="AD27">
        <f t="shared" si="1"/>
        <v>0</v>
      </c>
    </row>
    <row r="28" spans="6:30" x14ac:dyDescent="0.3">
      <c r="F28" s="8"/>
      <c r="L28" s="8"/>
      <c r="P28">
        <f t="shared" si="0"/>
        <v>0</v>
      </c>
      <c r="AD28">
        <f t="shared" si="1"/>
        <v>0</v>
      </c>
    </row>
    <row r="29" spans="6:30" x14ac:dyDescent="0.3">
      <c r="F29" s="8"/>
      <c r="L29" s="8"/>
      <c r="P29">
        <f t="shared" si="0"/>
        <v>0</v>
      </c>
      <c r="AD29">
        <f t="shared" si="1"/>
        <v>0</v>
      </c>
    </row>
    <row r="30" spans="6:30" x14ac:dyDescent="0.3">
      <c r="F30" s="8"/>
      <c r="L30" s="8"/>
      <c r="P30">
        <f t="shared" si="0"/>
        <v>0</v>
      </c>
      <c r="AD30">
        <f t="shared" si="1"/>
        <v>0</v>
      </c>
    </row>
    <row r="31" spans="6:30" x14ac:dyDescent="0.3">
      <c r="F31" s="8"/>
      <c r="L31" s="8"/>
      <c r="P31">
        <f t="shared" si="0"/>
        <v>0</v>
      </c>
      <c r="AD31">
        <f t="shared" si="1"/>
        <v>0</v>
      </c>
    </row>
    <row r="32" spans="6:30" x14ac:dyDescent="0.3">
      <c r="F32" s="8"/>
      <c r="L32" s="8"/>
      <c r="P32">
        <f t="shared" si="0"/>
        <v>0</v>
      </c>
      <c r="AD32">
        <f t="shared" si="1"/>
        <v>0</v>
      </c>
    </row>
    <row r="33" spans="6:30" x14ac:dyDescent="0.3">
      <c r="F33" s="8"/>
      <c r="L33" s="8"/>
      <c r="P33">
        <f t="shared" si="0"/>
        <v>0</v>
      </c>
      <c r="AD33">
        <f t="shared" si="1"/>
        <v>0</v>
      </c>
    </row>
    <row r="34" spans="6:30" x14ac:dyDescent="0.3">
      <c r="F34" s="8"/>
      <c r="L34" s="8"/>
      <c r="P34">
        <f t="shared" si="0"/>
        <v>0</v>
      </c>
      <c r="AD34">
        <f t="shared" si="1"/>
        <v>0</v>
      </c>
    </row>
    <row r="35" spans="6:30" x14ac:dyDescent="0.3">
      <c r="F35" s="8"/>
      <c r="L35" s="8"/>
      <c r="P35">
        <f t="shared" si="0"/>
        <v>0</v>
      </c>
      <c r="AD35">
        <f t="shared" si="1"/>
        <v>0</v>
      </c>
    </row>
    <row r="36" spans="6:30" x14ac:dyDescent="0.3">
      <c r="F36" s="8"/>
      <c r="L36" s="8"/>
      <c r="P36">
        <f t="shared" si="0"/>
        <v>0</v>
      </c>
      <c r="AD36">
        <f t="shared" si="1"/>
        <v>0</v>
      </c>
    </row>
    <row r="37" spans="6:30" x14ac:dyDescent="0.3">
      <c r="F37" s="8"/>
      <c r="L37" s="8"/>
      <c r="P37">
        <f t="shared" ref="P37:P68" si="2">(O37-N37)</f>
        <v>0</v>
      </c>
      <c r="AD37">
        <f t="shared" si="1"/>
        <v>0</v>
      </c>
    </row>
    <row r="38" spans="6:30" x14ac:dyDescent="0.3">
      <c r="F38" s="8"/>
      <c r="L38" s="8"/>
      <c r="P38">
        <f t="shared" si="2"/>
        <v>0</v>
      </c>
      <c r="AD38">
        <f t="shared" si="1"/>
        <v>0</v>
      </c>
    </row>
    <row r="39" spans="6:30" x14ac:dyDescent="0.3">
      <c r="F39" s="8"/>
      <c r="L39" s="8"/>
      <c r="P39">
        <f t="shared" si="2"/>
        <v>0</v>
      </c>
      <c r="AD39">
        <f t="shared" si="1"/>
        <v>0</v>
      </c>
    </row>
    <row r="40" spans="6:30" x14ac:dyDescent="0.3">
      <c r="F40" s="8"/>
      <c r="L40" s="8"/>
      <c r="P40">
        <f t="shared" si="2"/>
        <v>0</v>
      </c>
      <c r="AD40">
        <f t="shared" si="1"/>
        <v>0</v>
      </c>
    </row>
    <row r="41" spans="6:30" x14ac:dyDescent="0.3">
      <c r="F41" s="8"/>
      <c r="L41" s="8"/>
      <c r="P41">
        <f t="shared" si="2"/>
        <v>0</v>
      </c>
      <c r="AD41">
        <f t="shared" si="1"/>
        <v>0</v>
      </c>
    </row>
    <row r="42" spans="6:30" x14ac:dyDescent="0.3">
      <c r="F42" s="8"/>
      <c r="L42" s="8"/>
      <c r="P42">
        <f t="shared" si="2"/>
        <v>0</v>
      </c>
      <c r="AD42">
        <f t="shared" si="1"/>
        <v>0</v>
      </c>
    </row>
    <row r="43" spans="6:30" x14ac:dyDescent="0.3">
      <c r="F43" s="8"/>
      <c r="L43" s="8"/>
      <c r="P43">
        <f t="shared" si="2"/>
        <v>0</v>
      </c>
      <c r="AD43">
        <f t="shared" si="1"/>
        <v>0</v>
      </c>
    </row>
    <row r="44" spans="6:30" x14ac:dyDescent="0.3">
      <c r="F44" s="8"/>
      <c r="L44" s="8"/>
      <c r="P44">
        <f t="shared" si="2"/>
        <v>0</v>
      </c>
      <c r="AD44">
        <f t="shared" si="1"/>
        <v>0</v>
      </c>
    </row>
    <row r="45" spans="6:30" x14ac:dyDescent="0.3">
      <c r="F45" s="8"/>
      <c r="L45" s="8"/>
      <c r="P45">
        <f t="shared" si="2"/>
        <v>0</v>
      </c>
      <c r="AD45">
        <f t="shared" si="1"/>
        <v>0</v>
      </c>
    </row>
    <row r="46" spans="6:30" x14ac:dyDescent="0.3">
      <c r="F46" s="8"/>
      <c r="L46" s="8"/>
      <c r="P46">
        <f t="shared" si="2"/>
        <v>0</v>
      </c>
      <c r="AD46">
        <f t="shared" si="1"/>
        <v>0</v>
      </c>
    </row>
    <row r="47" spans="6:30" x14ac:dyDescent="0.3">
      <c r="F47" s="8"/>
      <c r="L47" s="8"/>
      <c r="P47">
        <f t="shared" si="2"/>
        <v>0</v>
      </c>
      <c r="AD47">
        <f t="shared" si="1"/>
        <v>0</v>
      </c>
    </row>
    <row r="48" spans="6:30" x14ac:dyDescent="0.3">
      <c r="F48" s="8"/>
      <c r="L48" s="8"/>
      <c r="P48">
        <f t="shared" si="2"/>
        <v>0</v>
      </c>
      <c r="AD48">
        <f t="shared" si="1"/>
        <v>0</v>
      </c>
    </row>
    <row r="49" spans="6:30" x14ac:dyDescent="0.3">
      <c r="F49" s="8"/>
      <c r="L49" s="8"/>
      <c r="P49">
        <f t="shared" si="2"/>
        <v>0</v>
      </c>
      <c r="AD49">
        <f t="shared" si="1"/>
        <v>0</v>
      </c>
    </row>
    <row r="50" spans="6:30" x14ac:dyDescent="0.3">
      <c r="F50" s="8"/>
      <c r="L50" s="8"/>
      <c r="P50">
        <f t="shared" si="2"/>
        <v>0</v>
      </c>
      <c r="AD50">
        <f t="shared" si="1"/>
        <v>0</v>
      </c>
    </row>
    <row r="51" spans="6:30" x14ac:dyDescent="0.3">
      <c r="F51" s="8"/>
      <c r="L51" s="8"/>
      <c r="P51">
        <f t="shared" si="2"/>
        <v>0</v>
      </c>
      <c r="AD51">
        <f t="shared" si="1"/>
        <v>0</v>
      </c>
    </row>
    <row r="52" spans="6:30" x14ac:dyDescent="0.3">
      <c r="F52" s="8"/>
      <c r="L52" s="8"/>
      <c r="P52">
        <f t="shared" si="2"/>
        <v>0</v>
      </c>
      <c r="AD52">
        <f t="shared" si="1"/>
        <v>0</v>
      </c>
    </row>
    <row r="53" spans="6:30" x14ac:dyDescent="0.3">
      <c r="F53" s="8"/>
      <c r="L53" s="8"/>
      <c r="P53">
        <f t="shared" si="2"/>
        <v>0</v>
      </c>
      <c r="AD53">
        <f t="shared" si="1"/>
        <v>0</v>
      </c>
    </row>
    <row r="54" spans="6:30" x14ac:dyDescent="0.3">
      <c r="F54" s="8"/>
      <c r="L54" s="8"/>
      <c r="P54">
        <f t="shared" si="2"/>
        <v>0</v>
      </c>
      <c r="AD54">
        <f t="shared" si="1"/>
        <v>0</v>
      </c>
    </row>
    <row r="55" spans="6:30" x14ac:dyDescent="0.3">
      <c r="F55" s="8"/>
      <c r="L55" s="8"/>
      <c r="P55">
        <f t="shared" si="2"/>
        <v>0</v>
      </c>
      <c r="AD55">
        <f t="shared" si="1"/>
        <v>0</v>
      </c>
    </row>
    <row r="56" spans="6:30" x14ac:dyDescent="0.3">
      <c r="L56" s="8"/>
      <c r="P56">
        <f t="shared" si="2"/>
        <v>0</v>
      </c>
      <c r="AD56">
        <f t="shared" si="1"/>
        <v>0</v>
      </c>
    </row>
    <row r="57" spans="6:30" x14ac:dyDescent="0.3">
      <c r="L57" s="8"/>
      <c r="P57">
        <f t="shared" si="2"/>
        <v>0</v>
      </c>
      <c r="AD57">
        <f t="shared" si="1"/>
        <v>0</v>
      </c>
    </row>
    <row r="58" spans="6:30" x14ac:dyDescent="0.3">
      <c r="L58" s="8"/>
      <c r="P58">
        <f t="shared" si="2"/>
        <v>0</v>
      </c>
      <c r="AD58">
        <f t="shared" si="1"/>
        <v>0</v>
      </c>
    </row>
    <row r="59" spans="6:30" x14ac:dyDescent="0.3">
      <c r="L59" s="8"/>
      <c r="P59">
        <f t="shared" si="2"/>
        <v>0</v>
      </c>
      <c r="AD59">
        <f t="shared" si="1"/>
        <v>0</v>
      </c>
    </row>
    <row r="60" spans="6:30" x14ac:dyDescent="0.3">
      <c r="L60" s="8"/>
      <c r="P60">
        <f t="shared" si="2"/>
        <v>0</v>
      </c>
      <c r="AD60">
        <f t="shared" si="1"/>
        <v>0</v>
      </c>
    </row>
    <row r="61" spans="6:30" x14ac:dyDescent="0.3">
      <c r="L61" s="8"/>
      <c r="P61">
        <f t="shared" si="2"/>
        <v>0</v>
      </c>
      <c r="AD61">
        <f t="shared" si="1"/>
        <v>0</v>
      </c>
    </row>
    <row r="62" spans="6:30" x14ac:dyDescent="0.3">
      <c r="L62" s="8"/>
      <c r="P62">
        <f t="shared" si="2"/>
        <v>0</v>
      </c>
      <c r="AD62">
        <f t="shared" si="1"/>
        <v>0</v>
      </c>
    </row>
    <row r="63" spans="6:30" x14ac:dyDescent="0.3">
      <c r="L63" s="8"/>
      <c r="P63">
        <f t="shared" si="2"/>
        <v>0</v>
      </c>
      <c r="AD63">
        <f t="shared" si="1"/>
        <v>0</v>
      </c>
    </row>
    <row r="64" spans="6:30" x14ac:dyDescent="0.3">
      <c r="L64" s="8"/>
      <c r="P64">
        <f t="shared" si="2"/>
        <v>0</v>
      </c>
      <c r="AD64">
        <f t="shared" si="1"/>
        <v>0</v>
      </c>
    </row>
    <row r="65" spans="12:30" x14ac:dyDescent="0.3">
      <c r="L65" s="8"/>
      <c r="P65">
        <f t="shared" si="2"/>
        <v>0</v>
      </c>
      <c r="AD65">
        <f t="shared" si="1"/>
        <v>0</v>
      </c>
    </row>
    <row r="66" spans="12:30" x14ac:dyDescent="0.3">
      <c r="L66" s="8"/>
      <c r="P66">
        <f t="shared" si="2"/>
        <v>0</v>
      </c>
      <c r="AD66">
        <f t="shared" si="1"/>
        <v>0</v>
      </c>
    </row>
    <row r="67" spans="12:30" x14ac:dyDescent="0.3">
      <c r="P67">
        <f t="shared" si="2"/>
        <v>0</v>
      </c>
      <c r="AD67">
        <f t="shared" si="1"/>
        <v>0</v>
      </c>
    </row>
    <row r="68" spans="12:30" x14ac:dyDescent="0.3">
      <c r="P68">
        <f t="shared" si="2"/>
        <v>0</v>
      </c>
      <c r="AD68">
        <f t="shared" si="1"/>
        <v>0</v>
      </c>
    </row>
    <row r="69" spans="12:30" x14ac:dyDescent="0.3">
      <c r="P69">
        <f t="shared" ref="P69:P100" si="3">(O69-N69)</f>
        <v>0</v>
      </c>
      <c r="AD69">
        <f t="shared" ref="AD69:AD132" si="4">(AC69-AB69)</f>
        <v>0</v>
      </c>
    </row>
    <row r="70" spans="12:30" x14ac:dyDescent="0.3">
      <c r="P70">
        <f t="shared" si="3"/>
        <v>0</v>
      </c>
      <c r="AD70">
        <f t="shared" si="4"/>
        <v>0</v>
      </c>
    </row>
    <row r="71" spans="12:30" x14ac:dyDescent="0.3">
      <c r="P71">
        <f t="shared" si="3"/>
        <v>0</v>
      </c>
      <c r="AD71">
        <f t="shared" si="4"/>
        <v>0</v>
      </c>
    </row>
    <row r="72" spans="12:30" x14ac:dyDescent="0.3">
      <c r="P72">
        <f t="shared" si="3"/>
        <v>0</v>
      </c>
      <c r="AD72">
        <f t="shared" si="4"/>
        <v>0</v>
      </c>
    </row>
    <row r="73" spans="12:30" x14ac:dyDescent="0.3">
      <c r="P73">
        <f t="shared" si="3"/>
        <v>0</v>
      </c>
      <c r="AD73">
        <f t="shared" si="4"/>
        <v>0</v>
      </c>
    </row>
    <row r="74" spans="12:30" x14ac:dyDescent="0.3">
      <c r="P74">
        <f t="shared" si="3"/>
        <v>0</v>
      </c>
      <c r="AD74">
        <f t="shared" si="4"/>
        <v>0</v>
      </c>
    </row>
    <row r="75" spans="12:30" x14ac:dyDescent="0.3">
      <c r="P75">
        <f t="shared" si="3"/>
        <v>0</v>
      </c>
      <c r="AD75">
        <f t="shared" si="4"/>
        <v>0</v>
      </c>
    </row>
    <row r="76" spans="12:30" x14ac:dyDescent="0.3">
      <c r="P76">
        <f t="shared" si="3"/>
        <v>0</v>
      </c>
      <c r="AD76">
        <f t="shared" si="4"/>
        <v>0</v>
      </c>
    </row>
    <row r="77" spans="12:30" x14ac:dyDescent="0.3">
      <c r="P77">
        <f t="shared" si="3"/>
        <v>0</v>
      </c>
      <c r="AD77">
        <f t="shared" si="4"/>
        <v>0</v>
      </c>
    </row>
    <row r="78" spans="12:30" x14ac:dyDescent="0.3">
      <c r="P78">
        <f t="shared" si="3"/>
        <v>0</v>
      </c>
      <c r="AD78">
        <f t="shared" si="4"/>
        <v>0</v>
      </c>
    </row>
    <row r="79" spans="12:30" x14ac:dyDescent="0.3">
      <c r="P79">
        <f t="shared" si="3"/>
        <v>0</v>
      </c>
      <c r="AD79">
        <f t="shared" si="4"/>
        <v>0</v>
      </c>
    </row>
    <row r="80" spans="12:30" x14ac:dyDescent="0.3">
      <c r="P80">
        <f t="shared" si="3"/>
        <v>0</v>
      </c>
      <c r="AD80">
        <f t="shared" si="4"/>
        <v>0</v>
      </c>
    </row>
    <row r="81" spans="16:30" x14ac:dyDescent="0.3">
      <c r="P81">
        <f t="shared" si="3"/>
        <v>0</v>
      </c>
      <c r="AD81">
        <f t="shared" si="4"/>
        <v>0</v>
      </c>
    </row>
    <row r="82" spans="16:30" x14ac:dyDescent="0.3">
      <c r="P82">
        <f t="shared" si="3"/>
        <v>0</v>
      </c>
      <c r="AD82">
        <f t="shared" si="4"/>
        <v>0</v>
      </c>
    </row>
    <row r="83" spans="16:30" x14ac:dyDescent="0.3">
      <c r="P83">
        <f t="shared" si="3"/>
        <v>0</v>
      </c>
      <c r="AD83">
        <f t="shared" si="4"/>
        <v>0</v>
      </c>
    </row>
    <row r="84" spans="16:30" x14ac:dyDescent="0.3">
      <c r="P84">
        <f t="shared" si="3"/>
        <v>0</v>
      </c>
      <c r="AD84">
        <f t="shared" si="4"/>
        <v>0</v>
      </c>
    </row>
    <row r="85" spans="16:30" x14ac:dyDescent="0.3">
      <c r="P85">
        <f t="shared" si="3"/>
        <v>0</v>
      </c>
      <c r="AD85">
        <f t="shared" si="4"/>
        <v>0</v>
      </c>
    </row>
    <row r="86" spans="16:30" x14ac:dyDescent="0.3">
      <c r="P86">
        <f t="shared" si="3"/>
        <v>0</v>
      </c>
      <c r="AD86">
        <f t="shared" si="4"/>
        <v>0</v>
      </c>
    </row>
    <row r="87" spans="16:30" x14ac:dyDescent="0.3">
      <c r="P87">
        <f t="shared" si="3"/>
        <v>0</v>
      </c>
      <c r="AD87">
        <f t="shared" si="4"/>
        <v>0</v>
      </c>
    </row>
    <row r="88" spans="16:30" x14ac:dyDescent="0.3">
      <c r="P88">
        <f t="shared" si="3"/>
        <v>0</v>
      </c>
      <c r="AD88">
        <f t="shared" si="4"/>
        <v>0</v>
      </c>
    </row>
    <row r="89" spans="16:30" x14ac:dyDescent="0.3">
      <c r="P89">
        <f t="shared" si="3"/>
        <v>0</v>
      </c>
      <c r="AD89">
        <f t="shared" si="4"/>
        <v>0</v>
      </c>
    </row>
    <row r="90" spans="16:30" x14ac:dyDescent="0.3">
      <c r="P90">
        <f t="shared" si="3"/>
        <v>0</v>
      </c>
      <c r="AD90">
        <f t="shared" si="4"/>
        <v>0</v>
      </c>
    </row>
    <row r="91" spans="16:30" x14ac:dyDescent="0.3">
      <c r="P91">
        <f t="shared" si="3"/>
        <v>0</v>
      </c>
      <c r="AD91">
        <f t="shared" si="4"/>
        <v>0</v>
      </c>
    </row>
    <row r="92" spans="16:30" x14ac:dyDescent="0.3">
      <c r="P92">
        <f t="shared" si="3"/>
        <v>0</v>
      </c>
      <c r="AD92">
        <f t="shared" si="4"/>
        <v>0</v>
      </c>
    </row>
    <row r="93" spans="16:30" x14ac:dyDescent="0.3">
      <c r="P93">
        <f t="shared" si="3"/>
        <v>0</v>
      </c>
      <c r="AD93">
        <f t="shared" si="4"/>
        <v>0</v>
      </c>
    </row>
    <row r="94" spans="16:30" x14ac:dyDescent="0.3">
      <c r="P94">
        <f t="shared" si="3"/>
        <v>0</v>
      </c>
      <c r="AD94">
        <f t="shared" si="4"/>
        <v>0</v>
      </c>
    </row>
    <row r="95" spans="16:30" x14ac:dyDescent="0.3">
      <c r="P95">
        <f t="shared" si="3"/>
        <v>0</v>
      </c>
      <c r="AD95">
        <f t="shared" si="4"/>
        <v>0</v>
      </c>
    </row>
    <row r="96" spans="16:30" x14ac:dyDescent="0.3">
      <c r="P96">
        <f t="shared" si="3"/>
        <v>0</v>
      </c>
      <c r="AD96">
        <f t="shared" si="4"/>
        <v>0</v>
      </c>
    </row>
    <row r="97" spans="16:30" x14ac:dyDescent="0.3">
      <c r="P97">
        <f t="shared" si="3"/>
        <v>0</v>
      </c>
      <c r="AD97">
        <f t="shared" si="4"/>
        <v>0</v>
      </c>
    </row>
    <row r="98" spans="16:30" x14ac:dyDescent="0.3">
      <c r="P98">
        <f t="shared" si="3"/>
        <v>0</v>
      </c>
      <c r="AD98">
        <f t="shared" si="4"/>
        <v>0</v>
      </c>
    </row>
    <row r="99" spans="16:30" x14ac:dyDescent="0.3">
      <c r="P99">
        <f t="shared" si="3"/>
        <v>0</v>
      </c>
      <c r="AD99">
        <f t="shared" si="4"/>
        <v>0</v>
      </c>
    </row>
    <row r="100" spans="16:30" x14ac:dyDescent="0.3">
      <c r="P100">
        <f t="shared" si="3"/>
        <v>0</v>
      </c>
      <c r="AD100">
        <f t="shared" si="4"/>
        <v>0</v>
      </c>
    </row>
    <row r="101" spans="16:30" x14ac:dyDescent="0.3">
      <c r="P101">
        <f t="shared" ref="P101:P132" si="5">(O101-N101)</f>
        <v>0</v>
      </c>
      <c r="AD101">
        <f t="shared" si="4"/>
        <v>0</v>
      </c>
    </row>
    <row r="102" spans="16:30" x14ac:dyDescent="0.3">
      <c r="P102">
        <f t="shared" si="5"/>
        <v>0</v>
      </c>
      <c r="AD102">
        <f t="shared" si="4"/>
        <v>0</v>
      </c>
    </row>
    <row r="103" spans="16:30" x14ac:dyDescent="0.3">
      <c r="P103">
        <f t="shared" si="5"/>
        <v>0</v>
      </c>
      <c r="AD103">
        <f t="shared" si="4"/>
        <v>0</v>
      </c>
    </row>
    <row r="104" spans="16:30" x14ac:dyDescent="0.3">
      <c r="P104">
        <f t="shared" si="5"/>
        <v>0</v>
      </c>
      <c r="AD104">
        <f t="shared" si="4"/>
        <v>0</v>
      </c>
    </row>
    <row r="105" spans="16:30" x14ac:dyDescent="0.3">
      <c r="P105">
        <f t="shared" si="5"/>
        <v>0</v>
      </c>
      <c r="AD105">
        <f t="shared" si="4"/>
        <v>0</v>
      </c>
    </row>
    <row r="106" spans="16:30" x14ac:dyDescent="0.3">
      <c r="P106">
        <f t="shared" si="5"/>
        <v>0</v>
      </c>
      <c r="AD106">
        <f t="shared" si="4"/>
        <v>0</v>
      </c>
    </row>
    <row r="107" spans="16:30" x14ac:dyDescent="0.3">
      <c r="P107">
        <f t="shared" si="5"/>
        <v>0</v>
      </c>
      <c r="AD107">
        <f t="shared" si="4"/>
        <v>0</v>
      </c>
    </row>
    <row r="108" spans="16:30" x14ac:dyDescent="0.3">
      <c r="P108">
        <f t="shared" si="5"/>
        <v>0</v>
      </c>
      <c r="AD108">
        <f t="shared" si="4"/>
        <v>0</v>
      </c>
    </row>
    <row r="109" spans="16:30" x14ac:dyDescent="0.3">
      <c r="P109">
        <f t="shared" si="5"/>
        <v>0</v>
      </c>
      <c r="AD109">
        <f t="shared" si="4"/>
        <v>0</v>
      </c>
    </row>
    <row r="110" spans="16:30" x14ac:dyDescent="0.3">
      <c r="P110">
        <f t="shared" si="5"/>
        <v>0</v>
      </c>
      <c r="AD110">
        <f t="shared" si="4"/>
        <v>0</v>
      </c>
    </row>
    <row r="111" spans="16:30" x14ac:dyDescent="0.3">
      <c r="P111">
        <f t="shared" si="5"/>
        <v>0</v>
      </c>
      <c r="AD111">
        <f t="shared" si="4"/>
        <v>0</v>
      </c>
    </row>
    <row r="112" spans="16:30" x14ac:dyDescent="0.3">
      <c r="P112">
        <f t="shared" si="5"/>
        <v>0</v>
      </c>
      <c r="AD112">
        <f t="shared" si="4"/>
        <v>0</v>
      </c>
    </row>
    <row r="113" spans="16:30" x14ac:dyDescent="0.3">
      <c r="P113">
        <f t="shared" si="5"/>
        <v>0</v>
      </c>
      <c r="AD113">
        <f t="shared" si="4"/>
        <v>0</v>
      </c>
    </row>
    <row r="114" spans="16:30" x14ac:dyDescent="0.3">
      <c r="P114">
        <f t="shared" si="5"/>
        <v>0</v>
      </c>
      <c r="AD114">
        <f t="shared" si="4"/>
        <v>0</v>
      </c>
    </row>
    <row r="115" spans="16:30" x14ac:dyDescent="0.3">
      <c r="P115">
        <f t="shared" si="5"/>
        <v>0</v>
      </c>
      <c r="AD115">
        <f t="shared" si="4"/>
        <v>0</v>
      </c>
    </row>
    <row r="116" spans="16:30" x14ac:dyDescent="0.3">
      <c r="P116">
        <f t="shared" si="5"/>
        <v>0</v>
      </c>
      <c r="AD116">
        <f t="shared" si="4"/>
        <v>0</v>
      </c>
    </row>
    <row r="117" spans="16:30" x14ac:dyDescent="0.3">
      <c r="P117">
        <f t="shared" si="5"/>
        <v>0</v>
      </c>
      <c r="AD117">
        <f t="shared" si="4"/>
        <v>0</v>
      </c>
    </row>
    <row r="118" spans="16:30" x14ac:dyDescent="0.3">
      <c r="P118">
        <f t="shared" si="5"/>
        <v>0</v>
      </c>
      <c r="AD118">
        <f t="shared" si="4"/>
        <v>0</v>
      </c>
    </row>
    <row r="119" spans="16:30" x14ac:dyDescent="0.3">
      <c r="P119">
        <f t="shared" si="5"/>
        <v>0</v>
      </c>
      <c r="AD119">
        <f t="shared" si="4"/>
        <v>0</v>
      </c>
    </row>
    <row r="120" spans="16:30" x14ac:dyDescent="0.3">
      <c r="P120">
        <f t="shared" si="5"/>
        <v>0</v>
      </c>
      <c r="AD120">
        <f t="shared" si="4"/>
        <v>0</v>
      </c>
    </row>
    <row r="121" spans="16:30" x14ac:dyDescent="0.3">
      <c r="P121">
        <f t="shared" si="5"/>
        <v>0</v>
      </c>
      <c r="AD121">
        <f t="shared" si="4"/>
        <v>0</v>
      </c>
    </row>
    <row r="122" spans="16:30" x14ac:dyDescent="0.3">
      <c r="P122">
        <f t="shared" si="5"/>
        <v>0</v>
      </c>
      <c r="AD122">
        <f t="shared" si="4"/>
        <v>0</v>
      </c>
    </row>
    <row r="123" spans="16:30" x14ac:dyDescent="0.3">
      <c r="P123">
        <f t="shared" si="5"/>
        <v>0</v>
      </c>
      <c r="AD123">
        <f t="shared" si="4"/>
        <v>0</v>
      </c>
    </row>
    <row r="124" spans="16:30" x14ac:dyDescent="0.3">
      <c r="P124">
        <f t="shared" si="5"/>
        <v>0</v>
      </c>
      <c r="AD124">
        <f t="shared" si="4"/>
        <v>0</v>
      </c>
    </row>
    <row r="125" spans="16:30" x14ac:dyDescent="0.3">
      <c r="P125">
        <f t="shared" si="5"/>
        <v>0</v>
      </c>
      <c r="AD125">
        <f t="shared" si="4"/>
        <v>0</v>
      </c>
    </row>
    <row r="126" spans="16:30" x14ac:dyDescent="0.3">
      <c r="P126">
        <f t="shared" si="5"/>
        <v>0</v>
      </c>
      <c r="AD126">
        <f t="shared" si="4"/>
        <v>0</v>
      </c>
    </row>
    <row r="127" spans="16:30" x14ac:dyDescent="0.3">
      <c r="P127">
        <f t="shared" si="5"/>
        <v>0</v>
      </c>
      <c r="AD127">
        <f t="shared" si="4"/>
        <v>0</v>
      </c>
    </row>
    <row r="128" spans="16:30" x14ac:dyDescent="0.3">
      <c r="P128">
        <f t="shared" si="5"/>
        <v>0</v>
      </c>
      <c r="AD128">
        <f t="shared" si="4"/>
        <v>0</v>
      </c>
    </row>
    <row r="129" spans="16:30" x14ac:dyDescent="0.3">
      <c r="P129">
        <f t="shared" si="5"/>
        <v>0</v>
      </c>
      <c r="AD129">
        <f t="shared" si="4"/>
        <v>0</v>
      </c>
    </row>
    <row r="130" spans="16:30" x14ac:dyDescent="0.3">
      <c r="P130">
        <f t="shared" si="5"/>
        <v>0</v>
      </c>
      <c r="AD130">
        <f t="shared" si="4"/>
        <v>0</v>
      </c>
    </row>
    <row r="131" spans="16:30" x14ac:dyDescent="0.3">
      <c r="P131">
        <f t="shared" si="5"/>
        <v>0</v>
      </c>
      <c r="AD131">
        <f t="shared" si="4"/>
        <v>0</v>
      </c>
    </row>
    <row r="132" spans="16:30" x14ac:dyDescent="0.3">
      <c r="P132">
        <f t="shared" si="5"/>
        <v>0</v>
      </c>
      <c r="AD132">
        <f t="shared" si="4"/>
        <v>0</v>
      </c>
    </row>
    <row r="133" spans="16:30" x14ac:dyDescent="0.3">
      <c r="P133">
        <f t="shared" ref="P133" si="6">(O133-N133)</f>
        <v>0</v>
      </c>
      <c r="AD133">
        <f t="shared" ref="AD133:AD196" si="7">(AC133-AB133)</f>
        <v>0</v>
      </c>
    </row>
    <row r="134" spans="16:30" x14ac:dyDescent="0.3">
      <c r="AD134">
        <f t="shared" si="7"/>
        <v>0</v>
      </c>
    </row>
    <row r="135" spans="16:30" x14ac:dyDescent="0.3">
      <c r="AD135">
        <f t="shared" si="7"/>
        <v>0</v>
      </c>
    </row>
    <row r="136" spans="16:30" x14ac:dyDescent="0.3">
      <c r="AD136">
        <f t="shared" si="7"/>
        <v>0</v>
      </c>
    </row>
    <row r="137" spans="16:30" x14ac:dyDescent="0.3">
      <c r="AD137">
        <f t="shared" si="7"/>
        <v>0</v>
      </c>
    </row>
    <row r="138" spans="16:30" x14ac:dyDescent="0.3">
      <c r="AD138">
        <f t="shared" si="7"/>
        <v>0</v>
      </c>
    </row>
    <row r="139" spans="16:30" x14ac:dyDescent="0.3">
      <c r="AD139">
        <f t="shared" si="7"/>
        <v>0</v>
      </c>
    </row>
    <row r="140" spans="16:30" x14ac:dyDescent="0.3">
      <c r="AD140">
        <f t="shared" si="7"/>
        <v>0</v>
      </c>
    </row>
    <row r="141" spans="16:30" x14ac:dyDescent="0.3">
      <c r="AD141">
        <f t="shared" si="7"/>
        <v>0</v>
      </c>
    </row>
    <row r="142" spans="16:30" x14ac:dyDescent="0.3">
      <c r="AD142">
        <f t="shared" si="7"/>
        <v>0</v>
      </c>
    </row>
    <row r="143" spans="16:30" x14ac:dyDescent="0.3">
      <c r="AD143">
        <f t="shared" si="7"/>
        <v>0</v>
      </c>
    </row>
    <row r="144" spans="16:30" x14ac:dyDescent="0.3">
      <c r="AD144">
        <f t="shared" si="7"/>
        <v>0</v>
      </c>
    </row>
    <row r="145" spans="30:30" x14ac:dyDescent="0.3">
      <c r="AD145">
        <f t="shared" si="7"/>
        <v>0</v>
      </c>
    </row>
    <row r="146" spans="30:30" x14ac:dyDescent="0.3">
      <c r="AD146">
        <f t="shared" si="7"/>
        <v>0</v>
      </c>
    </row>
    <row r="147" spans="30:30" x14ac:dyDescent="0.3">
      <c r="AD147">
        <f t="shared" si="7"/>
        <v>0</v>
      </c>
    </row>
    <row r="148" spans="30:30" x14ac:dyDescent="0.3">
      <c r="AD148">
        <f t="shared" si="7"/>
        <v>0</v>
      </c>
    </row>
    <row r="149" spans="30:30" x14ac:dyDescent="0.3">
      <c r="AD149">
        <f t="shared" si="7"/>
        <v>0</v>
      </c>
    </row>
    <row r="150" spans="30:30" x14ac:dyDescent="0.3">
      <c r="AD150">
        <f t="shared" si="7"/>
        <v>0</v>
      </c>
    </row>
    <row r="151" spans="30:30" x14ac:dyDescent="0.3">
      <c r="AD151">
        <f t="shared" si="7"/>
        <v>0</v>
      </c>
    </row>
    <row r="152" spans="30:30" x14ac:dyDescent="0.3">
      <c r="AD152">
        <f t="shared" si="7"/>
        <v>0</v>
      </c>
    </row>
    <row r="153" spans="30:30" x14ac:dyDescent="0.3">
      <c r="AD153">
        <f t="shared" si="7"/>
        <v>0</v>
      </c>
    </row>
    <row r="154" spans="30:30" x14ac:dyDescent="0.3">
      <c r="AD154">
        <f t="shared" si="7"/>
        <v>0</v>
      </c>
    </row>
    <row r="155" spans="30:30" x14ac:dyDescent="0.3">
      <c r="AD155">
        <f t="shared" si="7"/>
        <v>0</v>
      </c>
    </row>
    <row r="156" spans="30:30" x14ac:dyDescent="0.3">
      <c r="AD156">
        <f t="shared" si="7"/>
        <v>0</v>
      </c>
    </row>
    <row r="157" spans="30:30" x14ac:dyDescent="0.3">
      <c r="AD157">
        <f t="shared" si="7"/>
        <v>0</v>
      </c>
    </row>
    <row r="158" spans="30:30" x14ac:dyDescent="0.3">
      <c r="AD158">
        <f t="shared" si="7"/>
        <v>0</v>
      </c>
    </row>
    <row r="159" spans="30:30" x14ac:dyDescent="0.3">
      <c r="AD159">
        <f t="shared" si="7"/>
        <v>0</v>
      </c>
    </row>
    <row r="160" spans="30:30" x14ac:dyDescent="0.3">
      <c r="AD160">
        <f t="shared" si="7"/>
        <v>0</v>
      </c>
    </row>
    <row r="161" spans="30:30" x14ac:dyDescent="0.3">
      <c r="AD161">
        <f t="shared" si="7"/>
        <v>0</v>
      </c>
    </row>
    <row r="162" spans="30:30" x14ac:dyDescent="0.3">
      <c r="AD162">
        <f t="shared" si="7"/>
        <v>0</v>
      </c>
    </row>
    <row r="163" spans="30:30" x14ac:dyDescent="0.3">
      <c r="AD163">
        <f t="shared" si="7"/>
        <v>0</v>
      </c>
    </row>
    <row r="164" spans="30:30" x14ac:dyDescent="0.3">
      <c r="AD164">
        <f t="shared" si="7"/>
        <v>0</v>
      </c>
    </row>
    <row r="165" spans="30:30" x14ac:dyDescent="0.3">
      <c r="AD165">
        <f t="shared" si="7"/>
        <v>0</v>
      </c>
    </row>
    <row r="166" spans="30:30" x14ac:dyDescent="0.3">
      <c r="AD166">
        <f t="shared" si="7"/>
        <v>0</v>
      </c>
    </row>
    <row r="167" spans="30:30" x14ac:dyDescent="0.3">
      <c r="AD167">
        <f t="shared" si="7"/>
        <v>0</v>
      </c>
    </row>
    <row r="168" spans="30:30" x14ac:dyDescent="0.3">
      <c r="AD168">
        <f t="shared" si="7"/>
        <v>0</v>
      </c>
    </row>
    <row r="169" spans="30:30" x14ac:dyDescent="0.3">
      <c r="AD169">
        <f t="shared" si="7"/>
        <v>0</v>
      </c>
    </row>
    <row r="170" spans="30:30" x14ac:dyDescent="0.3">
      <c r="AD170">
        <f t="shared" si="7"/>
        <v>0</v>
      </c>
    </row>
    <row r="171" spans="30:30" x14ac:dyDescent="0.3">
      <c r="AD171">
        <f t="shared" si="7"/>
        <v>0</v>
      </c>
    </row>
    <row r="172" spans="30:30" x14ac:dyDescent="0.3">
      <c r="AD172">
        <f t="shared" si="7"/>
        <v>0</v>
      </c>
    </row>
    <row r="173" spans="30:30" x14ac:dyDescent="0.3">
      <c r="AD173">
        <f t="shared" si="7"/>
        <v>0</v>
      </c>
    </row>
    <row r="174" spans="30:30" x14ac:dyDescent="0.3">
      <c r="AD174">
        <f t="shared" si="7"/>
        <v>0</v>
      </c>
    </row>
    <row r="175" spans="30:30" x14ac:dyDescent="0.3">
      <c r="AD175">
        <f t="shared" si="7"/>
        <v>0</v>
      </c>
    </row>
    <row r="176" spans="30:30" x14ac:dyDescent="0.3">
      <c r="AD176">
        <f t="shared" si="7"/>
        <v>0</v>
      </c>
    </row>
    <row r="177" spans="30:30" x14ac:dyDescent="0.3">
      <c r="AD177">
        <f t="shared" si="7"/>
        <v>0</v>
      </c>
    </row>
    <row r="178" spans="30:30" x14ac:dyDescent="0.3">
      <c r="AD178">
        <f t="shared" si="7"/>
        <v>0</v>
      </c>
    </row>
    <row r="179" spans="30:30" x14ac:dyDescent="0.3">
      <c r="AD179">
        <f t="shared" si="7"/>
        <v>0</v>
      </c>
    </row>
    <row r="180" spans="30:30" x14ac:dyDescent="0.3">
      <c r="AD180">
        <f t="shared" si="7"/>
        <v>0</v>
      </c>
    </row>
    <row r="181" spans="30:30" x14ac:dyDescent="0.3">
      <c r="AD181">
        <f t="shared" si="7"/>
        <v>0</v>
      </c>
    </row>
    <row r="182" spans="30:30" x14ac:dyDescent="0.3">
      <c r="AD182">
        <f t="shared" si="7"/>
        <v>0</v>
      </c>
    </row>
    <row r="183" spans="30:30" x14ac:dyDescent="0.3">
      <c r="AD183">
        <f t="shared" si="7"/>
        <v>0</v>
      </c>
    </row>
    <row r="184" spans="30:30" x14ac:dyDescent="0.3">
      <c r="AD184">
        <f t="shared" si="7"/>
        <v>0</v>
      </c>
    </row>
    <row r="185" spans="30:30" x14ac:dyDescent="0.3">
      <c r="AD185">
        <f t="shared" si="7"/>
        <v>0</v>
      </c>
    </row>
    <row r="186" spans="30:30" x14ac:dyDescent="0.3">
      <c r="AD186">
        <f t="shared" si="7"/>
        <v>0</v>
      </c>
    </row>
    <row r="187" spans="30:30" x14ac:dyDescent="0.3">
      <c r="AD187">
        <f t="shared" si="7"/>
        <v>0</v>
      </c>
    </row>
    <row r="188" spans="30:30" x14ac:dyDescent="0.3">
      <c r="AD188">
        <f t="shared" si="7"/>
        <v>0</v>
      </c>
    </row>
    <row r="189" spans="30:30" x14ac:dyDescent="0.3">
      <c r="AD189">
        <f t="shared" si="7"/>
        <v>0</v>
      </c>
    </row>
    <row r="190" spans="30:30" x14ac:dyDescent="0.3">
      <c r="AD190">
        <f t="shared" si="7"/>
        <v>0</v>
      </c>
    </row>
    <row r="191" spans="30:30" x14ac:dyDescent="0.3">
      <c r="AD191">
        <f t="shared" si="7"/>
        <v>0</v>
      </c>
    </row>
    <row r="192" spans="30:30" x14ac:dyDescent="0.3">
      <c r="AD192">
        <f t="shared" si="7"/>
        <v>0</v>
      </c>
    </row>
    <row r="193" spans="30:30" x14ac:dyDescent="0.3">
      <c r="AD193">
        <f t="shared" si="7"/>
        <v>0</v>
      </c>
    </row>
    <row r="194" spans="30:30" x14ac:dyDescent="0.3">
      <c r="AD194">
        <f t="shared" si="7"/>
        <v>0</v>
      </c>
    </row>
    <row r="195" spans="30:30" x14ac:dyDescent="0.3">
      <c r="AD195">
        <f t="shared" si="7"/>
        <v>0</v>
      </c>
    </row>
    <row r="196" spans="30:30" x14ac:dyDescent="0.3">
      <c r="AD196">
        <f t="shared" si="7"/>
        <v>0</v>
      </c>
    </row>
    <row r="197" spans="30:30" x14ac:dyDescent="0.3">
      <c r="AD197">
        <f t="shared" ref="AD197:AD233" si="8">(AC197-AB197)</f>
        <v>0</v>
      </c>
    </row>
    <row r="198" spans="30:30" x14ac:dyDescent="0.3">
      <c r="AD198">
        <f t="shared" si="8"/>
        <v>0</v>
      </c>
    </row>
    <row r="199" spans="30:30" x14ac:dyDescent="0.3">
      <c r="AD199">
        <f t="shared" si="8"/>
        <v>0</v>
      </c>
    </row>
    <row r="200" spans="30:30" x14ac:dyDescent="0.3">
      <c r="AD200">
        <f t="shared" si="8"/>
        <v>0</v>
      </c>
    </row>
    <row r="201" spans="30:30" x14ac:dyDescent="0.3">
      <c r="AD201">
        <f t="shared" si="8"/>
        <v>0</v>
      </c>
    </row>
    <row r="202" spans="30:30" x14ac:dyDescent="0.3">
      <c r="AD202">
        <f t="shared" si="8"/>
        <v>0</v>
      </c>
    </row>
    <row r="203" spans="30:30" x14ac:dyDescent="0.3">
      <c r="AD203">
        <f t="shared" si="8"/>
        <v>0</v>
      </c>
    </row>
    <row r="204" spans="30:30" x14ac:dyDescent="0.3">
      <c r="AD204">
        <f t="shared" si="8"/>
        <v>0</v>
      </c>
    </row>
    <row r="205" spans="30:30" x14ac:dyDescent="0.3">
      <c r="AD205">
        <f t="shared" si="8"/>
        <v>0</v>
      </c>
    </row>
    <row r="206" spans="30:30" x14ac:dyDescent="0.3">
      <c r="AD206">
        <f t="shared" si="8"/>
        <v>0</v>
      </c>
    </row>
    <row r="207" spans="30:30" x14ac:dyDescent="0.3">
      <c r="AD207">
        <f t="shared" si="8"/>
        <v>0</v>
      </c>
    </row>
    <row r="208" spans="30:30" x14ac:dyDescent="0.3">
      <c r="AD208">
        <f t="shared" si="8"/>
        <v>0</v>
      </c>
    </row>
    <row r="209" spans="30:30" x14ac:dyDescent="0.3">
      <c r="AD209">
        <f t="shared" si="8"/>
        <v>0</v>
      </c>
    </row>
    <row r="210" spans="30:30" x14ac:dyDescent="0.3">
      <c r="AD210">
        <f t="shared" si="8"/>
        <v>0</v>
      </c>
    </row>
    <row r="211" spans="30:30" x14ac:dyDescent="0.3">
      <c r="AD211">
        <f t="shared" si="8"/>
        <v>0</v>
      </c>
    </row>
    <row r="212" spans="30:30" x14ac:dyDescent="0.3">
      <c r="AD212">
        <f t="shared" si="8"/>
        <v>0</v>
      </c>
    </row>
    <row r="213" spans="30:30" x14ac:dyDescent="0.3">
      <c r="AD213">
        <f t="shared" si="8"/>
        <v>0</v>
      </c>
    </row>
    <row r="214" spans="30:30" x14ac:dyDescent="0.3">
      <c r="AD214">
        <f t="shared" si="8"/>
        <v>0</v>
      </c>
    </row>
    <row r="215" spans="30:30" x14ac:dyDescent="0.3">
      <c r="AD215">
        <f t="shared" si="8"/>
        <v>0</v>
      </c>
    </row>
    <row r="216" spans="30:30" x14ac:dyDescent="0.3">
      <c r="AD216">
        <f t="shared" si="8"/>
        <v>0</v>
      </c>
    </row>
    <row r="217" spans="30:30" x14ac:dyDescent="0.3">
      <c r="AD217">
        <f t="shared" si="8"/>
        <v>0</v>
      </c>
    </row>
    <row r="218" spans="30:30" x14ac:dyDescent="0.3">
      <c r="AD218">
        <f t="shared" si="8"/>
        <v>0</v>
      </c>
    </row>
    <row r="219" spans="30:30" x14ac:dyDescent="0.3">
      <c r="AD219">
        <f t="shared" si="8"/>
        <v>0</v>
      </c>
    </row>
    <row r="220" spans="30:30" x14ac:dyDescent="0.3">
      <c r="AD220">
        <f t="shared" si="8"/>
        <v>0</v>
      </c>
    </row>
    <row r="221" spans="30:30" x14ac:dyDescent="0.3">
      <c r="AD221">
        <f t="shared" si="8"/>
        <v>0</v>
      </c>
    </row>
    <row r="222" spans="30:30" x14ac:dyDescent="0.3">
      <c r="AD222">
        <f t="shared" si="8"/>
        <v>0</v>
      </c>
    </row>
    <row r="223" spans="30:30" x14ac:dyDescent="0.3">
      <c r="AD223">
        <f t="shared" si="8"/>
        <v>0</v>
      </c>
    </row>
    <row r="224" spans="30:30" x14ac:dyDescent="0.3">
      <c r="AD224">
        <f t="shared" si="8"/>
        <v>0</v>
      </c>
    </row>
    <row r="225" spans="30:30" x14ac:dyDescent="0.3">
      <c r="AD225">
        <f t="shared" si="8"/>
        <v>0</v>
      </c>
    </row>
    <row r="226" spans="30:30" x14ac:dyDescent="0.3">
      <c r="AD226">
        <f t="shared" si="8"/>
        <v>0</v>
      </c>
    </row>
    <row r="227" spans="30:30" x14ac:dyDescent="0.3">
      <c r="AD227">
        <f t="shared" si="8"/>
        <v>0</v>
      </c>
    </row>
    <row r="228" spans="30:30" x14ac:dyDescent="0.3">
      <c r="AD228">
        <f t="shared" si="8"/>
        <v>0</v>
      </c>
    </row>
    <row r="229" spans="30:30" x14ac:dyDescent="0.3">
      <c r="AD229">
        <f t="shared" si="8"/>
        <v>0</v>
      </c>
    </row>
    <row r="230" spans="30:30" x14ac:dyDescent="0.3">
      <c r="AD230">
        <f t="shared" si="8"/>
        <v>0</v>
      </c>
    </row>
    <row r="231" spans="30:30" x14ac:dyDescent="0.3">
      <c r="AD231">
        <f t="shared" si="8"/>
        <v>0</v>
      </c>
    </row>
    <row r="232" spans="30:30" x14ac:dyDescent="0.3">
      <c r="AD232">
        <f t="shared" si="8"/>
        <v>0</v>
      </c>
    </row>
    <row r="233" spans="30:30" x14ac:dyDescent="0.3">
      <c r="AD233">
        <f t="shared" si="8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 Yields</vt:lpstr>
      <vt:lpstr>Rens Market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felix_000</dc:creator>
  <cp:lastModifiedBy>felix_000</cp:lastModifiedBy>
  <dcterms:created xsi:type="dcterms:W3CDTF">2014-12-11T23:52:17Z</dcterms:created>
  <dcterms:modified xsi:type="dcterms:W3CDTF">2017-11-10T21:13:07Z</dcterms:modified>
</cp:coreProperties>
</file>