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Excel_Finance/"/>
    </mc:Choice>
  </mc:AlternateContent>
  <xr:revisionPtr revIDLastSave="22" documentId="8_{CEA23679-D682-4CFF-9FA2-14904640DDF8}" xr6:coauthVersionLast="47" xr6:coauthVersionMax="47" xr10:uidLastSave="{5B840EA8-E493-45FE-B78A-98831D8C3EF9}"/>
  <bookViews>
    <workbookView xWindow="6990" yWindow="6435" windowWidth="21600" windowHeight="11295" xr2:uid="{3A862A43-5C68-497E-8B14-E4F29A83F2B8}"/>
  </bookViews>
  <sheets>
    <sheet name="CAGR vs  GEOMEAN" sheetId="1" r:id="rId1"/>
  </sheets>
  <definedNames>
    <definedName name="ExternalData_1" localSheetId="0" hidden="1">'CAGR vs  GEOMEAN'!$B$36:$C$57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I43" i="1"/>
  <c r="I37" i="1"/>
  <c r="I36" i="1"/>
  <c r="I38" i="1" l="1" a="1"/>
  <c r="I38" i="1" s="1"/>
  <c r="I39" i="1" a="1"/>
  <c r="I39" i="1" s="1"/>
  <c r="I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3B6BF-DAA3-489B-841D-313D0A245420}" keepAlive="1" name="Zapytanie — tblS&amp;P500HistData" description="Połączenie z zapytaniem „tblS&amp;P500HistData” w skoroszycie." type="5" refreshedVersion="8" background="1" saveData="1">
    <dbPr connection="Provider=Microsoft.Mashup.OleDb.1;Data Source=$Workbook$;Location=tblS&amp;P500HistData;Extended Properties=&quot;&quot;" command="SELECT * FROM [tblS&amp;P500Hist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<sst xmlns="http://schemas.openxmlformats.org/spreadsheetml/2006/main" count="26" uniqueCount="26">
  <si>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What is a Compound Annual Growth Rate (CAGR)?</t>
  </si>
  <si>
    <t>Compound Annual Growth Rate is used to measure the average annual growth of an investment or quantity over a specified time period, assuming that growth is compounded from period to period.</t>
  </si>
  <si>
    <t>Formally, if you have initial value V0 and final value Vn over n years, the CAGR is:</t>
  </si>
  <si>
    <t>You can interpret the CAGR as the single, constant annual rate at which the initial value would have grown to reach the final value each period (assuming steady compounding).</t>
  </si>
  <si>
    <t>What is the geometric mean?</t>
  </si>
  <si>
    <t>Geometric mean of series of numbers (x1, x2, x3, …, xn) is:</t>
  </si>
  <si>
    <t>In finance contexts, these numbers often take the form 1 + ri, where ri is the return (expressed as a decimal) in year i. Then the geometric mean of those yearly growth factors minus 1 would give</t>
  </si>
  <si>
    <t>the annualized return over the entire period.</t>
  </si>
  <si>
    <t>CAGR &amp; the Geometric mean</t>
  </si>
  <si>
    <t>CAGR and the geometrric mean are conceptually closely related. In fact, when you have a sequence of annual returns, the geometric mean of their growth factors (( 1 + r1)(1 + r2)…(1 + rn))^1/n - 1</t>
  </si>
  <si>
    <t>is the same as the CAGR you would get if you started at some initial value and ended at a final value after apllying those returns each year.</t>
  </si>
  <si>
    <t>YearGroupping</t>
  </si>
  <si>
    <t>LastCloseDate</t>
  </si>
  <si>
    <t>Examples</t>
  </si>
  <si>
    <t>CAGR by formula:</t>
  </si>
  <si>
    <t>GrowthRate</t>
  </si>
  <si>
    <t>CAGR by factors:</t>
  </si>
  <si>
    <t>CAGR by formula2:</t>
  </si>
  <si>
    <t>&lt;- with usage of geometric mean</t>
  </si>
  <si>
    <t>Check:</t>
  </si>
  <si>
    <t>StartPrice:</t>
  </si>
  <si>
    <t>End Price:</t>
  </si>
  <si>
    <t>OK.</t>
  </si>
  <si>
    <t>It is worth mentioning that even though CAGR is CAnnualGT (annualized) we can use it with different time periods - keeping in mind that it won't be an annual CAGR.</t>
  </si>
  <si>
    <t>Sometimes CMGR is used as in Compound Monthly Growth Rate.</t>
  </si>
  <si>
    <t>CAGR by formula3: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</si>
</sst>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theme="5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5"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9443431-2645-4653-AD26-FD33AC38D2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177608</xdr:rowOff>
    </xdr:from>
    <xdr:ext cx="2381250" cy="7748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36342DA-4AF8-C036-4336-4BB949E94B89}"/>
                </a:ext>
              </a:extLst>
            </xdr:cNvPr>
            <xdr:cNvSpPr txBox="1"/>
          </xdr:nvSpPr>
          <xdr:spPr>
            <a:xfrm>
              <a:off x="4410075" y="1244408"/>
              <a:ext cx="2381250" cy="774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800" b="0" i="1">
                        <a:latin typeface="Cambria Math" panose="02040503050406030204" pitchFamily="18" charset="0"/>
                      </a:rPr>
                      <m:t>𝐶𝐴𝐺𝑅</m:t>
                    </m:r>
                    <m:r>
                      <a:rPr lang="pl-PL" sz="18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l-P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e>
                                  <m:sub>
                                    <m: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e>
                                  <m:sub>
                                    <m:r>
                                      <a:rPr lang="pl-PL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f>
                          <m:fPr>
                            <m:ctrlPr>
                              <a:rPr lang="pl-P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l-PL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sup>
                    </m:sSup>
                    <m:r>
                      <a:rPr lang="pl-PL" sz="1800" b="0" i="0">
                        <a:latin typeface="Cambria Math" panose="02040503050406030204" pitchFamily="18" charset="0"/>
                      </a:rPr>
                      <m:t> −1</m:t>
                    </m:r>
                  </m:oMath>
                </m:oMathPara>
              </a14:m>
              <a:endParaRPr lang="pl-PL" sz="18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136342DA-4AF8-C036-4336-4BB949E94B89}"/>
                </a:ext>
              </a:extLst>
            </xdr:cNvPr>
            <xdr:cNvSpPr txBox="1"/>
          </xdr:nvSpPr>
          <xdr:spPr>
            <a:xfrm>
              <a:off x="4410075" y="1244408"/>
              <a:ext cx="2381250" cy="7748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800" b="0" i="0">
                  <a:latin typeface="Cambria Math" panose="02040503050406030204" pitchFamily="18" charset="0"/>
                </a:rPr>
                <a:t>𝐶𝐴𝐺𝑅=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(𝑉_0/𝑉_𝑛 )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pl-PL" sz="1800" b="0" i="0">
                  <a:latin typeface="Cambria Math" panose="02040503050406030204" pitchFamily="18" charset="0"/>
                </a:rPr>
                <a:t>1/𝑛)  −1</a:t>
              </a:r>
              <a:endParaRPr lang="pl-PL" sz="1800"/>
            </a:p>
          </xdr:txBody>
        </xdr:sp>
      </mc:Fallback>
    </mc:AlternateContent>
    <xdr:clientData/>
  </xdr:oneCellAnchor>
  <xdr:oneCellAnchor>
    <xdr:from>
      <xdr:col>7</xdr:col>
      <xdr:colOff>400050</xdr:colOff>
      <xdr:row>18</xdr:row>
      <xdr:rowOff>161925</xdr:rowOff>
    </xdr:from>
    <xdr:ext cx="3638550" cy="4161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3D6A96B9-0526-450B-9C0B-DA6E590B3451}"/>
                </a:ext>
              </a:extLst>
            </xdr:cNvPr>
            <xdr:cNvSpPr txBox="1"/>
          </xdr:nvSpPr>
          <xdr:spPr>
            <a:xfrm>
              <a:off x="4200525" y="3514725"/>
              <a:ext cx="3638550" cy="4161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800" b="0" i="1">
                        <a:latin typeface="Cambria Math" panose="02040503050406030204" pitchFamily="18" charset="0"/>
                      </a:rPr>
                      <m:t>𝐺𝑀</m:t>
                    </m:r>
                    <m:r>
                      <a:rPr lang="pl-PL" sz="18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l-PL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× </m:t>
                            </m:r>
                            <m:sSub>
                              <m:sSubPr>
                                <m:ctrlP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 …</m:t>
                            </m:r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×</m:t>
                            </m:r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l-PL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pl-PL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d>
                      </m:e>
                      <m:sup>
                        <m:f>
                          <m:fPr>
                            <m:ctrlPr>
                              <a:rPr lang="pl-PL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l-PL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l-PL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pl-PL" sz="18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3D6A96B9-0526-450B-9C0B-DA6E590B3451}"/>
                </a:ext>
              </a:extLst>
            </xdr:cNvPr>
            <xdr:cNvSpPr txBox="1"/>
          </xdr:nvSpPr>
          <xdr:spPr>
            <a:xfrm>
              <a:off x="4200525" y="3514725"/>
              <a:ext cx="3638550" cy="4161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800" b="0" i="0">
                  <a:latin typeface="Cambria Math" panose="02040503050406030204" pitchFamily="18" charset="0"/>
                </a:rPr>
                <a:t>𝐺𝑀=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 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 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pl-PL" sz="1800" b="0" i="0">
                  <a:latin typeface="Cambria Math" panose="02040503050406030204" pitchFamily="18" charset="0"/>
                </a:rPr>
                <a:t>1/𝑛)</a:t>
              </a:r>
              <a:endParaRPr lang="pl-PL" sz="1800"/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61</xdr:row>
      <xdr:rowOff>0</xdr:rowOff>
    </xdr:from>
    <xdr:to>
      <xdr:col>10</xdr:col>
      <xdr:colOff>134370</xdr:colOff>
      <xdr:row>87</xdr:row>
      <xdr:rowOff>124534</xdr:rowOff>
    </xdr:to>
    <xdr:pic>
      <xdr:nvPicPr>
        <xdr:cNvPr id="4" name="Obraz 3" descr="Obraz zawierający tekst, zrzut ekranu, Czcionka, dokument&#10;&#10;Zawartość wygenerowana przez sztuczną inteligencję może być niepoprawna.">
          <a:extLst>
            <a:ext uri="{FF2B5EF4-FFF2-40B4-BE49-F238E27FC236}">
              <a16:creationId xmlns:a16="http://schemas.microsoft.com/office/drawing/2014/main" id="{27039741-6331-4395-B96B-11EF9665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44300"/>
          <a:ext cx="7306695" cy="50775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DA040088-9F39-48E0-84E5-0C3DC524451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YearGroupping" tableColumnId="1"/>
      <queryTableField id="2" name="LastCloseDat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ED86E-9981-4F44-9738-71CD781876FE}" name="tblS_P500HistData" displayName="tblS_P500HistData" ref="B36:D57" tableType="queryTable" totalsRowShown="0" headerRowDxfId="4" dataDxfId="3">
  <autoFilter ref="B36:D57" xr:uid="{8C9ED86E-9981-4F44-9738-71CD781876FE}"/>
  <sortState xmlns:xlrd2="http://schemas.microsoft.com/office/spreadsheetml/2017/richdata2" ref="B37:D57">
    <sortCondition ref="B36:B57"/>
  </sortState>
  <tableColumns count="3">
    <tableColumn id="1" xr3:uid="{6C9ADD29-1816-42AF-BC54-DFC3B8EEFE88}" uniqueName="1" name="YearGroupping" queryTableFieldId="1" dataDxfId="2"/>
    <tableColumn id="2" xr3:uid="{69F20359-8BB0-499E-9031-E979C3629685}" uniqueName="2" name="LastCloseDate" queryTableFieldId="2" dataDxfId="1"/>
    <tableColumn id="3" xr3:uid="{5A76AE89-28FB-4053-9B8D-F83570A12F9E}" uniqueName="3" name="GrowthRate" queryTableFieldId="3" dataDxfId="0">
      <calculatedColumnFormula>(tblS_P500HistData[[#This Row],[LastCloseDate]]-C36)/C36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7014-70D1-4262-B73E-CF73CAB32E8A}">
  <dimension ref="B1:U60"/>
  <sheetViews>
    <sheetView showGridLines="0" tabSelected="1" topLeftCell="A34" workbookViewId="0">
      <selection activeCell="D41" sqref="D41"/>
    </sheetView>
  </sheetViews>
  <sheetFormatPr defaultRowHeight="15" x14ac:dyDescent="0.25"/>
  <cols>
    <col min="1" max="1" width="2.140625" customWidth="1"/>
    <col min="2" max="2" width="16.85546875" bestFit="1" customWidth="1"/>
    <col min="3" max="3" width="16.7109375" bestFit="1" customWidth="1"/>
    <col min="4" max="4" width="15.7109375" customWidth="1"/>
    <col min="7" max="7" width="10.42578125" customWidth="1"/>
  </cols>
  <sheetData>
    <row r="1" spans="2:21" ht="9" customHeight="1" x14ac:dyDescent="0.25"/>
    <row r="2" spans="2:21" x14ac:dyDescent="0.25">
      <c r="B2" s="2" t="s">
        <v>0</v>
      </c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</row>
    <row r="4" spans="2:21" x14ac:dyDescent="0.25">
      <c r="B4" t="s">
        <v>1</v>
      </c>
    </row>
    <row r="5" spans="2:21" x14ac:dyDescent="0.25">
      <c r="B5" t="s">
        <v>2</v>
      </c>
    </row>
    <row r="13" spans="2:21" x14ac:dyDescent="0.25">
      <c r="B13" t="s">
        <v>3</v>
      </c>
    </row>
    <row r="15" spans="2:21" x14ac:dyDescent="0.25">
      <c r="B15" s="8" t="s">
        <v>4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2"/>
    </row>
    <row r="16" spans="2:2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20" x14ac:dyDescent="0.25">
      <c r="B17" s="4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20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20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20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20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20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2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20" x14ac:dyDescent="0.25">
      <c r="B24" s="4" t="s">
        <v>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20" x14ac:dyDescent="0.25">
      <c r="B25" s="4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20" x14ac:dyDescent="0.25">
      <c r="B28" s="8" t="s">
        <v>8</v>
      </c>
      <c r="C28" s="9"/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2"/>
    </row>
    <row r="29" spans="2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20" x14ac:dyDescent="0.25">
      <c r="B30" s="4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20" x14ac:dyDescent="0.25">
      <c r="B31" s="4" t="s">
        <v>10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20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20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0" x14ac:dyDescent="0.25">
      <c r="B34" s="8" t="s">
        <v>13</v>
      </c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2"/>
    </row>
    <row r="35" spans="2:20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20" x14ac:dyDescent="0.25">
      <c r="B36" s="4" t="s">
        <v>11</v>
      </c>
      <c r="C36" s="4" t="s">
        <v>12</v>
      </c>
      <c r="D36" s="4" t="s">
        <v>15</v>
      </c>
      <c r="E36" s="4"/>
      <c r="F36" s="4"/>
      <c r="G36" s="7" t="s">
        <v>14</v>
      </c>
      <c r="H36" s="4"/>
      <c r="I36" s="10">
        <f>(C57/C37)^(1/COUNTA(tblS_P500HistData[YearGroupping])) - 1</f>
        <v>0.12511110669640324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20" x14ac:dyDescent="0.25">
      <c r="B37" s="5">
        <v>1979</v>
      </c>
      <c r="C37" s="5">
        <v>107.9</v>
      </c>
      <c r="D37" s="12">
        <v>0</v>
      </c>
      <c r="E37" s="4"/>
      <c r="F37" s="4"/>
      <c r="G37" s="7" t="s">
        <v>17</v>
      </c>
      <c r="H37" s="4"/>
      <c r="I37" s="10">
        <f>_xlfn.RRI(COUNTA(tblS_P500HistData[YearGroupping]),tblS_P500HistData[[#This Row],[LastCloseDate]],C57)</f>
        <v>0.12511110669640324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20" x14ac:dyDescent="0.25">
      <c r="B38" s="5">
        <v>1980</v>
      </c>
      <c r="C38" s="5">
        <v>135.80000000000001</v>
      </c>
      <c r="D38" s="6">
        <f>(tblS_P500HistData[[#This Row],[LastCloseDate]]-C37)/C37</f>
        <v>0.25857275254865619</v>
      </c>
      <c r="E38" s="4"/>
      <c r="F38" s="4"/>
      <c r="G38" s="7" t="s">
        <v>25</v>
      </c>
      <c r="H38" s="4"/>
      <c r="I38" s="10" cm="1">
        <f t="array" ref="I38">PRODUCT((1+tblS_P500HistData[GrowthRate])/1)^(1/COUNTA(tblS_P500HistData[YearGroupping])) - 1</f>
        <v>0.12511110669640324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20" x14ac:dyDescent="0.25">
      <c r="B39" s="5">
        <v>1981</v>
      </c>
      <c r="C39" s="5">
        <v>122.6</v>
      </c>
      <c r="D39" s="6">
        <f>(tblS_P500HistData[[#This Row],[LastCloseDate]]-C38)/C38</f>
        <v>-9.7201767304860201E-2</v>
      </c>
      <c r="E39" s="4"/>
      <c r="F39" s="4"/>
      <c r="G39" s="7" t="s">
        <v>16</v>
      </c>
      <c r="H39" s="4"/>
      <c r="I39" s="10" cm="1">
        <f t="array" ref="I39">GEOMEAN(1+D37:D57) - 1</f>
        <v>0.12511110669640324</v>
      </c>
      <c r="J39" s="4" t="s">
        <v>18</v>
      </c>
      <c r="K39" s="4"/>
      <c r="L39" s="4"/>
      <c r="M39" s="4"/>
      <c r="N39" s="4"/>
      <c r="O39" s="4"/>
      <c r="P39" s="4"/>
      <c r="Q39" s="4"/>
      <c r="R39" s="4"/>
      <c r="S39" s="4"/>
    </row>
    <row r="40" spans="2:20" x14ac:dyDescent="0.25">
      <c r="B40" s="5">
        <v>1982</v>
      </c>
      <c r="C40" s="5">
        <v>140.6</v>
      </c>
      <c r="D40" s="6">
        <f>(tblS_P500HistData[[#This Row],[LastCloseDate]]-C39)/C39</f>
        <v>0.14681892332789559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20" x14ac:dyDescent="0.25">
      <c r="B41" s="5">
        <v>1983</v>
      </c>
      <c r="C41" s="5">
        <v>164.9</v>
      </c>
      <c r="D41" s="6">
        <f>(tblS_P500HistData[[#This Row],[LastCloseDate]]-C40)/C40</f>
        <v>0.17283072546230449</v>
      </c>
      <c r="E41" s="4"/>
      <c r="F41" s="4"/>
      <c r="G41" s="7" t="s">
        <v>19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20" x14ac:dyDescent="0.25">
      <c r="B42" s="5">
        <v>1984</v>
      </c>
      <c r="C42" s="5">
        <v>167.2</v>
      </c>
      <c r="D42" s="6">
        <f>(tblS_P500HistData[[#This Row],[LastCloseDate]]-C41)/C41</f>
        <v>1.3947847180109054E-2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20" x14ac:dyDescent="0.25">
      <c r="B43" s="5">
        <v>1985</v>
      </c>
      <c r="C43" s="5">
        <v>211.3</v>
      </c>
      <c r="D43" s="6">
        <f>(tblS_P500HistData[[#This Row],[LastCloseDate]]-C42)/C42</f>
        <v>0.26375598086124419</v>
      </c>
      <c r="E43" s="4"/>
      <c r="F43" s="4"/>
      <c r="G43" s="7" t="s">
        <v>20</v>
      </c>
      <c r="H43" s="4"/>
      <c r="I43" s="4">
        <f>C37</f>
        <v>107.9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20" x14ac:dyDescent="0.25">
      <c r="B44" s="5">
        <v>1986</v>
      </c>
      <c r="C44" s="5">
        <v>242.2</v>
      </c>
      <c r="D44" s="6">
        <f>(tblS_P500HistData[[#This Row],[LastCloseDate]]-C43)/C43</f>
        <v>0.14623757690487446</v>
      </c>
      <c r="E44" s="4"/>
      <c r="F44" s="4"/>
      <c r="G44" s="7" t="s">
        <v>21</v>
      </c>
      <c r="H44" s="4"/>
      <c r="I44" s="4">
        <f>(1+$I$39)^COUNTA(tblS_P500HistData[YearGroupping])*I43</f>
        <v>1282.700000000001</v>
      </c>
      <c r="J44" s="11" t="s">
        <v>22</v>
      </c>
      <c r="K44" s="4"/>
      <c r="L44" s="4"/>
      <c r="M44" s="4"/>
      <c r="N44" s="4"/>
      <c r="O44" s="4"/>
      <c r="P44" s="4"/>
      <c r="Q44" s="4"/>
      <c r="R44" s="4"/>
      <c r="S44" s="4"/>
    </row>
    <row r="45" spans="2:20" x14ac:dyDescent="0.25">
      <c r="B45" s="5">
        <v>1987</v>
      </c>
      <c r="C45" s="5">
        <v>247.1</v>
      </c>
      <c r="D45" s="6">
        <f>(tblS_P500HistData[[#This Row],[LastCloseDate]]-C44)/C44</f>
        <v>2.0231213872832395E-2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20" x14ac:dyDescent="0.25">
      <c r="B46" s="5">
        <v>1988</v>
      </c>
      <c r="C46" s="5">
        <v>277.7</v>
      </c>
      <c r="D46" s="6">
        <f>(tblS_P500HistData[[#This Row],[LastCloseDate]]-C45)/C45</f>
        <v>0.12383650343990285</v>
      </c>
      <c r="E46" s="4"/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20" x14ac:dyDescent="0.25">
      <c r="B47" s="5">
        <v>1989</v>
      </c>
      <c r="C47" s="5">
        <v>353.4</v>
      </c>
      <c r="D47" s="6">
        <f>(tblS_P500HistData[[#This Row],[LastCloseDate]]-C46)/C46</f>
        <v>0.27259632697155201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20" x14ac:dyDescent="0.25">
      <c r="B48" s="5">
        <v>1990</v>
      </c>
      <c r="C48" s="5">
        <v>330.2</v>
      </c>
      <c r="D48" s="6">
        <f>(tblS_P500HistData[[#This Row],[LastCloseDate]]-C47)/C47</f>
        <v>-6.5647990945104664E-2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25">
      <c r="B49" s="5">
        <v>1991</v>
      </c>
      <c r="C49" s="5">
        <v>417.1</v>
      </c>
      <c r="D49" s="6">
        <f>(tblS_P500HistData[[#This Row],[LastCloseDate]]-C48)/C48</f>
        <v>0.26317383403997591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x14ac:dyDescent="0.25">
      <c r="B50" s="5">
        <v>1992</v>
      </c>
      <c r="C50" s="5">
        <v>435.7</v>
      </c>
      <c r="D50" s="6">
        <f>(tblS_P500HistData[[#This Row],[LastCloseDate]]-C49)/C49</f>
        <v>4.4593622632462158E-2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 x14ac:dyDescent="0.25">
      <c r="B51" s="5">
        <v>1993</v>
      </c>
      <c r="C51" s="5">
        <v>466.4</v>
      </c>
      <c r="D51" s="6">
        <f>(tblS_P500HistData[[#This Row],[LastCloseDate]]-C50)/C50</f>
        <v>7.0461326600872135E-2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 x14ac:dyDescent="0.25">
      <c r="B52" s="5">
        <v>1994</v>
      </c>
      <c r="C52" s="5">
        <v>459.3</v>
      </c>
      <c r="D52" s="6">
        <f>(tblS_P500HistData[[#This Row],[LastCloseDate]]-C51)/C51</f>
        <v>-1.5222984562607131E-2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 x14ac:dyDescent="0.25">
      <c r="B53" s="5">
        <v>1995</v>
      </c>
      <c r="C53" s="5">
        <v>615.9</v>
      </c>
      <c r="D53" s="6">
        <f>(tblS_P500HistData[[#This Row],[LastCloseDate]]-C52)/C52</f>
        <v>0.34095362508164589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 x14ac:dyDescent="0.25">
      <c r="B54" s="5">
        <v>1996</v>
      </c>
      <c r="C54" s="5">
        <v>740.7</v>
      </c>
      <c r="D54" s="6">
        <f>(tblS_P500HistData[[#This Row],[LastCloseDate]]-C53)/C53</f>
        <v>0.20263029712615696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2:19" x14ac:dyDescent="0.25">
      <c r="B55" s="5">
        <v>1997</v>
      </c>
      <c r="C55" s="5">
        <v>970.4</v>
      </c>
      <c r="D55" s="6">
        <f>(tblS_P500HistData[[#This Row],[LastCloseDate]]-C54)/C54</f>
        <v>0.31011205616308885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2:19" x14ac:dyDescent="0.25">
      <c r="B56" s="5">
        <v>1998</v>
      </c>
      <c r="C56" s="5">
        <v>1229.2</v>
      </c>
      <c r="D56" s="6">
        <f>(tblS_P500HistData[[#This Row],[LastCloseDate]]-C55)/C55</f>
        <v>0.26669414674361097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2:19" x14ac:dyDescent="0.25">
      <c r="B57" s="5">
        <v>1999</v>
      </c>
      <c r="C57" s="5">
        <v>1282.7</v>
      </c>
      <c r="D57" s="6">
        <f>(tblS_P500HistData[[#This Row],[LastCloseDate]]-C56)/C56</f>
        <v>4.352424341034819E-2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2:19" x14ac:dyDescent="0.25">
      <c r="B59" t="s">
        <v>23</v>
      </c>
    </row>
    <row r="60" spans="2:19" x14ac:dyDescent="0.25">
      <c r="B60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2C971-6526-4C10-82EF-16DFEF8A6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CAGR vs  GEOMEAN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2025-03-01T21:51:07Z</dcterms:created>
  <dcterms:modified xsi:type="dcterms:W3CDTF">2025-03-01T22:52:07Z</dcterms:modified>
</cp:coreProperties>
</file>