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25" documentId="13_ncr:1_{0EC65978-ED63-2441-98B7-0CEEE36E7EFB}" xr6:coauthVersionLast="47" xr6:coauthVersionMax="47" xr10:uidLastSave="{C7F9FD4F-E321-458A-8A9A-EB2549402DEF}"/>
  <bookViews>
    <workbookView xWindow="-120" yWindow="-120" windowWidth="51840" windowHeight="21120" activeTab="1" xr2:uid="{C14CADDB-B7F1-4C32-8E95-99D50DB6BBC6}"/>
  </bookViews>
  <sheets>
    <sheet name="Cover" sheetId="33" r:id="rId1"/>
    <sheet name="Case" sheetId="29" r:id="rId2"/>
    <sheet name="Customer Map" sheetId="20" r:id="rId3"/>
    <sheet name="Graded Answers" sheetId="31" state="hidden" r:id="rId4"/>
    <sheet name="Answers" sheetId="30" r:id="rId5"/>
  </sheets>
  <definedNames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2</definedName>
    <definedName name="_AtRisk_SimSetting_MultipleCPUManualCount" hidden="1">2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001" hidden="1">"Scen 1(Base=123.42, S0=126.12, V=31.97%)"</definedName>
    <definedName name="_AtRisk_SimSetting_SimName002" hidden="1">"Scen 2(Base=123.42, S0=130, V=31.97%)"</definedName>
    <definedName name="_AtRisk_SimSetting_SimName003" hidden="1">"Scen 3(Base=123.42, S0=132, V=31.97%)"</definedName>
    <definedName name="_AtRisk_SimSetting_SimName004" hidden="1">"Scen 4(Base=1, S0=1, V=31.97%)"</definedName>
    <definedName name="_AtRisk_SimSetting_SimNameCount" hidden="1">4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44091.7196296296</definedName>
    <definedName name="IQ_QTD" hidden="1">750000</definedName>
    <definedName name="IQ_TODAY" hidden="1">0</definedName>
    <definedName name="IQ_YTDMONTH" hidden="1">130000</definedName>
    <definedName name="IQB_BOOKMARK_COUNT" hidden="1">0</definedName>
    <definedName name="map">'Customer Map'!$B$2:$Z$51</definedName>
    <definedName name="Pal_Workbook_GUID" hidden="1">"KHB4MCAJCJC3RUEFU5N2FB3U"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Cover!#REF!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29" l="1"/>
  <c r="U292" i="29"/>
  <c r="U281" i="29" a="1"/>
  <c r="U281" i="29" s="1"/>
  <c r="S281" i="29" a="1"/>
  <c r="S281" i="29" s="1"/>
  <c r="P282" i="29"/>
  <c r="P283" i="29"/>
  <c r="P284" i="29"/>
  <c r="P285" i="29"/>
  <c r="P286" i="29"/>
  <c r="P287" i="29"/>
  <c r="P288" i="29"/>
  <c r="P289" i="29"/>
  <c r="P290" i="29"/>
  <c r="P291" i="29"/>
  <c r="P292" i="29"/>
  <c r="P293" i="29"/>
  <c r="P294" i="29"/>
  <c r="P295" i="29"/>
  <c r="P296" i="29"/>
  <c r="P297" i="29"/>
  <c r="P298" i="29"/>
  <c r="P299" i="29"/>
  <c r="P300" i="29"/>
  <c r="P281" i="29"/>
  <c r="L281" i="29"/>
  <c r="R7" i="29" a="1"/>
  <c r="R7" i="29" s="1"/>
  <c r="S7" i="29" a="1"/>
  <c r="S7" i="29" s="1"/>
  <c r="S11" i="29" s="1"/>
  <c r="T7" i="29" a="1"/>
  <c r="T7" i="29" s="1"/>
  <c r="T11" i="29" s="1"/>
  <c r="U7" i="29" a="1"/>
  <c r="U7" i="29" s="1"/>
  <c r="U11" i="29" s="1"/>
  <c r="V7" i="29" a="1"/>
  <c r="V7" i="29" s="1"/>
  <c r="V11" i="29" s="1"/>
  <c r="W7" i="29" a="1"/>
  <c r="W7" i="29" s="1"/>
  <c r="W11" i="29" s="1"/>
  <c r="X7" i="29" a="1"/>
  <c r="X7" i="29" s="1"/>
  <c r="X11" i="29" s="1"/>
  <c r="Y7" i="29" a="1"/>
  <c r="Y7" i="29" s="1"/>
  <c r="Y11" i="29" s="1"/>
  <c r="Z7" i="29" a="1"/>
  <c r="Z7" i="29" s="1"/>
  <c r="AA7" i="29" a="1"/>
  <c r="AA7" i="29" s="1"/>
  <c r="AA11" i="29" s="1"/>
  <c r="AB7" i="29" a="1"/>
  <c r="AB7" i="29" s="1"/>
  <c r="AB11" i="29" s="1"/>
  <c r="AC7" i="29" a="1"/>
  <c r="AC7" i="29" s="1"/>
  <c r="AD7" i="29" a="1"/>
  <c r="AD7" i="29" s="1"/>
  <c r="AD11" i="29" s="1"/>
  <c r="AE7" i="29" a="1"/>
  <c r="AE7" i="29" s="1"/>
  <c r="AE11" i="29" s="1"/>
  <c r="AF7" i="29" a="1"/>
  <c r="AF7" i="29" s="1"/>
  <c r="AF11" i="29" s="1"/>
  <c r="AG7" i="29" a="1"/>
  <c r="AG7" i="29" s="1"/>
  <c r="AH7" i="29" a="1"/>
  <c r="AH7" i="29" s="1"/>
  <c r="AH11" i="29" s="1"/>
  <c r="AI7" i="29" a="1"/>
  <c r="AI7" i="29" s="1"/>
  <c r="AJ7" i="29" a="1"/>
  <c r="AJ7" i="29" s="1"/>
  <c r="AJ11" i="29" s="1"/>
  <c r="AK7" i="29" a="1"/>
  <c r="AK7" i="29" s="1"/>
  <c r="AK11" i="29" s="1"/>
  <c r="R6" i="29" a="1"/>
  <c r="R6" i="29" s="1"/>
  <c r="S6" i="29" a="1"/>
  <c r="S6" i="29" s="1"/>
  <c r="T6" i="29" a="1"/>
  <c r="T6" i="29" s="1"/>
  <c r="U6" i="29" a="1"/>
  <c r="U6" i="29" s="1"/>
  <c r="V6" i="29" a="1"/>
  <c r="V6" i="29" s="1"/>
  <c r="V10" i="29" s="1"/>
  <c r="W6" i="29" a="1"/>
  <c r="W6" i="29" s="1"/>
  <c r="W10" i="29" s="1"/>
  <c r="X6" i="29" a="1"/>
  <c r="X6" i="29" s="1"/>
  <c r="Y6" i="29" a="1"/>
  <c r="Y6" i="29" s="1"/>
  <c r="Z6" i="29" a="1"/>
  <c r="Z6" i="29" s="1"/>
  <c r="Z10" i="29" s="1"/>
  <c r="AA6" i="29" a="1"/>
  <c r="AA6" i="29" s="1"/>
  <c r="AB6" i="29" a="1"/>
  <c r="AB6" i="29" s="1"/>
  <c r="AB10" i="29" s="1"/>
  <c r="AC6" i="29" a="1"/>
  <c r="AC6" i="29" s="1"/>
  <c r="AC10" i="29" s="1"/>
  <c r="AD6" i="29" a="1"/>
  <c r="AD6" i="29" s="1"/>
  <c r="AD10" i="29" s="1"/>
  <c r="AE6" i="29" a="1"/>
  <c r="AE6" i="29" s="1"/>
  <c r="AE10" i="29" s="1"/>
  <c r="AF6" i="29" a="1"/>
  <c r="AF6" i="29" s="1"/>
  <c r="AF10" i="29" s="1"/>
  <c r="AG6" i="29" a="1"/>
  <c r="AG6" i="29" s="1"/>
  <c r="AH6" i="29" a="1"/>
  <c r="AH6" i="29" s="1"/>
  <c r="AH10" i="29" s="1"/>
  <c r="AI6" i="29" a="1"/>
  <c r="AI6" i="29" s="1"/>
  <c r="AI10" i="29" s="1"/>
  <c r="AJ6" i="29" a="1"/>
  <c r="AJ6" i="29" s="1"/>
  <c r="AJ10" i="29" s="1"/>
  <c r="AK6" i="29" a="1"/>
  <c r="AK6" i="29" s="1"/>
  <c r="AK10" i="29" s="1"/>
  <c r="R8" i="29" a="1"/>
  <c r="R8" i="29" s="1"/>
  <c r="R9" i="29" a="1"/>
  <c r="K332" i="29" a="1"/>
  <c r="K332" i="29" s="1"/>
  <c r="N332" i="29" s="1"/>
  <c r="K333" i="29" a="1"/>
  <c r="K333" i="29" s="1"/>
  <c r="N333" i="29" s="1"/>
  <c r="K334" i="29" a="1"/>
  <c r="K334" i="29" s="1"/>
  <c r="N334" i="29" s="1"/>
  <c r="K335" i="29" a="1"/>
  <c r="K335" i="29" s="1"/>
  <c r="N335" i="29" s="1"/>
  <c r="K336" i="29" a="1"/>
  <c r="K336" i="29" s="1"/>
  <c r="N336" i="29" s="1"/>
  <c r="K337" i="29" a="1"/>
  <c r="K337" i="29" s="1"/>
  <c r="N337" i="29" s="1"/>
  <c r="K338" i="29" a="1"/>
  <c r="K338" i="29" s="1"/>
  <c r="N338" i="29" s="1"/>
  <c r="K339" i="29" a="1"/>
  <c r="K339" i="29" s="1"/>
  <c r="N339" i="29" s="1"/>
  <c r="K340" i="29" a="1"/>
  <c r="K340" i="29" s="1"/>
  <c r="N340" i="29" s="1"/>
  <c r="K341" i="29" a="1"/>
  <c r="K341" i="29" s="1"/>
  <c r="N341" i="29" s="1"/>
  <c r="K342" i="29" a="1"/>
  <c r="K342" i="29" s="1"/>
  <c r="N342" i="29" s="1"/>
  <c r="K343" i="29" a="1"/>
  <c r="K343" i="29" s="1"/>
  <c r="N343" i="29" s="1"/>
  <c r="K344" i="29" a="1"/>
  <c r="K344" i="29" s="1"/>
  <c r="N344" i="29" s="1"/>
  <c r="K345" i="29" a="1"/>
  <c r="K345" i="29" s="1"/>
  <c r="N345" i="29" s="1"/>
  <c r="K346" i="29" a="1"/>
  <c r="K346" i="29" s="1"/>
  <c r="N346" i="29" s="1"/>
  <c r="K347" i="29" a="1"/>
  <c r="K347" i="29" s="1"/>
  <c r="N347" i="29" s="1"/>
  <c r="K348" i="29" a="1"/>
  <c r="K348" i="29" s="1"/>
  <c r="N348" i="29" s="1"/>
  <c r="K349" i="29" a="1"/>
  <c r="K349" i="29" s="1"/>
  <c r="N349" i="29" s="1"/>
  <c r="K350" i="29" a="1"/>
  <c r="K350" i="29" s="1"/>
  <c r="N350" i="29" s="1"/>
  <c r="K331" i="29" a="1"/>
  <c r="K331" i="29" s="1"/>
  <c r="N331" i="29" s="1"/>
  <c r="J332" i="29" a="1"/>
  <c r="J332" i="29" s="1"/>
  <c r="J333" i="29" a="1"/>
  <c r="J333" i="29" s="1"/>
  <c r="J334" i="29" a="1"/>
  <c r="J334" i="29" s="1"/>
  <c r="J335" i="29" a="1"/>
  <c r="J335" i="29" s="1"/>
  <c r="J336" i="29" a="1"/>
  <c r="J336" i="29" s="1"/>
  <c r="J337" i="29" a="1"/>
  <c r="J337" i="29" s="1"/>
  <c r="J338" i="29" a="1"/>
  <c r="J338" i="29" s="1"/>
  <c r="J339" i="29" a="1"/>
  <c r="J339" i="29" s="1"/>
  <c r="J340" i="29" a="1"/>
  <c r="J340" i="29" s="1"/>
  <c r="J341" i="29" a="1"/>
  <c r="J341" i="29" s="1"/>
  <c r="J342" i="29" a="1"/>
  <c r="J342" i="29" s="1"/>
  <c r="J343" i="29" a="1"/>
  <c r="J343" i="29" s="1"/>
  <c r="J344" i="29" a="1"/>
  <c r="J344" i="29" s="1"/>
  <c r="J345" i="29" a="1"/>
  <c r="J345" i="29" s="1"/>
  <c r="J346" i="29" a="1"/>
  <c r="J346" i="29" s="1"/>
  <c r="J347" i="29" a="1"/>
  <c r="J347" i="29" s="1"/>
  <c r="J348" i="29" a="1"/>
  <c r="J348" i="29" s="1"/>
  <c r="J349" i="29" a="1"/>
  <c r="J349" i="29" s="1"/>
  <c r="J350" i="29" a="1"/>
  <c r="J350" i="29" s="1"/>
  <c r="J331" i="29" a="1"/>
  <c r="J331" i="29" s="1"/>
  <c r="K309" i="29" a="1"/>
  <c r="K309" i="29" s="1"/>
  <c r="N309" i="29" s="1"/>
  <c r="K310" i="29" a="1"/>
  <c r="K310" i="29" s="1"/>
  <c r="N310" i="29" s="1"/>
  <c r="K311" i="29" a="1"/>
  <c r="K311" i="29" s="1"/>
  <c r="N311" i="29" s="1"/>
  <c r="K312" i="29" a="1"/>
  <c r="K312" i="29" s="1"/>
  <c r="N312" i="29" s="1"/>
  <c r="K313" i="29" a="1"/>
  <c r="K313" i="29" s="1"/>
  <c r="N313" i="29" s="1"/>
  <c r="K314" i="29" a="1"/>
  <c r="K314" i="29" s="1"/>
  <c r="N314" i="29" s="1"/>
  <c r="K315" i="29" a="1"/>
  <c r="K315" i="29" s="1"/>
  <c r="N315" i="29" s="1"/>
  <c r="K316" i="29" a="1"/>
  <c r="K316" i="29" s="1"/>
  <c r="N316" i="29" s="1"/>
  <c r="K317" i="29" a="1"/>
  <c r="K317" i="29" s="1"/>
  <c r="N317" i="29" s="1"/>
  <c r="K318" i="29" a="1"/>
  <c r="K318" i="29" s="1"/>
  <c r="N318" i="29" s="1"/>
  <c r="K319" i="29" a="1"/>
  <c r="K319" i="29" s="1"/>
  <c r="N319" i="29" s="1"/>
  <c r="K320" i="29" a="1"/>
  <c r="K320" i="29" s="1"/>
  <c r="N320" i="29" s="1"/>
  <c r="K321" i="29" a="1"/>
  <c r="K321" i="29" s="1"/>
  <c r="N321" i="29" s="1"/>
  <c r="K322" i="29" a="1"/>
  <c r="K322" i="29" s="1"/>
  <c r="N322" i="29" s="1"/>
  <c r="K323" i="29" a="1"/>
  <c r="K323" i="29" s="1"/>
  <c r="N323" i="29" s="1"/>
  <c r="K324" i="29" a="1"/>
  <c r="K324" i="29" s="1"/>
  <c r="N324" i="29" s="1"/>
  <c r="K325" i="29" a="1"/>
  <c r="K325" i="29" s="1"/>
  <c r="N325" i="29" s="1"/>
  <c r="K326" i="29" a="1"/>
  <c r="K326" i="29" s="1"/>
  <c r="N326" i="29" s="1"/>
  <c r="K327" i="29" a="1"/>
  <c r="K327" i="29" s="1"/>
  <c r="N327" i="29" s="1"/>
  <c r="K308" i="29" a="1"/>
  <c r="K308" i="29" s="1"/>
  <c r="N308" i="29" s="1"/>
  <c r="J309" i="29" a="1"/>
  <c r="J309" i="29" s="1"/>
  <c r="J310" i="29" a="1"/>
  <c r="J310" i="29" s="1"/>
  <c r="J311" i="29" a="1"/>
  <c r="J311" i="29" s="1"/>
  <c r="J312" i="29" a="1"/>
  <c r="J312" i="29" s="1"/>
  <c r="J313" i="29" a="1"/>
  <c r="J313" i="29" s="1"/>
  <c r="J314" i="29" a="1"/>
  <c r="J314" i="29" s="1"/>
  <c r="J315" i="29" a="1"/>
  <c r="J315" i="29" s="1"/>
  <c r="J316" i="29" a="1"/>
  <c r="J316" i="29" s="1"/>
  <c r="J317" i="29" a="1"/>
  <c r="J317" i="29" s="1"/>
  <c r="J318" i="29" a="1"/>
  <c r="J318" i="29" s="1"/>
  <c r="J319" i="29" a="1"/>
  <c r="J319" i="29" s="1"/>
  <c r="J320" i="29" a="1"/>
  <c r="J320" i="29" s="1"/>
  <c r="J321" i="29" a="1"/>
  <c r="J321" i="29" s="1"/>
  <c r="J322" i="29" a="1"/>
  <c r="J322" i="29" s="1"/>
  <c r="J323" i="29" a="1"/>
  <c r="J323" i="29" s="1"/>
  <c r="J324" i="29" a="1"/>
  <c r="J324" i="29" s="1"/>
  <c r="J325" i="29" a="1"/>
  <c r="J325" i="29" s="1"/>
  <c r="J326" i="29" a="1"/>
  <c r="J326" i="29" s="1"/>
  <c r="J327" i="29" a="1"/>
  <c r="J327" i="29" s="1"/>
  <c r="J308" i="29" a="1"/>
  <c r="J308" i="29" s="1"/>
  <c r="I240" i="29" a="1"/>
  <c r="I240" i="29" s="1"/>
  <c r="I239" i="29" a="1"/>
  <c r="I239" i="29" s="1"/>
  <c r="L239" i="29" s="1"/>
  <c r="N239" i="29" s="1"/>
  <c r="J258" i="29" a="1"/>
  <c r="J258" i="29" s="1"/>
  <c r="M258" i="29" s="1"/>
  <c r="I258" i="29" a="1"/>
  <c r="I258" i="29" s="1"/>
  <c r="J257" i="29" a="1"/>
  <c r="J257" i="29" s="1"/>
  <c r="M257" i="29" s="1"/>
  <c r="I257" i="29" a="1"/>
  <c r="I257" i="29" s="1"/>
  <c r="J256" i="29" a="1"/>
  <c r="J256" i="29" s="1"/>
  <c r="M256" i="29" s="1"/>
  <c r="I256" i="29" a="1"/>
  <c r="I256" i="29" s="1"/>
  <c r="J255" i="29" a="1"/>
  <c r="J255" i="29" s="1"/>
  <c r="M255" i="29" s="1"/>
  <c r="I255" i="29" a="1"/>
  <c r="I255" i="29" s="1"/>
  <c r="J254" i="29" a="1"/>
  <c r="J254" i="29" s="1"/>
  <c r="M254" i="29" s="1"/>
  <c r="I254" i="29" a="1"/>
  <c r="I254" i="29" s="1"/>
  <c r="J253" i="29" a="1"/>
  <c r="J253" i="29" s="1"/>
  <c r="M253" i="29" s="1"/>
  <c r="I253" i="29" a="1"/>
  <c r="I253" i="29" s="1"/>
  <c r="J252" i="29" a="1"/>
  <c r="J252" i="29" s="1"/>
  <c r="M252" i="29" s="1"/>
  <c r="I252" i="29" a="1"/>
  <c r="I252" i="29" s="1"/>
  <c r="J251" i="29" a="1"/>
  <c r="J251" i="29" s="1"/>
  <c r="M251" i="29" s="1"/>
  <c r="I251" i="29" a="1"/>
  <c r="I251" i="29" s="1"/>
  <c r="J250" i="29" a="1"/>
  <c r="J250" i="29" s="1"/>
  <c r="M250" i="29" s="1"/>
  <c r="I250" i="29" a="1"/>
  <c r="I250" i="29" s="1"/>
  <c r="J249" i="29" a="1"/>
  <c r="J249" i="29" s="1"/>
  <c r="M249" i="29" s="1"/>
  <c r="I249" i="29" a="1"/>
  <c r="I249" i="29" s="1"/>
  <c r="J248" i="29" a="1"/>
  <c r="J248" i="29" s="1"/>
  <c r="M248" i="29" s="1"/>
  <c r="I248" i="29" a="1"/>
  <c r="I248" i="29" s="1"/>
  <c r="J247" i="29" a="1"/>
  <c r="J247" i="29" s="1"/>
  <c r="M247" i="29" s="1"/>
  <c r="I247" i="29" a="1"/>
  <c r="I247" i="29" s="1"/>
  <c r="J246" i="29" a="1"/>
  <c r="J246" i="29" s="1"/>
  <c r="M246" i="29" s="1"/>
  <c r="I246" i="29" a="1"/>
  <c r="I246" i="29" s="1"/>
  <c r="J245" i="29" a="1"/>
  <c r="J245" i="29" s="1"/>
  <c r="M245" i="29" s="1"/>
  <c r="I245" i="29" a="1"/>
  <c r="I245" i="29" s="1"/>
  <c r="J244" i="29" a="1"/>
  <c r="J244" i="29" s="1"/>
  <c r="M244" i="29" s="1"/>
  <c r="I244" i="29" a="1"/>
  <c r="I244" i="29" s="1"/>
  <c r="J243" i="29" a="1"/>
  <c r="J243" i="29" s="1"/>
  <c r="M243" i="29" s="1"/>
  <c r="I243" i="29" a="1"/>
  <c r="I243" i="29" s="1"/>
  <c r="J242" i="29" a="1"/>
  <c r="J242" i="29" s="1"/>
  <c r="M242" i="29" s="1"/>
  <c r="I242" i="29" a="1"/>
  <c r="I242" i="29" s="1"/>
  <c r="J241" i="29" a="1"/>
  <c r="J241" i="29" s="1"/>
  <c r="M241" i="29" s="1"/>
  <c r="I241" i="29" a="1"/>
  <c r="I241" i="29" s="1"/>
  <c r="J240" i="29" a="1"/>
  <c r="J240" i="29" s="1"/>
  <c r="M240" i="29" s="1"/>
  <c r="J239" i="29" a="1"/>
  <c r="J239" i="29" s="1"/>
  <c r="M239" i="29" s="1"/>
  <c r="M201" i="29"/>
  <c r="M202" i="29"/>
  <c r="M203" i="29"/>
  <c r="M204" i="29"/>
  <c r="M205" i="29"/>
  <c r="M206" i="29"/>
  <c r="M207" i="29"/>
  <c r="M208" i="29"/>
  <c r="M209" i="29"/>
  <c r="M210" i="29"/>
  <c r="M211" i="29"/>
  <c r="J194" i="29"/>
  <c r="J195" i="29" a="1"/>
  <c r="J195" i="29" s="1"/>
  <c r="Q8" i="29" s="1"/>
  <c r="Q7" i="29" s="1" a="1"/>
  <c r="Q7" i="29" s="1"/>
  <c r="J201" i="29" a="1"/>
  <c r="J201" i="29" s="1"/>
  <c r="J202" i="29" a="1"/>
  <c r="J202" i="29" s="1"/>
  <c r="J203" i="29" a="1"/>
  <c r="J203" i="29" s="1"/>
  <c r="J204" i="29" a="1"/>
  <c r="J204" i="29" s="1"/>
  <c r="J205" i="29" a="1"/>
  <c r="J205" i="29" s="1"/>
  <c r="J206" i="29" a="1"/>
  <c r="J206" i="29" s="1"/>
  <c r="J207" i="29" a="1"/>
  <c r="J207" i="29"/>
  <c r="J208" i="29" a="1"/>
  <c r="J208" i="29" s="1"/>
  <c r="J209" i="29" a="1"/>
  <c r="J209" i="29" s="1"/>
  <c r="J210" i="29" a="1"/>
  <c r="J210" i="29" s="1"/>
  <c r="J211" i="29" a="1"/>
  <c r="J211" i="29" s="1"/>
  <c r="J212" i="29" a="1"/>
  <c r="J212" i="29" s="1"/>
  <c r="M212" i="29" s="1"/>
  <c r="J213" i="29" a="1"/>
  <c r="J213" i="29" s="1"/>
  <c r="M213" i="29" s="1"/>
  <c r="J214" i="29" a="1"/>
  <c r="J214" i="29" s="1"/>
  <c r="M214" i="29" s="1"/>
  <c r="J215" i="29" a="1"/>
  <c r="J215" i="29" s="1"/>
  <c r="M215" i="29" s="1"/>
  <c r="J216" i="29" a="1"/>
  <c r="J216" i="29" s="1"/>
  <c r="M216" i="29" s="1"/>
  <c r="J217" i="29" a="1"/>
  <c r="J217" i="29" s="1"/>
  <c r="M217" i="29" s="1"/>
  <c r="J218" i="29" a="1"/>
  <c r="J218" i="29" s="1"/>
  <c r="M218" i="29" s="1"/>
  <c r="J219" i="29" a="1"/>
  <c r="J219" i="29" s="1"/>
  <c r="M219" i="29" s="1"/>
  <c r="J200" i="29" a="1"/>
  <c r="J200" i="29" s="1"/>
  <c r="M200" i="29" s="1"/>
  <c r="I201" i="29" a="1"/>
  <c r="I201" i="29" s="1"/>
  <c r="L201" i="29" s="1"/>
  <c r="N201" i="29" s="1"/>
  <c r="O201" i="29" s="1"/>
  <c r="I202" i="29" a="1"/>
  <c r="I202" i="29" s="1"/>
  <c r="L202" i="29" s="1"/>
  <c r="N202" i="29" s="1"/>
  <c r="O202" i="29" s="1"/>
  <c r="I203" i="29" a="1"/>
  <c r="I203" i="29" s="1"/>
  <c r="L203" i="29" s="1"/>
  <c r="N203" i="29" s="1"/>
  <c r="O203" i="29" s="1"/>
  <c r="I204" i="29" a="1"/>
  <c r="I204" i="29" s="1"/>
  <c r="L204" i="29" s="1"/>
  <c r="N204" i="29" s="1"/>
  <c r="O204" i="29" s="1"/>
  <c r="I205" i="29" a="1"/>
  <c r="I205" i="29" s="1"/>
  <c r="L205" i="29" s="1"/>
  <c r="N205" i="29" s="1"/>
  <c r="O205" i="29" s="1"/>
  <c r="I206" i="29" a="1"/>
  <c r="I206" i="29" s="1"/>
  <c r="L206" i="29" s="1"/>
  <c r="N206" i="29" s="1"/>
  <c r="O206" i="29" s="1"/>
  <c r="I207" i="29" a="1"/>
  <c r="I207" i="29" s="1"/>
  <c r="L207" i="29" s="1"/>
  <c r="N207" i="29" s="1"/>
  <c r="O207" i="29" s="1"/>
  <c r="I208" i="29" a="1"/>
  <c r="I208" i="29" s="1"/>
  <c r="L208" i="29" s="1"/>
  <c r="N208" i="29" s="1"/>
  <c r="O208" i="29" s="1"/>
  <c r="I209" i="29" a="1"/>
  <c r="I209" i="29" s="1"/>
  <c r="L209" i="29" s="1"/>
  <c r="N209" i="29" s="1"/>
  <c r="O209" i="29" s="1"/>
  <c r="I210" i="29" a="1"/>
  <c r="I210" i="29" s="1"/>
  <c r="L210" i="29" s="1"/>
  <c r="N210" i="29" s="1"/>
  <c r="O210" i="29" s="1"/>
  <c r="I211" i="29" a="1"/>
  <c r="I211" i="29" s="1"/>
  <c r="L211" i="29" s="1"/>
  <c r="N211" i="29" s="1"/>
  <c r="O211" i="29" s="1"/>
  <c r="I212" i="29" a="1"/>
  <c r="I212" i="29" s="1"/>
  <c r="L212" i="29" s="1"/>
  <c r="N212" i="29" s="1"/>
  <c r="O212" i="29" s="1"/>
  <c r="I213" i="29" a="1"/>
  <c r="I213" i="29" s="1"/>
  <c r="L213" i="29" s="1"/>
  <c r="N213" i="29" s="1"/>
  <c r="O213" i="29" s="1"/>
  <c r="I214" i="29" a="1"/>
  <c r="I214" i="29" s="1"/>
  <c r="L214" i="29" s="1"/>
  <c r="N214" i="29" s="1"/>
  <c r="O214" i="29" s="1"/>
  <c r="I215" i="29" a="1"/>
  <c r="I215" i="29" s="1"/>
  <c r="L215" i="29" s="1"/>
  <c r="N215" i="29" s="1"/>
  <c r="O215" i="29" s="1"/>
  <c r="I216" i="29" a="1"/>
  <c r="I216" i="29" s="1"/>
  <c r="L216" i="29" s="1"/>
  <c r="N216" i="29" s="1"/>
  <c r="O216" i="29" s="1"/>
  <c r="I217" i="29" a="1"/>
  <c r="I217" i="29" s="1"/>
  <c r="L217" i="29" s="1"/>
  <c r="N217" i="29" s="1"/>
  <c r="O217" i="29" s="1"/>
  <c r="I218" i="29" a="1"/>
  <c r="I218" i="29" s="1"/>
  <c r="L218" i="29" s="1"/>
  <c r="N218" i="29" s="1"/>
  <c r="O218" i="29" s="1"/>
  <c r="I219" i="29" a="1"/>
  <c r="I219" i="29" s="1"/>
  <c r="L219" i="29" s="1"/>
  <c r="N219" i="29" s="1"/>
  <c r="O219" i="29" s="1"/>
  <c r="I200" i="29" a="1"/>
  <c r="I200" i="29" s="1"/>
  <c r="L200" i="29" s="1"/>
  <c r="N200" i="29" s="1"/>
  <c r="O200" i="29" s="1"/>
  <c r="L162" i="29"/>
  <c r="L163" i="29"/>
  <c r="L164" i="29"/>
  <c r="L165" i="29"/>
  <c r="L166" i="29"/>
  <c r="L167" i="29"/>
  <c r="L168" i="29"/>
  <c r="L169" i="29"/>
  <c r="L170" i="29"/>
  <c r="L171" i="29"/>
  <c r="L172" i="29"/>
  <c r="L173" i="29"/>
  <c r="L174" i="29"/>
  <c r="L175" i="29"/>
  <c r="L176" i="29"/>
  <c r="J161" i="29" a="1"/>
  <c r="I162" i="29"/>
  <c r="K162" i="29" s="1"/>
  <c r="M162" i="29" s="1"/>
  <c r="N162" i="29" s="1"/>
  <c r="O162" i="29" s="1"/>
  <c r="I163" i="29"/>
  <c r="K163" i="29" s="1"/>
  <c r="M163" i="29" s="1"/>
  <c r="N163" i="29" s="1"/>
  <c r="O163" i="29" s="1"/>
  <c r="I164" i="29"/>
  <c r="K164" i="29" s="1"/>
  <c r="M164" i="29" s="1"/>
  <c r="N164" i="29" s="1"/>
  <c r="O164" i="29" s="1"/>
  <c r="I165" i="29"/>
  <c r="K165" i="29" s="1"/>
  <c r="M165" i="29" s="1"/>
  <c r="N165" i="29" s="1"/>
  <c r="O165" i="29" s="1"/>
  <c r="I166" i="29"/>
  <c r="K166" i="29" s="1"/>
  <c r="M166" i="29" s="1"/>
  <c r="N166" i="29" s="1"/>
  <c r="O166" i="29" s="1"/>
  <c r="I167" i="29"/>
  <c r="K167" i="29" s="1"/>
  <c r="M167" i="29" s="1"/>
  <c r="N167" i="29" s="1"/>
  <c r="O167" i="29" s="1"/>
  <c r="I168" i="29"/>
  <c r="K168" i="29" s="1"/>
  <c r="M168" i="29" s="1"/>
  <c r="N168" i="29" s="1"/>
  <c r="O168" i="29" s="1"/>
  <c r="I169" i="29"/>
  <c r="K169" i="29" s="1"/>
  <c r="M169" i="29" s="1"/>
  <c r="N169" i="29" s="1"/>
  <c r="O169" i="29" s="1"/>
  <c r="I170" i="29"/>
  <c r="K170" i="29" s="1"/>
  <c r="M170" i="29" s="1"/>
  <c r="N170" i="29" s="1"/>
  <c r="O170" i="29" s="1"/>
  <c r="I171" i="29"/>
  <c r="K171" i="29" s="1"/>
  <c r="M171" i="29" s="1"/>
  <c r="N171" i="29" s="1"/>
  <c r="O171" i="29" s="1"/>
  <c r="I172" i="29"/>
  <c r="K172" i="29" s="1"/>
  <c r="M172" i="29" s="1"/>
  <c r="N172" i="29" s="1"/>
  <c r="O172" i="29" s="1"/>
  <c r="I173" i="29"/>
  <c r="K173" i="29" s="1"/>
  <c r="M173" i="29" s="1"/>
  <c r="N173" i="29" s="1"/>
  <c r="O173" i="29" s="1"/>
  <c r="I174" i="29"/>
  <c r="K174" i="29" s="1"/>
  <c r="M174" i="29" s="1"/>
  <c r="N174" i="29" s="1"/>
  <c r="O174" i="29" s="1"/>
  <c r="I175" i="29"/>
  <c r="K175" i="29" s="1"/>
  <c r="M175" i="29" s="1"/>
  <c r="N175" i="29" s="1"/>
  <c r="O175" i="29" s="1"/>
  <c r="I176" i="29"/>
  <c r="K176" i="29" s="1"/>
  <c r="M176" i="29" s="1"/>
  <c r="N176" i="29" s="1"/>
  <c r="O176" i="29" s="1"/>
  <c r="I177" i="29"/>
  <c r="K177" i="29" s="1"/>
  <c r="I178" i="29"/>
  <c r="K178" i="29" s="1"/>
  <c r="I179" i="29"/>
  <c r="K179" i="29" s="1"/>
  <c r="I180" i="29"/>
  <c r="K180" i="29" s="1"/>
  <c r="I161" i="29"/>
  <c r="K161" i="29" s="1"/>
  <c r="M110" i="29"/>
  <c r="E85" i="29"/>
  <c r="E86" i="29"/>
  <c r="E87" i="29"/>
  <c r="F87" i="29" s="1"/>
  <c r="N85" i="29" a="1"/>
  <c r="N85" i="29" s="1"/>
  <c r="N86" i="29" a="1"/>
  <c r="N86" i="29" s="1"/>
  <c r="N87" i="29" a="1"/>
  <c r="N87" i="29" s="1"/>
  <c r="N88" i="29" a="1"/>
  <c r="N88" i="29" s="1"/>
  <c r="E88" i="29" s="1"/>
  <c r="F88" i="29" s="1"/>
  <c r="N89" i="29" a="1"/>
  <c r="N89" i="29" s="1"/>
  <c r="E89" i="29" s="1"/>
  <c r="C33" i="31" s="1"/>
  <c r="N90" i="29" a="1"/>
  <c r="N90" i="29" s="1"/>
  <c r="E90" i="29" s="1"/>
  <c r="C34" i="31" s="1"/>
  <c r="N91" i="29" a="1"/>
  <c r="N91" i="29" s="1"/>
  <c r="E91" i="29" s="1"/>
  <c r="N92" i="29" a="1"/>
  <c r="N92" i="29" s="1"/>
  <c r="E92" i="29" s="1"/>
  <c r="F92" i="29" s="1"/>
  <c r="N93" i="29" a="1"/>
  <c r="N93" i="29" s="1"/>
  <c r="E93" i="29" s="1"/>
  <c r="N94" i="29" a="1"/>
  <c r="N94" i="29" s="1"/>
  <c r="E94" i="29" s="1"/>
  <c r="N95" i="29" a="1"/>
  <c r="N95" i="29" s="1"/>
  <c r="E95" i="29" s="1"/>
  <c r="N96" i="29" a="1"/>
  <c r="N96" i="29" s="1"/>
  <c r="E96" i="29" s="1"/>
  <c r="N97" i="29" a="1"/>
  <c r="N97" i="29" s="1"/>
  <c r="E97" i="29" s="1"/>
  <c r="C41" i="31" s="1"/>
  <c r="N98" i="29" a="1"/>
  <c r="N98" i="29" s="1"/>
  <c r="E98" i="29" s="1"/>
  <c r="C42" i="31" s="1"/>
  <c r="N99" i="29" a="1"/>
  <c r="N99" i="29" s="1"/>
  <c r="E99" i="29" s="1"/>
  <c r="C43" i="31" s="1"/>
  <c r="N100" i="29" a="1"/>
  <c r="N100" i="29" s="1"/>
  <c r="E100" i="29" s="1"/>
  <c r="F100" i="29" s="1"/>
  <c r="N101" i="29" a="1"/>
  <c r="N101" i="29" s="1"/>
  <c r="E101" i="29" s="1"/>
  <c r="C45" i="31" s="1"/>
  <c r="N102" i="29" a="1"/>
  <c r="N102" i="29" s="1"/>
  <c r="E102" i="29" s="1"/>
  <c r="N103" i="29" a="1"/>
  <c r="N103" i="29" s="1"/>
  <c r="E103" i="29" s="1"/>
  <c r="N84" i="29" a="1"/>
  <c r="N84" i="29" s="1"/>
  <c r="E49" i="29"/>
  <c r="E50" i="29"/>
  <c r="E51" i="29"/>
  <c r="E52" i="29"/>
  <c r="E53" i="29"/>
  <c r="E54" i="29"/>
  <c r="C14" i="31" s="1"/>
  <c r="E55" i="29"/>
  <c r="E56" i="29"/>
  <c r="E57" i="29"/>
  <c r="E58" i="29"/>
  <c r="E59" i="29"/>
  <c r="E60" i="29"/>
  <c r="E61" i="29"/>
  <c r="E62" i="29"/>
  <c r="C22" i="31" s="1"/>
  <c r="E63" i="29"/>
  <c r="E64" i="29"/>
  <c r="E65" i="29"/>
  <c r="E66" i="29"/>
  <c r="C26" i="31" s="1"/>
  <c r="E67" i="29"/>
  <c r="C27" i="31" s="1"/>
  <c r="E48" i="29"/>
  <c r="F279" i="29"/>
  <c r="F237" i="29"/>
  <c r="F198" i="29"/>
  <c r="F159" i="29"/>
  <c r="F121" i="29"/>
  <c r="F82" i="29"/>
  <c r="F67" i="29"/>
  <c r="F66" i="29"/>
  <c r="F46" i="29"/>
  <c r="B9" i="31"/>
  <c r="B10" i="31" s="1"/>
  <c r="B11" i="31" s="1"/>
  <c r="B12" i="31" s="1"/>
  <c r="B13" i="31" s="1"/>
  <c r="B14" i="31" s="1"/>
  <c r="B15" i="31" s="1"/>
  <c r="B16" i="31" s="1"/>
  <c r="B17" i="31" s="1"/>
  <c r="B18" i="31" s="1"/>
  <c r="B19" i="31" s="1"/>
  <c r="B20" i="31" s="1"/>
  <c r="B21" i="31" s="1"/>
  <c r="B22" i="31" s="1"/>
  <c r="B23" i="31" s="1"/>
  <c r="B24" i="31" s="1"/>
  <c r="B25" i="31" s="1"/>
  <c r="B26" i="31" s="1"/>
  <c r="B27" i="31" s="1"/>
  <c r="B28" i="31" s="1"/>
  <c r="B29" i="31" s="1"/>
  <c r="B30" i="31" s="1"/>
  <c r="B31" i="31" s="1"/>
  <c r="B32" i="31" s="1"/>
  <c r="B33" i="31" s="1"/>
  <c r="B34" i="31" s="1"/>
  <c r="B35" i="31" s="1"/>
  <c r="B36" i="31" s="1"/>
  <c r="B37" i="31" s="1"/>
  <c r="B38" i="31" s="1"/>
  <c r="B39" i="31" s="1"/>
  <c r="B40" i="31" s="1"/>
  <c r="B41" i="31" s="1"/>
  <c r="B42" i="31" s="1"/>
  <c r="B43" i="31" s="1"/>
  <c r="B44" i="31" s="1"/>
  <c r="B45" i="31" s="1"/>
  <c r="B46" i="31" s="1"/>
  <c r="B47" i="31" s="1"/>
  <c r="B48" i="31" s="1"/>
  <c r="B49" i="31" s="1"/>
  <c r="B50" i="31" s="1"/>
  <c r="B51" i="31" s="1"/>
  <c r="B52" i="31" s="1"/>
  <c r="B53" i="31" s="1"/>
  <c r="B54" i="31" s="1"/>
  <c r="B55" i="31" s="1"/>
  <c r="B56" i="31" s="1"/>
  <c r="B57" i="31" s="1"/>
  <c r="B58" i="31" s="1"/>
  <c r="B59" i="31" s="1"/>
  <c r="B60" i="31" s="1"/>
  <c r="B61" i="31" s="1"/>
  <c r="B62" i="31" s="1"/>
  <c r="B63" i="31" s="1"/>
  <c r="B64" i="31" s="1"/>
  <c r="B65" i="31" s="1"/>
  <c r="B66" i="31" s="1"/>
  <c r="B67" i="31" s="1"/>
  <c r="B68" i="31" s="1"/>
  <c r="B69" i="31" s="1"/>
  <c r="B70" i="31" s="1"/>
  <c r="B71" i="31" s="1"/>
  <c r="B72" i="31" s="1"/>
  <c r="B73" i="31" s="1"/>
  <c r="B74" i="31" s="1"/>
  <c r="B75" i="31" s="1"/>
  <c r="B76" i="31" s="1"/>
  <c r="B77" i="31" s="1"/>
  <c r="B78" i="31" s="1"/>
  <c r="B79" i="31" s="1"/>
  <c r="B80" i="31" s="1"/>
  <c r="B81" i="31" s="1"/>
  <c r="B82" i="31" s="1"/>
  <c r="B83" i="31" s="1"/>
  <c r="B84" i="31" s="1"/>
  <c r="B85" i="31" s="1"/>
  <c r="B86" i="31" s="1"/>
  <c r="B87" i="31" s="1"/>
  <c r="B88" i="31" s="1"/>
  <c r="B89" i="31" s="1"/>
  <c r="B90" i="31" s="1"/>
  <c r="B91" i="31" s="1"/>
  <c r="B92" i="31" s="1"/>
  <c r="B93" i="31" s="1"/>
  <c r="B94" i="31" s="1"/>
  <c r="B95" i="31" s="1"/>
  <c r="B96" i="31" s="1"/>
  <c r="B97" i="31" s="1"/>
  <c r="B98" i="31" s="1"/>
  <c r="B99" i="31" s="1"/>
  <c r="B100" i="31" s="1"/>
  <c r="B101" i="31" s="1"/>
  <c r="B102" i="31" s="1"/>
  <c r="B103" i="31" s="1"/>
  <c r="B104" i="31" s="1"/>
  <c r="B105" i="31" s="1"/>
  <c r="B106" i="31" s="1"/>
  <c r="B107" i="31" s="1"/>
  <c r="B108" i="31" s="1"/>
  <c r="B109" i="31" s="1"/>
  <c r="B110" i="31" s="1"/>
  <c r="B111" i="31" s="1"/>
  <c r="B112" i="31" s="1"/>
  <c r="B113" i="31" s="1"/>
  <c r="B114" i="31" s="1"/>
  <c r="B115" i="31" s="1"/>
  <c r="B116" i="31" s="1"/>
  <c r="B117" i="31" s="1"/>
  <c r="B118" i="31" s="1"/>
  <c r="B119" i="31" s="1"/>
  <c r="B120" i="31" s="1"/>
  <c r="B121" i="31" s="1"/>
  <c r="B122" i="31" s="1"/>
  <c r="B123" i="31" s="1"/>
  <c r="B124" i="31" s="1"/>
  <c r="B125" i="31" s="1"/>
  <c r="B126" i="31" s="1"/>
  <c r="B127" i="31" s="1"/>
  <c r="B128" i="31" s="1"/>
  <c r="B129" i="31" s="1"/>
  <c r="B130" i="31" s="1"/>
  <c r="B131" i="31" s="1"/>
  <c r="B132" i="31" s="1"/>
  <c r="B133" i="31" s="1"/>
  <c r="B134" i="31" s="1"/>
  <c r="B135" i="31" s="1"/>
  <c r="B136" i="31" s="1"/>
  <c r="B137" i="31" s="1"/>
  <c r="B138" i="31" s="1"/>
  <c r="B139" i="31" s="1"/>
  <c r="B140" i="31" s="1"/>
  <c r="B141" i="31" s="1"/>
  <c r="B142" i="31" s="1"/>
  <c r="B143" i="31" s="1"/>
  <c r="B144" i="31" s="1"/>
  <c r="B145" i="31" s="1"/>
  <c r="B146" i="31" s="1"/>
  <c r="B147" i="31" s="1"/>
  <c r="L110" i="30"/>
  <c r="L109" i="30"/>
  <c r="K76" i="30"/>
  <c r="K75" i="30"/>
  <c r="L110" i="29"/>
  <c r="L109" i="29"/>
  <c r="K76" i="29"/>
  <c r="K75" i="29"/>
  <c r="B1" i="20" a="1"/>
  <c r="B1" i="20" s="1"/>
  <c r="A2" i="20" a="1"/>
  <c r="A2" i="20" s="1"/>
  <c r="C7" i="31" l="1"/>
  <c r="F29" i="29"/>
  <c r="AG11" i="29"/>
  <c r="T10" i="29"/>
  <c r="T12" i="29" s="1"/>
  <c r="T13" i="29" s="1"/>
  <c r="AI11" i="29"/>
  <c r="AI12" i="29" s="1"/>
  <c r="AI13" i="29" s="1"/>
  <c r="V12" i="29"/>
  <c r="V13" i="29" s="1"/>
  <c r="W12" i="29"/>
  <c r="W13" i="29" s="1"/>
  <c r="AA10" i="29"/>
  <c r="AA12" i="29" s="1"/>
  <c r="AA13" i="29" s="1"/>
  <c r="Z11" i="29"/>
  <c r="Z12" i="29" s="1"/>
  <c r="Z13" i="29" s="1"/>
  <c r="S10" i="29"/>
  <c r="S12" i="29" s="1"/>
  <c r="S13" i="29" s="1"/>
  <c r="AC11" i="29"/>
  <c r="AC12" i="29" s="1"/>
  <c r="AC13" i="29" s="1"/>
  <c r="AB12" i="29"/>
  <c r="AB13" i="29" s="1"/>
  <c r="AD12" i="29"/>
  <c r="AD13" i="29" s="1"/>
  <c r="AE12" i="29"/>
  <c r="AE13" i="29" s="1"/>
  <c r="AF12" i="29"/>
  <c r="AF13" i="29" s="1"/>
  <c r="AH12" i="29"/>
  <c r="AH13" i="29" s="1"/>
  <c r="AJ12" i="29"/>
  <c r="AJ13" i="29" s="1"/>
  <c r="AK12" i="29"/>
  <c r="AK13" i="29" s="1"/>
  <c r="U10" i="29"/>
  <c r="U12" i="29" s="1"/>
  <c r="U13" i="29" s="1"/>
  <c r="X10" i="29"/>
  <c r="X12" i="29" s="1"/>
  <c r="X13" i="29" s="1"/>
  <c r="Y10" i="29"/>
  <c r="Y12" i="29" s="1"/>
  <c r="Y13" i="29" s="1"/>
  <c r="R11" i="29"/>
  <c r="AG10" i="29"/>
  <c r="AL8" i="29"/>
  <c r="Q6" i="29" a="1"/>
  <c r="Q6" i="29" s="1"/>
  <c r="R10" i="29" s="1"/>
  <c r="R12" i="29" s="1"/>
  <c r="R13" i="29" s="1"/>
  <c r="L308" i="29"/>
  <c r="M308" i="29"/>
  <c r="K202" i="29"/>
  <c r="K215" i="29"/>
  <c r="K216" i="29"/>
  <c r="K217" i="29"/>
  <c r="K218" i="29"/>
  <c r="K219" i="29"/>
  <c r="K200" i="29"/>
  <c r="K201" i="29"/>
  <c r="K203" i="29"/>
  <c r="K204" i="29"/>
  <c r="K205" i="29"/>
  <c r="K206" i="29"/>
  <c r="K207" i="29"/>
  <c r="K208" i="29"/>
  <c r="K209" i="29"/>
  <c r="K210" i="29"/>
  <c r="K211" i="29"/>
  <c r="K212" i="29"/>
  <c r="K213" i="29"/>
  <c r="K214" i="29"/>
  <c r="J161" i="29"/>
  <c r="L161" i="29" s="1"/>
  <c r="M161" i="29" s="1"/>
  <c r="L180" i="29"/>
  <c r="M180" i="29" s="1"/>
  <c r="N180" i="29" s="1"/>
  <c r="O180" i="29" s="1"/>
  <c r="L178" i="29"/>
  <c r="M178" i="29" s="1"/>
  <c r="N178" i="29" s="1"/>
  <c r="O178" i="29" s="1"/>
  <c r="L177" i="29"/>
  <c r="M177" i="29" s="1"/>
  <c r="N177" i="29" s="1"/>
  <c r="O177" i="29" s="1"/>
  <c r="L179" i="29"/>
  <c r="M179" i="29" s="1"/>
  <c r="N179" i="29" s="1"/>
  <c r="O179" i="29" s="1"/>
  <c r="N161" i="29"/>
  <c r="O161" i="29" s="1"/>
  <c r="E161" i="29" s="1" a="1"/>
  <c r="Q161" i="29" a="1"/>
  <c r="Q161" i="29" s="1"/>
  <c r="Q160" i="29" s="1"/>
  <c r="E27" i="29" s="1"/>
  <c r="Q140" i="29" a="1"/>
  <c r="Q140" i="29" s="1"/>
  <c r="Q141" i="29" a="1"/>
  <c r="Q141" i="29" s="1"/>
  <c r="Q142" i="29" a="1"/>
  <c r="Q142" i="29" s="1"/>
  <c r="Q123" i="29" a="1"/>
  <c r="Q123" i="29" s="1"/>
  <c r="Q124" i="29" a="1"/>
  <c r="Q124" i="29" s="1"/>
  <c r="Q125" i="29" a="1"/>
  <c r="Q125" i="29" s="1"/>
  <c r="Q126" i="29" a="1"/>
  <c r="Q126" i="29" s="1"/>
  <c r="Q127" i="29" a="1"/>
  <c r="Q127" i="29" s="1"/>
  <c r="Q128" i="29" a="1"/>
  <c r="Q128" i="29" s="1"/>
  <c r="Q129" i="29" a="1"/>
  <c r="Q129" i="29" s="1"/>
  <c r="Q130" i="29" a="1"/>
  <c r="Q130" i="29" s="1"/>
  <c r="Q131" i="29" a="1"/>
  <c r="Q131" i="29" s="1"/>
  <c r="Q132" i="29" a="1"/>
  <c r="Q132" i="29" s="1"/>
  <c r="Q133" i="29" a="1"/>
  <c r="Q133" i="29" s="1"/>
  <c r="Q134" i="29" a="1"/>
  <c r="Q134" i="29" s="1"/>
  <c r="Q135" i="29" a="1"/>
  <c r="Q135" i="29" s="1"/>
  <c r="Q136" i="29" a="1"/>
  <c r="Q136" i="29" s="1"/>
  <c r="Q137" i="29" a="1"/>
  <c r="Q137" i="29" s="1"/>
  <c r="Q138" i="29" a="1"/>
  <c r="Q138" i="29" s="1"/>
  <c r="Q139" i="29" a="1"/>
  <c r="Q139" i="29" s="1"/>
  <c r="C29" i="31"/>
  <c r="F85" i="29"/>
  <c r="F86" i="29"/>
  <c r="C30" i="31"/>
  <c r="C35" i="31"/>
  <c r="F91" i="29"/>
  <c r="C37" i="31"/>
  <c r="F93" i="29"/>
  <c r="C38" i="31"/>
  <c r="F94" i="29"/>
  <c r="C39" i="31"/>
  <c r="F95" i="29"/>
  <c r="F96" i="29"/>
  <c r="C40" i="31"/>
  <c r="C46" i="31"/>
  <c r="F102" i="29"/>
  <c r="C47" i="31"/>
  <c r="F103" i="29"/>
  <c r="E84" i="29"/>
  <c r="C28" i="31" s="1"/>
  <c r="E26" i="29" a="1"/>
  <c r="E26" i="29" s="1"/>
  <c r="C9" i="31"/>
  <c r="F49" i="29"/>
  <c r="C10" i="31"/>
  <c r="F50" i="29"/>
  <c r="C11" i="31"/>
  <c r="F51" i="29"/>
  <c r="F52" i="29"/>
  <c r="C12" i="31"/>
  <c r="F53" i="29"/>
  <c r="C13" i="31"/>
  <c r="F55" i="29"/>
  <c r="C15" i="31"/>
  <c r="C16" i="31"/>
  <c r="F56" i="29"/>
  <c r="F57" i="29"/>
  <c r="C17" i="31"/>
  <c r="F58" i="29"/>
  <c r="C18" i="31"/>
  <c r="F59" i="29"/>
  <c r="C19" i="31"/>
  <c r="F60" i="29"/>
  <c r="C20" i="31"/>
  <c r="F61" i="29"/>
  <c r="C21" i="31"/>
  <c r="F63" i="29"/>
  <c r="C23" i="31"/>
  <c r="C24" i="31"/>
  <c r="F64" i="29"/>
  <c r="F65" i="29"/>
  <c r="C25" i="31"/>
  <c r="C8" i="31"/>
  <c r="E25" i="29"/>
  <c r="E200" i="29" a="1"/>
  <c r="R9" i="29"/>
  <c r="F27" i="29"/>
  <c r="C5" i="31"/>
  <c r="C87" i="31"/>
  <c r="C84" i="31"/>
  <c r="C72" i="31"/>
  <c r="F162" i="29"/>
  <c r="F164" i="29"/>
  <c r="F167" i="29"/>
  <c r="F170" i="29"/>
  <c r="L350" i="29"/>
  <c r="M350" i="29"/>
  <c r="O350" i="29" s="1"/>
  <c r="L349" i="29"/>
  <c r="M349" i="29"/>
  <c r="O349" i="29" s="1"/>
  <c r="L348" i="29"/>
  <c r="M348" i="29"/>
  <c r="O348" i="29" s="1"/>
  <c r="L347" i="29"/>
  <c r="M347" i="29"/>
  <c r="O347" i="29" s="1"/>
  <c r="L346" i="29"/>
  <c r="M346" i="29"/>
  <c r="O346" i="29" s="1"/>
  <c r="L345" i="29"/>
  <c r="M345" i="29"/>
  <c r="O345" i="29" s="1"/>
  <c r="L344" i="29"/>
  <c r="M344" i="29"/>
  <c r="O344" i="29" s="1"/>
  <c r="L343" i="29"/>
  <c r="M343" i="29"/>
  <c r="O343" i="29" s="1"/>
  <c r="L342" i="29"/>
  <c r="M342" i="29"/>
  <c r="O342" i="29" s="1"/>
  <c r="L341" i="29"/>
  <c r="M341" i="29"/>
  <c r="O341" i="29" s="1"/>
  <c r="L340" i="29"/>
  <c r="M340" i="29"/>
  <c r="O340" i="29" s="1"/>
  <c r="L339" i="29"/>
  <c r="M339" i="29"/>
  <c r="O339" i="29" s="1"/>
  <c r="L338" i="29"/>
  <c r="M338" i="29"/>
  <c r="O338" i="29" s="1"/>
  <c r="L337" i="29"/>
  <c r="M337" i="29"/>
  <c r="O337" i="29" s="1"/>
  <c r="L336" i="29"/>
  <c r="M336" i="29"/>
  <c r="O336" i="29" s="1"/>
  <c r="L335" i="29"/>
  <c r="M335" i="29"/>
  <c r="O335" i="29" s="1"/>
  <c r="L334" i="29"/>
  <c r="M334" i="29"/>
  <c r="O334" i="29" s="1"/>
  <c r="L333" i="29"/>
  <c r="M333" i="29"/>
  <c r="O333" i="29" s="1"/>
  <c r="L332" i="29"/>
  <c r="M332" i="29"/>
  <c r="O332" i="29" s="1"/>
  <c r="L331" i="29"/>
  <c r="M331" i="29"/>
  <c r="O331" i="29" s="1"/>
  <c r="J281" i="29" s="1" a="1"/>
  <c r="L327" i="29"/>
  <c r="M327" i="29"/>
  <c r="O327" i="29" s="1"/>
  <c r="P327" i="29" s="1"/>
  <c r="L326" i="29"/>
  <c r="M326" i="29"/>
  <c r="O326" i="29" s="1"/>
  <c r="P326" i="29" s="1"/>
  <c r="L325" i="29"/>
  <c r="M325" i="29"/>
  <c r="O325" i="29" s="1"/>
  <c r="P325" i="29" s="1"/>
  <c r="L324" i="29"/>
  <c r="M324" i="29"/>
  <c r="O324" i="29" s="1"/>
  <c r="P324" i="29" s="1"/>
  <c r="L323" i="29"/>
  <c r="M323" i="29"/>
  <c r="O323" i="29" s="1"/>
  <c r="P323" i="29" s="1"/>
  <c r="L322" i="29"/>
  <c r="M322" i="29"/>
  <c r="O322" i="29" s="1"/>
  <c r="P322" i="29" s="1"/>
  <c r="L321" i="29"/>
  <c r="M321" i="29"/>
  <c r="O321" i="29" s="1"/>
  <c r="P321" i="29" s="1"/>
  <c r="L320" i="29"/>
  <c r="M320" i="29"/>
  <c r="O320" i="29" s="1"/>
  <c r="P320" i="29" s="1"/>
  <c r="L319" i="29"/>
  <c r="M319" i="29"/>
  <c r="O319" i="29" s="1"/>
  <c r="P319" i="29" s="1"/>
  <c r="L318" i="29"/>
  <c r="M318" i="29"/>
  <c r="O318" i="29" s="1"/>
  <c r="P318" i="29" s="1"/>
  <c r="L317" i="29"/>
  <c r="M317" i="29"/>
  <c r="O317" i="29" s="1"/>
  <c r="P317" i="29" s="1"/>
  <c r="L316" i="29"/>
  <c r="M316" i="29"/>
  <c r="O316" i="29" s="1"/>
  <c r="P316" i="29" s="1"/>
  <c r="L315" i="29"/>
  <c r="M315" i="29"/>
  <c r="O315" i="29" s="1"/>
  <c r="P315" i="29" s="1"/>
  <c r="M314" i="29"/>
  <c r="O314" i="29" s="1"/>
  <c r="P314" i="29" s="1"/>
  <c r="L314" i="29"/>
  <c r="L313" i="29"/>
  <c r="M313" i="29"/>
  <c r="O313" i="29" s="1"/>
  <c r="P313" i="29" s="1"/>
  <c r="L312" i="29"/>
  <c r="M312" i="29"/>
  <c r="O312" i="29" s="1"/>
  <c r="P312" i="29" s="1"/>
  <c r="L311" i="29"/>
  <c r="M311" i="29"/>
  <c r="O311" i="29" s="1"/>
  <c r="P311" i="29" s="1"/>
  <c r="M310" i="29"/>
  <c r="O310" i="29" s="1"/>
  <c r="P310" i="29" s="1"/>
  <c r="L310" i="29"/>
  <c r="L309" i="29"/>
  <c r="M309" i="29"/>
  <c r="O309" i="29" s="1"/>
  <c r="P309" i="29" s="1"/>
  <c r="O308" i="29"/>
  <c r="P308" i="29" s="1"/>
  <c r="K281" i="29" s="1" a="1"/>
  <c r="K258" i="29"/>
  <c r="L258" i="29"/>
  <c r="N258" i="29" s="1"/>
  <c r="K257" i="29"/>
  <c r="L257" i="29"/>
  <c r="N257" i="29" s="1"/>
  <c r="K256" i="29"/>
  <c r="L256" i="29"/>
  <c r="N256" i="29" s="1"/>
  <c r="K255" i="29"/>
  <c r="L255" i="29"/>
  <c r="N255" i="29" s="1"/>
  <c r="K254" i="29"/>
  <c r="L254" i="29"/>
  <c r="N254" i="29" s="1"/>
  <c r="K253" i="29"/>
  <c r="L253" i="29"/>
  <c r="N253" i="29" s="1"/>
  <c r="K252" i="29"/>
  <c r="L252" i="29"/>
  <c r="N252" i="29" s="1"/>
  <c r="K251" i="29"/>
  <c r="L251" i="29"/>
  <c r="N251" i="29" s="1"/>
  <c r="K250" i="29"/>
  <c r="L250" i="29"/>
  <c r="N250" i="29" s="1"/>
  <c r="K249" i="29"/>
  <c r="L249" i="29"/>
  <c r="N249" i="29" s="1"/>
  <c r="K248" i="29"/>
  <c r="L248" i="29"/>
  <c r="N248" i="29" s="1"/>
  <c r="K247" i="29"/>
  <c r="L247" i="29"/>
  <c r="N247" i="29" s="1"/>
  <c r="K246" i="29"/>
  <c r="L246" i="29"/>
  <c r="N246" i="29" s="1"/>
  <c r="K245" i="29"/>
  <c r="L245" i="29"/>
  <c r="N245" i="29" s="1"/>
  <c r="K244" i="29"/>
  <c r="L244" i="29"/>
  <c r="N244" i="29" s="1"/>
  <c r="K243" i="29"/>
  <c r="L243" i="29"/>
  <c r="N243" i="29" s="1"/>
  <c r="K242" i="29"/>
  <c r="L242" i="29"/>
  <c r="N242" i="29" s="1"/>
  <c r="K241" i="29"/>
  <c r="L241" i="29"/>
  <c r="N241" i="29" s="1"/>
  <c r="K240" i="29"/>
  <c r="L240" i="29"/>
  <c r="N240" i="29" s="1"/>
  <c r="K239" i="29"/>
  <c r="F101" i="29"/>
  <c r="C36" i="31"/>
  <c r="C31" i="31"/>
  <c r="C44" i="31"/>
  <c r="F99" i="29"/>
  <c r="C32" i="31"/>
  <c r="F89" i="29"/>
  <c r="F97" i="29"/>
  <c r="F90" i="29"/>
  <c r="F98" i="29"/>
  <c r="F84" i="29"/>
  <c r="F54" i="29"/>
  <c r="F62" i="29"/>
  <c r="F48" i="29"/>
  <c r="AG12" i="29" l="1"/>
  <c r="AG13" i="29" s="1"/>
  <c r="AL6" i="29" a="1"/>
  <c r="AL6" i="29" s="1"/>
  <c r="AL10" i="29" s="1"/>
  <c r="AL7" i="29" a="1"/>
  <c r="AL7" i="29" s="1"/>
  <c r="AL11" i="29" s="1"/>
  <c r="E200" i="29"/>
  <c r="F219" i="29"/>
  <c r="F218" i="29"/>
  <c r="F217" i="29"/>
  <c r="F216" i="29"/>
  <c r="F215" i="29"/>
  <c r="F214" i="29"/>
  <c r="F213" i="29"/>
  <c r="F212" i="29"/>
  <c r="F211" i="29"/>
  <c r="F210" i="29"/>
  <c r="F209" i="29"/>
  <c r="F208" i="29"/>
  <c r="F207" i="29"/>
  <c r="F206" i="29"/>
  <c r="F205" i="29"/>
  <c r="F204" i="29"/>
  <c r="F203" i="29"/>
  <c r="F202" i="29"/>
  <c r="F201" i="29"/>
  <c r="C107" i="31"/>
  <c r="C106" i="31"/>
  <c r="C105" i="31"/>
  <c r="C104" i="31"/>
  <c r="C103" i="31"/>
  <c r="C102" i="31"/>
  <c r="C101" i="31"/>
  <c r="C100" i="31"/>
  <c r="C99" i="31"/>
  <c r="C98" i="31"/>
  <c r="C97" i="31"/>
  <c r="C96" i="31"/>
  <c r="C95" i="31"/>
  <c r="C94" i="31"/>
  <c r="C93" i="31"/>
  <c r="C92" i="31"/>
  <c r="C91" i="31"/>
  <c r="C90" i="31"/>
  <c r="C89" i="31"/>
  <c r="E123" i="29" a="1"/>
  <c r="F172" i="29"/>
  <c r="F175" i="29"/>
  <c r="C83" i="31"/>
  <c r="C81" i="31"/>
  <c r="C79" i="31"/>
  <c r="C77" i="31"/>
  <c r="C75" i="31"/>
  <c r="C70" i="31"/>
  <c r="C85" i="31"/>
  <c r="C76" i="31"/>
  <c r="C74" i="31"/>
  <c r="C73" i="31"/>
  <c r="C69" i="31"/>
  <c r="F163" i="29"/>
  <c r="F165" i="29"/>
  <c r="F166" i="29"/>
  <c r="F168" i="29"/>
  <c r="F169" i="29"/>
  <c r="F171" i="29"/>
  <c r="F173" i="29"/>
  <c r="F174" i="29"/>
  <c r="F176" i="29"/>
  <c r="F177" i="29"/>
  <c r="F178" i="29"/>
  <c r="F179" i="29"/>
  <c r="F180" i="29"/>
  <c r="C86" i="31"/>
  <c r="C82" i="31"/>
  <c r="C80" i="31"/>
  <c r="C78" i="31"/>
  <c r="C71" i="31"/>
  <c r="E161" i="29"/>
  <c r="C4" i="31"/>
  <c r="F26" i="29"/>
  <c r="F25" i="29"/>
  <c r="C3" i="31"/>
  <c r="L291" i="29"/>
  <c r="L282" i="29"/>
  <c r="L299" i="29"/>
  <c r="L297" i="29"/>
  <c r="L295" i="29"/>
  <c r="L293" i="29"/>
  <c r="L290" i="29"/>
  <c r="L288" i="29"/>
  <c r="L286" i="29"/>
  <c r="L283" i="29"/>
  <c r="L300" i="29"/>
  <c r="L298" i="29"/>
  <c r="L296" i="29"/>
  <c r="L294" i="29"/>
  <c r="L292" i="29"/>
  <c r="L289" i="29"/>
  <c r="L287" i="29"/>
  <c r="L285" i="29"/>
  <c r="L284" i="29"/>
  <c r="J281" i="29"/>
  <c r="O281" i="29" s="1" a="1"/>
  <c r="O281" i="29" s="1"/>
  <c r="E281" i="29" s="1" a="1"/>
  <c r="M300" i="29"/>
  <c r="M298" i="29"/>
  <c r="M296" i="29"/>
  <c r="M294" i="29"/>
  <c r="M292" i="29"/>
  <c r="M291" i="29"/>
  <c r="M289" i="29"/>
  <c r="M287" i="29"/>
  <c r="M286" i="29"/>
  <c r="M284" i="29"/>
  <c r="M282" i="29"/>
  <c r="M299" i="29"/>
  <c r="M297" i="29"/>
  <c r="M295" i="29"/>
  <c r="M293" i="29"/>
  <c r="M290" i="29"/>
  <c r="M288" i="29"/>
  <c r="M285" i="29"/>
  <c r="N285" i="29" s="1"/>
  <c r="M283" i="29"/>
  <c r="K281" i="29"/>
  <c r="M281" i="29" s="1"/>
  <c r="N281" i="29" s="1"/>
  <c r="Q281" i="29" l="1" a="1"/>
  <c r="Q281" i="29" s="1"/>
  <c r="R281" i="29" a="1"/>
  <c r="R281" i="29" s="1"/>
  <c r="AL12" i="29"/>
  <c r="AL13" i="29" s="1"/>
  <c r="E28" i="29" s="1"/>
  <c r="F200" i="29"/>
  <c r="C88" i="31"/>
  <c r="E123" i="29"/>
  <c r="F142" i="29"/>
  <c r="F141" i="29"/>
  <c r="F140" i="29"/>
  <c r="F139" i="29"/>
  <c r="F138" i="29"/>
  <c r="F137" i="29"/>
  <c r="F136" i="29"/>
  <c r="F135" i="29"/>
  <c r="F134" i="29"/>
  <c r="F133" i="29"/>
  <c r="F132" i="29"/>
  <c r="F131" i="29"/>
  <c r="F130" i="29"/>
  <c r="F129" i="29"/>
  <c r="F128" i="29"/>
  <c r="F127" i="29"/>
  <c r="F126" i="29"/>
  <c r="F125" i="29"/>
  <c r="F124" i="29"/>
  <c r="C67" i="31"/>
  <c r="C66" i="31"/>
  <c r="C65" i="31"/>
  <c r="C64" i="31"/>
  <c r="C63" i="31"/>
  <c r="C62" i="31"/>
  <c r="C61" i="31"/>
  <c r="C60" i="31"/>
  <c r="C59" i="31"/>
  <c r="C58" i="31"/>
  <c r="C57" i="31"/>
  <c r="C56" i="31"/>
  <c r="C55" i="31"/>
  <c r="C54" i="31"/>
  <c r="C53" i="31"/>
  <c r="C52" i="31"/>
  <c r="C51" i="31"/>
  <c r="C50" i="31"/>
  <c r="C49" i="31"/>
  <c r="F161" i="29"/>
  <c r="C68" i="31"/>
  <c r="C129" i="31"/>
  <c r="C130" i="31"/>
  <c r="C131" i="31"/>
  <c r="C132" i="31"/>
  <c r="C133" i="31"/>
  <c r="C134" i="31"/>
  <c r="C135" i="31"/>
  <c r="C136" i="31"/>
  <c r="C137" i="31"/>
  <c r="C138" i="31"/>
  <c r="C139" i="31"/>
  <c r="C140" i="31"/>
  <c r="C141" i="31"/>
  <c r="C142" i="31"/>
  <c r="C143" i="31"/>
  <c r="C144" i="31"/>
  <c r="C145" i="31"/>
  <c r="C146" i="31"/>
  <c r="C147" i="31"/>
  <c r="F282" i="29"/>
  <c r="F283" i="29"/>
  <c r="F284" i="29"/>
  <c r="F285" i="29"/>
  <c r="F286" i="29"/>
  <c r="F287" i="29"/>
  <c r="F288" i="29"/>
  <c r="F289" i="29"/>
  <c r="F290" i="29"/>
  <c r="F291" i="29"/>
  <c r="F292" i="29"/>
  <c r="F293" i="29"/>
  <c r="F294" i="29"/>
  <c r="F295" i="29"/>
  <c r="F296" i="29"/>
  <c r="F297" i="29"/>
  <c r="F298" i="29"/>
  <c r="F299" i="29"/>
  <c r="F300" i="29"/>
  <c r="E281" i="29"/>
  <c r="N300" i="29"/>
  <c r="N298" i="29"/>
  <c r="N296" i="29"/>
  <c r="N294" i="29"/>
  <c r="N292" i="29"/>
  <c r="N291" i="29"/>
  <c r="N289" i="29"/>
  <c r="N287" i="29"/>
  <c r="N286" i="29"/>
  <c r="N284" i="29"/>
  <c r="N282" i="29"/>
  <c r="N299" i="29"/>
  <c r="N297" i="29"/>
  <c r="N295" i="29"/>
  <c r="N293" i="29"/>
  <c r="N290" i="29"/>
  <c r="N288" i="29"/>
  <c r="N283" i="29"/>
  <c r="E239" i="29" a="1"/>
  <c r="F28" i="29" l="1"/>
  <c r="C6" i="31"/>
  <c r="C48" i="31"/>
  <c r="F123" i="29"/>
  <c r="C128" i="31"/>
  <c r="F281" i="29"/>
  <c r="E239" i="29"/>
  <c r="F258" i="29"/>
  <c r="F257" i="29"/>
  <c r="F256" i="29"/>
  <c r="F255" i="29"/>
  <c r="F254" i="29"/>
  <c r="F253" i="29"/>
  <c r="F252" i="29"/>
  <c r="F251" i="29"/>
  <c r="F250" i="29"/>
  <c r="F249" i="29"/>
  <c r="F248" i="29"/>
  <c r="F247" i="29"/>
  <c r="F246" i="29"/>
  <c r="F245" i="29"/>
  <c r="F244" i="29"/>
  <c r="F243" i="29"/>
  <c r="F242" i="29"/>
  <c r="F241" i="29"/>
  <c r="F240" i="29"/>
  <c r="C127" i="31"/>
  <c r="C126" i="31"/>
  <c r="C125" i="31"/>
  <c r="C124" i="31"/>
  <c r="C123" i="31"/>
  <c r="C122" i="31"/>
  <c r="C121" i="31"/>
  <c r="C120" i="31"/>
  <c r="C119" i="31"/>
  <c r="C118" i="31"/>
  <c r="C117" i="31"/>
  <c r="C116" i="31"/>
  <c r="C115" i="31"/>
  <c r="C114" i="31"/>
  <c r="C113" i="31"/>
  <c r="C112" i="31"/>
  <c r="C111" i="31"/>
  <c r="C110" i="31"/>
  <c r="C109" i="31"/>
  <c r="F239" i="29" l="1"/>
  <c r="C108" i="3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<sst xmlns="http://schemas.openxmlformats.org/spreadsheetml/2006/main" count="1809" uniqueCount="241">
  <si>
    <t>Easy</t>
  </si>
  <si>
    <t>Instructions</t>
  </si>
  <si>
    <t>Game #</t>
  </si>
  <si>
    <t>Level</t>
  </si>
  <si>
    <t>Points</t>
  </si>
  <si>
    <t>Answer</t>
  </si>
  <si>
    <t>Level 1</t>
  </si>
  <si>
    <t>Example1</t>
  </si>
  <si>
    <t>Level 2</t>
  </si>
  <si>
    <t>Example2</t>
  </si>
  <si>
    <t>Level 3</t>
  </si>
  <si>
    <t>Medium</t>
  </si>
  <si>
    <t>Example3</t>
  </si>
  <si>
    <t>Level 4</t>
  </si>
  <si>
    <t>Example4</t>
  </si>
  <si>
    <t>Level 5</t>
  </si>
  <si>
    <t>Example5</t>
  </si>
  <si>
    <t>Bonus Questions</t>
  </si>
  <si>
    <t>Question</t>
  </si>
  <si>
    <t>Bonus 1</t>
  </si>
  <si>
    <t>Bonus 2</t>
  </si>
  <si>
    <t>Bonus 3</t>
  </si>
  <si>
    <t>Bonus 4</t>
  </si>
  <si>
    <t>Bonus 5</t>
  </si>
  <si>
    <t>Level 6</t>
  </si>
  <si>
    <t>Example6</t>
  </si>
  <si>
    <t>Relates to Level #</t>
  </si>
  <si>
    <t>Harry Seiders</t>
  </si>
  <si>
    <t>Apples</t>
  </si>
  <si>
    <t>🪱</t>
  </si>
  <si>
    <t>HARRY</t>
  </si>
  <si>
    <t/>
  </si>
  <si>
    <t>🍎🍎🍎🍎🍎🍎🍎🍎🍎🍎🍎🍎🍎🍎🍎🍎🍎🍎🍎🍎🍎🍎🍎🍎🍎🍎🍎🍎🍎</t>
  </si>
  <si>
    <t>🧺</t>
  </si>
  <si>
    <t>🐔</t>
  </si>
  <si>
    <t>🍎🍎🍎🍎🍎🍎🍎🍎🍎🍎🍎🍎🍎🍎🍎🍎🍎🍎🍎🍎</t>
  </si>
  <si>
    <t>🍎🍎🍎🍎🍎🍎🍎🍎🍎🍎🍎🍎🍎🍎🍎🍎🍎🍎🍎🍎🍎🍎🍎🍎🍎🍎🍎🍎🍎🍎🍎🍎🍎🍎🍎🍎🍎🍎🍎🍎🍎🍎🍎🍎🍎🍎🍎🍎🍎🍎🍎🍎</t>
  </si>
  <si>
    <t>🍎🍎🍎🍎🍎🍎🍎🍎🍎🍎🍎🍎🍎🍎🍎🍎🍎🍎🍎🍎🍎🍎🍎🍎🍎🍎🍎🍎🍎🍎🍎🍎🍎🍎🍎🍎🍎🍎🍎🍎</t>
  </si>
  <si>
    <t>🍎🍎🍎🍎🍎🍎🍎🍎🍎🍎🍎🍎🍎🍎🍎🍎🍎🍎🍎🍎🍎🍎🍎</t>
  </si>
  <si>
    <t>🍎🍎🍎🍎🍎🍎🍎🍎🍎🍎🍎🍎🍎🍎🍎🍎🍎🍎🍎🍎🍎🍎🍎🍎🍎🍎🍎🍎🍎🍎🍎🍎🍎🍎🍎🍎🍎</t>
  </si>
  <si>
    <t>🍎🍎🍎🍎🍎🍎🍎🍎🍎🍎🍎🍎🍎🍎🍎🍎🍎🍎🍎🍎🍎🍎🍎🍎🍎🍎🍎🍎🍎🍎</t>
  </si>
  <si>
    <t>🍎🍎🍎🍎🍎🍎🍎🍎🍎🍎🍎🍎🍎🍎🍎🍎</t>
  </si>
  <si>
    <t>🍎🍎🍎🍎🍎🍎🍎🍎🍎🍎🍎🍎🍎🍎🍎🍎🍎🍎🍎🍎🍎🍎🍎🍎</t>
  </si>
  <si>
    <t>🍎🍎🍎🍎🍎🍎🍎🍎🍎🍎🍎🍎🍎🍎🍎🍎🍎🍎🍎🍎🍎🍎🍎🍎🍎🍎🍎🍎🍎🍎🍎🍎🍎🍎🍎🍎🍎🍎</t>
  </si>
  <si>
    <t>🍎🍎🍎🍎🍎🍎🍎🍎🍎🍎🍎🍎🍎🍎🍎🍎🍎🍎🍎🍎🍎🍎🍎🍎🍎🍎🍎🍎🍎🍎🍎🍎🍎🍎🍎🍎🍎🍎🍎🍎🍎🍎🍎🍎🍎🍎🍎</t>
  </si>
  <si>
    <t>🍎🍎🍎🍎🍎🍎🍎🍎🍎🍎🍎🍎🍎🍎🍎🍎🍎</t>
  </si>
  <si>
    <t>🍎🍎🍎🍎🍎🍎🍎🍎🍎🍎🍎🍎🍎🍎🍎🍎🍎🍎🍎</t>
  </si>
  <si>
    <t>🍎🍎🍎🍎🍎🍎🍎🍎🍎🍎🍎🍎🍎🍎🍎🍎🍎🍎🍎🍎🍎🍎🍎🍎🍎🍎🍎🍎🍎🍎🍎🍎🍎🍎🍎🍎🍎🍎🍎🍎🍎🍎🍎🍎🍎🍎🍎🍎🍎</t>
  </si>
  <si>
    <t>🍎🍎🍎🍎🍎🍎🍎🍎🍎🍎🍎🍎🍎🍎🍎🍎🍎🍎🍎🍎🍎🍎🍎🍎🍎🍎🍎🍎🍎🍎🍎🍎🍎🍎🍎🍎🍎🍎🍎🍎🍎🍎🍎🍎🍎🍎🍎🍎🍎🍎🍎🍎🍎🍎🍎🍎🍎🍎🍎🍎🍎</t>
  </si>
  <si>
    <t>🍎🍎🍎🍎🍎🍎🍎🍎🍎🍎🍎🍎🍎🍎🍎🍎🍎🍎🍎🍎🍎🍎🍎🍎🍎🍎🍎🍎🍎🍎🍎🍎🍎🍎🍎🍎🍎🍎🍎🍎🍎🍎🍎🍎🍎🍎🍎🍎🍎🍎🍎🍎🍎🍎🍎🍎🍎🍎🍎🍎🍎🍎🍎🍎🍎🍎</t>
  </si>
  <si>
    <t>🍎🍎🍎🍎🍎🍎🍎🍎🍎🍎🍎🍎🍎🍎🍎🍎🍎🍎🍎🍎🍎🍎🍎🍎🍎🍎🍎🍎🍎🍎🍎🍎🍎🍎🍎🍎🍎🍎🍎🍎🍎🍎🍎🍎🍎🍎🍎🍎🍎🍎🍎🍎🍎</t>
  </si>
  <si>
    <t>🍎🍎🍎🍎🍎🍎🍎🍎🍎🍎🍎🍎🍎🍎🍎🍎🍎🍎🍎🍎🍎🍎🍎🍎🍎🍎🍎🍎🍎🍎🍎🍎🍎🍎🍎🍎🍎🍎🍎🍎🍎🍎🍎🍎🍎🍎🍎🍎🍎🍎🍎🍎🍎🍎🍎🍎🍎🍎🍎🍎🍎🍎🍎🍎🍎🍎🍎🍎</t>
  </si>
  <si>
    <t>🐔🧺🧺🧺🧺🐔🐔🧺🧺🧺🧺🧺🧺🧺🧺🧺🧺🧺🐔🐔🧺🧺🐔🧺🐔🧺🧺🧺🧺🐔🧺🧺🧺🐔🧺🧺🧺🧺🧺🐔🐔🐔🧺🧺🧺🧺🧺🧺🧺🧺🐔🧺🐔</t>
  </si>
  <si>
    <t>🐔🧺🧺🧺🐔🧺🧺🧺🧺🧺🧺🧺🧺🐔🧺🧺🐔🐔🧺🧺🐔🐔🧺🐔🐔🧺🧺🐔🧺🐔🧺🐔🧺🐔🧺🧺🧺🧺🧺🧺🧺🐔🧺🐔🐔🧺🐔🧺</t>
  </si>
  <si>
    <t>🐔🧺🧺🧺🧺🧺🧺🐔🧺🧺🧺🧺🧺🧺🧺🧺🧺🧺🐔🐔🧺🐔🧺🧺🐔🐔🧺🧺🐔🧺🧺🐔🧺🧺🧺🧺🐔🧺🐔🧺🧺🧺🧺🧺🧺🧺🧺🧺🧺🧺🐔🧺</t>
  </si>
  <si>
    <t>🐔🐔🧺🧺🧺🧺🧺🧺🧺🧺🧺🧺🧺🧺🧺🧺🧺🐔🐔🧺🧺🧺🧺🐔🧺🧺🐔🧺🧺🧺🧺🧺🧺🐔🐔🧺🧺🐔🧺🧺🧺🧺🧺🧺🧺🐔</t>
  </si>
  <si>
    <t>🐔🧺🧺🐔🧺🐔🐔🧺🐔🧺🧺🐔🧺🐔🧺🧺🐔🧺🧺🐔🧺🧺🧺🧺🧺🧺🧺🧺🧺🧺🐔🧺🧺🧺🧺🧺🧺🧺🐔🐔🧺🧺🧺🧺🧺</t>
  </si>
  <si>
    <t>🐔🧺🧺🧺🧺🧺🧺🧺🧺🐔🐔🧺🧺🧺🧺🐔🐔🧺🐔🐔🐔🧺🧺🧺🐔🧺🐔🧺🧺🧺🧺🐔🧺🧺🐔🧺🧺🧺🧺🧺🧺🧺🧺🧺🧺🧺🧺🧺🧺🧺🧺</t>
  </si>
  <si>
    <t>🐔🧺🧺🧺🧺🐔🐔🧺🧺🧺🐔🧺🧺🧺🧺🧺🧺🧺🧺🧺🧺🧺🧺🧺🧺🧺🐔🧺🧺🧺🧺🧺🧺🧺🧺🐔🧺🧺🧺🧺🐔🧺🐔🧺🐔🧺🧺🧺🐔🐔🧺🧺🧺🧺🐔🧺🧺🧺🧺🧺🐔🧺🧺🐔</t>
  </si>
  <si>
    <t>🧺🧺🧺🧺🧺🧺🧺🐔🧺🧺🧺🧺🧺🐔🐔🐔🧺🧺🧺🧺🧺🧺🧺🧺🐔🧺🧺🧺🐔🧺🧺🐔🧺🧺🧺🧺🐔🧺🧺🧺🧺🧺</t>
  </si>
  <si>
    <t>🧺🧺🐔🧺🧺🐔🧺🧺🐔🧺🧺🧺🧺🧺🧺🧺🧺🐔🧺🐔🐔🧺🐔🐔🐔🧺🐔🐔🧺🧺🧺🐔🧺🧺🧺🧺🧺🐔🧺🧺🧺🧺🧺🐔🧺🐔🐔🧺🧺🧺🐔🐔🐔🐔🐔🧺🐔🧺🐔</t>
  </si>
  <si>
    <t>🧺🧺🧺🧺🧺🧺🐔🧺🧺🧺🧺🧺🧺🧺🧺🧺🐔🧺🐔🧺🧺🧺🧺🐔🐔🧺🧺🧺🐔🧺🧺🧺🐔🧺🧺🧺🧺🐔🧺🧺🧺🐔🧺🧺🧺🧺🐔🧺🧺🧺🧺🧺🐔🧺🧺🧺🧺</t>
  </si>
  <si>
    <t>🧺🧺🧺🧺🧺🐔🧺🧺🧺🧺🧺🧺🐔🧺🧺🧺🐔🧺🧺🐔🧺🧺🐔🧺🧺🐔🐔🧺🧺🐔🧺🧺🧺🧺🧺🧺🧺🐔🧺🧺🐔🧺</t>
  </si>
  <si>
    <t>🧺🧺🧺🧺🧺🧺🐔🧺🧺🧺🧺🧺🧺🐔🧺🧺🧺🧺🧺🐔🧺🧺🧺🧺🧺🧺🐔🐔🧺🐔🧺🧺🧺🧺🧺🐔🧺🧺🐔🐔🧺🧺🐔🐔🐔🧺🐔🧺🧺🐔🧺🧺🐔🧺🧺🧺🐔🧺</t>
  </si>
  <si>
    <t>🧺🧺🐔🐔🐔🧺🧺🧺🐔🧺🐔🧺🐔🧺🧺🧺🧺🧺🐔🧺🧺🧺🧺🧺🧺🧺🧺🐔🧺🐔🐔🧺🧺🐔🧺🧺🐔🧺🐔🧺🧺🐔🧺</t>
  </si>
  <si>
    <t>🧺🐔🧺🧺🧺🧺🧺🧺🧺🧺🐔🧺🐔🧺🧺🐔🧺🐔🧺🧺🧺🐔🧺🐔🧺🐔🧺🧺🧺🧺🧺🧺🧺🧺🧺🐔🧺🧺🧺🐔🐔🧺🧺🧺🐔🧺🧺🧺🧺</t>
  </si>
  <si>
    <t>🐔🐔🧺🧺🧺🐔🧺🐔🧺🧺🧺🧺🐔🐔🧺🧺🧺🐔🧺🧺🧺🐔🧺🐔🧺🧺🐔🧺🐔🐔🐔🧺🐔🐔🧺🧺🐔🧺🧺🧺🧺🐔🐔🧺🧺🧺🧺🧺🧺🐔🐔</t>
  </si>
  <si>
    <t>🧺🐔🐔🧺🧺🧺🐔🧺🧺🧺🧺🐔🧺🧺🐔🧺🧺🧺🐔🧺🧺🧺🧺🧺🧺🐔🧺🧺🧺🧺🐔🐔🧺🧺🧺🐔🧺🧺🧺🧺</t>
  </si>
  <si>
    <t>🐔🧺🧺🐔🧺🐔🧺🧺🐔🧺🐔🧺🧺🧺🧺🧺🧺🧺🐔🧺🧺🐔🧺🐔🧺🐔🧺🧺🧺🐔🧺🧺🧺🧺🧺🧺🧺🧺🧺🧺🐔🐔🧺🧺🧺🐔🧺🧺🧺</t>
  </si>
  <si>
    <t>🐔🧺🧺🐔🧺🧺🐔🧺🐔🧺🐔🧺🐔🧺🧺🧺🐔🧺🧺🐔🐔🧺🧺🧺🧺🧺🧺🧺🧺🧺🧺🧺🐔🐔🧺🐔🧺🧺🧺🐔🐔🧺🧺🧺</t>
  </si>
  <si>
    <t>🐔🧺🧺🐔🧺🐔🧺🧺🐔🧺🧺🐔🧺🧺🧺🧺🐔🧺🐔🧺🐔🧺🧺🧺🐔🐔🧺🧺🧺🧺🐔🧺🧺🧺🧺🧺🧺🐔🧺🐔🧺🧺🧺🧺🐔🐔🧺🧺🐔🧺🧺🧺🐔🧺🧺🧺🧺🧺🐔</t>
  </si>
  <si>
    <t>🧺🐔🧺🧺🧺🧺🧺🧺🐔🧺🧺🐔🧺🧺🧺🧺🐔🐔🧺🐔🐔🐔🧺🧺🧺🧺🐔🧺🐔🧺🧺🧺🧺🧺🧺🧺🧺🧺🐔🧺🧺🧺🐔🧺🧺🐔🧺🐔🐔</t>
  </si>
  <si>
    <t>🧺🐔🧺🧺🧺🧺🧺🧺🧺🧺🧺🧺🧺🧺🧺🧺🧺🧺🐔🧺🧺🐔🧺🧺🧺🧺🧺🐔🧺🧺🧺🧺🧺🧺🧺🧺🐔🧺🧺🧺🧺🧺🐔🧺🧺🧺🧺🐔🐔</t>
  </si>
  <si>
    <t>Apple Harvest (in Bushels or Pecks)</t>
  </si>
  <si>
    <t>Apples with or without worms</t>
  </si>
  <si>
    <t>72 Bushels + 14 Pecks</t>
  </si>
  <si>
    <t>37 Bushels + 16 Pecks</t>
  </si>
  <si>
    <t>59 Bushels + 18 Pecks</t>
  </si>
  <si>
    <t>35 Bushels + 15 Pecks</t>
  </si>
  <si>
    <t>53 Bushels + 7 Pecks</t>
  </si>
  <si>
    <t>56 Bushels + 18 Pecks</t>
  </si>
  <si>
    <t>55 Bushels + 13 Pecks</t>
  </si>
  <si>
    <t>39 Bushels + 17 Pecks</t>
  </si>
  <si>
    <t>59 Bushels + 16 Pecks</t>
  </si>
  <si>
    <t>68 Bushels + 13 Pecks</t>
  </si>
  <si>
    <t>64 Bushels + 18 Pecks</t>
  </si>
  <si>
    <t>68 Bushels + 8 Pecks</t>
  </si>
  <si>
    <t>64 Bushels + 5 Pecks</t>
  </si>
  <si>
    <t>42 Bushels + 14 Pecks</t>
  </si>
  <si>
    <t>67 Bushels + 20 Pecks</t>
  </si>
  <si>
    <t>31 Bushels + 17 Pecks</t>
  </si>
  <si>
    <t>62 Bushels + 16 Pecks</t>
  </si>
  <si>
    <t>47 Bushels + 16 Pecks</t>
  </si>
  <si>
    <t>58 Bushels + 15 Pecks</t>
  </si>
  <si>
    <t>58 Bushels + 20 Pecks</t>
  </si>
  <si>
    <t>36 Bushels + 7 Pecks</t>
  </si>
  <si>
    <t>Customer number</t>
  </si>
  <si>
    <t>How many total worms did you find in Level 2?</t>
  </si>
  <si>
    <t>Suppose each peck contains 36 apples. If four pecks make up one bushel, how many complete bushels of apples are in Level 1 excluding the Example?</t>
  </si>
  <si>
    <t>🍎🍎🍎🍎🍎🍎🪱🍎🍎🍎🍎🍎🍎🍎🍎🍎🍎🍎🍎🍎🍎🍎🍎🍎🍎🪱🍎🍎🍎🍎🍎🍎🍎🍎🍎🍎🍎🍎🍎🍎</t>
  </si>
  <si>
    <t>🍎🍎🍎🍎🍎🍎🍎🍎🍎🍎🍎🍎🍎🍎🍎🍎🍎🍎🍎🍎🍎🍎🍎🍎🍎🍎🪱🍎🍎🍎🍎🍎🍎🍎🍎🍎🪱🍎🍎🍎</t>
  </si>
  <si>
    <t>🍎🍎🍎🍎🍎🍎🍎🍎🍎🍎🍎🍎🪱🍎🍎🍎🍎🍎🍎🍎🍎🍎🍎🍎🍎🍎🍎🍎🍎🍎🍎🍎🍎🪱🍎🍎🍎🍎🍎🍎</t>
  </si>
  <si>
    <t>🪱🍎🍎🍎🍎🍎🍎🍎🍎🍎🍎🍎🍎🪱🍎🍎🍎🍎🍎🍎🍎🍎🍎🍎🍎🍎🍎🍎🍎🍎🪱🍎🍎🍎🍎🍎🍎🍎🍎🍎</t>
  </si>
  <si>
    <t>🍎🍎🍎🍎🍎🍎🍎🍎🍎🍎🍎🍎🍎🍎🍎🍎🍎🍎🍎🍎🍎🪱🍎🍎🍎🍎🍎🍎🍎🍎🍎🍎🪱🍎🍎🍎🍎🍎🍎🍎</t>
  </si>
  <si>
    <t>🍎🍎🍎🍎🍎🍎🍎🍎🍎🍎🍎🍎🍎🍎🍎🍎🍎🍎🪱🍎🍎🪱🍎🍎🍎🍎🍎🍎🍎🍎🪱🍎🍎🍎🍎🍎🍎🍎🍎🍎</t>
  </si>
  <si>
    <t>🍎🍎🍎🍎🍎🍎🍎🍎🍎🍎🍎🍎🍎🍎🍎🍎🍎🍎🍎🍎🍎🪱🍎🍎🍎🍎🍎🍎🍎🍎🍎🍎🍎🍎🍎🍎🍎🍎🍎🍎</t>
  </si>
  <si>
    <t>🪱🍎🍎🍎🍎🍎🍎🍎🍎🍎🍎🪱🍎🍎🍎🍎🍎🍎🍎🪱🍎🍎🍎🍎🍎🍎🍎🍎🍎🍎🍎🪱🍎🪱🪱🍎🍎🍎🍎🍎</t>
  </si>
  <si>
    <t>🍎🍎🍎🍎🍎🍎🍎🍎🍎🍎🍎🍎🍎🍎🍎🍎🍎🍎🍎🍎🍎🍎🍎🪱🪱🍎🍎🍎🍎🍎🍎🍎🍎🍎🍎🍎🍎🍎🍎🍎</t>
  </si>
  <si>
    <t>🍎🍎🍎🍎🍎🍎🍎🍎🍎🍎🍎🍎🪱🍎🍎🍎🍎🍎🍎🍎🍎🍎🍎🍎🍎🍎🍎🍎🍎🍎🍎🍎🍎🍎🍎🍎🍎🍎🍎🍎</t>
  </si>
  <si>
    <t>🍎🍎🍎🍎🍎🍎🪱🍎🍎🍎🍎🍎🍎🍎🍎🍎🍎🍎🍎🍎🍎🍎🪱🍎🪱🍎🍎🍎🍎🪱🍎🍎🍎🍎🍎🍎🍎🍎🍎🍎</t>
  </si>
  <si>
    <t>🍎🍎🍎🍎🍎🍎🍎🍎🍎🍎🍎🍎🍎🍎🍎🍎🍎🍎🍎🪱🍎🍎🍎🍎🍎🍎🍎🍎🍎🍎🍎🍎🍎🍎🍎🪱🍎🍎🍎🍎</t>
  </si>
  <si>
    <t>🍎🍎🍎🍎🍎🍎🍎🍎🍎🍎🍎🍎🪱🍎🍎🍎🍎🍎🍎🍎🍎🍎🪱🍎🪱🍎🍎🍎🍎🍎🍎🍎🍎🍎🍎🍎🍎🍎🍎🍎</t>
  </si>
  <si>
    <t>🍎🍎🍎🍎🍎🍎🍎🪱🍎🍎🪱🍎🍎🍎🍎🍎🍎🍎🪱🍎🍎🍎🍎🍎🍎🍎🍎🍎🍎🍎🍎🍎🍎🍎🍎🍎🍎🍎🍎🍎</t>
  </si>
  <si>
    <t>🍎🍎🍎🍎🍎🍎🍎🍎🍎🍎🍎🍎🍎🍎🍎🍎🍎🍎🍎🍎🍎🍎🪱🍎🍎🍎🍎🍎🍎🍎🍎🍎🍎🍎🍎🍎🍎🍎🍎🍎</t>
  </si>
  <si>
    <t>🍎🍎🍎🍎🍎🍎🍎🍎🍎🪱🍎🍎🍎🪱🍎🍎🍎🍎🍎🍎🍎🍎🪱🍎🍎🍎🍎🍎🍎🍎🍎🍎🍎🪱🍎🍎🍎🍎🍎🍎</t>
  </si>
  <si>
    <t>🍎🍎🍎🍎🍎🍎🍎🍎🍎🍎🍎🪱🍎🍎🍎🍎🍎🍎🍎🍎🍎🍎🍎🪱🍎🍎🍎🍎🍎🪱🍎🍎🍎🍎🍎🍎🍎🍎🍎🍎</t>
  </si>
  <si>
    <t>🍎🍎🍎🍎🍎🪱🍎🍎🍎🍎🍎🍎🍎🍎🍎🍎🍎🍎🍎🍎🍎🍎🍎🍎🍎🍎🍎🍎🍎🍎🍎🍎🪱🍎🍎🍎🍎🍎🍎🍎</t>
  </si>
  <si>
    <t>🍎🍎🍎🍎🍎🍎🍎🍎🍎🍎🍎🍎🍎🍎🍎🍎🍎🍎🍎🍎🍎🍎🍎🍎🍎🍎🍎🍎🍎🍎🍎🍎🍎🍎🍎🍎🍎🍎🍎🍎🍎🍎🍎</t>
  </si>
  <si>
    <t>Level 7</t>
  </si>
  <si>
    <t>Hard</t>
  </si>
  <si>
    <t>Harvest</t>
  </si>
  <si>
    <t>Harry will ship each customer's cider with either Rick or Carloline, depending on who offers a better rate.</t>
  </si>
  <si>
    <t>Customer</t>
  </si>
  <si>
    <t>Servings Ordered</t>
  </si>
  <si>
    <t>If Caroline returns to Harry's location after every route, how many miles does she fly to make all her allocated deliveries in Level 7?</t>
  </si>
  <si>
    <t>Harry has noticed some apples containing worms, and he'd like to assess the magnitude of the problem.</t>
  </si>
  <si>
    <t>Harry Seiders makes apple cider.</t>
  </si>
  <si>
    <t>He wants to start shipping cider to his various customers across Excel State.</t>
  </si>
  <si>
    <t>You are interviewing to become his intern, and he's given you this series of problems to solve and showcase your skills.</t>
  </si>
  <si>
    <t>Harry wants to start shipping his cider to customers in Excel State, as depicted on the "Customer Map" tab.</t>
  </si>
  <si>
    <t xml:space="preserve">Right-Angle-Rick has offered to provide ground transport. Rick's vehicles only move vertically and horizonally on the grid with one right-angle turn per route. </t>
  </si>
  <si>
    <t xml:space="preserve">If both vertical and horizontal moves between cells represent 5 miles, how many miles is the route between Harry's facility and each customer? </t>
  </si>
  <si>
    <t xml:space="preserve">Caroline Crowe offers drone-based shipping. Her drones fly the shortest possible distance between any two points. </t>
  </si>
  <si>
    <t xml:space="preserve">Depending on their own trees, Harry's apple pickers send him apples in either pecks (🐔 = 1 peck) or bushels (🧺 = 1 bushel). </t>
  </si>
  <si>
    <t>Tell Harry how many apples he receives in each harvest.</t>
  </si>
  <si>
    <t>Regardless of the source, all pecks contain 36 apples. A bushel contains 4 pecks.</t>
  </si>
  <si>
    <t xml:space="preserve"> </t>
  </si>
  <si>
    <t>Microsoft Excel Collegiate Challenge 2025</t>
  </si>
  <si>
    <t>Original Case Author</t>
  </si>
  <si>
    <t>Case Design Team</t>
  </si>
  <si>
    <t>Harry Seiders' Cider -  Varsity Edition</t>
  </si>
  <si>
    <t>Levels</t>
  </si>
  <si>
    <t xml:space="preserve">Example3: </t>
  </si>
  <si>
    <t>Since each peck contains 36 apples, the harvest contains a total of 36 * 170 = 6,120 apples.</t>
  </si>
  <si>
    <t>Harry makes cider in small batches. His recipe for one batch calls for 10 apples, and each batch yields 25 servings.</t>
  </si>
  <si>
    <t>If Harry does NOT make partial batches, how many servings will each harvest produce?</t>
  </si>
  <si>
    <t>Example4:</t>
  </si>
  <si>
    <t>Rick must travel 17 cells down, make a 90-degree turn, and then travel 9 cells to the right for a total distance of 26 cells.</t>
  </si>
  <si>
    <t>Caroline must travel 17 vertical cells and  9 horizontal cells, which correspond to 17 * 5 = 85 vertical miles and 9 * 5 = 45 horizonatal miles.</t>
  </si>
  <si>
    <t>Since Caroline's drones fly the most direct distance, she can use the Pythagorean theorm to compute distance.</t>
  </si>
  <si>
    <t>Example6:</t>
  </si>
  <si>
    <t xml:space="preserve">Example5: </t>
  </si>
  <si>
    <t>The harvest contains 72 bushels and 14 pecks, which is equivalent to 72 * 4 + 14 = 302 pecks.</t>
  </si>
  <si>
    <t>Example7:</t>
  </si>
  <si>
    <t>Rick will carry an unlimited quantity of servings for $2.50 per mile.</t>
  </si>
  <si>
    <t>Rick's distance to Customer (from Example5) is 130 miles. Rick's cost to ship 5,600 servings is 130 * 2.50 = $325.</t>
  </si>
  <si>
    <t>Because Caroline offers cheaper total shipping, Harry pays Caroline $251 to ship to Customer 0.</t>
  </si>
  <si>
    <t>Since each peck contains 36 apples, the harvest contains 302 * 36 = 10,872 apples.</t>
  </si>
  <si>
    <t>Harry can make 1,087 complete batches which yield 1,087 * 25 = 27,175 servings.</t>
  </si>
  <si>
    <t>Emoji</t>
  </si>
  <si>
    <t>Unicode</t>
  </si>
  <si>
    <t>🍎</t>
  </si>
  <si>
    <t>Apple with worm</t>
  </si>
  <si>
    <t>Good apple</t>
  </si>
  <si>
    <t>Description</t>
  </si>
  <si>
    <t>Peck</t>
  </si>
  <si>
    <t>Bushel</t>
  </si>
  <si>
    <t>The harvest contains 14 individual pecks and 39 individual bushels.</t>
  </si>
  <si>
    <t>Since there are four pecks per bushel, the harvest contains 14 + 4*39= 170 pecks.</t>
  </si>
  <si>
    <t>Harry's factory is in cell K20. Customer 0 (Cust0) lives in cell T37.</t>
  </si>
  <si>
    <t>Since each cell represents 5 mile, Rick travels 26 * 5 = 130 miles.</t>
  </si>
  <si>
    <t xml:space="preserve">The drone would therefore fly </t>
  </si>
  <si>
    <t>Caroline can carry 2,500 servings per trip at a fixed cost of $50 per trip (e.g., an order of 5,600 servings requires three trips). Plus, Caroline charges $1.05 a mile per customer order (e.g., an order of 5,600 servings is one order).</t>
  </si>
  <si>
    <t xml:space="preserve">Caroline's distance to Customer (from Example6) is 96 miles. Her mileage cost to ship the order of 5,600 servings is 96 * 1.05 = $101 (rounded to nearest $). </t>
  </si>
  <si>
    <t>Since she can only ship 2,500 servings per trip, she must make 3 trips for $50 each. Her total shipping cost is 101 + 3 * 50 = $251.</t>
  </si>
  <si>
    <t>Suppose Right-Angle Rick leaves Harry's location, travels to Harry's customers 1 through 20 in order by their customer numbers, and then returns to Harry. What is his total distance traveled in number of miles?</t>
  </si>
  <si>
    <t>Hints:</t>
  </si>
  <si>
    <t>Game1 answer between 20 and 30</t>
  </si>
  <si>
    <t>Game2 answer between 40 and 50</t>
  </si>
  <si>
    <t>Game3 answer between 35 and 45</t>
  </si>
  <si>
    <t>Game21 answer between 20 and 30</t>
  </si>
  <si>
    <t>Game22 answer between 38 and 48</t>
  </si>
  <si>
    <t>Game23 answer between 10 and 20</t>
  </si>
  <si>
    <t>Game41 answer between 5070 and 6000</t>
  </si>
  <si>
    <t>Game42 answer between 6190 and 6220</t>
  </si>
  <si>
    <t>Game43 answer between 5530 and 5560</t>
  </si>
  <si>
    <t>Game61 answer between 14700 and 14800</t>
  </si>
  <si>
    <t>Game62 answer between 22800 and 22900</t>
  </si>
  <si>
    <t>Game63 answer between 13900 and 14000</t>
  </si>
  <si>
    <t>Game81 answer between 70 and 100</t>
  </si>
  <si>
    <t>Game82 answer between 50 and 80</t>
  </si>
  <si>
    <t>Game83 answer between 120 and 150</t>
  </si>
  <si>
    <t>Game101 answer between 100 and 130</t>
  </si>
  <si>
    <t>Game102 answer between 70 and 100</t>
  </si>
  <si>
    <t>Game103 answer between 20 and 50</t>
  </si>
  <si>
    <t>Game121 answer between 260 and 300</t>
  </si>
  <si>
    <t>Game122 answer between 160 and 200</t>
  </si>
  <si>
    <t>Game123 answer between 160 and 200</t>
  </si>
  <si>
    <t>Example7</t>
  </si>
  <si>
    <t>Note that Caroline does not charge per mile traveled (based on the number of trips), so mileage is only charged once per order.</t>
  </si>
  <si>
    <t>Note that emojis represent two characters. E.g., Excel considers each apple emoji (🍎) to be two characters.</t>
  </si>
  <si>
    <t>If he combines the leftover apples from Level 4 (excluding the Example), how many additional batches of cider can Harry make?</t>
  </si>
  <si>
    <t>To make the game more exciting, we have created 5 bonus questions for you. Bonus 4 can be answered at any time, while the other four bonus questions require solving the related levels first.</t>
  </si>
  <si>
    <t>Eric Kelley</t>
  </si>
  <si>
    <t>Chris McNeil</t>
  </si>
  <si>
    <t>Leo Fernandez</t>
  </si>
  <si>
    <t>Gina Nicolosi</t>
  </si>
  <si>
    <r>
      <rPr>
        <sz val="12"/>
        <rFont val="Roboto"/>
      </rPr>
      <t xml:space="preserve">Show Harry that you can count. </t>
    </r>
    <r>
      <rPr>
        <b/>
        <sz val="12"/>
        <rFont val="Roboto"/>
      </rPr>
      <t xml:space="preserve">How many apples are in each row? </t>
    </r>
  </si>
  <si>
    <r>
      <t xml:space="preserve">Example1: </t>
    </r>
    <r>
      <rPr>
        <sz val="12"/>
        <rFont val="Roboto"/>
      </rPr>
      <t>The apple emojis in Example 1 consist of 32 total Excel characters.  Each emoji is 2 characters. So total apples = 32 divided by 2 = 16.</t>
    </r>
  </si>
  <si>
    <r>
      <rPr>
        <sz val="12"/>
        <rFont val="Roboto"/>
      </rPr>
      <t xml:space="preserve">Examine each group of 40 apples one at a time in order. </t>
    </r>
    <r>
      <rPr>
        <b/>
        <sz val="12"/>
        <rFont val="Roboto"/>
      </rPr>
      <t>How many good apples (🍎) can you find before you find an apple containing a worm (🪱)?</t>
    </r>
  </si>
  <si>
    <r>
      <t xml:space="preserve">Example2: </t>
    </r>
    <r>
      <rPr>
        <sz val="12"/>
        <rFont val="Roboto"/>
      </rPr>
      <t>The first 6 apples are good apples. The 7th apple contains a worm. The correct answer is therefore 6.</t>
    </r>
  </si>
  <si>
    <t>If both vertical and horizontal moves between cells represent 5 miles, how many miles is Caroline's route between Harry's facility and each customer? Round answers to the nearest mile.</t>
  </si>
  <si>
    <t>Compute Harry's cost (in dollars) to ship each order assuming he always chooses the cheaper carrier. Round shipping distance to the nearest mile and shipping costs to the nearest dollar.</t>
  </si>
  <si>
    <t>Your Answers</t>
  </si>
  <si>
    <t>Case Information</t>
  </si>
  <si>
    <t>MECC Jobs</t>
  </si>
  <si>
    <t>MECC sponsors such as Siemens, New York Life, Alvarez &amp; Marsal, and BDO have all hired MECC participants. Will you be next?</t>
  </si>
  <si>
    <t>Earn MECC Badges</t>
  </si>
  <si>
    <t>Live participation in Weekend Battles counts towards earning the Excel Athlete Badge. Complete more challenges to earn the badge to post on LinkedIn!</t>
  </si>
  <si>
    <t>How many worms in total appear in Level 2, excluding the Example?</t>
  </si>
  <si>
    <t>If Caroline returns to Harry's location after every route (excluding the Example), how many miles does she fly to make all her allocated deliveries in Level 7?</t>
  </si>
  <si>
    <t>This case originally appeared as a part of the MECC Weekend Battle series in March 2025. The case is centered around you showcasing your skills to Harry.</t>
  </si>
  <si>
    <t>Bushels</t>
  </si>
  <si>
    <t>Pecks</t>
  </si>
  <si>
    <t>Row</t>
  </si>
  <si>
    <t>Cols</t>
  </si>
  <si>
    <t>Harry</t>
  </si>
  <si>
    <t>Adres</t>
  </si>
  <si>
    <t>Up / Down</t>
  </si>
  <si>
    <t>Left / Right</t>
  </si>
  <si>
    <t>Total</t>
  </si>
  <si>
    <t>Miles</t>
  </si>
  <si>
    <t>Caroline (Milage)</t>
  </si>
  <si>
    <t>Caroline (cost full)</t>
  </si>
  <si>
    <t>Rick (Milage)</t>
  </si>
  <si>
    <t>Rick (Cost)</t>
  </si>
  <si>
    <t>Min Who?</t>
  </si>
  <si>
    <t>Min $</t>
  </si>
  <si>
    <t>Rows</t>
  </si>
  <si>
    <t>Col</t>
  </si>
  <si>
    <t>Milage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</si>
</sst>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* #,##0.00_);_(* \(#,##0.00\);_(* &quot;-&quot;??_);_(@_)"/>
    <numFmt numFmtId="165" formatCode="#,##0;\(#,##0\);\-"/>
    <numFmt numFmtId="166" formatCode="0.00000000"/>
  </numFmts>
  <fonts count="5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Roboto"/>
    </font>
    <font>
      <sz val="11"/>
      <name val="Roboto"/>
    </font>
    <font>
      <u/>
      <sz val="11"/>
      <color theme="10"/>
      <name val="Calibri"/>
      <family val="2"/>
      <scheme val="minor"/>
    </font>
    <font>
      <sz val="11"/>
      <color theme="7" tint="-0.499984740745262"/>
      <name val="Roboto"/>
    </font>
    <font>
      <sz val="12"/>
      <color theme="7" tint="-0.499984740745262"/>
      <name val="Roboto"/>
    </font>
    <font>
      <b/>
      <sz val="12"/>
      <color theme="7" tint="-0.499984740745262"/>
      <name val="Roboto"/>
    </font>
    <font>
      <b/>
      <sz val="18"/>
      <color theme="0"/>
      <name val="Roboto"/>
    </font>
    <font>
      <sz val="11"/>
      <color theme="1"/>
      <name val="Calibri"/>
      <family val="2"/>
      <scheme val="minor"/>
    </font>
    <font>
      <sz val="12"/>
      <color rgb="FF806000"/>
      <name val="Roboto"/>
    </font>
    <font>
      <sz val="11"/>
      <color rgb="FFFF0000"/>
      <name val="Calibri"/>
      <family val="2"/>
      <scheme val="minor"/>
    </font>
    <font>
      <sz val="9"/>
      <color rgb="FFFF0000"/>
      <name val="Roboto"/>
    </font>
    <font>
      <sz val="14"/>
      <name val="Roboto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Roboto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2"/>
      <color theme="1"/>
      <name val="Aptos"/>
      <family val="2"/>
    </font>
    <font>
      <b/>
      <sz val="26"/>
      <color theme="0"/>
      <name val="Futura"/>
      <family val="2"/>
    </font>
    <font>
      <sz val="12"/>
      <color theme="1"/>
      <name val="Roboto"/>
    </font>
    <font>
      <b/>
      <sz val="24"/>
      <color theme="0"/>
      <name val="Futura"/>
      <family val="2"/>
    </font>
    <font>
      <b/>
      <sz val="12"/>
      <color theme="1"/>
      <name val="Robotech"/>
    </font>
    <font>
      <b/>
      <sz val="18"/>
      <color theme="0"/>
      <name val="Futura"/>
      <family val="2"/>
    </font>
    <font>
      <sz val="18"/>
      <color theme="1"/>
      <name val="Roboto"/>
    </font>
    <font>
      <u/>
      <sz val="20"/>
      <color theme="10"/>
      <name val="Aptos"/>
      <family val="2"/>
    </font>
    <font>
      <b/>
      <sz val="12"/>
      <name val="Aptos"/>
      <family val="2"/>
    </font>
    <font>
      <sz val="12"/>
      <color theme="1"/>
      <name val="Calibri"/>
      <family val="2"/>
    </font>
    <font>
      <b/>
      <sz val="12"/>
      <color theme="0"/>
      <name val="Roboto"/>
    </font>
    <font>
      <i/>
      <sz val="14"/>
      <color theme="1"/>
      <name val="Roboto"/>
    </font>
    <font>
      <sz val="20"/>
      <color theme="1"/>
      <name val="Aptos"/>
      <family val="2"/>
    </font>
    <font>
      <b/>
      <sz val="14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name val="Roboto"/>
    </font>
    <font>
      <sz val="12"/>
      <color rgb="FFFF0000"/>
      <name val="Roboto"/>
    </font>
    <font>
      <b/>
      <sz val="12"/>
      <name val="Roboto"/>
    </font>
    <font>
      <i/>
      <sz val="12"/>
      <color theme="1"/>
      <name val="Calibri"/>
      <family val="2"/>
      <scheme val="minor"/>
    </font>
    <font>
      <i/>
      <sz val="12"/>
      <color theme="1"/>
      <name val="Roboto"/>
    </font>
    <font>
      <b/>
      <sz val="14"/>
      <color theme="0"/>
      <name val="Roboto"/>
    </font>
    <font>
      <b/>
      <sz val="12"/>
      <color theme="1"/>
      <name val="Roboto"/>
    </font>
    <font>
      <b/>
      <sz val="16"/>
      <color theme="1"/>
      <name val="Roboto"/>
    </font>
    <font>
      <b/>
      <sz val="11"/>
      <color theme="0"/>
      <name val="Roboto"/>
    </font>
    <font>
      <b/>
      <sz val="11"/>
      <color theme="1"/>
      <name val="Roboto"/>
    </font>
    <font>
      <b/>
      <sz val="20"/>
      <color theme="0"/>
      <name val="Futura"/>
      <family val="2"/>
    </font>
    <font>
      <b/>
      <sz val="24"/>
      <color theme="0"/>
      <name val="Futura"/>
      <family val="2"/>
    </font>
    <font>
      <sz val="20"/>
      <color theme="1"/>
      <name val="Calibri"/>
      <family val="2"/>
      <scheme val="minor"/>
    </font>
    <font>
      <b/>
      <sz val="18"/>
      <color theme="0"/>
      <name val="Futura"/>
      <family val="2"/>
    </font>
    <font>
      <sz val="16"/>
      <name val="Roboto"/>
    </font>
    <font>
      <i/>
      <sz val="11"/>
      <name val="Roboto"/>
    </font>
    <font>
      <b/>
      <sz val="11"/>
      <name val="Roboto"/>
    </font>
    <font>
      <sz val="12"/>
      <color rgb="FFFFFFFF"/>
      <name val="Arial"/>
      <family val="2"/>
      <charset val="238"/>
    </font>
    <font>
      <sz val="16"/>
      <color rgb="FFC00000"/>
      <name val="Roboto"/>
    </font>
    <font>
      <sz val="16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683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1838"/>
        <bgColor indexed="64"/>
      </patternFill>
    </fill>
    <fill>
      <patternFill patternType="solid">
        <fgColor rgb="FFED203F"/>
        <bgColor indexed="64"/>
      </patternFill>
    </fill>
    <fill>
      <patternFill patternType="solid">
        <fgColor rgb="FFBC1F3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6C6C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E1B3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2" fillId="0" borderId="0"/>
    <xf numFmtId="0" fontId="9" fillId="0" borderId="0"/>
    <xf numFmtId="0" fontId="9" fillId="0" borderId="0"/>
    <xf numFmtId="0" fontId="1" fillId="0" borderId="0"/>
    <xf numFmtId="0" fontId="48" fillId="0" borderId="0"/>
  </cellStyleXfs>
  <cellXfs count="170">
    <xf numFmtId="0" fontId="0" fillId="0" borderId="0" xfId="0"/>
    <xf numFmtId="0" fontId="8" fillId="2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center" vertical="center"/>
    </xf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0" fillId="0" borderId="0" xfId="0" applyNumberFormat="1"/>
    <xf numFmtId="0" fontId="2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7" fillId="0" borderId="0" xfId="0" applyFont="1"/>
    <xf numFmtId="0" fontId="17" fillId="0" borderId="0" xfId="0" quotePrefix="1" applyFont="1"/>
    <xf numFmtId="0" fontId="17" fillId="0" borderId="0" xfId="0" applyFont="1" applyAlignment="1">
      <alignment horizontal="left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left" vertical="center"/>
    </xf>
    <xf numFmtId="166" fontId="17" fillId="0" borderId="0" xfId="0" applyNumberFormat="1" applyFont="1"/>
    <xf numFmtId="0" fontId="20" fillId="0" borderId="0" xfId="0" applyFont="1"/>
    <xf numFmtId="0" fontId="21" fillId="4" borderId="19" xfId="0" applyFont="1" applyFill="1" applyBorder="1" applyAlignment="1">
      <alignment horizontal="centerContinuous" vertical="center"/>
    </xf>
    <xf numFmtId="0" fontId="22" fillId="0" borderId="0" xfId="0" applyFont="1"/>
    <xf numFmtId="3" fontId="22" fillId="0" borderId="0" xfId="0" applyNumberFormat="1" applyFont="1"/>
    <xf numFmtId="0" fontId="23" fillId="5" borderId="0" xfId="0" applyFont="1" applyFill="1" applyAlignment="1">
      <alignment horizontal="centerContinuous" vertical="center" wrapText="1"/>
    </xf>
    <xf numFmtId="0" fontId="24" fillId="0" borderId="0" xfId="0" applyFont="1" applyAlignment="1">
      <alignment wrapText="1"/>
    </xf>
    <xf numFmtId="0" fontId="25" fillId="6" borderId="19" xfId="0" applyFont="1" applyFill="1" applyBorder="1" applyAlignment="1">
      <alignment horizontal="centerContinuous" vertical="center"/>
    </xf>
    <xf numFmtId="0" fontId="25" fillId="6" borderId="19" xfId="0" applyFont="1" applyFill="1" applyBorder="1" applyAlignment="1">
      <alignment horizontal="centerContinuous" vertical="center" wrapText="1"/>
    </xf>
    <xf numFmtId="3" fontId="20" fillId="0" borderId="0" xfId="0" applyNumberFormat="1" applyFont="1"/>
    <xf numFmtId="0" fontId="26" fillId="0" borderId="19" xfId="0" applyFont="1" applyBorder="1" applyAlignment="1">
      <alignment horizontal="centerContinuous"/>
    </xf>
    <xf numFmtId="0" fontId="24" fillId="0" borderId="19" xfId="0" applyFont="1" applyBorder="1" applyAlignment="1">
      <alignment horizontal="centerContinuous" wrapText="1"/>
    </xf>
    <xf numFmtId="0" fontId="28" fillId="0" borderId="0" xfId="4" applyFont="1" applyFill="1" applyBorder="1" applyAlignment="1">
      <alignment vertical="top"/>
    </xf>
    <xf numFmtId="0" fontId="25" fillId="6" borderId="23" xfId="0" applyFont="1" applyFill="1" applyBorder="1" applyAlignment="1">
      <alignment horizontal="centerContinuous" vertical="center"/>
    </xf>
    <xf numFmtId="0" fontId="29" fillId="0" borderId="17" xfId="0" applyFont="1" applyBorder="1" applyAlignment="1">
      <alignment vertical="top" wrapText="1"/>
    </xf>
    <xf numFmtId="0" fontId="29" fillId="0" borderId="18" xfId="0" applyFont="1" applyBorder="1" applyAlignment="1">
      <alignment vertical="top" wrapText="1"/>
    </xf>
    <xf numFmtId="0" fontId="29" fillId="0" borderId="0" xfId="0" applyFont="1" applyAlignment="1">
      <alignment vertical="top" wrapText="1"/>
    </xf>
    <xf numFmtId="0" fontId="29" fillId="0" borderId="12" xfId="0" applyFont="1" applyBorder="1" applyAlignment="1">
      <alignment vertical="top" wrapText="1"/>
    </xf>
    <xf numFmtId="0" fontId="29" fillId="0" borderId="13" xfId="0" applyFont="1" applyBorder="1" applyAlignment="1">
      <alignment vertical="top" wrapText="1"/>
    </xf>
    <xf numFmtId="0" fontId="29" fillId="0" borderId="14" xfId="0" applyFont="1" applyBorder="1" applyAlignment="1">
      <alignment vertical="top" wrapText="1"/>
    </xf>
    <xf numFmtId="0" fontId="29" fillId="0" borderId="15" xfId="0" applyFont="1" applyBorder="1" applyAlignment="1">
      <alignment vertical="top" wrapText="1"/>
    </xf>
    <xf numFmtId="0" fontId="20" fillId="0" borderId="0" xfId="0" applyFont="1" applyAlignment="1">
      <alignment horizontal="left" vertical="center" wrapText="1"/>
    </xf>
    <xf numFmtId="0" fontId="25" fillId="4" borderId="19" xfId="0" applyFont="1" applyFill="1" applyBorder="1" applyAlignment="1">
      <alignment horizontal="centerContinuous" vertical="center"/>
    </xf>
    <xf numFmtId="0" fontId="30" fillId="6" borderId="8" xfId="0" applyFont="1" applyFill="1" applyBorder="1" applyAlignment="1">
      <alignment horizontal="center" vertical="center"/>
    </xf>
    <xf numFmtId="0" fontId="0" fillId="0" borderId="33" xfId="0" applyBorder="1"/>
    <xf numFmtId="0" fontId="17" fillId="0" borderId="34" xfId="0" applyFont="1" applyBorder="1"/>
    <xf numFmtId="0" fontId="17" fillId="0" borderId="33" xfId="0" applyFont="1" applyBorder="1"/>
    <xf numFmtId="0" fontId="12" fillId="0" borderId="36" xfId="0" applyFont="1" applyBorder="1" applyAlignment="1">
      <alignment horizontal="left" vertical="center"/>
    </xf>
    <xf numFmtId="0" fontId="0" fillId="0" borderId="36" xfId="0" applyBorder="1"/>
    <xf numFmtId="0" fontId="17" fillId="0" borderId="37" xfId="0" applyFont="1" applyBorder="1"/>
    <xf numFmtId="0" fontId="16" fillId="0" borderId="33" xfId="0" applyFont="1" applyBorder="1" applyAlignment="1">
      <alignment horizontal="left" vertical="center"/>
    </xf>
    <xf numFmtId="0" fontId="17" fillId="0" borderId="0" xfId="0" applyFont="1" applyAlignment="1">
      <alignment horizontal="center"/>
    </xf>
    <xf numFmtId="3" fontId="8" fillId="2" borderId="5" xfId="3" applyNumberFormat="1" applyFont="1" applyFill="1" applyBorder="1" applyAlignment="1">
      <alignment horizontal="center" vertical="center"/>
    </xf>
    <xf numFmtId="3" fontId="0" fillId="0" borderId="0" xfId="3" applyNumberFormat="1" applyFont="1" applyAlignment="1">
      <alignment horizontal="center"/>
    </xf>
    <xf numFmtId="3" fontId="8" fillId="2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30" fillId="6" borderId="1" xfId="0" applyFont="1" applyFill="1" applyBorder="1" applyAlignment="1">
      <alignment horizontal="centerContinuous" vertical="center"/>
    </xf>
    <xf numFmtId="0" fontId="30" fillId="6" borderId="2" xfId="0" applyFont="1" applyFill="1" applyBorder="1" applyAlignment="1">
      <alignment horizontal="centerContinuous" vertical="center"/>
    </xf>
    <xf numFmtId="0" fontId="30" fillId="6" borderId="3" xfId="0" applyFont="1" applyFill="1" applyBorder="1" applyAlignment="1">
      <alignment horizontal="centerContinuous" vertical="center"/>
    </xf>
    <xf numFmtId="0" fontId="30" fillId="6" borderId="8" xfId="0" applyFont="1" applyFill="1" applyBorder="1" applyAlignment="1">
      <alignment horizontal="center" vertical="center" wrapText="1"/>
    </xf>
    <xf numFmtId="0" fontId="31" fillId="8" borderId="8" xfId="0" applyFont="1" applyFill="1" applyBorder="1" applyAlignment="1">
      <alignment horizontal="center" vertical="center"/>
    </xf>
    <xf numFmtId="0" fontId="31" fillId="9" borderId="8" xfId="0" applyFont="1" applyFill="1" applyBorder="1" applyAlignment="1">
      <alignment horizontal="center" vertical="center"/>
    </xf>
    <xf numFmtId="0" fontId="31" fillId="10" borderId="8" xfId="0" applyFont="1" applyFill="1" applyBorder="1" applyAlignment="1">
      <alignment horizontal="center" vertical="center"/>
    </xf>
    <xf numFmtId="0" fontId="2" fillId="0" borderId="0" xfId="5" applyFont="1" applyAlignment="1">
      <alignment horizontal="center" vertical="center"/>
    </xf>
    <xf numFmtId="0" fontId="33" fillId="7" borderId="0" xfId="0" applyFont="1" applyFill="1" applyAlignment="1">
      <alignment horizontal="center" vertical="center"/>
    </xf>
    <xf numFmtId="0" fontId="36" fillId="0" borderId="19" xfId="0" applyFont="1" applyBorder="1" applyAlignment="1">
      <alignment horizontal="center"/>
    </xf>
    <xf numFmtId="0" fontId="36" fillId="0" borderId="32" xfId="0" applyFont="1" applyBorder="1" applyAlignment="1">
      <alignment horizontal="left" vertical="center"/>
    </xf>
    <xf numFmtId="0" fontId="35" fillId="0" borderId="0" xfId="0" applyFont="1" applyAlignment="1">
      <alignment horizontal="left"/>
    </xf>
    <xf numFmtId="0" fontId="36" fillId="0" borderId="35" xfId="0" applyFont="1" applyBorder="1" applyAlignment="1">
      <alignment horizontal="left" vertical="center"/>
    </xf>
    <xf numFmtId="0" fontId="37" fillId="0" borderId="36" xfId="0" applyFont="1" applyBorder="1" applyAlignment="1">
      <alignment horizontal="left" vertical="center"/>
    </xf>
    <xf numFmtId="0" fontId="1" fillId="0" borderId="36" xfId="0" applyFont="1" applyBorder="1"/>
    <xf numFmtId="0" fontId="34" fillId="0" borderId="36" xfId="0" applyFont="1" applyBorder="1"/>
    <xf numFmtId="0" fontId="35" fillId="0" borderId="36" xfId="0" applyFont="1" applyBorder="1"/>
    <xf numFmtId="0" fontId="35" fillId="0" borderId="37" xfId="0" applyFont="1" applyBorder="1"/>
    <xf numFmtId="0" fontId="34" fillId="0" borderId="0" xfId="0" applyFont="1" applyAlignment="1">
      <alignment horizontal="left"/>
    </xf>
    <xf numFmtId="0" fontId="1" fillId="0" borderId="0" xfId="0" applyFont="1"/>
    <xf numFmtId="0" fontId="35" fillId="0" borderId="0" xfId="0" applyFont="1"/>
    <xf numFmtId="0" fontId="37" fillId="0" borderId="33" xfId="0" applyFont="1" applyBorder="1" applyAlignment="1">
      <alignment horizontal="left" vertical="center"/>
    </xf>
    <xf numFmtId="0" fontId="1" fillId="0" borderId="33" xfId="0" applyFont="1" applyBorder="1"/>
    <xf numFmtId="0" fontId="36" fillId="0" borderId="33" xfId="0" applyFont="1" applyBorder="1"/>
    <xf numFmtId="0" fontId="35" fillId="0" borderId="33" xfId="0" applyFont="1" applyBorder="1"/>
    <xf numFmtId="0" fontId="35" fillId="0" borderId="34" xfId="0" applyFont="1" applyBorder="1"/>
    <xf numFmtId="3" fontId="30" fillId="6" borderId="8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36" fillId="0" borderId="0" xfId="0" applyFont="1"/>
    <xf numFmtId="0" fontId="30" fillId="6" borderId="1" xfId="0" applyFont="1" applyFill="1" applyBorder="1" applyAlignment="1">
      <alignment horizontal="left" vertical="center"/>
    </xf>
    <xf numFmtId="0" fontId="30" fillId="6" borderId="2" xfId="0" applyFont="1" applyFill="1" applyBorder="1" applyAlignment="1">
      <alignment horizontal="center" vertical="center"/>
    </xf>
    <xf numFmtId="0" fontId="30" fillId="6" borderId="3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left" vertical="center"/>
    </xf>
    <xf numFmtId="0" fontId="36" fillId="0" borderId="6" xfId="0" applyFont="1" applyBorder="1" applyAlignment="1">
      <alignment horizontal="center" vertical="center"/>
    </xf>
    <xf numFmtId="0" fontId="35" fillId="0" borderId="0" xfId="0" applyFont="1" applyAlignment="1">
      <alignment horizontal="center"/>
    </xf>
    <xf numFmtId="0" fontId="35" fillId="0" borderId="34" xfId="0" applyFont="1" applyBorder="1" applyAlignment="1">
      <alignment horizontal="center"/>
    </xf>
    <xf numFmtId="0" fontId="30" fillId="6" borderId="38" xfId="0" applyFont="1" applyFill="1" applyBorder="1" applyAlignment="1">
      <alignment horizontal="center" vertical="center"/>
    </xf>
    <xf numFmtId="0" fontId="30" fillId="6" borderId="38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left"/>
    </xf>
    <xf numFmtId="0" fontId="22" fillId="0" borderId="0" xfId="0" applyFont="1" applyAlignment="1">
      <alignment vertical="center"/>
    </xf>
    <xf numFmtId="0" fontId="36" fillId="0" borderId="0" xfId="0" applyFont="1" applyAlignment="1">
      <alignment horizontal="left"/>
    </xf>
    <xf numFmtId="0" fontId="36" fillId="0" borderId="0" xfId="0" applyFont="1" applyAlignment="1">
      <alignment vertical="center"/>
    </xf>
    <xf numFmtId="0" fontId="39" fillId="0" borderId="0" xfId="0" applyFont="1"/>
    <xf numFmtId="0" fontId="40" fillId="0" borderId="0" xfId="0" applyFont="1" applyAlignment="1">
      <alignment vertical="center"/>
    </xf>
    <xf numFmtId="0" fontId="38" fillId="0" borderId="0" xfId="0" applyFont="1" applyAlignment="1">
      <alignment horizontal="left" vertical="top"/>
    </xf>
    <xf numFmtId="0" fontId="41" fillId="5" borderId="8" xfId="0" applyFont="1" applyFill="1" applyBorder="1" applyAlignment="1">
      <alignment horizontal="center" vertical="center"/>
    </xf>
    <xf numFmtId="0" fontId="42" fillId="0" borderId="16" xfId="0" applyFont="1" applyBorder="1" applyAlignment="1">
      <alignment horizontal="left" vertical="top"/>
    </xf>
    <xf numFmtId="0" fontId="42" fillId="0" borderId="11" xfId="0" applyFont="1" applyBorder="1" applyAlignment="1">
      <alignment horizontal="left" vertical="top"/>
    </xf>
    <xf numFmtId="0" fontId="22" fillId="0" borderId="19" xfId="0" applyFont="1" applyBorder="1" applyAlignment="1">
      <alignment horizontal="center"/>
    </xf>
    <xf numFmtId="0" fontId="43" fillId="11" borderId="0" xfId="6" applyFont="1" applyFill="1"/>
    <xf numFmtId="3" fontId="2" fillId="11" borderId="0" xfId="6" applyNumberFormat="1" applyFont="1" applyFill="1"/>
    <xf numFmtId="0" fontId="2" fillId="11" borderId="0" xfId="6" applyFont="1" applyFill="1"/>
    <xf numFmtId="0" fontId="2" fillId="11" borderId="0" xfId="6" applyFont="1" applyFill="1" applyAlignment="1">
      <alignment vertical="top" wrapText="1"/>
    </xf>
    <xf numFmtId="0" fontId="3" fillId="11" borderId="0" xfId="6" applyFont="1" applyFill="1" applyAlignment="1">
      <alignment vertical="top" wrapText="1"/>
    </xf>
    <xf numFmtId="0" fontId="3" fillId="11" borderId="0" xfId="6" applyFont="1" applyFill="1"/>
    <xf numFmtId="0" fontId="44" fillId="12" borderId="8" xfId="6" applyFont="1" applyFill="1" applyBorder="1" applyAlignment="1">
      <alignment horizontal="center" vertical="center"/>
    </xf>
    <xf numFmtId="3" fontId="44" fillId="12" borderId="8" xfId="6" applyNumberFormat="1" applyFont="1" applyFill="1" applyBorder="1" applyAlignment="1">
      <alignment horizontal="center" vertical="center"/>
    </xf>
    <xf numFmtId="0" fontId="5" fillId="11" borderId="39" xfId="6" applyFont="1" applyFill="1" applyBorder="1" applyAlignment="1">
      <alignment horizontal="center" vertical="center" wrapText="1"/>
    </xf>
    <xf numFmtId="1" fontId="8" fillId="2" borderId="40" xfId="6" applyNumberFormat="1" applyFont="1" applyFill="1" applyBorder="1" applyAlignment="1">
      <alignment horizontal="center" vertical="center"/>
    </xf>
    <xf numFmtId="0" fontId="7" fillId="0" borderId="39" xfId="5" applyFont="1" applyBorder="1" applyAlignment="1">
      <alignment horizontal="center" vertical="center"/>
    </xf>
    <xf numFmtId="0" fontId="9" fillId="0" borderId="0" xfId="7" applyAlignment="1">
      <alignment horizontal="left"/>
    </xf>
    <xf numFmtId="0" fontId="5" fillId="11" borderId="4" xfId="6" applyFont="1" applyFill="1" applyBorder="1" applyAlignment="1">
      <alignment horizontal="center" vertical="center" wrapText="1"/>
    </xf>
    <xf numFmtId="0" fontId="7" fillId="0" borderId="4" xfId="5" applyFont="1" applyBorder="1" applyAlignment="1">
      <alignment horizontal="center" vertical="center"/>
    </xf>
    <xf numFmtId="0" fontId="6" fillId="0" borderId="4" xfId="6" applyFont="1" applyBorder="1" applyAlignment="1">
      <alignment horizontal="center" vertical="center" wrapText="1"/>
    </xf>
    <xf numFmtId="0" fontId="2" fillId="11" borderId="0" xfId="6" applyFont="1" applyFill="1" applyAlignment="1">
      <alignment horizontal="center"/>
    </xf>
    <xf numFmtId="3" fontId="2" fillId="11" borderId="0" xfId="6" applyNumberFormat="1" applyFont="1" applyFill="1" applyAlignment="1">
      <alignment horizontal="center"/>
    </xf>
    <xf numFmtId="0" fontId="2" fillId="0" borderId="0" xfId="6" applyFont="1" applyAlignment="1">
      <alignment vertical="center"/>
    </xf>
    <xf numFmtId="0" fontId="45" fillId="0" borderId="0" xfId="6" applyFont="1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6" applyFont="1" applyAlignment="1">
      <alignment vertical="center"/>
    </xf>
    <xf numFmtId="0" fontId="20" fillId="0" borderId="0" xfId="5" applyFont="1"/>
    <xf numFmtId="0" fontId="24" fillId="0" borderId="0" xfId="5" applyFont="1" applyAlignment="1">
      <alignment wrapText="1"/>
    </xf>
    <xf numFmtId="0" fontId="47" fillId="5" borderId="0" xfId="8" applyFont="1" applyFill="1" applyAlignment="1">
      <alignment horizontal="centerContinuous" vertical="center" wrapText="1"/>
    </xf>
    <xf numFmtId="0" fontId="3" fillId="0" borderId="0" xfId="6" applyFont="1" applyAlignment="1">
      <alignment horizontal="left" vertical="center"/>
    </xf>
    <xf numFmtId="0" fontId="2" fillId="0" borderId="0" xfId="6" applyFont="1" applyAlignment="1">
      <alignment horizontal="left" vertical="center"/>
    </xf>
    <xf numFmtId="0" fontId="48" fillId="0" borderId="0" xfId="9"/>
    <xf numFmtId="0" fontId="46" fillId="4" borderId="19" xfId="8" applyFont="1" applyFill="1" applyBorder="1" applyAlignment="1">
      <alignment horizontal="centerContinuous" vertical="center"/>
    </xf>
    <xf numFmtId="0" fontId="49" fillId="4" borderId="19" xfId="8" applyFont="1" applyFill="1" applyBorder="1" applyAlignment="1">
      <alignment horizontal="centerContinuous" vertical="center"/>
    </xf>
    <xf numFmtId="0" fontId="51" fillId="0" borderId="0" xfId="6" applyFont="1" applyAlignment="1">
      <alignment vertical="center"/>
    </xf>
    <xf numFmtId="0" fontId="52" fillId="0" borderId="0" xfId="6" applyFont="1" applyAlignment="1">
      <alignment horizontal="left" vertical="center"/>
    </xf>
    <xf numFmtId="0" fontId="53" fillId="0" borderId="0" xfId="0" applyFont="1"/>
    <xf numFmtId="0" fontId="54" fillId="0" borderId="0" xfId="0" applyFont="1" applyAlignment="1">
      <alignment horizontal="right" vertical="center"/>
    </xf>
    <xf numFmtId="0" fontId="55" fillId="0" borderId="0" xfId="0" applyFont="1" applyAlignment="1">
      <alignment horizontal="right"/>
    </xf>
    <xf numFmtId="0" fontId="26" fillId="0" borderId="41" xfId="5" applyFont="1" applyBorder="1" applyAlignment="1">
      <alignment horizontal="center"/>
    </xf>
    <xf numFmtId="0" fontId="26" fillId="0" borderId="42" xfId="5" applyFont="1" applyBorder="1" applyAlignment="1">
      <alignment horizontal="center"/>
    </xf>
    <xf numFmtId="0" fontId="26" fillId="0" borderId="43" xfId="5" applyFont="1" applyBorder="1" applyAlignment="1">
      <alignment horizontal="center"/>
    </xf>
    <xf numFmtId="0" fontId="50" fillId="0" borderId="1" xfId="6" applyFont="1" applyBorder="1" applyAlignment="1">
      <alignment horizontal="left" vertical="top" wrapText="1"/>
    </xf>
    <xf numFmtId="0" fontId="50" fillId="0" borderId="2" xfId="6" applyFont="1" applyBorder="1" applyAlignment="1">
      <alignment horizontal="left" vertical="top" wrapText="1"/>
    </xf>
    <xf numFmtId="0" fontId="50" fillId="0" borderId="3" xfId="6" applyFont="1" applyBorder="1" applyAlignment="1">
      <alignment horizontal="left" vertical="top" wrapText="1"/>
    </xf>
    <xf numFmtId="0" fontId="50" fillId="0" borderId="29" xfId="6" applyFont="1" applyBorder="1" applyAlignment="1">
      <alignment horizontal="left" vertical="top" wrapText="1"/>
    </xf>
    <xf numFmtId="0" fontId="50" fillId="0" borderId="30" xfId="6" applyFont="1" applyBorder="1" applyAlignment="1">
      <alignment horizontal="left" vertical="top" wrapText="1"/>
    </xf>
    <xf numFmtId="0" fontId="50" fillId="0" borderId="31" xfId="6" applyFont="1" applyBorder="1" applyAlignment="1">
      <alignment horizontal="left" vertical="top" wrapText="1"/>
    </xf>
    <xf numFmtId="0" fontId="46" fillId="6" borderId="11" xfId="5" applyFont="1" applyFill="1" applyBorder="1" applyAlignment="1">
      <alignment horizontal="center" vertical="center"/>
    </xf>
    <xf numFmtId="0" fontId="46" fillId="6" borderId="0" xfId="5" applyFont="1" applyFill="1" applyAlignment="1">
      <alignment horizontal="center" vertical="center"/>
    </xf>
    <xf numFmtId="165" fontId="6" fillId="0" borderId="20" xfId="0" applyNumberFormat="1" applyFont="1" applyBorder="1" applyAlignment="1">
      <alignment horizontal="left" vertical="center" wrapText="1"/>
    </xf>
    <xf numFmtId="165" fontId="6" fillId="0" borderId="21" xfId="0" applyNumberFormat="1" applyFont="1" applyBorder="1" applyAlignment="1">
      <alignment horizontal="left" vertical="center" wrapText="1"/>
    </xf>
    <xf numFmtId="165" fontId="6" fillId="0" borderId="22" xfId="0" applyNumberFormat="1" applyFont="1" applyBorder="1" applyAlignment="1">
      <alignment horizontal="left" vertical="center" wrapText="1"/>
    </xf>
    <xf numFmtId="165" fontId="6" fillId="0" borderId="7" xfId="0" applyNumberFormat="1" applyFont="1" applyBorder="1" applyAlignment="1">
      <alignment horizontal="left" vertical="center" wrapText="1"/>
    </xf>
    <xf numFmtId="165" fontId="6" fillId="0" borderId="9" xfId="0" applyNumberFormat="1" applyFont="1" applyBorder="1" applyAlignment="1">
      <alignment horizontal="left" vertical="center" wrapText="1"/>
    </xf>
    <xf numFmtId="165" fontId="6" fillId="0" borderId="10" xfId="0" applyNumberFormat="1" applyFont="1" applyBorder="1" applyAlignment="1">
      <alignment horizontal="left" vertical="center" wrapText="1"/>
    </xf>
    <xf numFmtId="165" fontId="10" fillId="0" borderId="7" xfId="0" applyNumberFormat="1" applyFont="1" applyBorder="1" applyAlignment="1">
      <alignment horizontal="left" vertical="center" wrapText="1"/>
    </xf>
    <xf numFmtId="165" fontId="10" fillId="0" borderId="9" xfId="0" applyNumberFormat="1" applyFont="1" applyBorder="1" applyAlignment="1">
      <alignment horizontal="left" vertical="center" wrapText="1"/>
    </xf>
    <xf numFmtId="165" fontId="10" fillId="0" borderId="10" xfId="0" applyNumberFormat="1" applyFont="1" applyBorder="1" applyAlignment="1">
      <alignment horizontal="left" vertical="center" wrapText="1"/>
    </xf>
  </cellXfs>
  <cellStyles count="10">
    <cellStyle name="Comma 2" xfId="2" xr:uid="{3F643F9E-A82A-4EED-89B8-6DDE99EEF9AF}"/>
    <cellStyle name="Dziesiętny" xfId="3" builtinId="3"/>
    <cellStyle name="Hiperłącze" xfId="4" builtinId="8"/>
    <cellStyle name="Hyperlink 2" xfId="1" xr:uid="{6ED85ED9-A24A-48A6-887D-4F7D7F9D9663}"/>
    <cellStyle name="Normal 2" xfId="5" xr:uid="{4DEF6784-F81A-44CD-A91E-11D31EFC3D0A}"/>
    <cellStyle name="Normal 3" xfId="6" xr:uid="{3F4D946B-D02D-4F2A-8549-516C088189B3}"/>
    <cellStyle name="Normal 3 2" xfId="7" xr:uid="{50F0645A-1A2B-4645-B4F7-9C5F7D7BA144}"/>
    <cellStyle name="Normal 4" xfId="8" xr:uid="{C8336ED6-370F-4268-AD41-59C59844342F}"/>
    <cellStyle name="Normal 4 2" xfId="9" xr:uid="{4410620E-E1E4-4058-849C-FCD2DF397170}"/>
    <cellStyle name="Normalny" xfId="0" builtinId="0"/>
  </cellStyles>
  <dxfs count="2">
    <dxf>
      <font>
        <b/>
        <i val="0"/>
      </font>
      <fill>
        <patternFill>
          <bgColor theme="0"/>
        </patternFill>
      </fill>
    </dxf>
    <dxf>
      <fill>
        <patternFill>
          <bgColor theme="9"/>
        </patternFill>
      </fill>
    </dxf>
  </dxfs>
  <tableStyles count="1" defaultTableStyle="TableStyleMedium2" defaultPivotStyle="PivotStyleLight16">
    <tableStyle name="Invisible" pivot="0" table="0" count="0" xr9:uid="{50B260A3-71B7-462B-80AA-E027F31E818A}"/>
  </tableStyles>
  <colors>
    <mruColors>
      <color rgb="FFBC1F36"/>
      <color rgb="FFED203F"/>
      <color rgb="FF806000"/>
      <color rgb="FFDAF2D0"/>
      <color rgb="FF006837"/>
      <color rgb="FF020024"/>
      <color rgb="FF007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mecc.college/certificate-of-completion/" TargetMode="External"/><Relationship Id="rId1" Type="http://schemas.openxmlformats.org/officeDocument/2006/relationships/hyperlink" Target="https://mecc.college/job-board/" TargetMode="External"/><Relationship Id="rId5" Type="http://schemas.openxmlformats.org/officeDocument/2006/relationships/hyperlink" Target="https://www.youtube.com/watch?v=7Ttqroz3hdo" TargetMode="External"/><Relationship Id="rId4" Type="http://schemas.openxmlformats.org/officeDocument/2006/relationships/hyperlink" Target="https://mecc.college/march-battle-harry-seiders-cider-v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10</xdr:row>
      <xdr:rowOff>9524</xdr:rowOff>
    </xdr:from>
    <xdr:to>
      <xdr:col>23</xdr:col>
      <xdr:colOff>0</xdr:colOff>
      <xdr:row>12</xdr:row>
      <xdr:rowOff>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16BC01-8371-40B2-AFE0-B199E7075008}"/>
            </a:ext>
          </a:extLst>
        </xdr:cNvPr>
        <xdr:cNvSpPr/>
      </xdr:nvSpPr>
      <xdr:spPr>
        <a:xfrm>
          <a:off x="13315950" y="3438524"/>
          <a:ext cx="3048000" cy="1514476"/>
        </a:xfrm>
        <a:prstGeom prst="rect">
          <a:avLst/>
        </a:prstGeom>
        <a:solidFill>
          <a:srgbClr val="BC1F36"/>
        </a:solid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US" sz="2000" b="1">
              <a:latin typeface="FUTURA MEDIUM" panose="020B0602020204020303" pitchFamily="34" charset="-79"/>
              <a:cs typeface="FUTURA MEDIUM" panose="020B0602020204020303" pitchFamily="34" charset="-79"/>
            </a:rPr>
            <a:t>Click</a:t>
          </a:r>
          <a:r>
            <a:rPr lang="en-US" sz="2000" b="1" baseline="0">
              <a:latin typeface="FUTURA MEDIUM" panose="020B0602020204020303" pitchFamily="34" charset="-79"/>
              <a:cs typeface="FUTURA MEDIUM" panose="020B0602020204020303" pitchFamily="34" charset="-79"/>
            </a:rPr>
            <a:t> For </a:t>
          </a:r>
        </a:p>
        <a:p>
          <a:pPr algn="ctr"/>
          <a:r>
            <a:rPr lang="en-US" sz="2000" b="1">
              <a:latin typeface="FUTURA MEDIUM" panose="020B0602020204020303" pitchFamily="34" charset="-79"/>
              <a:cs typeface="FUTURA MEDIUM" panose="020B0602020204020303" pitchFamily="34" charset="-79"/>
            </a:rPr>
            <a:t>Job Postings</a:t>
          </a:r>
          <a:endParaRPr lang="en-US" sz="1800" b="1">
            <a:latin typeface="FUTURA MEDIUM" panose="020B0602020204020303" pitchFamily="34" charset="-79"/>
            <a:cs typeface="FUTURA MEDIUM" panose="020B0602020204020303" pitchFamily="34" charset="-79"/>
          </a:endParaRPr>
        </a:p>
      </xdr:txBody>
    </xdr:sp>
    <xdr:clientData/>
  </xdr:twoCellAnchor>
  <xdr:twoCellAnchor>
    <xdr:from>
      <xdr:col>19</xdr:col>
      <xdr:colOff>0</xdr:colOff>
      <xdr:row>13</xdr:row>
      <xdr:rowOff>12698</xdr:rowOff>
    </xdr:from>
    <xdr:to>
      <xdr:col>23</xdr:col>
      <xdr:colOff>0</xdr:colOff>
      <xdr:row>15</xdr:row>
      <xdr:rowOff>-1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B9F30D-B9D7-4CA4-87BA-C3638394A03C}"/>
            </a:ext>
          </a:extLst>
        </xdr:cNvPr>
        <xdr:cNvSpPr/>
      </xdr:nvSpPr>
      <xdr:spPr>
        <a:xfrm>
          <a:off x="13315950" y="5156198"/>
          <a:ext cx="3048000" cy="1511301"/>
        </a:xfrm>
        <a:prstGeom prst="rect">
          <a:avLst/>
        </a:prstGeom>
        <a:solidFill>
          <a:srgbClr val="BC1F36"/>
        </a:solid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US" sz="2000" b="1">
              <a:latin typeface="FUTURA MEDIUM" panose="020B0602020204020303" pitchFamily="34" charset="-79"/>
              <a:cs typeface="FUTURA MEDIUM" panose="020B0602020204020303" pitchFamily="34" charset="-79"/>
            </a:rPr>
            <a:t>Click</a:t>
          </a:r>
          <a:r>
            <a:rPr lang="en-US" sz="2000" b="1" baseline="0">
              <a:latin typeface="FUTURA MEDIUM" panose="020B0602020204020303" pitchFamily="34" charset="-79"/>
              <a:cs typeface="FUTURA MEDIUM" panose="020B0602020204020303" pitchFamily="34" charset="-79"/>
            </a:rPr>
            <a:t> For More About </a:t>
          </a:r>
        </a:p>
        <a:p>
          <a:pPr algn="ctr"/>
          <a:r>
            <a:rPr lang="en-US" sz="2000" b="1" baseline="0">
              <a:latin typeface="FUTURA MEDIUM" panose="020B0602020204020303" pitchFamily="34" charset="-79"/>
              <a:cs typeface="FUTURA MEDIUM" panose="020B0602020204020303" pitchFamily="34" charset="-79"/>
            </a:rPr>
            <a:t>MECC Badges</a:t>
          </a:r>
          <a:endParaRPr lang="en-US" sz="1800" b="1">
            <a:latin typeface="FUTURA MEDIUM" panose="020B0602020204020303" pitchFamily="34" charset="-79"/>
            <a:cs typeface="FUTURA MEDIUM" panose="020B0602020204020303" pitchFamily="34" charset="-79"/>
          </a:endParaRPr>
        </a:p>
      </xdr:txBody>
    </xdr:sp>
    <xdr:clientData/>
  </xdr:twoCellAnchor>
  <xdr:twoCellAnchor editAs="oneCell">
    <xdr:from>
      <xdr:col>1</xdr:col>
      <xdr:colOff>1</xdr:colOff>
      <xdr:row>1</xdr:row>
      <xdr:rowOff>18142</xdr:rowOff>
    </xdr:from>
    <xdr:to>
      <xdr:col>11</xdr:col>
      <xdr:colOff>751325</xdr:colOff>
      <xdr:row>7</xdr:row>
      <xdr:rowOff>136071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274C281E-96CA-4B35-BBAC-5FD29146C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651" y="208642"/>
          <a:ext cx="8371324" cy="2403929"/>
        </a:xfrm>
        <a:prstGeom prst="rect">
          <a:avLst/>
        </a:prstGeom>
      </xdr:spPr>
    </xdr:pic>
    <xdr:clientData/>
  </xdr:twoCellAnchor>
  <xdr:twoCellAnchor>
    <xdr:from>
      <xdr:col>19</xdr:col>
      <xdr:colOff>0</xdr:colOff>
      <xdr:row>6</xdr:row>
      <xdr:rowOff>353785</xdr:rowOff>
    </xdr:from>
    <xdr:to>
      <xdr:col>23</xdr:col>
      <xdr:colOff>0</xdr:colOff>
      <xdr:row>8</xdr:row>
      <xdr:rowOff>370568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230FABE-7E16-47F4-BD37-117C2C5DADCA}"/>
            </a:ext>
          </a:extLst>
        </xdr:cNvPr>
        <xdr:cNvSpPr/>
      </xdr:nvSpPr>
      <xdr:spPr>
        <a:xfrm>
          <a:off x="13315950" y="2449285"/>
          <a:ext cx="3048000" cy="778783"/>
        </a:xfrm>
        <a:prstGeom prst="rect">
          <a:avLst/>
        </a:prstGeom>
        <a:solidFill>
          <a:srgbClr val="BC1F36"/>
        </a:solid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US" sz="2000" b="1">
              <a:latin typeface="FUTURA MEDIUM" panose="020B0602020204020303" pitchFamily="34" charset="-79"/>
              <a:cs typeface="FUTURA MEDIUM" panose="020B0602020204020303" pitchFamily="34" charset="-79"/>
            </a:rPr>
            <a:t>Click</a:t>
          </a:r>
          <a:r>
            <a:rPr lang="en-US" sz="2000" b="1" baseline="0">
              <a:latin typeface="FUTURA MEDIUM" panose="020B0602020204020303" pitchFamily="34" charset="-79"/>
              <a:cs typeface="FUTURA MEDIUM" panose="020B0602020204020303" pitchFamily="34" charset="-79"/>
            </a:rPr>
            <a:t> For Additional </a:t>
          </a:r>
        </a:p>
        <a:p>
          <a:pPr algn="ctr"/>
          <a:r>
            <a:rPr lang="en-US" sz="2000" b="1" baseline="0">
              <a:latin typeface="FUTURA MEDIUM" panose="020B0602020204020303" pitchFamily="34" charset="-79"/>
              <a:cs typeface="FUTURA MEDIUM" panose="020B0602020204020303" pitchFamily="34" charset="-79"/>
            </a:rPr>
            <a:t>Case Resources</a:t>
          </a:r>
          <a:endParaRPr lang="en-US" sz="1800" b="1">
            <a:latin typeface="FUTURA MEDIUM" panose="020B0602020204020303" pitchFamily="34" charset="-79"/>
            <a:cs typeface="FUTURA MEDIUM" panose="020B0602020204020303" pitchFamily="34" charset="-79"/>
          </a:endParaRPr>
        </a:p>
      </xdr:txBody>
    </xdr:sp>
    <xdr:clientData/>
  </xdr:twoCellAnchor>
  <xdr:twoCellAnchor>
    <xdr:from>
      <xdr:col>19</xdr:col>
      <xdr:colOff>5897</xdr:colOff>
      <xdr:row>1</xdr:row>
      <xdr:rowOff>0</xdr:rowOff>
    </xdr:from>
    <xdr:to>
      <xdr:col>23</xdr:col>
      <xdr:colOff>5897</xdr:colOff>
      <xdr:row>5</xdr:row>
      <xdr:rowOff>370113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0A284A7-0524-426B-B59B-35A522D9C977}"/>
            </a:ext>
          </a:extLst>
        </xdr:cNvPr>
        <xdr:cNvSpPr/>
      </xdr:nvSpPr>
      <xdr:spPr>
        <a:xfrm>
          <a:off x="14556468" y="199571"/>
          <a:ext cx="3338286" cy="1894113"/>
        </a:xfrm>
        <a:prstGeom prst="rect">
          <a:avLst/>
        </a:prstGeom>
        <a:solidFill>
          <a:srgbClr val="BC1F36"/>
        </a:solid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US" sz="2000" b="1">
              <a:latin typeface="FUTURA MEDIUM" panose="020B0602020204020303" pitchFamily="34" charset="-79"/>
              <a:cs typeface="FUTURA MEDIUM" panose="020B0602020204020303" pitchFamily="34" charset="-79"/>
            </a:rPr>
            <a:t>Click</a:t>
          </a:r>
          <a:r>
            <a:rPr lang="en-US" sz="2000" b="1" baseline="0">
              <a:latin typeface="FUTURA MEDIUM" panose="020B0602020204020303" pitchFamily="34" charset="-79"/>
              <a:cs typeface="FUTURA MEDIUM" panose="020B0602020204020303" pitchFamily="34" charset="-79"/>
            </a:rPr>
            <a:t> For Detailed </a:t>
          </a:r>
        </a:p>
        <a:p>
          <a:pPr algn="ctr"/>
          <a:r>
            <a:rPr lang="en-US" sz="2000" b="1" baseline="0">
              <a:latin typeface="FUTURA MEDIUM" panose="020B0602020204020303" pitchFamily="34" charset="-79"/>
              <a:cs typeface="FUTURA MEDIUM" panose="020B0602020204020303" pitchFamily="34" charset="-79"/>
            </a:rPr>
            <a:t>Walkthrough Video</a:t>
          </a:r>
          <a:endParaRPr lang="en-US" sz="1800" b="1">
            <a:latin typeface="FUTURA MEDIUM" panose="020B0602020204020303" pitchFamily="34" charset="-79"/>
            <a:cs typeface="FUTURA MEDIUM" panose="020B0602020204020303" pitchFamily="34" charset="-79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13994</xdr:rowOff>
    </xdr:from>
    <xdr:to>
      <xdr:col>10</xdr:col>
      <xdr:colOff>8882</xdr:colOff>
      <xdr:row>12</xdr:row>
      <xdr:rowOff>163285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094B1-9F0B-4EBC-93E6-D35A57E81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204107" y="1197815"/>
          <a:ext cx="11819882" cy="3197291"/>
        </a:xfrm>
        <a:prstGeom prst="rect">
          <a:avLst/>
        </a:prstGeom>
      </xdr:spPr>
    </xdr:pic>
    <xdr:clientData/>
  </xdr:twoCellAnchor>
  <xdr:oneCellAnchor>
    <xdr:from>
      <xdr:col>4</xdr:col>
      <xdr:colOff>391297</xdr:colOff>
      <xdr:row>227</xdr:row>
      <xdr:rowOff>175054</xdr:rowOff>
    </xdr:from>
    <xdr:ext cx="4307372" cy="1965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3">
              <a:extLst>
                <a:ext uri="{FF2B5EF4-FFF2-40B4-BE49-F238E27FC236}">
                  <a16:creationId xmlns:a16="http://schemas.microsoft.com/office/drawing/2014/main" id="{5C429587-15B9-43D9-AAF8-2302F4CCCF53}"/>
                </a:ext>
              </a:extLst>
            </xdr:cNvPr>
            <xdr:cNvSpPr txBox="1"/>
          </xdr:nvSpPr>
          <xdr:spPr>
            <a:xfrm>
              <a:off x="2956697" y="59153854"/>
              <a:ext cx="4307372" cy="1965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10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sz="110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  <m:t>85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  <m:r>
                        <a:rPr lang="en-US" sz="11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+ </m:t>
                      </m:r>
                      <m:sSup>
                        <m:sSupPr>
                          <m:ctrlPr>
                            <a:rPr lang="en-US" sz="110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45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  <m:r>
                    <a:rPr lang="en-US" sz="1100" b="0" i="1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=96.1769</m:t>
                  </m:r>
                  <m:r>
                    <a:rPr lang="en-US" sz="1100" b="0" i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 </m:t>
                  </m:r>
                  <m:r>
                    <m:rPr>
                      <m:sty m:val="p"/>
                    </m:rPr>
                    <a:rPr lang="en-US" sz="1100" b="0" i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miles</m:t>
                  </m:r>
                </m:oMath>
              </a14:m>
              <a:r>
                <a:rPr lang="en-US" sz="1100" b="0" i="0">
                  <a:solidFill>
                    <a:sysClr val="windowText" lastClr="000000"/>
                  </a:solidFill>
                </a:rPr>
                <a:t>. Round</a:t>
              </a:r>
              <a:r>
                <a:rPr lang="en-US" sz="1100" b="0" i="0" baseline="0">
                  <a:solidFill>
                    <a:sysClr val="windowText" lastClr="000000"/>
                  </a:solidFill>
                </a:rPr>
                <a:t>ing to nearest mile gives us 96.</a:t>
              </a:r>
              <a:endParaRPr lang="en-US" sz="1100" b="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3" name="TextBox 3">
              <a:extLst>
                <a:ext uri="{FF2B5EF4-FFF2-40B4-BE49-F238E27FC236}">
                  <a16:creationId xmlns:a16="http://schemas.microsoft.com/office/drawing/2014/main" id="{5C429587-15B9-43D9-AAF8-2302F4CCCF53}"/>
                </a:ext>
              </a:extLst>
            </xdr:cNvPr>
            <xdr:cNvSpPr txBox="1"/>
          </xdr:nvSpPr>
          <xdr:spPr>
            <a:xfrm>
              <a:off x="2956697" y="59153854"/>
              <a:ext cx="4307372" cy="1965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85^2+ 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45^2 )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=96.1769 miles</a:t>
              </a:r>
              <a:r>
                <a:rPr lang="en-US" sz="1100" b="0" i="0">
                  <a:solidFill>
                    <a:sysClr val="windowText" lastClr="000000"/>
                  </a:solidFill>
                </a:rPr>
                <a:t>. Round</a:t>
              </a:r>
              <a:r>
                <a:rPr lang="en-US" sz="1100" b="0" i="0" baseline="0">
                  <a:solidFill>
                    <a:sysClr val="windowText" lastClr="000000"/>
                  </a:solidFill>
                </a:rPr>
                <a:t>ing to nearest mile gives us 96.</a:t>
              </a:r>
              <a:endParaRPr lang="en-US" sz="1100" b="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1550</xdr:colOff>
      <xdr:row>4</xdr:row>
      <xdr:rowOff>13381</xdr:rowOff>
    </xdr:from>
    <xdr:to>
      <xdr:col>10</xdr:col>
      <xdr:colOff>7257</xdr:colOff>
      <xdr:row>12</xdr:row>
      <xdr:rowOff>159497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50A17F-908D-471F-8D38-205EAE918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223800" y="1194481"/>
          <a:ext cx="12388207" cy="3194116"/>
        </a:xfrm>
        <a:prstGeom prst="rect">
          <a:avLst/>
        </a:prstGeom>
      </xdr:spPr>
    </xdr:pic>
    <xdr:clientData/>
  </xdr:twoCellAnchor>
  <xdr:oneCellAnchor>
    <xdr:from>
      <xdr:col>4</xdr:col>
      <xdr:colOff>391297</xdr:colOff>
      <xdr:row>227</xdr:row>
      <xdr:rowOff>175054</xdr:rowOff>
    </xdr:from>
    <xdr:ext cx="4307372" cy="1965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3">
              <a:extLst>
                <a:ext uri="{FF2B5EF4-FFF2-40B4-BE49-F238E27FC236}">
                  <a16:creationId xmlns:a16="http://schemas.microsoft.com/office/drawing/2014/main" id="{A3072696-F1C0-464C-A452-F0F630F3BBA7}"/>
                </a:ext>
              </a:extLst>
            </xdr:cNvPr>
            <xdr:cNvSpPr txBox="1"/>
          </xdr:nvSpPr>
          <xdr:spPr>
            <a:xfrm>
              <a:off x="2956697" y="58347404"/>
              <a:ext cx="4307372" cy="1965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10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sz="110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  <m:t>85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  <m:r>
                        <a:rPr lang="en-US" sz="11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+ </m:t>
                      </m:r>
                      <m:sSup>
                        <m:sSupPr>
                          <m:ctrlPr>
                            <a:rPr lang="en-US" sz="110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45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  <m:r>
                    <a:rPr lang="en-US" sz="1100" b="0" i="1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=96.1769</m:t>
                  </m:r>
                  <m:r>
                    <a:rPr lang="en-US" sz="1100" b="0" i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 </m:t>
                  </m:r>
                  <m:r>
                    <m:rPr>
                      <m:sty m:val="p"/>
                    </m:rPr>
                    <a:rPr lang="en-US" sz="1100" b="0" i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</a:rPr>
                    <m:t>miles</m:t>
                  </m:r>
                </m:oMath>
              </a14:m>
              <a:r>
                <a:rPr lang="en-US" sz="1100" b="0" i="0">
                  <a:solidFill>
                    <a:sysClr val="windowText" lastClr="000000"/>
                  </a:solidFill>
                </a:rPr>
                <a:t>. Round</a:t>
              </a:r>
              <a:r>
                <a:rPr lang="en-US" sz="1100" b="0" i="0" baseline="0">
                  <a:solidFill>
                    <a:sysClr val="windowText" lastClr="000000"/>
                  </a:solidFill>
                </a:rPr>
                <a:t>ing to nearest mile gives us 96.</a:t>
              </a:r>
              <a:endParaRPr lang="en-US" sz="1100" b="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3" name="TextBox 3">
              <a:extLst>
                <a:ext uri="{FF2B5EF4-FFF2-40B4-BE49-F238E27FC236}">
                  <a16:creationId xmlns:a16="http://schemas.microsoft.com/office/drawing/2014/main" id="{A3072696-F1C0-464C-A452-F0F630F3BBA7}"/>
                </a:ext>
              </a:extLst>
            </xdr:cNvPr>
            <xdr:cNvSpPr txBox="1"/>
          </xdr:nvSpPr>
          <xdr:spPr>
            <a:xfrm>
              <a:off x="2956697" y="58347404"/>
              <a:ext cx="4307372" cy="1965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85^2+ 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45^2 )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=96.1769 miles</a:t>
              </a:r>
              <a:r>
                <a:rPr lang="en-US" sz="1100" b="0" i="0">
                  <a:solidFill>
                    <a:sysClr val="windowText" lastClr="000000"/>
                  </a:solidFill>
                </a:rPr>
                <a:t>. Round</a:t>
              </a:r>
              <a:r>
                <a:rPr lang="en-US" sz="1100" b="0" i="0" baseline="0">
                  <a:solidFill>
                    <a:sysClr val="windowText" lastClr="000000"/>
                  </a:solidFill>
                </a:rPr>
                <a:t>ing to nearest mile gives us 96.</a:t>
              </a:r>
              <a:endParaRPr lang="en-US" sz="1100" b="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71F9-EBE4-424C-9A15-6550D5AF08F6}">
  <sheetPr>
    <tabColor rgb="FFBC1F36"/>
  </sheetPr>
  <dimension ref="A1:XX1000"/>
  <sheetViews>
    <sheetView showGridLines="0" zoomScale="70" zoomScaleNormal="70" zoomScaleSheetLayoutView="100" workbookViewId="0">
      <selection activeCell="T7" sqref="T7:W7"/>
    </sheetView>
  </sheetViews>
  <sheetFormatPr defaultColWidth="10.140625" defaultRowHeight="20.100000000000001" customHeight="1"/>
  <cols>
    <col min="1" max="1" width="5.28515625" style="133" customWidth="1"/>
    <col min="2" max="9" width="10.85546875" style="135" customWidth="1"/>
    <col min="10" max="12" width="10.85546875" style="133" customWidth="1"/>
    <col min="13" max="13" width="5.28515625" style="133" customWidth="1"/>
    <col min="14" max="18" width="10.85546875" style="133" customWidth="1"/>
    <col min="19" max="19" width="5.28515625" style="133" customWidth="1"/>
    <col min="20" max="20" width="10.85546875" style="133" customWidth="1"/>
    <col min="21" max="23" width="10.85546875" style="136" customWidth="1"/>
    <col min="24" max="16384" width="10.140625" style="136"/>
  </cols>
  <sheetData>
    <row r="1" spans="2:24" ht="15" customHeight="1">
      <c r="B1" s="133"/>
      <c r="C1" s="133"/>
      <c r="D1" s="133"/>
      <c r="E1" s="133"/>
      <c r="F1" s="133"/>
      <c r="G1" s="133"/>
      <c r="H1" s="133"/>
      <c r="I1" s="133"/>
      <c r="P1" s="134"/>
      <c r="Q1" s="135"/>
      <c r="R1" s="135"/>
    </row>
    <row r="2" spans="2:24" ht="30" customHeight="1">
      <c r="B2" s="133"/>
      <c r="C2" s="133"/>
      <c r="D2" s="133"/>
      <c r="E2" s="133"/>
      <c r="F2" s="133"/>
      <c r="G2" s="133"/>
      <c r="H2" s="133"/>
      <c r="I2" s="133"/>
      <c r="N2" s="159" t="s">
        <v>138</v>
      </c>
      <c r="O2" s="160"/>
      <c r="P2" s="160"/>
      <c r="Q2" s="160"/>
      <c r="R2" s="160"/>
    </row>
    <row r="3" spans="2:24" ht="30" customHeight="1">
      <c r="B3" s="133"/>
      <c r="C3" s="133"/>
      <c r="D3" s="133"/>
      <c r="E3" s="133"/>
      <c r="F3" s="133"/>
      <c r="G3" s="133"/>
      <c r="H3" s="133"/>
      <c r="I3" s="133"/>
      <c r="N3" s="150" t="s">
        <v>27</v>
      </c>
      <c r="O3" s="151"/>
      <c r="P3" s="151"/>
      <c r="Q3" s="151"/>
      <c r="R3" s="152"/>
      <c r="S3" s="135"/>
      <c r="T3" s="136"/>
      <c r="W3" s="133"/>
      <c r="X3" s="133"/>
    </row>
    <row r="4" spans="2:24" ht="30" customHeight="1">
      <c r="B4" s="133"/>
      <c r="C4" s="133"/>
      <c r="D4" s="133"/>
      <c r="E4" s="133"/>
      <c r="F4" s="133"/>
      <c r="G4" s="133"/>
      <c r="H4" s="133"/>
      <c r="I4" s="133"/>
      <c r="N4" s="137"/>
      <c r="O4" s="138"/>
      <c r="P4" s="135"/>
      <c r="Q4" s="135"/>
      <c r="R4" s="135"/>
      <c r="S4" s="135"/>
      <c r="T4" s="136"/>
      <c r="W4" s="133"/>
    </row>
    <row r="5" spans="2:24" ht="30" customHeight="1">
      <c r="B5" s="133"/>
      <c r="C5" s="133"/>
      <c r="D5" s="133"/>
      <c r="E5" s="133"/>
      <c r="F5" s="133"/>
      <c r="G5" s="133"/>
      <c r="H5" s="133"/>
      <c r="I5" s="133"/>
      <c r="N5" s="159" t="s">
        <v>139</v>
      </c>
      <c r="O5" s="160"/>
      <c r="P5" s="160"/>
      <c r="Q5" s="160"/>
      <c r="R5" s="160"/>
      <c r="S5" s="135"/>
      <c r="T5" s="136"/>
      <c r="W5" s="133"/>
    </row>
    <row r="6" spans="2:24" ht="30" customHeight="1">
      <c r="B6" s="133"/>
      <c r="C6" s="133"/>
      <c r="D6" s="133"/>
      <c r="E6" s="133"/>
      <c r="F6" s="133"/>
      <c r="G6" s="133"/>
      <c r="H6" s="133"/>
      <c r="I6" s="133"/>
      <c r="N6" s="150" t="s">
        <v>203</v>
      </c>
      <c r="O6" s="151"/>
      <c r="P6" s="151"/>
      <c r="Q6" s="151"/>
      <c r="R6" s="152"/>
      <c r="S6" s="135"/>
      <c r="T6" s="136"/>
      <c r="W6" s="133"/>
      <c r="X6" s="133"/>
    </row>
    <row r="7" spans="2:24" ht="30" customHeight="1">
      <c r="B7" s="133"/>
      <c r="C7" s="133"/>
      <c r="D7" s="133"/>
      <c r="E7" s="133"/>
      <c r="F7" s="133"/>
      <c r="G7" s="133"/>
      <c r="H7" s="133"/>
      <c r="I7" s="133"/>
      <c r="N7" s="150" t="s">
        <v>204</v>
      </c>
      <c r="O7" s="151"/>
      <c r="P7" s="151"/>
      <c r="Q7" s="151"/>
      <c r="R7" s="152"/>
      <c r="T7" s="136"/>
      <c r="W7" s="133"/>
      <c r="X7" s="133"/>
    </row>
    <row r="8" spans="2:24" ht="30" customHeight="1">
      <c r="B8" s="133"/>
      <c r="C8" s="133"/>
      <c r="D8" s="133"/>
      <c r="E8" s="133"/>
      <c r="F8" s="133"/>
      <c r="G8" s="133"/>
      <c r="H8" s="133"/>
      <c r="I8" s="133"/>
      <c r="N8" s="150" t="s">
        <v>205</v>
      </c>
      <c r="O8" s="151"/>
      <c r="P8" s="151"/>
      <c r="Q8" s="151"/>
      <c r="R8" s="152"/>
      <c r="S8" s="136"/>
      <c r="T8" s="136"/>
      <c r="W8" s="133"/>
      <c r="X8" s="133"/>
    </row>
    <row r="9" spans="2:24" ht="30" customHeight="1">
      <c r="B9" s="139" t="s">
        <v>140</v>
      </c>
      <c r="C9" s="139"/>
      <c r="D9" s="139"/>
      <c r="E9" s="139"/>
      <c r="F9" s="139"/>
      <c r="G9" s="139"/>
      <c r="H9" s="139"/>
      <c r="I9" s="139"/>
      <c r="J9" s="139"/>
      <c r="K9" s="139"/>
      <c r="L9" s="139"/>
      <c r="N9" s="150" t="s">
        <v>206</v>
      </c>
      <c r="O9" s="151"/>
      <c r="P9" s="151"/>
      <c r="Q9" s="151"/>
      <c r="R9" s="152"/>
      <c r="S9" s="135"/>
      <c r="T9" s="136"/>
    </row>
    <row r="10" spans="2:24" ht="15" customHeight="1">
      <c r="B10" s="140"/>
      <c r="C10" s="141"/>
      <c r="D10" s="142"/>
      <c r="H10" s="136"/>
      <c r="I10" s="136"/>
      <c r="J10" s="136"/>
      <c r="K10" s="136"/>
      <c r="O10" s="141"/>
      <c r="P10" s="135"/>
      <c r="Q10" s="135"/>
      <c r="R10" s="135"/>
      <c r="S10" s="135"/>
      <c r="T10" s="136"/>
      <c r="W10" s="133"/>
    </row>
    <row r="11" spans="2:24" ht="30" customHeight="1" thickBot="1">
      <c r="B11" s="143" t="s">
        <v>214</v>
      </c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N11" s="143" t="s">
        <v>215</v>
      </c>
      <c r="O11" s="144"/>
      <c r="P11" s="144"/>
      <c r="Q11" s="144"/>
      <c r="R11" s="144"/>
      <c r="U11" s="133"/>
      <c r="V11" s="133"/>
      <c r="W11" s="133"/>
    </row>
    <row r="12" spans="2:24" ht="90" customHeight="1" thickBot="1">
      <c r="B12" s="153" t="s">
        <v>221</v>
      </c>
      <c r="C12" s="154"/>
      <c r="D12" s="154"/>
      <c r="E12" s="154"/>
      <c r="F12" s="154"/>
      <c r="G12" s="154"/>
      <c r="H12" s="154"/>
      <c r="I12" s="154"/>
      <c r="J12" s="154"/>
      <c r="K12" s="154"/>
      <c r="L12" s="155"/>
      <c r="N12" s="156" t="s">
        <v>216</v>
      </c>
      <c r="O12" s="157"/>
      <c r="P12" s="157"/>
      <c r="Q12" s="157"/>
      <c r="R12" s="158"/>
      <c r="S12" s="135"/>
      <c r="T12" s="136"/>
      <c r="W12" s="133"/>
    </row>
    <row r="13" spans="2:24" ht="15" customHeight="1">
      <c r="B13" s="140"/>
      <c r="C13" s="141"/>
      <c r="D13" s="142"/>
      <c r="H13" s="136"/>
      <c r="I13" s="136"/>
      <c r="J13" s="136"/>
      <c r="K13" s="136"/>
      <c r="N13" s="135"/>
      <c r="O13" s="135"/>
      <c r="P13" s="135"/>
      <c r="Q13" s="135"/>
      <c r="R13" s="135"/>
      <c r="S13" s="135"/>
      <c r="T13" s="135"/>
      <c r="U13" s="135"/>
      <c r="V13" s="133"/>
      <c r="W13" s="133"/>
    </row>
    <row r="14" spans="2:24" ht="30" customHeight="1">
      <c r="B14" s="133"/>
      <c r="C14" s="133"/>
      <c r="D14" s="133"/>
      <c r="E14" s="133"/>
      <c r="F14" s="133"/>
      <c r="G14" s="133"/>
      <c r="H14" s="133"/>
      <c r="I14" s="133"/>
      <c r="N14" s="143" t="s">
        <v>217</v>
      </c>
      <c r="O14" s="144"/>
      <c r="P14" s="144"/>
      <c r="Q14" s="144"/>
      <c r="R14" s="144"/>
      <c r="U14" s="133"/>
      <c r="V14" s="133"/>
      <c r="W14" s="133"/>
      <c r="X14" s="133"/>
    </row>
    <row r="15" spans="2:24" ht="105.95" customHeight="1" thickBot="1">
      <c r="B15" s="140"/>
      <c r="C15" s="141"/>
      <c r="D15" s="142"/>
      <c r="H15" s="136"/>
      <c r="I15" s="136"/>
      <c r="J15" s="136"/>
      <c r="K15" s="136"/>
      <c r="N15" s="156" t="s">
        <v>218</v>
      </c>
      <c r="O15" s="157"/>
      <c r="P15" s="157"/>
      <c r="Q15" s="157"/>
      <c r="R15" s="158"/>
      <c r="S15" s="135"/>
      <c r="T15" s="136"/>
      <c r="W15" s="133"/>
    </row>
    <row r="16" spans="2:24" ht="20.100000000000001" customHeight="1">
      <c r="X16" s="133"/>
    </row>
    <row r="17" spans="1:24" ht="30" customHeight="1">
      <c r="A17" s="136"/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X17" s="133"/>
    </row>
    <row r="18" spans="1:24" ht="30" customHeight="1">
      <c r="A18" s="136"/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X18" s="133"/>
    </row>
    <row r="19" spans="1:24" s="145" customFormat="1" ht="30" customHeight="1">
      <c r="N19" s="135"/>
      <c r="O19" s="135"/>
      <c r="P19" s="135"/>
      <c r="Q19" s="135"/>
      <c r="R19" s="135"/>
      <c r="S19" s="135"/>
      <c r="T19" s="135"/>
      <c r="U19" s="135"/>
      <c r="V19" s="133"/>
      <c r="W19" s="133"/>
      <c r="X19" s="133"/>
    </row>
    <row r="20" spans="1:24" ht="30" customHeight="1">
      <c r="A20" s="136"/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5"/>
      <c r="S20" s="135"/>
      <c r="T20" s="135"/>
    </row>
    <row r="21" spans="1:24" ht="30" customHeight="1">
      <c r="A21" s="136"/>
      <c r="B21" s="136"/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5"/>
      <c r="S21" s="135"/>
      <c r="T21" s="135"/>
    </row>
    <row r="22" spans="1:24" ht="30" customHeight="1">
      <c r="A22" s="136"/>
      <c r="B22" s="136"/>
      <c r="C22" s="136"/>
      <c r="D22" s="136"/>
      <c r="E22" s="136"/>
      <c r="F22" s="136"/>
      <c r="G22" s="136"/>
      <c r="H22" s="136"/>
      <c r="I22" s="136"/>
      <c r="J22" s="136"/>
      <c r="K22" s="136"/>
      <c r="L22" s="136"/>
      <c r="M22" s="136"/>
    </row>
    <row r="23" spans="1:24" ht="30" customHeight="1">
      <c r="A23" s="136"/>
      <c r="B23" s="136"/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</row>
    <row r="24" spans="1:24" ht="20.100000000000001" customHeight="1">
      <c r="A24" s="136"/>
      <c r="B24" s="136"/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5"/>
      <c r="S24" s="135"/>
      <c r="T24" s="135"/>
    </row>
    <row r="25" spans="1:24" ht="30" customHeight="1">
      <c r="A25" s="136"/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</row>
    <row r="26" spans="1:24" ht="89.45" customHeight="1">
      <c r="A26" s="136"/>
      <c r="B26" s="136"/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5"/>
      <c r="S26" s="135"/>
      <c r="T26" s="135"/>
    </row>
    <row r="28" spans="1:24" ht="30" customHeight="1">
      <c r="A28" s="136"/>
      <c r="B28" s="136"/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</row>
    <row r="29" spans="1:24" ht="86.45" customHeight="1">
      <c r="A29" s="136"/>
      <c r="B29" s="136"/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</row>
    <row r="30" spans="1:24" ht="20.100000000000001" customHeight="1">
      <c r="A30" s="136"/>
      <c r="B30" s="136"/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</row>
    <row r="32" spans="1:24" ht="20.100000000000001" customHeight="1">
      <c r="B32" s="133"/>
      <c r="C32" s="133"/>
      <c r="D32" s="133"/>
      <c r="E32" s="133"/>
      <c r="F32" s="133"/>
      <c r="G32" s="133"/>
      <c r="H32" s="133"/>
      <c r="I32" s="133"/>
      <c r="P32" s="134"/>
      <c r="Q32" s="135"/>
      <c r="R32" s="135"/>
    </row>
    <row r="34" spans="2:20" ht="20.100000000000001" customHeight="1">
      <c r="B34" s="146"/>
      <c r="C34" s="141"/>
      <c r="H34" s="136"/>
      <c r="I34" s="136"/>
      <c r="J34" s="136"/>
      <c r="K34" s="136"/>
      <c r="M34" s="136"/>
      <c r="N34" s="136"/>
      <c r="O34" s="136"/>
      <c r="P34" s="136"/>
      <c r="Q34" s="136"/>
      <c r="R34" s="135"/>
      <c r="S34" s="135"/>
      <c r="T34" s="135"/>
    </row>
    <row r="35" spans="2:20" ht="20.100000000000001" customHeight="1">
      <c r="B35" s="140"/>
      <c r="C35" s="141"/>
      <c r="H35" s="136"/>
      <c r="I35" s="136"/>
      <c r="J35" s="136"/>
      <c r="K35" s="136"/>
      <c r="M35" s="136"/>
      <c r="N35" s="136"/>
      <c r="O35" s="136"/>
      <c r="P35" s="136"/>
      <c r="Q35" s="136"/>
      <c r="R35" s="135"/>
      <c r="S35" s="135"/>
      <c r="T35" s="135"/>
    </row>
    <row r="36" spans="2:20" ht="20.100000000000001" customHeight="1">
      <c r="B36" s="140"/>
      <c r="C36" s="141"/>
      <c r="H36" s="136"/>
      <c r="I36" s="136"/>
      <c r="J36" s="136"/>
      <c r="K36" s="136"/>
      <c r="M36" s="136"/>
      <c r="N36" s="136"/>
      <c r="O36" s="136"/>
      <c r="P36" s="136"/>
      <c r="Q36" s="136"/>
      <c r="R36" s="135"/>
      <c r="S36" s="135"/>
      <c r="T36" s="135"/>
    </row>
    <row r="37" spans="2:20" ht="20.100000000000001" customHeight="1">
      <c r="B37" s="140"/>
      <c r="C37" s="141"/>
      <c r="D37" s="142"/>
      <c r="H37" s="136"/>
      <c r="I37" s="136"/>
      <c r="J37" s="136"/>
      <c r="K37" s="136"/>
      <c r="M37" s="136"/>
      <c r="N37" s="136"/>
      <c r="O37" s="136"/>
      <c r="P37" s="136"/>
      <c r="Q37" s="136"/>
      <c r="R37" s="135"/>
      <c r="S37" s="135"/>
      <c r="T37" s="135"/>
    </row>
    <row r="1000" spans="648:648" ht="15">
      <c r="XX1000" s="147">
        <v>125713</v>
      </c>
    </row>
  </sheetData>
  <mergeCells count="10">
    <mergeCell ref="N9:R9"/>
    <mergeCell ref="B12:L12"/>
    <mergeCell ref="N12:R12"/>
    <mergeCell ref="N15:R15"/>
    <mergeCell ref="N2:R2"/>
    <mergeCell ref="N3:R3"/>
    <mergeCell ref="N5:R5"/>
    <mergeCell ref="N8:R8"/>
    <mergeCell ref="N7:R7"/>
    <mergeCell ref="N6:R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0C5E-E6AD-463D-AFD3-AE7232B86646}">
  <sheetPr>
    <tabColor theme="8" tint="0.79998168889431442"/>
  </sheetPr>
  <dimension ref="A1:XX1000"/>
  <sheetViews>
    <sheetView showGridLines="0" tabSelected="1" topLeftCell="A21" zoomScale="90" zoomScaleNormal="90" workbookViewId="0">
      <selection activeCell="G29" sqref="G29:N29"/>
    </sheetView>
  </sheetViews>
  <sheetFormatPr defaultColWidth="4.140625" defaultRowHeight="15"/>
  <cols>
    <col min="1" max="1" width="3.140625" customWidth="1"/>
    <col min="2" max="2" width="10.85546875" customWidth="1"/>
    <col min="3" max="3" width="13" customWidth="1"/>
    <col min="4" max="4" width="9.7109375" customWidth="1"/>
    <col min="5" max="5" width="50.42578125" bestFit="1" customWidth="1"/>
    <col min="6" max="6" width="4.85546875" customWidth="1"/>
    <col min="7" max="7" width="24.42578125" customWidth="1"/>
    <col min="8" max="10" width="21.28515625" customWidth="1"/>
    <col min="11" max="16" width="21.28515625" style="24" customWidth="1"/>
    <col min="17" max="17" width="24.42578125" style="24" bestFit="1" customWidth="1"/>
    <col min="18" max="18" width="21.7109375" style="24" bestFit="1" customWidth="1"/>
    <col min="19" max="19" width="22" style="24" bestFit="1" customWidth="1"/>
    <col min="20" max="20" width="21.85546875" style="24" bestFit="1" customWidth="1"/>
    <col min="21" max="21" width="22.140625" style="24" bestFit="1" customWidth="1"/>
    <col min="22" max="22" width="21.85546875" style="24" bestFit="1" customWidth="1"/>
    <col min="23" max="23" width="22.140625" style="24" bestFit="1" customWidth="1"/>
    <col min="24" max="24" width="22.28515625" style="24" bestFit="1" customWidth="1"/>
    <col min="25" max="25" width="22.5703125" style="24" bestFit="1" customWidth="1"/>
    <col min="26" max="26" width="20.7109375" style="24" bestFit="1" customWidth="1"/>
    <col min="27" max="27" width="22.140625" style="24" bestFit="1" customWidth="1"/>
    <col min="28" max="28" width="21.85546875" style="24" bestFit="1" customWidth="1"/>
    <col min="29" max="29" width="20.7109375" style="24" bestFit="1" customWidth="1"/>
    <col min="30" max="30" width="20.42578125" style="24" bestFit="1" customWidth="1"/>
    <col min="31" max="32" width="21.85546875" style="24" bestFit="1" customWidth="1"/>
    <col min="33" max="33" width="22.28515625" style="24" bestFit="1" customWidth="1"/>
    <col min="34" max="34" width="20.28515625" style="24" bestFit="1" customWidth="1"/>
    <col min="35" max="35" width="22.140625" style="24" bestFit="1" customWidth="1"/>
    <col min="36" max="36" width="21.7109375" style="24" bestFit="1" customWidth="1"/>
    <col min="37" max="37" width="21" style="24" bestFit="1" customWidth="1"/>
    <col min="38" max="38" width="24.42578125" style="24" bestFit="1" customWidth="1"/>
    <col min="39" max="112" width="8.28515625" style="24" customWidth="1"/>
    <col min="113" max="16384" width="4.140625" style="24"/>
  </cols>
  <sheetData>
    <row r="1" spans="1:38" s="31" customFormat="1" ht="15" customHeight="1">
      <c r="A1" s="31" t="s">
        <v>136</v>
      </c>
    </row>
    <row r="2" spans="1:38" s="31" customFormat="1" ht="33" customHeight="1">
      <c r="B2" s="32" t="s">
        <v>137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38" s="31" customFormat="1" ht="15" customHeight="1">
      <c r="B3" s="33"/>
      <c r="C3" s="33"/>
      <c r="D3" s="33"/>
      <c r="E3" s="34"/>
      <c r="F3" s="33"/>
      <c r="G3" s="33"/>
      <c r="H3" s="33"/>
      <c r="I3" s="33"/>
      <c r="J3" s="33"/>
      <c r="K3" s="33"/>
      <c r="L3" s="33"/>
      <c r="M3" s="33"/>
      <c r="N3" s="33"/>
    </row>
    <row r="4" spans="1:38" s="31" customFormat="1" ht="30" customHeight="1">
      <c r="B4" s="35" t="s">
        <v>140</v>
      </c>
      <c r="C4" s="35"/>
      <c r="D4" s="35"/>
      <c r="E4" s="35"/>
      <c r="F4" s="35"/>
      <c r="G4" s="35"/>
      <c r="H4" s="35"/>
      <c r="I4" s="35"/>
      <c r="J4" s="35"/>
      <c r="K4" s="36"/>
      <c r="L4" s="37" t="s">
        <v>138</v>
      </c>
      <c r="M4" s="38"/>
      <c r="O4"/>
      <c r="P4"/>
    </row>
    <row r="5" spans="1:38" s="31" customFormat="1" ht="30" customHeight="1">
      <c r="E5" s="39"/>
      <c r="K5" s="36"/>
      <c r="L5" s="40" t="s">
        <v>27</v>
      </c>
      <c r="M5" s="41"/>
      <c r="O5"/>
      <c r="P5"/>
    </row>
    <row r="6" spans="1:38" s="31" customFormat="1" ht="30" customHeight="1">
      <c r="E6" s="39"/>
      <c r="K6" s="36"/>
      <c r="M6" s="36"/>
      <c r="P6" s="31" t="s">
        <v>224</v>
      </c>
      <c r="Q6" s="31" cm="1">
        <f t="array" aca="1" ref="Q6" ca="1">ROW(INDIRECT(Q8))</f>
        <v>20</v>
      </c>
      <c r="R6" s="31" cm="1">
        <f t="array" aca="1" ref="R6" ca="1">ROW(INDIRECT(R8))</f>
        <v>34</v>
      </c>
      <c r="S6" s="31" cm="1">
        <f t="array" aca="1" ref="S6" ca="1">ROW(INDIRECT(S8))</f>
        <v>27</v>
      </c>
      <c r="T6" s="31" cm="1">
        <f t="array" aca="1" ref="T6" ca="1">ROW(INDIRECT(T8))</f>
        <v>24</v>
      </c>
      <c r="U6" s="31" cm="1">
        <f t="array" aca="1" ref="U6" ca="1">ROW(INDIRECT(U8))</f>
        <v>43</v>
      </c>
      <c r="V6" s="31" cm="1">
        <f t="array" aca="1" ref="V6" ca="1">ROW(INDIRECT(V8))</f>
        <v>50</v>
      </c>
      <c r="W6" s="31" cm="1">
        <f t="array" aca="1" ref="W6" ca="1">ROW(INDIRECT(W8))</f>
        <v>47</v>
      </c>
      <c r="X6" s="31" cm="1">
        <f t="array" aca="1" ref="X6" ca="1">ROW(INDIRECT(X8))</f>
        <v>42</v>
      </c>
      <c r="Y6" s="31" cm="1">
        <f t="array" aca="1" ref="Y6" ca="1">ROW(INDIRECT(Y8))</f>
        <v>31</v>
      </c>
      <c r="Z6" s="31" cm="1">
        <f t="array" aca="1" ref="Z6" ca="1">ROW(INDIRECT(Z8))</f>
        <v>7</v>
      </c>
      <c r="AA6" s="31" cm="1">
        <f t="array" aca="1" ref="AA6" ca="1">ROW(INDIRECT(AA8))</f>
        <v>24</v>
      </c>
      <c r="AB6" s="31" cm="1">
        <f t="array" aca="1" ref="AB6" ca="1">ROW(INDIRECT(AB8))</f>
        <v>12</v>
      </c>
      <c r="AC6" s="31" cm="1">
        <f t="array" aca="1" ref="AC6" ca="1">ROW(INDIRECT(AC8))</f>
        <v>9</v>
      </c>
      <c r="AD6" s="31" cm="1">
        <f t="array" aca="1" ref="AD6" ca="1">ROW(INDIRECT(AD8))</f>
        <v>6</v>
      </c>
      <c r="AE6" s="31" cm="1">
        <f t="array" aca="1" ref="AE6" ca="1">ROW(INDIRECT(AE8))</f>
        <v>25</v>
      </c>
      <c r="AF6" s="31" cm="1">
        <f t="array" aca="1" ref="AF6" ca="1">ROW(INDIRECT(AF8))</f>
        <v>11</v>
      </c>
      <c r="AG6" s="31" cm="1">
        <f t="array" aca="1" ref="AG6" ca="1">ROW(INDIRECT(AG8))</f>
        <v>29</v>
      </c>
      <c r="AH6" s="31" cm="1">
        <f t="array" aca="1" ref="AH6" ca="1">ROW(INDIRECT(AH8))</f>
        <v>3</v>
      </c>
      <c r="AI6" s="31" cm="1">
        <f t="array" aca="1" ref="AI6" ca="1">ROW(INDIRECT(AI8))</f>
        <v>17</v>
      </c>
      <c r="AJ6" s="31" cm="1">
        <f t="array" aca="1" ref="AJ6" ca="1">ROW(INDIRECT(AJ8))</f>
        <v>26</v>
      </c>
      <c r="AK6" s="31" cm="1">
        <f t="array" aca="1" ref="AK6" ca="1">ROW(INDIRECT(AK8))</f>
        <v>34</v>
      </c>
      <c r="AL6" s="31" cm="1">
        <f t="array" aca="1" ref="AL6" ca="1">ROW(INDIRECT(AL8))</f>
        <v>20</v>
      </c>
    </row>
    <row r="7" spans="1:38" s="31" customFormat="1" ht="30" customHeight="1">
      <c r="E7" s="39"/>
      <c r="K7" s="36"/>
      <c r="L7" s="37" t="s">
        <v>139</v>
      </c>
      <c r="M7" s="38"/>
      <c r="P7" s="31" t="s">
        <v>239</v>
      </c>
      <c r="Q7" s="31" cm="1">
        <f t="array" aca="1" ref="Q7" ca="1">COLUMN(INDIRECT(Q8))</f>
        <v>11</v>
      </c>
      <c r="R7" s="31" cm="1">
        <f t="array" aca="1" ref="R7" ca="1">COLUMN(INDIRECT(R8))</f>
        <v>26</v>
      </c>
      <c r="S7" s="31" cm="1">
        <f t="array" aca="1" ref="S7" ca="1">COLUMN(INDIRECT(S8))</f>
        <v>18</v>
      </c>
      <c r="T7" s="31" cm="1">
        <f t="array" aca="1" ref="T7" ca="1">COLUMN(INDIRECT(T8))</f>
        <v>25</v>
      </c>
      <c r="U7" s="31" cm="1">
        <f t="array" aca="1" ref="U7" ca="1">COLUMN(INDIRECT(U8))</f>
        <v>7</v>
      </c>
      <c r="V7" s="31" cm="1">
        <f t="array" aca="1" ref="V7" ca="1">COLUMN(INDIRECT(V8))</f>
        <v>25</v>
      </c>
      <c r="W7" s="31" cm="1">
        <f t="array" aca="1" ref="W7" ca="1">COLUMN(INDIRECT(W8))</f>
        <v>3</v>
      </c>
      <c r="X7" s="31" cm="1">
        <f t="array" aca="1" ref="X7" ca="1">COLUMN(INDIRECT(X8))</f>
        <v>15</v>
      </c>
      <c r="Y7" s="31" cm="1">
        <f t="array" aca="1" ref="Y7" ca="1">COLUMN(INDIRECT(Y8))</f>
        <v>23</v>
      </c>
      <c r="Z7" s="31" cm="1">
        <f t="array" aca="1" ref="Z7" ca="1">COLUMN(INDIRECT(Z8))</f>
        <v>21</v>
      </c>
      <c r="AA7" s="31" cm="1">
        <f t="array" aca="1" ref="AA7" ca="1">COLUMN(INDIRECT(AA8))</f>
        <v>3</v>
      </c>
      <c r="AB7" s="31" cm="1">
        <f t="array" aca="1" ref="AB7" ca="1">COLUMN(INDIRECT(AB8))</f>
        <v>19</v>
      </c>
      <c r="AC7" s="31" cm="1">
        <f t="array" aca="1" ref="AC7" ca="1">COLUMN(INDIRECT(AC8))</f>
        <v>8</v>
      </c>
      <c r="AD7" s="31" cm="1">
        <f t="array" aca="1" ref="AD7" ca="1">COLUMN(INDIRECT(AD8))</f>
        <v>19</v>
      </c>
      <c r="AE7" s="31" cm="1">
        <f t="array" aca="1" ref="AE7" ca="1">COLUMN(INDIRECT(AE8))</f>
        <v>16</v>
      </c>
      <c r="AF7" s="31" cm="1">
        <f t="array" aca="1" ref="AF7" ca="1">COLUMN(INDIRECT(AF8))</f>
        <v>24</v>
      </c>
      <c r="AG7" s="31" cm="1">
        <f t="array" aca="1" ref="AG7" ca="1">COLUMN(INDIRECT(AG8))</f>
        <v>17</v>
      </c>
      <c r="AH7" s="31" cm="1">
        <f t="array" aca="1" ref="AH7" ca="1">COLUMN(INDIRECT(AH8))</f>
        <v>12</v>
      </c>
      <c r="AI7" s="31" cm="1">
        <f t="array" aca="1" ref="AI7" ca="1">COLUMN(INDIRECT(AI8))</f>
        <v>7</v>
      </c>
      <c r="AJ7" s="31" cm="1">
        <f t="array" aca="1" ref="AJ7" ca="1">COLUMN(INDIRECT(AJ8))</f>
        <v>6</v>
      </c>
      <c r="AK7" s="31" cm="1">
        <f t="array" aca="1" ref="AK7" ca="1">COLUMN(INDIRECT(AK8))</f>
        <v>9</v>
      </c>
      <c r="AL7" s="31" cm="1">
        <f t="array" aca="1" ref="AL7" ca="1">COLUMN(INDIRECT(AL8))</f>
        <v>11</v>
      </c>
    </row>
    <row r="8" spans="1:38" s="31" customFormat="1" ht="30" customHeight="1">
      <c r="E8" s="39"/>
      <c r="K8" s="36"/>
      <c r="L8" s="40" t="s">
        <v>203</v>
      </c>
      <c r="M8" s="41"/>
      <c r="Q8" s="31" t="str">
        <f ca="1">J195</f>
        <v>'Customer Map'!$K$20</v>
      </c>
      <c r="R8" s="31" t="str" cm="1">
        <f t="array" ref="R8:AK8">_xlfn.XLOOKUP(_xlfn.ANCHORARRAY(R9),G239:G258,K239:K258,0,1)</f>
        <v>'Customer Map'!Z34</v>
      </c>
      <c r="S8" s="31" t="str">
        <v>'Customer Map'!R27</v>
      </c>
      <c r="T8" s="31" t="str">
        <v>'Customer Map'!Y24</v>
      </c>
      <c r="U8" s="31" t="str">
        <v>'Customer Map'!G43</v>
      </c>
      <c r="V8" s="31" t="str">
        <v>'Customer Map'!Y50</v>
      </c>
      <c r="W8" s="31" t="str">
        <v>'Customer Map'!C47</v>
      </c>
      <c r="X8" s="31" t="str">
        <v>'Customer Map'!O42</v>
      </c>
      <c r="Y8" s="31" t="str">
        <v>'Customer Map'!W31</v>
      </c>
      <c r="Z8" s="31" t="str">
        <v>'Customer Map'!U7</v>
      </c>
      <c r="AA8" s="31" t="str">
        <v>'Customer Map'!C24</v>
      </c>
      <c r="AB8" s="31" t="str">
        <v>'Customer Map'!S12</v>
      </c>
      <c r="AC8" s="31" t="str">
        <v>'Customer Map'!H9</v>
      </c>
      <c r="AD8" s="31" t="str">
        <v>'Customer Map'!S6</v>
      </c>
      <c r="AE8" s="31" t="str">
        <v>'Customer Map'!P25</v>
      </c>
      <c r="AF8" s="31" t="str">
        <v>'Customer Map'!X11</v>
      </c>
      <c r="AG8" s="31" t="str">
        <v>'Customer Map'!Q29</v>
      </c>
      <c r="AH8" s="31" t="str">
        <v>'Customer Map'!L3</v>
      </c>
      <c r="AI8" s="31" t="str">
        <v>'Customer Map'!G17</v>
      </c>
      <c r="AJ8" s="31" t="str">
        <v>'Customer Map'!F26</v>
      </c>
      <c r="AK8" s="31" t="str">
        <v>'Customer Map'!I34</v>
      </c>
      <c r="AL8" s="31" t="str">
        <f ca="1">Q8</f>
        <v>'Customer Map'!$K$20</v>
      </c>
    </row>
    <row r="9" spans="1:38" s="31" customFormat="1" ht="30" customHeight="1">
      <c r="E9" s="39"/>
      <c r="K9" s="36"/>
      <c r="L9" s="40" t="s">
        <v>204</v>
      </c>
      <c r="M9" s="41"/>
      <c r="Q9" s="31" t="s">
        <v>226</v>
      </c>
      <c r="R9" s="31" cm="1">
        <f t="array" ref="R9:AK9">_xlfn.SEQUENCE(1,20,1,1)</f>
        <v>1</v>
      </c>
      <c r="S9" s="31">
        <v>2</v>
      </c>
      <c r="T9" s="31">
        <v>3</v>
      </c>
      <c r="U9" s="31">
        <v>4</v>
      </c>
      <c r="V9" s="31">
        <v>5</v>
      </c>
      <c r="W9" s="31">
        <v>6</v>
      </c>
      <c r="X9" s="31">
        <v>7</v>
      </c>
      <c r="Y9" s="31">
        <v>8</v>
      </c>
      <c r="Z9" s="31">
        <v>9</v>
      </c>
      <c r="AA9" s="31">
        <v>10</v>
      </c>
      <c r="AB9" s="31">
        <v>11</v>
      </c>
      <c r="AC9" s="31">
        <v>12</v>
      </c>
      <c r="AD9" s="31">
        <v>13</v>
      </c>
      <c r="AE9" s="31">
        <v>14</v>
      </c>
      <c r="AF9" s="31">
        <v>15</v>
      </c>
      <c r="AG9" s="31">
        <v>16</v>
      </c>
      <c r="AH9" s="31">
        <v>17</v>
      </c>
      <c r="AI9" s="31">
        <v>18</v>
      </c>
      <c r="AJ9" s="31">
        <v>19</v>
      </c>
      <c r="AK9" s="31">
        <v>20</v>
      </c>
      <c r="AL9" s="31" t="s">
        <v>226</v>
      </c>
    </row>
    <row r="10" spans="1:38" s="31" customFormat="1" ht="30" customHeight="1">
      <c r="E10" s="39"/>
      <c r="K10" s="36"/>
      <c r="L10" s="40" t="s">
        <v>205</v>
      </c>
      <c r="M10" s="41"/>
      <c r="Q10" s="31" t="s">
        <v>238</v>
      </c>
      <c r="R10" s="31">
        <f ca="1">ABS(R6-Q6)</f>
        <v>14</v>
      </c>
      <c r="S10" s="31">
        <f t="shared" ref="S10:AL10" ca="1" si="0">ABS(S6-R6)</f>
        <v>7</v>
      </c>
      <c r="T10" s="31">
        <f t="shared" ca="1" si="0"/>
        <v>3</v>
      </c>
      <c r="U10" s="31">
        <f t="shared" ca="1" si="0"/>
        <v>19</v>
      </c>
      <c r="V10" s="31">
        <f t="shared" ca="1" si="0"/>
        <v>7</v>
      </c>
      <c r="W10" s="31">
        <f t="shared" ca="1" si="0"/>
        <v>3</v>
      </c>
      <c r="X10" s="31">
        <f t="shared" ca="1" si="0"/>
        <v>5</v>
      </c>
      <c r="Y10" s="31">
        <f t="shared" ca="1" si="0"/>
        <v>11</v>
      </c>
      <c r="Z10" s="31">
        <f t="shared" ca="1" si="0"/>
        <v>24</v>
      </c>
      <c r="AA10" s="31">
        <f t="shared" ca="1" si="0"/>
        <v>17</v>
      </c>
      <c r="AB10" s="31">
        <f t="shared" ca="1" si="0"/>
        <v>12</v>
      </c>
      <c r="AC10" s="31">
        <f t="shared" ca="1" si="0"/>
        <v>3</v>
      </c>
      <c r="AD10" s="31">
        <f t="shared" ca="1" si="0"/>
        <v>3</v>
      </c>
      <c r="AE10" s="31">
        <f t="shared" ca="1" si="0"/>
        <v>19</v>
      </c>
      <c r="AF10" s="31">
        <f t="shared" ca="1" si="0"/>
        <v>14</v>
      </c>
      <c r="AG10" s="31">
        <f t="shared" ca="1" si="0"/>
        <v>18</v>
      </c>
      <c r="AH10" s="31">
        <f t="shared" ca="1" si="0"/>
        <v>26</v>
      </c>
      <c r="AI10" s="31">
        <f t="shared" ca="1" si="0"/>
        <v>14</v>
      </c>
      <c r="AJ10" s="31">
        <f t="shared" ca="1" si="0"/>
        <v>9</v>
      </c>
      <c r="AK10" s="31">
        <f t="shared" ca="1" si="0"/>
        <v>8</v>
      </c>
      <c r="AL10" s="31">
        <f t="shared" ca="1" si="0"/>
        <v>14</v>
      </c>
    </row>
    <row r="11" spans="1:38" s="31" customFormat="1" ht="30" customHeight="1">
      <c r="E11" s="39"/>
      <c r="K11" s="36"/>
      <c r="L11" s="40" t="s">
        <v>206</v>
      </c>
      <c r="M11" s="41"/>
      <c r="Q11" s="31" t="s">
        <v>225</v>
      </c>
      <c r="R11" s="31">
        <f ca="1">ABS(R7-Q7)</f>
        <v>15</v>
      </c>
      <c r="S11" s="31">
        <f t="shared" ref="S11:AL11" ca="1" si="1">ABS(S7-R7)</f>
        <v>8</v>
      </c>
      <c r="T11" s="31">
        <f t="shared" ca="1" si="1"/>
        <v>7</v>
      </c>
      <c r="U11" s="31">
        <f t="shared" ca="1" si="1"/>
        <v>18</v>
      </c>
      <c r="V11" s="31">
        <f t="shared" ca="1" si="1"/>
        <v>18</v>
      </c>
      <c r="W11" s="31">
        <f t="shared" ca="1" si="1"/>
        <v>22</v>
      </c>
      <c r="X11" s="31">
        <f t="shared" ca="1" si="1"/>
        <v>12</v>
      </c>
      <c r="Y11" s="31">
        <f t="shared" ca="1" si="1"/>
        <v>8</v>
      </c>
      <c r="Z11" s="31">
        <f t="shared" ca="1" si="1"/>
        <v>2</v>
      </c>
      <c r="AA11" s="31">
        <f t="shared" ca="1" si="1"/>
        <v>18</v>
      </c>
      <c r="AB11" s="31">
        <f t="shared" ca="1" si="1"/>
        <v>16</v>
      </c>
      <c r="AC11" s="31">
        <f t="shared" ca="1" si="1"/>
        <v>11</v>
      </c>
      <c r="AD11" s="31">
        <f t="shared" ca="1" si="1"/>
        <v>11</v>
      </c>
      <c r="AE11" s="31">
        <f t="shared" ca="1" si="1"/>
        <v>3</v>
      </c>
      <c r="AF11" s="31">
        <f t="shared" ca="1" si="1"/>
        <v>8</v>
      </c>
      <c r="AG11" s="31">
        <f t="shared" ca="1" si="1"/>
        <v>7</v>
      </c>
      <c r="AH11" s="31">
        <f t="shared" ca="1" si="1"/>
        <v>5</v>
      </c>
      <c r="AI11" s="31">
        <f t="shared" ca="1" si="1"/>
        <v>5</v>
      </c>
      <c r="AJ11" s="31">
        <f t="shared" ca="1" si="1"/>
        <v>1</v>
      </c>
      <c r="AK11" s="31">
        <f t="shared" ca="1" si="1"/>
        <v>3</v>
      </c>
      <c r="AL11" s="31">
        <f t="shared" ca="1" si="1"/>
        <v>2</v>
      </c>
    </row>
    <row r="12" spans="1:38" s="31" customFormat="1" ht="30" customHeight="1">
      <c r="E12" s="39"/>
      <c r="K12" s="36"/>
      <c r="L12" s="36"/>
      <c r="M12" s="36"/>
      <c r="N12" s="36"/>
      <c r="Q12" s="31" t="s">
        <v>230</v>
      </c>
      <c r="R12" s="31">
        <f ca="1">SUM(R10:R11)</f>
        <v>29</v>
      </c>
      <c r="S12" s="31">
        <f t="shared" ref="S12:AL12" ca="1" si="2">SUM(S10:S11)</f>
        <v>15</v>
      </c>
      <c r="T12" s="31">
        <f t="shared" ca="1" si="2"/>
        <v>10</v>
      </c>
      <c r="U12" s="31">
        <f t="shared" ca="1" si="2"/>
        <v>37</v>
      </c>
      <c r="V12" s="31">
        <f t="shared" ca="1" si="2"/>
        <v>25</v>
      </c>
      <c r="W12" s="31">
        <f t="shared" ca="1" si="2"/>
        <v>25</v>
      </c>
      <c r="X12" s="31">
        <f t="shared" ca="1" si="2"/>
        <v>17</v>
      </c>
      <c r="Y12" s="31">
        <f t="shared" ca="1" si="2"/>
        <v>19</v>
      </c>
      <c r="Z12" s="31">
        <f t="shared" ca="1" si="2"/>
        <v>26</v>
      </c>
      <c r="AA12" s="31">
        <f t="shared" ca="1" si="2"/>
        <v>35</v>
      </c>
      <c r="AB12" s="31">
        <f t="shared" ca="1" si="2"/>
        <v>28</v>
      </c>
      <c r="AC12" s="31">
        <f t="shared" ca="1" si="2"/>
        <v>14</v>
      </c>
      <c r="AD12" s="31">
        <f t="shared" ca="1" si="2"/>
        <v>14</v>
      </c>
      <c r="AE12" s="31">
        <f t="shared" ca="1" si="2"/>
        <v>22</v>
      </c>
      <c r="AF12" s="31">
        <f t="shared" ca="1" si="2"/>
        <v>22</v>
      </c>
      <c r="AG12" s="31">
        <f t="shared" ca="1" si="2"/>
        <v>25</v>
      </c>
      <c r="AH12" s="31">
        <f t="shared" ca="1" si="2"/>
        <v>31</v>
      </c>
      <c r="AI12" s="31">
        <f t="shared" ca="1" si="2"/>
        <v>19</v>
      </c>
      <c r="AJ12" s="31">
        <f t="shared" ca="1" si="2"/>
        <v>10</v>
      </c>
      <c r="AK12" s="31">
        <f t="shared" ca="1" si="2"/>
        <v>11</v>
      </c>
      <c r="AL12" s="31">
        <f t="shared" ca="1" si="2"/>
        <v>16</v>
      </c>
    </row>
    <row r="13" spans="1:38" s="31" customFormat="1" ht="27" customHeight="1">
      <c r="E13" s="39"/>
      <c r="K13" s="42"/>
      <c r="L13" s="42"/>
      <c r="M13" s="42"/>
      <c r="N13" s="42"/>
      <c r="Q13" s="31" t="s">
        <v>231</v>
      </c>
      <c r="R13" s="31">
        <f ca="1">R12*5</f>
        <v>145</v>
      </c>
      <c r="S13" s="31">
        <f t="shared" ref="S13:AM13" ca="1" si="3">S12*5</f>
        <v>75</v>
      </c>
      <c r="T13" s="31">
        <f t="shared" ca="1" si="3"/>
        <v>50</v>
      </c>
      <c r="U13" s="31">
        <f t="shared" ca="1" si="3"/>
        <v>185</v>
      </c>
      <c r="V13" s="31">
        <f t="shared" ca="1" si="3"/>
        <v>125</v>
      </c>
      <c r="W13" s="31">
        <f t="shared" ca="1" si="3"/>
        <v>125</v>
      </c>
      <c r="X13" s="31">
        <f t="shared" ca="1" si="3"/>
        <v>85</v>
      </c>
      <c r="Y13" s="31">
        <f t="shared" ca="1" si="3"/>
        <v>95</v>
      </c>
      <c r="Z13" s="31">
        <f t="shared" ca="1" si="3"/>
        <v>130</v>
      </c>
      <c r="AA13" s="31">
        <f t="shared" ca="1" si="3"/>
        <v>175</v>
      </c>
      <c r="AB13" s="31">
        <f t="shared" ca="1" si="3"/>
        <v>140</v>
      </c>
      <c r="AC13" s="31">
        <f t="shared" ca="1" si="3"/>
        <v>70</v>
      </c>
      <c r="AD13" s="31">
        <f t="shared" ca="1" si="3"/>
        <v>70</v>
      </c>
      <c r="AE13" s="31">
        <f t="shared" ca="1" si="3"/>
        <v>110</v>
      </c>
      <c r="AF13" s="31">
        <f t="shared" ca="1" si="3"/>
        <v>110</v>
      </c>
      <c r="AG13" s="31">
        <f t="shared" ca="1" si="3"/>
        <v>125</v>
      </c>
      <c r="AH13" s="31">
        <f t="shared" ca="1" si="3"/>
        <v>155</v>
      </c>
      <c r="AI13" s="31">
        <f t="shared" ca="1" si="3"/>
        <v>95</v>
      </c>
      <c r="AJ13" s="31">
        <f t="shared" ca="1" si="3"/>
        <v>50</v>
      </c>
      <c r="AK13" s="31">
        <f t="shared" ca="1" si="3"/>
        <v>55</v>
      </c>
      <c r="AL13" s="31">
        <f t="shared" ca="1" si="3"/>
        <v>80</v>
      </c>
    </row>
    <row r="14" spans="1:38" s="31" customFormat="1" ht="30" customHeight="1">
      <c r="B14" s="43" t="s">
        <v>1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</row>
    <row r="15" spans="1:38" s="31" customFormat="1" ht="15" customHeight="1">
      <c r="B15" s="113" t="s">
        <v>126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5"/>
    </row>
    <row r="16" spans="1:38" s="31" customFormat="1" ht="15" customHeight="1">
      <c r="B16" s="114" t="s">
        <v>127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7"/>
    </row>
    <row r="17" spans="1:15" s="31" customFormat="1" ht="15" customHeight="1">
      <c r="B17" s="114" t="s">
        <v>128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7"/>
    </row>
    <row r="18" spans="1:15" s="31" customFormat="1" ht="15" customHeight="1"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50"/>
    </row>
    <row r="19" spans="1:15" s="31" customFormat="1" ht="15" customHeight="1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</row>
    <row r="20" spans="1:15" s="31" customFormat="1" ht="30" customHeight="1">
      <c r="B20" s="52" t="s">
        <v>17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</row>
    <row r="21" spans="1:15" s="7" customFormat="1" ht="15" customHeight="1">
      <c r="A21" s="5"/>
      <c r="B21" s="5"/>
      <c r="C21" s="5"/>
      <c r="D21" s="5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customFormat="1" ht="15" customHeight="1">
      <c r="B22" s="111" t="s">
        <v>202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5" customFormat="1" ht="15" customHeight="1" thickBot="1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5" s="95" customFormat="1" ht="30" customHeight="1" thickBot="1">
      <c r="A24" s="33"/>
      <c r="B24" s="53" t="s">
        <v>2</v>
      </c>
      <c r="C24" s="70" t="s">
        <v>26</v>
      </c>
      <c r="D24" s="53" t="s">
        <v>4</v>
      </c>
      <c r="E24" s="53" t="s">
        <v>5</v>
      </c>
      <c r="F24" s="94"/>
      <c r="G24" s="67" t="s">
        <v>18</v>
      </c>
      <c r="H24" s="68"/>
      <c r="I24" s="68"/>
      <c r="J24" s="68"/>
      <c r="K24" s="68"/>
      <c r="L24" s="68"/>
      <c r="M24" s="68"/>
      <c r="N24" s="69"/>
    </row>
    <row r="25" spans="1:15" s="7" customFormat="1" ht="33.75" customHeight="1">
      <c r="A25" s="5"/>
      <c r="B25" s="2" t="s">
        <v>19</v>
      </c>
      <c r="C25" s="2">
        <v>1</v>
      </c>
      <c r="D25" s="11">
        <v>30</v>
      </c>
      <c r="E25" s="4">
        <f>ROUNDDOWN(SUM(E48:E67) / 4 / 36,0)</f>
        <v>5</v>
      </c>
      <c r="F25" s="74">
        <f>IF(ISBLANK(E25),0,IF(E25=Answers!E25,1,-1))</f>
        <v>1</v>
      </c>
      <c r="G25" s="161" t="s">
        <v>98</v>
      </c>
      <c r="H25" s="162"/>
      <c r="I25" s="162"/>
      <c r="J25" s="162"/>
      <c r="K25" s="162"/>
      <c r="L25" s="162"/>
      <c r="M25" s="162"/>
      <c r="N25" s="163"/>
    </row>
    <row r="26" spans="1:15" s="7" customFormat="1" ht="33.75" customHeight="1">
      <c r="A26" s="5"/>
      <c r="B26" s="2" t="s">
        <v>20</v>
      </c>
      <c r="C26" s="2">
        <v>2</v>
      </c>
      <c r="D26" s="11">
        <v>30</v>
      </c>
      <c r="E26" s="4" cm="1">
        <f t="array" ref="E26">SUM(--(N84:CO103=J75))</f>
        <v>44</v>
      </c>
      <c r="F26" s="74">
        <f>IF(ISBLANK(E26),0,IF(E26=Answers!E26,1,-1))</f>
        <v>1</v>
      </c>
      <c r="G26" s="164" t="s">
        <v>219</v>
      </c>
      <c r="H26" s="165"/>
      <c r="I26" s="165"/>
      <c r="J26" s="165"/>
      <c r="K26" s="165"/>
      <c r="L26" s="165"/>
      <c r="M26" s="165"/>
      <c r="N26" s="166"/>
    </row>
    <row r="27" spans="1:15" s="7" customFormat="1" ht="33.75" customHeight="1">
      <c r="A27" s="5"/>
      <c r="B27" s="2" t="s">
        <v>21</v>
      </c>
      <c r="C27" s="2">
        <v>4</v>
      </c>
      <c r="D27" s="11">
        <v>40</v>
      </c>
      <c r="E27" s="1">
        <f>Q160</f>
        <v>7</v>
      </c>
      <c r="F27" s="74">
        <f>IF(ISBLANK(E27),0,IF(E27=Answers!E27,1,-1))</f>
        <v>1</v>
      </c>
      <c r="G27" s="164" t="s">
        <v>201</v>
      </c>
      <c r="H27" s="165"/>
      <c r="I27" s="165"/>
      <c r="J27" s="165"/>
      <c r="K27" s="165"/>
      <c r="L27" s="165"/>
      <c r="M27" s="165"/>
      <c r="N27" s="166"/>
    </row>
    <row r="28" spans="1:15" s="7" customFormat="1" ht="33.75" customHeight="1">
      <c r="A28" s="5"/>
      <c r="B28" s="2" t="s">
        <v>22</v>
      </c>
      <c r="C28" s="2">
        <v>5</v>
      </c>
      <c r="D28" s="11">
        <v>70</v>
      </c>
      <c r="E28" s="1">
        <f ca="1">SUM(R13:AL13)</f>
        <v>2250</v>
      </c>
      <c r="F28" s="74">
        <f ca="1">IF(ISBLANK(E28),0,IF(E28=Answers!E28,1,-1))</f>
        <v>1</v>
      </c>
      <c r="G28" s="167" t="s">
        <v>175</v>
      </c>
      <c r="H28" s="168"/>
      <c r="I28" s="168"/>
      <c r="J28" s="168"/>
      <c r="K28" s="168"/>
      <c r="L28" s="168"/>
      <c r="M28" s="168"/>
      <c r="N28" s="169"/>
    </row>
    <row r="29" spans="1:15" s="7" customFormat="1" ht="33.75" customHeight="1">
      <c r="A29" s="5"/>
      <c r="B29" s="2" t="s">
        <v>23</v>
      </c>
      <c r="C29" s="2">
        <v>7</v>
      </c>
      <c r="D29" s="11">
        <v>80</v>
      </c>
      <c r="E29" s="4">
        <f>U292</f>
        <v>4062</v>
      </c>
      <c r="F29" s="74">
        <f>IF(ISBLANK(E29),0,IF(E29=Answers!E29,1,-1))</f>
        <v>1</v>
      </c>
      <c r="G29" s="167" t="s">
        <v>220</v>
      </c>
      <c r="H29" s="168"/>
      <c r="I29" s="168"/>
      <c r="J29" s="168"/>
      <c r="K29" s="168"/>
      <c r="L29" s="168"/>
      <c r="M29" s="168"/>
      <c r="N29" s="169"/>
    </row>
    <row r="30" spans="1:15" customFormat="1" ht="15" customHeight="1"/>
    <row r="31" spans="1:15" s="31" customFormat="1" ht="30" customHeight="1">
      <c r="B31" s="52" t="s">
        <v>141</v>
      </c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</row>
    <row r="32" spans="1:15" customFormat="1" ht="15" customHeight="1" thickBot="1"/>
    <row r="33" spans="1:15" customFormat="1" ht="22.5" customHeight="1" thickBot="1">
      <c r="B33" s="112" t="s">
        <v>6</v>
      </c>
      <c r="C33" s="71" t="s">
        <v>0</v>
      </c>
    </row>
    <row r="34" spans="1:15" customFormat="1" ht="15" customHeight="1"/>
    <row r="35" spans="1:15" customFormat="1" ht="15" customHeight="1">
      <c r="B35" s="105" t="s">
        <v>207</v>
      </c>
      <c r="C35" s="106"/>
    </row>
    <row r="36" spans="1:15" ht="15" customHeight="1">
      <c r="A36" s="24"/>
      <c r="B36" s="107" t="s">
        <v>200</v>
      </c>
      <c r="C36" s="108"/>
      <c r="D36" s="24"/>
      <c r="E36" s="24"/>
      <c r="F36" s="24"/>
      <c r="G36" s="24"/>
      <c r="H36" s="24"/>
      <c r="I36" s="24"/>
      <c r="J36" s="24"/>
    </row>
    <row r="37" spans="1:15" ht="15" customHeight="1">
      <c r="A37" s="24"/>
      <c r="B37" s="105"/>
      <c r="C37" s="108"/>
      <c r="D37" s="24"/>
      <c r="E37" s="24"/>
      <c r="F37" s="24"/>
      <c r="G37" s="24"/>
      <c r="H37" s="24"/>
      <c r="I37" s="24"/>
      <c r="J37" s="24"/>
    </row>
    <row r="38" spans="1:15" ht="15" customHeight="1">
      <c r="A38" s="24"/>
      <c r="B38" s="105" t="s">
        <v>208</v>
      </c>
      <c r="C38" s="108"/>
      <c r="D38" s="24"/>
      <c r="E38" s="24"/>
      <c r="F38" s="24"/>
      <c r="G38" s="24"/>
      <c r="H38" s="24"/>
      <c r="I38" s="24"/>
      <c r="J38" s="24"/>
    </row>
    <row r="39" spans="1:15" customFormat="1" ht="15" customHeight="1">
      <c r="B39" s="86"/>
      <c r="C39" s="86"/>
    </row>
    <row r="40" spans="1:15" ht="15" customHeight="1">
      <c r="A40" s="24"/>
      <c r="B40" s="105" t="s">
        <v>176</v>
      </c>
      <c r="C40" s="108" t="s">
        <v>177</v>
      </c>
      <c r="D40" s="24"/>
      <c r="E40" s="24"/>
      <c r="F40" s="24"/>
      <c r="G40" s="24"/>
      <c r="H40" s="24"/>
      <c r="I40" s="24"/>
      <c r="J40" s="24"/>
    </row>
    <row r="41" spans="1:15" ht="15" customHeight="1">
      <c r="A41" s="24"/>
      <c r="B41" s="105"/>
      <c r="C41" s="108" t="s">
        <v>178</v>
      </c>
      <c r="D41" s="24"/>
      <c r="E41" s="24"/>
      <c r="F41" s="24"/>
      <c r="G41" s="24"/>
      <c r="H41" s="24"/>
      <c r="I41" s="24"/>
      <c r="J41" s="24"/>
    </row>
    <row r="42" spans="1:15" ht="15" customHeight="1">
      <c r="A42" s="24"/>
      <c r="B42" s="105"/>
      <c r="C42" s="108" t="s">
        <v>179</v>
      </c>
      <c r="D42" s="24"/>
      <c r="E42" s="24"/>
      <c r="F42" s="24"/>
      <c r="G42" s="24"/>
      <c r="H42" s="24"/>
      <c r="I42" s="24"/>
      <c r="J42" s="24"/>
    </row>
    <row r="43" spans="1:15" customFormat="1" ht="15" customHeight="1" thickBot="1"/>
    <row r="44" spans="1:15" s="87" customFormat="1" ht="22.5" customHeight="1" thickBot="1">
      <c r="A44" s="86"/>
      <c r="B44" s="53" t="s">
        <v>2</v>
      </c>
      <c r="C44" s="70" t="s">
        <v>3</v>
      </c>
      <c r="D44" s="53" t="s">
        <v>4</v>
      </c>
      <c r="E44" s="93" t="s">
        <v>5</v>
      </c>
      <c r="F44" s="86"/>
      <c r="G44" s="96" t="s">
        <v>28</v>
      </c>
      <c r="H44" s="97"/>
      <c r="I44" s="97"/>
      <c r="J44" s="97"/>
      <c r="K44" s="97"/>
      <c r="L44" s="97"/>
      <c r="M44" s="97"/>
      <c r="N44" s="97"/>
      <c r="O44" s="98"/>
    </row>
    <row r="45" spans="1:15" ht="15" customHeight="1"/>
    <row r="46" spans="1:15" ht="22.5" customHeight="1">
      <c r="B46" s="10" t="s">
        <v>7</v>
      </c>
      <c r="C46" s="2">
        <v>1</v>
      </c>
      <c r="D46" s="11">
        <v>0</v>
      </c>
      <c r="E46" s="1">
        <v>16</v>
      </c>
      <c r="F46" s="74">
        <f>IF(ISBLANK(E46),0,IF(E46=Answers!E46,1,-1))</f>
        <v>1</v>
      </c>
      <c r="G46" s="79" t="s">
        <v>41</v>
      </c>
      <c r="H46" s="80"/>
      <c r="I46" s="80"/>
      <c r="J46" s="81"/>
      <c r="K46" s="82"/>
      <c r="L46" s="83"/>
      <c r="M46" s="83"/>
      <c r="N46" s="83"/>
      <c r="O46" s="84"/>
    </row>
    <row r="47" spans="1:15" ht="15" customHeight="1">
      <c r="G47" s="78"/>
      <c r="H47" s="85"/>
      <c r="I47" s="85"/>
      <c r="J47" s="86"/>
      <c r="K47" s="87"/>
      <c r="L47" s="87"/>
      <c r="M47" s="87"/>
      <c r="N47" s="87"/>
      <c r="O47" s="87"/>
    </row>
    <row r="48" spans="1:15" ht="22.5" customHeight="1">
      <c r="B48" s="2">
        <v>1</v>
      </c>
      <c r="C48" s="2">
        <v>1</v>
      </c>
      <c r="D48" s="3">
        <v>5</v>
      </c>
      <c r="E48" s="1">
        <f>LEN(G48)/2</f>
        <v>24</v>
      </c>
      <c r="F48" s="74">
        <f>IF(ISBLANK(E48),0,IF(E48=Answers!E48,1,-1))</f>
        <v>1</v>
      </c>
      <c r="G48" s="77" t="s">
        <v>42</v>
      </c>
      <c r="H48" s="88"/>
      <c r="I48" s="88"/>
      <c r="J48" s="89"/>
      <c r="K48" s="90"/>
      <c r="L48" s="91"/>
      <c r="M48" s="91"/>
      <c r="N48" s="91"/>
      <c r="O48" s="92"/>
    </row>
    <row r="49" spans="2:15" ht="22.5" customHeight="1">
      <c r="B49" s="2">
        <v>2</v>
      </c>
      <c r="C49" s="2">
        <v>1</v>
      </c>
      <c r="D49" s="3">
        <v>5</v>
      </c>
      <c r="E49" s="1">
        <f t="shared" ref="E49:E67" si="4">LEN(G49)/2</f>
        <v>47</v>
      </c>
      <c r="F49" s="74">
        <f>IF(ISBLANK(E49),0,IF(E49=Answers!E49,1,-1))</f>
        <v>1</v>
      </c>
      <c r="G49" s="77" t="s">
        <v>44</v>
      </c>
      <c r="H49" s="88"/>
      <c r="I49" s="88"/>
      <c r="J49" s="89"/>
      <c r="K49" s="91"/>
      <c r="L49" s="91"/>
      <c r="M49" s="91"/>
      <c r="N49" s="91"/>
      <c r="O49" s="92"/>
    </row>
    <row r="50" spans="2:15" ht="22.5" customHeight="1">
      <c r="B50" s="2">
        <v>3</v>
      </c>
      <c r="C50" s="2">
        <v>1</v>
      </c>
      <c r="D50" s="3">
        <v>5</v>
      </c>
      <c r="E50" s="1">
        <f t="shared" si="4"/>
        <v>43</v>
      </c>
      <c r="F50" s="74">
        <f>IF(ISBLANK(E50),0,IF(E50=Answers!E50,1,-1))</f>
        <v>1</v>
      </c>
      <c r="G50" s="77" t="s">
        <v>117</v>
      </c>
      <c r="H50" s="88"/>
      <c r="I50" s="88"/>
      <c r="J50" s="89"/>
      <c r="K50" s="91"/>
      <c r="L50" s="91"/>
      <c r="M50" s="91"/>
      <c r="N50" s="91"/>
      <c r="O50" s="92"/>
    </row>
    <row r="51" spans="2:15" ht="22.5" customHeight="1">
      <c r="B51" s="2">
        <v>4</v>
      </c>
      <c r="C51" s="2">
        <v>1</v>
      </c>
      <c r="D51" s="3">
        <v>5</v>
      </c>
      <c r="E51" s="1">
        <f t="shared" si="4"/>
        <v>17</v>
      </c>
      <c r="F51" s="74">
        <f>IF(ISBLANK(E51),0,IF(E51=Answers!E51,1,-1))</f>
        <v>1</v>
      </c>
      <c r="G51" s="77" t="s">
        <v>45</v>
      </c>
      <c r="H51" s="88"/>
      <c r="I51" s="88"/>
      <c r="J51" s="89"/>
      <c r="K51" s="91"/>
      <c r="L51" s="91"/>
      <c r="M51" s="91"/>
      <c r="N51" s="91"/>
      <c r="O51" s="92"/>
    </row>
    <row r="52" spans="2:15" ht="22.5" customHeight="1">
      <c r="B52" s="2">
        <v>5</v>
      </c>
      <c r="C52" s="2">
        <v>1</v>
      </c>
      <c r="D52" s="3">
        <v>5</v>
      </c>
      <c r="E52" s="1">
        <f t="shared" si="4"/>
        <v>47</v>
      </c>
      <c r="F52" s="74">
        <f>IF(ISBLANK(E52),0,IF(E52=Answers!E52,1,-1))</f>
        <v>1</v>
      </c>
      <c r="G52" s="77" t="s">
        <v>44</v>
      </c>
      <c r="H52" s="88"/>
      <c r="I52" s="88"/>
      <c r="J52" s="89"/>
      <c r="K52" s="91"/>
      <c r="L52" s="91"/>
      <c r="M52" s="91"/>
      <c r="N52" s="91"/>
      <c r="O52" s="92"/>
    </row>
    <row r="53" spans="2:15" ht="22.5" customHeight="1">
      <c r="B53" s="2">
        <v>6</v>
      </c>
      <c r="C53" s="2">
        <v>1</v>
      </c>
      <c r="D53" s="3">
        <v>5</v>
      </c>
      <c r="E53" s="1">
        <f t="shared" si="4"/>
        <v>23</v>
      </c>
      <c r="F53" s="74">
        <f>IF(ISBLANK(E53),0,IF(E53=Answers!E53,1,-1))</f>
        <v>1</v>
      </c>
      <c r="G53" s="77" t="s">
        <v>38</v>
      </c>
      <c r="H53" s="88"/>
      <c r="I53" s="88"/>
      <c r="J53" s="89"/>
      <c r="K53" s="91"/>
      <c r="L53" s="91"/>
      <c r="M53" s="91"/>
      <c r="N53" s="91"/>
      <c r="O53" s="92"/>
    </row>
    <row r="54" spans="2:15" ht="22.5" customHeight="1">
      <c r="B54" s="2">
        <v>7</v>
      </c>
      <c r="C54" s="2">
        <v>1</v>
      </c>
      <c r="D54" s="3">
        <v>5</v>
      </c>
      <c r="E54" s="1">
        <f t="shared" si="4"/>
        <v>37</v>
      </c>
      <c r="F54" s="74">
        <f>IF(ISBLANK(E54),0,IF(E54=Answers!E54,1,-1))</f>
        <v>1</v>
      </c>
      <c r="G54" s="77" t="s">
        <v>39</v>
      </c>
      <c r="H54" s="88"/>
      <c r="I54" s="88"/>
      <c r="J54" s="89"/>
      <c r="K54" s="91"/>
      <c r="L54" s="91"/>
      <c r="M54" s="91"/>
      <c r="N54" s="91"/>
      <c r="O54" s="92"/>
    </row>
    <row r="55" spans="2:15" ht="22.5" customHeight="1">
      <c r="B55" s="2">
        <v>8</v>
      </c>
      <c r="C55" s="2">
        <v>1</v>
      </c>
      <c r="D55" s="3">
        <v>5</v>
      </c>
      <c r="E55" s="1">
        <f t="shared" si="4"/>
        <v>38</v>
      </c>
      <c r="F55" s="74">
        <f>IF(ISBLANK(E55),0,IF(E55=Answers!E55,1,-1))</f>
        <v>1</v>
      </c>
      <c r="G55" s="77" t="s">
        <v>43</v>
      </c>
      <c r="H55" s="88"/>
      <c r="I55" s="88"/>
      <c r="J55" s="89"/>
      <c r="K55" s="91"/>
      <c r="L55" s="91"/>
      <c r="M55" s="91"/>
      <c r="N55" s="91"/>
      <c r="O55" s="92"/>
    </row>
    <row r="56" spans="2:15" ht="22.5" customHeight="1">
      <c r="B56" s="2">
        <v>9</v>
      </c>
      <c r="C56" s="2">
        <v>1</v>
      </c>
      <c r="D56" s="3">
        <v>5</v>
      </c>
      <c r="E56" s="1">
        <f t="shared" si="4"/>
        <v>19</v>
      </c>
      <c r="F56" s="74">
        <f>IF(ISBLANK(E56),0,IF(E56=Answers!E56,1,-1))</f>
        <v>1</v>
      </c>
      <c r="G56" s="77" t="s">
        <v>46</v>
      </c>
      <c r="H56" s="88"/>
      <c r="I56" s="88"/>
      <c r="J56" s="89"/>
      <c r="K56" s="91"/>
      <c r="L56" s="91"/>
      <c r="M56" s="91"/>
      <c r="N56" s="91"/>
      <c r="O56" s="92"/>
    </row>
    <row r="57" spans="2:15" ht="22.5" customHeight="1">
      <c r="B57" s="2">
        <v>10</v>
      </c>
      <c r="C57" s="2">
        <v>1</v>
      </c>
      <c r="D57" s="3">
        <v>5</v>
      </c>
      <c r="E57" s="1">
        <f t="shared" si="4"/>
        <v>52</v>
      </c>
      <c r="F57" s="74">
        <f>IF(ISBLANK(E57),0,IF(E57=Answers!E57,1,-1))</f>
        <v>1</v>
      </c>
      <c r="G57" s="77" t="s">
        <v>36</v>
      </c>
      <c r="H57" s="88"/>
      <c r="I57" s="88"/>
      <c r="J57" s="89"/>
      <c r="K57" s="91"/>
      <c r="L57" s="91"/>
      <c r="M57" s="91"/>
      <c r="N57" s="91"/>
      <c r="O57" s="92"/>
    </row>
    <row r="58" spans="2:15" ht="22.5" customHeight="1">
      <c r="B58" s="2">
        <v>11</v>
      </c>
      <c r="C58" s="2">
        <v>1</v>
      </c>
      <c r="D58" s="3">
        <v>5</v>
      </c>
      <c r="E58" s="1">
        <f t="shared" si="4"/>
        <v>38</v>
      </c>
      <c r="F58" s="74">
        <f>IF(ISBLANK(E58),0,IF(E58=Answers!E58,1,-1))</f>
        <v>1</v>
      </c>
      <c r="G58" s="77" t="s">
        <v>43</v>
      </c>
      <c r="H58" s="88"/>
      <c r="I58" s="88"/>
      <c r="J58" s="89"/>
      <c r="K58" s="91"/>
      <c r="L58" s="91"/>
      <c r="M58" s="91"/>
      <c r="N58" s="91"/>
      <c r="O58" s="92"/>
    </row>
    <row r="59" spans="2:15" ht="22.5" customHeight="1">
      <c r="B59" s="2">
        <v>12</v>
      </c>
      <c r="C59" s="2">
        <v>1</v>
      </c>
      <c r="D59" s="3">
        <v>5</v>
      </c>
      <c r="E59" s="1">
        <f t="shared" si="4"/>
        <v>49</v>
      </c>
      <c r="F59" s="74">
        <f>IF(ISBLANK(E59),0,IF(E59=Answers!E59,1,-1))</f>
        <v>1</v>
      </c>
      <c r="G59" s="77" t="s">
        <v>47</v>
      </c>
      <c r="H59" s="88"/>
      <c r="I59" s="88"/>
      <c r="J59" s="89"/>
      <c r="K59" s="91"/>
      <c r="L59" s="91"/>
      <c r="M59" s="91"/>
      <c r="N59" s="91"/>
      <c r="O59" s="92"/>
    </row>
    <row r="60" spans="2:15" ht="22.5" customHeight="1">
      <c r="B60" s="2">
        <v>13</v>
      </c>
      <c r="C60" s="2">
        <v>1</v>
      </c>
      <c r="D60" s="3">
        <v>5</v>
      </c>
      <c r="E60" s="1">
        <f t="shared" si="4"/>
        <v>61</v>
      </c>
      <c r="F60" s="74">
        <f>IF(ISBLANK(E60),0,IF(E60=Answers!E60,1,-1))</f>
        <v>1</v>
      </c>
      <c r="G60" s="77" t="s">
        <v>48</v>
      </c>
      <c r="H60" s="88"/>
      <c r="I60" s="88"/>
      <c r="J60" s="89"/>
      <c r="K60" s="91"/>
      <c r="L60" s="91"/>
      <c r="M60" s="91"/>
      <c r="N60" s="91"/>
      <c r="O60" s="92"/>
    </row>
    <row r="61" spans="2:15" ht="22.5" customHeight="1">
      <c r="B61" s="2">
        <v>14</v>
      </c>
      <c r="C61" s="2">
        <v>1</v>
      </c>
      <c r="D61" s="3">
        <v>5</v>
      </c>
      <c r="E61" s="1">
        <f t="shared" si="4"/>
        <v>30</v>
      </c>
      <c r="F61" s="74">
        <f>IF(ISBLANK(E61),0,IF(E61=Answers!E61,1,-1))</f>
        <v>1</v>
      </c>
      <c r="G61" s="77" t="s">
        <v>40</v>
      </c>
      <c r="H61" s="88"/>
      <c r="I61" s="88"/>
      <c r="J61" s="89"/>
      <c r="K61" s="91"/>
      <c r="L61" s="91"/>
      <c r="M61" s="91"/>
      <c r="N61" s="91"/>
      <c r="O61" s="92"/>
    </row>
    <row r="62" spans="2:15" ht="22.5" customHeight="1">
      <c r="B62" s="2">
        <v>15</v>
      </c>
      <c r="C62" s="2">
        <v>1</v>
      </c>
      <c r="D62" s="3">
        <v>5</v>
      </c>
      <c r="E62" s="1">
        <f t="shared" si="4"/>
        <v>66</v>
      </c>
      <c r="F62" s="74">
        <f>IF(ISBLANK(E62),0,IF(E62=Answers!E62,1,-1))</f>
        <v>1</v>
      </c>
      <c r="G62" s="77" t="s">
        <v>49</v>
      </c>
      <c r="H62" s="88"/>
      <c r="I62" s="88"/>
      <c r="J62" s="89"/>
      <c r="K62" s="91"/>
      <c r="L62" s="91"/>
      <c r="M62" s="91"/>
      <c r="N62" s="91"/>
      <c r="O62" s="92"/>
    </row>
    <row r="63" spans="2:15" ht="22.5" customHeight="1">
      <c r="B63" s="2">
        <v>16</v>
      </c>
      <c r="C63" s="2">
        <v>1</v>
      </c>
      <c r="D63" s="3">
        <v>5</v>
      </c>
      <c r="E63" s="1">
        <f t="shared" si="4"/>
        <v>20</v>
      </c>
      <c r="F63" s="74">
        <f>IF(ISBLANK(E63),0,IF(E63=Answers!E63,1,-1))</f>
        <v>1</v>
      </c>
      <c r="G63" s="77" t="s">
        <v>35</v>
      </c>
      <c r="H63" s="88"/>
      <c r="I63" s="88"/>
      <c r="J63" s="89"/>
      <c r="K63" s="91"/>
      <c r="L63" s="91"/>
      <c r="M63" s="91"/>
      <c r="N63" s="91"/>
      <c r="O63" s="92"/>
    </row>
    <row r="64" spans="2:15" ht="22.5" customHeight="1">
      <c r="B64" s="2">
        <v>17</v>
      </c>
      <c r="C64" s="2">
        <v>1</v>
      </c>
      <c r="D64" s="3">
        <v>5</v>
      </c>
      <c r="E64" s="1">
        <f t="shared" si="4"/>
        <v>49</v>
      </c>
      <c r="F64" s="74">
        <f>IF(ISBLANK(E64),0,IF(E64=Answers!E64,1,-1))</f>
        <v>1</v>
      </c>
      <c r="G64" s="77" t="s">
        <v>47</v>
      </c>
      <c r="H64" s="88"/>
      <c r="I64" s="88"/>
      <c r="J64" s="89"/>
      <c r="K64" s="91"/>
      <c r="L64" s="91"/>
      <c r="M64" s="91"/>
      <c r="N64" s="91"/>
      <c r="O64" s="92"/>
    </row>
    <row r="65" spans="1:15" ht="22.5" customHeight="1">
      <c r="B65" s="2">
        <v>18</v>
      </c>
      <c r="C65" s="2">
        <v>1</v>
      </c>
      <c r="D65" s="3">
        <v>5</v>
      </c>
      <c r="E65" s="1">
        <f t="shared" si="4"/>
        <v>53</v>
      </c>
      <c r="F65" s="74">
        <f>IF(ISBLANK(E65),0,IF(E65=Answers!E65,1,-1))</f>
        <v>1</v>
      </c>
      <c r="G65" s="77" t="s">
        <v>50</v>
      </c>
      <c r="H65" s="88"/>
      <c r="I65" s="88"/>
      <c r="J65" s="89"/>
      <c r="K65" s="91"/>
      <c r="L65" s="91"/>
      <c r="M65" s="91"/>
      <c r="N65" s="91"/>
      <c r="O65" s="92"/>
    </row>
    <row r="66" spans="1:15" ht="22.5" customHeight="1">
      <c r="B66" s="2">
        <v>19</v>
      </c>
      <c r="C66" s="2">
        <v>1</v>
      </c>
      <c r="D66" s="3">
        <v>5</v>
      </c>
      <c r="E66" s="1">
        <f t="shared" si="4"/>
        <v>29</v>
      </c>
      <c r="F66" s="74">
        <f>IF(ISBLANK(E66),0,IF(E66=Answers!E66,1,-1))</f>
        <v>1</v>
      </c>
      <c r="G66" s="77" t="s">
        <v>32</v>
      </c>
      <c r="H66" s="88"/>
      <c r="I66" s="88"/>
      <c r="J66" s="89"/>
      <c r="K66" s="91"/>
      <c r="L66" s="91"/>
      <c r="M66" s="91"/>
      <c r="N66" s="91"/>
      <c r="O66" s="92"/>
    </row>
    <row r="67" spans="1:15" ht="22.5" customHeight="1">
      <c r="B67" s="2">
        <v>20</v>
      </c>
      <c r="C67" s="2">
        <v>1</v>
      </c>
      <c r="D67" s="3">
        <v>5</v>
      </c>
      <c r="E67" s="1">
        <f t="shared" si="4"/>
        <v>68</v>
      </c>
      <c r="F67" s="74">
        <f>IF(ISBLANK(E67),0,IF(E67=Answers!E67,1,-1))</f>
        <v>1</v>
      </c>
      <c r="G67" s="77" t="s">
        <v>51</v>
      </c>
      <c r="H67" s="88"/>
      <c r="I67" s="88"/>
      <c r="J67" s="89"/>
      <c r="K67" s="91"/>
      <c r="L67" s="91"/>
      <c r="M67" s="91"/>
      <c r="N67" s="91"/>
      <c r="O67" s="92"/>
    </row>
    <row r="68" spans="1:15" ht="15" customHeight="1" thickBot="1"/>
    <row r="69" spans="1:15" ht="22.5" customHeight="1" thickBot="1">
      <c r="B69" s="112" t="s">
        <v>8</v>
      </c>
      <c r="C69" s="71" t="s">
        <v>0</v>
      </c>
    </row>
    <row r="70" spans="1:15" ht="15" customHeight="1"/>
    <row r="71" spans="1:15" ht="15" customHeight="1">
      <c r="B71" s="107" t="s">
        <v>125</v>
      </c>
      <c r="C71" s="106"/>
      <c r="D71" s="86"/>
    </row>
    <row r="72" spans="1:15" ht="15" customHeight="1">
      <c r="B72" s="105" t="s">
        <v>209</v>
      </c>
      <c r="C72" s="106"/>
      <c r="D72" s="86"/>
    </row>
    <row r="73" spans="1:15" ht="15" customHeight="1" thickBot="1">
      <c r="B73" s="105"/>
      <c r="C73" s="106"/>
      <c r="D73" s="86"/>
      <c r="J73" s="65"/>
      <c r="K73" s="66"/>
      <c r="L73" s="61"/>
    </row>
    <row r="74" spans="1:15" ht="15" customHeight="1">
      <c r="B74" s="105" t="s">
        <v>210</v>
      </c>
      <c r="C74" s="106"/>
      <c r="D74" s="86"/>
      <c r="I74" s="103" t="s">
        <v>164</v>
      </c>
      <c r="J74" s="104" t="s">
        <v>159</v>
      </c>
      <c r="K74" s="103" t="s">
        <v>160</v>
      </c>
    </row>
    <row r="75" spans="1:15" ht="15" customHeight="1">
      <c r="B75" s="105"/>
      <c r="C75" s="106"/>
      <c r="D75" s="86"/>
      <c r="I75" s="115" t="s">
        <v>162</v>
      </c>
      <c r="J75" s="76" t="s">
        <v>29</v>
      </c>
      <c r="K75" s="76">
        <f>_xlfn.UNICODE(J75)</f>
        <v>129713</v>
      </c>
    </row>
    <row r="76" spans="1:15" ht="15" customHeight="1">
      <c r="A76" s="24"/>
      <c r="B76" s="105" t="s">
        <v>176</v>
      </c>
      <c r="C76" s="108" t="s">
        <v>180</v>
      </c>
      <c r="D76" s="87"/>
      <c r="E76" s="24"/>
      <c r="F76" s="24"/>
      <c r="G76" s="24"/>
      <c r="H76" s="24"/>
      <c r="I76" s="115" t="s">
        <v>163</v>
      </c>
      <c r="J76" s="76" t="s">
        <v>161</v>
      </c>
      <c r="K76" s="76">
        <f>_xlfn.UNICODE(J76)</f>
        <v>127822</v>
      </c>
    </row>
    <row r="77" spans="1:15" ht="15" customHeight="1">
      <c r="A77" s="24"/>
      <c r="B77" s="105"/>
      <c r="C77" s="108" t="s">
        <v>181</v>
      </c>
      <c r="D77" s="87"/>
      <c r="E77" s="24"/>
      <c r="F77" s="24"/>
      <c r="G77" s="24"/>
      <c r="H77" s="24"/>
      <c r="I77" s="24"/>
      <c r="J77" s="24"/>
    </row>
    <row r="78" spans="1:15" ht="15" customHeight="1">
      <c r="A78" s="24"/>
      <c r="B78" s="105"/>
      <c r="C78" s="108" t="s">
        <v>182</v>
      </c>
      <c r="D78" s="87"/>
      <c r="E78" s="24"/>
      <c r="F78" s="24"/>
      <c r="G78" s="24"/>
      <c r="H78" s="24"/>
      <c r="I78" s="24"/>
      <c r="J78" s="24"/>
    </row>
    <row r="79" spans="1:15" ht="15" customHeight="1" thickBot="1"/>
    <row r="80" spans="1:15" s="87" customFormat="1" ht="22.5" customHeight="1" thickBot="1">
      <c r="A80" s="86"/>
      <c r="B80" s="53" t="s">
        <v>2</v>
      </c>
      <c r="C80" s="70" t="s">
        <v>3</v>
      </c>
      <c r="D80" s="53" t="s">
        <v>4</v>
      </c>
      <c r="E80" s="93" t="s">
        <v>5</v>
      </c>
      <c r="F80" s="86"/>
      <c r="G80" s="99" t="s">
        <v>74</v>
      </c>
      <c r="H80" s="97"/>
      <c r="I80" s="97"/>
      <c r="J80" s="97"/>
      <c r="K80" s="97"/>
      <c r="L80" s="98"/>
    </row>
    <row r="81" spans="2:93" ht="15" customHeight="1">
      <c r="K81"/>
    </row>
    <row r="82" spans="2:93" ht="22.5" customHeight="1">
      <c r="B82" s="10" t="s">
        <v>9</v>
      </c>
      <c r="C82" s="2">
        <v>2</v>
      </c>
      <c r="D82" s="11">
        <v>0</v>
      </c>
      <c r="E82" s="1">
        <v>6</v>
      </c>
      <c r="F82" s="74">
        <f>IF(ISBLANK(E82),0,IF(E82=Answers!E82,1,-1))</f>
        <v>1</v>
      </c>
      <c r="G82" s="79" t="s">
        <v>99</v>
      </c>
      <c r="H82" s="57"/>
      <c r="I82" s="57"/>
      <c r="J82" s="58"/>
      <c r="K82" s="58"/>
      <c r="L82" s="59"/>
    </row>
    <row r="83" spans="2:93" ht="15" customHeight="1">
      <c r="G83" s="78"/>
      <c r="H83" s="12"/>
      <c r="I83" s="12"/>
      <c r="K83"/>
    </row>
    <row r="84" spans="2:93" ht="22.5" customHeight="1">
      <c r="B84" s="2">
        <v>21</v>
      </c>
      <c r="C84" s="2">
        <v>2</v>
      </c>
      <c r="D84" s="3">
        <v>5</v>
      </c>
      <c r="E84" s="1">
        <f>IFERROR(MATCH($J$75,_xlfn.ANCHORARRAY(N84),0) +-1,LEN(G84) / 2)</f>
        <v>26</v>
      </c>
      <c r="F84" s="74">
        <f>IF(ISBLANK(E84),0,IF(E84=Answers!E84,1,-1))</f>
        <v>1</v>
      </c>
      <c r="G84" s="79" t="s">
        <v>100</v>
      </c>
      <c r="H84" s="57"/>
      <c r="I84" s="57"/>
      <c r="J84" s="58"/>
      <c r="K84" s="58"/>
      <c r="L84" s="59"/>
      <c r="N84" s="24" t="str" cm="1">
        <f t="array" ref="N84:CO84">_xlfn.TOROW(MID(G84,_xlfn.SEQUENCE(LEN(G84),1,1,2),2),1)</f>
        <v>🍎</v>
      </c>
      <c r="O84" s="24" t="str">
        <v>🍎</v>
      </c>
      <c r="P84" s="24" t="str">
        <v>🍎</v>
      </c>
      <c r="Q84" s="24" t="str">
        <v>🍎</v>
      </c>
      <c r="R84" s="24" t="str">
        <v>🍎</v>
      </c>
      <c r="S84" s="24" t="str">
        <v>🍎</v>
      </c>
      <c r="T84" s="24" t="str">
        <v>🍎</v>
      </c>
      <c r="U84" s="24" t="str">
        <v>🍎</v>
      </c>
      <c r="V84" s="24" t="str">
        <v>🍎</v>
      </c>
      <c r="W84" s="24" t="str">
        <v>🍎</v>
      </c>
      <c r="X84" s="24" t="str">
        <v>🍎</v>
      </c>
      <c r="Y84" s="24" t="str">
        <v>🍎</v>
      </c>
      <c r="Z84" s="24" t="str">
        <v>🍎</v>
      </c>
      <c r="AA84" s="24" t="str">
        <v>🍎</v>
      </c>
      <c r="AB84" s="24" t="str">
        <v>🍎</v>
      </c>
      <c r="AC84" s="24" t="str">
        <v>🍎</v>
      </c>
      <c r="AD84" s="24" t="str">
        <v>🍎</v>
      </c>
      <c r="AE84" s="24" t="str">
        <v>🍎</v>
      </c>
      <c r="AF84" s="24" t="str">
        <v>🍎</v>
      </c>
      <c r="AG84" s="24" t="str">
        <v>🍎</v>
      </c>
      <c r="AH84" s="24" t="str">
        <v>🍎</v>
      </c>
      <c r="AI84" s="24" t="str">
        <v>🍎</v>
      </c>
      <c r="AJ84" s="24" t="str">
        <v>🍎</v>
      </c>
      <c r="AK84" s="24" t="str">
        <v>🍎</v>
      </c>
      <c r="AL84" s="24" t="str">
        <v>🍎</v>
      </c>
      <c r="AM84" s="24" t="str">
        <v>🍎</v>
      </c>
      <c r="AN84" s="24" t="str">
        <v>🪱</v>
      </c>
      <c r="AO84" s="24" t="str">
        <v>🍎</v>
      </c>
      <c r="AP84" s="24" t="str">
        <v>🍎</v>
      </c>
      <c r="AQ84" s="24" t="str">
        <v>🍎</v>
      </c>
      <c r="AR84" s="24" t="str">
        <v>🍎</v>
      </c>
      <c r="AS84" s="24" t="str">
        <v>🍎</v>
      </c>
      <c r="AT84" s="24" t="str">
        <v>🍎</v>
      </c>
      <c r="AU84" s="24" t="str">
        <v>🍎</v>
      </c>
      <c r="AV84" s="24" t="str">
        <v>🍎</v>
      </c>
      <c r="AW84" s="24" t="str">
        <v>🍎</v>
      </c>
      <c r="AX84" s="24" t="str">
        <v>🪱</v>
      </c>
      <c r="AY84" s="24" t="str">
        <v>🍎</v>
      </c>
      <c r="AZ84" s="24" t="str">
        <v>🍎</v>
      </c>
      <c r="BA84" s="24" t="str">
        <v>🍎</v>
      </c>
      <c r="BB84" s="24" t="str">
        <v/>
      </c>
      <c r="BC84" s="24" t="str">
        <v/>
      </c>
      <c r="BD84" s="24" t="str">
        <v/>
      </c>
      <c r="BE84" s="24" t="str">
        <v/>
      </c>
      <c r="BF84" s="24" t="str">
        <v/>
      </c>
      <c r="BG84" s="24" t="str">
        <v/>
      </c>
      <c r="BH84" s="24" t="str">
        <v/>
      </c>
      <c r="BI84" s="24" t="str">
        <v/>
      </c>
      <c r="BJ84" s="24" t="str">
        <v/>
      </c>
      <c r="BK84" s="24" t="str">
        <v/>
      </c>
      <c r="BL84" s="24" t="str">
        <v/>
      </c>
      <c r="BM84" s="24" t="str">
        <v/>
      </c>
      <c r="BN84" s="24" t="str">
        <v/>
      </c>
      <c r="BO84" s="24" t="str">
        <v/>
      </c>
      <c r="BP84" s="24" t="str">
        <v/>
      </c>
      <c r="BQ84" s="24" t="str">
        <v/>
      </c>
      <c r="BR84" s="24" t="str">
        <v/>
      </c>
      <c r="BS84" s="24" t="str">
        <v/>
      </c>
      <c r="BT84" s="24" t="str">
        <v/>
      </c>
      <c r="BU84" s="24" t="str">
        <v/>
      </c>
      <c r="BV84" s="24" t="str">
        <v/>
      </c>
      <c r="BW84" s="24" t="str">
        <v/>
      </c>
      <c r="BX84" s="24" t="str">
        <v/>
      </c>
      <c r="BY84" s="24" t="str">
        <v/>
      </c>
      <c r="BZ84" s="24" t="str">
        <v/>
      </c>
      <c r="CA84" s="24" t="str">
        <v/>
      </c>
      <c r="CB84" s="24" t="str">
        <v/>
      </c>
      <c r="CC84" s="24" t="str">
        <v/>
      </c>
      <c r="CD84" s="24" t="str">
        <v/>
      </c>
      <c r="CE84" s="24" t="str">
        <v/>
      </c>
      <c r="CF84" s="24" t="str">
        <v/>
      </c>
      <c r="CG84" s="24" t="str">
        <v/>
      </c>
      <c r="CH84" s="24" t="str">
        <v/>
      </c>
      <c r="CI84" s="24" t="str">
        <v/>
      </c>
      <c r="CJ84" s="24" t="str">
        <v/>
      </c>
      <c r="CK84" s="24" t="str">
        <v/>
      </c>
      <c r="CL84" s="24" t="str">
        <v/>
      </c>
      <c r="CM84" s="24" t="str">
        <v/>
      </c>
      <c r="CN84" s="24" t="str">
        <v/>
      </c>
      <c r="CO84" s="24" t="str">
        <v/>
      </c>
    </row>
    <row r="85" spans="2:93" ht="22.5" customHeight="1">
      <c r="B85" s="2">
        <v>22</v>
      </c>
      <c r="C85" s="2">
        <v>2</v>
      </c>
      <c r="D85" s="3">
        <v>5</v>
      </c>
      <c r="E85" s="1">
        <f t="shared" ref="E85:E103" si="5">IFERROR(MATCH($J$75,_xlfn.ANCHORARRAY(N85),0) +-1,LEN(G85) / 2)</f>
        <v>40</v>
      </c>
      <c r="F85" s="74">
        <f>IF(ISBLANK(E85),0,IF(E85=Answers!E85,1,-1))</f>
        <v>1</v>
      </c>
      <c r="G85" s="79" t="s">
        <v>37</v>
      </c>
      <c r="H85" s="57"/>
      <c r="I85" s="57"/>
      <c r="J85" s="58"/>
      <c r="K85" s="58"/>
      <c r="L85" s="59"/>
      <c r="N85" s="24" t="str" cm="1">
        <f t="array" ref="N85:CO85">_xlfn.TOROW(MID(G85,_xlfn.SEQUENCE(LEN(G85),1,1,2),2),1)</f>
        <v>🍎</v>
      </c>
      <c r="O85" s="24" t="str">
        <v>🍎</v>
      </c>
      <c r="P85" s="24" t="str">
        <v>🍎</v>
      </c>
      <c r="Q85" s="24" t="str">
        <v>🍎</v>
      </c>
      <c r="R85" s="24" t="str">
        <v>🍎</v>
      </c>
      <c r="S85" s="24" t="str">
        <v>🍎</v>
      </c>
      <c r="T85" s="24" t="str">
        <v>🍎</v>
      </c>
      <c r="U85" s="24" t="str">
        <v>🍎</v>
      </c>
      <c r="V85" s="24" t="str">
        <v>🍎</v>
      </c>
      <c r="W85" s="24" t="str">
        <v>🍎</v>
      </c>
      <c r="X85" s="24" t="str">
        <v>🍎</v>
      </c>
      <c r="Y85" s="24" t="str">
        <v>🍎</v>
      </c>
      <c r="Z85" s="24" t="str">
        <v>🍎</v>
      </c>
      <c r="AA85" s="24" t="str">
        <v>🍎</v>
      </c>
      <c r="AB85" s="24" t="str">
        <v>🍎</v>
      </c>
      <c r="AC85" s="24" t="str">
        <v>🍎</v>
      </c>
      <c r="AD85" s="24" t="str">
        <v>🍎</v>
      </c>
      <c r="AE85" s="24" t="str">
        <v>🍎</v>
      </c>
      <c r="AF85" s="24" t="str">
        <v>🍎</v>
      </c>
      <c r="AG85" s="24" t="str">
        <v>🍎</v>
      </c>
      <c r="AH85" s="24" t="str">
        <v>🍎</v>
      </c>
      <c r="AI85" s="24" t="str">
        <v>🍎</v>
      </c>
      <c r="AJ85" s="24" t="str">
        <v>🍎</v>
      </c>
      <c r="AK85" s="24" t="str">
        <v>🍎</v>
      </c>
      <c r="AL85" s="24" t="str">
        <v>🍎</v>
      </c>
      <c r="AM85" s="24" t="str">
        <v>🍎</v>
      </c>
      <c r="AN85" s="24" t="str">
        <v>🍎</v>
      </c>
      <c r="AO85" s="24" t="str">
        <v>🍎</v>
      </c>
      <c r="AP85" s="24" t="str">
        <v>🍎</v>
      </c>
      <c r="AQ85" s="24" t="str">
        <v>🍎</v>
      </c>
      <c r="AR85" s="24" t="str">
        <v>🍎</v>
      </c>
      <c r="AS85" s="24" t="str">
        <v>🍎</v>
      </c>
      <c r="AT85" s="24" t="str">
        <v>🍎</v>
      </c>
      <c r="AU85" s="24" t="str">
        <v>🍎</v>
      </c>
      <c r="AV85" s="24" t="str">
        <v>🍎</v>
      </c>
      <c r="AW85" s="24" t="str">
        <v>🍎</v>
      </c>
      <c r="AX85" s="24" t="str">
        <v>🍎</v>
      </c>
      <c r="AY85" s="24" t="str">
        <v>🍎</v>
      </c>
      <c r="AZ85" s="24" t="str">
        <v>🍎</v>
      </c>
      <c r="BA85" s="24" t="str">
        <v>🍎</v>
      </c>
      <c r="BB85" s="24" t="str">
        <v/>
      </c>
      <c r="BC85" s="24" t="str">
        <v/>
      </c>
      <c r="BD85" s="24" t="str">
        <v/>
      </c>
      <c r="BE85" s="24" t="str">
        <v/>
      </c>
      <c r="BF85" s="24" t="str">
        <v/>
      </c>
      <c r="BG85" s="24" t="str">
        <v/>
      </c>
      <c r="BH85" s="24" t="str">
        <v/>
      </c>
      <c r="BI85" s="24" t="str">
        <v/>
      </c>
      <c r="BJ85" s="24" t="str">
        <v/>
      </c>
      <c r="BK85" s="24" t="str">
        <v/>
      </c>
      <c r="BL85" s="24" t="str">
        <v/>
      </c>
      <c r="BM85" s="24" t="str">
        <v/>
      </c>
      <c r="BN85" s="24" t="str">
        <v/>
      </c>
      <c r="BO85" s="24" t="str">
        <v/>
      </c>
      <c r="BP85" s="24" t="str">
        <v/>
      </c>
      <c r="BQ85" s="24" t="str">
        <v/>
      </c>
      <c r="BR85" s="24" t="str">
        <v/>
      </c>
      <c r="BS85" s="24" t="str">
        <v/>
      </c>
      <c r="BT85" s="24" t="str">
        <v/>
      </c>
      <c r="BU85" s="24" t="str">
        <v/>
      </c>
      <c r="BV85" s="24" t="str">
        <v/>
      </c>
      <c r="BW85" s="24" t="str">
        <v/>
      </c>
      <c r="BX85" s="24" t="str">
        <v/>
      </c>
      <c r="BY85" s="24" t="str">
        <v/>
      </c>
      <c r="BZ85" s="24" t="str">
        <v/>
      </c>
      <c r="CA85" s="24" t="str">
        <v/>
      </c>
      <c r="CB85" s="24" t="str">
        <v/>
      </c>
      <c r="CC85" s="24" t="str">
        <v/>
      </c>
      <c r="CD85" s="24" t="str">
        <v/>
      </c>
      <c r="CE85" s="24" t="str">
        <v/>
      </c>
      <c r="CF85" s="24" t="str">
        <v/>
      </c>
      <c r="CG85" s="24" t="str">
        <v/>
      </c>
      <c r="CH85" s="24" t="str">
        <v/>
      </c>
      <c r="CI85" s="24" t="str">
        <v/>
      </c>
      <c r="CJ85" s="24" t="str">
        <v/>
      </c>
      <c r="CK85" s="24" t="str">
        <v/>
      </c>
      <c r="CL85" s="24" t="str">
        <v/>
      </c>
      <c r="CM85" s="24" t="str">
        <v/>
      </c>
      <c r="CN85" s="24" t="str">
        <v/>
      </c>
      <c r="CO85" s="24" t="str">
        <v/>
      </c>
    </row>
    <row r="86" spans="2:93" ht="22.5" customHeight="1">
      <c r="B86" s="2">
        <v>23</v>
      </c>
      <c r="C86" s="2">
        <v>2</v>
      </c>
      <c r="D86" s="3">
        <v>5</v>
      </c>
      <c r="E86" s="1">
        <f t="shared" si="5"/>
        <v>12</v>
      </c>
      <c r="F86" s="74">
        <f>IF(ISBLANK(E86),0,IF(E86=Answers!E86,1,-1))</f>
        <v>1</v>
      </c>
      <c r="G86" s="79" t="s">
        <v>101</v>
      </c>
      <c r="H86" s="57"/>
      <c r="I86" s="57"/>
      <c r="J86" s="58"/>
      <c r="K86" s="58"/>
      <c r="L86" s="59"/>
      <c r="N86" s="24" t="str" cm="1">
        <f t="array" ref="N86:CO86">_xlfn.TOROW(MID(G86,_xlfn.SEQUENCE(LEN(G86),1,1,2),2),1)</f>
        <v>🍎</v>
      </c>
      <c r="O86" s="24" t="str">
        <v>🍎</v>
      </c>
      <c r="P86" s="24" t="str">
        <v>🍎</v>
      </c>
      <c r="Q86" s="24" t="str">
        <v>🍎</v>
      </c>
      <c r="R86" s="24" t="str">
        <v>🍎</v>
      </c>
      <c r="S86" s="24" t="str">
        <v>🍎</v>
      </c>
      <c r="T86" s="24" t="str">
        <v>🍎</v>
      </c>
      <c r="U86" s="24" t="str">
        <v>🍎</v>
      </c>
      <c r="V86" s="24" t="str">
        <v>🍎</v>
      </c>
      <c r="W86" s="24" t="str">
        <v>🍎</v>
      </c>
      <c r="X86" s="24" t="str">
        <v>🍎</v>
      </c>
      <c r="Y86" s="24" t="str">
        <v>🍎</v>
      </c>
      <c r="Z86" s="24" t="str">
        <v>🪱</v>
      </c>
      <c r="AA86" s="24" t="str">
        <v>🍎</v>
      </c>
      <c r="AB86" s="24" t="str">
        <v>🍎</v>
      </c>
      <c r="AC86" s="24" t="str">
        <v>🍎</v>
      </c>
      <c r="AD86" s="24" t="str">
        <v>🍎</v>
      </c>
      <c r="AE86" s="24" t="str">
        <v>🍎</v>
      </c>
      <c r="AF86" s="24" t="str">
        <v>🍎</v>
      </c>
      <c r="AG86" s="24" t="str">
        <v>🍎</v>
      </c>
      <c r="AH86" s="24" t="str">
        <v>🍎</v>
      </c>
      <c r="AI86" s="24" t="str">
        <v>🍎</v>
      </c>
      <c r="AJ86" s="24" t="str">
        <v>🍎</v>
      </c>
      <c r="AK86" s="24" t="str">
        <v>🍎</v>
      </c>
      <c r="AL86" s="24" t="str">
        <v>🍎</v>
      </c>
      <c r="AM86" s="24" t="str">
        <v>🍎</v>
      </c>
      <c r="AN86" s="24" t="str">
        <v>🍎</v>
      </c>
      <c r="AO86" s="24" t="str">
        <v>🍎</v>
      </c>
      <c r="AP86" s="24" t="str">
        <v>🍎</v>
      </c>
      <c r="AQ86" s="24" t="str">
        <v>🍎</v>
      </c>
      <c r="AR86" s="24" t="str">
        <v>🍎</v>
      </c>
      <c r="AS86" s="24" t="str">
        <v>🍎</v>
      </c>
      <c r="AT86" s="24" t="str">
        <v>🍎</v>
      </c>
      <c r="AU86" s="24" t="str">
        <v>🪱</v>
      </c>
      <c r="AV86" s="24" t="str">
        <v>🍎</v>
      </c>
      <c r="AW86" s="24" t="str">
        <v>🍎</v>
      </c>
      <c r="AX86" s="24" t="str">
        <v>🍎</v>
      </c>
      <c r="AY86" s="24" t="str">
        <v>🍎</v>
      </c>
      <c r="AZ86" s="24" t="str">
        <v>🍎</v>
      </c>
      <c r="BA86" s="24" t="str">
        <v>🍎</v>
      </c>
      <c r="BB86" s="24" t="str">
        <v/>
      </c>
      <c r="BC86" s="24" t="str">
        <v/>
      </c>
      <c r="BD86" s="24" t="str">
        <v/>
      </c>
      <c r="BE86" s="24" t="str">
        <v/>
      </c>
      <c r="BF86" s="24" t="str">
        <v/>
      </c>
      <c r="BG86" s="24" t="str">
        <v/>
      </c>
      <c r="BH86" s="24" t="str">
        <v/>
      </c>
      <c r="BI86" s="24" t="str">
        <v/>
      </c>
      <c r="BJ86" s="24" t="str">
        <v/>
      </c>
      <c r="BK86" s="24" t="str">
        <v/>
      </c>
      <c r="BL86" s="24" t="str">
        <v/>
      </c>
      <c r="BM86" s="24" t="str">
        <v/>
      </c>
      <c r="BN86" s="24" t="str">
        <v/>
      </c>
      <c r="BO86" s="24" t="str">
        <v/>
      </c>
      <c r="BP86" s="24" t="str">
        <v/>
      </c>
      <c r="BQ86" s="24" t="str">
        <v/>
      </c>
      <c r="BR86" s="24" t="str">
        <v/>
      </c>
      <c r="BS86" s="24" t="str">
        <v/>
      </c>
      <c r="BT86" s="24" t="str">
        <v/>
      </c>
      <c r="BU86" s="24" t="str">
        <v/>
      </c>
      <c r="BV86" s="24" t="str">
        <v/>
      </c>
      <c r="BW86" s="24" t="str">
        <v/>
      </c>
      <c r="BX86" s="24" t="str">
        <v/>
      </c>
      <c r="BY86" s="24" t="str">
        <v/>
      </c>
      <c r="BZ86" s="24" t="str">
        <v/>
      </c>
      <c r="CA86" s="24" t="str">
        <v/>
      </c>
      <c r="CB86" s="24" t="str">
        <v/>
      </c>
      <c r="CC86" s="24" t="str">
        <v/>
      </c>
      <c r="CD86" s="24" t="str">
        <v/>
      </c>
      <c r="CE86" s="24" t="str">
        <v/>
      </c>
      <c r="CF86" s="24" t="str">
        <v/>
      </c>
      <c r="CG86" s="24" t="str">
        <v/>
      </c>
      <c r="CH86" s="24" t="str">
        <v/>
      </c>
      <c r="CI86" s="24" t="str">
        <v/>
      </c>
      <c r="CJ86" s="24" t="str">
        <v/>
      </c>
      <c r="CK86" s="24" t="str">
        <v/>
      </c>
      <c r="CL86" s="24" t="str">
        <v/>
      </c>
      <c r="CM86" s="24" t="str">
        <v/>
      </c>
      <c r="CN86" s="24" t="str">
        <v/>
      </c>
      <c r="CO86" s="24" t="str">
        <v/>
      </c>
    </row>
    <row r="87" spans="2:93" ht="22.5" customHeight="1">
      <c r="B87" s="2">
        <v>24</v>
      </c>
      <c r="C87" s="2">
        <v>2</v>
      </c>
      <c r="D87" s="3">
        <v>5</v>
      </c>
      <c r="E87" s="1">
        <f t="shared" si="5"/>
        <v>0</v>
      </c>
      <c r="F87" s="74">
        <f>IF(ISBLANK(E87),0,IF(E87=Answers!E87,1,-1))</f>
        <v>1</v>
      </c>
      <c r="G87" s="79" t="s">
        <v>102</v>
      </c>
      <c r="H87" s="57"/>
      <c r="I87" s="57"/>
      <c r="J87" s="58"/>
      <c r="K87" s="58"/>
      <c r="L87" s="59"/>
      <c r="N87" s="24" t="str" cm="1">
        <f t="array" ref="N87:CO87">_xlfn.TOROW(MID(G87,_xlfn.SEQUENCE(LEN(G87),1,1,2),2),1)</f>
        <v>🪱</v>
      </c>
      <c r="O87" s="24" t="str">
        <v>🍎</v>
      </c>
      <c r="P87" s="24" t="str">
        <v>🍎</v>
      </c>
      <c r="Q87" s="24" t="str">
        <v>🍎</v>
      </c>
      <c r="R87" s="24" t="str">
        <v>🍎</v>
      </c>
      <c r="S87" s="24" t="str">
        <v>🍎</v>
      </c>
      <c r="T87" s="24" t="str">
        <v>🍎</v>
      </c>
      <c r="U87" s="24" t="str">
        <v>🍎</v>
      </c>
      <c r="V87" s="24" t="str">
        <v>🍎</v>
      </c>
      <c r="W87" s="24" t="str">
        <v>🍎</v>
      </c>
      <c r="X87" s="24" t="str">
        <v>🍎</v>
      </c>
      <c r="Y87" s="24" t="str">
        <v>🍎</v>
      </c>
      <c r="Z87" s="24" t="str">
        <v>🍎</v>
      </c>
      <c r="AA87" s="24" t="str">
        <v>🪱</v>
      </c>
      <c r="AB87" s="24" t="str">
        <v>🍎</v>
      </c>
      <c r="AC87" s="24" t="str">
        <v>🍎</v>
      </c>
      <c r="AD87" s="24" t="str">
        <v>🍎</v>
      </c>
      <c r="AE87" s="24" t="str">
        <v>🍎</v>
      </c>
      <c r="AF87" s="24" t="str">
        <v>🍎</v>
      </c>
      <c r="AG87" s="24" t="str">
        <v>🍎</v>
      </c>
      <c r="AH87" s="24" t="str">
        <v>🍎</v>
      </c>
      <c r="AI87" s="24" t="str">
        <v>🍎</v>
      </c>
      <c r="AJ87" s="24" t="str">
        <v>🍎</v>
      </c>
      <c r="AK87" s="24" t="str">
        <v>🍎</v>
      </c>
      <c r="AL87" s="24" t="str">
        <v>🍎</v>
      </c>
      <c r="AM87" s="24" t="str">
        <v>🍎</v>
      </c>
      <c r="AN87" s="24" t="str">
        <v>🍎</v>
      </c>
      <c r="AO87" s="24" t="str">
        <v>🍎</v>
      </c>
      <c r="AP87" s="24" t="str">
        <v>🍎</v>
      </c>
      <c r="AQ87" s="24" t="str">
        <v>🍎</v>
      </c>
      <c r="AR87" s="24" t="str">
        <v>🪱</v>
      </c>
      <c r="AS87" s="24" t="str">
        <v>🍎</v>
      </c>
      <c r="AT87" s="24" t="str">
        <v>🍎</v>
      </c>
      <c r="AU87" s="24" t="str">
        <v>🍎</v>
      </c>
      <c r="AV87" s="24" t="str">
        <v>🍎</v>
      </c>
      <c r="AW87" s="24" t="str">
        <v>🍎</v>
      </c>
      <c r="AX87" s="24" t="str">
        <v>🍎</v>
      </c>
      <c r="AY87" s="24" t="str">
        <v>🍎</v>
      </c>
      <c r="AZ87" s="24" t="str">
        <v>🍎</v>
      </c>
      <c r="BA87" s="24" t="str">
        <v>🍎</v>
      </c>
      <c r="BB87" s="24" t="str">
        <v/>
      </c>
      <c r="BC87" s="24" t="str">
        <v/>
      </c>
      <c r="BD87" s="24" t="str">
        <v/>
      </c>
      <c r="BE87" s="24" t="str">
        <v/>
      </c>
      <c r="BF87" s="24" t="str">
        <v/>
      </c>
      <c r="BG87" s="24" t="str">
        <v/>
      </c>
      <c r="BH87" s="24" t="str">
        <v/>
      </c>
      <c r="BI87" s="24" t="str">
        <v/>
      </c>
      <c r="BJ87" s="24" t="str">
        <v/>
      </c>
      <c r="BK87" s="24" t="str">
        <v/>
      </c>
      <c r="BL87" s="24" t="str">
        <v/>
      </c>
      <c r="BM87" s="24" t="str">
        <v/>
      </c>
      <c r="BN87" s="24" t="str">
        <v/>
      </c>
      <c r="BO87" s="24" t="str">
        <v/>
      </c>
      <c r="BP87" s="24" t="str">
        <v/>
      </c>
      <c r="BQ87" s="24" t="str">
        <v/>
      </c>
      <c r="BR87" s="24" t="str">
        <v/>
      </c>
      <c r="BS87" s="24" t="str">
        <v/>
      </c>
      <c r="BT87" s="24" t="str">
        <v/>
      </c>
      <c r="BU87" s="24" t="str">
        <v/>
      </c>
      <c r="BV87" s="24" t="str">
        <v/>
      </c>
      <c r="BW87" s="24" t="str">
        <v/>
      </c>
      <c r="BX87" s="24" t="str">
        <v/>
      </c>
      <c r="BY87" s="24" t="str">
        <v/>
      </c>
      <c r="BZ87" s="24" t="str">
        <v/>
      </c>
      <c r="CA87" s="24" t="str">
        <v/>
      </c>
      <c r="CB87" s="24" t="str">
        <v/>
      </c>
      <c r="CC87" s="24" t="str">
        <v/>
      </c>
      <c r="CD87" s="24" t="str">
        <v/>
      </c>
      <c r="CE87" s="24" t="str">
        <v/>
      </c>
      <c r="CF87" s="24" t="str">
        <v/>
      </c>
      <c r="CG87" s="24" t="str">
        <v/>
      </c>
      <c r="CH87" s="24" t="str">
        <v/>
      </c>
      <c r="CI87" s="24" t="str">
        <v/>
      </c>
      <c r="CJ87" s="24" t="str">
        <v/>
      </c>
      <c r="CK87" s="24" t="str">
        <v/>
      </c>
      <c r="CL87" s="24" t="str">
        <v/>
      </c>
      <c r="CM87" s="24" t="str">
        <v/>
      </c>
      <c r="CN87" s="24" t="str">
        <v/>
      </c>
      <c r="CO87" s="24" t="str">
        <v/>
      </c>
    </row>
    <row r="88" spans="2:93" ht="22.5" customHeight="1">
      <c r="B88" s="2">
        <v>25</v>
      </c>
      <c r="C88" s="2">
        <v>2</v>
      </c>
      <c r="D88" s="3">
        <v>5</v>
      </c>
      <c r="E88" s="1">
        <f t="shared" si="5"/>
        <v>21</v>
      </c>
      <c r="F88" s="74">
        <f>IF(ISBLANK(E88),0,IF(E88=Answers!E88,1,-1))</f>
        <v>1</v>
      </c>
      <c r="G88" s="79" t="s">
        <v>103</v>
      </c>
      <c r="H88" s="57"/>
      <c r="I88" s="57"/>
      <c r="J88" s="58"/>
      <c r="K88" s="58"/>
      <c r="L88" s="59"/>
      <c r="N88" s="24" t="str" cm="1">
        <f t="array" ref="N88:CO88">_xlfn.TOROW(MID(G88,_xlfn.SEQUENCE(LEN(G88),1,1,2),2),1)</f>
        <v>🍎</v>
      </c>
      <c r="O88" s="24" t="str">
        <v>🍎</v>
      </c>
      <c r="P88" s="24" t="str">
        <v>🍎</v>
      </c>
      <c r="Q88" s="24" t="str">
        <v>🍎</v>
      </c>
      <c r="R88" s="24" t="str">
        <v>🍎</v>
      </c>
      <c r="S88" s="24" t="str">
        <v>🍎</v>
      </c>
      <c r="T88" s="24" t="str">
        <v>🍎</v>
      </c>
      <c r="U88" s="24" t="str">
        <v>🍎</v>
      </c>
      <c r="V88" s="24" t="str">
        <v>🍎</v>
      </c>
      <c r="W88" s="24" t="str">
        <v>🍎</v>
      </c>
      <c r="X88" s="24" t="str">
        <v>🍎</v>
      </c>
      <c r="Y88" s="24" t="str">
        <v>🍎</v>
      </c>
      <c r="Z88" s="24" t="str">
        <v>🍎</v>
      </c>
      <c r="AA88" s="24" t="str">
        <v>🍎</v>
      </c>
      <c r="AB88" s="24" t="str">
        <v>🍎</v>
      </c>
      <c r="AC88" s="24" t="str">
        <v>🍎</v>
      </c>
      <c r="AD88" s="24" t="str">
        <v>🍎</v>
      </c>
      <c r="AE88" s="24" t="str">
        <v>🍎</v>
      </c>
      <c r="AF88" s="24" t="str">
        <v>🍎</v>
      </c>
      <c r="AG88" s="24" t="str">
        <v>🍎</v>
      </c>
      <c r="AH88" s="24" t="str">
        <v>🍎</v>
      </c>
      <c r="AI88" s="24" t="str">
        <v>🪱</v>
      </c>
      <c r="AJ88" s="24" t="str">
        <v>🍎</v>
      </c>
      <c r="AK88" s="24" t="str">
        <v>🍎</v>
      </c>
      <c r="AL88" s="24" t="str">
        <v>🍎</v>
      </c>
      <c r="AM88" s="24" t="str">
        <v>🍎</v>
      </c>
      <c r="AN88" s="24" t="str">
        <v>🍎</v>
      </c>
      <c r="AO88" s="24" t="str">
        <v>🍎</v>
      </c>
      <c r="AP88" s="24" t="str">
        <v>🍎</v>
      </c>
      <c r="AQ88" s="24" t="str">
        <v>🍎</v>
      </c>
      <c r="AR88" s="24" t="str">
        <v>🍎</v>
      </c>
      <c r="AS88" s="24" t="str">
        <v>🍎</v>
      </c>
      <c r="AT88" s="24" t="str">
        <v>🪱</v>
      </c>
      <c r="AU88" s="24" t="str">
        <v>🍎</v>
      </c>
      <c r="AV88" s="24" t="str">
        <v>🍎</v>
      </c>
      <c r="AW88" s="24" t="str">
        <v>🍎</v>
      </c>
      <c r="AX88" s="24" t="str">
        <v>🍎</v>
      </c>
      <c r="AY88" s="24" t="str">
        <v>🍎</v>
      </c>
      <c r="AZ88" s="24" t="str">
        <v>🍎</v>
      </c>
      <c r="BA88" s="24" t="str">
        <v>🍎</v>
      </c>
      <c r="BB88" s="24" t="str">
        <v/>
      </c>
      <c r="BC88" s="24" t="str">
        <v/>
      </c>
      <c r="BD88" s="24" t="str">
        <v/>
      </c>
      <c r="BE88" s="24" t="str">
        <v/>
      </c>
      <c r="BF88" s="24" t="str">
        <v/>
      </c>
      <c r="BG88" s="24" t="str">
        <v/>
      </c>
      <c r="BH88" s="24" t="str">
        <v/>
      </c>
      <c r="BI88" s="24" t="str">
        <v/>
      </c>
      <c r="BJ88" s="24" t="str">
        <v/>
      </c>
      <c r="BK88" s="24" t="str">
        <v/>
      </c>
      <c r="BL88" s="24" t="str">
        <v/>
      </c>
      <c r="BM88" s="24" t="str">
        <v/>
      </c>
      <c r="BN88" s="24" t="str">
        <v/>
      </c>
      <c r="BO88" s="24" t="str">
        <v/>
      </c>
      <c r="BP88" s="24" t="str">
        <v/>
      </c>
      <c r="BQ88" s="24" t="str">
        <v/>
      </c>
      <c r="BR88" s="24" t="str">
        <v/>
      </c>
      <c r="BS88" s="24" t="str">
        <v/>
      </c>
      <c r="BT88" s="24" t="str">
        <v/>
      </c>
      <c r="BU88" s="24" t="str">
        <v/>
      </c>
      <c r="BV88" s="24" t="str">
        <v/>
      </c>
      <c r="BW88" s="24" t="str">
        <v/>
      </c>
      <c r="BX88" s="24" t="str">
        <v/>
      </c>
      <c r="BY88" s="24" t="str">
        <v/>
      </c>
      <c r="BZ88" s="24" t="str">
        <v/>
      </c>
      <c r="CA88" s="24" t="str">
        <v/>
      </c>
      <c r="CB88" s="24" t="str">
        <v/>
      </c>
      <c r="CC88" s="24" t="str">
        <v/>
      </c>
      <c r="CD88" s="24" t="str">
        <v/>
      </c>
      <c r="CE88" s="24" t="str">
        <v/>
      </c>
      <c r="CF88" s="24" t="str">
        <v/>
      </c>
      <c r="CG88" s="24" t="str">
        <v/>
      </c>
      <c r="CH88" s="24" t="str">
        <v/>
      </c>
      <c r="CI88" s="24" t="str">
        <v/>
      </c>
      <c r="CJ88" s="24" t="str">
        <v/>
      </c>
      <c r="CK88" s="24" t="str">
        <v/>
      </c>
      <c r="CL88" s="24" t="str">
        <v/>
      </c>
      <c r="CM88" s="24" t="str">
        <v/>
      </c>
      <c r="CN88" s="24" t="str">
        <v/>
      </c>
      <c r="CO88" s="24" t="str">
        <v/>
      </c>
    </row>
    <row r="89" spans="2:93" ht="22.5" customHeight="1">
      <c r="B89" s="2">
        <v>26</v>
      </c>
      <c r="C89" s="2">
        <v>2</v>
      </c>
      <c r="D89" s="3">
        <v>5</v>
      </c>
      <c r="E89" s="1">
        <f t="shared" si="5"/>
        <v>18</v>
      </c>
      <c r="F89" s="74">
        <f>IF(ISBLANK(E89),0,IF(E89=Answers!E89,1,-1))</f>
        <v>1</v>
      </c>
      <c r="G89" s="79" t="s">
        <v>104</v>
      </c>
      <c r="H89" s="57"/>
      <c r="I89" s="57"/>
      <c r="J89" s="58"/>
      <c r="K89" s="58"/>
      <c r="L89" s="59"/>
      <c r="N89" s="24" t="str" cm="1">
        <f t="array" ref="N89:CO89">_xlfn.TOROW(MID(G89,_xlfn.SEQUENCE(LEN(G89),1,1,2),2),1)</f>
        <v>🍎</v>
      </c>
      <c r="O89" s="24" t="str">
        <v>🍎</v>
      </c>
      <c r="P89" s="24" t="str">
        <v>🍎</v>
      </c>
      <c r="Q89" s="24" t="str">
        <v>🍎</v>
      </c>
      <c r="R89" s="24" t="str">
        <v>🍎</v>
      </c>
      <c r="S89" s="24" t="str">
        <v>🍎</v>
      </c>
      <c r="T89" s="24" t="str">
        <v>🍎</v>
      </c>
      <c r="U89" s="24" t="str">
        <v>🍎</v>
      </c>
      <c r="V89" s="24" t="str">
        <v>🍎</v>
      </c>
      <c r="W89" s="24" t="str">
        <v>🍎</v>
      </c>
      <c r="X89" s="24" t="str">
        <v>🍎</v>
      </c>
      <c r="Y89" s="24" t="str">
        <v>🍎</v>
      </c>
      <c r="Z89" s="24" t="str">
        <v>🍎</v>
      </c>
      <c r="AA89" s="24" t="str">
        <v>🍎</v>
      </c>
      <c r="AB89" s="24" t="str">
        <v>🍎</v>
      </c>
      <c r="AC89" s="24" t="str">
        <v>🍎</v>
      </c>
      <c r="AD89" s="24" t="str">
        <v>🍎</v>
      </c>
      <c r="AE89" s="24" t="str">
        <v>🍎</v>
      </c>
      <c r="AF89" s="24" t="str">
        <v>🪱</v>
      </c>
      <c r="AG89" s="24" t="str">
        <v>🍎</v>
      </c>
      <c r="AH89" s="24" t="str">
        <v>🍎</v>
      </c>
      <c r="AI89" s="24" t="str">
        <v>🪱</v>
      </c>
      <c r="AJ89" s="24" t="str">
        <v>🍎</v>
      </c>
      <c r="AK89" s="24" t="str">
        <v>🍎</v>
      </c>
      <c r="AL89" s="24" t="str">
        <v>🍎</v>
      </c>
      <c r="AM89" s="24" t="str">
        <v>🍎</v>
      </c>
      <c r="AN89" s="24" t="str">
        <v>🍎</v>
      </c>
      <c r="AO89" s="24" t="str">
        <v>🍎</v>
      </c>
      <c r="AP89" s="24" t="str">
        <v>🍎</v>
      </c>
      <c r="AQ89" s="24" t="str">
        <v>🍎</v>
      </c>
      <c r="AR89" s="24" t="str">
        <v>🪱</v>
      </c>
      <c r="AS89" s="24" t="str">
        <v>🍎</v>
      </c>
      <c r="AT89" s="24" t="str">
        <v>🍎</v>
      </c>
      <c r="AU89" s="24" t="str">
        <v>🍎</v>
      </c>
      <c r="AV89" s="24" t="str">
        <v>🍎</v>
      </c>
      <c r="AW89" s="24" t="str">
        <v>🍎</v>
      </c>
      <c r="AX89" s="24" t="str">
        <v>🍎</v>
      </c>
      <c r="AY89" s="24" t="str">
        <v>🍎</v>
      </c>
      <c r="AZ89" s="24" t="str">
        <v>🍎</v>
      </c>
      <c r="BA89" s="24" t="str">
        <v>🍎</v>
      </c>
      <c r="BB89" s="24" t="str">
        <v/>
      </c>
      <c r="BC89" s="24" t="str">
        <v/>
      </c>
      <c r="BD89" s="24" t="str">
        <v/>
      </c>
      <c r="BE89" s="24" t="str">
        <v/>
      </c>
      <c r="BF89" s="24" t="str">
        <v/>
      </c>
      <c r="BG89" s="24" t="str">
        <v/>
      </c>
      <c r="BH89" s="24" t="str">
        <v/>
      </c>
      <c r="BI89" s="24" t="str">
        <v/>
      </c>
      <c r="BJ89" s="24" t="str">
        <v/>
      </c>
      <c r="BK89" s="24" t="str">
        <v/>
      </c>
      <c r="BL89" s="24" t="str">
        <v/>
      </c>
      <c r="BM89" s="24" t="str">
        <v/>
      </c>
      <c r="BN89" s="24" t="str">
        <v/>
      </c>
      <c r="BO89" s="24" t="str">
        <v/>
      </c>
      <c r="BP89" s="24" t="str">
        <v/>
      </c>
      <c r="BQ89" s="24" t="str">
        <v/>
      </c>
      <c r="BR89" s="24" t="str">
        <v/>
      </c>
      <c r="BS89" s="24" t="str">
        <v/>
      </c>
      <c r="BT89" s="24" t="str">
        <v/>
      </c>
      <c r="BU89" s="24" t="str">
        <v/>
      </c>
      <c r="BV89" s="24" t="str">
        <v/>
      </c>
      <c r="BW89" s="24" t="str">
        <v/>
      </c>
      <c r="BX89" s="24" t="str">
        <v/>
      </c>
      <c r="BY89" s="24" t="str">
        <v/>
      </c>
      <c r="BZ89" s="24" t="str">
        <v/>
      </c>
      <c r="CA89" s="24" t="str">
        <v/>
      </c>
      <c r="CB89" s="24" t="str">
        <v/>
      </c>
      <c r="CC89" s="24" t="str">
        <v/>
      </c>
      <c r="CD89" s="24" t="str">
        <v/>
      </c>
      <c r="CE89" s="24" t="str">
        <v/>
      </c>
      <c r="CF89" s="24" t="str">
        <v/>
      </c>
      <c r="CG89" s="24" t="str">
        <v/>
      </c>
      <c r="CH89" s="24" t="str">
        <v/>
      </c>
      <c r="CI89" s="24" t="str">
        <v/>
      </c>
      <c r="CJ89" s="24" t="str">
        <v/>
      </c>
      <c r="CK89" s="24" t="str">
        <v/>
      </c>
      <c r="CL89" s="24" t="str">
        <v/>
      </c>
      <c r="CM89" s="24" t="str">
        <v/>
      </c>
      <c r="CN89" s="24" t="str">
        <v/>
      </c>
      <c r="CO89" s="24" t="str">
        <v/>
      </c>
    </row>
    <row r="90" spans="2:93" ht="22.5" customHeight="1">
      <c r="B90" s="2">
        <v>27</v>
      </c>
      <c r="C90" s="2">
        <v>2</v>
      </c>
      <c r="D90" s="3">
        <v>5</v>
      </c>
      <c r="E90" s="1">
        <f t="shared" si="5"/>
        <v>21</v>
      </c>
      <c r="F90" s="74">
        <f>IF(ISBLANK(E90),0,IF(E90=Answers!E90,1,-1))</f>
        <v>1</v>
      </c>
      <c r="G90" s="79" t="s">
        <v>105</v>
      </c>
      <c r="H90" s="57"/>
      <c r="I90" s="57"/>
      <c r="J90" s="58"/>
      <c r="K90" s="58"/>
      <c r="L90" s="59"/>
      <c r="N90" s="24" t="str" cm="1">
        <f t="array" ref="N90:CO90">_xlfn.TOROW(MID(G90,_xlfn.SEQUENCE(LEN(G90),1,1,2),2),1)</f>
        <v>🍎</v>
      </c>
      <c r="O90" s="24" t="str">
        <v>🍎</v>
      </c>
      <c r="P90" s="24" t="str">
        <v>🍎</v>
      </c>
      <c r="Q90" s="24" t="str">
        <v>🍎</v>
      </c>
      <c r="R90" s="24" t="str">
        <v>🍎</v>
      </c>
      <c r="S90" s="24" t="str">
        <v>🍎</v>
      </c>
      <c r="T90" s="24" t="str">
        <v>🍎</v>
      </c>
      <c r="U90" s="24" t="str">
        <v>🍎</v>
      </c>
      <c r="V90" s="24" t="str">
        <v>🍎</v>
      </c>
      <c r="W90" s="24" t="str">
        <v>🍎</v>
      </c>
      <c r="X90" s="24" t="str">
        <v>🍎</v>
      </c>
      <c r="Y90" s="24" t="str">
        <v>🍎</v>
      </c>
      <c r="Z90" s="24" t="str">
        <v>🍎</v>
      </c>
      <c r="AA90" s="24" t="str">
        <v>🍎</v>
      </c>
      <c r="AB90" s="24" t="str">
        <v>🍎</v>
      </c>
      <c r="AC90" s="24" t="str">
        <v>🍎</v>
      </c>
      <c r="AD90" s="24" t="str">
        <v>🍎</v>
      </c>
      <c r="AE90" s="24" t="str">
        <v>🍎</v>
      </c>
      <c r="AF90" s="24" t="str">
        <v>🍎</v>
      </c>
      <c r="AG90" s="24" t="str">
        <v>🍎</v>
      </c>
      <c r="AH90" s="24" t="str">
        <v>🍎</v>
      </c>
      <c r="AI90" s="24" t="str">
        <v>🪱</v>
      </c>
      <c r="AJ90" s="24" t="str">
        <v>🍎</v>
      </c>
      <c r="AK90" s="24" t="str">
        <v>🍎</v>
      </c>
      <c r="AL90" s="24" t="str">
        <v>🍎</v>
      </c>
      <c r="AM90" s="24" t="str">
        <v>🍎</v>
      </c>
      <c r="AN90" s="24" t="str">
        <v>🍎</v>
      </c>
      <c r="AO90" s="24" t="str">
        <v>🍎</v>
      </c>
      <c r="AP90" s="24" t="str">
        <v>🍎</v>
      </c>
      <c r="AQ90" s="24" t="str">
        <v>🍎</v>
      </c>
      <c r="AR90" s="24" t="str">
        <v>🍎</v>
      </c>
      <c r="AS90" s="24" t="str">
        <v>🍎</v>
      </c>
      <c r="AT90" s="24" t="str">
        <v>🍎</v>
      </c>
      <c r="AU90" s="24" t="str">
        <v>🍎</v>
      </c>
      <c r="AV90" s="24" t="str">
        <v>🍎</v>
      </c>
      <c r="AW90" s="24" t="str">
        <v>🍎</v>
      </c>
      <c r="AX90" s="24" t="str">
        <v>🍎</v>
      </c>
      <c r="AY90" s="24" t="str">
        <v>🍎</v>
      </c>
      <c r="AZ90" s="24" t="str">
        <v>🍎</v>
      </c>
      <c r="BA90" s="24" t="str">
        <v>🍎</v>
      </c>
      <c r="BB90" s="24" t="str">
        <v/>
      </c>
      <c r="BC90" s="24" t="str">
        <v/>
      </c>
      <c r="BD90" s="24" t="str">
        <v/>
      </c>
      <c r="BE90" s="24" t="str">
        <v/>
      </c>
      <c r="BF90" s="24" t="str">
        <v/>
      </c>
      <c r="BG90" s="24" t="str">
        <v/>
      </c>
      <c r="BH90" s="24" t="str">
        <v/>
      </c>
      <c r="BI90" s="24" t="str">
        <v/>
      </c>
      <c r="BJ90" s="24" t="str">
        <v/>
      </c>
      <c r="BK90" s="24" t="str">
        <v/>
      </c>
      <c r="BL90" s="24" t="str">
        <v/>
      </c>
      <c r="BM90" s="24" t="str">
        <v/>
      </c>
      <c r="BN90" s="24" t="str">
        <v/>
      </c>
      <c r="BO90" s="24" t="str">
        <v/>
      </c>
      <c r="BP90" s="24" t="str">
        <v/>
      </c>
      <c r="BQ90" s="24" t="str">
        <v/>
      </c>
      <c r="BR90" s="24" t="str">
        <v/>
      </c>
      <c r="BS90" s="24" t="str">
        <v/>
      </c>
      <c r="BT90" s="24" t="str">
        <v/>
      </c>
      <c r="BU90" s="24" t="str">
        <v/>
      </c>
      <c r="BV90" s="24" t="str">
        <v/>
      </c>
      <c r="BW90" s="24" t="str">
        <v/>
      </c>
      <c r="BX90" s="24" t="str">
        <v/>
      </c>
      <c r="BY90" s="24" t="str">
        <v/>
      </c>
      <c r="BZ90" s="24" t="str">
        <v/>
      </c>
      <c r="CA90" s="24" t="str">
        <v/>
      </c>
      <c r="CB90" s="24" t="str">
        <v/>
      </c>
      <c r="CC90" s="24" t="str">
        <v/>
      </c>
      <c r="CD90" s="24" t="str">
        <v/>
      </c>
      <c r="CE90" s="24" t="str">
        <v/>
      </c>
      <c r="CF90" s="24" t="str">
        <v/>
      </c>
      <c r="CG90" s="24" t="str">
        <v/>
      </c>
      <c r="CH90" s="24" t="str">
        <v/>
      </c>
      <c r="CI90" s="24" t="str">
        <v/>
      </c>
      <c r="CJ90" s="24" t="str">
        <v/>
      </c>
      <c r="CK90" s="24" t="str">
        <v/>
      </c>
      <c r="CL90" s="24" t="str">
        <v/>
      </c>
      <c r="CM90" s="24" t="str">
        <v/>
      </c>
      <c r="CN90" s="24" t="str">
        <v/>
      </c>
      <c r="CO90" s="24" t="str">
        <v/>
      </c>
    </row>
    <row r="91" spans="2:93" ht="22.5" customHeight="1">
      <c r="B91" s="2">
        <v>28</v>
      </c>
      <c r="C91" s="2">
        <v>2</v>
      </c>
      <c r="D91" s="3">
        <v>5</v>
      </c>
      <c r="E91" s="1">
        <f t="shared" si="5"/>
        <v>0</v>
      </c>
      <c r="F91" s="74">
        <f>IF(ISBLANK(E91),0,IF(E91=Answers!E91,1,-1))</f>
        <v>1</v>
      </c>
      <c r="G91" s="79" t="s">
        <v>106</v>
      </c>
      <c r="H91" s="57"/>
      <c r="I91" s="57"/>
      <c r="J91" s="58"/>
      <c r="K91" s="58"/>
      <c r="L91" s="59"/>
      <c r="N91" s="24" t="str" cm="1">
        <f t="array" ref="N91:CO91">_xlfn.TOROW(MID(G91,_xlfn.SEQUENCE(LEN(G91),1,1,2),2),1)</f>
        <v>🪱</v>
      </c>
      <c r="O91" s="24" t="str">
        <v>🍎</v>
      </c>
      <c r="P91" s="24" t="str">
        <v>🍎</v>
      </c>
      <c r="Q91" s="24" t="str">
        <v>🍎</v>
      </c>
      <c r="R91" s="24" t="str">
        <v>🍎</v>
      </c>
      <c r="S91" s="24" t="str">
        <v>🍎</v>
      </c>
      <c r="T91" s="24" t="str">
        <v>🍎</v>
      </c>
      <c r="U91" s="24" t="str">
        <v>🍎</v>
      </c>
      <c r="V91" s="24" t="str">
        <v>🍎</v>
      </c>
      <c r="W91" s="24" t="str">
        <v>🍎</v>
      </c>
      <c r="X91" s="24" t="str">
        <v>🍎</v>
      </c>
      <c r="Y91" s="24" t="str">
        <v>🪱</v>
      </c>
      <c r="Z91" s="24" t="str">
        <v>🍎</v>
      </c>
      <c r="AA91" s="24" t="str">
        <v>🍎</v>
      </c>
      <c r="AB91" s="24" t="str">
        <v>🍎</v>
      </c>
      <c r="AC91" s="24" t="str">
        <v>🍎</v>
      </c>
      <c r="AD91" s="24" t="str">
        <v>🍎</v>
      </c>
      <c r="AE91" s="24" t="str">
        <v>🍎</v>
      </c>
      <c r="AF91" s="24" t="str">
        <v>🍎</v>
      </c>
      <c r="AG91" s="24" t="str">
        <v>🪱</v>
      </c>
      <c r="AH91" s="24" t="str">
        <v>🍎</v>
      </c>
      <c r="AI91" s="24" t="str">
        <v>🍎</v>
      </c>
      <c r="AJ91" s="24" t="str">
        <v>🍎</v>
      </c>
      <c r="AK91" s="24" t="str">
        <v>🍎</v>
      </c>
      <c r="AL91" s="24" t="str">
        <v>🍎</v>
      </c>
      <c r="AM91" s="24" t="str">
        <v>🍎</v>
      </c>
      <c r="AN91" s="24" t="str">
        <v>🍎</v>
      </c>
      <c r="AO91" s="24" t="str">
        <v>🍎</v>
      </c>
      <c r="AP91" s="24" t="str">
        <v>🍎</v>
      </c>
      <c r="AQ91" s="24" t="str">
        <v>🍎</v>
      </c>
      <c r="AR91" s="24" t="str">
        <v>🍎</v>
      </c>
      <c r="AS91" s="24" t="str">
        <v>🪱</v>
      </c>
      <c r="AT91" s="24" t="str">
        <v>🍎</v>
      </c>
      <c r="AU91" s="24" t="str">
        <v>🪱</v>
      </c>
      <c r="AV91" s="24" t="str">
        <v>🪱</v>
      </c>
      <c r="AW91" s="24" t="str">
        <v>🍎</v>
      </c>
      <c r="AX91" s="24" t="str">
        <v>🍎</v>
      </c>
      <c r="AY91" s="24" t="str">
        <v>🍎</v>
      </c>
      <c r="AZ91" s="24" t="str">
        <v>🍎</v>
      </c>
      <c r="BA91" s="24" t="str">
        <v>🍎</v>
      </c>
      <c r="BB91" s="24" t="str">
        <v/>
      </c>
      <c r="BC91" s="24" t="str">
        <v/>
      </c>
      <c r="BD91" s="24" t="str">
        <v/>
      </c>
      <c r="BE91" s="24" t="str">
        <v/>
      </c>
      <c r="BF91" s="24" t="str">
        <v/>
      </c>
      <c r="BG91" s="24" t="str">
        <v/>
      </c>
      <c r="BH91" s="24" t="str">
        <v/>
      </c>
      <c r="BI91" s="24" t="str">
        <v/>
      </c>
      <c r="BJ91" s="24" t="str">
        <v/>
      </c>
      <c r="BK91" s="24" t="str">
        <v/>
      </c>
      <c r="BL91" s="24" t="str">
        <v/>
      </c>
      <c r="BM91" s="24" t="str">
        <v/>
      </c>
      <c r="BN91" s="24" t="str">
        <v/>
      </c>
      <c r="BO91" s="24" t="str">
        <v/>
      </c>
      <c r="BP91" s="24" t="str">
        <v/>
      </c>
      <c r="BQ91" s="24" t="str">
        <v/>
      </c>
      <c r="BR91" s="24" t="str">
        <v/>
      </c>
      <c r="BS91" s="24" t="str">
        <v/>
      </c>
      <c r="BT91" s="24" t="str">
        <v/>
      </c>
      <c r="BU91" s="24" t="str">
        <v/>
      </c>
      <c r="BV91" s="24" t="str">
        <v/>
      </c>
      <c r="BW91" s="24" t="str">
        <v/>
      </c>
      <c r="BX91" s="24" t="str">
        <v/>
      </c>
      <c r="BY91" s="24" t="str">
        <v/>
      </c>
      <c r="BZ91" s="24" t="str">
        <v/>
      </c>
      <c r="CA91" s="24" t="str">
        <v/>
      </c>
      <c r="CB91" s="24" t="str">
        <v/>
      </c>
      <c r="CC91" s="24" t="str">
        <v/>
      </c>
      <c r="CD91" s="24" t="str">
        <v/>
      </c>
      <c r="CE91" s="24" t="str">
        <v/>
      </c>
      <c r="CF91" s="24" t="str">
        <v/>
      </c>
      <c r="CG91" s="24" t="str">
        <v/>
      </c>
      <c r="CH91" s="24" t="str">
        <v/>
      </c>
      <c r="CI91" s="24" t="str">
        <v/>
      </c>
      <c r="CJ91" s="24" t="str">
        <v/>
      </c>
      <c r="CK91" s="24" t="str">
        <v/>
      </c>
      <c r="CL91" s="24" t="str">
        <v/>
      </c>
      <c r="CM91" s="24" t="str">
        <v/>
      </c>
      <c r="CN91" s="24" t="str">
        <v/>
      </c>
      <c r="CO91" s="24" t="str">
        <v/>
      </c>
    </row>
    <row r="92" spans="2:93" ht="22.5" customHeight="1">
      <c r="B92" s="2">
        <v>29</v>
      </c>
      <c r="C92" s="2">
        <v>2</v>
      </c>
      <c r="D92" s="3">
        <v>5</v>
      </c>
      <c r="E92" s="1">
        <f t="shared" si="5"/>
        <v>23</v>
      </c>
      <c r="F92" s="74">
        <f>IF(ISBLANK(E92),0,IF(E92=Answers!E92,1,-1))</f>
        <v>1</v>
      </c>
      <c r="G92" s="79" t="s">
        <v>107</v>
      </c>
      <c r="H92" s="57"/>
      <c r="I92" s="57"/>
      <c r="J92" s="58"/>
      <c r="K92" s="58"/>
      <c r="L92" s="59"/>
      <c r="N92" s="24" t="str" cm="1">
        <f t="array" ref="N92:CO92">_xlfn.TOROW(MID(G92,_xlfn.SEQUENCE(LEN(G92),1,1,2),2),1)</f>
        <v>🍎</v>
      </c>
      <c r="O92" s="24" t="str">
        <v>🍎</v>
      </c>
      <c r="P92" s="24" t="str">
        <v>🍎</v>
      </c>
      <c r="Q92" s="24" t="str">
        <v>🍎</v>
      </c>
      <c r="R92" s="24" t="str">
        <v>🍎</v>
      </c>
      <c r="S92" s="24" t="str">
        <v>🍎</v>
      </c>
      <c r="T92" s="24" t="str">
        <v>🍎</v>
      </c>
      <c r="U92" s="24" t="str">
        <v>🍎</v>
      </c>
      <c r="V92" s="24" t="str">
        <v>🍎</v>
      </c>
      <c r="W92" s="24" t="str">
        <v>🍎</v>
      </c>
      <c r="X92" s="24" t="str">
        <v>🍎</v>
      </c>
      <c r="Y92" s="24" t="str">
        <v>🍎</v>
      </c>
      <c r="Z92" s="24" t="str">
        <v>🍎</v>
      </c>
      <c r="AA92" s="24" t="str">
        <v>🍎</v>
      </c>
      <c r="AB92" s="24" t="str">
        <v>🍎</v>
      </c>
      <c r="AC92" s="24" t="str">
        <v>🍎</v>
      </c>
      <c r="AD92" s="24" t="str">
        <v>🍎</v>
      </c>
      <c r="AE92" s="24" t="str">
        <v>🍎</v>
      </c>
      <c r="AF92" s="24" t="str">
        <v>🍎</v>
      </c>
      <c r="AG92" s="24" t="str">
        <v>🍎</v>
      </c>
      <c r="AH92" s="24" t="str">
        <v>🍎</v>
      </c>
      <c r="AI92" s="24" t="str">
        <v>🍎</v>
      </c>
      <c r="AJ92" s="24" t="str">
        <v>🍎</v>
      </c>
      <c r="AK92" s="24" t="str">
        <v>🪱</v>
      </c>
      <c r="AL92" s="24" t="str">
        <v>🪱</v>
      </c>
      <c r="AM92" s="24" t="str">
        <v>🍎</v>
      </c>
      <c r="AN92" s="24" t="str">
        <v>🍎</v>
      </c>
      <c r="AO92" s="24" t="str">
        <v>🍎</v>
      </c>
      <c r="AP92" s="24" t="str">
        <v>🍎</v>
      </c>
      <c r="AQ92" s="24" t="str">
        <v>🍎</v>
      </c>
      <c r="AR92" s="24" t="str">
        <v>🍎</v>
      </c>
      <c r="AS92" s="24" t="str">
        <v>🍎</v>
      </c>
      <c r="AT92" s="24" t="str">
        <v>🍎</v>
      </c>
      <c r="AU92" s="24" t="str">
        <v>🍎</v>
      </c>
      <c r="AV92" s="24" t="str">
        <v>🍎</v>
      </c>
      <c r="AW92" s="24" t="str">
        <v>🍎</v>
      </c>
      <c r="AX92" s="24" t="str">
        <v>🍎</v>
      </c>
      <c r="AY92" s="24" t="str">
        <v>🍎</v>
      </c>
      <c r="AZ92" s="24" t="str">
        <v>🍎</v>
      </c>
      <c r="BA92" s="24" t="str">
        <v>🍎</v>
      </c>
      <c r="BB92" s="24" t="str">
        <v/>
      </c>
      <c r="BC92" s="24" t="str">
        <v/>
      </c>
      <c r="BD92" s="24" t="str">
        <v/>
      </c>
      <c r="BE92" s="24" t="str">
        <v/>
      </c>
      <c r="BF92" s="24" t="str">
        <v/>
      </c>
      <c r="BG92" s="24" t="str">
        <v/>
      </c>
      <c r="BH92" s="24" t="str">
        <v/>
      </c>
      <c r="BI92" s="24" t="str">
        <v/>
      </c>
      <c r="BJ92" s="24" t="str">
        <v/>
      </c>
      <c r="BK92" s="24" t="str">
        <v/>
      </c>
      <c r="BL92" s="24" t="str">
        <v/>
      </c>
      <c r="BM92" s="24" t="str">
        <v/>
      </c>
      <c r="BN92" s="24" t="str">
        <v/>
      </c>
      <c r="BO92" s="24" t="str">
        <v/>
      </c>
      <c r="BP92" s="24" t="str">
        <v/>
      </c>
      <c r="BQ92" s="24" t="str">
        <v/>
      </c>
      <c r="BR92" s="24" t="str">
        <v/>
      </c>
      <c r="BS92" s="24" t="str">
        <v/>
      </c>
      <c r="BT92" s="24" t="str">
        <v/>
      </c>
      <c r="BU92" s="24" t="str">
        <v/>
      </c>
      <c r="BV92" s="24" t="str">
        <v/>
      </c>
      <c r="BW92" s="24" t="str">
        <v/>
      </c>
      <c r="BX92" s="24" t="str">
        <v/>
      </c>
      <c r="BY92" s="24" t="str">
        <v/>
      </c>
      <c r="BZ92" s="24" t="str">
        <v/>
      </c>
      <c r="CA92" s="24" t="str">
        <v/>
      </c>
      <c r="CB92" s="24" t="str">
        <v/>
      </c>
      <c r="CC92" s="24" t="str">
        <v/>
      </c>
      <c r="CD92" s="24" t="str">
        <v/>
      </c>
      <c r="CE92" s="24" t="str">
        <v/>
      </c>
      <c r="CF92" s="24" t="str">
        <v/>
      </c>
      <c r="CG92" s="24" t="str">
        <v/>
      </c>
      <c r="CH92" s="24" t="str">
        <v/>
      </c>
      <c r="CI92" s="24" t="str">
        <v/>
      </c>
      <c r="CJ92" s="24" t="str">
        <v/>
      </c>
      <c r="CK92" s="24" t="str">
        <v/>
      </c>
      <c r="CL92" s="24" t="str">
        <v/>
      </c>
      <c r="CM92" s="24" t="str">
        <v/>
      </c>
      <c r="CN92" s="24" t="str">
        <v/>
      </c>
      <c r="CO92" s="24" t="str">
        <v/>
      </c>
    </row>
    <row r="93" spans="2:93" ht="22.5" customHeight="1">
      <c r="B93" s="2">
        <v>30</v>
      </c>
      <c r="C93" s="2">
        <v>2</v>
      </c>
      <c r="D93" s="3">
        <v>5</v>
      </c>
      <c r="E93" s="1">
        <f t="shared" si="5"/>
        <v>12</v>
      </c>
      <c r="F93" s="74">
        <f>IF(ISBLANK(E93),0,IF(E93=Answers!E93,1,-1))</f>
        <v>1</v>
      </c>
      <c r="G93" s="79" t="s">
        <v>108</v>
      </c>
      <c r="H93" s="57"/>
      <c r="I93" s="57"/>
      <c r="J93" s="58"/>
      <c r="K93" s="58"/>
      <c r="L93" s="59"/>
      <c r="N93" s="24" t="str" cm="1">
        <f t="array" ref="N93:CO93">_xlfn.TOROW(MID(G93,_xlfn.SEQUENCE(LEN(G93),1,1,2),2),1)</f>
        <v>🍎</v>
      </c>
      <c r="O93" s="24" t="str">
        <v>🍎</v>
      </c>
      <c r="P93" s="24" t="str">
        <v>🍎</v>
      </c>
      <c r="Q93" s="24" t="str">
        <v>🍎</v>
      </c>
      <c r="R93" s="24" t="str">
        <v>🍎</v>
      </c>
      <c r="S93" s="24" t="str">
        <v>🍎</v>
      </c>
      <c r="T93" s="24" t="str">
        <v>🍎</v>
      </c>
      <c r="U93" s="24" t="str">
        <v>🍎</v>
      </c>
      <c r="V93" s="24" t="str">
        <v>🍎</v>
      </c>
      <c r="W93" s="24" t="str">
        <v>🍎</v>
      </c>
      <c r="X93" s="24" t="str">
        <v>🍎</v>
      </c>
      <c r="Y93" s="24" t="str">
        <v>🍎</v>
      </c>
      <c r="Z93" s="24" t="str">
        <v>🪱</v>
      </c>
      <c r="AA93" s="24" t="str">
        <v>🍎</v>
      </c>
      <c r="AB93" s="24" t="str">
        <v>🍎</v>
      </c>
      <c r="AC93" s="24" t="str">
        <v>🍎</v>
      </c>
      <c r="AD93" s="24" t="str">
        <v>🍎</v>
      </c>
      <c r="AE93" s="24" t="str">
        <v>🍎</v>
      </c>
      <c r="AF93" s="24" t="str">
        <v>🍎</v>
      </c>
      <c r="AG93" s="24" t="str">
        <v>🍎</v>
      </c>
      <c r="AH93" s="24" t="str">
        <v>🍎</v>
      </c>
      <c r="AI93" s="24" t="str">
        <v>🍎</v>
      </c>
      <c r="AJ93" s="24" t="str">
        <v>🍎</v>
      </c>
      <c r="AK93" s="24" t="str">
        <v>🍎</v>
      </c>
      <c r="AL93" s="24" t="str">
        <v>🍎</v>
      </c>
      <c r="AM93" s="24" t="str">
        <v>🍎</v>
      </c>
      <c r="AN93" s="24" t="str">
        <v>🍎</v>
      </c>
      <c r="AO93" s="24" t="str">
        <v>🍎</v>
      </c>
      <c r="AP93" s="24" t="str">
        <v>🍎</v>
      </c>
      <c r="AQ93" s="24" t="str">
        <v>🍎</v>
      </c>
      <c r="AR93" s="24" t="str">
        <v>🍎</v>
      </c>
      <c r="AS93" s="24" t="str">
        <v>🍎</v>
      </c>
      <c r="AT93" s="24" t="str">
        <v>🍎</v>
      </c>
      <c r="AU93" s="24" t="str">
        <v>🍎</v>
      </c>
      <c r="AV93" s="24" t="str">
        <v>🍎</v>
      </c>
      <c r="AW93" s="24" t="str">
        <v>🍎</v>
      </c>
      <c r="AX93" s="24" t="str">
        <v>🍎</v>
      </c>
      <c r="AY93" s="24" t="str">
        <v>🍎</v>
      </c>
      <c r="AZ93" s="24" t="str">
        <v>🍎</v>
      </c>
      <c r="BA93" s="24" t="str">
        <v>🍎</v>
      </c>
      <c r="BB93" s="24" t="str">
        <v/>
      </c>
      <c r="BC93" s="24" t="str">
        <v/>
      </c>
      <c r="BD93" s="24" t="str">
        <v/>
      </c>
      <c r="BE93" s="24" t="str">
        <v/>
      </c>
      <c r="BF93" s="24" t="str">
        <v/>
      </c>
      <c r="BG93" s="24" t="str">
        <v/>
      </c>
      <c r="BH93" s="24" t="str">
        <v/>
      </c>
      <c r="BI93" s="24" t="str">
        <v/>
      </c>
      <c r="BJ93" s="24" t="str">
        <v/>
      </c>
      <c r="BK93" s="24" t="str">
        <v/>
      </c>
      <c r="BL93" s="24" t="str">
        <v/>
      </c>
      <c r="BM93" s="24" t="str">
        <v/>
      </c>
      <c r="BN93" s="24" t="str">
        <v/>
      </c>
      <c r="BO93" s="24" t="str">
        <v/>
      </c>
      <c r="BP93" s="24" t="str">
        <v/>
      </c>
      <c r="BQ93" s="24" t="str">
        <v/>
      </c>
      <c r="BR93" s="24" t="str">
        <v/>
      </c>
      <c r="BS93" s="24" t="str">
        <v/>
      </c>
      <c r="BT93" s="24" t="str">
        <v/>
      </c>
      <c r="BU93" s="24" t="str">
        <v/>
      </c>
      <c r="BV93" s="24" t="str">
        <v/>
      </c>
      <c r="BW93" s="24" t="str">
        <v/>
      </c>
      <c r="BX93" s="24" t="str">
        <v/>
      </c>
      <c r="BY93" s="24" t="str">
        <v/>
      </c>
      <c r="BZ93" s="24" t="str">
        <v/>
      </c>
      <c r="CA93" s="24" t="str">
        <v/>
      </c>
      <c r="CB93" s="24" t="str">
        <v/>
      </c>
      <c r="CC93" s="24" t="str">
        <v/>
      </c>
      <c r="CD93" s="24" t="str">
        <v/>
      </c>
      <c r="CE93" s="24" t="str">
        <v/>
      </c>
      <c r="CF93" s="24" t="str">
        <v/>
      </c>
      <c r="CG93" s="24" t="str">
        <v/>
      </c>
      <c r="CH93" s="24" t="str">
        <v/>
      </c>
      <c r="CI93" s="24" t="str">
        <v/>
      </c>
      <c r="CJ93" s="24" t="str">
        <v/>
      </c>
      <c r="CK93" s="24" t="str">
        <v/>
      </c>
      <c r="CL93" s="24" t="str">
        <v/>
      </c>
      <c r="CM93" s="24" t="str">
        <v/>
      </c>
      <c r="CN93" s="24" t="str">
        <v/>
      </c>
      <c r="CO93" s="24" t="str">
        <v/>
      </c>
    </row>
    <row r="94" spans="2:93" ht="22.5" customHeight="1">
      <c r="B94" s="2">
        <v>31</v>
      </c>
      <c r="C94" s="2">
        <v>2</v>
      </c>
      <c r="D94" s="3">
        <v>5</v>
      </c>
      <c r="E94" s="1">
        <f t="shared" si="5"/>
        <v>6</v>
      </c>
      <c r="F94" s="74">
        <f>IF(ISBLANK(E94),0,IF(E94=Answers!E94,1,-1))</f>
        <v>1</v>
      </c>
      <c r="G94" s="79" t="s">
        <v>109</v>
      </c>
      <c r="H94" s="57"/>
      <c r="I94" s="57"/>
      <c r="J94" s="58"/>
      <c r="K94" s="58"/>
      <c r="L94" s="59"/>
      <c r="N94" s="24" t="str" cm="1">
        <f t="array" ref="N94:CO94">_xlfn.TOROW(MID(G94,_xlfn.SEQUENCE(LEN(G94),1,1,2),2),1)</f>
        <v>🍎</v>
      </c>
      <c r="O94" s="24" t="str">
        <v>🍎</v>
      </c>
      <c r="P94" s="24" t="str">
        <v>🍎</v>
      </c>
      <c r="Q94" s="24" t="str">
        <v>🍎</v>
      </c>
      <c r="R94" s="24" t="str">
        <v>🍎</v>
      </c>
      <c r="S94" s="24" t="str">
        <v>🍎</v>
      </c>
      <c r="T94" s="24" t="str">
        <v>🪱</v>
      </c>
      <c r="U94" s="24" t="str">
        <v>🍎</v>
      </c>
      <c r="V94" s="24" t="str">
        <v>🍎</v>
      </c>
      <c r="W94" s="24" t="str">
        <v>🍎</v>
      </c>
      <c r="X94" s="24" t="str">
        <v>🍎</v>
      </c>
      <c r="Y94" s="24" t="str">
        <v>🍎</v>
      </c>
      <c r="Z94" s="24" t="str">
        <v>🍎</v>
      </c>
      <c r="AA94" s="24" t="str">
        <v>🍎</v>
      </c>
      <c r="AB94" s="24" t="str">
        <v>🍎</v>
      </c>
      <c r="AC94" s="24" t="str">
        <v>🍎</v>
      </c>
      <c r="AD94" s="24" t="str">
        <v>🍎</v>
      </c>
      <c r="AE94" s="24" t="str">
        <v>🍎</v>
      </c>
      <c r="AF94" s="24" t="str">
        <v>🍎</v>
      </c>
      <c r="AG94" s="24" t="str">
        <v>🍎</v>
      </c>
      <c r="AH94" s="24" t="str">
        <v>🍎</v>
      </c>
      <c r="AI94" s="24" t="str">
        <v>🍎</v>
      </c>
      <c r="AJ94" s="24" t="str">
        <v>🪱</v>
      </c>
      <c r="AK94" s="24" t="str">
        <v>🍎</v>
      </c>
      <c r="AL94" s="24" t="str">
        <v>🪱</v>
      </c>
      <c r="AM94" s="24" t="str">
        <v>🍎</v>
      </c>
      <c r="AN94" s="24" t="str">
        <v>🍎</v>
      </c>
      <c r="AO94" s="24" t="str">
        <v>🍎</v>
      </c>
      <c r="AP94" s="24" t="str">
        <v>🍎</v>
      </c>
      <c r="AQ94" s="24" t="str">
        <v>🪱</v>
      </c>
      <c r="AR94" s="24" t="str">
        <v>🍎</v>
      </c>
      <c r="AS94" s="24" t="str">
        <v>🍎</v>
      </c>
      <c r="AT94" s="24" t="str">
        <v>🍎</v>
      </c>
      <c r="AU94" s="24" t="str">
        <v>🍎</v>
      </c>
      <c r="AV94" s="24" t="str">
        <v>🍎</v>
      </c>
      <c r="AW94" s="24" t="str">
        <v>🍎</v>
      </c>
      <c r="AX94" s="24" t="str">
        <v>🍎</v>
      </c>
      <c r="AY94" s="24" t="str">
        <v>🍎</v>
      </c>
      <c r="AZ94" s="24" t="str">
        <v>🍎</v>
      </c>
      <c r="BA94" s="24" t="str">
        <v>🍎</v>
      </c>
      <c r="BB94" s="24" t="str">
        <v/>
      </c>
      <c r="BC94" s="24" t="str">
        <v/>
      </c>
      <c r="BD94" s="24" t="str">
        <v/>
      </c>
      <c r="BE94" s="24" t="str">
        <v/>
      </c>
      <c r="BF94" s="24" t="str">
        <v/>
      </c>
      <c r="BG94" s="24" t="str">
        <v/>
      </c>
      <c r="BH94" s="24" t="str">
        <v/>
      </c>
      <c r="BI94" s="24" t="str">
        <v/>
      </c>
      <c r="BJ94" s="24" t="str">
        <v/>
      </c>
      <c r="BK94" s="24" t="str">
        <v/>
      </c>
      <c r="BL94" s="24" t="str">
        <v/>
      </c>
      <c r="BM94" s="24" t="str">
        <v/>
      </c>
      <c r="BN94" s="24" t="str">
        <v/>
      </c>
      <c r="BO94" s="24" t="str">
        <v/>
      </c>
      <c r="BP94" s="24" t="str">
        <v/>
      </c>
      <c r="BQ94" s="24" t="str">
        <v/>
      </c>
      <c r="BR94" s="24" t="str">
        <v/>
      </c>
      <c r="BS94" s="24" t="str">
        <v/>
      </c>
      <c r="BT94" s="24" t="str">
        <v/>
      </c>
      <c r="BU94" s="24" t="str">
        <v/>
      </c>
      <c r="BV94" s="24" t="str">
        <v/>
      </c>
      <c r="BW94" s="24" t="str">
        <v/>
      </c>
      <c r="BX94" s="24" t="str">
        <v/>
      </c>
      <c r="BY94" s="24" t="str">
        <v/>
      </c>
      <c r="BZ94" s="24" t="str">
        <v/>
      </c>
      <c r="CA94" s="24" t="str">
        <v/>
      </c>
      <c r="CB94" s="24" t="str">
        <v/>
      </c>
      <c r="CC94" s="24" t="str">
        <v/>
      </c>
      <c r="CD94" s="24" t="str">
        <v/>
      </c>
      <c r="CE94" s="24" t="str">
        <v/>
      </c>
      <c r="CF94" s="24" t="str">
        <v/>
      </c>
      <c r="CG94" s="24" t="str">
        <v/>
      </c>
      <c r="CH94" s="24" t="str">
        <v/>
      </c>
      <c r="CI94" s="24" t="str">
        <v/>
      </c>
      <c r="CJ94" s="24" t="str">
        <v/>
      </c>
      <c r="CK94" s="24" t="str">
        <v/>
      </c>
      <c r="CL94" s="24" t="str">
        <v/>
      </c>
      <c r="CM94" s="24" t="str">
        <v/>
      </c>
      <c r="CN94" s="24" t="str">
        <v/>
      </c>
      <c r="CO94" s="24" t="str">
        <v/>
      </c>
    </row>
    <row r="95" spans="2:93" ht="22.5" customHeight="1">
      <c r="B95" s="2">
        <v>32</v>
      </c>
      <c r="C95" s="2">
        <v>2</v>
      </c>
      <c r="D95" s="3">
        <v>5</v>
      </c>
      <c r="E95" s="1">
        <f t="shared" si="5"/>
        <v>19</v>
      </c>
      <c r="F95" s="74">
        <f>IF(ISBLANK(E95),0,IF(E95=Answers!E95,1,-1))</f>
        <v>1</v>
      </c>
      <c r="G95" s="79" t="s">
        <v>110</v>
      </c>
      <c r="H95" s="57"/>
      <c r="I95" s="57"/>
      <c r="J95" s="58"/>
      <c r="K95" s="58"/>
      <c r="L95" s="59"/>
      <c r="N95" s="24" t="str" cm="1">
        <f t="array" ref="N95:CO95">_xlfn.TOROW(MID(G95,_xlfn.SEQUENCE(LEN(G95),1,1,2),2),1)</f>
        <v>🍎</v>
      </c>
      <c r="O95" s="24" t="str">
        <v>🍎</v>
      </c>
      <c r="P95" s="24" t="str">
        <v>🍎</v>
      </c>
      <c r="Q95" s="24" t="str">
        <v>🍎</v>
      </c>
      <c r="R95" s="24" t="str">
        <v>🍎</v>
      </c>
      <c r="S95" s="24" t="str">
        <v>🍎</v>
      </c>
      <c r="T95" s="24" t="str">
        <v>🍎</v>
      </c>
      <c r="U95" s="24" t="str">
        <v>🍎</v>
      </c>
      <c r="V95" s="24" t="str">
        <v>🍎</v>
      </c>
      <c r="W95" s="24" t="str">
        <v>🍎</v>
      </c>
      <c r="X95" s="24" t="str">
        <v>🍎</v>
      </c>
      <c r="Y95" s="24" t="str">
        <v>🍎</v>
      </c>
      <c r="Z95" s="24" t="str">
        <v>🍎</v>
      </c>
      <c r="AA95" s="24" t="str">
        <v>🍎</v>
      </c>
      <c r="AB95" s="24" t="str">
        <v>🍎</v>
      </c>
      <c r="AC95" s="24" t="str">
        <v>🍎</v>
      </c>
      <c r="AD95" s="24" t="str">
        <v>🍎</v>
      </c>
      <c r="AE95" s="24" t="str">
        <v>🍎</v>
      </c>
      <c r="AF95" s="24" t="str">
        <v>🍎</v>
      </c>
      <c r="AG95" s="24" t="str">
        <v>🪱</v>
      </c>
      <c r="AH95" s="24" t="str">
        <v>🍎</v>
      </c>
      <c r="AI95" s="24" t="str">
        <v>🍎</v>
      </c>
      <c r="AJ95" s="24" t="str">
        <v>🍎</v>
      </c>
      <c r="AK95" s="24" t="str">
        <v>🍎</v>
      </c>
      <c r="AL95" s="24" t="str">
        <v>🍎</v>
      </c>
      <c r="AM95" s="24" t="str">
        <v>🍎</v>
      </c>
      <c r="AN95" s="24" t="str">
        <v>🍎</v>
      </c>
      <c r="AO95" s="24" t="str">
        <v>🍎</v>
      </c>
      <c r="AP95" s="24" t="str">
        <v>🍎</v>
      </c>
      <c r="AQ95" s="24" t="str">
        <v>🍎</v>
      </c>
      <c r="AR95" s="24" t="str">
        <v>🍎</v>
      </c>
      <c r="AS95" s="24" t="str">
        <v>🍎</v>
      </c>
      <c r="AT95" s="24" t="str">
        <v>🍎</v>
      </c>
      <c r="AU95" s="24" t="str">
        <v>🍎</v>
      </c>
      <c r="AV95" s="24" t="str">
        <v>🍎</v>
      </c>
      <c r="AW95" s="24" t="str">
        <v>🪱</v>
      </c>
      <c r="AX95" s="24" t="str">
        <v>🍎</v>
      </c>
      <c r="AY95" s="24" t="str">
        <v>🍎</v>
      </c>
      <c r="AZ95" s="24" t="str">
        <v>🍎</v>
      </c>
      <c r="BA95" s="24" t="str">
        <v>🍎</v>
      </c>
      <c r="BB95" s="24" t="str">
        <v/>
      </c>
      <c r="BC95" s="24" t="str">
        <v/>
      </c>
      <c r="BD95" s="24" t="str">
        <v/>
      </c>
      <c r="BE95" s="24" t="str">
        <v/>
      </c>
      <c r="BF95" s="24" t="str">
        <v/>
      </c>
      <c r="BG95" s="24" t="str">
        <v/>
      </c>
      <c r="BH95" s="24" t="str">
        <v/>
      </c>
      <c r="BI95" s="24" t="str">
        <v/>
      </c>
      <c r="BJ95" s="24" t="str">
        <v/>
      </c>
      <c r="BK95" s="24" t="str">
        <v/>
      </c>
      <c r="BL95" s="24" t="str">
        <v/>
      </c>
      <c r="BM95" s="24" t="str">
        <v/>
      </c>
      <c r="BN95" s="24" t="str">
        <v/>
      </c>
      <c r="BO95" s="24" t="str">
        <v/>
      </c>
      <c r="BP95" s="24" t="str">
        <v/>
      </c>
      <c r="BQ95" s="24" t="str">
        <v/>
      </c>
      <c r="BR95" s="24" t="str">
        <v/>
      </c>
      <c r="BS95" s="24" t="str">
        <v/>
      </c>
      <c r="BT95" s="24" t="str">
        <v/>
      </c>
      <c r="BU95" s="24" t="str">
        <v/>
      </c>
      <c r="BV95" s="24" t="str">
        <v/>
      </c>
      <c r="BW95" s="24" t="str">
        <v/>
      </c>
      <c r="BX95" s="24" t="str">
        <v/>
      </c>
      <c r="BY95" s="24" t="str">
        <v/>
      </c>
      <c r="BZ95" s="24" t="str">
        <v/>
      </c>
      <c r="CA95" s="24" t="str">
        <v/>
      </c>
      <c r="CB95" s="24" t="str">
        <v/>
      </c>
      <c r="CC95" s="24" t="str">
        <v/>
      </c>
      <c r="CD95" s="24" t="str">
        <v/>
      </c>
      <c r="CE95" s="24" t="str">
        <v/>
      </c>
      <c r="CF95" s="24" t="str">
        <v/>
      </c>
      <c r="CG95" s="24" t="str">
        <v/>
      </c>
      <c r="CH95" s="24" t="str">
        <v/>
      </c>
      <c r="CI95" s="24" t="str">
        <v/>
      </c>
      <c r="CJ95" s="24" t="str">
        <v/>
      </c>
      <c r="CK95" s="24" t="str">
        <v/>
      </c>
      <c r="CL95" s="24" t="str">
        <v/>
      </c>
      <c r="CM95" s="24" t="str">
        <v/>
      </c>
      <c r="CN95" s="24" t="str">
        <v/>
      </c>
      <c r="CO95" s="24" t="str">
        <v/>
      </c>
    </row>
    <row r="96" spans="2:93" ht="22.5" customHeight="1">
      <c r="B96" s="2">
        <v>33</v>
      </c>
      <c r="C96" s="2">
        <v>2</v>
      </c>
      <c r="D96" s="3">
        <v>5</v>
      </c>
      <c r="E96" s="1">
        <f t="shared" si="5"/>
        <v>40</v>
      </c>
      <c r="F96" s="74">
        <f>IF(ISBLANK(E96),0,IF(E96=Answers!E96,1,-1))</f>
        <v>1</v>
      </c>
      <c r="G96" s="79" t="s">
        <v>37</v>
      </c>
      <c r="H96" s="57"/>
      <c r="I96" s="57"/>
      <c r="J96" s="58"/>
      <c r="K96" s="58"/>
      <c r="L96" s="59"/>
      <c r="N96" s="24" t="str" cm="1">
        <f t="array" ref="N96:CO96">_xlfn.TOROW(MID(G96,_xlfn.SEQUENCE(LEN(G96),1,1,2),2),1)</f>
        <v>🍎</v>
      </c>
      <c r="O96" s="24" t="str">
        <v>🍎</v>
      </c>
      <c r="P96" s="24" t="str">
        <v>🍎</v>
      </c>
      <c r="Q96" s="24" t="str">
        <v>🍎</v>
      </c>
      <c r="R96" s="24" t="str">
        <v>🍎</v>
      </c>
      <c r="S96" s="24" t="str">
        <v>🍎</v>
      </c>
      <c r="T96" s="24" t="str">
        <v>🍎</v>
      </c>
      <c r="U96" s="24" t="str">
        <v>🍎</v>
      </c>
      <c r="V96" s="24" t="str">
        <v>🍎</v>
      </c>
      <c r="W96" s="24" t="str">
        <v>🍎</v>
      </c>
      <c r="X96" s="24" t="str">
        <v>🍎</v>
      </c>
      <c r="Y96" s="24" t="str">
        <v>🍎</v>
      </c>
      <c r="Z96" s="24" t="str">
        <v>🍎</v>
      </c>
      <c r="AA96" s="24" t="str">
        <v>🍎</v>
      </c>
      <c r="AB96" s="24" t="str">
        <v>🍎</v>
      </c>
      <c r="AC96" s="24" t="str">
        <v>🍎</v>
      </c>
      <c r="AD96" s="24" t="str">
        <v>🍎</v>
      </c>
      <c r="AE96" s="24" t="str">
        <v>🍎</v>
      </c>
      <c r="AF96" s="24" t="str">
        <v>🍎</v>
      </c>
      <c r="AG96" s="24" t="str">
        <v>🍎</v>
      </c>
      <c r="AH96" s="24" t="str">
        <v>🍎</v>
      </c>
      <c r="AI96" s="24" t="str">
        <v>🍎</v>
      </c>
      <c r="AJ96" s="24" t="str">
        <v>🍎</v>
      </c>
      <c r="AK96" s="24" t="str">
        <v>🍎</v>
      </c>
      <c r="AL96" s="24" t="str">
        <v>🍎</v>
      </c>
      <c r="AM96" s="24" t="str">
        <v>🍎</v>
      </c>
      <c r="AN96" s="24" t="str">
        <v>🍎</v>
      </c>
      <c r="AO96" s="24" t="str">
        <v>🍎</v>
      </c>
      <c r="AP96" s="24" t="str">
        <v>🍎</v>
      </c>
      <c r="AQ96" s="24" t="str">
        <v>🍎</v>
      </c>
      <c r="AR96" s="24" t="str">
        <v>🍎</v>
      </c>
      <c r="AS96" s="24" t="str">
        <v>🍎</v>
      </c>
      <c r="AT96" s="24" t="str">
        <v>🍎</v>
      </c>
      <c r="AU96" s="24" t="str">
        <v>🍎</v>
      </c>
      <c r="AV96" s="24" t="str">
        <v>🍎</v>
      </c>
      <c r="AW96" s="24" t="str">
        <v>🍎</v>
      </c>
      <c r="AX96" s="24" t="str">
        <v>🍎</v>
      </c>
      <c r="AY96" s="24" t="str">
        <v>🍎</v>
      </c>
      <c r="AZ96" s="24" t="str">
        <v>🍎</v>
      </c>
      <c r="BA96" s="24" t="str">
        <v>🍎</v>
      </c>
      <c r="BB96" s="24" t="str">
        <v/>
      </c>
      <c r="BC96" s="24" t="str">
        <v/>
      </c>
      <c r="BD96" s="24" t="str">
        <v/>
      </c>
      <c r="BE96" s="24" t="str">
        <v/>
      </c>
      <c r="BF96" s="24" t="str">
        <v/>
      </c>
      <c r="BG96" s="24" t="str">
        <v/>
      </c>
      <c r="BH96" s="24" t="str">
        <v/>
      </c>
      <c r="BI96" s="24" t="str">
        <v/>
      </c>
      <c r="BJ96" s="24" t="str">
        <v/>
      </c>
      <c r="BK96" s="24" t="str">
        <v/>
      </c>
      <c r="BL96" s="24" t="str">
        <v/>
      </c>
      <c r="BM96" s="24" t="str">
        <v/>
      </c>
      <c r="BN96" s="24" t="str">
        <v/>
      </c>
      <c r="BO96" s="24" t="str">
        <v/>
      </c>
      <c r="BP96" s="24" t="str">
        <v/>
      </c>
      <c r="BQ96" s="24" t="str">
        <v/>
      </c>
      <c r="BR96" s="24" t="str">
        <v/>
      </c>
      <c r="BS96" s="24" t="str">
        <v/>
      </c>
      <c r="BT96" s="24" t="str">
        <v/>
      </c>
      <c r="BU96" s="24" t="str">
        <v/>
      </c>
      <c r="BV96" s="24" t="str">
        <v/>
      </c>
      <c r="BW96" s="24" t="str">
        <v/>
      </c>
      <c r="BX96" s="24" t="str">
        <v/>
      </c>
      <c r="BY96" s="24" t="str">
        <v/>
      </c>
      <c r="BZ96" s="24" t="str">
        <v/>
      </c>
      <c r="CA96" s="24" t="str">
        <v/>
      </c>
      <c r="CB96" s="24" t="str">
        <v/>
      </c>
      <c r="CC96" s="24" t="str">
        <v/>
      </c>
      <c r="CD96" s="24" t="str">
        <v/>
      </c>
      <c r="CE96" s="24" t="str">
        <v/>
      </c>
      <c r="CF96" s="24" t="str">
        <v/>
      </c>
      <c r="CG96" s="24" t="str">
        <v/>
      </c>
      <c r="CH96" s="24" t="str">
        <v/>
      </c>
      <c r="CI96" s="24" t="str">
        <v/>
      </c>
      <c r="CJ96" s="24" t="str">
        <v/>
      </c>
      <c r="CK96" s="24" t="str">
        <v/>
      </c>
      <c r="CL96" s="24" t="str">
        <v/>
      </c>
      <c r="CM96" s="24" t="str">
        <v/>
      </c>
      <c r="CN96" s="24" t="str">
        <v/>
      </c>
      <c r="CO96" s="24" t="str">
        <v/>
      </c>
    </row>
    <row r="97" spans="2:93" ht="22.5" customHeight="1">
      <c r="B97" s="2">
        <v>34</v>
      </c>
      <c r="C97" s="2">
        <v>2</v>
      </c>
      <c r="D97" s="3">
        <v>5</v>
      </c>
      <c r="E97" s="1">
        <f t="shared" si="5"/>
        <v>12</v>
      </c>
      <c r="F97" s="74">
        <f>IF(ISBLANK(E97),0,IF(E97=Answers!E97,1,-1))</f>
        <v>1</v>
      </c>
      <c r="G97" s="79" t="s">
        <v>111</v>
      </c>
      <c r="H97" s="57"/>
      <c r="I97" s="57"/>
      <c r="J97" s="58"/>
      <c r="K97" s="58"/>
      <c r="L97" s="59"/>
      <c r="N97" s="24" t="str" cm="1">
        <f t="array" ref="N97:CO97">_xlfn.TOROW(MID(G97,_xlfn.SEQUENCE(LEN(G97),1,1,2),2),1)</f>
        <v>🍎</v>
      </c>
      <c r="O97" s="24" t="str">
        <v>🍎</v>
      </c>
      <c r="P97" s="24" t="str">
        <v>🍎</v>
      </c>
      <c r="Q97" s="24" t="str">
        <v>🍎</v>
      </c>
      <c r="R97" s="24" t="str">
        <v>🍎</v>
      </c>
      <c r="S97" s="24" t="str">
        <v>🍎</v>
      </c>
      <c r="T97" s="24" t="str">
        <v>🍎</v>
      </c>
      <c r="U97" s="24" t="str">
        <v>🍎</v>
      </c>
      <c r="V97" s="24" t="str">
        <v>🍎</v>
      </c>
      <c r="W97" s="24" t="str">
        <v>🍎</v>
      </c>
      <c r="X97" s="24" t="str">
        <v>🍎</v>
      </c>
      <c r="Y97" s="24" t="str">
        <v>🍎</v>
      </c>
      <c r="Z97" s="24" t="str">
        <v>🪱</v>
      </c>
      <c r="AA97" s="24" t="str">
        <v>🍎</v>
      </c>
      <c r="AB97" s="24" t="str">
        <v>🍎</v>
      </c>
      <c r="AC97" s="24" t="str">
        <v>🍎</v>
      </c>
      <c r="AD97" s="24" t="str">
        <v>🍎</v>
      </c>
      <c r="AE97" s="24" t="str">
        <v>🍎</v>
      </c>
      <c r="AF97" s="24" t="str">
        <v>🍎</v>
      </c>
      <c r="AG97" s="24" t="str">
        <v>🍎</v>
      </c>
      <c r="AH97" s="24" t="str">
        <v>🍎</v>
      </c>
      <c r="AI97" s="24" t="str">
        <v>🍎</v>
      </c>
      <c r="AJ97" s="24" t="str">
        <v>🪱</v>
      </c>
      <c r="AK97" s="24" t="str">
        <v>🍎</v>
      </c>
      <c r="AL97" s="24" t="str">
        <v>🪱</v>
      </c>
      <c r="AM97" s="24" t="str">
        <v>🍎</v>
      </c>
      <c r="AN97" s="24" t="str">
        <v>🍎</v>
      </c>
      <c r="AO97" s="24" t="str">
        <v>🍎</v>
      </c>
      <c r="AP97" s="24" t="str">
        <v>🍎</v>
      </c>
      <c r="AQ97" s="24" t="str">
        <v>🍎</v>
      </c>
      <c r="AR97" s="24" t="str">
        <v>🍎</v>
      </c>
      <c r="AS97" s="24" t="str">
        <v>🍎</v>
      </c>
      <c r="AT97" s="24" t="str">
        <v>🍎</v>
      </c>
      <c r="AU97" s="24" t="str">
        <v>🍎</v>
      </c>
      <c r="AV97" s="24" t="str">
        <v>🍎</v>
      </c>
      <c r="AW97" s="24" t="str">
        <v>🍎</v>
      </c>
      <c r="AX97" s="24" t="str">
        <v>🍎</v>
      </c>
      <c r="AY97" s="24" t="str">
        <v>🍎</v>
      </c>
      <c r="AZ97" s="24" t="str">
        <v>🍎</v>
      </c>
      <c r="BA97" s="24" t="str">
        <v>🍎</v>
      </c>
      <c r="BB97" s="24" t="str">
        <v/>
      </c>
      <c r="BC97" s="24" t="str">
        <v/>
      </c>
      <c r="BD97" s="24" t="str">
        <v/>
      </c>
      <c r="BE97" s="24" t="str">
        <v/>
      </c>
      <c r="BF97" s="24" t="str">
        <v/>
      </c>
      <c r="BG97" s="24" t="str">
        <v/>
      </c>
      <c r="BH97" s="24" t="str">
        <v/>
      </c>
      <c r="BI97" s="24" t="str">
        <v/>
      </c>
      <c r="BJ97" s="24" t="str">
        <v/>
      </c>
      <c r="BK97" s="24" t="str">
        <v/>
      </c>
      <c r="BL97" s="24" t="str">
        <v/>
      </c>
      <c r="BM97" s="24" t="str">
        <v/>
      </c>
      <c r="BN97" s="24" t="str">
        <v/>
      </c>
      <c r="BO97" s="24" t="str">
        <v/>
      </c>
      <c r="BP97" s="24" t="str">
        <v/>
      </c>
      <c r="BQ97" s="24" t="str">
        <v/>
      </c>
      <c r="BR97" s="24" t="str">
        <v/>
      </c>
      <c r="BS97" s="24" t="str">
        <v/>
      </c>
      <c r="BT97" s="24" t="str">
        <v/>
      </c>
      <c r="BU97" s="24" t="str">
        <v/>
      </c>
      <c r="BV97" s="24" t="str">
        <v/>
      </c>
      <c r="BW97" s="24" t="str">
        <v/>
      </c>
      <c r="BX97" s="24" t="str">
        <v/>
      </c>
      <c r="BY97" s="24" t="str">
        <v/>
      </c>
      <c r="BZ97" s="24" t="str">
        <v/>
      </c>
      <c r="CA97" s="24" t="str">
        <v/>
      </c>
      <c r="CB97" s="24" t="str">
        <v/>
      </c>
      <c r="CC97" s="24" t="str">
        <v/>
      </c>
      <c r="CD97" s="24" t="str">
        <v/>
      </c>
      <c r="CE97" s="24" t="str">
        <v/>
      </c>
      <c r="CF97" s="24" t="str">
        <v/>
      </c>
      <c r="CG97" s="24" t="str">
        <v/>
      </c>
      <c r="CH97" s="24" t="str">
        <v/>
      </c>
      <c r="CI97" s="24" t="str">
        <v/>
      </c>
      <c r="CJ97" s="24" t="str">
        <v/>
      </c>
      <c r="CK97" s="24" t="str">
        <v/>
      </c>
      <c r="CL97" s="24" t="str">
        <v/>
      </c>
      <c r="CM97" s="24" t="str">
        <v/>
      </c>
      <c r="CN97" s="24" t="str">
        <v/>
      </c>
      <c r="CO97" s="24" t="str">
        <v/>
      </c>
    </row>
    <row r="98" spans="2:93" ht="22.5" customHeight="1">
      <c r="B98" s="2">
        <v>35</v>
      </c>
      <c r="C98" s="2">
        <v>2</v>
      </c>
      <c r="D98" s="3">
        <v>5</v>
      </c>
      <c r="E98" s="1">
        <f t="shared" si="5"/>
        <v>9</v>
      </c>
      <c r="F98" s="74">
        <f>IF(ISBLANK(E98),0,IF(E98=Answers!E98,1,-1))</f>
        <v>1</v>
      </c>
      <c r="G98" s="79" t="s">
        <v>114</v>
      </c>
      <c r="H98" s="57"/>
      <c r="I98" s="57"/>
      <c r="J98" s="58"/>
      <c r="K98" s="58"/>
      <c r="L98" s="59"/>
      <c r="N98" s="24" t="str" cm="1">
        <f t="array" ref="N98:CO98">_xlfn.TOROW(MID(G98,_xlfn.SEQUENCE(LEN(G98),1,1,2),2),1)</f>
        <v>🍎</v>
      </c>
      <c r="O98" s="24" t="str">
        <v>🍎</v>
      </c>
      <c r="P98" s="24" t="str">
        <v>🍎</v>
      </c>
      <c r="Q98" s="24" t="str">
        <v>🍎</v>
      </c>
      <c r="R98" s="24" t="str">
        <v>🍎</v>
      </c>
      <c r="S98" s="24" t="str">
        <v>🍎</v>
      </c>
      <c r="T98" s="24" t="str">
        <v>🍎</v>
      </c>
      <c r="U98" s="24" t="str">
        <v>🍎</v>
      </c>
      <c r="V98" s="24" t="str">
        <v>🍎</v>
      </c>
      <c r="W98" s="24" t="str">
        <v>🪱</v>
      </c>
      <c r="X98" s="24" t="str">
        <v>🍎</v>
      </c>
      <c r="Y98" s="24" t="str">
        <v>🍎</v>
      </c>
      <c r="Z98" s="24" t="str">
        <v>🍎</v>
      </c>
      <c r="AA98" s="24" t="str">
        <v>🪱</v>
      </c>
      <c r="AB98" s="24" t="str">
        <v>🍎</v>
      </c>
      <c r="AC98" s="24" t="str">
        <v>🍎</v>
      </c>
      <c r="AD98" s="24" t="str">
        <v>🍎</v>
      </c>
      <c r="AE98" s="24" t="str">
        <v>🍎</v>
      </c>
      <c r="AF98" s="24" t="str">
        <v>🍎</v>
      </c>
      <c r="AG98" s="24" t="str">
        <v>🍎</v>
      </c>
      <c r="AH98" s="24" t="str">
        <v>🍎</v>
      </c>
      <c r="AI98" s="24" t="str">
        <v>🍎</v>
      </c>
      <c r="AJ98" s="24" t="str">
        <v>🪱</v>
      </c>
      <c r="AK98" s="24" t="str">
        <v>🍎</v>
      </c>
      <c r="AL98" s="24" t="str">
        <v>🍎</v>
      </c>
      <c r="AM98" s="24" t="str">
        <v>🍎</v>
      </c>
      <c r="AN98" s="24" t="str">
        <v>🍎</v>
      </c>
      <c r="AO98" s="24" t="str">
        <v>🍎</v>
      </c>
      <c r="AP98" s="24" t="str">
        <v>🍎</v>
      </c>
      <c r="AQ98" s="24" t="str">
        <v>🍎</v>
      </c>
      <c r="AR98" s="24" t="str">
        <v>🍎</v>
      </c>
      <c r="AS98" s="24" t="str">
        <v>🍎</v>
      </c>
      <c r="AT98" s="24" t="str">
        <v>🍎</v>
      </c>
      <c r="AU98" s="24" t="str">
        <v>🪱</v>
      </c>
      <c r="AV98" s="24" t="str">
        <v>🍎</v>
      </c>
      <c r="AW98" s="24" t="str">
        <v>🍎</v>
      </c>
      <c r="AX98" s="24" t="str">
        <v>🍎</v>
      </c>
      <c r="AY98" s="24" t="str">
        <v>🍎</v>
      </c>
      <c r="AZ98" s="24" t="str">
        <v>🍎</v>
      </c>
      <c r="BA98" s="24" t="str">
        <v>🍎</v>
      </c>
      <c r="BB98" s="24" t="str">
        <v/>
      </c>
      <c r="BC98" s="24" t="str">
        <v/>
      </c>
      <c r="BD98" s="24" t="str">
        <v/>
      </c>
      <c r="BE98" s="24" t="str">
        <v/>
      </c>
      <c r="BF98" s="24" t="str">
        <v/>
      </c>
      <c r="BG98" s="24" t="str">
        <v/>
      </c>
      <c r="BH98" s="24" t="str">
        <v/>
      </c>
      <c r="BI98" s="24" t="str">
        <v/>
      </c>
      <c r="BJ98" s="24" t="str">
        <v/>
      </c>
      <c r="BK98" s="24" t="str">
        <v/>
      </c>
      <c r="BL98" s="24" t="str">
        <v/>
      </c>
      <c r="BM98" s="24" t="str">
        <v/>
      </c>
      <c r="BN98" s="24" t="str">
        <v/>
      </c>
      <c r="BO98" s="24" t="str">
        <v/>
      </c>
      <c r="BP98" s="24" t="str">
        <v/>
      </c>
      <c r="BQ98" s="24" t="str">
        <v/>
      </c>
      <c r="BR98" s="24" t="str">
        <v/>
      </c>
      <c r="BS98" s="24" t="str">
        <v/>
      </c>
      <c r="BT98" s="24" t="str">
        <v/>
      </c>
      <c r="BU98" s="24" t="str">
        <v/>
      </c>
      <c r="BV98" s="24" t="str">
        <v/>
      </c>
      <c r="BW98" s="24" t="str">
        <v/>
      </c>
      <c r="BX98" s="24" t="str">
        <v/>
      </c>
      <c r="BY98" s="24" t="str">
        <v/>
      </c>
      <c r="BZ98" s="24" t="str">
        <v/>
      </c>
      <c r="CA98" s="24" t="str">
        <v/>
      </c>
      <c r="CB98" s="24" t="str">
        <v/>
      </c>
      <c r="CC98" s="24" t="str">
        <v/>
      </c>
      <c r="CD98" s="24" t="str">
        <v/>
      </c>
      <c r="CE98" s="24" t="str">
        <v/>
      </c>
      <c r="CF98" s="24" t="str">
        <v/>
      </c>
      <c r="CG98" s="24" t="str">
        <v/>
      </c>
      <c r="CH98" s="24" t="str">
        <v/>
      </c>
      <c r="CI98" s="24" t="str">
        <v/>
      </c>
      <c r="CJ98" s="24" t="str">
        <v/>
      </c>
      <c r="CK98" s="24" t="str">
        <v/>
      </c>
      <c r="CL98" s="24" t="str">
        <v/>
      </c>
      <c r="CM98" s="24" t="str">
        <v/>
      </c>
      <c r="CN98" s="24" t="str">
        <v/>
      </c>
      <c r="CO98" s="24" t="str">
        <v/>
      </c>
    </row>
    <row r="99" spans="2:93" ht="22.5" customHeight="1">
      <c r="B99" s="2">
        <v>36</v>
      </c>
      <c r="C99" s="2">
        <v>2</v>
      </c>
      <c r="D99" s="3">
        <v>5</v>
      </c>
      <c r="E99" s="1">
        <f t="shared" si="5"/>
        <v>7</v>
      </c>
      <c r="F99" s="74">
        <f>IF(ISBLANK(E99),0,IF(E99=Answers!E99,1,-1))</f>
        <v>1</v>
      </c>
      <c r="G99" s="79" t="s">
        <v>112</v>
      </c>
      <c r="H99" s="57"/>
      <c r="I99" s="57"/>
      <c r="J99" s="58"/>
      <c r="K99" s="58"/>
      <c r="L99" s="59"/>
      <c r="N99" s="24" t="str" cm="1">
        <f t="array" ref="N99:CO99">_xlfn.TOROW(MID(G99,_xlfn.SEQUENCE(LEN(G99),1,1,2),2),1)</f>
        <v>🍎</v>
      </c>
      <c r="O99" s="24" t="str">
        <v>🍎</v>
      </c>
      <c r="P99" s="24" t="str">
        <v>🍎</v>
      </c>
      <c r="Q99" s="24" t="str">
        <v>🍎</v>
      </c>
      <c r="R99" s="24" t="str">
        <v>🍎</v>
      </c>
      <c r="S99" s="24" t="str">
        <v>🍎</v>
      </c>
      <c r="T99" s="24" t="str">
        <v>🍎</v>
      </c>
      <c r="U99" s="24" t="str">
        <v>🪱</v>
      </c>
      <c r="V99" s="24" t="str">
        <v>🍎</v>
      </c>
      <c r="W99" s="24" t="str">
        <v>🍎</v>
      </c>
      <c r="X99" s="24" t="str">
        <v>🪱</v>
      </c>
      <c r="Y99" s="24" t="str">
        <v>🍎</v>
      </c>
      <c r="Z99" s="24" t="str">
        <v>🍎</v>
      </c>
      <c r="AA99" s="24" t="str">
        <v>🍎</v>
      </c>
      <c r="AB99" s="24" t="str">
        <v>🍎</v>
      </c>
      <c r="AC99" s="24" t="str">
        <v>🍎</v>
      </c>
      <c r="AD99" s="24" t="str">
        <v>🍎</v>
      </c>
      <c r="AE99" s="24" t="str">
        <v>🍎</v>
      </c>
      <c r="AF99" s="24" t="str">
        <v>🪱</v>
      </c>
      <c r="AG99" s="24" t="str">
        <v>🍎</v>
      </c>
      <c r="AH99" s="24" t="str">
        <v>🍎</v>
      </c>
      <c r="AI99" s="24" t="str">
        <v>🍎</v>
      </c>
      <c r="AJ99" s="24" t="str">
        <v>🍎</v>
      </c>
      <c r="AK99" s="24" t="str">
        <v>🍎</v>
      </c>
      <c r="AL99" s="24" t="str">
        <v>🍎</v>
      </c>
      <c r="AM99" s="24" t="str">
        <v>🍎</v>
      </c>
      <c r="AN99" s="24" t="str">
        <v>🍎</v>
      </c>
      <c r="AO99" s="24" t="str">
        <v>🍎</v>
      </c>
      <c r="AP99" s="24" t="str">
        <v>🍎</v>
      </c>
      <c r="AQ99" s="24" t="str">
        <v>🍎</v>
      </c>
      <c r="AR99" s="24" t="str">
        <v>🍎</v>
      </c>
      <c r="AS99" s="24" t="str">
        <v>🍎</v>
      </c>
      <c r="AT99" s="24" t="str">
        <v>🍎</v>
      </c>
      <c r="AU99" s="24" t="str">
        <v>🍎</v>
      </c>
      <c r="AV99" s="24" t="str">
        <v>🍎</v>
      </c>
      <c r="AW99" s="24" t="str">
        <v>🍎</v>
      </c>
      <c r="AX99" s="24" t="str">
        <v>🍎</v>
      </c>
      <c r="AY99" s="24" t="str">
        <v>🍎</v>
      </c>
      <c r="AZ99" s="24" t="str">
        <v>🍎</v>
      </c>
      <c r="BA99" s="24" t="str">
        <v>🍎</v>
      </c>
      <c r="BB99" s="24" t="str">
        <v/>
      </c>
      <c r="BC99" s="24" t="str">
        <v/>
      </c>
      <c r="BD99" s="24" t="str">
        <v/>
      </c>
      <c r="BE99" s="24" t="str">
        <v/>
      </c>
      <c r="BF99" s="24" t="str">
        <v/>
      </c>
      <c r="BG99" s="24" t="str">
        <v/>
      </c>
      <c r="BH99" s="24" t="str">
        <v/>
      </c>
      <c r="BI99" s="24" t="str">
        <v/>
      </c>
      <c r="BJ99" s="24" t="str">
        <v/>
      </c>
      <c r="BK99" s="24" t="str">
        <v/>
      </c>
      <c r="BL99" s="24" t="str">
        <v/>
      </c>
      <c r="BM99" s="24" t="str">
        <v/>
      </c>
      <c r="BN99" s="24" t="str">
        <v/>
      </c>
      <c r="BO99" s="24" t="str">
        <v/>
      </c>
      <c r="BP99" s="24" t="str">
        <v/>
      </c>
      <c r="BQ99" s="24" t="str">
        <v/>
      </c>
      <c r="BR99" s="24" t="str">
        <v/>
      </c>
      <c r="BS99" s="24" t="str">
        <v/>
      </c>
      <c r="BT99" s="24" t="str">
        <v/>
      </c>
      <c r="BU99" s="24" t="str">
        <v/>
      </c>
      <c r="BV99" s="24" t="str">
        <v/>
      </c>
      <c r="BW99" s="24" t="str">
        <v/>
      </c>
      <c r="BX99" s="24" t="str">
        <v/>
      </c>
      <c r="BY99" s="24" t="str">
        <v/>
      </c>
      <c r="BZ99" s="24" t="str">
        <v/>
      </c>
      <c r="CA99" s="24" t="str">
        <v/>
      </c>
      <c r="CB99" s="24" t="str">
        <v/>
      </c>
      <c r="CC99" s="24" t="str">
        <v/>
      </c>
      <c r="CD99" s="24" t="str">
        <v/>
      </c>
      <c r="CE99" s="24" t="str">
        <v/>
      </c>
      <c r="CF99" s="24" t="str">
        <v/>
      </c>
      <c r="CG99" s="24" t="str">
        <v/>
      </c>
      <c r="CH99" s="24" t="str">
        <v/>
      </c>
      <c r="CI99" s="24" t="str">
        <v/>
      </c>
      <c r="CJ99" s="24" t="str">
        <v/>
      </c>
      <c r="CK99" s="24" t="str">
        <v/>
      </c>
      <c r="CL99" s="24" t="str">
        <v/>
      </c>
      <c r="CM99" s="24" t="str">
        <v/>
      </c>
      <c r="CN99" s="24" t="str">
        <v/>
      </c>
      <c r="CO99" s="24" t="str">
        <v/>
      </c>
    </row>
    <row r="100" spans="2:93" ht="22.5" customHeight="1">
      <c r="B100" s="2">
        <v>37</v>
      </c>
      <c r="C100" s="2">
        <v>2</v>
      </c>
      <c r="D100" s="3">
        <v>5</v>
      </c>
      <c r="E100" s="1">
        <f t="shared" si="5"/>
        <v>11</v>
      </c>
      <c r="F100" s="74">
        <f>IF(ISBLANK(E100),0,IF(E100=Answers!E100,1,-1))</f>
        <v>1</v>
      </c>
      <c r="G100" s="79" t="s">
        <v>115</v>
      </c>
      <c r="H100" s="57"/>
      <c r="I100" s="57"/>
      <c r="J100" s="58"/>
      <c r="K100" s="58"/>
      <c r="L100" s="59"/>
      <c r="N100" s="24" t="str" cm="1">
        <f t="array" ref="N100:CO100">_xlfn.TOROW(MID(G100,_xlfn.SEQUENCE(LEN(G100),1,1,2),2),1)</f>
        <v>🍎</v>
      </c>
      <c r="O100" s="24" t="str">
        <v>🍎</v>
      </c>
      <c r="P100" s="24" t="str">
        <v>🍎</v>
      </c>
      <c r="Q100" s="24" t="str">
        <v>🍎</v>
      </c>
      <c r="R100" s="24" t="str">
        <v>🍎</v>
      </c>
      <c r="S100" s="24" t="str">
        <v>🍎</v>
      </c>
      <c r="T100" s="24" t="str">
        <v>🍎</v>
      </c>
      <c r="U100" s="24" t="str">
        <v>🍎</v>
      </c>
      <c r="V100" s="24" t="str">
        <v>🍎</v>
      </c>
      <c r="W100" s="24" t="str">
        <v>🍎</v>
      </c>
      <c r="X100" s="24" t="str">
        <v>🍎</v>
      </c>
      <c r="Y100" s="24" t="str">
        <v>🪱</v>
      </c>
      <c r="Z100" s="24" t="str">
        <v>🍎</v>
      </c>
      <c r="AA100" s="24" t="str">
        <v>🍎</v>
      </c>
      <c r="AB100" s="24" t="str">
        <v>🍎</v>
      </c>
      <c r="AC100" s="24" t="str">
        <v>🍎</v>
      </c>
      <c r="AD100" s="24" t="str">
        <v>🍎</v>
      </c>
      <c r="AE100" s="24" t="str">
        <v>🍎</v>
      </c>
      <c r="AF100" s="24" t="str">
        <v>🍎</v>
      </c>
      <c r="AG100" s="24" t="str">
        <v>🍎</v>
      </c>
      <c r="AH100" s="24" t="str">
        <v>🍎</v>
      </c>
      <c r="AI100" s="24" t="str">
        <v>🍎</v>
      </c>
      <c r="AJ100" s="24" t="str">
        <v>🍎</v>
      </c>
      <c r="AK100" s="24" t="str">
        <v>🪱</v>
      </c>
      <c r="AL100" s="24" t="str">
        <v>🍎</v>
      </c>
      <c r="AM100" s="24" t="str">
        <v>🍎</v>
      </c>
      <c r="AN100" s="24" t="str">
        <v>🍎</v>
      </c>
      <c r="AO100" s="24" t="str">
        <v>🍎</v>
      </c>
      <c r="AP100" s="24" t="str">
        <v>🍎</v>
      </c>
      <c r="AQ100" s="24" t="str">
        <v>🪱</v>
      </c>
      <c r="AR100" s="24" t="str">
        <v>🍎</v>
      </c>
      <c r="AS100" s="24" t="str">
        <v>🍎</v>
      </c>
      <c r="AT100" s="24" t="str">
        <v>🍎</v>
      </c>
      <c r="AU100" s="24" t="str">
        <v>🍎</v>
      </c>
      <c r="AV100" s="24" t="str">
        <v>🍎</v>
      </c>
      <c r="AW100" s="24" t="str">
        <v>🍎</v>
      </c>
      <c r="AX100" s="24" t="str">
        <v>🍎</v>
      </c>
      <c r="AY100" s="24" t="str">
        <v>🍎</v>
      </c>
      <c r="AZ100" s="24" t="str">
        <v>🍎</v>
      </c>
      <c r="BA100" s="24" t="str">
        <v>🍎</v>
      </c>
      <c r="BB100" s="24" t="str">
        <v/>
      </c>
      <c r="BC100" s="24" t="str">
        <v/>
      </c>
      <c r="BD100" s="24" t="str">
        <v/>
      </c>
      <c r="BE100" s="24" t="str">
        <v/>
      </c>
      <c r="BF100" s="24" t="str">
        <v/>
      </c>
      <c r="BG100" s="24" t="str">
        <v/>
      </c>
      <c r="BH100" s="24" t="str">
        <v/>
      </c>
      <c r="BI100" s="24" t="str">
        <v/>
      </c>
      <c r="BJ100" s="24" t="str">
        <v/>
      </c>
      <c r="BK100" s="24" t="str">
        <v/>
      </c>
      <c r="BL100" s="24" t="str">
        <v/>
      </c>
      <c r="BM100" s="24" t="str">
        <v/>
      </c>
      <c r="BN100" s="24" t="str">
        <v/>
      </c>
      <c r="BO100" s="24" t="str">
        <v/>
      </c>
      <c r="BP100" s="24" t="str">
        <v/>
      </c>
      <c r="BQ100" s="24" t="str">
        <v/>
      </c>
      <c r="BR100" s="24" t="str">
        <v/>
      </c>
      <c r="BS100" s="24" t="str">
        <v/>
      </c>
      <c r="BT100" s="24" t="str">
        <v/>
      </c>
      <c r="BU100" s="24" t="str">
        <v/>
      </c>
      <c r="BV100" s="24" t="str">
        <v/>
      </c>
      <c r="BW100" s="24" t="str">
        <v/>
      </c>
      <c r="BX100" s="24" t="str">
        <v/>
      </c>
      <c r="BY100" s="24" t="str">
        <v/>
      </c>
      <c r="BZ100" s="24" t="str">
        <v/>
      </c>
      <c r="CA100" s="24" t="str">
        <v/>
      </c>
      <c r="CB100" s="24" t="str">
        <v/>
      </c>
      <c r="CC100" s="24" t="str">
        <v/>
      </c>
      <c r="CD100" s="24" t="str">
        <v/>
      </c>
      <c r="CE100" s="24" t="str">
        <v/>
      </c>
      <c r="CF100" s="24" t="str">
        <v/>
      </c>
      <c r="CG100" s="24" t="str">
        <v/>
      </c>
      <c r="CH100" s="24" t="str">
        <v/>
      </c>
      <c r="CI100" s="24" t="str">
        <v/>
      </c>
      <c r="CJ100" s="24" t="str">
        <v/>
      </c>
      <c r="CK100" s="24" t="str">
        <v/>
      </c>
      <c r="CL100" s="24" t="str">
        <v/>
      </c>
      <c r="CM100" s="24" t="str">
        <v/>
      </c>
      <c r="CN100" s="24" t="str">
        <v/>
      </c>
      <c r="CO100" s="24" t="str">
        <v/>
      </c>
    </row>
    <row r="101" spans="2:93" ht="22.5" customHeight="1">
      <c r="B101" s="2">
        <v>38</v>
      </c>
      <c r="C101" s="2">
        <v>2</v>
      </c>
      <c r="D101" s="3">
        <v>5</v>
      </c>
      <c r="E101" s="1">
        <f t="shared" si="5"/>
        <v>5</v>
      </c>
      <c r="F101" s="74">
        <f>IF(ISBLANK(E101),0,IF(E101=Answers!E101,1,-1))</f>
        <v>1</v>
      </c>
      <c r="G101" s="79" t="s">
        <v>116</v>
      </c>
      <c r="H101" s="57"/>
      <c r="I101" s="57"/>
      <c r="J101" s="58"/>
      <c r="K101" s="58"/>
      <c r="L101" s="59"/>
      <c r="N101" s="24" t="str" cm="1">
        <f t="array" ref="N101:CO101">_xlfn.TOROW(MID(G101,_xlfn.SEQUENCE(LEN(G101),1,1,2),2),1)</f>
        <v>🍎</v>
      </c>
      <c r="O101" s="24" t="str">
        <v>🍎</v>
      </c>
      <c r="P101" s="24" t="str">
        <v>🍎</v>
      </c>
      <c r="Q101" s="24" t="str">
        <v>🍎</v>
      </c>
      <c r="R101" s="24" t="str">
        <v>🍎</v>
      </c>
      <c r="S101" s="24" t="str">
        <v>🪱</v>
      </c>
      <c r="T101" s="24" t="str">
        <v>🍎</v>
      </c>
      <c r="U101" s="24" t="str">
        <v>🍎</v>
      </c>
      <c r="V101" s="24" t="str">
        <v>🍎</v>
      </c>
      <c r="W101" s="24" t="str">
        <v>🍎</v>
      </c>
      <c r="X101" s="24" t="str">
        <v>🍎</v>
      </c>
      <c r="Y101" s="24" t="str">
        <v>🍎</v>
      </c>
      <c r="Z101" s="24" t="str">
        <v>🍎</v>
      </c>
      <c r="AA101" s="24" t="str">
        <v>🍎</v>
      </c>
      <c r="AB101" s="24" t="str">
        <v>🍎</v>
      </c>
      <c r="AC101" s="24" t="str">
        <v>🍎</v>
      </c>
      <c r="AD101" s="24" t="str">
        <v>🍎</v>
      </c>
      <c r="AE101" s="24" t="str">
        <v>🍎</v>
      </c>
      <c r="AF101" s="24" t="str">
        <v>🍎</v>
      </c>
      <c r="AG101" s="24" t="str">
        <v>🍎</v>
      </c>
      <c r="AH101" s="24" t="str">
        <v>🍎</v>
      </c>
      <c r="AI101" s="24" t="str">
        <v>🍎</v>
      </c>
      <c r="AJ101" s="24" t="str">
        <v>🍎</v>
      </c>
      <c r="AK101" s="24" t="str">
        <v>🍎</v>
      </c>
      <c r="AL101" s="24" t="str">
        <v>🍎</v>
      </c>
      <c r="AM101" s="24" t="str">
        <v>🍎</v>
      </c>
      <c r="AN101" s="24" t="str">
        <v>🍎</v>
      </c>
      <c r="AO101" s="24" t="str">
        <v>🍎</v>
      </c>
      <c r="AP101" s="24" t="str">
        <v>🍎</v>
      </c>
      <c r="AQ101" s="24" t="str">
        <v>🍎</v>
      </c>
      <c r="AR101" s="24" t="str">
        <v>🍎</v>
      </c>
      <c r="AS101" s="24" t="str">
        <v>🍎</v>
      </c>
      <c r="AT101" s="24" t="str">
        <v>🪱</v>
      </c>
      <c r="AU101" s="24" t="str">
        <v>🍎</v>
      </c>
      <c r="AV101" s="24" t="str">
        <v>🍎</v>
      </c>
      <c r="AW101" s="24" t="str">
        <v>🍎</v>
      </c>
      <c r="AX101" s="24" t="str">
        <v>🍎</v>
      </c>
      <c r="AY101" s="24" t="str">
        <v>🍎</v>
      </c>
      <c r="AZ101" s="24" t="str">
        <v>🍎</v>
      </c>
      <c r="BA101" s="24" t="str">
        <v>🍎</v>
      </c>
      <c r="BB101" s="24" t="str">
        <v/>
      </c>
      <c r="BC101" s="24" t="str">
        <v/>
      </c>
      <c r="BD101" s="24" t="str">
        <v/>
      </c>
      <c r="BE101" s="24" t="str">
        <v/>
      </c>
      <c r="BF101" s="24" t="str">
        <v/>
      </c>
      <c r="BG101" s="24" t="str">
        <v/>
      </c>
      <c r="BH101" s="24" t="str">
        <v/>
      </c>
      <c r="BI101" s="24" t="str">
        <v/>
      </c>
      <c r="BJ101" s="24" t="str">
        <v/>
      </c>
      <c r="BK101" s="24" t="str">
        <v/>
      </c>
      <c r="BL101" s="24" t="str">
        <v/>
      </c>
      <c r="BM101" s="24" t="str">
        <v/>
      </c>
      <c r="BN101" s="24" t="str">
        <v/>
      </c>
      <c r="BO101" s="24" t="str">
        <v/>
      </c>
      <c r="BP101" s="24" t="str">
        <v/>
      </c>
      <c r="BQ101" s="24" t="str">
        <v/>
      </c>
      <c r="BR101" s="24" t="str">
        <v/>
      </c>
      <c r="BS101" s="24" t="str">
        <v/>
      </c>
      <c r="BT101" s="24" t="str">
        <v/>
      </c>
      <c r="BU101" s="24" t="str">
        <v/>
      </c>
      <c r="BV101" s="24" t="str">
        <v/>
      </c>
      <c r="BW101" s="24" t="str">
        <v/>
      </c>
      <c r="BX101" s="24" t="str">
        <v/>
      </c>
      <c r="BY101" s="24" t="str">
        <v/>
      </c>
      <c r="BZ101" s="24" t="str">
        <v/>
      </c>
      <c r="CA101" s="24" t="str">
        <v/>
      </c>
      <c r="CB101" s="24" t="str">
        <v/>
      </c>
      <c r="CC101" s="24" t="str">
        <v/>
      </c>
      <c r="CD101" s="24" t="str">
        <v/>
      </c>
      <c r="CE101" s="24" t="str">
        <v/>
      </c>
      <c r="CF101" s="24" t="str">
        <v/>
      </c>
      <c r="CG101" s="24" t="str">
        <v/>
      </c>
      <c r="CH101" s="24" t="str">
        <v/>
      </c>
      <c r="CI101" s="24" t="str">
        <v/>
      </c>
      <c r="CJ101" s="24" t="str">
        <v/>
      </c>
      <c r="CK101" s="24" t="str">
        <v/>
      </c>
      <c r="CL101" s="24" t="str">
        <v/>
      </c>
      <c r="CM101" s="24" t="str">
        <v/>
      </c>
      <c r="CN101" s="24" t="str">
        <v/>
      </c>
      <c r="CO101" s="24" t="str">
        <v/>
      </c>
    </row>
    <row r="102" spans="2:93" ht="22.5" customHeight="1">
      <c r="B102" s="2">
        <v>39</v>
      </c>
      <c r="C102" s="2">
        <v>2</v>
      </c>
      <c r="D102" s="3">
        <v>5</v>
      </c>
      <c r="E102" s="1">
        <f t="shared" si="5"/>
        <v>22</v>
      </c>
      <c r="F102" s="74">
        <f>IF(ISBLANK(E102),0,IF(E102=Answers!E102,1,-1))</f>
        <v>1</v>
      </c>
      <c r="G102" s="79" t="s">
        <v>113</v>
      </c>
      <c r="H102" s="57"/>
      <c r="I102" s="57"/>
      <c r="J102" s="58"/>
      <c r="K102" s="58"/>
      <c r="L102" s="59"/>
      <c r="N102" s="24" t="str" cm="1">
        <f t="array" ref="N102:CO102">_xlfn.TOROW(MID(G102,_xlfn.SEQUENCE(LEN(G102),1,1,2),2),1)</f>
        <v>🍎</v>
      </c>
      <c r="O102" s="24" t="str">
        <v>🍎</v>
      </c>
      <c r="P102" s="24" t="str">
        <v>🍎</v>
      </c>
      <c r="Q102" s="24" t="str">
        <v>🍎</v>
      </c>
      <c r="R102" s="24" t="str">
        <v>🍎</v>
      </c>
      <c r="S102" s="24" t="str">
        <v>🍎</v>
      </c>
      <c r="T102" s="24" t="str">
        <v>🍎</v>
      </c>
      <c r="U102" s="24" t="str">
        <v>🍎</v>
      </c>
      <c r="V102" s="24" t="str">
        <v>🍎</v>
      </c>
      <c r="W102" s="24" t="str">
        <v>🍎</v>
      </c>
      <c r="X102" s="24" t="str">
        <v>🍎</v>
      </c>
      <c r="Y102" s="24" t="str">
        <v>🍎</v>
      </c>
      <c r="Z102" s="24" t="str">
        <v>🍎</v>
      </c>
      <c r="AA102" s="24" t="str">
        <v>🍎</v>
      </c>
      <c r="AB102" s="24" t="str">
        <v>🍎</v>
      </c>
      <c r="AC102" s="24" t="str">
        <v>🍎</v>
      </c>
      <c r="AD102" s="24" t="str">
        <v>🍎</v>
      </c>
      <c r="AE102" s="24" t="str">
        <v>🍎</v>
      </c>
      <c r="AF102" s="24" t="str">
        <v>🍎</v>
      </c>
      <c r="AG102" s="24" t="str">
        <v>🍎</v>
      </c>
      <c r="AH102" s="24" t="str">
        <v>🍎</v>
      </c>
      <c r="AI102" s="24" t="str">
        <v>🍎</v>
      </c>
      <c r="AJ102" s="24" t="str">
        <v>🪱</v>
      </c>
      <c r="AK102" s="24" t="str">
        <v>🍎</v>
      </c>
      <c r="AL102" s="24" t="str">
        <v>🍎</v>
      </c>
      <c r="AM102" s="24" t="str">
        <v>🍎</v>
      </c>
      <c r="AN102" s="24" t="str">
        <v>🍎</v>
      </c>
      <c r="AO102" s="24" t="str">
        <v>🍎</v>
      </c>
      <c r="AP102" s="24" t="str">
        <v>🍎</v>
      </c>
      <c r="AQ102" s="24" t="str">
        <v>🍎</v>
      </c>
      <c r="AR102" s="24" t="str">
        <v>🍎</v>
      </c>
      <c r="AS102" s="24" t="str">
        <v>🍎</v>
      </c>
      <c r="AT102" s="24" t="str">
        <v>🍎</v>
      </c>
      <c r="AU102" s="24" t="str">
        <v>🍎</v>
      </c>
      <c r="AV102" s="24" t="str">
        <v>🍎</v>
      </c>
      <c r="AW102" s="24" t="str">
        <v>🍎</v>
      </c>
      <c r="AX102" s="24" t="str">
        <v>🍎</v>
      </c>
      <c r="AY102" s="24" t="str">
        <v>🍎</v>
      </c>
      <c r="AZ102" s="24" t="str">
        <v>🍎</v>
      </c>
      <c r="BA102" s="24" t="str">
        <v>🍎</v>
      </c>
      <c r="BB102" s="24" t="str">
        <v/>
      </c>
      <c r="BC102" s="24" t="str">
        <v/>
      </c>
      <c r="BD102" s="24" t="str">
        <v/>
      </c>
      <c r="BE102" s="24" t="str">
        <v/>
      </c>
      <c r="BF102" s="24" t="str">
        <v/>
      </c>
      <c r="BG102" s="24" t="str">
        <v/>
      </c>
      <c r="BH102" s="24" t="str">
        <v/>
      </c>
      <c r="BI102" s="24" t="str">
        <v/>
      </c>
      <c r="BJ102" s="24" t="str">
        <v/>
      </c>
      <c r="BK102" s="24" t="str">
        <v/>
      </c>
      <c r="BL102" s="24" t="str">
        <v/>
      </c>
      <c r="BM102" s="24" t="str">
        <v/>
      </c>
      <c r="BN102" s="24" t="str">
        <v/>
      </c>
      <c r="BO102" s="24" t="str">
        <v/>
      </c>
      <c r="BP102" s="24" t="str">
        <v/>
      </c>
      <c r="BQ102" s="24" t="str">
        <v/>
      </c>
      <c r="BR102" s="24" t="str">
        <v/>
      </c>
      <c r="BS102" s="24" t="str">
        <v/>
      </c>
      <c r="BT102" s="24" t="str">
        <v/>
      </c>
      <c r="BU102" s="24" t="str">
        <v/>
      </c>
      <c r="BV102" s="24" t="str">
        <v/>
      </c>
      <c r="BW102" s="24" t="str">
        <v/>
      </c>
      <c r="BX102" s="24" t="str">
        <v/>
      </c>
      <c r="BY102" s="24" t="str">
        <v/>
      </c>
      <c r="BZ102" s="24" t="str">
        <v/>
      </c>
      <c r="CA102" s="24" t="str">
        <v/>
      </c>
      <c r="CB102" s="24" t="str">
        <v/>
      </c>
      <c r="CC102" s="24" t="str">
        <v/>
      </c>
      <c r="CD102" s="24" t="str">
        <v/>
      </c>
      <c r="CE102" s="24" t="str">
        <v/>
      </c>
      <c r="CF102" s="24" t="str">
        <v/>
      </c>
      <c r="CG102" s="24" t="str">
        <v/>
      </c>
      <c r="CH102" s="24" t="str">
        <v/>
      </c>
      <c r="CI102" s="24" t="str">
        <v/>
      </c>
      <c r="CJ102" s="24" t="str">
        <v/>
      </c>
      <c r="CK102" s="24" t="str">
        <v/>
      </c>
      <c r="CL102" s="24" t="str">
        <v/>
      </c>
      <c r="CM102" s="24" t="str">
        <v/>
      </c>
      <c r="CN102" s="24" t="str">
        <v/>
      </c>
      <c r="CO102" s="24" t="str">
        <v/>
      </c>
    </row>
    <row r="103" spans="2:93" ht="22.5" customHeight="1">
      <c r="B103" s="2">
        <v>40</v>
      </c>
      <c r="C103" s="2">
        <v>2</v>
      </c>
      <c r="D103" s="3">
        <v>5</v>
      </c>
      <c r="E103" s="1">
        <f t="shared" si="5"/>
        <v>40</v>
      </c>
      <c r="F103" s="74">
        <f>IF(ISBLANK(E103),0,IF(E103=Answers!E103,1,-1))</f>
        <v>1</v>
      </c>
      <c r="G103" s="79" t="s">
        <v>37</v>
      </c>
      <c r="H103" s="57"/>
      <c r="I103" s="57"/>
      <c r="J103" s="58"/>
      <c r="K103" s="58"/>
      <c r="L103" s="59"/>
      <c r="N103" s="24" t="str" cm="1">
        <f t="array" ref="N103:CO103">_xlfn.TOROW(MID(G103,_xlfn.SEQUENCE(LEN(G103),1,1,2),2),1)</f>
        <v>🍎</v>
      </c>
      <c r="O103" s="24" t="str">
        <v>🍎</v>
      </c>
      <c r="P103" s="24" t="str">
        <v>🍎</v>
      </c>
      <c r="Q103" s="24" t="str">
        <v>🍎</v>
      </c>
      <c r="R103" s="24" t="str">
        <v>🍎</v>
      </c>
      <c r="S103" s="24" t="str">
        <v>🍎</v>
      </c>
      <c r="T103" s="24" t="str">
        <v>🍎</v>
      </c>
      <c r="U103" s="24" t="str">
        <v>🍎</v>
      </c>
      <c r="V103" s="24" t="str">
        <v>🍎</v>
      </c>
      <c r="W103" s="24" t="str">
        <v>🍎</v>
      </c>
      <c r="X103" s="24" t="str">
        <v>🍎</v>
      </c>
      <c r="Y103" s="24" t="str">
        <v>🍎</v>
      </c>
      <c r="Z103" s="24" t="str">
        <v>🍎</v>
      </c>
      <c r="AA103" s="24" t="str">
        <v>🍎</v>
      </c>
      <c r="AB103" s="24" t="str">
        <v>🍎</v>
      </c>
      <c r="AC103" s="24" t="str">
        <v>🍎</v>
      </c>
      <c r="AD103" s="24" t="str">
        <v>🍎</v>
      </c>
      <c r="AE103" s="24" t="str">
        <v>🍎</v>
      </c>
      <c r="AF103" s="24" t="str">
        <v>🍎</v>
      </c>
      <c r="AG103" s="24" t="str">
        <v>🍎</v>
      </c>
      <c r="AH103" s="24" t="str">
        <v>🍎</v>
      </c>
      <c r="AI103" s="24" t="str">
        <v>🍎</v>
      </c>
      <c r="AJ103" s="24" t="str">
        <v>🍎</v>
      </c>
      <c r="AK103" s="24" t="str">
        <v>🍎</v>
      </c>
      <c r="AL103" s="24" t="str">
        <v>🍎</v>
      </c>
      <c r="AM103" s="24" t="str">
        <v>🍎</v>
      </c>
      <c r="AN103" s="24" t="str">
        <v>🍎</v>
      </c>
      <c r="AO103" s="24" t="str">
        <v>🍎</v>
      </c>
      <c r="AP103" s="24" t="str">
        <v>🍎</v>
      </c>
      <c r="AQ103" s="24" t="str">
        <v>🍎</v>
      </c>
      <c r="AR103" s="24" t="str">
        <v>🍎</v>
      </c>
      <c r="AS103" s="24" t="str">
        <v>🍎</v>
      </c>
      <c r="AT103" s="24" t="str">
        <v>🍎</v>
      </c>
      <c r="AU103" s="24" t="str">
        <v>🍎</v>
      </c>
      <c r="AV103" s="24" t="str">
        <v>🍎</v>
      </c>
      <c r="AW103" s="24" t="str">
        <v>🍎</v>
      </c>
      <c r="AX103" s="24" t="str">
        <v>🍎</v>
      </c>
      <c r="AY103" s="24" t="str">
        <v>🍎</v>
      </c>
      <c r="AZ103" s="24" t="str">
        <v>🍎</v>
      </c>
      <c r="BA103" s="24" t="str">
        <v>🍎</v>
      </c>
      <c r="BB103" s="24" t="str">
        <v/>
      </c>
      <c r="BC103" s="24" t="str">
        <v/>
      </c>
      <c r="BD103" s="24" t="str">
        <v/>
      </c>
      <c r="BE103" s="24" t="str">
        <v/>
      </c>
      <c r="BF103" s="24" t="str">
        <v/>
      </c>
      <c r="BG103" s="24" t="str">
        <v/>
      </c>
      <c r="BH103" s="24" t="str">
        <v/>
      </c>
      <c r="BI103" s="24" t="str">
        <v/>
      </c>
      <c r="BJ103" s="24" t="str">
        <v/>
      </c>
      <c r="BK103" s="24" t="str">
        <v/>
      </c>
      <c r="BL103" s="24" t="str">
        <v/>
      </c>
      <c r="BM103" s="24" t="str">
        <v/>
      </c>
      <c r="BN103" s="24" t="str">
        <v/>
      </c>
      <c r="BO103" s="24" t="str">
        <v/>
      </c>
      <c r="BP103" s="24" t="str">
        <v/>
      </c>
      <c r="BQ103" s="24" t="str">
        <v/>
      </c>
      <c r="BR103" s="24" t="str">
        <v/>
      </c>
      <c r="BS103" s="24" t="str">
        <v/>
      </c>
      <c r="BT103" s="24" t="str">
        <v/>
      </c>
      <c r="BU103" s="24" t="str">
        <v/>
      </c>
      <c r="BV103" s="24" t="str">
        <v/>
      </c>
      <c r="BW103" s="24" t="str">
        <v/>
      </c>
      <c r="BX103" s="24" t="str">
        <v/>
      </c>
      <c r="BY103" s="24" t="str">
        <v/>
      </c>
      <c r="BZ103" s="24" t="str">
        <v/>
      </c>
      <c r="CA103" s="24" t="str">
        <v/>
      </c>
      <c r="CB103" s="24" t="str">
        <v/>
      </c>
      <c r="CC103" s="24" t="str">
        <v/>
      </c>
      <c r="CD103" s="24" t="str">
        <v/>
      </c>
      <c r="CE103" s="24" t="str">
        <v/>
      </c>
      <c r="CF103" s="24" t="str">
        <v/>
      </c>
      <c r="CG103" s="24" t="str">
        <v/>
      </c>
      <c r="CH103" s="24" t="str">
        <v/>
      </c>
      <c r="CI103" s="24" t="str">
        <v/>
      </c>
      <c r="CJ103" s="24" t="str">
        <v/>
      </c>
      <c r="CK103" s="24" t="str">
        <v/>
      </c>
      <c r="CL103" s="24" t="str">
        <v/>
      </c>
      <c r="CM103" s="24" t="str">
        <v/>
      </c>
      <c r="CN103" s="24" t="str">
        <v/>
      </c>
      <c r="CO103" s="24" t="str">
        <v/>
      </c>
    </row>
    <row r="104" spans="2:93" ht="15" customHeight="1" thickBot="1"/>
    <row r="105" spans="2:93" ht="22.5" customHeight="1" thickBot="1">
      <c r="B105" s="112" t="s">
        <v>10</v>
      </c>
      <c r="C105" s="72" t="s">
        <v>11</v>
      </c>
      <c r="J105" s="24"/>
      <c r="K105" s="25"/>
    </row>
    <row r="106" spans="2:93" ht="15" customHeight="1">
      <c r="J106" s="24"/>
    </row>
    <row r="107" spans="2:93" ht="15" customHeight="1" thickBot="1">
      <c r="B107" s="107" t="s">
        <v>133</v>
      </c>
      <c r="C107" s="106"/>
      <c r="D107" s="86"/>
    </row>
    <row r="108" spans="2:93" ht="15" customHeight="1">
      <c r="B108" s="107" t="s">
        <v>135</v>
      </c>
      <c r="C108" s="106"/>
      <c r="D108" s="86"/>
      <c r="J108" s="103" t="s">
        <v>164</v>
      </c>
      <c r="K108" s="104" t="s">
        <v>159</v>
      </c>
      <c r="L108" s="103" t="s">
        <v>160</v>
      </c>
    </row>
    <row r="109" spans="2:93" ht="15" customHeight="1">
      <c r="B109" s="105" t="s">
        <v>134</v>
      </c>
      <c r="C109" s="106"/>
      <c r="D109" s="86"/>
      <c r="J109" s="76" t="s">
        <v>165</v>
      </c>
      <c r="K109" s="76" t="s">
        <v>34</v>
      </c>
      <c r="L109" s="76">
        <f>_xlfn.UNICODE(K109)</f>
        <v>128020</v>
      </c>
      <c r="M109" s="24">
        <v>36</v>
      </c>
    </row>
    <row r="110" spans="2:93" ht="15" customHeight="1">
      <c r="B110" s="105"/>
      <c r="C110" s="106"/>
      <c r="D110" s="86"/>
      <c r="J110" s="76" t="s">
        <v>166</v>
      </c>
      <c r="K110" s="76" t="s">
        <v>33</v>
      </c>
      <c r="L110" s="76">
        <f>_xlfn.UNICODE(K110)</f>
        <v>129530</v>
      </c>
      <c r="M110" s="24">
        <f>M109*4</f>
        <v>144</v>
      </c>
    </row>
    <row r="111" spans="2:93" ht="15" customHeight="1">
      <c r="B111" s="105" t="s">
        <v>142</v>
      </c>
      <c r="C111" s="107" t="s">
        <v>167</v>
      </c>
      <c r="D111" s="86"/>
    </row>
    <row r="112" spans="2:93" ht="15" customHeight="1">
      <c r="B112" s="105"/>
      <c r="C112" s="107" t="s">
        <v>168</v>
      </c>
      <c r="D112" s="86"/>
    </row>
    <row r="113" spans="1:17" ht="15" customHeight="1">
      <c r="B113" s="105"/>
      <c r="C113" s="106" t="s">
        <v>143</v>
      </c>
      <c r="D113" s="86"/>
    </row>
    <row r="114" spans="1:17" ht="15" customHeight="1">
      <c r="B114" s="105"/>
      <c r="C114" s="106"/>
      <c r="D114" s="86"/>
    </row>
    <row r="115" spans="1:17" ht="15" customHeight="1">
      <c r="A115" s="24"/>
      <c r="B115" s="105" t="s">
        <v>176</v>
      </c>
      <c r="C115" s="108" t="s">
        <v>183</v>
      </c>
      <c r="D115" s="87"/>
      <c r="E115" s="24"/>
      <c r="F115" s="24"/>
      <c r="G115" s="24"/>
      <c r="H115" s="24"/>
      <c r="I115" s="24"/>
      <c r="J115" s="24"/>
    </row>
    <row r="116" spans="1:17" ht="15" customHeight="1">
      <c r="A116" s="24"/>
      <c r="B116" s="105"/>
      <c r="C116" s="108" t="s">
        <v>184</v>
      </c>
      <c r="D116" s="87"/>
      <c r="E116" s="24"/>
      <c r="F116" s="24"/>
      <c r="G116" s="24"/>
      <c r="H116" s="24"/>
      <c r="I116" s="24"/>
      <c r="J116" s="24"/>
    </row>
    <row r="117" spans="1:17" ht="15" customHeight="1">
      <c r="A117" s="24"/>
      <c r="B117" s="105"/>
      <c r="C117" s="108" t="s">
        <v>185</v>
      </c>
      <c r="D117" s="87"/>
      <c r="E117" s="24"/>
      <c r="F117" s="24"/>
      <c r="G117" s="24"/>
      <c r="H117" s="24"/>
      <c r="I117" s="24"/>
      <c r="J117" s="24"/>
    </row>
    <row r="118" spans="1:17" ht="15" customHeight="1" thickBot="1"/>
    <row r="119" spans="1:17" s="87" customFormat="1" ht="22.5" customHeight="1" thickBot="1">
      <c r="A119" s="86"/>
      <c r="B119" s="53" t="s">
        <v>2</v>
      </c>
      <c r="C119" s="70" t="s">
        <v>3</v>
      </c>
      <c r="D119" s="53" t="s">
        <v>4</v>
      </c>
      <c r="E119" s="93" t="s">
        <v>5</v>
      </c>
      <c r="F119" s="86"/>
      <c r="G119" s="99" t="s">
        <v>73</v>
      </c>
      <c r="H119" s="97"/>
      <c r="I119" s="97"/>
      <c r="J119" s="97"/>
      <c r="K119" s="97"/>
      <c r="L119" s="97"/>
      <c r="M119" s="97"/>
      <c r="N119" s="97"/>
      <c r="O119" s="98"/>
    </row>
    <row r="120" spans="1:17" ht="15" customHeight="1"/>
    <row r="121" spans="1:17" ht="22.5" customHeight="1">
      <c r="B121" s="10" t="s">
        <v>12</v>
      </c>
      <c r="C121" s="2">
        <v>3</v>
      </c>
      <c r="D121" s="11">
        <v>0</v>
      </c>
      <c r="E121" s="64">
        <v>6120</v>
      </c>
      <c r="F121" s="74">
        <f>IF(ISBLANK(E121),0,IF(E121=Answers!E121,1,-1))</f>
        <v>1</v>
      </c>
      <c r="G121" s="77" t="s">
        <v>52</v>
      </c>
      <c r="H121" s="60"/>
      <c r="I121" s="60"/>
      <c r="J121" s="54"/>
      <c r="K121" s="56"/>
      <c r="L121" s="56"/>
      <c r="M121" s="56"/>
      <c r="N121" s="56"/>
      <c r="O121" s="55"/>
    </row>
    <row r="122" spans="1:17" ht="15" customHeight="1">
      <c r="E122" s="8"/>
      <c r="G122" s="78"/>
      <c r="H122" s="26"/>
      <c r="I122" s="26"/>
    </row>
    <row r="123" spans="1:17" ht="22.5" customHeight="1">
      <c r="B123" s="2">
        <v>41</v>
      </c>
      <c r="C123" s="2">
        <v>3</v>
      </c>
      <c r="D123" s="3">
        <v>6</v>
      </c>
      <c r="E123" s="64" cm="1">
        <f t="array" ref="E123:E142">Q123:Q142</f>
        <v>5076</v>
      </c>
      <c r="F123" s="74">
        <f>IF(ISBLANK(E123),0,IF(E123=Answers!E123,1,-1))</f>
        <v>1</v>
      </c>
      <c r="G123" s="77" t="s">
        <v>53</v>
      </c>
      <c r="H123" s="60"/>
      <c r="I123" s="60"/>
      <c r="J123" s="54"/>
      <c r="K123" s="56"/>
      <c r="L123" s="56"/>
      <c r="M123" s="56"/>
      <c r="N123" s="56"/>
      <c r="O123" s="55"/>
      <c r="Q123" s="24" cm="1">
        <f t="array" ref="Q123">SUM(IF(_xlfn.UNICODE(_xlfn.TOROW(MID(G123,_xlfn.SEQUENCE(LEN(G123) / 2,1,1,2),2),1))=$L$109,$M$109,$M$110))</f>
        <v>5076</v>
      </c>
    </row>
    <row r="124" spans="1:17" ht="22.5" customHeight="1">
      <c r="B124" s="2">
        <v>42</v>
      </c>
      <c r="C124" s="2">
        <v>3</v>
      </c>
      <c r="D124" s="3">
        <v>6</v>
      </c>
      <c r="E124" s="64">
        <v>6192</v>
      </c>
      <c r="F124" s="74">
        <f>IF(ISBLANK(E124),0,IF(E124=Answers!E124,1,-1))</f>
        <v>1</v>
      </c>
      <c r="G124" s="77" t="s">
        <v>54</v>
      </c>
      <c r="H124" s="60"/>
      <c r="I124" s="60"/>
      <c r="J124" s="54"/>
      <c r="K124" s="56"/>
      <c r="L124" s="56"/>
      <c r="M124" s="56"/>
      <c r="N124" s="56"/>
      <c r="O124" s="55"/>
      <c r="Q124" s="24" cm="1">
        <f t="array" ref="Q124">SUM(IF(_xlfn.UNICODE(_xlfn.TOROW(MID(G124,_xlfn.SEQUENCE(LEN(G124) / 2,1,1,2),2),1))=$L$109,$M$109,$M$110))</f>
        <v>6192</v>
      </c>
    </row>
    <row r="125" spans="1:17" ht="22.5" customHeight="1">
      <c r="B125" s="2">
        <v>43</v>
      </c>
      <c r="C125" s="2">
        <v>3</v>
      </c>
      <c r="D125" s="3">
        <v>6</v>
      </c>
      <c r="E125" s="64">
        <v>5544</v>
      </c>
      <c r="F125" s="74">
        <f>IF(ISBLANK(E125),0,IF(E125=Answers!E125,1,-1))</f>
        <v>1</v>
      </c>
      <c r="G125" s="77" t="s">
        <v>55</v>
      </c>
      <c r="H125" s="60"/>
      <c r="I125" s="60"/>
      <c r="J125" s="54"/>
      <c r="K125" s="56"/>
      <c r="L125" s="56"/>
      <c r="M125" s="56"/>
      <c r="N125" s="56"/>
      <c r="O125" s="55"/>
      <c r="Q125" s="24" cm="1">
        <f t="array" ref="Q125">SUM(IF(_xlfn.UNICODE(_xlfn.TOROW(MID(G125,_xlfn.SEQUENCE(LEN(G125) / 2,1,1,2),2),1))=$L$109,$M$109,$M$110))</f>
        <v>5544</v>
      </c>
    </row>
    <row r="126" spans="1:17" ht="22.5" customHeight="1">
      <c r="B126" s="2">
        <v>44</v>
      </c>
      <c r="C126" s="2">
        <v>3</v>
      </c>
      <c r="D126" s="3">
        <v>6</v>
      </c>
      <c r="E126" s="64">
        <v>5184</v>
      </c>
      <c r="F126" s="74">
        <f>IF(ISBLANK(E126),0,IF(E126=Answers!E126,1,-1))</f>
        <v>1</v>
      </c>
      <c r="G126" s="77" t="s">
        <v>56</v>
      </c>
      <c r="H126" s="60"/>
      <c r="I126" s="60"/>
      <c r="J126" s="54"/>
      <c r="K126" s="56"/>
      <c r="L126" s="56"/>
      <c r="M126" s="56"/>
      <c r="N126" s="56"/>
      <c r="O126" s="55"/>
      <c r="Q126" s="24" cm="1">
        <f t="array" ref="Q126">SUM(IF(_xlfn.UNICODE(_xlfn.TOROW(MID(G126,_xlfn.SEQUENCE(LEN(G126) / 2,1,1,2),2),1))=$L$109,$M$109,$M$110))</f>
        <v>5184</v>
      </c>
    </row>
    <row r="127" spans="1:17" ht="22.5" customHeight="1">
      <c r="B127" s="2">
        <v>45</v>
      </c>
      <c r="C127" s="2">
        <v>3</v>
      </c>
      <c r="D127" s="3">
        <v>6</v>
      </c>
      <c r="E127" s="64">
        <v>6048</v>
      </c>
      <c r="F127" s="74">
        <f>IF(ISBLANK(E127),0,IF(E127=Answers!E127,1,-1))</f>
        <v>1</v>
      </c>
      <c r="G127" s="77" t="s">
        <v>57</v>
      </c>
      <c r="H127" s="60"/>
      <c r="I127" s="60"/>
      <c r="J127" s="54"/>
      <c r="K127" s="56"/>
      <c r="L127" s="56"/>
      <c r="M127" s="56"/>
      <c r="N127" s="56"/>
      <c r="O127" s="55"/>
      <c r="Q127" s="24" cm="1">
        <f t="array" ref="Q127">SUM(IF(_xlfn.UNICODE(_xlfn.TOROW(MID(G127,_xlfn.SEQUENCE(LEN(G127) / 2,1,1,2),2),1))=$L$109,$M$109,$M$110))</f>
        <v>6048</v>
      </c>
    </row>
    <row r="128" spans="1:17" ht="22.5" customHeight="1">
      <c r="B128" s="2">
        <v>46</v>
      </c>
      <c r="C128" s="2">
        <v>3</v>
      </c>
      <c r="D128" s="3">
        <v>6</v>
      </c>
      <c r="E128" s="64">
        <v>7704</v>
      </c>
      <c r="F128" s="74">
        <f>IF(ISBLANK(E128),0,IF(E128=Answers!E128,1,-1))</f>
        <v>1</v>
      </c>
      <c r="G128" s="77" t="s">
        <v>58</v>
      </c>
      <c r="H128" s="60"/>
      <c r="I128" s="60"/>
      <c r="J128" s="54"/>
      <c r="K128" s="56"/>
      <c r="L128" s="56"/>
      <c r="M128" s="56"/>
      <c r="N128" s="56"/>
      <c r="O128" s="55"/>
      <c r="Q128" s="24" cm="1">
        <f t="array" ref="Q128">SUM(IF(_xlfn.UNICODE(_xlfn.TOROW(MID(G128,_xlfn.SEQUENCE(LEN(G128) / 2,1,1,2),2),1))=$L$109,$M$109,$M$110))</f>
        <v>7704</v>
      </c>
    </row>
    <row r="129" spans="2:17" ht="22.5" customHeight="1">
      <c r="B129" s="2">
        <v>47</v>
      </c>
      <c r="C129" s="2">
        <v>3</v>
      </c>
      <c r="D129" s="3">
        <v>6</v>
      </c>
      <c r="E129" s="64">
        <v>5184</v>
      </c>
      <c r="F129" s="74">
        <f>IF(ISBLANK(E129),0,IF(E129=Answers!E129,1,-1))</f>
        <v>1</v>
      </c>
      <c r="G129" s="77" t="s">
        <v>59</v>
      </c>
      <c r="H129" s="60"/>
      <c r="I129" s="60"/>
      <c r="J129" s="54"/>
      <c r="K129" s="56"/>
      <c r="L129" s="56"/>
      <c r="M129" s="56"/>
      <c r="N129" s="56"/>
      <c r="O129" s="55"/>
      <c r="Q129" s="24" cm="1">
        <f t="array" ref="Q129">SUM(IF(_xlfn.UNICODE(_xlfn.TOROW(MID(G129,_xlfn.SEQUENCE(LEN(G129) / 2,1,1,2),2),1))=$L$109,$M$109,$M$110))</f>
        <v>5184</v>
      </c>
    </row>
    <row r="130" spans="2:17" ht="22.5" customHeight="1">
      <c r="B130" s="2">
        <v>48</v>
      </c>
      <c r="C130" s="2">
        <v>3</v>
      </c>
      <c r="D130" s="3">
        <v>6</v>
      </c>
      <c r="E130" s="64">
        <v>6012</v>
      </c>
      <c r="F130" s="74">
        <f>IF(ISBLANK(E130),0,IF(E130=Answers!E130,1,-1))</f>
        <v>1</v>
      </c>
      <c r="G130" s="77" t="s">
        <v>60</v>
      </c>
      <c r="H130" s="60"/>
      <c r="I130" s="60"/>
      <c r="J130" s="54"/>
      <c r="K130" s="56"/>
      <c r="L130" s="56"/>
      <c r="M130" s="56"/>
      <c r="N130" s="56"/>
      <c r="O130" s="55"/>
      <c r="Q130" s="24" cm="1">
        <f t="array" ref="Q130">SUM(IF(_xlfn.UNICODE(_xlfn.TOROW(MID(G130,_xlfn.SEQUENCE(LEN(G130) / 2,1,1,2),2),1))=$L$109,$M$109,$M$110))</f>
        <v>6012</v>
      </c>
    </row>
    <row r="131" spans="2:17" ht="22.5" customHeight="1">
      <c r="B131" s="2">
        <v>49</v>
      </c>
      <c r="C131" s="2">
        <v>3</v>
      </c>
      <c r="D131" s="3">
        <v>6</v>
      </c>
      <c r="E131" s="64">
        <v>7020</v>
      </c>
      <c r="F131" s="74">
        <f>IF(ISBLANK(E131),0,IF(E131=Answers!E131,1,-1))</f>
        <v>1</v>
      </c>
      <c r="G131" s="77" t="s">
        <v>61</v>
      </c>
      <c r="H131" s="60"/>
      <c r="I131" s="60"/>
      <c r="J131" s="54"/>
      <c r="K131" s="56"/>
      <c r="L131" s="56"/>
      <c r="M131" s="56"/>
      <c r="N131" s="56"/>
      <c r="O131" s="55"/>
      <c r="Q131" s="24" cm="1">
        <f t="array" ref="Q131">SUM(IF(_xlfn.UNICODE(_xlfn.TOROW(MID(G131,_xlfn.SEQUENCE(LEN(G131) / 2,1,1,2),2),1))=$L$109,$M$109,$M$110))</f>
        <v>7020</v>
      </c>
    </row>
    <row r="132" spans="2:17" ht="22.5" customHeight="1">
      <c r="B132" s="2">
        <v>50</v>
      </c>
      <c r="C132" s="2">
        <v>3</v>
      </c>
      <c r="D132" s="3">
        <v>6</v>
      </c>
      <c r="E132" s="64">
        <v>4968</v>
      </c>
      <c r="F132" s="74">
        <f>IF(ISBLANK(E132),0,IF(E132=Answers!E132,1,-1))</f>
        <v>1</v>
      </c>
      <c r="G132" s="77" t="s">
        <v>62</v>
      </c>
      <c r="H132" s="60"/>
      <c r="I132" s="60"/>
      <c r="J132" s="54"/>
      <c r="K132" s="56"/>
      <c r="L132" s="56"/>
      <c r="M132" s="56"/>
      <c r="N132" s="56"/>
      <c r="O132" s="55"/>
      <c r="Q132" s="24" cm="1">
        <f t="array" ref="Q132">SUM(IF(_xlfn.UNICODE(_xlfn.TOROW(MID(G132,_xlfn.SEQUENCE(LEN(G132) / 2,1,1,2),2),1))=$L$109,$M$109,$M$110))</f>
        <v>4968</v>
      </c>
    </row>
    <row r="133" spans="2:17" ht="22.5" customHeight="1">
      <c r="B133" s="2">
        <v>51</v>
      </c>
      <c r="C133" s="2">
        <v>3</v>
      </c>
      <c r="D133" s="3">
        <v>6</v>
      </c>
      <c r="E133" s="64">
        <v>6624</v>
      </c>
      <c r="F133" s="74">
        <f>IF(ISBLANK(E133),0,IF(E133=Answers!E133,1,-1))</f>
        <v>1</v>
      </c>
      <c r="G133" s="77" t="s">
        <v>63</v>
      </c>
      <c r="H133" s="60"/>
      <c r="I133" s="60"/>
      <c r="J133" s="54"/>
      <c r="K133" s="56"/>
      <c r="L133" s="56"/>
      <c r="M133" s="56"/>
      <c r="N133" s="56"/>
      <c r="O133" s="55"/>
      <c r="Q133" s="24" cm="1">
        <f t="array" ref="Q133">SUM(IF(_xlfn.UNICODE(_xlfn.TOROW(MID(G133,_xlfn.SEQUENCE(LEN(G133) / 2,1,1,2),2),1))=$L$109,$M$109,$M$110))</f>
        <v>6624</v>
      </c>
    </row>
    <row r="134" spans="2:17" ht="22.5" customHeight="1">
      <c r="B134" s="2">
        <v>52</v>
      </c>
      <c r="C134" s="2">
        <v>3</v>
      </c>
      <c r="D134" s="3">
        <v>6</v>
      </c>
      <c r="E134" s="64">
        <v>4680</v>
      </c>
      <c r="F134" s="74">
        <f>IF(ISBLANK(E134),0,IF(E134=Answers!E134,1,-1))</f>
        <v>1</v>
      </c>
      <c r="G134" s="77" t="s">
        <v>64</v>
      </c>
      <c r="H134" s="60"/>
      <c r="I134" s="60"/>
      <c r="J134" s="54"/>
      <c r="K134" s="56"/>
      <c r="L134" s="56"/>
      <c r="M134" s="56"/>
      <c r="N134" s="56"/>
      <c r="O134" s="55"/>
      <c r="Q134" s="24" cm="1">
        <f t="array" ref="Q134">SUM(IF(_xlfn.UNICODE(_xlfn.TOROW(MID(G134,_xlfn.SEQUENCE(LEN(G134) / 2,1,1,2),2),1))=$L$109,$M$109,$M$110))</f>
        <v>4680</v>
      </c>
    </row>
    <row r="135" spans="2:17" ht="22.5" customHeight="1">
      <c r="B135" s="2">
        <v>53</v>
      </c>
      <c r="C135" s="2">
        <v>3</v>
      </c>
      <c r="D135" s="3">
        <v>6</v>
      </c>
      <c r="E135" s="64">
        <v>5760</v>
      </c>
      <c r="F135" s="74">
        <f>IF(ISBLANK(E135),0,IF(E135=Answers!E135,1,-1))</f>
        <v>1</v>
      </c>
      <c r="G135" s="77" t="s">
        <v>65</v>
      </c>
      <c r="H135" s="60"/>
      <c r="I135" s="60"/>
      <c r="J135" s="54"/>
      <c r="K135" s="56"/>
      <c r="L135" s="56"/>
      <c r="M135" s="56"/>
      <c r="N135" s="56"/>
      <c r="O135" s="55"/>
      <c r="Q135" s="24" cm="1">
        <f t="array" ref="Q135">SUM(IF(_xlfn.UNICODE(_xlfn.TOROW(MID(G135,_xlfn.SEQUENCE(LEN(G135) / 2,1,1,2),2),1))=$L$109,$M$109,$M$110))</f>
        <v>5760</v>
      </c>
    </row>
    <row r="136" spans="2:17" ht="22.5" customHeight="1">
      <c r="B136" s="2">
        <v>54</v>
      </c>
      <c r="C136" s="2">
        <v>3</v>
      </c>
      <c r="D136" s="3">
        <v>6</v>
      </c>
      <c r="E136" s="64">
        <v>5184</v>
      </c>
      <c r="F136" s="74">
        <f>IF(ISBLANK(E136),0,IF(E136=Answers!E136,1,-1))</f>
        <v>1</v>
      </c>
      <c r="G136" s="77" t="s">
        <v>66</v>
      </c>
      <c r="H136" s="60"/>
      <c r="I136" s="60"/>
      <c r="J136" s="54"/>
      <c r="K136" s="56"/>
      <c r="L136" s="56"/>
      <c r="M136" s="56"/>
      <c r="N136" s="56"/>
      <c r="O136" s="55"/>
      <c r="Q136" s="24" cm="1">
        <f t="array" ref="Q136">SUM(IF(_xlfn.UNICODE(_xlfn.TOROW(MID(G136,_xlfn.SEQUENCE(LEN(G136) / 2,1,1,2),2),1))=$L$109,$M$109,$M$110))</f>
        <v>5184</v>
      </c>
    </row>
    <row r="137" spans="2:17" ht="22.5" customHeight="1">
      <c r="B137" s="2">
        <v>55</v>
      </c>
      <c r="C137" s="2">
        <v>3</v>
      </c>
      <c r="D137" s="3">
        <v>6</v>
      </c>
      <c r="E137" s="64">
        <v>4680</v>
      </c>
      <c r="F137" s="74">
        <f>IF(ISBLANK(E137),0,IF(E137=Answers!E137,1,-1))</f>
        <v>1</v>
      </c>
      <c r="G137" s="77" t="s">
        <v>67</v>
      </c>
      <c r="H137" s="60"/>
      <c r="I137" s="60"/>
      <c r="J137" s="54"/>
      <c r="K137" s="56"/>
      <c r="L137" s="56"/>
      <c r="M137" s="56"/>
      <c r="N137" s="56"/>
      <c r="O137" s="55"/>
      <c r="Q137" s="24" cm="1">
        <f t="array" ref="Q137">SUM(IF(_xlfn.UNICODE(_xlfn.TOROW(MID(G137,_xlfn.SEQUENCE(LEN(G137) / 2,1,1,2),2),1))=$L$109,$M$109,$M$110))</f>
        <v>4680</v>
      </c>
    </row>
    <row r="138" spans="2:17" ht="22.5" customHeight="1">
      <c r="B138" s="2">
        <v>56</v>
      </c>
      <c r="C138" s="2">
        <v>3</v>
      </c>
      <c r="D138" s="3">
        <v>6</v>
      </c>
      <c r="E138" s="64">
        <v>5652</v>
      </c>
      <c r="F138" s="74">
        <f>IF(ISBLANK(E138),0,IF(E138=Answers!E138,1,-1))</f>
        <v>1</v>
      </c>
      <c r="G138" s="77" t="s">
        <v>68</v>
      </c>
      <c r="H138" s="60"/>
      <c r="I138" s="60"/>
      <c r="J138" s="54"/>
      <c r="K138" s="56"/>
      <c r="L138" s="56"/>
      <c r="M138" s="56"/>
      <c r="N138" s="56"/>
      <c r="O138" s="55"/>
      <c r="Q138" s="24" cm="1">
        <f t="array" ref="Q138">SUM(IF(_xlfn.UNICODE(_xlfn.TOROW(MID(G138,_xlfn.SEQUENCE(LEN(G138) / 2,1,1,2),2),1))=$L$109,$M$109,$M$110))</f>
        <v>5652</v>
      </c>
    </row>
    <row r="139" spans="2:17" ht="22.5" customHeight="1">
      <c r="B139" s="2">
        <v>57</v>
      </c>
      <c r="C139" s="2">
        <v>3</v>
      </c>
      <c r="D139" s="3">
        <v>6</v>
      </c>
      <c r="E139" s="64">
        <v>4824</v>
      </c>
      <c r="F139" s="74">
        <f>IF(ISBLANK(E139),0,IF(E139=Answers!E139,1,-1))</f>
        <v>1</v>
      </c>
      <c r="G139" s="77" t="s">
        <v>69</v>
      </c>
      <c r="H139" s="60"/>
      <c r="I139" s="60"/>
      <c r="J139" s="54"/>
      <c r="K139" s="56"/>
      <c r="L139" s="56"/>
      <c r="M139" s="56"/>
      <c r="N139" s="56"/>
      <c r="O139" s="55"/>
      <c r="Q139" s="24" cm="1">
        <f t="array" ref="Q139">SUM(IF(_xlfn.UNICODE(_xlfn.TOROW(MID(G139,_xlfn.SEQUENCE(LEN(G139) / 2,1,1,2),2),1))=$L$109,$M$109,$M$110))</f>
        <v>4824</v>
      </c>
    </row>
    <row r="140" spans="2:17" ht="22.5" customHeight="1">
      <c r="B140" s="2">
        <v>58</v>
      </c>
      <c r="C140" s="2">
        <v>3</v>
      </c>
      <c r="D140" s="3">
        <v>6</v>
      </c>
      <c r="E140" s="64">
        <v>6552</v>
      </c>
      <c r="F140" s="74">
        <f>IF(ISBLANK(E140),0,IF(E140=Answers!E140,1,-1))</f>
        <v>1</v>
      </c>
      <c r="G140" s="77" t="s">
        <v>70</v>
      </c>
      <c r="H140" s="60"/>
      <c r="I140" s="60"/>
      <c r="J140" s="54"/>
      <c r="K140" s="56"/>
      <c r="L140" s="56"/>
      <c r="M140" s="56"/>
      <c r="N140" s="56"/>
      <c r="O140" s="55"/>
      <c r="Q140" s="24" cm="1">
        <f t="array" ref="Q140">SUM(IF(_xlfn.UNICODE(_xlfn.TOROW(MID(G140,_xlfn.SEQUENCE(LEN(G140) / 2,1,1,2),2),1))=$L$109,$M$109,$M$110))</f>
        <v>6552</v>
      </c>
    </row>
    <row r="141" spans="2:17" ht="22.5" customHeight="1">
      <c r="B141" s="2">
        <v>59</v>
      </c>
      <c r="C141" s="2">
        <v>3</v>
      </c>
      <c r="D141" s="3">
        <v>6</v>
      </c>
      <c r="E141" s="64">
        <v>5436</v>
      </c>
      <c r="F141" s="74">
        <f>IF(ISBLANK(E141),0,IF(E141=Answers!E141,1,-1))</f>
        <v>1</v>
      </c>
      <c r="G141" s="77" t="s">
        <v>71</v>
      </c>
      <c r="H141" s="60"/>
      <c r="I141" s="60"/>
      <c r="J141" s="54"/>
      <c r="K141" s="56"/>
      <c r="L141" s="56"/>
      <c r="M141" s="56"/>
      <c r="N141" s="56"/>
      <c r="O141" s="55"/>
      <c r="Q141" s="24" cm="1">
        <f t="array" ref="Q141">SUM(IF(_xlfn.UNICODE(_xlfn.TOROW(MID(G141,_xlfn.SEQUENCE(LEN(G141) / 2,1,1,2),2),1))=$L$109,$M$109,$M$110))</f>
        <v>5436</v>
      </c>
    </row>
    <row r="142" spans="2:17" ht="22.5" customHeight="1">
      <c r="B142" s="2">
        <v>60</v>
      </c>
      <c r="C142" s="2">
        <v>3</v>
      </c>
      <c r="D142" s="3">
        <v>6</v>
      </c>
      <c r="E142" s="64">
        <v>6192</v>
      </c>
      <c r="F142" s="74">
        <f>IF(ISBLANK(E142),0,IF(E142=Answers!E142,1,-1))</f>
        <v>1</v>
      </c>
      <c r="G142" s="77" t="s">
        <v>72</v>
      </c>
      <c r="H142" s="60"/>
      <c r="I142" s="60"/>
      <c r="J142" s="54"/>
      <c r="K142" s="56"/>
      <c r="L142" s="56"/>
      <c r="M142" s="56"/>
      <c r="N142" s="56"/>
      <c r="O142" s="55"/>
      <c r="Q142" s="24" cm="1">
        <f t="array" ref="Q142">SUM(IF(_xlfn.UNICODE(_xlfn.TOROW(MID(G142,_xlfn.SEQUENCE(LEN(G142) / 2,1,1,2),2),1))=$L$109,$M$109,$M$110))</f>
        <v>6192</v>
      </c>
    </row>
    <row r="143" spans="2:17" ht="15" customHeight="1" thickBot="1"/>
    <row r="144" spans="2:17" ht="22.5" customHeight="1" thickBot="1">
      <c r="B144" s="112" t="s">
        <v>13</v>
      </c>
      <c r="C144" s="72" t="s">
        <v>11</v>
      </c>
    </row>
    <row r="145" spans="1:17" ht="15" customHeight="1"/>
    <row r="146" spans="1:17" ht="15" customHeight="1">
      <c r="B146" s="107" t="s">
        <v>144</v>
      </c>
      <c r="C146" s="106"/>
      <c r="D146" s="86"/>
    </row>
    <row r="147" spans="1:17" ht="15" customHeight="1">
      <c r="B147" s="105" t="s">
        <v>145</v>
      </c>
      <c r="C147" s="106"/>
      <c r="D147" s="86"/>
    </row>
    <row r="148" spans="1:17" ht="15" customHeight="1">
      <c r="B148" s="105"/>
      <c r="C148" s="106"/>
      <c r="D148" s="86"/>
    </row>
    <row r="149" spans="1:17" ht="15" customHeight="1">
      <c r="B149" s="105" t="s">
        <v>146</v>
      </c>
      <c r="C149" s="107" t="s">
        <v>152</v>
      </c>
      <c r="D149" s="86"/>
    </row>
    <row r="150" spans="1:17" ht="15" customHeight="1">
      <c r="B150" s="105"/>
      <c r="C150" s="106" t="s">
        <v>157</v>
      </c>
      <c r="D150" s="86"/>
    </row>
    <row r="151" spans="1:17" ht="15" customHeight="1">
      <c r="B151" s="105"/>
      <c r="C151" s="106" t="s">
        <v>158</v>
      </c>
      <c r="D151" s="86"/>
    </row>
    <row r="152" spans="1:17" ht="15" customHeight="1">
      <c r="B152" s="105"/>
      <c r="C152" s="106"/>
      <c r="D152" s="86"/>
    </row>
    <row r="153" spans="1:17" ht="15" customHeight="1">
      <c r="A153" s="24"/>
      <c r="B153" s="105" t="s">
        <v>176</v>
      </c>
      <c r="C153" s="108" t="s">
        <v>186</v>
      </c>
      <c r="D153" s="87"/>
      <c r="E153" s="24"/>
      <c r="F153" s="24"/>
      <c r="G153" s="24"/>
      <c r="H153" s="24"/>
      <c r="I153" s="24"/>
      <c r="J153" s="24"/>
    </row>
    <row r="154" spans="1:17" ht="15" customHeight="1">
      <c r="A154" s="24"/>
      <c r="B154" s="105"/>
      <c r="C154" s="108" t="s">
        <v>187</v>
      </c>
      <c r="D154" s="87"/>
      <c r="E154" s="24"/>
      <c r="F154" s="24"/>
      <c r="G154" s="24"/>
      <c r="H154" s="24"/>
      <c r="I154" s="24"/>
      <c r="J154" s="24"/>
    </row>
    <row r="155" spans="1:17" ht="15" customHeight="1">
      <c r="A155" s="24"/>
      <c r="B155" s="105"/>
      <c r="C155" s="108" t="s">
        <v>188</v>
      </c>
      <c r="D155" s="87"/>
      <c r="E155" s="24"/>
      <c r="F155" s="24"/>
      <c r="G155" s="24"/>
      <c r="H155" s="24"/>
      <c r="I155" s="24"/>
      <c r="J155" s="24"/>
    </row>
    <row r="156" spans="1:17" ht="15" customHeight="1" thickBot="1"/>
    <row r="157" spans="1:17" s="87" customFormat="1" ht="22.5" customHeight="1" thickBot="1">
      <c r="A157" s="86"/>
      <c r="B157" s="53" t="s">
        <v>2</v>
      </c>
      <c r="C157" s="70" t="s">
        <v>3</v>
      </c>
      <c r="D157" s="53" t="s">
        <v>4</v>
      </c>
      <c r="E157" s="93" t="s">
        <v>5</v>
      </c>
      <c r="F157" s="86"/>
      <c r="G157" s="53" t="s">
        <v>120</v>
      </c>
      <c r="H157" s="86"/>
      <c r="I157" s="86"/>
      <c r="J157" s="86"/>
    </row>
    <row r="158" spans="1:17" ht="15" customHeight="1"/>
    <row r="159" spans="1:17" ht="22.5" customHeight="1">
      <c r="B159" s="10" t="s">
        <v>14</v>
      </c>
      <c r="C159" s="2">
        <v>4</v>
      </c>
      <c r="D159" s="11">
        <v>0</v>
      </c>
      <c r="E159" s="62">
        <v>27175</v>
      </c>
      <c r="F159" s="74">
        <f>IF(ISBLANK(E159),0,IF(E159=Answers!E159,1,-1))</f>
        <v>1</v>
      </c>
      <c r="G159" s="100" t="s">
        <v>75</v>
      </c>
      <c r="H159" s="29"/>
      <c r="I159" s="29"/>
    </row>
    <row r="160" spans="1:17" ht="15" customHeight="1">
      <c r="E160" s="63"/>
      <c r="G160" s="101"/>
      <c r="H160" s="29"/>
      <c r="I160" s="148" t="s">
        <v>222</v>
      </c>
      <c r="J160" s="149" t="s">
        <v>223</v>
      </c>
      <c r="Q160" s="24">
        <f>ROUNDDOWN(SUM(_xlfn.ANCHORARRAY(Q161)) / 10,0)</f>
        <v>7</v>
      </c>
    </row>
    <row r="161" spans="2:17" ht="22.5" customHeight="1">
      <c r="B161" s="2">
        <v>61</v>
      </c>
      <c r="C161" s="2">
        <v>4</v>
      </c>
      <c r="D161" s="3">
        <v>7</v>
      </c>
      <c r="E161" s="62" cm="1">
        <f t="array" ref="E161:E180">O161:O180</f>
        <v>14750</v>
      </c>
      <c r="F161" s="74">
        <f>IF(ISBLANK(E161),0,IF(E161=Answers!E161,1,-1))</f>
        <v>1</v>
      </c>
      <c r="G161" s="100" t="s">
        <v>76</v>
      </c>
      <c r="H161" s="29"/>
      <c r="I161" s="148">
        <f>_xlfn.TEXTBEFORE(G161, " ",1)+0</f>
        <v>37</v>
      </c>
      <c r="J161" s="149" cm="1">
        <f t="array" ref="J161:J180">_xlfn.TEXTBEFORE(_xlfn.TEXTAFTER(G161:G180, " ", -2), " ")+0</f>
        <v>16</v>
      </c>
      <c r="K161" s="24">
        <f>I161*144</f>
        <v>5328</v>
      </c>
      <c r="L161" s="24">
        <f>J161*36</f>
        <v>576</v>
      </c>
      <c r="M161" s="24">
        <f>SUM(K161:L161)</f>
        <v>5904</v>
      </c>
      <c r="N161" s="24">
        <f>ROUNDDOWN(M161/10,0)</f>
        <v>590</v>
      </c>
      <c r="O161" s="24">
        <f>N161*25</f>
        <v>14750</v>
      </c>
      <c r="Q161" s="24" cm="1">
        <f t="array" ref="Q161:Q180">M161:M180-N161:N180*10</f>
        <v>4</v>
      </c>
    </row>
    <row r="162" spans="2:17" ht="22.5" customHeight="1">
      <c r="B162" s="2">
        <v>62</v>
      </c>
      <c r="C162" s="2">
        <v>4</v>
      </c>
      <c r="D162" s="3">
        <v>7</v>
      </c>
      <c r="E162" s="62">
        <v>22850</v>
      </c>
      <c r="F162" s="74">
        <f>IF(ISBLANK(E162),0,IF(E162=Answers!E162,1,-1))</f>
        <v>1</v>
      </c>
      <c r="G162" s="100" t="s">
        <v>77</v>
      </c>
      <c r="H162" s="29"/>
      <c r="I162" s="148">
        <f t="shared" ref="I162:I180" si="6">_xlfn.TEXTBEFORE(G162, " ",1)+0</f>
        <v>59</v>
      </c>
      <c r="J162" s="149">
        <v>18</v>
      </c>
      <c r="K162" s="24">
        <f t="shared" ref="K162:K180" si="7">I162*144</f>
        <v>8496</v>
      </c>
      <c r="L162" s="24">
        <f t="shared" ref="L162:L180" si="8">J162*36</f>
        <v>648</v>
      </c>
      <c r="M162" s="24">
        <f t="shared" ref="M162:M180" si="9">SUM(K162:L162)</f>
        <v>9144</v>
      </c>
      <c r="N162" s="24">
        <f t="shared" ref="N162:N180" si="10">ROUNDDOWN(M162/10,0)</f>
        <v>914</v>
      </c>
      <c r="O162" s="24">
        <f t="shared" ref="O162:O180" si="11">N162*25</f>
        <v>22850</v>
      </c>
      <c r="Q162" s="24">
        <v>4</v>
      </c>
    </row>
    <row r="163" spans="2:17" ht="22.5" customHeight="1">
      <c r="B163" s="2">
        <v>63</v>
      </c>
      <c r="C163" s="2">
        <v>4</v>
      </c>
      <c r="D163" s="3">
        <v>7</v>
      </c>
      <c r="E163" s="62">
        <v>13950</v>
      </c>
      <c r="F163" s="74">
        <f>IF(ISBLANK(E163),0,IF(E163=Answers!E163,1,-1))</f>
        <v>1</v>
      </c>
      <c r="G163" s="100" t="s">
        <v>78</v>
      </c>
      <c r="H163" s="29"/>
      <c r="I163" s="148">
        <f t="shared" si="6"/>
        <v>35</v>
      </c>
      <c r="J163" s="149">
        <v>15</v>
      </c>
      <c r="K163" s="24">
        <f t="shared" si="7"/>
        <v>5040</v>
      </c>
      <c r="L163" s="24">
        <f t="shared" si="8"/>
        <v>540</v>
      </c>
      <c r="M163" s="24">
        <f t="shared" si="9"/>
        <v>5580</v>
      </c>
      <c r="N163" s="24">
        <f t="shared" si="10"/>
        <v>558</v>
      </c>
      <c r="O163" s="24">
        <f t="shared" si="11"/>
        <v>13950</v>
      </c>
      <c r="Q163" s="24">
        <v>0</v>
      </c>
    </row>
    <row r="164" spans="2:17" ht="22.5" customHeight="1">
      <c r="B164" s="2">
        <v>64</v>
      </c>
      <c r="C164" s="2">
        <v>4</v>
      </c>
      <c r="D164" s="3">
        <v>7</v>
      </c>
      <c r="E164" s="62">
        <v>19700</v>
      </c>
      <c r="F164" s="74">
        <f>IF(ISBLANK(E164),0,IF(E164=Answers!E164,1,-1))</f>
        <v>1</v>
      </c>
      <c r="G164" s="100" t="s">
        <v>79</v>
      </c>
      <c r="H164" s="29"/>
      <c r="I164" s="148">
        <f t="shared" si="6"/>
        <v>53</v>
      </c>
      <c r="J164" s="149">
        <v>7</v>
      </c>
      <c r="K164" s="24">
        <f t="shared" si="7"/>
        <v>7632</v>
      </c>
      <c r="L164" s="24">
        <f t="shared" si="8"/>
        <v>252</v>
      </c>
      <c r="M164" s="24">
        <f t="shared" si="9"/>
        <v>7884</v>
      </c>
      <c r="N164" s="24">
        <f t="shared" si="10"/>
        <v>788</v>
      </c>
      <c r="O164" s="24">
        <f t="shared" si="11"/>
        <v>19700</v>
      </c>
      <c r="Q164" s="24">
        <v>4</v>
      </c>
    </row>
    <row r="165" spans="2:17" ht="22.5" customHeight="1">
      <c r="B165" s="2">
        <v>65</v>
      </c>
      <c r="C165" s="2">
        <v>4</v>
      </c>
      <c r="D165" s="3">
        <v>7</v>
      </c>
      <c r="E165" s="62">
        <v>21775</v>
      </c>
      <c r="F165" s="74">
        <f>IF(ISBLANK(E165),0,IF(E165=Answers!E165,1,-1))</f>
        <v>1</v>
      </c>
      <c r="G165" s="100" t="s">
        <v>80</v>
      </c>
      <c r="H165" s="29"/>
      <c r="I165" s="148">
        <f t="shared" si="6"/>
        <v>56</v>
      </c>
      <c r="J165" s="149">
        <v>18</v>
      </c>
      <c r="K165" s="24">
        <f t="shared" si="7"/>
        <v>8064</v>
      </c>
      <c r="L165" s="24">
        <f t="shared" si="8"/>
        <v>648</v>
      </c>
      <c r="M165" s="24">
        <f t="shared" si="9"/>
        <v>8712</v>
      </c>
      <c r="N165" s="24">
        <f t="shared" si="10"/>
        <v>871</v>
      </c>
      <c r="O165" s="24">
        <f t="shared" si="11"/>
        <v>21775</v>
      </c>
      <c r="Q165" s="24">
        <v>2</v>
      </c>
    </row>
    <row r="166" spans="2:17" ht="22.5" customHeight="1">
      <c r="B166" s="2">
        <v>66</v>
      </c>
      <c r="C166" s="2">
        <v>4</v>
      </c>
      <c r="D166" s="3">
        <v>7</v>
      </c>
      <c r="E166" s="62">
        <v>20950</v>
      </c>
      <c r="F166" s="74">
        <f>IF(ISBLANK(E166),0,IF(E166=Answers!E166,1,-1))</f>
        <v>1</v>
      </c>
      <c r="G166" s="100" t="s">
        <v>81</v>
      </c>
      <c r="H166" s="29"/>
      <c r="I166" s="148">
        <f t="shared" si="6"/>
        <v>55</v>
      </c>
      <c r="J166" s="149">
        <v>13</v>
      </c>
      <c r="K166" s="24">
        <f t="shared" si="7"/>
        <v>7920</v>
      </c>
      <c r="L166" s="24">
        <f t="shared" si="8"/>
        <v>468</v>
      </c>
      <c r="M166" s="24">
        <f t="shared" si="9"/>
        <v>8388</v>
      </c>
      <c r="N166" s="24">
        <f t="shared" si="10"/>
        <v>838</v>
      </c>
      <c r="O166" s="24">
        <f t="shared" si="11"/>
        <v>20950</v>
      </c>
      <c r="Q166" s="24">
        <v>8</v>
      </c>
    </row>
    <row r="167" spans="2:17" ht="22.5" customHeight="1">
      <c r="B167" s="2">
        <v>67</v>
      </c>
      <c r="C167" s="2">
        <v>4</v>
      </c>
      <c r="D167" s="3">
        <v>7</v>
      </c>
      <c r="E167" s="62">
        <v>15550</v>
      </c>
      <c r="F167" s="74">
        <f>IF(ISBLANK(E167),0,IF(E167=Answers!E167,1,-1))</f>
        <v>1</v>
      </c>
      <c r="G167" s="100" t="s">
        <v>82</v>
      </c>
      <c r="H167" s="29"/>
      <c r="I167" s="148">
        <f t="shared" si="6"/>
        <v>39</v>
      </c>
      <c r="J167" s="149">
        <v>17</v>
      </c>
      <c r="K167" s="24">
        <f t="shared" si="7"/>
        <v>5616</v>
      </c>
      <c r="L167" s="24">
        <f t="shared" si="8"/>
        <v>612</v>
      </c>
      <c r="M167" s="24">
        <f t="shared" si="9"/>
        <v>6228</v>
      </c>
      <c r="N167" s="24">
        <f t="shared" si="10"/>
        <v>622</v>
      </c>
      <c r="O167" s="24">
        <f t="shared" si="11"/>
        <v>15550</v>
      </c>
      <c r="Q167" s="24">
        <v>8</v>
      </c>
    </row>
    <row r="168" spans="2:17" ht="22.5" customHeight="1">
      <c r="B168" s="2">
        <v>68</v>
      </c>
      <c r="C168" s="2">
        <v>4</v>
      </c>
      <c r="D168" s="3">
        <v>7</v>
      </c>
      <c r="E168" s="62">
        <v>22675</v>
      </c>
      <c r="F168" s="74">
        <f>IF(ISBLANK(E168),0,IF(E168=Answers!E168,1,-1))</f>
        <v>1</v>
      </c>
      <c r="G168" s="100" t="s">
        <v>83</v>
      </c>
      <c r="H168" s="29"/>
      <c r="I168" s="148">
        <f t="shared" si="6"/>
        <v>59</v>
      </c>
      <c r="J168" s="149">
        <v>16</v>
      </c>
      <c r="K168" s="24">
        <f t="shared" si="7"/>
        <v>8496</v>
      </c>
      <c r="L168" s="24">
        <f t="shared" si="8"/>
        <v>576</v>
      </c>
      <c r="M168" s="24">
        <f t="shared" si="9"/>
        <v>9072</v>
      </c>
      <c r="N168" s="24">
        <f t="shared" si="10"/>
        <v>907</v>
      </c>
      <c r="O168" s="24">
        <f t="shared" si="11"/>
        <v>22675</v>
      </c>
      <c r="Q168" s="24">
        <v>2</v>
      </c>
    </row>
    <row r="169" spans="2:17" ht="22.5" customHeight="1">
      <c r="B169" s="2">
        <v>69</v>
      </c>
      <c r="C169" s="2">
        <v>4</v>
      </c>
      <c r="D169" s="3">
        <v>7</v>
      </c>
      <c r="E169" s="62">
        <v>25650</v>
      </c>
      <c r="F169" s="74">
        <f>IF(ISBLANK(E169),0,IF(E169=Answers!E169,1,-1))</f>
        <v>1</v>
      </c>
      <c r="G169" s="100" t="s">
        <v>84</v>
      </c>
      <c r="H169" s="29"/>
      <c r="I169" s="148">
        <f t="shared" si="6"/>
        <v>68</v>
      </c>
      <c r="J169" s="149">
        <v>13</v>
      </c>
      <c r="K169" s="24">
        <f t="shared" si="7"/>
        <v>9792</v>
      </c>
      <c r="L169" s="24">
        <f t="shared" si="8"/>
        <v>468</v>
      </c>
      <c r="M169" s="24">
        <f t="shared" si="9"/>
        <v>10260</v>
      </c>
      <c r="N169" s="24">
        <f t="shared" si="10"/>
        <v>1026</v>
      </c>
      <c r="O169" s="24">
        <f t="shared" si="11"/>
        <v>25650</v>
      </c>
      <c r="Q169" s="24">
        <v>0</v>
      </c>
    </row>
    <row r="170" spans="2:17" ht="22.5" customHeight="1">
      <c r="B170" s="2">
        <v>70</v>
      </c>
      <c r="C170" s="2">
        <v>4</v>
      </c>
      <c r="D170" s="3">
        <v>7</v>
      </c>
      <c r="E170" s="62">
        <v>24650</v>
      </c>
      <c r="F170" s="74">
        <f>IF(ISBLANK(E170),0,IF(E170=Answers!E170,1,-1))</f>
        <v>1</v>
      </c>
      <c r="G170" s="100" t="s">
        <v>85</v>
      </c>
      <c r="H170" s="29"/>
      <c r="I170" s="148">
        <f t="shared" si="6"/>
        <v>64</v>
      </c>
      <c r="J170" s="149">
        <v>18</v>
      </c>
      <c r="K170" s="24">
        <f t="shared" si="7"/>
        <v>9216</v>
      </c>
      <c r="L170" s="24">
        <f t="shared" si="8"/>
        <v>648</v>
      </c>
      <c r="M170" s="24">
        <f t="shared" si="9"/>
        <v>9864</v>
      </c>
      <c r="N170" s="24">
        <f t="shared" si="10"/>
        <v>986</v>
      </c>
      <c r="O170" s="24">
        <f t="shared" si="11"/>
        <v>24650</v>
      </c>
      <c r="Q170" s="24">
        <v>4</v>
      </c>
    </row>
    <row r="171" spans="2:17" ht="22.5" customHeight="1">
      <c r="B171" s="2">
        <v>71</v>
      </c>
      <c r="C171" s="2">
        <v>4</v>
      </c>
      <c r="D171" s="3">
        <v>7</v>
      </c>
      <c r="E171" s="62">
        <v>25200</v>
      </c>
      <c r="F171" s="74">
        <f>IF(ISBLANK(E171),0,IF(E171=Answers!E171,1,-1))</f>
        <v>1</v>
      </c>
      <c r="G171" s="100" t="s">
        <v>86</v>
      </c>
      <c r="H171" s="29"/>
      <c r="I171" s="148">
        <f t="shared" si="6"/>
        <v>68</v>
      </c>
      <c r="J171" s="149">
        <v>8</v>
      </c>
      <c r="K171" s="24">
        <f t="shared" si="7"/>
        <v>9792</v>
      </c>
      <c r="L171" s="24">
        <f t="shared" si="8"/>
        <v>288</v>
      </c>
      <c r="M171" s="24">
        <f t="shared" si="9"/>
        <v>10080</v>
      </c>
      <c r="N171" s="24">
        <f t="shared" si="10"/>
        <v>1008</v>
      </c>
      <c r="O171" s="24">
        <f t="shared" si="11"/>
        <v>25200</v>
      </c>
      <c r="Q171" s="24">
        <v>0</v>
      </c>
    </row>
    <row r="172" spans="2:17" ht="22.5" customHeight="1">
      <c r="B172" s="2">
        <v>72</v>
      </c>
      <c r="C172" s="2">
        <v>4</v>
      </c>
      <c r="D172" s="3">
        <v>7</v>
      </c>
      <c r="E172" s="62">
        <v>23475</v>
      </c>
      <c r="F172" s="74">
        <f>IF(ISBLANK(E172),0,IF(E172=Answers!E172,1,-1))</f>
        <v>1</v>
      </c>
      <c r="G172" s="100" t="s">
        <v>87</v>
      </c>
      <c r="H172" s="29"/>
      <c r="I172" s="148">
        <f t="shared" si="6"/>
        <v>64</v>
      </c>
      <c r="J172" s="149">
        <v>5</v>
      </c>
      <c r="K172" s="24">
        <f t="shared" si="7"/>
        <v>9216</v>
      </c>
      <c r="L172" s="24">
        <f t="shared" si="8"/>
        <v>180</v>
      </c>
      <c r="M172" s="24">
        <f t="shared" si="9"/>
        <v>9396</v>
      </c>
      <c r="N172" s="24">
        <f t="shared" si="10"/>
        <v>939</v>
      </c>
      <c r="O172" s="24">
        <f t="shared" si="11"/>
        <v>23475</v>
      </c>
      <c r="Q172" s="24">
        <v>6</v>
      </c>
    </row>
    <row r="173" spans="2:17" ht="22.5" customHeight="1">
      <c r="B173" s="2">
        <v>73</v>
      </c>
      <c r="C173" s="2">
        <v>4</v>
      </c>
      <c r="D173" s="3">
        <v>7</v>
      </c>
      <c r="E173" s="62">
        <v>16375</v>
      </c>
      <c r="F173" s="74">
        <f>IF(ISBLANK(E173),0,IF(E173=Answers!E173,1,-1))</f>
        <v>1</v>
      </c>
      <c r="G173" s="100" t="s">
        <v>88</v>
      </c>
      <c r="H173" s="29"/>
      <c r="I173" s="148">
        <f t="shared" si="6"/>
        <v>42</v>
      </c>
      <c r="J173" s="149">
        <v>14</v>
      </c>
      <c r="K173" s="24">
        <f t="shared" si="7"/>
        <v>6048</v>
      </c>
      <c r="L173" s="24">
        <f t="shared" si="8"/>
        <v>504</v>
      </c>
      <c r="M173" s="24">
        <f t="shared" si="9"/>
        <v>6552</v>
      </c>
      <c r="N173" s="24">
        <f t="shared" si="10"/>
        <v>655</v>
      </c>
      <c r="O173" s="24">
        <f t="shared" si="11"/>
        <v>16375</v>
      </c>
      <c r="Q173" s="24">
        <v>2</v>
      </c>
    </row>
    <row r="174" spans="2:17" ht="22.5" customHeight="1">
      <c r="B174" s="2">
        <v>74</v>
      </c>
      <c r="C174" s="2">
        <v>4</v>
      </c>
      <c r="D174" s="3">
        <v>7</v>
      </c>
      <c r="E174" s="62">
        <v>25900</v>
      </c>
      <c r="F174" s="74">
        <f>IF(ISBLANK(E174),0,IF(E174=Answers!E174,1,-1))</f>
        <v>1</v>
      </c>
      <c r="G174" s="100" t="s">
        <v>89</v>
      </c>
      <c r="H174" s="29"/>
      <c r="I174" s="148">
        <f t="shared" si="6"/>
        <v>67</v>
      </c>
      <c r="J174" s="149">
        <v>20</v>
      </c>
      <c r="K174" s="24">
        <f t="shared" si="7"/>
        <v>9648</v>
      </c>
      <c r="L174" s="24">
        <f t="shared" si="8"/>
        <v>720</v>
      </c>
      <c r="M174" s="24">
        <f t="shared" si="9"/>
        <v>10368</v>
      </c>
      <c r="N174" s="24">
        <f t="shared" si="10"/>
        <v>1036</v>
      </c>
      <c r="O174" s="24">
        <f t="shared" si="11"/>
        <v>25900</v>
      </c>
      <c r="Q174" s="24">
        <v>8</v>
      </c>
    </row>
    <row r="175" spans="2:17" ht="22.5" customHeight="1">
      <c r="B175" s="2">
        <v>75</v>
      </c>
      <c r="C175" s="2">
        <v>4</v>
      </c>
      <c r="D175" s="3">
        <v>7</v>
      </c>
      <c r="E175" s="62">
        <v>12675</v>
      </c>
      <c r="F175" s="74">
        <f>IF(ISBLANK(E175),0,IF(E175=Answers!E175,1,-1))</f>
        <v>1</v>
      </c>
      <c r="G175" s="100" t="s">
        <v>90</v>
      </c>
      <c r="H175" s="29"/>
      <c r="I175" s="148">
        <f t="shared" si="6"/>
        <v>31</v>
      </c>
      <c r="J175" s="149">
        <v>17</v>
      </c>
      <c r="K175" s="24">
        <f t="shared" si="7"/>
        <v>4464</v>
      </c>
      <c r="L175" s="24">
        <f t="shared" si="8"/>
        <v>612</v>
      </c>
      <c r="M175" s="24">
        <f t="shared" si="9"/>
        <v>5076</v>
      </c>
      <c r="N175" s="24">
        <f t="shared" si="10"/>
        <v>507</v>
      </c>
      <c r="O175" s="24">
        <f t="shared" si="11"/>
        <v>12675</v>
      </c>
      <c r="Q175" s="24">
        <v>6</v>
      </c>
    </row>
    <row r="176" spans="2:17" ht="22.5" customHeight="1">
      <c r="B176" s="2">
        <v>76</v>
      </c>
      <c r="C176" s="2">
        <v>4</v>
      </c>
      <c r="D176" s="3">
        <v>7</v>
      </c>
      <c r="E176" s="62">
        <v>23750</v>
      </c>
      <c r="F176" s="74">
        <f>IF(ISBLANK(E176),0,IF(E176=Answers!E176,1,-1))</f>
        <v>1</v>
      </c>
      <c r="G176" s="100" t="s">
        <v>91</v>
      </c>
      <c r="H176" s="29"/>
      <c r="I176" s="148">
        <f t="shared" si="6"/>
        <v>62</v>
      </c>
      <c r="J176" s="149">
        <v>16</v>
      </c>
      <c r="K176" s="24">
        <f t="shared" si="7"/>
        <v>8928</v>
      </c>
      <c r="L176" s="24">
        <f t="shared" si="8"/>
        <v>576</v>
      </c>
      <c r="M176" s="24">
        <f t="shared" si="9"/>
        <v>9504</v>
      </c>
      <c r="N176" s="24">
        <f t="shared" si="10"/>
        <v>950</v>
      </c>
      <c r="O176" s="24">
        <f t="shared" si="11"/>
        <v>23750</v>
      </c>
      <c r="Q176" s="24">
        <v>4</v>
      </c>
    </row>
    <row r="177" spans="1:17" ht="22.5" customHeight="1">
      <c r="B177" s="2">
        <v>77</v>
      </c>
      <c r="C177" s="2">
        <v>4</v>
      </c>
      <c r="D177" s="3">
        <v>7</v>
      </c>
      <c r="E177" s="62">
        <v>18350</v>
      </c>
      <c r="F177" s="74">
        <f>IF(ISBLANK(E177),0,IF(E177=Answers!E177,1,-1))</f>
        <v>1</v>
      </c>
      <c r="G177" s="100" t="s">
        <v>92</v>
      </c>
      <c r="H177" s="29"/>
      <c r="I177" s="148">
        <f t="shared" si="6"/>
        <v>47</v>
      </c>
      <c r="J177" s="149">
        <v>16</v>
      </c>
      <c r="K177" s="24">
        <f t="shared" si="7"/>
        <v>6768</v>
      </c>
      <c r="L177" s="24">
        <f t="shared" si="8"/>
        <v>576</v>
      </c>
      <c r="M177" s="24">
        <f t="shared" si="9"/>
        <v>7344</v>
      </c>
      <c r="N177" s="24">
        <f t="shared" si="10"/>
        <v>734</v>
      </c>
      <c r="O177" s="24">
        <f t="shared" si="11"/>
        <v>18350</v>
      </c>
      <c r="Q177" s="24">
        <v>4</v>
      </c>
    </row>
    <row r="178" spans="1:17" ht="22.5" customHeight="1">
      <c r="B178" s="2">
        <v>78</v>
      </c>
      <c r="C178" s="2">
        <v>4</v>
      </c>
      <c r="D178" s="3">
        <v>7</v>
      </c>
      <c r="E178" s="62">
        <v>22225</v>
      </c>
      <c r="F178" s="74">
        <f>IF(ISBLANK(E178),0,IF(E178=Answers!E178,1,-1))</f>
        <v>1</v>
      </c>
      <c r="G178" s="100" t="s">
        <v>93</v>
      </c>
      <c r="H178" s="29"/>
      <c r="I178" s="148">
        <f t="shared" si="6"/>
        <v>58</v>
      </c>
      <c r="J178" s="149">
        <v>15</v>
      </c>
      <c r="K178" s="24">
        <f t="shared" si="7"/>
        <v>8352</v>
      </c>
      <c r="L178" s="24">
        <f t="shared" si="8"/>
        <v>540</v>
      </c>
      <c r="M178" s="24">
        <f t="shared" si="9"/>
        <v>8892</v>
      </c>
      <c r="N178" s="24">
        <f t="shared" si="10"/>
        <v>889</v>
      </c>
      <c r="O178" s="24">
        <f t="shared" si="11"/>
        <v>22225</v>
      </c>
      <c r="Q178" s="24">
        <v>2</v>
      </c>
    </row>
    <row r="179" spans="1:17" ht="22.5" customHeight="1">
      <c r="B179" s="2">
        <v>79</v>
      </c>
      <c r="C179" s="2">
        <v>4</v>
      </c>
      <c r="D179" s="3">
        <v>7</v>
      </c>
      <c r="E179" s="62">
        <v>22675</v>
      </c>
      <c r="F179" s="74">
        <f>IF(ISBLANK(E179),0,IF(E179=Answers!E179,1,-1))</f>
        <v>1</v>
      </c>
      <c r="G179" s="100" t="s">
        <v>94</v>
      </c>
      <c r="H179" s="29"/>
      <c r="I179" s="148">
        <f t="shared" si="6"/>
        <v>58</v>
      </c>
      <c r="J179" s="149">
        <v>20</v>
      </c>
      <c r="K179" s="24">
        <f t="shared" si="7"/>
        <v>8352</v>
      </c>
      <c r="L179" s="24">
        <f t="shared" si="8"/>
        <v>720</v>
      </c>
      <c r="M179" s="24">
        <f t="shared" si="9"/>
        <v>9072</v>
      </c>
      <c r="N179" s="24">
        <f t="shared" si="10"/>
        <v>907</v>
      </c>
      <c r="O179" s="24">
        <f t="shared" si="11"/>
        <v>22675</v>
      </c>
      <c r="Q179" s="24">
        <v>2</v>
      </c>
    </row>
    <row r="180" spans="1:17" ht="22.5" customHeight="1">
      <c r="B180" s="2">
        <v>80</v>
      </c>
      <c r="C180" s="2">
        <v>4</v>
      </c>
      <c r="D180" s="3">
        <v>7</v>
      </c>
      <c r="E180" s="62">
        <v>13575</v>
      </c>
      <c r="F180" s="74">
        <f>IF(ISBLANK(E180),0,IF(E180=Answers!E180,1,-1))</f>
        <v>1</v>
      </c>
      <c r="G180" s="100" t="s">
        <v>95</v>
      </c>
      <c r="H180" s="29"/>
      <c r="I180" s="148">
        <f t="shared" si="6"/>
        <v>36</v>
      </c>
      <c r="J180" s="149">
        <v>7</v>
      </c>
      <c r="K180" s="24">
        <f t="shared" si="7"/>
        <v>5184</v>
      </c>
      <c r="L180" s="24">
        <f t="shared" si="8"/>
        <v>252</v>
      </c>
      <c r="M180" s="24">
        <f t="shared" si="9"/>
        <v>5436</v>
      </c>
      <c r="N180" s="24">
        <f t="shared" si="10"/>
        <v>543</v>
      </c>
      <c r="O180" s="24">
        <f t="shared" si="11"/>
        <v>13575</v>
      </c>
      <c r="Q180" s="24">
        <v>6</v>
      </c>
    </row>
    <row r="181" spans="1:17" ht="15" customHeight="1" thickBot="1"/>
    <row r="182" spans="1:17" ht="22.5" customHeight="1" thickBot="1">
      <c r="B182" s="112" t="s">
        <v>15</v>
      </c>
      <c r="C182" s="73" t="s">
        <v>119</v>
      </c>
    </row>
    <row r="183" spans="1:17" ht="15" customHeight="1"/>
    <row r="184" spans="1:17" ht="15" customHeight="1">
      <c r="B184" s="107" t="s">
        <v>129</v>
      </c>
      <c r="C184" s="106"/>
      <c r="D184" s="86"/>
    </row>
    <row r="185" spans="1:17" ht="15" customHeight="1">
      <c r="B185" s="107" t="s">
        <v>130</v>
      </c>
      <c r="C185" s="106"/>
      <c r="D185" s="86"/>
    </row>
    <row r="186" spans="1:17" ht="15" customHeight="1">
      <c r="B186" s="105" t="s">
        <v>131</v>
      </c>
      <c r="C186" s="106"/>
      <c r="D186" s="86"/>
    </row>
    <row r="187" spans="1:17" ht="15" customHeight="1">
      <c r="B187" s="105"/>
      <c r="C187" s="106"/>
      <c r="D187" s="86"/>
    </row>
    <row r="188" spans="1:17" ht="15" customHeight="1">
      <c r="B188" s="105" t="s">
        <v>151</v>
      </c>
      <c r="C188" s="107" t="s">
        <v>169</v>
      </c>
      <c r="D188" s="86"/>
    </row>
    <row r="189" spans="1:17" ht="15" customHeight="1">
      <c r="B189" s="105"/>
      <c r="C189" s="108" t="s">
        <v>147</v>
      </c>
      <c r="D189" s="86"/>
    </row>
    <row r="190" spans="1:17" ht="15" customHeight="1">
      <c r="B190" s="105"/>
      <c r="C190" s="108" t="s">
        <v>170</v>
      </c>
      <c r="D190" s="86"/>
    </row>
    <row r="191" spans="1:17" ht="15" customHeight="1">
      <c r="B191" s="105"/>
      <c r="C191" s="108"/>
      <c r="D191" s="86"/>
    </row>
    <row r="192" spans="1:17" ht="15" customHeight="1">
      <c r="A192" s="24"/>
      <c r="B192" s="105" t="s">
        <v>176</v>
      </c>
      <c r="C192" s="108" t="s">
        <v>189</v>
      </c>
      <c r="D192" s="87"/>
      <c r="E192" s="24"/>
      <c r="F192" s="24"/>
      <c r="G192" s="24"/>
      <c r="H192" s="24"/>
      <c r="I192" s="24"/>
      <c r="J192" s="24"/>
    </row>
    <row r="193" spans="1:15" ht="15" customHeight="1">
      <c r="A193" s="24"/>
      <c r="B193" s="105"/>
      <c r="C193" s="108" t="s">
        <v>190</v>
      </c>
      <c r="D193" s="87"/>
      <c r="E193" s="24"/>
      <c r="F193" s="24"/>
      <c r="G193" s="24"/>
      <c r="H193" s="24"/>
      <c r="I193" s="24">
        <v>20</v>
      </c>
      <c r="J193" s="24">
        <v>11</v>
      </c>
    </row>
    <row r="194" spans="1:15" ht="15" customHeight="1">
      <c r="A194" s="24"/>
      <c r="B194" s="105"/>
      <c r="C194" s="108" t="s">
        <v>191</v>
      </c>
      <c r="D194" s="87"/>
      <c r="E194" s="24"/>
      <c r="F194" s="24"/>
      <c r="G194" s="24"/>
      <c r="H194" s="24"/>
      <c r="I194" s="24"/>
      <c r="J194" s="25" t="str">
        <f>"'Customer Map'!"</f>
        <v>'Customer Map'!</v>
      </c>
    </row>
    <row r="195" spans="1:15" ht="15" customHeight="1" thickBot="1">
      <c r="I195" t="s">
        <v>226</v>
      </c>
      <c r="J195" t="str" cm="1">
        <f t="array" aca="1" ref="J195" ca="1">"'" &amp; _xlfn.TEXTAFTER(CELL("adres",'Customer Map'!K20),"]")</f>
        <v>'Customer Map'!$K$20</v>
      </c>
    </row>
    <row r="196" spans="1:15" s="87" customFormat="1" ht="22.5" customHeight="1" thickBot="1">
      <c r="A196" s="86"/>
      <c r="B196" s="53" t="s">
        <v>2</v>
      </c>
      <c r="C196" s="70" t="s">
        <v>3</v>
      </c>
      <c r="D196" s="53" t="s">
        <v>4</v>
      </c>
      <c r="E196" s="93" t="s">
        <v>5</v>
      </c>
      <c r="F196" s="86"/>
      <c r="G196" s="53" t="s">
        <v>96</v>
      </c>
      <c r="H196" s="86"/>
      <c r="I196" s="86"/>
      <c r="J196" s="86"/>
    </row>
    <row r="197" spans="1:15" ht="15" customHeight="1">
      <c r="G197" s="86"/>
    </row>
    <row r="198" spans="1:15" ht="22.5" customHeight="1">
      <c r="B198" s="10" t="s">
        <v>16</v>
      </c>
      <c r="C198" s="2">
        <v>5</v>
      </c>
      <c r="D198" s="11">
        <v>0</v>
      </c>
      <c r="E198" s="1">
        <v>130</v>
      </c>
      <c r="F198" s="74">
        <f>IF(ISBLANK(E198),0,IF(E198=Answers!E198,1,-1))</f>
        <v>1</v>
      </c>
      <c r="G198" s="100">
        <v>0</v>
      </c>
      <c r="H198" s="29"/>
      <c r="I198" s="29"/>
    </row>
    <row r="199" spans="1:15" ht="15" customHeight="1">
      <c r="G199" s="101"/>
      <c r="H199" s="26"/>
      <c r="I199" s="26" t="s">
        <v>224</v>
      </c>
      <c r="J199" t="s">
        <v>225</v>
      </c>
      <c r="K199" s="24" t="s">
        <v>227</v>
      </c>
      <c r="L199" s="24" t="s">
        <v>228</v>
      </c>
      <c r="M199" s="24" t="s">
        <v>229</v>
      </c>
      <c r="N199" s="24" t="s">
        <v>230</v>
      </c>
      <c r="O199" s="24" t="s">
        <v>231</v>
      </c>
    </row>
    <row r="200" spans="1:15" ht="22.5" customHeight="1">
      <c r="B200" s="2">
        <v>81</v>
      </c>
      <c r="C200" s="2">
        <v>5</v>
      </c>
      <c r="D200" s="3">
        <v>10</v>
      </c>
      <c r="E200" s="1" cm="1">
        <f t="array" ref="E200:E219">O200:O219</f>
        <v>80</v>
      </c>
      <c r="F200" s="74">
        <f>IF(ISBLANK(E200),0,IF(E200=Answers!E200,1,-1))</f>
        <v>1</v>
      </c>
      <c r="G200" s="100">
        <v>20</v>
      </c>
      <c r="H200" s="29"/>
      <c r="I200" s="29" cm="1">
        <f t="array" ref="I200">SUM((map=G200)*_xlfn.SEQUENCE(50,1,1,1)) + 1</f>
        <v>34</v>
      </c>
      <c r="J200" cm="1">
        <f t="array" ref="J200">SUM((map=G200)*_xlfn.SEQUENCE(1,25,1,1)) + 1</f>
        <v>9</v>
      </c>
      <c r="K200" s="24" t="str">
        <f>$J$194 &amp; ADDRESS(I200,J200,4)</f>
        <v>'Customer Map'!I34</v>
      </c>
      <c r="L200" s="24">
        <f>ABS(I200-$I$193)</f>
        <v>14</v>
      </c>
      <c r="M200" s="24">
        <f>ABS(J200-$J$193)</f>
        <v>2</v>
      </c>
      <c r="N200" s="24">
        <f>SUM(L200:M200)</f>
        <v>16</v>
      </c>
      <c r="O200" s="24">
        <f>N200*5</f>
        <v>80</v>
      </c>
    </row>
    <row r="201" spans="1:15" ht="22.5" customHeight="1">
      <c r="B201" s="2">
        <v>82</v>
      </c>
      <c r="C201" s="2">
        <v>5</v>
      </c>
      <c r="D201" s="3">
        <v>10</v>
      </c>
      <c r="E201" s="1">
        <v>55</v>
      </c>
      <c r="F201" s="74">
        <f>IF(ISBLANK(E201),0,IF(E201=Answers!E201,1,-1))</f>
        <v>1</v>
      </c>
      <c r="G201" s="100">
        <v>19</v>
      </c>
      <c r="H201" s="29"/>
      <c r="I201" s="29" cm="1">
        <f t="array" ref="I201">SUM((map=G201)*_xlfn.SEQUENCE(50,1,1,1)) + 1</f>
        <v>26</v>
      </c>
      <c r="J201" cm="1">
        <f t="array" ref="J201">SUM((map=G201)*_xlfn.SEQUENCE(1,25,1,1)) + 1</f>
        <v>6</v>
      </c>
      <c r="K201" s="24" t="str">
        <f t="shared" ref="K201:K219" si="12">$J$194 &amp; ADDRESS(I201,J201,4)</f>
        <v>'Customer Map'!F26</v>
      </c>
      <c r="L201" s="24">
        <f t="shared" ref="L201:L219" si="13">ABS(I201-$I$193)</f>
        <v>6</v>
      </c>
      <c r="M201" s="24">
        <f t="shared" ref="M201:M219" si="14">ABS(J201-$J$193)</f>
        <v>5</v>
      </c>
      <c r="N201" s="24">
        <f t="shared" ref="N201:N219" si="15">SUM(L201:M201)</f>
        <v>11</v>
      </c>
      <c r="O201" s="24">
        <f t="shared" ref="O201:O219" si="16">N201*5</f>
        <v>55</v>
      </c>
    </row>
    <row r="202" spans="1:15" ht="22.5" customHeight="1">
      <c r="B202" s="2">
        <v>83</v>
      </c>
      <c r="C202" s="2">
        <v>5</v>
      </c>
      <c r="D202" s="3">
        <v>10</v>
      </c>
      <c r="E202" s="1">
        <v>145</v>
      </c>
      <c r="F202" s="74">
        <f>IF(ISBLANK(E202),0,IF(E202=Answers!E202,1,-1))</f>
        <v>1</v>
      </c>
      <c r="G202" s="100">
        <v>1</v>
      </c>
      <c r="H202" s="29"/>
      <c r="I202" s="29" cm="1">
        <f t="array" ref="I202">SUM((map=G202)*_xlfn.SEQUENCE(50,1,1,1)) + 1</f>
        <v>34</v>
      </c>
      <c r="J202" cm="1">
        <f t="array" ref="J202">SUM((map=G202)*_xlfn.SEQUENCE(1,25,1,1)) + 1</f>
        <v>26</v>
      </c>
      <c r="K202" s="24" t="str">
        <f t="shared" si="12"/>
        <v>'Customer Map'!Z34</v>
      </c>
      <c r="L202" s="24">
        <f t="shared" si="13"/>
        <v>14</v>
      </c>
      <c r="M202" s="24">
        <f t="shared" si="14"/>
        <v>15</v>
      </c>
      <c r="N202" s="24">
        <f t="shared" si="15"/>
        <v>29</v>
      </c>
      <c r="O202" s="24">
        <f t="shared" si="16"/>
        <v>145</v>
      </c>
    </row>
    <row r="203" spans="1:15" ht="22.5" customHeight="1">
      <c r="B203" s="2">
        <v>84</v>
      </c>
      <c r="C203" s="2">
        <v>5</v>
      </c>
      <c r="D203" s="3">
        <v>10</v>
      </c>
      <c r="E203" s="1">
        <v>80</v>
      </c>
      <c r="F203" s="74">
        <f>IF(ISBLANK(E203),0,IF(E203=Answers!E203,1,-1))</f>
        <v>1</v>
      </c>
      <c r="G203" s="100">
        <v>11</v>
      </c>
      <c r="H203" s="29"/>
      <c r="I203" s="29" cm="1">
        <f t="array" ref="I203">SUM((map=G203)*_xlfn.SEQUENCE(50,1,1,1)) + 1</f>
        <v>12</v>
      </c>
      <c r="J203" cm="1">
        <f t="array" ref="J203">SUM((map=G203)*_xlfn.SEQUENCE(1,25,1,1)) + 1</f>
        <v>19</v>
      </c>
      <c r="K203" s="24" t="str">
        <f t="shared" si="12"/>
        <v>'Customer Map'!S12</v>
      </c>
      <c r="L203" s="24">
        <f t="shared" si="13"/>
        <v>8</v>
      </c>
      <c r="M203" s="24">
        <f t="shared" si="14"/>
        <v>8</v>
      </c>
      <c r="N203" s="24">
        <f t="shared" si="15"/>
        <v>16</v>
      </c>
      <c r="O203" s="24">
        <f t="shared" si="16"/>
        <v>80</v>
      </c>
    </row>
    <row r="204" spans="1:15" ht="22.5" customHeight="1">
      <c r="B204" s="2">
        <v>85</v>
      </c>
      <c r="C204" s="2">
        <v>5</v>
      </c>
      <c r="D204" s="3">
        <v>10</v>
      </c>
      <c r="E204" s="1">
        <v>130</v>
      </c>
      <c r="F204" s="74">
        <f>IF(ISBLANK(E204),0,IF(E204=Answers!E204,1,-1))</f>
        <v>1</v>
      </c>
      <c r="G204" s="100">
        <v>7</v>
      </c>
      <c r="H204" s="29"/>
      <c r="I204" s="29" cm="1">
        <f t="array" ref="I204">SUM((map=G204)*_xlfn.SEQUENCE(50,1,1,1)) + 1</f>
        <v>42</v>
      </c>
      <c r="J204" cm="1">
        <f t="array" ref="J204">SUM((map=G204)*_xlfn.SEQUENCE(1,25,1,1)) + 1</f>
        <v>15</v>
      </c>
      <c r="K204" s="24" t="str">
        <f t="shared" si="12"/>
        <v>'Customer Map'!O42</v>
      </c>
      <c r="L204" s="24">
        <f t="shared" si="13"/>
        <v>22</v>
      </c>
      <c r="M204" s="24">
        <f t="shared" si="14"/>
        <v>4</v>
      </c>
      <c r="N204" s="24">
        <f t="shared" si="15"/>
        <v>26</v>
      </c>
      <c r="O204" s="24">
        <f t="shared" si="16"/>
        <v>130</v>
      </c>
    </row>
    <row r="205" spans="1:15" ht="22.5" customHeight="1">
      <c r="B205" s="2">
        <v>86</v>
      </c>
      <c r="C205" s="2">
        <v>5</v>
      </c>
      <c r="D205" s="3">
        <v>10</v>
      </c>
      <c r="E205" s="1">
        <v>70</v>
      </c>
      <c r="F205" s="74">
        <f>IF(ISBLANK(E205),0,IF(E205=Answers!E205,1,-1))</f>
        <v>1</v>
      </c>
      <c r="G205" s="100">
        <v>12</v>
      </c>
      <c r="H205" s="29"/>
      <c r="I205" s="29" cm="1">
        <f t="array" ref="I205">SUM((map=G205)*_xlfn.SEQUENCE(50,1,1,1)) + 1</f>
        <v>9</v>
      </c>
      <c r="J205" cm="1">
        <f t="array" ref="J205">SUM((map=G205)*_xlfn.SEQUENCE(1,25,1,1)) + 1</f>
        <v>8</v>
      </c>
      <c r="K205" s="24" t="str">
        <f t="shared" si="12"/>
        <v>'Customer Map'!H9</v>
      </c>
      <c r="L205" s="24">
        <f t="shared" si="13"/>
        <v>11</v>
      </c>
      <c r="M205" s="24">
        <f t="shared" si="14"/>
        <v>3</v>
      </c>
      <c r="N205" s="24">
        <f t="shared" si="15"/>
        <v>14</v>
      </c>
      <c r="O205" s="24">
        <f t="shared" si="16"/>
        <v>70</v>
      </c>
    </row>
    <row r="206" spans="1:15" ht="22.5" customHeight="1">
      <c r="B206" s="2">
        <v>87</v>
      </c>
      <c r="C206" s="2">
        <v>5</v>
      </c>
      <c r="D206" s="3">
        <v>10</v>
      </c>
      <c r="E206" s="1">
        <v>135</v>
      </c>
      <c r="F206" s="74">
        <f>IF(ISBLANK(E206),0,IF(E206=Answers!E206,1,-1))</f>
        <v>1</v>
      </c>
      <c r="G206" s="100">
        <v>4</v>
      </c>
      <c r="H206" s="29"/>
      <c r="I206" s="29" cm="1">
        <f t="array" ref="I206">SUM((map=G206)*_xlfn.SEQUENCE(50,1,1,1)) + 1</f>
        <v>43</v>
      </c>
      <c r="J206" cm="1">
        <f t="array" ref="J206">SUM((map=G206)*_xlfn.SEQUENCE(1,25,1,1)) + 1</f>
        <v>7</v>
      </c>
      <c r="K206" s="24" t="str">
        <f t="shared" si="12"/>
        <v>'Customer Map'!G43</v>
      </c>
      <c r="L206" s="24">
        <f t="shared" si="13"/>
        <v>23</v>
      </c>
      <c r="M206" s="24">
        <f t="shared" si="14"/>
        <v>4</v>
      </c>
      <c r="N206" s="24">
        <f t="shared" si="15"/>
        <v>27</v>
      </c>
      <c r="O206" s="24">
        <f t="shared" si="16"/>
        <v>135</v>
      </c>
    </row>
    <row r="207" spans="1:15" ht="22.5" customHeight="1">
      <c r="B207" s="2">
        <v>88</v>
      </c>
      <c r="C207" s="2">
        <v>5</v>
      </c>
      <c r="D207" s="3">
        <v>10</v>
      </c>
      <c r="E207" s="1">
        <v>115</v>
      </c>
      <c r="F207" s="74">
        <f>IF(ISBLANK(E207),0,IF(E207=Answers!E207,1,-1))</f>
        <v>1</v>
      </c>
      <c r="G207" s="100">
        <v>9</v>
      </c>
      <c r="H207" s="29"/>
      <c r="I207" s="29" cm="1">
        <f t="array" ref="I207">SUM((map=G207)*_xlfn.SEQUENCE(50,1,1,1)) + 1</f>
        <v>7</v>
      </c>
      <c r="J207" cm="1">
        <f t="array" ref="J207">SUM((map=G207)*_xlfn.SEQUENCE(1,25,1,1)) + 1</f>
        <v>21</v>
      </c>
      <c r="K207" s="24" t="str">
        <f t="shared" si="12"/>
        <v>'Customer Map'!U7</v>
      </c>
      <c r="L207" s="24">
        <f t="shared" si="13"/>
        <v>13</v>
      </c>
      <c r="M207" s="24">
        <f t="shared" si="14"/>
        <v>10</v>
      </c>
      <c r="N207" s="24">
        <f t="shared" si="15"/>
        <v>23</v>
      </c>
      <c r="O207" s="24">
        <f t="shared" si="16"/>
        <v>115</v>
      </c>
    </row>
    <row r="208" spans="1:15" ht="22.5" customHeight="1">
      <c r="B208" s="2">
        <v>89</v>
      </c>
      <c r="C208" s="2">
        <v>5</v>
      </c>
      <c r="D208" s="3">
        <v>10</v>
      </c>
      <c r="E208" s="1">
        <v>75</v>
      </c>
      <c r="F208" s="74">
        <f>IF(ISBLANK(E208),0,IF(E208=Answers!E208,1,-1))</f>
        <v>1</v>
      </c>
      <c r="G208" s="100">
        <v>16</v>
      </c>
      <c r="H208" s="29"/>
      <c r="I208" s="29" cm="1">
        <f t="array" ref="I208">SUM((map=G208)*_xlfn.SEQUENCE(50,1,1,1)) + 1</f>
        <v>29</v>
      </c>
      <c r="J208" cm="1">
        <f t="array" ref="J208">SUM((map=G208)*_xlfn.SEQUENCE(1,25,1,1)) + 1</f>
        <v>17</v>
      </c>
      <c r="K208" s="24" t="str">
        <f t="shared" si="12"/>
        <v>'Customer Map'!Q29</v>
      </c>
      <c r="L208" s="24">
        <f t="shared" si="13"/>
        <v>9</v>
      </c>
      <c r="M208" s="24">
        <f t="shared" si="14"/>
        <v>6</v>
      </c>
      <c r="N208" s="24">
        <f t="shared" si="15"/>
        <v>15</v>
      </c>
      <c r="O208" s="24">
        <f t="shared" si="16"/>
        <v>75</v>
      </c>
    </row>
    <row r="209" spans="2:15" ht="22.5" customHeight="1">
      <c r="B209" s="2">
        <v>90</v>
      </c>
      <c r="C209" s="2">
        <v>5</v>
      </c>
      <c r="D209" s="3">
        <v>10</v>
      </c>
      <c r="E209" s="1">
        <v>60</v>
      </c>
      <c r="F209" s="74">
        <f>IF(ISBLANK(E209),0,IF(E209=Answers!E209,1,-1))</f>
        <v>1</v>
      </c>
      <c r="G209" s="100">
        <v>10</v>
      </c>
      <c r="H209" s="29"/>
      <c r="I209" s="29" cm="1">
        <f t="array" ref="I209">SUM((map=G209)*_xlfn.SEQUENCE(50,1,1,1)) + 1</f>
        <v>24</v>
      </c>
      <c r="J209" cm="1">
        <f t="array" ref="J209">SUM((map=G209)*_xlfn.SEQUENCE(1,25,1,1)) + 1</f>
        <v>3</v>
      </c>
      <c r="K209" s="24" t="str">
        <f t="shared" si="12"/>
        <v>'Customer Map'!C24</v>
      </c>
      <c r="L209" s="24">
        <f t="shared" si="13"/>
        <v>4</v>
      </c>
      <c r="M209" s="24">
        <f t="shared" si="14"/>
        <v>8</v>
      </c>
      <c r="N209" s="24">
        <f t="shared" si="15"/>
        <v>12</v>
      </c>
      <c r="O209" s="24">
        <f t="shared" si="16"/>
        <v>60</v>
      </c>
    </row>
    <row r="210" spans="2:15" ht="22.5" customHeight="1">
      <c r="B210" s="2">
        <v>91</v>
      </c>
      <c r="C210" s="2">
        <v>5</v>
      </c>
      <c r="D210" s="3">
        <v>10</v>
      </c>
      <c r="E210" s="1">
        <v>220</v>
      </c>
      <c r="F210" s="74">
        <f>IF(ISBLANK(E210),0,IF(E210=Answers!E210,1,-1))</f>
        <v>1</v>
      </c>
      <c r="G210" s="100">
        <v>5</v>
      </c>
      <c r="H210" s="29"/>
      <c r="I210" s="29" cm="1">
        <f t="array" ref="I210">SUM((map=G210)*_xlfn.SEQUENCE(50,1,1,1)) + 1</f>
        <v>50</v>
      </c>
      <c r="J210" cm="1">
        <f t="array" ref="J210">SUM((map=G210)*_xlfn.SEQUENCE(1,25,1,1)) + 1</f>
        <v>25</v>
      </c>
      <c r="K210" s="24" t="str">
        <f t="shared" si="12"/>
        <v>'Customer Map'!Y50</v>
      </c>
      <c r="L210" s="24">
        <f t="shared" si="13"/>
        <v>30</v>
      </c>
      <c r="M210" s="24">
        <f t="shared" si="14"/>
        <v>14</v>
      </c>
      <c r="N210" s="24">
        <f t="shared" si="15"/>
        <v>44</v>
      </c>
      <c r="O210" s="24">
        <f t="shared" si="16"/>
        <v>220</v>
      </c>
    </row>
    <row r="211" spans="2:15" ht="22.5" customHeight="1">
      <c r="B211" s="2">
        <v>92</v>
      </c>
      <c r="C211" s="2">
        <v>5</v>
      </c>
      <c r="D211" s="3">
        <v>10</v>
      </c>
      <c r="E211" s="1">
        <v>115</v>
      </c>
      <c r="F211" s="74">
        <f>IF(ISBLANK(E211),0,IF(E211=Answers!E211,1,-1))</f>
        <v>1</v>
      </c>
      <c r="G211" s="100">
        <v>8</v>
      </c>
      <c r="H211" s="29"/>
      <c r="I211" s="29" cm="1">
        <f t="array" ref="I211">SUM((map=G211)*_xlfn.SEQUENCE(50,1,1,1)) + 1</f>
        <v>31</v>
      </c>
      <c r="J211" cm="1">
        <f t="array" ref="J211">SUM((map=G211)*_xlfn.SEQUENCE(1,25,1,1)) + 1</f>
        <v>23</v>
      </c>
      <c r="K211" s="24" t="str">
        <f t="shared" si="12"/>
        <v>'Customer Map'!W31</v>
      </c>
      <c r="L211" s="24">
        <f t="shared" si="13"/>
        <v>11</v>
      </c>
      <c r="M211" s="24">
        <f t="shared" si="14"/>
        <v>12</v>
      </c>
      <c r="N211" s="24">
        <f t="shared" si="15"/>
        <v>23</v>
      </c>
      <c r="O211" s="24">
        <f t="shared" si="16"/>
        <v>115</v>
      </c>
    </row>
    <row r="212" spans="2:15" ht="22.5" customHeight="1">
      <c r="B212" s="2">
        <v>93</v>
      </c>
      <c r="C212" s="2">
        <v>5</v>
      </c>
      <c r="D212" s="3">
        <v>10</v>
      </c>
      <c r="E212" s="1">
        <v>110</v>
      </c>
      <c r="F212" s="74">
        <f>IF(ISBLANK(E212),0,IF(E212=Answers!E212,1,-1))</f>
        <v>1</v>
      </c>
      <c r="G212" s="100">
        <v>15</v>
      </c>
      <c r="H212" s="29"/>
      <c r="I212" s="29" cm="1">
        <f t="array" ref="I212">SUM((map=G212)*_xlfn.SEQUENCE(50,1,1,1)) + 1</f>
        <v>11</v>
      </c>
      <c r="J212" cm="1">
        <f t="array" ref="J212">SUM((map=G212)*_xlfn.SEQUENCE(1,25,1,1)) + 1</f>
        <v>24</v>
      </c>
      <c r="K212" s="24" t="str">
        <f t="shared" si="12"/>
        <v>'Customer Map'!X11</v>
      </c>
      <c r="L212" s="24">
        <f t="shared" si="13"/>
        <v>9</v>
      </c>
      <c r="M212" s="24">
        <f t="shared" si="14"/>
        <v>13</v>
      </c>
      <c r="N212" s="24">
        <f t="shared" si="15"/>
        <v>22</v>
      </c>
      <c r="O212" s="24">
        <f t="shared" si="16"/>
        <v>110</v>
      </c>
    </row>
    <row r="213" spans="2:15" ht="22.5" customHeight="1">
      <c r="B213" s="2">
        <v>94</v>
      </c>
      <c r="C213" s="2">
        <v>5</v>
      </c>
      <c r="D213" s="3">
        <v>10</v>
      </c>
      <c r="E213" s="1">
        <v>35</v>
      </c>
      <c r="F213" s="74">
        <f>IF(ISBLANK(E213),0,IF(E213=Answers!E213,1,-1))</f>
        <v>1</v>
      </c>
      <c r="G213" s="100">
        <v>18</v>
      </c>
      <c r="H213" s="29"/>
      <c r="I213" s="29" cm="1">
        <f t="array" ref="I213">SUM((map=G213)*_xlfn.SEQUENCE(50,1,1,1)) + 1</f>
        <v>17</v>
      </c>
      <c r="J213" cm="1">
        <f t="array" ref="J213">SUM((map=G213)*_xlfn.SEQUENCE(1,25,1,1)) + 1</f>
        <v>7</v>
      </c>
      <c r="K213" s="24" t="str">
        <f t="shared" si="12"/>
        <v>'Customer Map'!G17</v>
      </c>
      <c r="L213" s="24">
        <f t="shared" si="13"/>
        <v>3</v>
      </c>
      <c r="M213" s="24">
        <f t="shared" si="14"/>
        <v>4</v>
      </c>
      <c r="N213" s="24">
        <f t="shared" si="15"/>
        <v>7</v>
      </c>
      <c r="O213" s="24">
        <f t="shared" si="16"/>
        <v>35</v>
      </c>
    </row>
    <row r="214" spans="2:15" ht="22.5" customHeight="1">
      <c r="B214" s="2">
        <v>95</v>
      </c>
      <c r="C214" s="2">
        <v>5</v>
      </c>
      <c r="D214" s="3">
        <v>10</v>
      </c>
      <c r="E214" s="1">
        <v>110</v>
      </c>
      <c r="F214" s="74">
        <f>IF(ISBLANK(E214),0,IF(E214=Answers!E214,1,-1))</f>
        <v>1</v>
      </c>
      <c r="G214" s="100">
        <v>13</v>
      </c>
      <c r="H214" s="29"/>
      <c r="I214" s="29" cm="1">
        <f t="array" ref="I214">SUM((map=G214)*_xlfn.SEQUENCE(50,1,1,1)) + 1</f>
        <v>6</v>
      </c>
      <c r="J214" cm="1">
        <f t="array" ref="J214">SUM((map=G214)*_xlfn.SEQUENCE(1,25,1,1)) + 1</f>
        <v>19</v>
      </c>
      <c r="K214" s="24" t="str">
        <f t="shared" si="12"/>
        <v>'Customer Map'!S6</v>
      </c>
      <c r="L214" s="24">
        <f t="shared" si="13"/>
        <v>14</v>
      </c>
      <c r="M214" s="24">
        <f t="shared" si="14"/>
        <v>8</v>
      </c>
      <c r="N214" s="24">
        <f t="shared" si="15"/>
        <v>22</v>
      </c>
      <c r="O214" s="24">
        <f t="shared" si="16"/>
        <v>110</v>
      </c>
    </row>
    <row r="215" spans="2:15" ht="22.5" customHeight="1">
      <c r="B215" s="2">
        <v>96</v>
      </c>
      <c r="C215" s="2">
        <v>5</v>
      </c>
      <c r="D215" s="3">
        <v>10</v>
      </c>
      <c r="E215" s="1">
        <v>90</v>
      </c>
      <c r="F215" s="74">
        <f>IF(ISBLANK(E215),0,IF(E215=Answers!E215,1,-1))</f>
        <v>1</v>
      </c>
      <c r="G215" s="100">
        <v>3</v>
      </c>
      <c r="H215" s="29"/>
      <c r="I215" s="29" cm="1">
        <f t="array" ref="I215">SUM((map=G215)*_xlfn.SEQUENCE(50,1,1,1)) + 1</f>
        <v>24</v>
      </c>
      <c r="J215" cm="1">
        <f t="array" ref="J215">SUM((map=G215)*_xlfn.SEQUENCE(1,25,1,1)) + 1</f>
        <v>25</v>
      </c>
      <c r="K215" s="24" t="str">
        <f t="shared" si="12"/>
        <v>'Customer Map'!Y24</v>
      </c>
      <c r="L215" s="24">
        <f t="shared" si="13"/>
        <v>4</v>
      </c>
      <c r="M215" s="24">
        <f t="shared" si="14"/>
        <v>14</v>
      </c>
      <c r="N215" s="24">
        <f t="shared" si="15"/>
        <v>18</v>
      </c>
      <c r="O215" s="24">
        <f t="shared" si="16"/>
        <v>90</v>
      </c>
    </row>
    <row r="216" spans="2:15" ht="22.5" customHeight="1">
      <c r="B216" s="2">
        <v>97</v>
      </c>
      <c r="C216" s="2">
        <v>5</v>
      </c>
      <c r="D216" s="3">
        <v>10</v>
      </c>
      <c r="E216" s="1">
        <v>70</v>
      </c>
      <c r="F216" s="74">
        <f>IF(ISBLANK(E216),0,IF(E216=Answers!E216,1,-1))</f>
        <v>1</v>
      </c>
      <c r="G216" s="100">
        <v>2</v>
      </c>
      <c r="H216" s="29"/>
      <c r="I216" s="29" cm="1">
        <f t="array" ref="I216">SUM((map=G216)*_xlfn.SEQUENCE(50,1,1,1)) + 1</f>
        <v>27</v>
      </c>
      <c r="J216" cm="1">
        <f t="array" ref="J216">SUM((map=G216)*_xlfn.SEQUENCE(1,25,1,1)) + 1</f>
        <v>18</v>
      </c>
      <c r="K216" s="24" t="str">
        <f t="shared" si="12"/>
        <v>'Customer Map'!R27</v>
      </c>
      <c r="L216" s="24">
        <f t="shared" si="13"/>
        <v>7</v>
      </c>
      <c r="M216" s="24">
        <f t="shared" si="14"/>
        <v>7</v>
      </c>
      <c r="N216" s="24">
        <f t="shared" si="15"/>
        <v>14</v>
      </c>
      <c r="O216" s="24">
        <f t="shared" si="16"/>
        <v>70</v>
      </c>
    </row>
    <row r="217" spans="2:15" ht="22.5" customHeight="1">
      <c r="B217" s="2">
        <v>98</v>
      </c>
      <c r="C217" s="2">
        <v>5</v>
      </c>
      <c r="D217" s="3">
        <v>10</v>
      </c>
      <c r="E217" s="1">
        <v>90</v>
      </c>
      <c r="F217" s="74">
        <f>IF(ISBLANK(E217),0,IF(E217=Answers!E217,1,-1))</f>
        <v>1</v>
      </c>
      <c r="G217" s="100">
        <v>17</v>
      </c>
      <c r="H217" s="29"/>
      <c r="I217" s="29" cm="1">
        <f t="array" ref="I217">SUM((map=G217)*_xlfn.SEQUENCE(50,1,1,1)) + 1</f>
        <v>3</v>
      </c>
      <c r="J217" cm="1">
        <f t="array" ref="J217">SUM((map=G217)*_xlfn.SEQUENCE(1,25,1,1)) + 1</f>
        <v>12</v>
      </c>
      <c r="K217" s="24" t="str">
        <f t="shared" si="12"/>
        <v>'Customer Map'!L3</v>
      </c>
      <c r="L217" s="24">
        <f t="shared" si="13"/>
        <v>17</v>
      </c>
      <c r="M217" s="24">
        <f t="shared" si="14"/>
        <v>1</v>
      </c>
      <c r="N217" s="24">
        <f t="shared" si="15"/>
        <v>18</v>
      </c>
      <c r="O217" s="24">
        <f t="shared" si="16"/>
        <v>90</v>
      </c>
    </row>
    <row r="218" spans="2:15" ht="22.5" customHeight="1">
      <c r="B218" s="2">
        <v>99</v>
      </c>
      <c r="C218" s="2">
        <v>5</v>
      </c>
      <c r="D218" s="3">
        <v>10</v>
      </c>
      <c r="E218" s="1">
        <v>50</v>
      </c>
      <c r="F218" s="74">
        <f>IF(ISBLANK(E218),0,IF(E218=Answers!E218,1,-1))</f>
        <v>1</v>
      </c>
      <c r="G218" s="100">
        <v>14</v>
      </c>
      <c r="H218" s="29"/>
      <c r="I218" s="29" cm="1">
        <f t="array" ref="I218">SUM((map=G218)*_xlfn.SEQUENCE(50,1,1,1)) + 1</f>
        <v>25</v>
      </c>
      <c r="J218" cm="1">
        <f t="array" ref="J218">SUM((map=G218)*_xlfn.SEQUENCE(1,25,1,1)) + 1</f>
        <v>16</v>
      </c>
      <c r="K218" s="24" t="str">
        <f t="shared" si="12"/>
        <v>'Customer Map'!P25</v>
      </c>
      <c r="L218" s="24">
        <f t="shared" si="13"/>
        <v>5</v>
      </c>
      <c r="M218" s="24">
        <f t="shared" si="14"/>
        <v>5</v>
      </c>
      <c r="N218" s="24">
        <f t="shared" si="15"/>
        <v>10</v>
      </c>
      <c r="O218" s="24">
        <f t="shared" si="16"/>
        <v>50</v>
      </c>
    </row>
    <row r="219" spans="2:15" ht="22.5" customHeight="1">
      <c r="B219" s="2">
        <v>100</v>
      </c>
      <c r="C219" s="2">
        <v>5</v>
      </c>
      <c r="D219" s="3">
        <v>10</v>
      </c>
      <c r="E219" s="1">
        <v>175</v>
      </c>
      <c r="F219" s="74">
        <f>IF(ISBLANK(E219),0,IF(E219=Answers!E219,1,-1))</f>
        <v>1</v>
      </c>
      <c r="G219" s="100">
        <v>6</v>
      </c>
      <c r="H219" s="29"/>
      <c r="I219" s="29" cm="1">
        <f t="array" ref="I219">SUM((map=G219)*_xlfn.SEQUENCE(50,1,1,1)) + 1</f>
        <v>47</v>
      </c>
      <c r="J219" cm="1">
        <f t="array" ref="J219">SUM((map=G219)*_xlfn.SEQUENCE(1,25,1,1)) + 1</f>
        <v>3</v>
      </c>
      <c r="K219" s="24" t="str">
        <f t="shared" si="12"/>
        <v>'Customer Map'!C47</v>
      </c>
      <c r="L219" s="24">
        <f t="shared" si="13"/>
        <v>27</v>
      </c>
      <c r="M219" s="24">
        <f t="shared" si="14"/>
        <v>8</v>
      </c>
      <c r="N219" s="24">
        <f t="shared" si="15"/>
        <v>35</v>
      </c>
      <c r="O219" s="24">
        <f t="shared" si="16"/>
        <v>175</v>
      </c>
    </row>
    <row r="220" spans="2:15" ht="15.75" thickBot="1"/>
    <row r="221" spans="2:15" ht="22.5" customHeight="1" thickBot="1">
      <c r="B221" s="112" t="s">
        <v>24</v>
      </c>
      <c r="C221" s="72" t="s">
        <v>11</v>
      </c>
    </row>
    <row r="222" spans="2:15" ht="15" customHeight="1"/>
    <row r="223" spans="2:15" ht="15" customHeight="1">
      <c r="B223" s="107" t="s">
        <v>132</v>
      </c>
      <c r="C223" s="106"/>
      <c r="D223" s="86"/>
    </row>
    <row r="224" spans="2:15" ht="15" customHeight="1">
      <c r="B224" s="105" t="s">
        <v>211</v>
      </c>
      <c r="C224" s="106"/>
      <c r="D224" s="86"/>
    </row>
    <row r="225" spans="1:14" ht="15" customHeight="1">
      <c r="B225" s="105"/>
      <c r="C225" s="106"/>
      <c r="D225" s="86"/>
    </row>
    <row r="226" spans="1:14" ht="15" customHeight="1">
      <c r="B226" s="105" t="s">
        <v>150</v>
      </c>
      <c r="C226" s="107" t="s">
        <v>169</v>
      </c>
      <c r="D226" s="86"/>
    </row>
    <row r="227" spans="1:14" ht="15" customHeight="1">
      <c r="B227" s="105"/>
      <c r="C227" s="106" t="s">
        <v>148</v>
      </c>
      <c r="D227" s="86"/>
    </row>
    <row r="228" spans="1:14" ht="15" customHeight="1">
      <c r="B228" s="105"/>
      <c r="C228" s="106" t="s">
        <v>149</v>
      </c>
      <c r="D228" s="86"/>
    </row>
    <row r="229" spans="1:14" ht="15" customHeight="1">
      <c r="B229" s="105"/>
      <c r="C229" s="106" t="s">
        <v>171</v>
      </c>
      <c r="D229" s="86"/>
    </row>
    <row r="230" spans="1:14" s="28" customFormat="1" ht="15" customHeight="1">
      <c r="A230" s="27"/>
      <c r="B230" s="109"/>
      <c r="C230" s="110"/>
      <c r="D230" s="109"/>
      <c r="E230" s="27"/>
      <c r="F230" s="27"/>
      <c r="G230" s="27"/>
      <c r="H230" s="27"/>
      <c r="I230" s="27"/>
      <c r="J230" s="27"/>
    </row>
    <row r="231" spans="1:14" ht="15" customHeight="1">
      <c r="A231" s="24"/>
      <c r="B231" s="105" t="s">
        <v>176</v>
      </c>
      <c r="C231" s="108" t="s">
        <v>192</v>
      </c>
      <c r="D231" s="87"/>
      <c r="E231" s="24"/>
      <c r="F231" s="24"/>
      <c r="G231" s="24"/>
      <c r="H231" s="24"/>
      <c r="I231" s="24"/>
      <c r="J231" s="24"/>
    </row>
    <row r="232" spans="1:14" ht="15" customHeight="1">
      <c r="A232" s="24"/>
      <c r="B232" s="105"/>
      <c r="C232" s="108" t="s">
        <v>193</v>
      </c>
      <c r="D232" s="87"/>
      <c r="E232" s="24"/>
      <c r="F232" s="24"/>
      <c r="G232" s="24"/>
      <c r="H232" s="24"/>
      <c r="I232" s="24"/>
      <c r="J232" s="24"/>
    </row>
    <row r="233" spans="1:14" ht="15" customHeight="1">
      <c r="A233" s="24"/>
      <c r="B233" s="105"/>
      <c r="C233" s="108" t="s">
        <v>194</v>
      </c>
      <c r="D233" s="87"/>
      <c r="E233" s="24"/>
      <c r="F233" s="24"/>
      <c r="G233" s="24"/>
      <c r="H233" s="24"/>
      <c r="I233" s="24"/>
      <c r="J233" s="24"/>
    </row>
    <row r="234" spans="1:14" ht="15" customHeight="1" thickBot="1"/>
    <row r="235" spans="1:14" s="87" customFormat="1" ht="22.5" customHeight="1" thickBot="1">
      <c r="A235" s="86"/>
      <c r="B235" s="53" t="s">
        <v>2</v>
      </c>
      <c r="C235" s="70" t="s">
        <v>3</v>
      </c>
      <c r="D235" s="53" t="s">
        <v>4</v>
      </c>
      <c r="E235" s="93" t="s">
        <v>5</v>
      </c>
      <c r="F235" s="86"/>
      <c r="G235" s="53" t="s">
        <v>96</v>
      </c>
      <c r="H235" s="86"/>
      <c r="I235" s="86"/>
      <c r="J235" s="86"/>
    </row>
    <row r="236" spans="1:14" ht="15" customHeight="1">
      <c r="G236" s="86"/>
    </row>
    <row r="237" spans="1:14" ht="22.5" customHeight="1">
      <c r="B237" s="10" t="s">
        <v>25</v>
      </c>
      <c r="C237" s="2">
        <v>6</v>
      </c>
      <c r="D237" s="11">
        <v>0</v>
      </c>
      <c r="E237" s="1">
        <v>96</v>
      </c>
      <c r="F237" s="74">
        <f>IF(ISBLANK(E237),0,IF(E237=Answers!E237,1,-1))</f>
        <v>1</v>
      </c>
      <c r="G237" s="100">
        <v>0</v>
      </c>
      <c r="H237" s="29"/>
      <c r="I237" s="29"/>
    </row>
    <row r="238" spans="1:14" ht="15" customHeight="1">
      <c r="G238" s="101"/>
      <c r="H238" s="26"/>
      <c r="I238" s="26" t="s">
        <v>224</v>
      </c>
      <c r="J238" t="s">
        <v>225</v>
      </c>
      <c r="K238" s="24" t="s">
        <v>227</v>
      </c>
      <c r="L238" s="24" t="s">
        <v>228</v>
      </c>
      <c r="M238" s="24" t="s">
        <v>229</v>
      </c>
      <c r="N238" s="24" t="s">
        <v>230</v>
      </c>
    </row>
    <row r="239" spans="1:14" ht="22.5" customHeight="1">
      <c r="B239" s="2">
        <v>101</v>
      </c>
      <c r="C239" s="2">
        <v>6</v>
      </c>
      <c r="D239" s="3">
        <v>7</v>
      </c>
      <c r="E239" s="1" cm="1">
        <f t="array" ref="E239:E258">N239:N258</f>
        <v>112</v>
      </c>
      <c r="F239" s="74">
        <f>IF(ISBLANK(E239),0,IF(E239=Answers!E239,1,-1))</f>
        <v>1</v>
      </c>
      <c r="G239" s="100">
        <v>7</v>
      </c>
      <c r="H239" s="29"/>
      <c r="I239" s="29" cm="1">
        <f t="array" ref="I239">SUM((map=G239)*_xlfn.SEQUENCE(50,1,1,1)) + 1</f>
        <v>42</v>
      </c>
      <c r="J239" cm="1">
        <f t="array" ref="J239">SUM((map=G239)*_xlfn.SEQUENCE(1,25,1,1)) + 1</f>
        <v>15</v>
      </c>
      <c r="K239" s="24" t="str">
        <f>$J$194 &amp; ADDRESS(I239,J239,4)</f>
        <v>'Customer Map'!O42</v>
      </c>
      <c r="L239" s="24">
        <f>ABS(I239-$I$193)</f>
        <v>22</v>
      </c>
      <c r="M239" s="24">
        <f>ABS(J239-$J$193)</f>
        <v>4</v>
      </c>
      <c r="N239" s="24">
        <f>ROUND(SQRT(POWER(L239*5,2) + POWER(M239*5,2)),0)</f>
        <v>112</v>
      </c>
    </row>
    <row r="240" spans="1:14" ht="22.5" customHeight="1">
      <c r="B240" s="2">
        <v>102</v>
      </c>
      <c r="C240" s="2">
        <v>6</v>
      </c>
      <c r="D240" s="3">
        <v>7</v>
      </c>
      <c r="E240" s="1">
        <v>71</v>
      </c>
      <c r="F240" s="74">
        <f>IF(ISBLANK(E240),0,IF(E240=Answers!E240,1,-1))</f>
        <v>1</v>
      </c>
      <c r="G240" s="100">
        <v>20</v>
      </c>
      <c r="H240" s="29"/>
      <c r="I240" s="29" cm="1">
        <f t="array" ref="I240">SUM((map=G240)*_xlfn.SEQUENCE(50,1,1,1)) + 1</f>
        <v>34</v>
      </c>
      <c r="J240" cm="1">
        <f t="array" ref="J240">SUM((map=G240)*_xlfn.SEQUENCE(1,25,1,1)) + 1</f>
        <v>9</v>
      </c>
      <c r="K240" s="24" t="str">
        <f t="shared" ref="K240:K258" si="17">$J$194 &amp; ADDRESS(I240,J240,4)</f>
        <v>'Customer Map'!I34</v>
      </c>
      <c r="L240" s="24">
        <f t="shared" ref="L240:L258" si="18">ABS(I240-$I$193)</f>
        <v>14</v>
      </c>
      <c r="M240" s="24">
        <f t="shared" ref="M240:M258" si="19">ABS(J240-$J$193)</f>
        <v>2</v>
      </c>
      <c r="N240" s="24">
        <f t="shared" ref="N240:N258" si="20">ROUND(SQRT(POWER(L240*5,2) + POWER(M240*5,2)),0)</f>
        <v>71</v>
      </c>
    </row>
    <row r="241" spans="2:14" ht="22.5" customHeight="1">
      <c r="B241" s="2">
        <v>103</v>
      </c>
      <c r="C241" s="2">
        <v>6</v>
      </c>
      <c r="D241" s="3">
        <v>7</v>
      </c>
      <c r="E241" s="1">
        <v>39</v>
      </c>
      <c r="F241" s="74">
        <f>IF(ISBLANK(E241),0,IF(E241=Answers!E241,1,-1))</f>
        <v>1</v>
      </c>
      <c r="G241" s="100">
        <v>19</v>
      </c>
      <c r="H241" s="29"/>
      <c r="I241" s="29" cm="1">
        <f t="array" ref="I241">SUM((map=G241)*_xlfn.SEQUENCE(50,1,1,1)) + 1</f>
        <v>26</v>
      </c>
      <c r="J241" cm="1">
        <f t="array" ref="J241">SUM((map=G241)*_xlfn.SEQUENCE(1,25,1,1)) + 1</f>
        <v>6</v>
      </c>
      <c r="K241" s="24" t="str">
        <f t="shared" si="17"/>
        <v>'Customer Map'!F26</v>
      </c>
      <c r="L241" s="24">
        <f t="shared" si="18"/>
        <v>6</v>
      </c>
      <c r="M241" s="24">
        <f t="shared" si="19"/>
        <v>5</v>
      </c>
      <c r="N241" s="24">
        <f t="shared" si="20"/>
        <v>39</v>
      </c>
    </row>
    <row r="242" spans="2:14" ht="22.5" customHeight="1">
      <c r="B242" s="2">
        <v>104</v>
      </c>
      <c r="C242" s="2">
        <v>6</v>
      </c>
      <c r="D242" s="3">
        <v>7</v>
      </c>
      <c r="E242" s="1">
        <v>57</v>
      </c>
      <c r="F242" s="74">
        <f>IF(ISBLANK(E242),0,IF(E242=Answers!E242,1,-1))</f>
        <v>1</v>
      </c>
      <c r="G242" s="100">
        <v>11</v>
      </c>
      <c r="H242" s="29"/>
      <c r="I242" s="29" cm="1">
        <f t="array" ref="I242">SUM((map=G242)*_xlfn.SEQUENCE(50,1,1,1)) + 1</f>
        <v>12</v>
      </c>
      <c r="J242" cm="1">
        <f t="array" ref="J242">SUM((map=G242)*_xlfn.SEQUENCE(1,25,1,1)) + 1</f>
        <v>19</v>
      </c>
      <c r="K242" s="24" t="str">
        <f t="shared" si="17"/>
        <v>'Customer Map'!S12</v>
      </c>
      <c r="L242" s="24">
        <f t="shared" si="18"/>
        <v>8</v>
      </c>
      <c r="M242" s="24">
        <f t="shared" si="19"/>
        <v>8</v>
      </c>
      <c r="N242" s="24">
        <f t="shared" si="20"/>
        <v>57</v>
      </c>
    </row>
    <row r="243" spans="2:14" ht="22.5" customHeight="1">
      <c r="B243" s="2">
        <v>105</v>
      </c>
      <c r="C243" s="2">
        <v>6</v>
      </c>
      <c r="D243" s="3">
        <v>7</v>
      </c>
      <c r="E243" s="1">
        <v>141</v>
      </c>
      <c r="F243" s="74">
        <f>IF(ISBLANK(E243),0,IF(E243=Answers!E243,1,-1))</f>
        <v>1</v>
      </c>
      <c r="G243" s="100">
        <v>6</v>
      </c>
      <c r="H243" s="29"/>
      <c r="I243" s="29" cm="1">
        <f t="array" ref="I243">SUM((map=G243)*_xlfn.SEQUENCE(50,1,1,1)) + 1</f>
        <v>47</v>
      </c>
      <c r="J243" cm="1">
        <f t="array" ref="J243">SUM((map=G243)*_xlfn.SEQUENCE(1,25,1,1)) + 1</f>
        <v>3</v>
      </c>
      <c r="K243" s="24" t="str">
        <f t="shared" si="17"/>
        <v>'Customer Map'!C47</v>
      </c>
      <c r="L243" s="24">
        <f t="shared" si="18"/>
        <v>27</v>
      </c>
      <c r="M243" s="24">
        <f t="shared" si="19"/>
        <v>8</v>
      </c>
      <c r="N243" s="24">
        <f t="shared" si="20"/>
        <v>141</v>
      </c>
    </row>
    <row r="244" spans="2:14" ht="22.5" customHeight="1">
      <c r="B244" s="2">
        <v>106</v>
      </c>
      <c r="C244" s="2">
        <v>6</v>
      </c>
      <c r="D244" s="3">
        <v>7</v>
      </c>
      <c r="E244" s="1">
        <v>166</v>
      </c>
      <c r="F244" s="74">
        <f>IF(ISBLANK(E244),0,IF(E244=Answers!E244,1,-1))</f>
        <v>1</v>
      </c>
      <c r="G244" s="100">
        <v>5</v>
      </c>
      <c r="H244" s="29"/>
      <c r="I244" s="29" cm="1">
        <f t="array" ref="I244">SUM((map=G244)*_xlfn.SEQUENCE(50,1,1,1)) + 1</f>
        <v>50</v>
      </c>
      <c r="J244" cm="1">
        <f t="array" ref="J244">SUM((map=G244)*_xlfn.SEQUENCE(1,25,1,1)) + 1</f>
        <v>25</v>
      </c>
      <c r="K244" s="24" t="str">
        <f t="shared" si="17"/>
        <v>'Customer Map'!Y50</v>
      </c>
      <c r="L244" s="24">
        <f t="shared" si="18"/>
        <v>30</v>
      </c>
      <c r="M244" s="24">
        <f t="shared" si="19"/>
        <v>14</v>
      </c>
      <c r="N244" s="24">
        <f t="shared" si="20"/>
        <v>166</v>
      </c>
    </row>
    <row r="245" spans="2:14" ht="22.5" customHeight="1">
      <c r="B245" s="2">
        <v>107</v>
      </c>
      <c r="C245" s="2">
        <v>6</v>
      </c>
      <c r="D245" s="3">
        <v>7</v>
      </c>
      <c r="E245" s="1">
        <v>79</v>
      </c>
      <c r="F245" s="74">
        <f>IF(ISBLANK(E245),0,IF(E245=Answers!E245,1,-1))</f>
        <v>1</v>
      </c>
      <c r="G245" s="100">
        <v>15</v>
      </c>
      <c r="H245" s="29"/>
      <c r="I245" s="29" cm="1">
        <f t="array" ref="I245">SUM((map=G245)*_xlfn.SEQUENCE(50,1,1,1)) + 1</f>
        <v>11</v>
      </c>
      <c r="J245" cm="1">
        <f t="array" ref="J245">SUM((map=G245)*_xlfn.SEQUENCE(1,25,1,1)) + 1</f>
        <v>24</v>
      </c>
      <c r="K245" s="24" t="str">
        <f t="shared" si="17"/>
        <v>'Customer Map'!X11</v>
      </c>
      <c r="L245" s="24">
        <f t="shared" si="18"/>
        <v>9</v>
      </c>
      <c r="M245" s="24">
        <f t="shared" si="19"/>
        <v>13</v>
      </c>
      <c r="N245" s="24">
        <f t="shared" si="20"/>
        <v>79</v>
      </c>
    </row>
    <row r="246" spans="2:14" ht="22.5" customHeight="1">
      <c r="B246" s="2">
        <v>108</v>
      </c>
      <c r="C246" s="2">
        <v>6</v>
      </c>
      <c r="D246" s="3">
        <v>7</v>
      </c>
      <c r="E246" s="1">
        <v>73</v>
      </c>
      <c r="F246" s="74">
        <f>IF(ISBLANK(E246),0,IF(E246=Answers!E246,1,-1))</f>
        <v>1</v>
      </c>
      <c r="G246" s="100">
        <v>3</v>
      </c>
      <c r="H246" s="29"/>
      <c r="I246" s="29" cm="1">
        <f t="array" ref="I246">SUM((map=G246)*_xlfn.SEQUENCE(50,1,1,1)) + 1</f>
        <v>24</v>
      </c>
      <c r="J246" cm="1">
        <f t="array" ref="J246">SUM((map=G246)*_xlfn.SEQUENCE(1,25,1,1)) + 1</f>
        <v>25</v>
      </c>
      <c r="K246" s="24" t="str">
        <f t="shared" si="17"/>
        <v>'Customer Map'!Y24</v>
      </c>
      <c r="L246" s="24">
        <f t="shared" si="18"/>
        <v>4</v>
      </c>
      <c r="M246" s="24">
        <f t="shared" si="19"/>
        <v>14</v>
      </c>
      <c r="N246" s="24">
        <f t="shared" si="20"/>
        <v>73</v>
      </c>
    </row>
    <row r="247" spans="2:14" ht="22.5" customHeight="1">
      <c r="B247" s="2">
        <v>109</v>
      </c>
      <c r="C247" s="2">
        <v>6</v>
      </c>
      <c r="D247" s="3">
        <v>7</v>
      </c>
      <c r="E247" s="1">
        <v>81</v>
      </c>
      <c r="F247" s="74">
        <f>IF(ISBLANK(E247),0,IF(E247=Answers!E247,1,-1))</f>
        <v>1</v>
      </c>
      <c r="G247" s="100">
        <v>13</v>
      </c>
      <c r="H247" s="29"/>
      <c r="I247" s="29" cm="1">
        <f t="array" ref="I247">SUM((map=G247)*_xlfn.SEQUENCE(50,1,1,1)) + 1</f>
        <v>6</v>
      </c>
      <c r="J247" cm="1">
        <f t="array" ref="J247">SUM((map=G247)*_xlfn.SEQUENCE(1,25,1,1)) + 1</f>
        <v>19</v>
      </c>
      <c r="K247" s="24" t="str">
        <f t="shared" si="17"/>
        <v>'Customer Map'!S6</v>
      </c>
      <c r="L247" s="24">
        <f t="shared" si="18"/>
        <v>14</v>
      </c>
      <c r="M247" s="24">
        <f t="shared" si="19"/>
        <v>8</v>
      </c>
      <c r="N247" s="24">
        <f t="shared" si="20"/>
        <v>81</v>
      </c>
    </row>
    <row r="248" spans="2:14" ht="22.5" customHeight="1">
      <c r="B248" s="2">
        <v>110</v>
      </c>
      <c r="C248" s="2">
        <v>6</v>
      </c>
      <c r="D248" s="3">
        <v>7</v>
      </c>
      <c r="E248" s="1">
        <v>25</v>
      </c>
      <c r="F248" s="74">
        <f>IF(ISBLANK(E248),0,IF(E248=Answers!E248,1,-1))</f>
        <v>1</v>
      </c>
      <c r="G248" s="100">
        <v>18</v>
      </c>
      <c r="H248" s="29"/>
      <c r="I248" s="29" cm="1">
        <f t="array" ref="I248">SUM((map=G248)*_xlfn.SEQUENCE(50,1,1,1)) + 1</f>
        <v>17</v>
      </c>
      <c r="J248" cm="1">
        <f t="array" ref="J248">SUM((map=G248)*_xlfn.SEQUENCE(1,25,1,1)) + 1</f>
        <v>7</v>
      </c>
      <c r="K248" s="24" t="str">
        <f t="shared" si="17"/>
        <v>'Customer Map'!G17</v>
      </c>
      <c r="L248" s="24">
        <f t="shared" si="18"/>
        <v>3</v>
      </c>
      <c r="M248" s="24">
        <f t="shared" si="19"/>
        <v>4</v>
      </c>
      <c r="N248" s="24">
        <f t="shared" si="20"/>
        <v>25</v>
      </c>
    </row>
    <row r="249" spans="2:14" ht="22.5" customHeight="1">
      <c r="B249" s="2">
        <v>111</v>
      </c>
      <c r="C249" s="2">
        <v>6</v>
      </c>
      <c r="D249" s="3">
        <v>7</v>
      </c>
      <c r="E249" s="1">
        <v>35</v>
      </c>
      <c r="F249" s="74">
        <f>IF(ISBLANK(E249),0,IF(E249=Answers!E249,1,-1))</f>
        <v>1</v>
      </c>
      <c r="G249" s="100">
        <v>14</v>
      </c>
      <c r="H249" s="29"/>
      <c r="I249" s="29" cm="1">
        <f t="array" ref="I249">SUM((map=G249)*_xlfn.SEQUENCE(50,1,1,1)) + 1</f>
        <v>25</v>
      </c>
      <c r="J249" cm="1">
        <f t="array" ref="J249">SUM((map=G249)*_xlfn.SEQUENCE(1,25,1,1)) + 1</f>
        <v>16</v>
      </c>
      <c r="K249" s="24" t="str">
        <f t="shared" si="17"/>
        <v>'Customer Map'!P25</v>
      </c>
      <c r="L249" s="24">
        <f t="shared" si="18"/>
        <v>5</v>
      </c>
      <c r="M249" s="24">
        <f t="shared" si="19"/>
        <v>5</v>
      </c>
      <c r="N249" s="24">
        <f t="shared" si="20"/>
        <v>35</v>
      </c>
    </row>
    <row r="250" spans="2:14" ht="22.5" customHeight="1">
      <c r="B250" s="2">
        <v>112</v>
      </c>
      <c r="C250" s="2">
        <v>6</v>
      </c>
      <c r="D250" s="3">
        <v>7</v>
      </c>
      <c r="E250" s="1">
        <v>117</v>
      </c>
      <c r="F250" s="74">
        <f>IF(ISBLANK(E250),0,IF(E250=Answers!E250,1,-1))</f>
        <v>1</v>
      </c>
      <c r="G250" s="100">
        <v>4</v>
      </c>
      <c r="H250" s="29"/>
      <c r="I250" s="29" cm="1">
        <f t="array" ref="I250">SUM((map=G250)*_xlfn.SEQUENCE(50,1,1,1)) + 1</f>
        <v>43</v>
      </c>
      <c r="J250" cm="1">
        <f t="array" ref="J250">SUM((map=G250)*_xlfn.SEQUENCE(1,25,1,1)) + 1</f>
        <v>7</v>
      </c>
      <c r="K250" s="24" t="str">
        <f t="shared" si="17"/>
        <v>'Customer Map'!G43</v>
      </c>
      <c r="L250" s="24">
        <f t="shared" si="18"/>
        <v>23</v>
      </c>
      <c r="M250" s="24">
        <f t="shared" si="19"/>
        <v>4</v>
      </c>
      <c r="N250" s="24">
        <f t="shared" si="20"/>
        <v>117</v>
      </c>
    </row>
    <row r="251" spans="2:14" ht="22.5" customHeight="1">
      <c r="B251" s="2">
        <v>113</v>
      </c>
      <c r="C251" s="2">
        <v>6</v>
      </c>
      <c r="D251" s="3">
        <v>7</v>
      </c>
      <c r="E251" s="1">
        <v>85</v>
      </c>
      <c r="F251" s="74">
        <f>IF(ISBLANK(E251),0,IF(E251=Answers!E251,1,-1))</f>
        <v>1</v>
      </c>
      <c r="G251" s="100">
        <v>17</v>
      </c>
      <c r="H251" s="29"/>
      <c r="I251" s="29" cm="1">
        <f t="array" ref="I251">SUM((map=G251)*_xlfn.SEQUENCE(50,1,1,1)) + 1</f>
        <v>3</v>
      </c>
      <c r="J251" cm="1">
        <f t="array" ref="J251">SUM((map=G251)*_xlfn.SEQUENCE(1,25,1,1)) + 1</f>
        <v>12</v>
      </c>
      <c r="K251" s="24" t="str">
        <f t="shared" si="17"/>
        <v>'Customer Map'!L3</v>
      </c>
      <c r="L251" s="24">
        <f t="shared" si="18"/>
        <v>17</v>
      </c>
      <c r="M251" s="24">
        <f t="shared" si="19"/>
        <v>1</v>
      </c>
      <c r="N251" s="24">
        <f t="shared" si="20"/>
        <v>85</v>
      </c>
    </row>
    <row r="252" spans="2:14" ht="22.5" customHeight="1">
      <c r="B252" s="2">
        <v>114</v>
      </c>
      <c r="C252" s="2">
        <v>6</v>
      </c>
      <c r="D252" s="3">
        <v>7</v>
      </c>
      <c r="E252" s="1">
        <v>45</v>
      </c>
      <c r="F252" s="74">
        <f>IF(ISBLANK(E252),0,IF(E252=Answers!E252,1,-1))</f>
        <v>1</v>
      </c>
      <c r="G252" s="100">
        <v>10</v>
      </c>
      <c r="H252" s="29"/>
      <c r="I252" s="29" cm="1">
        <f t="array" ref="I252">SUM((map=G252)*_xlfn.SEQUENCE(50,1,1,1)) + 1</f>
        <v>24</v>
      </c>
      <c r="J252" cm="1">
        <f t="array" ref="J252">SUM((map=G252)*_xlfn.SEQUENCE(1,25,1,1)) + 1</f>
        <v>3</v>
      </c>
      <c r="K252" s="24" t="str">
        <f t="shared" si="17"/>
        <v>'Customer Map'!C24</v>
      </c>
      <c r="L252" s="24">
        <f t="shared" si="18"/>
        <v>4</v>
      </c>
      <c r="M252" s="24">
        <f t="shared" si="19"/>
        <v>8</v>
      </c>
      <c r="N252" s="24">
        <f t="shared" si="20"/>
        <v>45</v>
      </c>
    </row>
    <row r="253" spans="2:14" ht="22.5" customHeight="1">
      <c r="B253" s="2">
        <v>115</v>
      </c>
      <c r="C253" s="2">
        <v>6</v>
      </c>
      <c r="D253" s="3">
        <v>7</v>
      </c>
      <c r="E253" s="1">
        <v>81</v>
      </c>
      <c r="F253" s="74">
        <f>IF(ISBLANK(E253),0,IF(E253=Answers!E253,1,-1))</f>
        <v>1</v>
      </c>
      <c r="G253" s="100">
        <v>8</v>
      </c>
      <c r="H253" s="29"/>
      <c r="I253" s="29" cm="1">
        <f t="array" ref="I253">SUM((map=G253)*_xlfn.SEQUENCE(50,1,1,1)) + 1</f>
        <v>31</v>
      </c>
      <c r="J253" cm="1">
        <f t="array" ref="J253">SUM((map=G253)*_xlfn.SEQUENCE(1,25,1,1)) + 1</f>
        <v>23</v>
      </c>
      <c r="K253" s="24" t="str">
        <f t="shared" si="17"/>
        <v>'Customer Map'!W31</v>
      </c>
      <c r="L253" s="24">
        <f t="shared" si="18"/>
        <v>11</v>
      </c>
      <c r="M253" s="24">
        <f t="shared" si="19"/>
        <v>12</v>
      </c>
      <c r="N253" s="24">
        <f t="shared" si="20"/>
        <v>81</v>
      </c>
    </row>
    <row r="254" spans="2:14" ht="22.5" customHeight="1">
      <c r="B254" s="2">
        <v>116</v>
      </c>
      <c r="C254" s="2">
        <v>6</v>
      </c>
      <c r="D254" s="3">
        <v>7</v>
      </c>
      <c r="E254" s="1">
        <v>54</v>
      </c>
      <c r="F254" s="74">
        <f>IF(ISBLANK(E254),0,IF(E254=Answers!E254,1,-1))</f>
        <v>1</v>
      </c>
      <c r="G254" s="100">
        <v>16</v>
      </c>
      <c r="H254" s="29"/>
      <c r="I254" s="29" cm="1">
        <f t="array" ref="I254">SUM((map=G254)*_xlfn.SEQUENCE(50,1,1,1)) + 1</f>
        <v>29</v>
      </c>
      <c r="J254" cm="1">
        <f t="array" ref="J254">SUM((map=G254)*_xlfn.SEQUENCE(1,25,1,1)) + 1</f>
        <v>17</v>
      </c>
      <c r="K254" s="24" t="str">
        <f t="shared" si="17"/>
        <v>'Customer Map'!Q29</v>
      </c>
      <c r="L254" s="24">
        <f t="shared" si="18"/>
        <v>9</v>
      </c>
      <c r="M254" s="24">
        <f t="shared" si="19"/>
        <v>6</v>
      </c>
      <c r="N254" s="24">
        <f t="shared" si="20"/>
        <v>54</v>
      </c>
    </row>
    <row r="255" spans="2:14" ht="22.5" customHeight="1">
      <c r="B255" s="2">
        <v>117</v>
      </c>
      <c r="C255" s="2">
        <v>6</v>
      </c>
      <c r="D255" s="3">
        <v>7</v>
      </c>
      <c r="E255" s="1">
        <v>103</v>
      </c>
      <c r="F255" s="74">
        <f>IF(ISBLANK(E255),0,IF(E255=Answers!E255,1,-1))</f>
        <v>1</v>
      </c>
      <c r="G255" s="100">
        <v>1</v>
      </c>
      <c r="H255" s="29"/>
      <c r="I255" s="29" cm="1">
        <f t="array" ref="I255">SUM((map=G255)*_xlfn.SEQUENCE(50,1,1,1)) + 1</f>
        <v>34</v>
      </c>
      <c r="J255" cm="1">
        <f t="array" ref="J255">SUM((map=G255)*_xlfn.SEQUENCE(1,25,1,1)) + 1</f>
        <v>26</v>
      </c>
      <c r="K255" s="24" t="str">
        <f t="shared" si="17"/>
        <v>'Customer Map'!Z34</v>
      </c>
      <c r="L255" s="24">
        <f t="shared" si="18"/>
        <v>14</v>
      </c>
      <c r="M255" s="24">
        <f t="shared" si="19"/>
        <v>15</v>
      </c>
      <c r="N255" s="24">
        <f t="shared" si="20"/>
        <v>103</v>
      </c>
    </row>
    <row r="256" spans="2:14" ht="22.5" customHeight="1">
      <c r="B256" s="2">
        <v>118</v>
      </c>
      <c r="C256" s="2">
        <v>6</v>
      </c>
      <c r="D256" s="3">
        <v>7</v>
      </c>
      <c r="E256" s="1">
        <v>82</v>
      </c>
      <c r="F256" s="74">
        <f>IF(ISBLANK(E256),0,IF(E256=Answers!E256,1,-1))</f>
        <v>1</v>
      </c>
      <c r="G256" s="100">
        <v>9</v>
      </c>
      <c r="H256" s="29"/>
      <c r="I256" s="29" cm="1">
        <f t="array" ref="I256">SUM((map=G256)*_xlfn.SEQUENCE(50,1,1,1)) + 1</f>
        <v>7</v>
      </c>
      <c r="J256" cm="1">
        <f t="array" ref="J256">SUM((map=G256)*_xlfn.SEQUENCE(1,25,1,1)) + 1</f>
        <v>21</v>
      </c>
      <c r="K256" s="24" t="str">
        <f t="shared" si="17"/>
        <v>'Customer Map'!U7</v>
      </c>
      <c r="L256" s="24">
        <f t="shared" si="18"/>
        <v>13</v>
      </c>
      <c r="M256" s="24">
        <f t="shared" si="19"/>
        <v>10</v>
      </c>
      <c r="N256" s="24">
        <f t="shared" si="20"/>
        <v>82</v>
      </c>
    </row>
    <row r="257" spans="1:14" ht="22.5" customHeight="1">
      <c r="B257" s="2">
        <v>119</v>
      </c>
      <c r="C257" s="2">
        <v>6</v>
      </c>
      <c r="D257" s="3">
        <v>7</v>
      </c>
      <c r="E257" s="1">
        <v>57</v>
      </c>
      <c r="F257" s="74">
        <f>IF(ISBLANK(E257),0,IF(E257=Answers!E257,1,-1))</f>
        <v>1</v>
      </c>
      <c r="G257" s="100">
        <v>12</v>
      </c>
      <c r="H257" s="29"/>
      <c r="I257" s="29" cm="1">
        <f t="array" ref="I257">SUM((map=G257)*_xlfn.SEQUENCE(50,1,1,1)) + 1</f>
        <v>9</v>
      </c>
      <c r="J257" cm="1">
        <f t="array" ref="J257">SUM((map=G257)*_xlfn.SEQUENCE(1,25,1,1)) + 1</f>
        <v>8</v>
      </c>
      <c r="K257" s="24" t="str">
        <f t="shared" si="17"/>
        <v>'Customer Map'!H9</v>
      </c>
      <c r="L257" s="24">
        <f t="shared" si="18"/>
        <v>11</v>
      </c>
      <c r="M257" s="24">
        <f t="shared" si="19"/>
        <v>3</v>
      </c>
      <c r="N257" s="24">
        <f t="shared" si="20"/>
        <v>57</v>
      </c>
    </row>
    <row r="258" spans="1:14" ht="22.5" customHeight="1">
      <c r="B258" s="2">
        <v>120</v>
      </c>
      <c r="C258" s="2">
        <v>6</v>
      </c>
      <c r="D258" s="3">
        <v>7</v>
      </c>
      <c r="E258" s="1">
        <v>49</v>
      </c>
      <c r="F258" s="74">
        <f>IF(ISBLANK(E258),0,IF(E258=Answers!E258,1,-1))</f>
        <v>1</v>
      </c>
      <c r="G258" s="100">
        <v>2</v>
      </c>
      <c r="H258" s="29"/>
      <c r="I258" s="29" cm="1">
        <f t="array" ref="I258">SUM((map=G258)*_xlfn.SEQUENCE(50,1,1,1)) + 1</f>
        <v>27</v>
      </c>
      <c r="J258" cm="1">
        <f t="array" ref="J258">SUM((map=G258)*_xlfn.SEQUENCE(1,25,1,1)) + 1</f>
        <v>18</v>
      </c>
      <c r="K258" s="24" t="str">
        <f t="shared" si="17"/>
        <v>'Customer Map'!R27</v>
      </c>
      <c r="L258" s="24">
        <f t="shared" si="18"/>
        <v>7</v>
      </c>
      <c r="M258" s="24">
        <f t="shared" si="19"/>
        <v>7</v>
      </c>
      <c r="N258" s="24">
        <f t="shared" si="20"/>
        <v>49</v>
      </c>
    </row>
    <row r="259" spans="1:14" ht="15" customHeight="1" thickBot="1"/>
    <row r="260" spans="1:14" ht="22.5" customHeight="1" thickBot="1">
      <c r="B260" s="112" t="s">
        <v>118</v>
      </c>
      <c r="C260" s="73" t="s">
        <v>119</v>
      </c>
    </row>
    <row r="261" spans="1:14" ht="15" customHeight="1"/>
    <row r="262" spans="1:14" ht="15" customHeight="1">
      <c r="B262" s="107" t="s">
        <v>121</v>
      </c>
      <c r="C262" s="106"/>
      <c r="D262" s="86"/>
      <c r="E262" s="86"/>
    </row>
    <row r="263" spans="1:14" ht="15" customHeight="1">
      <c r="B263" s="107" t="s">
        <v>154</v>
      </c>
      <c r="C263" s="106"/>
      <c r="D263" s="86"/>
      <c r="E263" s="86"/>
    </row>
    <row r="264" spans="1:14" ht="15" customHeight="1">
      <c r="A264" s="24"/>
      <c r="B264" s="107" t="s">
        <v>172</v>
      </c>
      <c r="C264" s="108"/>
      <c r="D264" s="87"/>
      <c r="E264" s="87"/>
      <c r="F264" s="24"/>
      <c r="G264" s="24"/>
      <c r="H264" s="24"/>
      <c r="I264" s="24"/>
      <c r="J264" s="24"/>
    </row>
    <row r="265" spans="1:14" ht="15" customHeight="1">
      <c r="A265" s="24"/>
      <c r="B265" s="107" t="s">
        <v>199</v>
      </c>
      <c r="C265" s="108"/>
      <c r="D265" s="87"/>
      <c r="E265" s="87"/>
      <c r="F265" s="24"/>
      <c r="G265" s="24"/>
      <c r="H265" s="24"/>
      <c r="I265" s="24"/>
      <c r="J265" s="24"/>
    </row>
    <row r="266" spans="1:14" ht="15" customHeight="1">
      <c r="A266" s="24"/>
      <c r="B266" s="105" t="s">
        <v>212</v>
      </c>
      <c r="C266" s="108"/>
      <c r="D266" s="87"/>
      <c r="E266" s="87"/>
      <c r="F266" s="24"/>
      <c r="G266" s="24"/>
      <c r="H266" s="24"/>
      <c r="I266" s="24"/>
      <c r="J266" s="24"/>
    </row>
    <row r="267" spans="1:14" ht="15" customHeight="1">
      <c r="A267" s="24"/>
      <c r="B267" s="105"/>
      <c r="C267" s="108"/>
      <c r="D267" s="87"/>
      <c r="E267" s="87"/>
      <c r="F267" s="24"/>
      <c r="G267" s="24"/>
      <c r="H267" s="24"/>
      <c r="I267" s="24"/>
      <c r="J267" s="24"/>
    </row>
    <row r="268" spans="1:14" ht="15" customHeight="1">
      <c r="A268" s="24"/>
      <c r="B268" s="105" t="s">
        <v>153</v>
      </c>
      <c r="C268" s="108" t="s">
        <v>155</v>
      </c>
      <c r="D268" s="87"/>
      <c r="E268" s="87"/>
      <c r="F268" s="24"/>
      <c r="G268" s="24"/>
      <c r="H268" s="24"/>
      <c r="I268" s="24"/>
      <c r="J268" s="24"/>
    </row>
    <row r="269" spans="1:14" ht="15" customHeight="1">
      <c r="A269" s="24"/>
      <c r="B269" s="105"/>
      <c r="C269" s="108" t="s">
        <v>173</v>
      </c>
      <c r="D269" s="87"/>
      <c r="E269" s="87"/>
      <c r="F269" s="24"/>
      <c r="G269" s="24"/>
      <c r="H269" s="24"/>
      <c r="I269" s="24"/>
      <c r="J269" s="24"/>
    </row>
    <row r="270" spans="1:14" ht="15" customHeight="1">
      <c r="A270" s="24"/>
      <c r="B270" s="105"/>
      <c r="C270" s="108" t="s">
        <v>174</v>
      </c>
      <c r="D270" s="87"/>
      <c r="E270" s="87"/>
      <c r="F270" s="24"/>
      <c r="G270" s="24"/>
      <c r="H270" s="24"/>
      <c r="I270" s="24"/>
      <c r="J270" s="24"/>
    </row>
    <row r="271" spans="1:14" ht="15" customHeight="1">
      <c r="A271" s="24"/>
      <c r="B271" s="105"/>
      <c r="C271" s="108" t="s">
        <v>156</v>
      </c>
      <c r="D271" s="87"/>
      <c r="E271" s="87"/>
      <c r="F271" s="24"/>
      <c r="G271" s="24"/>
      <c r="H271" s="24"/>
      <c r="I271" s="24"/>
      <c r="J271" s="24"/>
    </row>
    <row r="272" spans="1:14" ht="15" customHeight="1">
      <c r="B272" s="86"/>
      <c r="C272" s="86"/>
      <c r="D272" s="86"/>
      <c r="E272" s="86"/>
    </row>
    <row r="273" spans="1:43" ht="15" customHeight="1">
      <c r="A273" s="24"/>
      <c r="B273" s="105" t="s">
        <v>176</v>
      </c>
      <c r="C273" s="108" t="s">
        <v>195</v>
      </c>
      <c r="D273" s="87"/>
      <c r="E273" s="87"/>
      <c r="F273" s="24"/>
      <c r="G273" s="24"/>
      <c r="H273" s="24"/>
      <c r="I273" s="24"/>
      <c r="J273" s="24"/>
    </row>
    <row r="274" spans="1:43" ht="15" customHeight="1">
      <c r="A274" s="24"/>
      <c r="B274" s="105"/>
      <c r="C274" s="108" t="s">
        <v>196</v>
      </c>
      <c r="D274" s="87"/>
      <c r="E274" s="87"/>
      <c r="F274" s="24"/>
      <c r="G274" s="24"/>
      <c r="H274" s="24"/>
      <c r="I274" s="24"/>
      <c r="J274" s="24"/>
    </row>
    <row r="275" spans="1:43" ht="15" customHeight="1">
      <c r="A275" s="24"/>
      <c r="B275" s="105"/>
      <c r="C275" s="108" t="s">
        <v>197</v>
      </c>
      <c r="D275" s="87"/>
      <c r="E275" s="87"/>
      <c r="F275" s="24"/>
      <c r="G275" s="24"/>
      <c r="H275" s="24"/>
      <c r="I275" s="24"/>
      <c r="J275" s="24"/>
    </row>
    <row r="276" spans="1:43" s="28" customFormat="1" ht="15" customHeight="1" thickBo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</row>
    <row r="277" spans="1:43" s="87" customFormat="1" ht="22.5" customHeight="1" thickBot="1">
      <c r="A277" s="86"/>
      <c r="B277" s="53" t="s">
        <v>2</v>
      </c>
      <c r="C277" s="70" t="s">
        <v>3</v>
      </c>
      <c r="D277" s="53" t="s">
        <v>4</v>
      </c>
      <c r="E277" s="93" t="s">
        <v>5</v>
      </c>
      <c r="F277" s="86"/>
      <c r="G277" s="53" t="s">
        <v>122</v>
      </c>
      <c r="H277" s="53" t="s">
        <v>123</v>
      </c>
      <c r="I277" s="86"/>
      <c r="J277" s="86"/>
    </row>
    <row r="278" spans="1:43" ht="15" customHeight="1">
      <c r="G278" s="86"/>
      <c r="H278" s="86"/>
    </row>
    <row r="279" spans="1:43" ht="22.5" customHeight="1">
      <c r="B279" s="10" t="s">
        <v>198</v>
      </c>
      <c r="C279" s="2">
        <v>7</v>
      </c>
      <c r="D279" s="11">
        <v>0</v>
      </c>
      <c r="E279" s="1">
        <v>251</v>
      </c>
      <c r="F279" s="74">
        <f>IF(ISBLANK(E279),0,IF(E279=Answers!E279,1,-1))</f>
        <v>1</v>
      </c>
      <c r="G279" s="100">
        <v>0</v>
      </c>
      <c r="H279" s="102">
        <v>5600</v>
      </c>
      <c r="J279" s="24"/>
    </row>
    <row r="280" spans="1:43" ht="15" customHeight="1">
      <c r="G280" s="101"/>
      <c r="H280" s="101"/>
      <c r="J280" t="s">
        <v>232</v>
      </c>
      <c r="K280" s="24" t="s">
        <v>234</v>
      </c>
      <c r="L280" s="24" t="s">
        <v>233</v>
      </c>
      <c r="M280" s="24" t="s">
        <v>235</v>
      </c>
      <c r="N280" s="24" t="s">
        <v>236</v>
      </c>
      <c r="O280" s="24" t="s">
        <v>237</v>
      </c>
      <c r="R280" s="24" t="s">
        <v>240</v>
      </c>
    </row>
    <row r="281" spans="1:43" ht="22.5" customHeight="1">
      <c r="B281" s="2">
        <v>121</v>
      </c>
      <c r="C281" s="2">
        <v>7</v>
      </c>
      <c r="D281" s="3">
        <v>10</v>
      </c>
      <c r="E281" s="1" cm="1">
        <f t="array" ref="E281:E300">_xlfn.ANCHORARRAY(O281)</f>
        <v>298</v>
      </c>
      <c r="F281" s="74">
        <f>IF(ISBLANK(E281),0,IF(E281=Answers!E281,1,-1))</f>
        <v>1</v>
      </c>
      <c r="G281" s="100">
        <v>6</v>
      </c>
      <c r="H281" s="100">
        <v>7500</v>
      </c>
      <c r="I281" s="29"/>
      <c r="J281" s="29" cm="1">
        <f t="array" ref="J281:J300">O331:O350</f>
        <v>141</v>
      </c>
      <c r="K281" s="24" cm="1">
        <f t="array" ref="K281:K300">P308:P327</f>
        <v>175</v>
      </c>
      <c r="L281" s="24">
        <f>ROUND(ROUNDUP(H281/2500,0) * 50 + 1.05 * J281,0)</f>
        <v>298</v>
      </c>
      <c r="M281" s="24">
        <f>ROUND(K281*2.5,0)</f>
        <v>438</v>
      </c>
      <c r="N281" s="24" t="str">
        <f>IF(M281&gt;L281,"Caroline","Rick")</f>
        <v>Caroline</v>
      </c>
      <c r="O281" s="24" cm="1">
        <f t="array" ref="O281:O300">_xlfn.BYROW(L281:M300,_xleta.MIN)</f>
        <v>298</v>
      </c>
      <c r="P281" s="24">
        <f>ROUNDUP(H281/2500,0)</f>
        <v>3</v>
      </c>
      <c r="Q281" s="24" cm="1">
        <f t="array" ref="Q281:Q291">_xlfn._xlws.FILTER(G281:G300,N281:N300="Caroline")</f>
        <v>6</v>
      </c>
      <c r="R281" s="24" cm="1">
        <f t="array" ref="R281:R291">_xlfn._xlws.FILTER(_xlfn.ANCHORARRAY(J281),N281:N300= "Caroline")</f>
        <v>141</v>
      </c>
      <c r="S281" s="24" cm="1">
        <f t="array" ref="S281:S291">_xlfn._xlws.FILTER(P281:P300,N281:N300="Caroline") * 2</f>
        <v>6</v>
      </c>
      <c r="U281" s="24" cm="1">
        <f t="array" ref="U281:U291">_xlfn.ANCHORARRAY(S281)*_xlfn.ANCHORARRAY(R281)</f>
        <v>846</v>
      </c>
      <c r="AQ281" s="30"/>
    </row>
    <row r="282" spans="1:43" ht="22.5" customHeight="1">
      <c r="B282" s="2">
        <v>122</v>
      </c>
      <c r="C282" s="2">
        <v>7</v>
      </c>
      <c r="D282" s="3">
        <v>10</v>
      </c>
      <c r="E282" s="1">
        <v>173</v>
      </c>
      <c r="F282" s="74">
        <f>IF(ISBLANK(E282),0,IF(E282=Answers!E282,1,-1))</f>
        <v>1</v>
      </c>
      <c r="G282" s="100">
        <v>4</v>
      </c>
      <c r="H282" s="100">
        <v>2500</v>
      </c>
      <c r="I282" s="29"/>
      <c r="J282" s="29">
        <v>117</v>
      </c>
      <c r="K282" s="24">
        <v>135</v>
      </c>
      <c r="L282" s="24">
        <f t="shared" ref="L282:L300" si="21">ROUND(ROUNDUP(H282/2500,0) * 50 + 1.05 * J282,0)</f>
        <v>173</v>
      </c>
      <c r="M282" s="24">
        <f t="shared" ref="M282:M300" si="22">ROUND(K282*2.5,0)</f>
        <v>338</v>
      </c>
      <c r="N282" s="24" t="str">
        <f t="shared" ref="N282:N300" si="23">IF(M282&gt;L282,"Caroline","Rick")</f>
        <v>Caroline</v>
      </c>
      <c r="O282" s="24">
        <v>173</v>
      </c>
      <c r="P282" s="24">
        <f t="shared" ref="P282:P300" si="24">ROUNDUP(H282/2500,0)</f>
        <v>1</v>
      </c>
      <c r="Q282" s="24">
        <v>4</v>
      </c>
      <c r="R282" s="24">
        <v>117</v>
      </c>
      <c r="S282" s="24">
        <v>2</v>
      </c>
      <c r="U282" s="24">
        <v>234</v>
      </c>
      <c r="AQ282" s="30"/>
    </row>
    <row r="283" spans="1:43" ht="22.5" customHeight="1">
      <c r="B283" s="2">
        <v>123</v>
      </c>
      <c r="C283" s="2">
        <v>7</v>
      </c>
      <c r="D283" s="3">
        <v>10</v>
      </c>
      <c r="E283" s="1">
        <v>188</v>
      </c>
      <c r="F283" s="74">
        <f>IF(ISBLANK(E283),0,IF(E283=Answers!E283,1,-1))</f>
        <v>1</v>
      </c>
      <c r="G283" s="100">
        <v>16</v>
      </c>
      <c r="H283" s="100">
        <v>8100</v>
      </c>
      <c r="I283" s="29"/>
      <c r="J283" s="29">
        <v>54</v>
      </c>
      <c r="K283" s="24">
        <v>75</v>
      </c>
      <c r="L283" s="24">
        <f t="shared" si="21"/>
        <v>257</v>
      </c>
      <c r="M283" s="24">
        <f t="shared" si="22"/>
        <v>188</v>
      </c>
      <c r="N283" s="24" t="str">
        <f t="shared" si="23"/>
        <v>Rick</v>
      </c>
      <c r="O283" s="24">
        <v>188</v>
      </c>
      <c r="P283" s="24">
        <f t="shared" si="24"/>
        <v>4</v>
      </c>
      <c r="Q283" s="24">
        <v>1</v>
      </c>
      <c r="R283" s="24">
        <v>103</v>
      </c>
      <c r="S283" s="24">
        <v>6</v>
      </c>
      <c r="U283" s="24">
        <v>618</v>
      </c>
      <c r="AQ283" s="30"/>
    </row>
    <row r="284" spans="1:43" ht="22.5" customHeight="1">
      <c r="B284" s="2">
        <v>124</v>
      </c>
      <c r="C284" s="2">
        <v>7</v>
      </c>
      <c r="D284" s="3">
        <v>10</v>
      </c>
      <c r="E284" s="1">
        <v>175</v>
      </c>
      <c r="F284" s="74">
        <f>IF(ISBLANK(E284),0,IF(E284=Answers!E284,1,-1))</f>
        <v>1</v>
      </c>
      <c r="G284" s="100">
        <v>12</v>
      </c>
      <c r="H284" s="100">
        <v>8900</v>
      </c>
      <c r="I284" s="29"/>
      <c r="J284" s="29">
        <v>57</v>
      </c>
      <c r="K284" s="24">
        <v>70</v>
      </c>
      <c r="L284" s="24">
        <f t="shared" si="21"/>
        <v>260</v>
      </c>
      <c r="M284" s="24">
        <f t="shared" si="22"/>
        <v>175</v>
      </c>
      <c r="N284" s="24" t="str">
        <f t="shared" si="23"/>
        <v>Rick</v>
      </c>
      <c r="O284" s="24">
        <v>175</v>
      </c>
      <c r="P284" s="24">
        <f t="shared" si="24"/>
        <v>4</v>
      </c>
      <c r="Q284" s="24">
        <v>20</v>
      </c>
      <c r="R284" s="24">
        <v>71</v>
      </c>
      <c r="S284" s="24">
        <v>4</v>
      </c>
      <c r="U284" s="24">
        <v>284</v>
      </c>
      <c r="AQ284" s="30"/>
    </row>
    <row r="285" spans="1:43" ht="22.5" customHeight="1">
      <c r="B285" s="2">
        <v>125</v>
      </c>
      <c r="C285" s="2">
        <v>7</v>
      </c>
      <c r="D285" s="3">
        <v>10</v>
      </c>
      <c r="E285" s="1">
        <v>275</v>
      </c>
      <c r="F285" s="74">
        <f>IF(ISBLANK(E285),0,IF(E285=Answers!E285,1,-1))</f>
        <v>1</v>
      </c>
      <c r="G285" s="100">
        <v>15</v>
      </c>
      <c r="H285" s="100">
        <v>7600</v>
      </c>
      <c r="I285" s="29"/>
      <c r="J285" s="29">
        <v>79</v>
      </c>
      <c r="K285" s="24">
        <v>110</v>
      </c>
      <c r="L285" s="24">
        <f t="shared" si="21"/>
        <v>283</v>
      </c>
      <c r="M285" s="24">
        <f t="shared" si="22"/>
        <v>275</v>
      </c>
      <c r="N285" s="24" t="str">
        <f t="shared" si="23"/>
        <v>Rick</v>
      </c>
      <c r="O285" s="24">
        <v>275</v>
      </c>
      <c r="P285" s="24">
        <f t="shared" si="24"/>
        <v>4</v>
      </c>
      <c r="Q285" s="24">
        <v>7</v>
      </c>
      <c r="R285" s="24">
        <v>112</v>
      </c>
      <c r="S285" s="24">
        <v>4</v>
      </c>
      <c r="U285" s="24">
        <v>448</v>
      </c>
      <c r="AQ285" s="30"/>
    </row>
    <row r="286" spans="1:43" ht="22.5" customHeight="1">
      <c r="B286" s="2">
        <v>126</v>
      </c>
      <c r="C286" s="2">
        <v>7</v>
      </c>
      <c r="D286" s="3">
        <v>10</v>
      </c>
      <c r="E286" s="1">
        <v>258</v>
      </c>
      <c r="F286" s="74">
        <f>IF(ISBLANK(E286),0,IF(E286=Answers!E286,1,-1))</f>
        <v>1</v>
      </c>
      <c r="G286" s="100">
        <v>1</v>
      </c>
      <c r="H286" s="100">
        <v>5700</v>
      </c>
      <c r="I286" s="29"/>
      <c r="J286" s="29">
        <v>103</v>
      </c>
      <c r="K286" s="24">
        <v>145</v>
      </c>
      <c r="L286" s="24">
        <f t="shared" si="21"/>
        <v>258</v>
      </c>
      <c r="M286" s="24">
        <f t="shared" si="22"/>
        <v>363</v>
      </c>
      <c r="N286" s="24" t="str">
        <f t="shared" si="23"/>
        <v>Caroline</v>
      </c>
      <c r="O286" s="24">
        <v>258</v>
      </c>
      <c r="P286" s="24">
        <f t="shared" si="24"/>
        <v>3</v>
      </c>
      <c r="Q286" s="24">
        <v>11</v>
      </c>
      <c r="R286" s="24">
        <v>57</v>
      </c>
      <c r="S286" s="24">
        <v>2</v>
      </c>
      <c r="U286" s="24">
        <v>114</v>
      </c>
      <c r="AQ286" s="30"/>
    </row>
    <row r="287" spans="1:43" ht="22.5" customHeight="1">
      <c r="B287" s="2">
        <v>127</v>
      </c>
      <c r="C287" s="2">
        <v>7</v>
      </c>
      <c r="D287" s="3">
        <v>10</v>
      </c>
      <c r="E287" s="1">
        <v>175</v>
      </c>
      <c r="F287" s="74">
        <f>IF(ISBLANK(E287),0,IF(E287=Answers!E287,1,-1))</f>
        <v>1</v>
      </c>
      <c r="G287" s="100">
        <v>20</v>
      </c>
      <c r="H287" s="100">
        <v>4500</v>
      </c>
      <c r="I287" s="29"/>
      <c r="J287" s="29">
        <v>71</v>
      </c>
      <c r="K287" s="24">
        <v>80</v>
      </c>
      <c r="L287" s="24">
        <f t="shared" si="21"/>
        <v>175</v>
      </c>
      <c r="M287" s="24">
        <f t="shared" si="22"/>
        <v>200</v>
      </c>
      <c r="N287" s="24" t="str">
        <f t="shared" si="23"/>
        <v>Caroline</v>
      </c>
      <c r="O287" s="24">
        <v>175</v>
      </c>
      <c r="P287" s="24">
        <f t="shared" si="24"/>
        <v>2</v>
      </c>
      <c r="Q287" s="24">
        <v>17</v>
      </c>
      <c r="R287" s="24">
        <v>85</v>
      </c>
      <c r="S287" s="24">
        <v>2</v>
      </c>
      <c r="U287" s="24">
        <v>170</v>
      </c>
      <c r="AQ287" s="30"/>
    </row>
    <row r="288" spans="1:43" ht="22.5" customHeight="1">
      <c r="B288" s="2">
        <v>128</v>
      </c>
      <c r="C288" s="2">
        <v>7</v>
      </c>
      <c r="D288" s="3">
        <v>10</v>
      </c>
      <c r="E288" s="1">
        <v>125</v>
      </c>
      <c r="F288" s="74">
        <f>IF(ISBLANK(E288),0,IF(E288=Answers!E288,1,-1))</f>
        <v>1</v>
      </c>
      <c r="G288" s="100">
        <v>14</v>
      </c>
      <c r="H288" s="100">
        <v>9500</v>
      </c>
      <c r="I288" s="29"/>
      <c r="J288" s="29">
        <v>35</v>
      </c>
      <c r="K288" s="24">
        <v>50</v>
      </c>
      <c r="L288" s="24">
        <f t="shared" si="21"/>
        <v>237</v>
      </c>
      <c r="M288" s="24">
        <f t="shared" si="22"/>
        <v>125</v>
      </c>
      <c r="N288" s="24" t="str">
        <f t="shared" si="23"/>
        <v>Rick</v>
      </c>
      <c r="O288" s="24">
        <v>125</v>
      </c>
      <c r="P288" s="24">
        <f t="shared" si="24"/>
        <v>4</v>
      </c>
      <c r="Q288" s="24">
        <v>2</v>
      </c>
      <c r="R288" s="24">
        <v>49</v>
      </c>
      <c r="S288" s="24">
        <v>4</v>
      </c>
      <c r="U288" s="24">
        <v>196</v>
      </c>
      <c r="AQ288" s="30"/>
    </row>
    <row r="289" spans="2:43" ht="22.5" customHeight="1">
      <c r="B289" s="2">
        <v>129</v>
      </c>
      <c r="C289" s="2">
        <v>7</v>
      </c>
      <c r="D289" s="3">
        <v>10</v>
      </c>
      <c r="E289" s="1">
        <v>138</v>
      </c>
      <c r="F289" s="74">
        <f>IF(ISBLANK(E289),0,IF(E289=Answers!E289,1,-1))</f>
        <v>1</v>
      </c>
      <c r="G289" s="100">
        <v>19</v>
      </c>
      <c r="H289" s="100">
        <v>6300</v>
      </c>
      <c r="I289" s="29"/>
      <c r="J289" s="29">
        <v>39</v>
      </c>
      <c r="K289" s="24">
        <v>55</v>
      </c>
      <c r="L289" s="24">
        <f t="shared" si="21"/>
        <v>191</v>
      </c>
      <c r="M289" s="24">
        <f t="shared" si="22"/>
        <v>138</v>
      </c>
      <c r="N289" s="24" t="str">
        <f t="shared" si="23"/>
        <v>Rick</v>
      </c>
      <c r="O289" s="24">
        <v>138</v>
      </c>
      <c r="P289" s="24">
        <f t="shared" si="24"/>
        <v>3</v>
      </c>
      <c r="Q289" s="24">
        <v>9</v>
      </c>
      <c r="R289" s="24">
        <v>82</v>
      </c>
      <c r="S289" s="24">
        <v>2</v>
      </c>
      <c r="U289" s="24">
        <v>164</v>
      </c>
      <c r="AQ289" s="30"/>
    </row>
    <row r="290" spans="2:43" ht="22.5" customHeight="1">
      <c r="B290" s="2">
        <v>130</v>
      </c>
      <c r="C290" s="2">
        <v>7</v>
      </c>
      <c r="D290" s="3">
        <v>10</v>
      </c>
      <c r="E290" s="1">
        <v>218</v>
      </c>
      <c r="F290" s="74">
        <f>IF(ISBLANK(E290),0,IF(E290=Answers!E290,1,-1))</f>
        <v>1</v>
      </c>
      <c r="G290" s="100">
        <v>7</v>
      </c>
      <c r="H290" s="100">
        <v>2900</v>
      </c>
      <c r="I290" s="29"/>
      <c r="J290" s="29">
        <v>112</v>
      </c>
      <c r="K290" s="24">
        <v>130</v>
      </c>
      <c r="L290" s="24">
        <f t="shared" si="21"/>
        <v>218</v>
      </c>
      <c r="M290" s="24">
        <f t="shared" si="22"/>
        <v>325</v>
      </c>
      <c r="N290" s="24" t="str">
        <f t="shared" si="23"/>
        <v>Caroline</v>
      </c>
      <c r="O290" s="24">
        <v>218</v>
      </c>
      <c r="P290" s="24">
        <f t="shared" si="24"/>
        <v>2</v>
      </c>
      <c r="Q290" s="24">
        <v>8</v>
      </c>
      <c r="R290" s="24">
        <v>81</v>
      </c>
      <c r="S290" s="24">
        <v>4</v>
      </c>
      <c r="U290" s="24">
        <v>324</v>
      </c>
      <c r="AQ290" s="30"/>
    </row>
    <row r="291" spans="2:43" ht="22.5" customHeight="1">
      <c r="B291" s="2">
        <v>131</v>
      </c>
      <c r="C291" s="2">
        <v>7</v>
      </c>
      <c r="D291" s="3">
        <v>10</v>
      </c>
      <c r="E291" s="1">
        <v>275</v>
      </c>
      <c r="F291" s="74">
        <f>IF(ISBLANK(E291),0,IF(E291=Answers!E291,1,-1))</f>
        <v>1</v>
      </c>
      <c r="G291" s="100">
        <v>13</v>
      </c>
      <c r="H291" s="100">
        <v>9600</v>
      </c>
      <c r="I291" s="29"/>
      <c r="J291" s="29">
        <v>81</v>
      </c>
      <c r="K291" s="24">
        <v>110</v>
      </c>
      <c r="L291" s="24">
        <f t="shared" si="21"/>
        <v>285</v>
      </c>
      <c r="M291" s="24">
        <f t="shared" si="22"/>
        <v>275</v>
      </c>
      <c r="N291" s="24" t="str">
        <f t="shared" si="23"/>
        <v>Rick</v>
      </c>
      <c r="O291" s="24">
        <v>275</v>
      </c>
      <c r="P291" s="24">
        <f t="shared" si="24"/>
        <v>4</v>
      </c>
      <c r="Q291" s="24">
        <v>5</v>
      </c>
      <c r="R291" s="24">
        <v>166</v>
      </c>
      <c r="S291" s="24">
        <v>4</v>
      </c>
      <c r="U291" s="24">
        <v>664</v>
      </c>
      <c r="AQ291" s="30"/>
    </row>
    <row r="292" spans="2:43" ht="22.5" customHeight="1">
      <c r="B292" s="2">
        <v>132</v>
      </c>
      <c r="C292" s="2">
        <v>7</v>
      </c>
      <c r="D292" s="3">
        <v>10</v>
      </c>
      <c r="E292" s="1">
        <v>110</v>
      </c>
      <c r="F292" s="74">
        <f>IF(ISBLANK(E292),0,IF(E292=Answers!E292,1,-1))</f>
        <v>1</v>
      </c>
      <c r="G292" s="100">
        <v>11</v>
      </c>
      <c r="H292" s="100">
        <v>1100</v>
      </c>
      <c r="I292" s="29"/>
      <c r="J292" s="29">
        <v>57</v>
      </c>
      <c r="K292" s="24">
        <v>80</v>
      </c>
      <c r="L292" s="24">
        <f t="shared" si="21"/>
        <v>110</v>
      </c>
      <c r="M292" s="24">
        <f t="shared" si="22"/>
        <v>200</v>
      </c>
      <c r="N292" s="24" t="str">
        <f t="shared" si="23"/>
        <v>Caroline</v>
      </c>
      <c r="O292" s="24">
        <v>110</v>
      </c>
      <c r="P292" s="24">
        <f t="shared" si="24"/>
        <v>1</v>
      </c>
      <c r="U292" s="24">
        <f>SUM(_xlfn.ANCHORARRAY(U281))</f>
        <v>4062</v>
      </c>
      <c r="AQ292" s="30"/>
    </row>
    <row r="293" spans="2:43" ht="22.5" customHeight="1">
      <c r="B293" s="2">
        <v>133</v>
      </c>
      <c r="C293" s="2">
        <v>7</v>
      </c>
      <c r="D293" s="3">
        <v>10</v>
      </c>
      <c r="E293" s="1">
        <v>139</v>
      </c>
      <c r="F293" s="74">
        <f>IF(ISBLANK(E293),0,IF(E293=Answers!E293,1,-1))</f>
        <v>1</v>
      </c>
      <c r="G293" s="100">
        <v>17</v>
      </c>
      <c r="H293" s="100">
        <v>1300</v>
      </c>
      <c r="I293" s="29"/>
      <c r="J293" s="29">
        <v>85</v>
      </c>
      <c r="K293" s="24">
        <v>90</v>
      </c>
      <c r="L293" s="24">
        <f t="shared" si="21"/>
        <v>139</v>
      </c>
      <c r="M293" s="24">
        <f t="shared" si="22"/>
        <v>225</v>
      </c>
      <c r="N293" s="24" t="str">
        <f t="shared" si="23"/>
        <v>Caroline</v>
      </c>
      <c r="O293" s="24">
        <v>139</v>
      </c>
      <c r="P293" s="24">
        <f t="shared" si="24"/>
        <v>1</v>
      </c>
      <c r="AQ293" s="30"/>
    </row>
    <row r="294" spans="2:43" ht="22.5" customHeight="1">
      <c r="B294" s="2">
        <v>134</v>
      </c>
      <c r="C294" s="2">
        <v>7</v>
      </c>
      <c r="D294" s="3">
        <v>10</v>
      </c>
      <c r="E294" s="1">
        <v>150</v>
      </c>
      <c r="F294" s="74">
        <f>IF(ISBLANK(E294),0,IF(E294=Answers!E294,1,-1))</f>
        <v>1</v>
      </c>
      <c r="G294" s="100">
        <v>10</v>
      </c>
      <c r="H294" s="100">
        <v>8100</v>
      </c>
      <c r="I294" s="29"/>
      <c r="J294" s="29">
        <v>45</v>
      </c>
      <c r="K294" s="24">
        <v>60</v>
      </c>
      <c r="L294" s="24">
        <f t="shared" si="21"/>
        <v>247</v>
      </c>
      <c r="M294" s="24">
        <f t="shared" si="22"/>
        <v>150</v>
      </c>
      <c r="N294" s="24" t="str">
        <f t="shared" si="23"/>
        <v>Rick</v>
      </c>
      <c r="O294" s="24">
        <v>150</v>
      </c>
      <c r="P294" s="24">
        <f t="shared" si="24"/>
        <v>4</v>
      </c>
      <c r="AQ294" s="30"/>
    </row>
    <row r="295" spans="2:43" ht="22.5" customHeight="1">
      <c r="B295" s="2">
        <v>135</v>
      </c>
      <c r="C295" s="2">
        <v>7</v>
      </c>
      <c r="D295" s="3">
        <v>10</v>
      </c>
      <c r="E295" s="1">
        <v>151</v>
      </c>
      <c r="F295" s="74">
        <f>IF(ISBLANK(E295),0,IF(E295=Answers!E295,1,-1))</f>
        <v>1</v>
      </c>
      <c r="G295" s="100">
        <v>2</v>
      </c>
      <c r="H295" s="100">
        <v>4300</v>
      </c>
      <c r="I295" s="29"/>
      <c r="J295" s="29">
        <v>49</v>
      </c>
      <c r="K295" s="24">
        <v>70</v>
      </c>
      <c r="L295" s="24">
        <f t="shared" si="21"/>
        <v>151</v>
      </c>
      <c r="M295" s="24">
        <f t="shared" si="22"/>
        <v>175</v>
      </c>
      <c r="N295" s="24" t="str">
        <f t="shared" si="23"/>
        <v>Caroline</v>
      </c>
      <c r="O295" s="24">
        <v>151</v>
      </c>
      <c r="P295" s="24">
        <f t="shared" si="24"/>
        <v>2</v>
      </c>
      <c r="AQ295" s="30"/>
    </row>
    <row r="296" spans="2:43" ht="22.5" customHeight="1">
      <c r="B296" s="2">
        <v>136</v>
      </c>
      <c r="C296" s="2">
        <v>7</v>
      </c>
      <c r="D296" s="3">
        <v>10</v>
      </c>
      <c r="E296" s="1">
        <v>136</v>
      </c>
      <c r="F296" s="74">
        <f>IF(ISBLANK(E296),0,IF(E296=Answers!E296,1,-1))</f>
        <v>1</v>
      </c>
      <c r="G296" s="100">
        <v>9</v>
      </c>
      <c r="H296" s="100">
        <v>1100</v>
      </c>
      <c r="I296" s="29"/>
      <c r="J296" s="29">
        <v>82</v>
      </c>
      <c r="K296" s="24">
        <v>115</v>
      </c>
      <c r="L296" s="24">
        <f t="shared" si="21"/>
        <v>136</v>
      </c>
      <c r="M296" s="24">
        <f t="shared" si="22"/>
        <v>288</v>
      </c>
      <c r="N296" s="24" t="str">
        <f t="shared" si="23"/>
        <v>Caroline</v>
      </c>
      <c r="O296" s="24">
        <v>136</v>
      </c>
      <c r="P296" s="24">
        <f t="shared" si="24"/>
        <v>1</v>
      </c>
      <c r="AQ296" s="30"/>
    </row>
    <row r="297" spans="2:43" ht="22.5" customHeight="1">
      <c r="B297" s="2">
        <v>137</v>
      </c>
      <c r="C297" s="2">
        <v>7</v>
      </c>
      <c r="D297" s="3">
        <v>10</v>
      </c>
      <c r="E297" s="1">
        <v>185</v>
      </c>
      <c r="F297" s="74">
        <f>IF(ISBLANK(E297),0,IF(E297=Answers!E297,1,-1))</f>
        <v>1</v>
      </c>
      <c r="G297" s="100">
        <v>8</v>
      </c>
      <c r="H297" s="100">
        <v>4200</v>
      </c>
      <c r="I297" s="29"/>
      <c r="J297" s="29">
        <v>81</v>
      </c>
      <c r="K297" s="24">
        <v>115</v>
      </c>
      <c r="L297" s="24">
        <f t="shared" si="21"/>
        <v>185</v>
      </c>
      <c r="M297" s="24">
        <f t="shared" si="22"/>
        <v>288</v>
      </c>
      <c r="N297" s="24" t="str">
        <f t="shared" si="23"/>
        <v>Caroline</v>
      </c>
      <c r="O297" s="24">
        <v>185</v>
      </c>
      <c r="P297" s="24">
        <f t="shared" si="24"/>
        <v>2</v>
      </c>
      <c r="AQ297" s="30"/>
    </row>
    <row r="298" spans="2:43" ht="22.5" customHeight="1">
      <c r="B298" s="2">
        <v>138</v>
      </c>
      <c r="C298" s="2">
        <v>7</v>
      </c>
      <c r="D298" s="3">
        <v>10</v>
      </c>
      <c r="E298" s="1">
        <v>274</v>
      </c>
      <c r="F298" s="74">
        <f>IF(ISBLANK(E298),0,IF(E298=Answers!E298,1,-1))</f>
        <v>1</v>
      </c>
      <c r="G298" s="100">
        <v>5</v>
      </c>
      <c r="H298" s="100">
        <v>2600</v>
      </c>
      <c r="I298" s="29"/>
      <c r="J298" s="29">
        <v>166</v>
      </c>
      <c r="K298" s="24">
        <v>220</v>
      </c>
      <c r="L298" s="24">
        <f t="shared" si="21"/>
        <v>274</v>
      </c>
      <c r="M298" s="24">
        <f t="shared" si="22"/>
        <v>550</v>
      </c>
      <c r="N298" s="24" t="str">
        <f t="shared" si="23"/>
        <v>Caroline</v>
      </c>
      <c r="O298" s="24">
        <v>274</v>
      </c>
      <c r="P298" s="24">
        <f t="shared" si="24"/>
        <v>2</v>
      </c>
      <c r="AQ298" s="30"/>
    </row>
    <row r="299" spans="2:43" ht="22.5" customHeight="1">
      <c r="B299" s="2">
        <v>139</v>
      </c>
      <c r="C299" s="2">
        <v>7</v>
      </c>
      <c r="D299" s="3">
        <v>10</v>
      </c>
      <c r="E299" s="1">
        <v>88</v>
      </c>
      <c r="F299" s="74">
        <f>IF(ISBLANK(E299),0,IF(E299=Answers!E299,1,-1))</f>
        <v>1</v>
      </c>
      <c r="G299" s="100">
        <v>18</v>
      </c>
      <c r="H299" s="100">
        <v>8100</v>
      </c>
      <c r="I299" s="29"/>
      <c r="J299" s="29">
        <v>25</v>
      </c>
      <c r="K299" s="24">
        <v>35</v>
      </c>
      <c r="L299" s="24">
        <f t="shared" si="21"/>
        <v>226</v>
      </c>
      <c r="M299" s="24">
        <f t="shared" si="22"/>
        <v>88</v>
      </c>
      <c r="N299" s="24" t="str">
        <f t="shared" si="23"/>
        <v>Rick</v>
      </c>
      <c r="O299" s="24">
        <v>88</v>
      </c>
      <c r="P299" s="24">
        <f t="shared" si="24"/>
        <v>4</v>
      </c>
      <c r="AQ299" s="30"/>
    </row>
    <row r="300" spans="2:43" ht="22.5" customHeight="1">
      <c r="B300" s="2">
        <v>140</v>
      </c>
      <c r="C300" s="2">
        <v>7</v>
      </c>
      <c r="D300" s="3">
        <v>10</v>
      </c>
      <c r="E300" s="1">
        <v>225</v>
      </c>
      <c r="F300" s="74">
        <f>IF(ISBLANK(E300),0,IF(E300=Answers!E300,1,-1))</f>
        <v>1</v>
      </c>
      <c r="G300" s="100">
        <v>3</v>
      </c>
      <c r="H300" s="100">
        <v>6200</v>
      </c>
      <c r="I300" s="29"/>
      <c r="J300" s="29">
        <v>73</v>
      </c>
      <c r="K300" s="24">
        <v>90</v>
      </c>
      <c r="L300" s="24">
        <f t="shared" si="21"/>
        <v>227</v>
      </c>
      <c r="M300" s="24">
        <f t="shared" si="22"/>
        <v>225</v>
      </c>
      <c r="N300" s="24" t="str">
        <f t="shared" si="23"/>
        <v>Rick</v>
      </c>
      <c r="O300" s="24">
        <v>225</v>
      </c>
      <c r="P300" s="24">
        <f t="shared" si="24"/>
        <v>3</v>
      </c>
      <c r="AQ300" s="30"/>
    </row>
    <row r="307" spans="10:16">
      <c r="J307" s="26" t="s">
        <v>224</v>
      </c>
      <c r="K307" t="s">
        <v>225</v>
      </c>
      <c r="L307" s="24" t="s">
        <v>227</v>
      </c>
      <c r="M307" s="24" t="s">
        <v>228</v>
      </c>
      <c r="N307" s="24" t="s">
        <v>229</v>
      </c>
      <c r="O307" s="24" t="s">
        <v>230</v>
      </c>
      <c r="P307" s="24" t="s">
        <v>231</v>
      </c>
    </row>
    <row r="308" spans="10:16">
      <c r="J308" s="29" cm="1">
        <f t="array" ref="J308">SUM((map=G281)*_xlfn.SEQUENCE(50,1,1,1)) + 1</f>
        <v>47</v>
      </c>
      <c r="K308" cm="1">
        <f t="array" ref="K308">SUM((map=G281)*_xlfn.SEQUENCE(1,25,1,1)) + 1</f>
        <v>3</v>
      </c>
      <c r="L308" s="24" t="str">
        <f>$J$194 &amp; ADDRESS(J308,K308,4)</f>
        <v>'Customer Map'!C47</v>
      </c>
      <c r="M308" s="24">
        <f>ABS(J308-$I$193)</f>
        <v>27</v>
      </c>
      <c r="N308" s="24">
        <f>ABS(K308-$J$193)</f>
        <v>8</v>
      </c>
      <c r="O308" s="24">
        <f>SUM(M308:N308)</f>
        <v>35</v>
      </c>
      <c r="P308" s="24">
        <f>O308*5</f>
        <v>175</v>
      </c>
    </row>
    <row r="309" spans="10:16">
      <c r="J309" s="29" cm="1">
        <f t="array" ref="J309">SUM((map=G282)*_xlfn.SEQUENCE(50,1,1,1)) + 1</f>
        <v>43</v>
      </c>
      <c r="K309" cm="1">
        <f t="array" ref="K309">SUM((map=G282)*_xlfn.SEQUENCE(1,25,1,1)) + 1</f>
        <v>7</v>
      </c>
      <c r="L309" s="24" t="str">
        <f t="shared" ref="L309:L327" si="25">$J$194 &amp; ADDRESS(J309,K309,4)</f>
        <v>'Customer Map'!G43</v>
      </c>
      <c r="M309" s="24">
        <f t="shared" ref="M309:M327" si="26">ABS(J309-$I$193)</f>
        <v>23</v>
      </c>
      <c r="N309" s="24">
        <f t="shared" ref="N309:N327" si="27">ABS(K309-$J$193)</f>
        <v>4</v>
      </c>
      <c r="O309" s="24">
        <f t="shared" ref="O309:O327" si="28">SUM(M309:N309)</f>
        <v>27</v>
      </c>
      <c r="P309" s="24">
        <f t="shared" ref="P309:P327" si="29">O309*5</f>
        <v>135</v>
      </c>
    </row>
    <row r="310" spans="10:16">
      <c r="J310" s="29" cm="1">
        <f t="array" ref="J310">SUM((map=G283)*_xlfn.SEQUENCE(50,1,1,1)) + 1</f>
        <v>29</v>
      </c>
      <c r="K310" cm="1">
        <f t="array" ref="K310">SUM((map=G283)*_xlfn.SEQUENCE(1,25,1,1)) + 1</f>
        <v>17</v>
      </c>
      <c r="L310" s="24" t="str">
        <f t="shared" si="25"/>
        <v>'Customer Map'!Q29</v>
      </c>
      <c r="M310" s="24">
        <f t="shared" si="26"/>
        <v>9</v>
      </c>
      <c r="N310" s="24">
        <f t="shared" si="27"/>
        <v>6</v>
      </c>
      <c r="O310" s="24">
        <f t="shared" si="28"/>
        <v>15</v>
      </c>
      <c r="P310" s="24">
        <f t="shared" si="29"/>
        <v>75</v>
      </c>
    </row>
    <row r="311" spans="10:16">
      <c r="J311" s="29" cm="1">
        <f t="array" ref="J311">SUM((map=G284)*_xlfn.SEQUENCE(50,1,1,1)) + 1</f>
        <v>9</v>
      </c>
      <c r="K311" cm="1">
        <f t="array" ref="K311">SUM((map=G284)*_xlfn.SEQUENCE(1,25,1,1)) + 1</f>
        <v>8</v>
      </c>
      <c r="L311" s="24" t="str">
        <f t="shared" si="25"/>
        <v>'Customer Map'!H9</v>
      </c>
      <c r="M311" s="24">
        <f t="shared" si="26"/>
        <v>11</v>
      </c>
      <c r="N311" s="24">
        <f t="shared" si="27"/>
        <v>3</v>
      </c>
      <c r="O311" s="24">
        <f t="shared" si="28"/>
        <v>14</v>
      </c>
      <c r="P311" s="24">
        <f t="shared" si="29"/>
        <v>70</v>
      </c>
    </row>
    <row r="312" spans="10:16">
      <c r="J312" s="29" cm="1">
        <f t="array" ref="J312">SUM((map=G285)*_xlfn.SEQUENCE(50,1,1,1)) + 1</f>
        <v>11</v>
      </c>
      <c r="K312" cm="1">
        <f t="array" ref="K312">SUM((map=G285)*_xlfn.SEQUENCE(1,25,1,1)) + 1</f>
        <v>24</v>
      </c>
      <c r="L312" s="24" t="str">
        <f t="shared" si="25"/>
        <v>'Customer Map'!X11</v>
      </c>
      <c r="M312" s="24">
        <f t="shared" si="26"/>
        <v>9</v>
      </c>
      <c r="N312" s="24">
        <f t="shared" si="27"/>
        <v>13</v>
      </c>
      <c r="O312" s="24">
        <f t="shared" si="28"/>
        <v>22</v>
      </c>
      <c r="P312" s="24">
        <f t="shared" si="29"/>
        <v>110</v>
      </c>
    </row>
    <row r="313" spans="10:16">
      <c r="J313" s="29" cm="1">
        <f t="array" ref="J313">SUM((map=G286)*_xlfn.SEQUENCE(50,1,1,1)) + 1</f>
        <v>34</v>
      </c>
      <c r="K313" cm="1">
        <f t="array" ref="K313">SUM((map=G286)*_xlfn.SEQUENCE(1,25,1,1)) + 1</f>
        <v>26</v>
      </c>
      <c r="L313" s="24" t="str">
        <f t="shared" si="25"/>
        <v>'Customer Map'!Z34</v>
      </c>
      <c r="M313" s="24">
        <f t="shared" si="26"/>
        <v>14</v>
      </c>
      <c r="N313" s="24">
        <f t="shared" si="27"/>
        <v>15</v>
      </c>
      <c r="O313" s="24">
        <f t="shared" si="28"/>
        <v>29</v>
      </c>
      <c r="P313" s="24">
        <f t="shared" si="29"/>
        <v>145</v>
      </c>
    </row>
    <row r="314" spans="10:16">
      <c r="J314" s="29" cm="1">
        <f t="array" ref="J314">SUM((map=G287)*_xlfn.SEQUENCE(50,1,1,1)) + 1</f>
        <v>34</v>
      </c>
      <c r="K314" cm="1">
        <f t="array" ref="K314">SUM((map=G287)*_xlfn.SEQUENCE(1,25,1,1)) + 1</f>
        <v>9</v>
      </c>
      <c r="L314" s="24" t="str">
        <f t="shared" si="25"/>
        <v>'Customer Map'!I34</v>
      </c>
      <c r="M314" s="24">
        <f t="shared" si="26"/>
        <v>14</v>
      </c>
      <c r="N314" s="24">
        <f t="shared" si="27"/>
        <v>2</v>
      </c>
      <c r="O314" s="24">
        <f t="shared" si="28"/>
        <v>16</v>
      </c>
      <c r="P314" s="24">
        <f t="shared" si="29"/>
        <v>80</v>
      </c>
    </row>
    <row r="315" spans="10:16">
      <c r="J315" s="29" cm="1">
        <f t="array" ref="J315">SUM((map=G288)*_xlfn.SEQUENCE(50,1,1,1)) + 1</f>
        <v>25</v>
      </c>
      <c r="K315" cm="1">
        <f t="array" ref="K315">SUM((map=G288)*_xlfn.SEQUENCE(1,25,1,1)) + 1</f>
        <v>16</v>
      </c>
      <c r="L315" s="24" t="str">
        <f t="shared" si="25"/>
        <v>'Customer Map'!P25</v>
      </c>
      <c r="M315" s="24">
        <f t="shared" si="26"/>
        <v>5</v>
      </c>
      <c r="N315" s="24">
        <f t="shared" si="27"/>
        <v>5</v>
      </c>
      <c r="O315" s="24">
        <f t="shared" si="28"/>
        <v>10</v>
      </c>
      <c r="P315" s="24">
        <f t="shared" si="29"/>
        <v>50</v>
      </c>
    </row>
    <row r="316" spans="10:16">
      <c r="J316" s="29" cm="1">
        <f t="array" ref="J316">SUM((map=G289)*_xlfn.SEQUENCE(50,1,1,1)) + 1</f>
        <v>26</v>
      </c>
      <c r="K316" cm="1">
        <f t="array" ref="K316">SUM((map=G289)*_xlfn.SEQUENCE(1,25,1,1)) + 1</f>
        <v>6</v>
      </c>
      <c r="L316" s="24" t="str">
        <f t="shared" si="25"/>
        <v>'Customer Map'!F26</v>
      </c>
      <c r="M316" s="24">
        <f t="shared" si="26"/>
        <v>6</v>
      </c>
      <c r="N316" s="24">
        <f t="shared" si="27"/>
        <v>5</v>
      </c>
      <c r="O316" s="24">
        <f t="shared" si="28"/>
        <v>11</v>
      </c>
      <c r="P316" s="24">
        <f t="shared" si="29"/>
        <v>55</v>
      </c>
    </row>
    <row r="317" spans="10:16">
      <c r="J317" s="29" cm="1">
        <f t="array" ref="J317">SUM((map=G290)*_xlfn.SEQUENCE(50,1,1,1)) + 1</f>
        <v>42</v>
      </c>
      <c r="K317" cm="1">
        <f t="array" ref="K317">SUM((map=G290)*_xlfn.SEQUENCE(1,25,1,1)) + 1</f>
        <v>15</v>
      </c>
      <c r="L317" s="24" t="str">
        <f t="shared" si="25"/>
        <v>'Customer Map'!O42</v>
      </c>
      <c r="M317" s="24">
        <f t="shared" si="26"/>
        <v>22</v>
      </c>
      <c r="N317" s="24">
        <f t="shared" si="27"/>
        <v>4</v>
      </c>
      <c r="O317" s="24">
        <f t="shared" si="28"/>
        <v>26</v>
      </c>
      <c r="P317" s="24">
        <f t="shared" si="29"/>
        <v>130</v>
      </c>
    </row>
    <row r="318" spans="10:16">
      <c r="J318" s="29" cm="1">
        <f t="array" ref="J318">SUM((map=G291)*_xlfn.SEQUENCE(50,1,1,1)) + 1</f>
        <v>6</v>
      </c>
      <c r="K318" cm="1">
        <f t="array" ref="K318">SUM((map=G291)*_xlfn.SEQUENCE(1,25,1,1)) + 1</f>
        <v>19</v>
      </c>
      <c r="L318" s="24" t="str">
        <f t="shared" si="25"/>
        <v>'Customer Map'!S6</v>
      </c>
      <c r="M318" s="24">
        <f t="shared" si="26"/>
        <v>14</v>
      </c>
      <c r="N318" s="24">
        <f t="shared" si="27"/>
        <v>8</v>
      </c>
      <c r="O318" s="24">
        <f t="shared" si="28"/>
        <v>22</v>
      </c>
      <c r="P318" s="24">
        <f t="shared" si="29"/>
        <v>110</v>
      </c>
    </row>
    <row r="319" spans="10:16">
      <c r="J319" s="29" cm="1">
        <f t="array" ref="J319">SUM((map=G292)*_xlfn.SEQUENCE(50,1,1,1)) + 1</f>
        <v>12</v>
      </c>
      <c r="K319" cm="1">
        <f t="array" ref="K319">SUM((map=G292)*_xlfn.SEQUENCE(1,25,1,1)) + 1</f>
        <v>19</v>
      </c>
      <c r="L319" s="24" t="str">
        <f t="shared" si="25"/>
        <v>'Customer Map'!S12</v>
      </c>
      <c r="M319" s="24">
        <f t="shared" si="26"/>
        <v>8</v>
      </c>
      <c r="N319" s="24">
        <f t="shared" si="27"/>
        <v>8</v>
      </c>
      <c r="O319" s="24">
        <f t="shared" si="28"/>
        <v>16</v>
      </c>
      <c r="P319" s="24">
        <f t="shared" si="29"/>
        <v>80</v>
      </c>
    </row>
    <row r="320" spans="10:16">
      <c r="J320" s="29" cm="1">
        <f t="array" ref="J320">SUM((map=G293)*_xlfn.SEQUENCE(50,1,1,1)) + 1</f>
        <v>3</v>
      </c>
      <c r="K320" cm="1">
        <f t="array" ref="K320">SUM((map=G293)*_xlfn.SEQUENCE(1,25,1,1)) + 1</f>
        <v>12</v>
      </c>
      <c r="L320" s="24" t="str">
        <f t="shared" si="25"/>
        <v>'Customer Map'!L3</v>
      </c>
      <c r="M320" s="24">
        <f t="shared" si="26"/>
        <v>17</v>
      </c>
      <c r="N320" s="24">
        <f t="shared" si="27"/>
        <v>1</v>
      </c>
      <c r="O320" s="24">
        <f t="shared" si="28"/>
        <v>18</v>
      </c>
      <c r="P320" s="24">
        <f t="shared" si="29"/>
        <v>90</v>
      </c>
    </row>
    <row r="321" spans="10:16">
      <c r="J321" s="29" cm="1">
        <f t="array" ref="J321">SUM((map=G294)*_xlfn.SEQUENCE(50,1,1,1)) + 1</f>
        <v>24</v>
      </c>
      <c r="K321" cm="1">
        <f t="array" ref="K321">SUM((map=G294)*_xlfn.SEQUENCE(1,25,1,1)) + 1</f>
        <v>3</v>
      </c>
      <c r="L321" s="24" t="str">
        <f t="shared" si="25"/>
        <v>'Customer Map'!C24</v>
      </c>
      <c r="M321" s="24">
        <f t="shared" si="26"/>
        <v>4</v>
      </c>
      <c r="N321" s="24">
        <f t="shared" si="27"/>
        <v>8</v>
      </c>
      <c r="O321" s="24">
        <f t="shared" si="28"/>
        <v>12</v>
      </c>
      <c r="P321" s="24">
        <f t="shared" si="29"/>
        <v>60</v>
      </c>
    </row>
    <row r="322" spans="10:16">
      <c r="J322" s="29" cm="1">
        <f t="array" ref="J322">SUM((map=G295)*_xlfn.SEQUENCE(50,1,1,1)) + 1</f>
        <v>27</v>
      </c>
      <c r="K322" cm="1">
        <f t="array" ref="K322">SUM((map=G295)*_xlfn.SEQUENCE(1,25,1,1)) + 1</f>
        <v>18</v>
      </c>
      <c r="L322" s="24" t="str">
        <f t="shared" si="25"/>
        <v>'Customer Map'!R27</v>
      </c>
      <c r="M322" s="24">
        <f t="shared" si="26"/>
        <v>7</v>
      </c>
      <c r="N322" s="24">
        <f t="shared" si="27"/>
        <v>7</v>
      </c>
      <c r="O322" s="24">
        <f t="shared" si="28"/>
        <v>14</v>
      </c>
      <c r="P322" s="24">
        <f t="shared" si="29"/>
        <v>70</v>
      </c>
    </row>
    <row r="323" spans="10:16">
      <c r="J323" s="29" cm="1">
        <f t="array" ref="J323">SUM((map=G296)*_xlfn.SEQUENCE(50,1,1,1)) + 1</f>
        <v>7</v>
      </c>
      <c r="K323" cm="1">
        <f t="array" ref="K323">SUM((map=G296)*_xlfn.SEQUENCE(1,25,1,1)) + 1</f>
        <v>21</v>
      </c>
      <c r="L323" s="24" t="str">
        <f t="shared" si="25"/>
        <v>'Customer Map'!U7</v>
      </c>
      <c r="M323" s="24">
        <f t="shared" si="26"/>
        <v>13</v>
      </c>
      <c r="N323" s="24">
        <f t="shared" si="27"/>
        <v>10</v>
      </c>
      <c r="O323" s="24">
        <f t="shared" si="28"/>
        <v>23</v>
      </c>
      <c r="P323" s="24">
        <f t="shared" si="29"/>
        <v>115</v>
      </c>
    </row>
    <row r="324" spans="10:16">
      <c r="J324" s="29" cm="1">
        <f t="array" ref="J324">SUM((map=G297)*_xlfn.SEQUENCE(50,1,1,1)) + 1</f>
        <v>31</v>
      </c>
      <c r="K324" cm="1">
        <f t="array" ref="K324">SUM((map=G297)*_xlfn.SEQUENCE(1,25,1,1)) + 1</f>
        <v>23</v>
      </c>
      <c r="L324" s="24" t="str">
        <f t="shared" si="25"/>
        <v>'Customer Map'!W31</v>
      </c>
      <c r="M324" s="24">
        <f t="shared" si="26"/>
        <v>11</v>
      </c>
      <c r="N324" s="24">
        <f t="shared" si="27"/>
        <v>12</v>
      </c>
      <c r="O324" s="24">
        <f t="shared" si="28"/>
        <v>23</v>
      </c>
      <c r="P324" s="24">
        <f t="shared" si="29"/>
        <v>115</v>
      </c>
    </row>
    <row r="325" spans="10:16">
      <c r="J325" s="29" cm="1">
        <f t="array" ref="J325">SUM((map=G298)*_xlfn.SEQUENCE(50,1,1,1)) + 1</f>
        <v>50</v>
      </c>
      <c r="K325" cm="1">
        <f t="array" ref="K325">SUM((map=G298)*_xlfn.SEQUENCE(1,25,1,1)) + 1</f>
        <v>25</v>
      </c>
      <c r="L325" s="24" t="str">
        <f t="shared" si="25"/>
        <v>'Customer Map'!Y50</v>
      </c>
      <c r="M325" s="24">
        <f t="shared" si="26"/>
        <v>30</v>
      </c>
      <c r="N325" s="24">
        <f t="shared" si="27"/>
        <v>14</v>
      </c>
      <c r="O325" s="24">
        <f t="shared" si="28"/>
        <v>44</v>
      </c>
      <c r="P325" s="24">
        <f t="shared" si="29"/>
        <v>220</v>
      </c>
    </row>
    <row r="326" spans="10:16">
      <c r="J326" s="29" cm="1">
        <f t="array" ref="J326">SUM((map=G299)*_xlfn.SEQUENCE(50,1,1,1)) + 1</f>
        <v>17</v>
      </c>
      <c r="K326" cm="1">
        <f t="array" ref="K326">SUM((map=G299)*_xlfn.SEQUENCE(1,25,1,1)) + 1</f>
        <v>7</v>
      </c>
      <c r="L326" s="24" t="str">
        <f t="shared" si="25"/>
        <v>'Customer Map'!G17</v>
      </c>
      <c r="M326" s="24">
        <f t="shared" si="26"/>
        <v>3</v>
      </c>
      <c r="N326" s="24">
        <f t="shared" si="27"/>
        <v>4</v>
      </c>
      <c r="O326" s="24">
        <f t="shared" si="28"/>
        <v>7</v>
      </c>
      <c r="P326" s="24">
        <f t="shared" si="29"/>
        <v>35</v>
      </c>
    </row>
    <row r="327" spans="10:16">
      <c r="J327" s="29" cm="1">
        <f t="array" ref="J327">SUM((map=G300)*_xlfn.SEQUENCE(50,1,1,1)) + 1</f>
        <v>24</v>
      </c>
      <c r="K327" cm="1">
        <f t="array" ref="K327">SUM((map=G300)*_xlfn.SEQUENCE(1,25,1,1)) + 1</f>
        <v>25</v>
      </c>
      <c r="L327" s="24" t="str">
        <f t="shared" si="25"/>
        <v>'Customer Map'!Y24</v>
      </c>
      <c r="M327" s="24">
        <f t="shared" si="26"/>
        <v>4</v>
      </c>
      <c r="N327" s="24">
        <f t="shared" si="27"/>
        <v>14</v>
      </c>
      <c r="O327" s="24">
        <f t="shared" si="28"/>
        <v>18</v>
      </c>
      <c r="P327" s="24">
        <f t="shared" si="29"/>
        <v>90</v>
      </c>
    </row>
    <row r="330" spans="10:16">
      <c r="J330" s="26" t="s">
        <v>224</v>
      </c>
      <c r="K330" t="s">
        <v>225</v>
      </c>
      <c r="L330" s="24" t="s">
        <v>227</v>
      </c>
      <c r="M330" s="24" t="s">
        <v>228</v>
      </c>
      <c r="N330" s="24" t="s">
        <v>229</v>
      </c>
      <c r="O330" s="24" t="s">
        <v>230</v>
      </c>
    </row>
    <row r="331" spans="10:16">
      <c r="J331" s="29" cm="1">
        <f t="array" ref="J331">SUM((map=G281)*_xlfn.SEQUENCE(50,1,1,1)) + 1</f>
        <v>47</v>
      </c>
      <c r="K331" cm="1">
        <f t="array" ref="K331">SUM((map=G281)*_xlfn.SEQUENCE(1,25,1,1)) + 1</f>
        <v>3</v>
      </c>
      <c r="L331" s="24" t="str">
        <f>$J$194 &amp; ADDRESS(J331,K331,4)</f>
        <v>'Customer Map'!C47</v>
      </c>
      <c r="M331" s="24">
        <f>ABS(J331-$I$193)</f>
        <v>27</v>
      </c>
      <c r="N331" s="24">
        <f>ABS(K331-$J$193)</f>
        <v>8</v>
      </c>
      <c r="O331" s="24">
        <f>ROUND(SQRT(POWER(M331*5,2) + POWER(N331*5,2)),0)</f>
        <v>141</v>
      </c>
    </row>
    <row r="332" spans="10:16">
      <c r="J332" s="29" cm="1">
        <f t="array" ref="J332">SUM((map=G282)*_xlfn.SEQUENCE(50,1,1,1)) + 1</f>
        <v>43</v>
      </c>
      <c r="K332" cm="1">
        <f t="array" ref="K332">SUM((map=G282)*_xlfn.SEQUENCE(1,25,1,1)) + 1</f>
        <v>7</v>
      </c>
      <c r="L332" s="24" t="str">
        <f t="shared" ref="L332:L350" si="30">$J$194 &amp; ADDRESS(J332,K332,4)</f>
        <v>'Customer Map'!G43</v>
      </c>
      <c r="M332" s="24">
        <f t="shared" ref="M332:M350" si="31">ABS(J332-$I$193)</f>
        <v>23</v>
      </c>
      <c r="N332" s="24">
        <f t="shared" ref="N332:N350" si="32">ABS(K332-$J$193)</f>
        <v>4</v>
      </c>
      <c r="O332" s="24">
        <f t="shared" ref="O332:O350" si="33">ROUND(SQRT(POWER(M332*5,2) + POWER(N332*5,2)),0)</f>
        <v>117</v>
      </c>
    </row>
    <row r="333" spans="10:16">
      <c r="J333" s="29" cm="1">
        <f t="array" ref="J333">SUM((map=G283)*_xlfn.SEQUENCE(50,1,1,1)) + 1</f>
        <v>29</v>
      </c>
      <c r="K333" cm="1">
        <f t="array" ref="K333">SUM((map=G283)*_xlfn.SEQUENCE(1,25,1,1)) + 1</f>
        <v>17</v>
      </c>
      <c r="L333" s="24" t="str">
        <f t="shared" si="30"/>
        <v>'Customer Map'!Q29</v>
      </c>
      <c r="M333" s="24">
        <f t="shared" si="31"/>
        <v>9</v>
      </c>
      <c r="N333" s="24">
        <f t="shared" si="32"/>
        <v>6</v>
      </c>
      <c r="O333" s="24">
        <f t="shared" si="33"/>
        <v>54</v>
      </c>
    </row>
    <row r="334" spans="10:16">
      <c r="J334" s="29" cm="1">
        <f t="array" ref="J334">SUM((map=G284)*_xlfn.SEQUENCE(50,1,1,1)) + 1</f>
        <v>9</v>
      </c>
      <c r="K334" cm="1">
        <f t="array" ref="K334">SUM((map=G284)*_xlfn.SEQUENCE(1,25,1,1)) + 1</f>
        <v>8</v>
      </c>
      <c r="L334" s="24" t="str">
        <f t="shared" si="30"/>
        <v>'Customer Map'!H9</v>
      </c>
      <c r="M334" s="24">
        <f t="shared" si="31"/>
        <v>11</v>
      </c>
      <c r="N334" s="24">
        <f t="shared" si="32"/>
        <v>3</v>
      </c>
      <c r="O334" s="24">
        <f t="shared" si="33"/>
        <v>57</v>
      </c>
    </row>
    <row r="335" spans="10:16">
      <c r="J335" s="29" cm="1">
        <f t="array" ref="J335">SUM((map=G285)*_xlfn.SEQUENCE(50,1,1,1)) + 1</f>
        <v>11</v>
      </c>
      <c r="K335" cm="1">
        <f t="array" ref="K335">SUM((map=G285)*_xlfn.SEQUENCE(1,25,1,1)) + 1</f>
        <v>24</v>
      </c>
      <c r="L335" s="24" t="str">
        <f t="shared" si="30"/>
        <v>'Customer Map'!X11</v>
      </c>
      <c r="M335" s="24">
        <f t="shared" si="31"/>
        <v>9</v>
      </c>
      <c r="N335" s="24">
        <f t="shared" si="32"/>
        <v>13</v>
      </c>
      <c r="O335" s="24">
        <f t="shared" si="33"/>
        <v>79</v>
      </c>
    </row>
    <row r="336" spans="10:16">
      <c r="J336" s="29" cm="1">
        <f t="array" ref="J336">SUM((map=G286)*_xlfn.SEQUENCE(50,1,1,1)) + 1</f>
        <v>34</v>
      </c>
      <c r="K336" cm="1">
        <f t="array" ref="K336">SUM((map=G286)*_xlfn.SEQUENCE(1,25,1,1)) + 1</f>
        <v>26</v>
      </c>
      <c r="L336" s="24" t="str">
        <f t="shared" si="30"/>
        <v>'Customer Map'!Z34</v>
      </c>
      <c r="M336" s="24">
        <f t="shared" si="31"/>
        <v>14</v>
      </c>
      <c r="N336" s="24">
        <f t="shared" si="32"/>
        <v>15</v>
      </c>
      <c r="O336" s="24">
        <f t="shared" si="33"/>
        <v>103</v>
      </c>
    </row>
    <row r="337" spans="10:15">
      <c r="J337" s="29" cm="1">
        <f t="array" ref="J337">SUM((map=G287)*_xlfn.SEQUENCE(50,1,1,1)) + 1</f>
        <v>34</v>
      </c>
      <c r="K337" cm="1">
        <f t="array" ref="K337">SUM((map=G287)*_xlfn.SEQUENCE(1,25,1,1)) + 1</f>
        <v>9</v>
      </c>
      <c r="L337" s="24" t="str">
        <f t="shared" si="30"/>
        <v>'Customer Map'!I34</v>
      </c>
      <c r="M337" s="24">
        <f t="shared" si="31"/>
        <v>14</v>
      </c>
      <c r="N337" s="24">
        <f t="shared" si="32"/>
        <v>2</v>
      </c>
      <c r="O337" s="24">
        <f t="shared" si="33"/>
        <v>71</v>
      </c>
    </row>
    <row r="338" spans="10:15">
      <c r="J338" s="29" cm="1">
        <f t="array" ref="J338">SUM((map=G288)*_xlfn.SEQUENCE(50,1,1,1)) + 1</f>
        <v>25</v>
      </c>
      <c r="K338" cm="1">
        <f t="array" ref="K338">SUM((map=G288)*_xlfn.SEQUENCE(1,25,1,1)) + 1</f>
        <v>16</v>
      </c>
      <c r="L338" s="24" t="str">
        <f t="shared" si="30"/>
        <v>'Customer Map'!P25</v>
      </c>
      <c r="M338" s="24">
        <f t="shared" si="31"/>
        <v>5</v>
      </c>
      <c r="N338" s="24">
        <f t="shared" si="32"/>
        <v>5</v>
      </c>
      <c r="O338" s="24">
        <f t="shared" si="33"/>
        <v>35</v>
      </c>
    </row>
    <row r="339" spans="10:15">
      <c r="J339" s="29" cm="1">
        <f t="array" ref="J339">SUM((map=G289)*_xlfn.SEQUENCE(50,1,1,1)) + 1</f>
        <v>26</v>
      </c>
      <c r="K339" cm="1">
        <f t="array" ref="K339">SUM((map=G289)*_xlfn.SEQUENCE(1,25,1,1)) + 1</f>
        <v>6</v>
      </c>
      <c r="L339" s="24" t="str">
        <f t="shared" si="30"/>
        <v>'Customer Map'!F26</v>
      </c>
      <c r="M339" s="24">
        <f t="shared" si="31"/>
        <v>6</v>
      </c>
      <c r="N339" s="24">
        <f t="shared" si="32"/>
        <v>5</v>
      </c>
      <c r="O339" s="24">
        <f t="shared" si="33"/>
        <v>39</v>
      </c>
    </row>
    <row r="340" spans="10:15">
      <c r="J340" s="29" cm="1">
        <f t="array" ref="J340">SUM((map=G290)*_xlfn.SEQUENCE(50,1,1,1)) + 1</f>
        <v>42</v>
      </c>
      <c r="K340" cm="1">
        <f t="array" ref="K340">SUM((map=G290)*_xlfn.SEQUENCE(1,25,1,1)) + 1</f>
        <v>15</v>
      </c>
      <c r="L340" s="24" t="str">
        <f t="shared" si="30"/>
        <v>'Customer Map'!O42</v>
      </c>
      <c r="M340" s="24">
        <f t="shared" si="31"/>
        <v>22</v>
      </c>
      <c r="N340" s="24">
        <f t="shared" si="32"/>
        <v>4</v>
      </c>
      <c r="O340" s="24">
        <f t="shared" si="33"/>
        <v>112</v>
      </c>
    </row>
    <row r="341" spans="10:15">
      <c r="J341" s="29" cm="1">
        <f t="array" ref="J341">SUM((map=G291)*_xlfn.SEQUENCE(50,1,1,1)) + 1</f>
        <v>6</v>
      </c>
      <c r="K341" cm="1">
        <f t="array" ref="K341">SUM((map=G291)*_xlfn.SEQUENCE(1,25,1,1)) + 1</f>
        <v>19</v>
      </c>
      <c r="L341" s="24" t="str">
        <f t="shared" si="30"/>
        <v>'Customer Map'!S6</v>
      </c>
      <c r="M341" s="24">
        <f t="shared" si="31"/>
        <v>14</v>
      </c>
      <c r="N341" s="24">
        <f t="shared" si="32"/>
        <v>8</v>
      </c>
      <c r="O341" s="24">
        <f t="shared" si="33"/>
        <v>81</v>
      </c>
    </row>
    <row r="342" spans="10:15">
      <c r="J342" s="29" cm="1">
        <f t="array" ref="J342">SUM((map=G292)*_xlfn.SEQUENCE(50,1,1,1)) + 1</f>
        <v>12</v>
      </c>
      <c r="K342" cm="1">
        <f t="array" ref="K342">SUM((map=G292)*_xlfn.SEQUENCE(1,25,1,1)) + 1</f>
        <v>19</v>
      </c>
      <c r="L342" s="24" t="str">
        <f t="shared" si="30"/>
        <v>'Customer Map'!S12</v>
      </c>
      <c r="M342" s="24">
        <f t="shared" si="31"/>
        <v>8</v>
      </c>
      <c r="N342" s="24">
        <f t="shared" si="32"/>
        <v>8</v>
      </c>
      <c r="O342" s="24">
        <f t="shared" si="33"/>
        <v>57</v>
      </c>
    </row>
    <row r="343" spans="10:15">
      <c r="J343" s="29" cm="1">
        <f t="array" ref="J343">SUM((map=G293)*_xlfn.SEQUENCE(50,1,1,1)) + 1</f>
        <v>3</v>
      </c>
      <c r="K343" cm="1">
        <f t="array" ref="K343">SUM((map=G293)*_xlfn.SEQUENCE(1,25,1,1)) + 1</f>
        <v>12</v>
      </c>
      <c r="L343" s="24" t="str">
        <f t="shared" si="30"/>
        <v>'Customer Map'!L3</v>
      </c>
      <c r="M343" s="24">
        <f t="shared" si="31"/>
        <v>17</v>
      </c>
      <c r="N343" s="24">
        <f t="shared" si="32"/>
        <v>1</v>
      </c>
      <c r="O343" s="24">
        <f t="shared" si="33"/>
        <v>85</v>
      </c>
    </row>
    <row r="344" spans="10:15">
      <c r="J344" s="29" cm="1">
        <f t="array" ref="J344">SUM((map=G294)*_xlfn.SEQUENCE(50,1,1,1)) + 1</f>
        <v>24</v>
      </c>
      <c r="K344" cm="1">
        <f t="array" ref="K344">SUM((map=G294)*_xlfn.SEQUENCE(1,25,1,1)) + 1</f>
        <v>3</v>
      </c>
      <c r="L344" s="24" t="str">
        <f t="shared" si="30"/>
        <v>'Customer Map'!C24</v>
      </c>
      <c r="M344" s="24">
        <f t="shared" si="31"/>
        <v>4</v>
      </c>
      <c r="N344" s="24">
        <f t="shared" si="32"/>
        <v>8</v>
      </c>
      <c r="O344" s="24">
        <f t="shared" si="33"/>
        <v>45</v>
      </c>
    </row>
    <row r="345" spans="10:15">
      <c r="J345" s="29" cm="1">
        <f t="array" ref="J345">SUM((map=G295)*_xlfn.SEQUENCE(50,1,1,1)) + 1</f>
        <v>27</v>
      </c>
      <c r="K345" cm="1">
        <f t="array" ref="K345">SUM((map=G295)*_xlfn.SEQUENCE(1,25,1,1)) + 1</f>
        <v>18</v>
      </c>
      <c r="L345" s="24" t="str">
        <f t="shared" si="30"/>
        <v>'Customer Map'!R27</v>
      </c>
      <c r="M345" s="24">
        <f t="shared" si="31"/>
        <v>7</v>
      </c>
      <c r="N345" s="24">
        <f t="shared" si="32"/>
        <v>7</v>
      </c>
      <c r="O345" s="24">
        <f t="shared" si="33"/>
        <v>49</v>
      </c>
    </row>
    <row r="346" spans="10:15">
      <c r="J346" s="29" cm="1">
        <f t="array" ref="J346">SUM((map=G296)*_xlfn.SEQUENCE(50,1,1,1)) + 1</f>
        <v>7</v>
      </c>
      <c r="K346" cm="1">
        <f t="array" ref="K346">SUM((map=G296)*_xlfn.SEQUENCE(1,25,1,1)) + 1</f>
        <v>21</v>
      </c>
      <c r="L346" s="24" t="str">
        <f t="shared" si="30"/>
        <v>'Customer Map'!U7</v>
      </c>
      <c r="M346" s="24">
        <f t="shared" si="31"/>
        <v>13</v>
      </c>
      <c r="N346" s="24">
        <f t="shared" si="32"/>
        <v>10</v>
      </c>
      <c r="O346" s="24">
        <f t="shared" si="33"/>
        <v>82</v>
      </c>
    </row>
    <row r="347" spans="10:15">
      <c r="J347" s="29" cm="1">
        <f t="array" ref="J347">SUM((map=G297)*_xlfn.SEQUENCE(50,1,1,1)) + 1</f>
        <v>31</v>
      </c>
      <c r="K347" cm="1">
        <f t="array" ref="K347">SUM((map=G297)*_xlfn.SEQUENCE(1,25,1,1)) + 1</f>
        <v>23</v>
      </c>
      <c r="L347" s="24" t="str">
        <f t="shared" si="30"/>
        <v>'Customer Map'!W31</v>
      </c>
      <c r="M347" s="24">
        <f t="shared" si="31"/>
        <v>11</v>
      </c>
      <c r="N347" s="24">
        <f t="shared" si="32"/>
        <v>12</v>
      </c>
      <c r="O347" s="24">
        <f t="shared" si="33"/>
        <v>81</v>
      </c>
    </row>
    <row r="348" spans="10:15">
      <c r="J348" s="29" cm="1">
        <f t="array" ref="J348">SUM((map=G298)*_xlfn.SEQUENCE(50,1,1,1)) + 1</f>
        <v>50</v>
      </c>
      <c r="K348" cm="1">
        <f t="array" ref="K348">SUM((map=G298)*_xlfn.SEQUENCE(1,25,1,1)) + 1</f>
        <v>25</v>
      </c>
      <c r="L348" s="24" t="str">
        <f t="shared" si="30"/>
        <v>'Customer Map'!Y50</v>
      </c>
      <c r="M348" s="24">
        <f t="shared" si="31"/>
        <v>30</v>
      </c>
      <c r="N348" s="24">
        <f t="shared" si="32"/>
        <v>14</v>
      </c>
      <c r="O348" s="24">
        <f t="shared" si="33"/>
        <v>166</v>
      </c>
    </row>
    <row r="349" spans="10:15">
      <c r="J349" s="29" cm="1">
        <f t="array" ref="J349">SUM((map=G299)*_xlfn.SEQUENCE(50,1,1,1)) + 1</f>
        <v>17</v>
      </c>
      <c r="K349" cm="1">
        <f t="array" ref="K349">SUM((map=G299)*_xlfn.SEQUENCE(1,25,1,1)) + 1</f>
        <v>7</v>
      </c>
      <c r="L349" s="24" t="str">
        <f t="shared" si="30"/>
        <v>'Customer Map'!G17</v>
      </c>
      <c r="M349" s="24">
        <f t="shared" si="31"/>
        <v>3</v>
      </c>
      <c r="N349" s="24">
        <f t="shared" si="32"/>
        <v>4</v>
      </c>
      <c r="O349" s="24">
        <f t="shared" si="33"/>
        <v>25</v>
      </c>
    </row>
    <row r="350" spans="10:15">
      <c r="J350" s="29" cm="1">
        <f t="array" ref="J350">SUM((map=G300)*_xlfn.SEQUENCE(50,1,1,1)) + 1</f>
        <v>24</v>
      </c>
      <c r="K350" cm="1">
        <f t="array" ref="K350">SUM((map=G300)*_xlfn.SEQUENCE(1,25,1,1)) + 1</f>
        <v>25</v>
      </c>
      <c r="L350" s="24" t="str">
        <f t="shared" si="30"/>
        <v>'Customer Map'!Y24</v>
      </c>
      <c r="M350" s="24">
        <f t="shared" si="31"/>
        <v>4</v>
      </c>
      <c r="N350" s="24">
        <f t="shared" si="32"/>
        <v>14</v>
      </c>
      <c r="O350" s="24">
        <f t="shared" si="33"/>
        <v>73</v>
      </c>
    </row>
    <row r="1000" spans="648:648" ht="15.75">
      <c r="XX1000" s="147">
        <v>125713</v>
      </c>
    </row>
  </sheetData>
  <mergeCells count="5">
    <mergeCell ref="G25:N25"/>
    <mergeCell ref="G26:N26"/>
    <mergeCell ref="G27:N27"/>
    <mergeCell ref="G28:N28"/>
    <mergeCell ref="G29:N29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0" id="{157A61D4-F08B-4998-B794-99036A1606A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F25:F29</xm:sqref>
        </x14:conditionalFormatting>
        <x14:conditionalFormatting xmlns:xm="http://schemas.microsoft.com/office/excel/2006/main">
          <x14:cfRule type="iconSet" priority="73" id="{394CB93E-B0B9-46E4-9453-E547BFE27B4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F26:F35 F39 F44:F75 F79:F114 F118:F152 F156:F191 F195:F230 F234:F259</xm:sqref>
        </x14:conditionalFormatting>
        <x14:conditionalFormatting xmlns:xm="http://schemas.microsoft.com/office/excel/2006/main">
          <x14:cfRule type="iconSet" priority="71" id="{1C420B43-2924-4646-92C7-9279C355D56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F36:F38</xm:sqref>
        </x14:conditionalFormatting>
        <x14:conditionalFormatting xmlns:xm="http://schemas.microsoft.com/office/excel/2006/main">
          <x14:cfRule type="iconSet" priority="68" id="{F7CEA8DE-84B8-427D-8DD8-07D4BA699F2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F40:F42</xm:sqref>
        </x14:conditionalFormatting>
        <x14:conditionalFormatting xmlns:xm="http://schemas.microsoft.com/office/excel/2006/main">
          <x14:cfRule type="iconSet" priority="69" id="{76E4C17F-1284-4C74-A833-ADCBBC57672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F43</xm:sqref>
        </x14:conditionalFormatting>
        <x14:conditionalFormatting xmlns:xm="http://schemas.microsoft.com/office/excel/2006/main">
          <x14:cfRule type="iconSet" priority="36" id="{5653A9C0-0216-4258-91E0-4E51FDB0AD7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59" id="{0DBB6009-7564-408D-BB41-E9BD5706C35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F46</xm:sqref>
        </x14:conditionalFormatting>
        <x14:conditionalFormatting xmlns:xm="http://schemas.microsoft.com/office/excel/2006/main">
          <x14:cfRule type="iconSet" priority="35" id="{A14B61C8-91C2-4234-84DB-ABD3AB92E35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34" id="{C5422E25-74EC-42B8-B51B-B71F65ED285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58" id="{89AFB8D7-19E4-4846-B7BB-4A0497CE7AF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F48:F67</xm:sqref>
        </x14:conditionalFormatting>
        <x14:conditionalFormatting xmlns:xm="http://schemas.microsoft.com/office/excel/2006/main">
          <x14:cfRule type="iconSet" priority="67" id="{295DAB33-26C6-4C08-A8FB-975C3CFCFB1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F76:F78</xm:sqref>
        </x14:conditionalFormatting>
        <x14:conditionalFormatting xmlns:xm="http://schemas.microsoft.com/office/excel/2006/main">
          <x14:cfRule type="iconSet" priority="33" id="{A9F96E79-220D-43EF-BEF0-A294EBD5E1E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57" id="{FDB6596A-6283-47B3-AB4B-1728FCD5D64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F82</xm:sqref>
        </x14:conditionalFormatting>
        <x14:conditionalFormatting xmlns:xm="http://schemas.microsoft.com/office/excel/2006/main">
          <x14:cfRule type="iconSet" priority="32" id="{E49EA020-FD73-4CDA-A0BC-BF4159E84D4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56" id="{0453A322-75CE-458E-8636-29B803C6BE2E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F84</xm:sqref>
        </x14:conditionalFormatting>
        <x14:conditionalFormatting xmlns:xm="http://schemas.microsoft.com/office/excel/2006/main">
          <x14:cfRule type="iconSet" priority="31" id="{B0B42CCB-4C16-47A7-B098-3EE491071D0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55" id="{5B140839-6FA0-45A8-A34B-0C9D22FE791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F84:F103</xm:sqref>
        </x14:conditionalFormatting>
        <x14:conditionalFormatting xmlns:xm="http://schemas.microsoft.com/office/excel/2006/main">
          <x14:cfRule type="iconSet" priority="66" id="{98FB7C79-5A14-4CBC-A7D0-EAAECB3FBBD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F115:F117</xm:sqref>
        </x14:conditionalFormatting>
        <x14:conditionalFormatting xmlns:xm="http://schemas.microsoft.com/office/excel/2006/main">
          <x14:cfRule type="iconSet" priority="30" id="{B9078034-9613-4D8A-BC70-94ADC62A044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54" id="{8D7B9B38-F33B-4FFD-9F0F-83AEE635FC49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F121</xm:sqref>
        </x14:conditionalFormatting>
        <x14:conditionalFormatting xmlns:xm="http://schemas.microsoft.com/office/excel/2006/main">
          <x14:cfRule type="iconSet" priority="29" id="{8EC3A875-B098-4F30-A84B-1D8351B95A2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53" id="{3F2323C0-B00F-454F-B3E9-4BE23E32995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28" id="{A21C2461-A7DE-49DA-90F2-F1FB361DA10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52" id="{0DFC7A13-919A-4F09-BAA5-47F22D6C12F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F123:F142</xm:sqref>
        </x14:conditionalFormatting>
        <x14:conditionalFormatting xmlns:xm="http://schemas.microsoft.com/office/excel/2006/main">
          <x14:cfRule type="iconSet" priority="65" id="{94D9C98E-91A7-436C-A855-7653391CD7A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F153:F155</xm:sqref>
        </x14:conditionalFormatting>
        <x14:conditionalFormatting xmlns:xm="http://schemas.microsoft.com/office/excel/2006/main">
          <x14:cfRule type="iconSet" priority="26" id="{7C3F1D88-9D93-4938-95D1-9B33723894E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27" id="{9355A819-7A23-4A29-A978-8FE7434C4DAE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51" id="{A33A14EB-7129-4A89-96AB-F2226E772FD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F159</xm:sqref>
        </x14:conditionalFormatting>
        <x14:conditionalFormatting xmlns:xm="http://schemas.microsoft.com/office/excel/2006/main">
          <x14:cfRule type="iconSet" priority="24" id="{3F6FD5AC-1BDC-4505-A85B-771D2B559719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25" id="{8DED694F-C357-4E7C-8BE2-75CD728A696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50" id="{BF111A5D-A4A4-4512-ADB3-2E71E158325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F161</xm:sqref>
        </x14:conditionalFormatting>
        <x14:conditionalFormatting xmlns:xm="http://schemas.microsoft.com/office/excel/2006/main">
          <x14:cfRule type="iconSet" priority="22" id="{AA92985E-ADBF-4BAC-AB4F-AA8198EDA4B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23" id="{59711D87-166C-4125-AF83-EAC07C2859E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49" id="{7DD7D734-5EF9-42E5-822B-86A4B17187A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F161:F180</xm:sqref>
        </x14:conditionalFormatting>
        <x14:conditionalFormatting xmlns:xm="http://schemas.microsoft.com/office/excel/2006/main">
          <x14:cfRule type="iconSet" priority="64" id="{55D145FF-215E-4663-A7EF-E2298EB4D91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F192:F194</xm:sqref>
        </x14:conditionalFormatting>
        <x14:conditionalFormatting xmlns:xm="http://schemas.microsoft.com/office/excel/2006/main">
          <x14:cfRule type="iconSet" priority="20" id="{64A4C415-99E5-498E-8F66-60E4FC6DD97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21" id="{FF943587-EDFD-4580-AB4E-C1CF0692856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48" id="{636A548B-4093-407F-9DA6-774D5542B57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F198</xm:sqref>
        </x14:conditionalFormatting>
        <x14:conditionalFormatting xmlns:xm="http://schemas.microsoft.com/office/excel/2006/main">
          <x14:cfRule type="iconSet" priority="18" id="{ACA7FB8D-D6A1-48F0-B362-FEFEEE880B6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19" id="{63CF4665-073F-4907-93E2-1784127A049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47" id="{D95BE54A-7617-4249-928F-20226A816C8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F200</xm:sqref>
        </x14:conditionalFormatting>
        <x14:conditionalFormatting xmlns:xm="http://schemas.microsoft.com/office/excel/2006/main">
          <x14:cfRule type="iconSet" priority="16" id="{6E3AC790-CED5-4DEB-87BC-663DAFF8C53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17" id="{24BF8753-B9B1-4876-8609-D12A90212E2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46" id="{9913EA9D-7C6D-4924-B63A-3A87EBBF3C1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F200:F219</xm:sqref>
        </x14:conditionalFormatting>
        <x14:conditionalFormatting xmlns:xm="http://schemas.microsoft.com/office/excel/2006/main">
          <x14:cfRule type="iconSet" priority="63" id="{6B6CDBC7-682F-45BE-944F-3D9914E32BB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F231:F233</xm:sqref>
        </x14:conditionalFormatting>
        <x14:conditionalFormatting xmlns:xm="http://schemas.microsoft.com/office/excel/2006/main">
          <x14:cfRule type="iconSet" priority="14" id="{55214BA9-EAC2-42E3-9577-C11938FC86E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15" id="{B87E4AD7-4719-40E9-BF75-86F796CE0CF9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45" id="{B03E92B2-E556-40BB-8FE5-4663B6DCAC0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F237</xm:sqref>
        </x14:conditionalFormatting>
        <x14:conditionalFormatting xmlns:xm="http://schemas.microsoft.com/office/excel/2006/main">
          <x14:cfRule type="iconSet" priority="12" id="{097B60F1-CA4A-400D-85E5-1E0EAADA744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13" id="{50C69065-32CC-4CD3-8E3D-146DB876CE99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44" id="{338831C1-FAF4-4AC4-A8B2-CCD6FFA6250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F239</xm:sqref>
        </x14:conditionalFormatting>
        <x14:conditionalFormatting xmlns:xm="http://schemas.microsoft.com/office/excel/2006/main">
          <x14:cfRule type="iconSet" priority="10" id="{715EDC34-F3AE-4432-AE90-9DFBF56F58A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11" id="{9B6A617B-198A-4CD2-9930-FBE65D2492D9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43" id="{087B2A8E-6334-4A1E-9E27-8F92FD3DCFA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F239:F258</xm:sqref>
        </x14:conditionalFormatting>
        <x14:conditionalFormatting xmlns:xm="http://schemas.microsoft.com/office/excel/2006/main">
          <x14:cfRule type="iconSet" priority="72" id="{27E19E23-605A-4751-BD60-7B975E7E0B3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F260:F263 F276:F278 F280 F301:F302</xm:sqref>
        </x14:conditionalFormatting>
        <x14:conditionalFormatting xmlns:xm="http://schemas.microsoft.com/office/excel/2006/main">
          <x14:cfRule type="iconSet" priority="70" id="{04EBB420-02AE-4D90-9B6C-95967C47070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F264:F271</xm:sqref>
        </x14:conditionalFormatting>
        <x14:conditionalFormatting xmlns:xm="http://schemas.microsoft.com/office/excel/2006/main">
          <x14:cfRule type="iconSet" priority="62" id="{386C3B07-57BB-4BC1-AE65-B83D574E62B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F272</xm:sqref>
        </x14:conditionalFormatting>
        <x14:conditionalFormatting xmlns:xm="http://schemas.microsoft.com/office/excel/2006/main">
          <x14:cfRule type="iconSet" priority="61" id="{7BD31035-8687-4AA9-A62E-66F50145F84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F273:F275</xm:sqref>
        </x14:conditionalFormatting>
        <x14:conditionalFormatting xmlns:xm="http://schemas.microsoft.com/office/excel/2006/main">
          <x14:cfRule type="iconSet" priority="7" id="{89FD90C9-2FB6-45AF-AD3B-AE882C7B0BF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8" id="{6FA629E7-CC52-49E6-A9B6-909549164C39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9" id="{44CADA6C-F0CC-43A3-A545-8CAAE39E4EC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F279</xm:sqref>
        </x14:conditionalFormatting>
        <x14:conditionalFormatting xmlns:xm="http://schemas.microsoft.com/office/excel/2006/main">
          <x14:cfRule type="iconSet" priority="1" id="{5623E27E-68FC-4E61-8B02-9C5A3C7FC09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2" id="{047785C8-3BBA-4EF5-A4DD-579F326C13D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3" id="{1CE7655C-26D2-4134-9591-B0213909D49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F281:F300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928E-D664-4073-9BB4-F9F1DFC5E713}">
  <sheetPr>
    <tabColor rgb="FF00B050"/>
  </sheetPr>
  <dimension ref="A1:XX1000"/>
  <sheetViews>
    <sheetView showGridLines="0" zoomScale="70" zoomScaleNormal="70" workbookViewId="0">
      <selection activeCell="K20" sqref="A1:K20"/>
    </sheetView>
  </sheetViews>
  <sheetFormatPr defaultColWidth="7.85546875" defaultRowHeight="30.75" customHeight="1"/>
  <cols>
    <col min="29" max="29" width="13.42578125" bestFit="1" customWidth="1"/>
    <col min="30" max="30" width="7.85546875" customWidth="1"/>
    <col min="32" max="32" width="10" bestFit="1" customWidth="1"/>
    <col min="67" max="113" width="7.85546875" style="13"/>
  </cols>
  <sheetData>
    <row r="1" spans="1:26" ht="30.75" customHeight="1" thickBot="1">
      <c r="A1" s="13"/>
      <c r="B1" s="75" t="str" cm="1">
        <f t="array" ref="B1:Z1">CHAR(_xlfn.SEQUENCE(1,25,66))</f>
        <v>B</v>
      </c>
      <c r="C1" s="75" t="str">
        <v>C</v>
      </c>
      <c r="D1" s="75" t="str">
        <v>D</v>
      </c>
      <c r="E1" s="75" t="str">
        <v>E</v>
      </c>
      <c r="F1" s="75" t="str">
        <v>F</v>
      </c>
      <c r="G1" s="75" t="str">
        <v>G</v>
      </c>
      <c r="H1" s="75" t="str">
        <v>H</v>
      </c>
      <c r="I1" s="75" t="str">
        <v>I</v>
      </c>
      <c r="J1" s="75" t="str">
        <v>J</v>
      </c>
      <c r="K1" s="75" t="str">
        <v>K</v>
      </c>
      <c r="L1" s="75" t="str">
        <v>L</v>
      </c>
      <c r="M1" s="75" t="str">
        <v>M</v>
      </c>
      <c r="N1" s="75" t="str">
        <v>N</v>
      </c>
      <c r="O1" s="75" t="str">
        <v>O</v>
      </c>
      <c r="P1" s="75" t="str">
        <v>P</v>
      </c>
      <c r="Q1" s="75" t="str">
        <v>Q</v>
      </c>
      <c r="R1" s="75" t="str">
        <v>R</v>
      </c>
      <c r="S1" s="75" t="str">
        <v>S</v>
      </c>
      <c r="T1" s="75" t="str">
        <v>T</v>
      </c>
      <c r="U1" s="75" t="str">
        <v>U</v>
      </c>
      <c r="V1" s="75" t="str">
        <v>V</v>
      </c>
      <c r="W1" s="75" t="str">
        <v>W</v>
      </c>
      <c r="X1" s="75" t="str">
        <v>X</v>
      </c>
      <c r="Y1" s="75" t="str">
        <v>Y</v>
      </c>
      <c r="Z1" s="75" t="str">
        <v>Z</v>
      </c>
    </row>
    <row r="2" spans="1:26" ht="30.75" customHeight="1">
      <c r="A2" s="75" cm="1">
        <f t="array" ref="A2:A51">_xlfn.SEQUENCE(50,,2)</f>
        <v>2</v>
      </c>
      <c r="B2" s="14" t="s">
        <v>31</v>
      </c>
      <c r="C2" s="15" t="s">
        <v>31</v>
      </c>
      <c r="D2" s="15" t="s">
        <v>31</v>
      </c>
      <c r="E2" s="15" t="s">
        <v>31</v>
      </c>
      <c r="F2" s="15" t="s">
        <v>31</v>
      </c>
      <c r="G2" s="15" t="s">
        <v>31</v>
      </c>
      <c r="H2" s="15" t="s">
        <v>31</v>
      </c>
      <c r="I2" s="15" t="s">
        <v>31</v>
      </c>
      <c r="J2" s="15" t="s">
        <v>31</v>
      </c>
      <c r="K2" s="15" t="s">
        <v>31</v>
      </c>
      <c r="L2" s="15" t="s">
        <v>31</v>
      </c>
      <c r="M2" s="15" t="s">
        <v>31</v>
      </c>
      <c r="N2" s="15" t="s">
        <v>31</v>
      </c>
      <c r="O2" s="15" t="s">
        <v>31</v>
      </c>
      <c r="P2" s="15" t="s">
        <v>31</v>
      </c>
      <c r="Q2" s="15" t="s">
        <v>31</v>
      </c>
      <c r="R2" s="15" t="s">
        <v>31</v>
      </c>
      <c r="S2" s="15" t="s">
        <v>31</v>
      </c>
      <c r="T2" s="15" t="s">
        <v>31</v>
      </c>
      <c r="U2" s="15" t="s">
        <v>31</v>
      </c>
      <c r="V2" s="15" t="s">
        <v>31</v>
      </c>
      <c r="W2" s="15" t="s">
        <v>31</v>
      </c>
      <c r="X2" s="15" t="s">
        <v>31</v>
      </c>
      <c r="Y2" s="15" t="s">
        <v>31</v>
      </c>
      <c r="Z2" s="16" t="s">
        <v>31</v>
      </c>
    </row>
    <row r="3" spans="1:26" ht="30.75" customHeight="1">
      <c r="A3" s="75">
        <v>3</v>
      </c>
      <c r="B3" s="17" t="s">
        <v>31</v>
      </c>
      <c r="C3" s="18" t="s">
        <v>31</v>
      </c>
      <c r="D3" s="18" t="s">
        <v>31</v>
      </c>
      <c r="E3" s="18" t="s">
        <v>31</v>
      </c>
      <c r="F3" s="18" t="s">
        <v>31</v>
      </c>
      <c r="G3" s="18" t="s">
        <v>31</v>
      </c>
      <c r="H3" s="18" t="s">
        <v>31</v>
      </c>
      <c r="I3" s="18" t="s">
        <v>31</v>
      </c>
      <c r="J3" s="18" t="s">
        <v>31</v>
      </c>
      <c r="K3" s="18" t="s">
        <v>31</v>
      </c>
      <c r="L3" s="18">
        <v>17</v>
      </c>
      <c r="M3" s="18" t="s">
        <v>31</v>
      </c>
      <c r="N3" s="18" t="s">
        <v>31</v>
      </c>
      <c r="O3" s="18" t="s">
        <v>31</v>
      </c>
      <c r="P3" s="18" t="s">
        <v>31</v>
      </c>
      <c r="Q3" s="18" t="s">
        <v>31</v>
      </c>
      <c r="R3" s="18" t="s">
        <v>31</v>
      </c>
      <c r="S3" s="18" t="s">
        <v>31</v>
      </c>
      <c r="T3" s="18" t="s">
        <v>31</v>
      </c>
      <c r="U3" s="18" t="s">
        <v>31</v>
      </c>
      <c r="V3" s="18" t="s">
        <v>31</v>
      </c>
      <c r="W3" s="18" t="s">
        <v>31</v>
      </c>
      <c r="X3" s="18" t="s">
        <v>31</v>
      </c>
      <c r="Y3" s="18" t="s">
        <v>31</v>
      </c>
      <c r="Z3" s="19" t="s">
        <v>31</v>
      </c>
    </row>
    <row r="4" spans="1:26" ht="30.75" customHeight="1">
      <c r="A4" s="75">
        <v>4</v>
      </c>
      <c r="B4" s="17" t="s">
        <v>31</v>
      </c>
      <c r="C4" s="18" t="s">
        <v>31</v>
      </c>
      <c r="D4" s="18" t="s">
        <v>31</v>
      </c>
      <c r="E4" s="18" t="s">
        <v>31</v>
      </c>
      <c r="F4" s="18" t="s">
        <v>31</v>
      </c>
      <c r="G4" s="18" t="s">
        <v>31</v>
      </c>
      <c r="H4" s="18" t="s">
        <v>31</v>
      </c>
      <c r="I4" s="18" t="s">
        <v>31</v>
      </c>
      <c r="J4" s="18" t="s">
        <v>31</v>
      </c>
      <c r="K4" s="18" t="s">
        <v>31</v>
      </c>
      <c r="L4" s="18" t="s">
        <v>31</v>
      </c>
      <c r="M4" s="18" t="s">
        <v>31</v>
      </c>
      <c r="N4" s="18" t="s">
        <v>31</v>
      </c>
      <c r="O4" s="18" t="s">
        <v>31</v>
      </c>
      <c r="P4" s="18" t="s">
        <v>31</v>
      </c>
      <c r="Q4" s="18" t="s">
        <v>31</v>
      </c>
      <c r="R4" s="18" t="s">
        <v>31</v>
      </c>
      <c r="S4" s="18" t="s">
        <v>31</v>
      </c>
      <c r="T4" s="18" t="s">
        <v>31</v>
      </c>
      <c r="U4" s="18" t="s">
        <v>31</v>
      </c>
      <c r="V4" s="18" t="s">
        <v>31</v>
      </c>
      <c r="W4" s="18" t="s">
        <v>31</v>
      </c>
      <c r="X4" s="18" t="s">
        <v>31</v>
      </c>
      <c r="Y4" s="18" t="s">
        <v>31</v>
      </c>
      <c r="Z4" s="19" t="s">
        <v>31</v>
      </c>
    </row>
    <row r="5" spans="1:26" ht="30.75" customHeight="1">
      <c r="A5" s="75">
        <v>5</v>
      </c>
      <c r="B5" s="17" t="s">
        <v>31</v>
      </c>
      <c r="C5" s="18" t="s">
        <v>31</v>
      </c>
      <c r="D5" s="18" t="s">
        <v>31</v>
      </c>
      <c r="E5" s="18" t="s">
        <v>31</v>
      </c>
      <c r="F5" s="18" t="s">
        <v>31</v>
      </c>
      <c r="G5" s="18" t="s">
        <v>31</v>
      </c>
      <c r="H5" s="18" t="s">
        <v>31</v>
      </c>
      <c r="I5" s="18" t="s">
        <v>31</v>
      </c>
      <c r="J5" s="18" t="s">
        <v>31</v>
      </c>
      <c r="K5" s="18" t="s">
        <v>31</v>
      </c>
      <c r="L5" s="18" t="s">
        <v>31</v>
      </c>
      <c r="M5" s="18" t="s">
        <v>31</v>
      </c>
      <c r="N5" s="18" t="s">
        <v>31</v>
      </c>
      <c r="O5" s="18" t="s">
        <v>31</v>
      </c>
      <c r="P5" s="18" t="s">
        <v>31</v>
      </c>
      <c r="Q5" s="18" t="s">
        <v>31</v>
      </c>
      <c r="R5" s="18" t="s">
        <v>31</v>
      </c>
      <c r="S5" s="18" t="s">
        <v>31</v>
      </c>
      <c r="T5" s="18" t="s">
        <v>31</v>
      </c>
      <c r="U5" s="18" t="s">
        <v>31</v>
      </c>
      <c r="V5" s="18" t="s">
        <v>31</v>
      </c>
      <c r="W5" s="18" t="s">
        <v>31</v>
      </c>
      <c r="X5" s="18" t="s">
        <v>31</v>
      </c>
      <c r="Y5" s="18" t="s">
        <v>31</v>
      </c>
      <c r="Z5" s="19" t="s">
        <v>31</v>
      </c>
    </row>
    <row r="6" spans="1:26" ht="30.75" customHeight="1">
      <c r="A6" s="75">
        <v>6</v>
      </c>
      <c r="B6" s="17" t="s">
        <v>31</v>
      </c>
      <c r="C6" s="18" t="s">
        <v>31</v>
      </c>
      <c r="D6" s="18" t="s">
        <v>31</v>
      </c>
      <c r="E6" s="18" t="s">
        <v>31</v>
      </c>
      <c r="F6" s="18" t="s">
        <v>31</v>
      </c>
      <c r="G6" s="18" t="s">
        <v>31</v>
      </c>
      <c r="H6" s="18" t="s">
        <v>31</v>
      </c>
      <c r="I6" s="18" t="s">
        <v>31</v>
      </c>
      <c r="J6" s="18" t="s">
        <v>31</v>
      </c>
      <c r="K6" s="18" t="s">
        <v>31</v>
      </c>
      <c r="L6" s="18" t="s">
        <v>31</v>
      </c>
      <c r="M6" s="18" t="s">
        <v>31</v>
      </c>
      <c r="N6" s="18" t="s">
        <v>31</v>
      </c>
      <c r="O6" s="18" t="s">
        <v>31</v>
      </c>
      <c r="P6" s="18" t="s">
        <v>31</v>
      </c>
      <c r="Q6" s="18" t="s">
        <v>31</v>
      </c>
      <c r="R6" s="18" t="s">
        <v>31</v>
      </c>
      <c r="S6" s="18">
        <v>13</v>
      </c>
      <c r="T6" s="18" t="s">
        <v>31</v>
      </c>
      <c r="U6" s="18" t="s">
        <v>31</v>
      </c>
      <c r="V6" s="18" t="s">
        <v>31</v>
      </c>
      <c r="W6" s="18" t="s">
        <v>31</v>
      </c>
      <c r="X6" s="18" t="s">
        <v>31</v>
      </c>
      <c r="Y6" s="18" t="s">
        <v>31</v>
      </c>
      <c r="Z6" s="19" t="s">
        <v>31</v>
      </c>
    </row>
    <row r="7" spans="1:26" ht="30.75" customHeight="1">
      <c r="A7" s="75">
        <v>7</v>
      </c>
      <c r="B7" s="17" t="s">
        <v>31</v>
      </c>
      <c r="C7" s="18" t="s">
        <v>31</v>
      </c>
      <c r="D7" s="18" t="s">
        <v>31</v>
      </c>
      <c r="E7" s="18" t="s">
        <v>31</v>
      </c>
      <c r="F7" s="18" t="s">
        <v>31</v>
      </c>
      <c r="G7" s="18" t="s">
        <v>31</v>
      </c>
      <c r="H7" s="18" t="s">
        <v>31</v>
      </c>
      <c r="I7" s="18" t="s">
        <v>31</v>
      </c>
      <c r="J7" s="18" t="s">
        <v>31</v>
      </c>
      <c r="K7" s="18" t="s">
        <v>31</v>
      </c>
      <c r="L7" s="18" t="s">
        <v>31</v>
      </c>
      <c r="M7" s="18" t="s">
        <v>31</v>
      </c>
      <c r="N7" s="18" t="s">
        <v>31</v>
      </c>
      <c r="O7" s="18" t="s">
        <v>31</v>
      </c>
      <c r="P7" s="18" t="s">
        <v>31</v>
      </c>
      <c r="Q7" s="18" t="s">
        <v>31</v>
      </c>
      <c r="R7" s="18" t="s">
        <v>31</v>
      </c>
      <c r="S7" s="18" t="s">
        <v>31</v>
      </c>
      <c r="T7" s="18" t="s">
        <v>31</v>
      </c>
      <c r="U7" s="18">
        <v>9</v>
      </c>
      <c r="V7" s="18" t="s">
        <v>31</v>
      </c>
      <c r="W7" s="18" t="s">
        <v>31</v>
      </c>
      <c r="X7" s="18" t="s">
        <v>31</v>
      </c>
      <c r="Y7" s="18" t="s">
        <v>31</v>
      </c>
      <c r="Z7" s="19" t="s">
        <v>31</v>
      </c>
    </row>
    <row r="8" spans="1:26" ht="30.75" customHeight="1">
      <c r="A8" s="75">
        <v>8</v>
      </c>
      <c r="B8" s="17" t="s">
        <v>31</v>
      </c>
      <c r="C8" s="18" t="s">
        <v>31</v>
      </c>
      <c r="D8" s="18" t="s">
        <v>31</v>
      </c>
      <c r="E8" s="18" t="s">
        <v>31</v>
      </c>
      <c r="F8" s="18" t="s">
        <v>31</v>
      </c>
      <c r="G8" s="18" t="s">
        <v>31</v>
      </c>
      <c r="H8" s="18" t="s">
        <v>31</v>
      </c>
      <c r="I8" s="18" t="s">
        <v>31</v>
      </c>
      <c r="J8" s="18" t="s">
        <v>31</v>
      </c>
      <c r="K8" s="18" t="s">
        <v>31</v>
      </c>
      <c r="L8" s="18" t="s">
        <v>31</v>
      </c>
      <c r="M8" s="18" t="s">
        <v>31</v>
      </c>
      <c r="N8" s="18" t="s">
        <v>31</v>
      </c>
      <c r="O8" s="18" t="s">
        <v>31</v>
      </c>
      <c r="P8" s="18" t="s">
        <v>31</v>
      </c>
      <c r="Q8" s="18" t="s">
        <v>31</v>
      </c>
      <c r="R8" s="18" t="s">
        <v>31</v>
      </c>
      <c r="S8" s="18" t="s">
        <v>31</v>
      </c>
      <c r="T8" s="18" t="s">
        <v>31</v>
      </c>
      <c r="U8" s="18" t="s">
        <v>31</v>
      </c>
      <c r="V8" s="18" t="s">
        <v>31</v>
      </c>
      <c r="W8" s="18" t="s">
        <v>31</v>
      </c>
      <c r="X8" s="18" t="s">
        <v>31</v>
      </c>
      <c r="Y8" s="18" t="s">
        <v>31</v>
      </c>
      <c r="Z8" s="19" t="s">
        <v>31</v>
      </c>
    </row>
    <row r="9" spans="1:26" ht="30.75" customHeight="1">
      <c r="A9" s="75">
        <v>9</v>
      </c>
      <c r="B9" s="17" t="s">
        <v>31</v>
      </c>
      <c r="C9" s="18" t="s">
        <v>31</v>
      </c>
      <c r="D9" s="18" t="s">
        <v>31</v>
      </c>
      <c r="E9" s="18" t="s">
        <v>31</v>
      </c>
      <c r="F9" s="18" t="s">
        <v>31</v>
      </c>
      <c r="G9" s="18" t="s">
        <v>31</v>
      </c>
      <c r="H9" s="18">
        <v>12</v>
      </c>
      <c r="I9" s="18" t="s">
        <v>31</v>
      </c>
      <c r="J9" s="18" t="s">
        <v>31</v>
      </c>
      <c r="K9" s="18" t="s">
        <v>31</v>
      </c>
      <c r="L9" s="18" t="s">
        <v>31</v>
      </c>
      <c r="M9" s="18" t="s">
        <v>31</v>
      </c>
      <c r="N9" s="18" t="s">
        <v>31</v>
      </c>
      <c r="O9" s="18" t="s">
        <v>31</v>
      </c>
      <c r="P9" s="18" t="s">
        <v>31</v>
      </c>
      <c r="Q9" s="18" t="s">
        <v>31</v>
      </c>
      <c r="R9" s="18" t="s">
        <v>31</v>
      </c>
      <c r="S9" s="18"/>
      <c r="T9" s="18" t="s">
        <v>31</v>
      </c>
      <c r="U9" s="18" t="s">
        <v>31</v>
      </c>
      <c r="V9" s="18" t="s">
        <v>31</v>
      </c>
      <c r="W9" s="18" t="s">
        <v>31</v>
      </c>
      <c r="X9" s="18" t="s">
        <v>31</v>
      </c>
      <c r="Y9" s="18" t="s">
        <v>31</v>
      </c>
      <c r="Z9" s="19" t="s">
        <v>31</v>
      </c>
    </row>
    <row r="10" spans="1:26" ht="30.75" customHeight="1">
      <c r="A10" s="75">
        <v>10</v>
      </c>
      <c r="B10" s="17" t="s">
        <v>31</v>
      </c>
      <c r="C10" s="18" t="s">
        <v>31</v>
      </c>
      <c r="D10" s="18" t="s">
        <v>31</v>
      </c>
      <c r="E10" s="18" t="s">
        <v>31</v>
      </c>
      <c r="F10" s="18" t="s">
        <v>31</v>
      </c>
      <c r="G10" s="18" t="s">
        <v>31</v>
      </c>
      <c r="H10" s="18" t="s">
        <v>31</v>
      </c>
      <c r="I10" s="18" t="s">
        <v>31</v>
      </c>
      <c r="J10" s="18" t="s">
        <v>31</v>
      </c>
      <c r="K10" s="18" t="s">
        <v>31</v>
      </c>
      <c r="L10" s="18" t="s">
        <v>31</v>
      </c>
      <c r="M10" s="18" t="s">
        <v>31</v>
      </c>
      <c r="N10" s="18" t="s">
        <v>31</v>
      </c>
      <c r="O10" s="18" t="s">
        <v>31</v>
      </c>
      <c r="P10" s="18" t="s">
        <v>31</v>
      </c>
      <c r="Q10" s="18" t="s">
        <v>31</v>
      </c>
      <c r="R10" s="18" t="s">
        <v>31</v>
      </c>
      <c r="S10" s="18" t="s">
        <v>31</v>
      </c>
      <c r="T10" s="18" t="s">
        <v>31</v>
      </c>
      <c r="U10" s="18" t="s">
        <v>31</v>
      </c>
      <c r="V10" s="18" t="s">
        <v>31</v>
      </c>
      <c r="W10" s="18" t="s">
        <v>31</v>
      </c>
      <c r="X10" s="18" t="s">
        <v>31</v>
      </c>
      <c r="Y10" s="18" t="s">
        <v>31</v>
      </c>
      <c r="Z10" s="19" t="s">
        <v>31</v>
      </c>
    </row>
    <row r="11" spans="1:26" ht="30.75" customHeight="1">
      <c r="A11" s="75">
        <v>11</v>
      </c>
      <c r="B11" s="17" t="s">
        <v>31</v>
      </c>
      <c r="C11" s="18" t="s">
        <v>31</v>
      </c>
      <c r="D11" s="18" t="s">
        <v>31</v>
      </c>
      <c r="E11" s="18" t="s">
        <v>31</v>
      </c>
      <c r="F11" s="18" t="s">
        <v>31</v>
      </c>
      <c r="G11" s="18" t="s">
        <v>31</v>
      </c>
      <c r="H11" s="18" t="s">
        <v>31</v>
      </c>
      <c r="I11" s="18" t="s">
        <v>31</v>
      </c>
      <c r="J11" s="18" t="s">
        <v>31</v>
      </c>
      <c r="K11" s="18" t="s">
        <v>31</v>
      </c>
      <c r="L11" s="18" t="s">
        <v>31</v>
      </c>
      <c r="M11" s="18" t="s">
        <v>31</v>
      </c>
      <c r="N11" s="18" t="s">
        <v>31</v>
      </c>
      <c r="O11" s="18" t="s">
        <v>31</v>
      </c>
      <c r="P11" s="18" t="s">
        <v>31</v>
      </c>
      <c r="Q11" s="18" t="s">
        <v>31</v>
      </c>
      <c r="R11" s="18" t="s">
        <v>31</v>
      </c>
      <c r="S11" s="18"/>
      <c r="T11" s="18" t="s">
        <v>31</v>
      </c>
      <c r="U11" s="18" t="s">
        <v>31</v>
      </c>
      <c r="V11" s="18" t="s">
        <v>31</v>
      </c>
      <c r="W11" s="18" t="s">
        <v>31</v>
      </c>
      <c r="X11" s="18">
        <v>15</v>
      </c>
      <c r="Y11" s="18" t="s">
        <v>31</v>
      </c>
      <c r="Z11" s="19" t="s">
        <v>31</v>
      </c>
    </row>
    <row r="12" spans="1:26" ht="30.75" customHeight="1">
      <c r="A12" s="75">
        <v>12</v>
      </c>
      <c r="B12" s="17" t="s">
        <v>31</v>
      </c>
      <c r="C12" s="18" t="s">
        <v>31</v>
      </c>
      <c r="D12" s="18" t="s">
        <v>31</v>
      </c>
      <c r="E12" s="18" t="s">
        <v>31</v>
      </c>
      <c r="F12" s="18" t="s">
        <v>31</v>
      </c>
      <c r="G12" s="18" t="s">
        <v>31</v>
      </c>
      <c r="H12" s="18" t="s">
        <v>31</v>
      </c>
      <c r="I12" s="18" t="s">
        <v>31</v>
      </c>
      <c r="J12" s="18" t="s">
        <v>31</v>
      </c>
      <c r="K12" s="18" t="s">
        <v>31</v>
      </c>
      <c r="L12" s="18" t="s">
        <v>31</v>
      </c>
      <c r="M12" s="18" t="s">
        <v>31</v>
      </c>
      <c r="N12" s="18" t="s">
        <v>31</v>
      </c>
      <c r="O12" s="18" t="s">
        <v>31</v>
      </c>
      <c r="P12" s="18" t="s">
        <v>31</v>
      </c>
      <c r="Q12" s="18" t="s">
        <v>31</v>
      </c>
      <c r="R12" s="18" t="s">
        <v>31</v>
      </c>
      <c r="S12" s="18">
        <v>11</v>
      </c>
      <c r="T12" s="18" t="s">
        <v>31</v>
      </c>
      <c r="U12" s="18" t="s">
        <v>31</v>
      </c>
      <c r="V12" s="18" t="s">
        <v>31</v>
      </c>
      <c r="W12" s="18" t="s">
        <v>31</v>
      </c>
      <c r="X12" s="18" t="s">
        <v>31</v>
      </c>
      <c r="Y12" s="18" t="s">
        <v>31</v>
      </c>
      <c r="Z12" s="19" t="s">
        <v>31</v>
      </c>
    </row>
    <row r="13" spans="1:26" ht="30.75" customHeight="1">
      <c r="A13" s="75">
        <v>13</v>
      </c>
      <c r="B13" s="17" t="s">
        <v>31</v>
      </c>
      <c r="C13" s="18" t="s">
        <v>31</v>
      </c>
      <c r="D13" s="18" t="s">
        <v>31</v>
      </c>
      <c r="E13" s="18" t="s">
        <v>31</v>
      </c>
      <c r="F13" s="18" t="s">
        <v>31</v>
      </c>
      <c r="G13" s="18" t="s">
        <v>31</v>
      </c>
      <c r="H13" s="18" t="s">
        <v>31</v>
      </c>
      <c r="I13" s="18" t="s">
        <v>31</v>
      </c>
      <c r="J13" s="18" t="s">
        <v>31</v>
      </c>
      <c r="K13" s="18" t="s">
        <v>31</v>
      </c>
      <c r="L13" s="18" t="s">
        <v>31</v>
      </c>
      <c r="M13" s="18" t="s">
        <v>31</v>
      </c>
      <c r="N13" s="18" t="s">
        <v>31</v>
      </c>
      <c r="O13" s="18" t="s">
        <v>31</v>
      </c>
      <c r="P13" s="18" t="s">
        <v>31</v>
      </c>
      <c r="Q13" s="18" t="s">
        <v>31</v>
      </c>
      <c r="R13" s="18" t="s">
        <v>31</v>
      </c>
      <c r="S13" s="18" t="s">
        <v>31</v>
      </c>
      <c r="T13" s="18" t="s">
        <v>31</v>
      </c>
      <c r="U13" s="18" t="s">
        <v>31</v>
      </c>
      <c r="V13" s="18" t="s">
        <v>31</v>
      </c>
      <c r="W13" s="18" t="s">
        <v>31</v>
      </c>
      <c r="X13" s="18" t="s">
        <v>31</v>
      </c>
      <c r="Y13" s="18" t="s">
        <v>31</v>
      </c>
      <c r="Z13" s="19" t="s">
        <v>31</v>
      </c>
    </row>
    <row r="14" spans="1:26" ht="30.75" customHeight="1">
      <c r="A14" s="75">
        <v>14</v>
      </c>
      <c r="B14" s="17" t="s">
        <v>31</v>
      </c>
      <c r="C14" s="18" t="s">
        <v>31</v>
      </c>
      <c r="D14" s="18" t="s">
        <v>31</v>
      </c>
      <c r="E14" s="18" t="s">
        <v>31</v>
      </c>
      <c r="F14" s="18" t="s">
        <v>31</v>
      </c>
      <c r="G14" s="18" t="s">
        <v>31</v>
      </c>
      <c r="H14" s="18" t="s">
        <v>31</v>
      </c>
      <c r="I14" s="18" t="s">
        <v>31</v>
      </c>
      <c r="J14" s="18" t="s">
        <v>31</v>
      </c>
      <c r="K14" s="18" t="s">
        <v>31</v>
      </c>
      <c r="L14" s="18" t="s">
        <v>31</v>
      </c>
      <c r="M14" s="18" t="s">
        <v>31</v>
      </c>
      <c r="N14" s="18" t="s">
        <v>31</v>
      </c>
      <c r="O14" s="18" t="s">
        <v>31</v>
      </c>
      <c r="P14" s="18" t="s">
        <v>31</v>
      </c>
      <c r="Q14" s="18" t="s">
        <v>31</v>
      </c>
      <c r="R14" s="18" t="s">
        <v>31</v>
      </c>
      <c r="S14" s="18" t="s">
        <v>31</v>
      </c>
      <c r="T14" s="18" t="s">
        <v>31</v>
      </c>
      <c r="U14" s="18" t="s">
        <v>31</v>
      </c>
      <c r="V14" s="18" t="s">
        <v>31</v>
      </c>
      <c r="W14" s="18" t="s">
        <v>31</v>
      </c>
      <c r="X14" s="18" t="s">
        <v>31</v>
      </c>
      <c r="Y14" s="18" t="s">
        <v>31</v>
      </c>
      <c r="Z14" s="19" t="s">
        <v>31</v>
      </c>
    </row>
    <row r="15" spans="1:26" ht="30.75" customHeight="1">
      <c r="A15" s="75">
        <v>15</v>
      </c>
      <c r="B15" s="17" t="s">
        <v>31</v>
      </c>
      <c r="C15" s="18" t="s">
        <v>31</v>
      </c>
      <c r="D15" s="18" t="s">
        <v>31</v>
      </c>
      <c r="E15" s="18" t="s">
        <v>31</v>
      </c>
      <c r="F15" s="18" t="s">
        <v>31</v>
      </c>
      <c r="G15" s="18" t="s">
        <v>31</v>
      </c>
      <c r="H15" s="18" t="s">
        <v>31</v>
      </c>
      <c r="I15" s="18" t="s">
        <v>31</v>
      </c>
      <c r="J15" s="18" t="s">
        <v>31</v>
      </c>
      <c r="K15" s="18" t="s">
        <v>31</v>
      </c>
      <c r="L15" s="18" t="s">
        <v>31</v>
      </c>
      <c r="M15" s="18" t="s">
        <v>31</v>
      </c>
      <c r="N15" s="18" t="s">
        <v>31</v>
      </c>
      <c r="O15" s="18" t="s">
        <v>31</v>
      </c>
      <c r="P15" s="18" t="s">
        <v>31</v>
      </c>
      <c r="Q15" s="18" t="s">
        <v>31</v>
      </c>
      <c r="R15" s="18" t="s">
        <v>31</v>
      </c>
      <c r="S15" s="18" t="s">
        <v>31</v>
      </c>
      <c r="T15" s="18" t="s">
        <v>31</v>
      </c>
      <c r="U15" s="18" t="s">
        <v>31</v>
      </c>
      <c r="V15" s="18" t="s">
        <v>31</v>
      </c>
      <c r="W15" s="18" t="s">
        <v>31</v>
      </c>
      <c r="X15" s="18" t="s">
        <v>31</v>
      </c>
      <c r="Y15" s="18" t="s">
        <v>31</v>
      </c>
      <c r="Z15" s="19" t="s">
        <v>31</v>
      </c>
    </row>
    <row r="16" spans="1:26" ht="30.75" customHeight="1">
      <c r="A16" s="75">
        <v>16</v>
      </c>
      <c r="B16" s="17" t="s">
        <v>31</v>
      </c>
      <c r="C16" s="18" t="s">
        <v>31</v>
      </c>
      <c r="D16" s="18" t="s">
        <v>31</v>
      </c>
      <c r="E16" s="18" t="s">
        <v>31</v>
      </c>
      <c r="F16" s="18" t="s">
        <v>31</v>
      </c>
      <c r="G16" s="18" t="s">
        <v>31</v>
      </c>
      <c r="H16" s="18" t="s">
        <v>31</v>
      </c>
      <c r="I16" s="18" t="s">
        <v>31</v>
      </c>
      <c r="J16" s="18" t="s">
        <v>31</v>
      </c>
      <c r="K16" s="18" t="s">
        <v>31</v>
      </c>
      <c r="L16" s="18" t="s">
        <v>31</v>
      </c>
      <c r="M16" s="18" t="s">
        <v>31</v>
      </c>
      <c r="N16" s="18" t="s">
        <v>31</v>
      </c>
      <c r="O16" s="18" t="s">
        <v>31</v>
      </c>
      <c r="P16" s="18" t="s">
        <v>31</v>
      </c>
      <c r="Q16" s="18" t="s">
        <v>31</v>
      </c>
      <c r="R16" s="18" t="s">
        <v>31</v>
      </c>
      <c r="S16" s="18" t="s">
        <v>31</v>
      </c>
      <c r="T16" s="18" t="s">
        <v>31</v>
      </c>
      <c r="U16" s="18" t="s">
        <v>31</v>
      </c>
      <c r="V16" s="18" t="s">
        <v>31</v>
      </c>
      <c r="W16" s="18" t="s">
        <v>31</v>
      </c>
      <c r="X16" s="18" t="s">
        <v>31</v>
      </c>
      <c r="Y16" s="18" t="s">
        <v>31</v>
      </c>
      <c r="Z16" s="19" t="s">
        <v>31</v>
      </c>
    </row>
    <row r="17" spans="1:26" ht="30.75" customHeight="1">
      <c r="A17" s="75">
        <v>17</v>
      </c>
      <c r="B17" s="17" t="s">
        <v>31</v>
      </c>
      <c r="C17" s="18" t="s">
        <v>31</v>
      </c>
      <c r="D17" s="18" t="s">
        <v>31</v>
      </c>
      <c r="E17" s="18" t="s">
        <v>31</v>
      </c>
      <c r="F17" s="18" t="s">
        <v>31</v>
      </c>
      <c r="G17" s="18">
        <v>18</v>
      </c>
      <c r="H17" s="18" t="s">
        <v>31</v>
      </c>
      <c r="I17" s="18" t="s">
        <v>31</v>
      </c>
      <c r="J17" s="18" t="s">
        <v>31</v>
      </c>
      <c r="K17" s="18" t="s">
        <v>31</v>
      </c>
      <c r="L17" s="18" t="s">
        <v>31</v>
      </c>
      <c r="M17" s="18" t="s">
        <v>31</v>
      </c>
      <c r="N17" s="18" t="s">
        <v>31</v>
      </c>
      <c r="O17" s="18" t="s">
        <v>31</v>
      </c>
      <c r="P17" s="18" t="s">
        <v>31</v>
      </c>
      <c r="Q17" s="18" t="s">
        <v>31</v>
      </c>
      <c r="R17" s="18" t="s">
        <v>31</v>
      </c>
      <c r="S17" s="18" t="s">
        <v>31</v>
      </c>
      <c r="T17" s="18" t="s">
        <v>31</v>
      </c>
      <c r="U17" s="18" t="s">
        <v>31</v>
      </c>
      <c r="V17" s="18" t="s">
        <v>31</v>
      </c>
      <c r="W17" s="18" t="s">
        <v>31</v>
      </c>
      <c r="X17" s="18" t="s">
        <v>31</v>
      </c>
      <c r="Y17" s="18" t="s">
        <v>31</v>
      </c>
      <c r="Z17" s="19" t="s">
        <v>31</v>
      </c>
    </row>
    <row r="18" spans="1:26" ht="30.75" customHeight="1">
      <c r="A18" s="75">
        <v>18</v>
      </c>
      <c r="B18" s="17" t="s">
        <v>31</v>
      </c>
      <c r="C18" s="18" t="s">
        <v>31</v>
      </c>
      <c r="D18" s="18" t="s">
        <v>31</v>
      </c>
      <c r="E18" s="18" t="s">
        <v>31</v>
      </c>
      <c r="F18" s="18" t="s">
        <v>31</v>
      </c>
      <c r="G18" s="18" t="s">
        <v>31</v>
      </c>
      <c r="H18" s="18" t="s">
        <v>31</v>
      </c>
      <c r="I18" s="18" t="s">
        <v>31</v>
      </c>
      <c r="J18" s="18" t="s">
        <v>31</v>
      </c>
      <c r="K18" s="18" t="s">
        <v>31</v>
      </c>
      <c r="L18" s="18" t="s">
        <v>31</v>
      </c>
      <c r="M18" s="18" t="s">
        <v>31</v>
      </c>
      <c r="N18" s="18" t="s">
        <v>31</v>
      </c>
      <c r="O18" s="18" t="s">
        <v>31</v>
      </c>
      <c r="P18" s="18" t="s">
        <v>31</v>
      </c>
      <c r="Q18" s="18" t="s">
        <v>31</v>
      </c>
      <c r="R18" s="18" t="s">
        <v>31</v>
      </c>
      <c r="S18" s="18" t="s">
        <v>31</v>
      </c>
      <c r="T18" s="18" t="s">
        <v>31</v>
      </c>
      <c r="U18" s="18" t="s">
        <v>31</v>
      </c>
      <c r="V18" s="18" t="s">
        <v>31</v>
      </c>
      <c r="W18" s="18" t="s">
        <v>31</v>
      </c>
      <c r="X18" s="18" t="s">
        <v>31</v>
      </c>
      <c r="Y18" s="18" t="s">
        <v>31</v>
      </c>
      <c r="Z18" s="19" t="s">
        <v>31</v>
      </c>
    </row>
    <row r="19" spans="1:26" ht="30.75" customHeight="1">
      <c r="A19" s="75">
        <v>19</v>
      </c>
      <c r="B19" s="17" t="s">
        <v>31</v>
      </c>
      <c r="C19" s="18" t="s">
        <v>31</v>
      </c>
      <c r="D19" s="18" t="s">
        <v>31</v>
      </c>
      <c r="E19" s="18" t="s">
        <v>31</v>
      </c>
      <c r="F19" s="18" t="s">
        <v>31</v>
      </c>
      <c r="G19" s="18" t="s">
        <v>31</v>
      </c>
      <c r="H19" s="18" t="s">
        <v>31</v>
      </c>
      <c r="I19" s="18" t="s">
        <v>31</v>
      </c>
      <c r="J19" s="18" t="s">
        <v>31</v>
      </c>
      <c r="K19" s="18" t="s">
        <v>31</v>
      </c>
      <c r="L19" s="18" t="s">
        <v>31</v>
      </c>
      <c r="M19" s="18" t="s">
        <v>31</v>
      </c>
      <c r="N19" s="18" t="s">
        <v>31</v>
      </c>
      <c r="O19" s="18" t="s">
        <v>31</v>
      </c>
      <c r="P19" s="18" t="s">
        <v>31</v>
      </c>
      <c r="Q19" s="18" t="s">
        <v>31</v>
      </c>
      <c r="R19" s="18" t="s">
        <v>31</v>
      </c>
      <c r="S19" s="18" t="s">
        <v>31</v>
      </c>
      <c r="T19" s="18" t="s">
        <v>31</v>
      </c>
      <c r="U19" s="18" t="s">
        <v>31</v>
      </c>
      <c r="V19" s="18" t="s">
        <v>31</v>
      </c>
      <c r="W19" s="18" t="s">
        <v>31</v>
      </c>
      <c r="X19" s="18" t="s">
        <v>31</v>
      </c>
      <c r="Y19" s="18" t="s">
        <v>31</v>
      </c>
      <c r="Z19" s="19" t="s">
        <v>31</v>
      </c>
    </row>
    <row r="20" spans="1:26" ht="30.75" customHeight="1">
      <c r="A20" s="75">
        <v>20</v>
      </c>
      <c r="B20" s="17" t="s">
        <v>31</v>
      </c>
      <c r="C20" s="18" t="s">
        <v>31</v>
      </c>
      <c r="D20" s="18" t="s">
        <v>31</v>
      </c>
      <c r="E20" s="18" t="s">
        <v>31</v>
      </c>
      <c r="F20" s="18" t="s">
        <v>31</v>
      </c>
      <c r="G20" s="18" t="s">
        <v>31</v>
      </c>
      <c r="H20" s="18" t="s">
        <v>31</v>
      </c>
      <c r="I20" s="18" t="s">
        <v>31</v>
      </c>
      <c r="J20" s="18" t="s">
        <v>31</v>
      </c>
      <c r="K20" s="23" t="s">
        <v>30</v>
      </c>
      <c r="L20" s="18" t="s">
        <v>31</v>
      </c>
      <c r="M20" s="18" t="s">
        <v>31</v>
      </c>
      <c r="N20" s="18" t="s">
        <v>31</v>
      </c>
      <c r="O20" s="18" t="s">
        <v>31</v>
      </c>
      <c r="P20" s="18" t="s">
        <v>31</v>
      </c>
      <c r="Q20" s="18" t="s">
        <v>31</v>
      </c>
      <c r="R20" s="18" t="s">
        <v>31</v>
      </c>
      <c r="S20" s="18" t="s">
        <v>31</v>
      </c>
      <c r="T20" s="18" t="s">
        <v>31</v>
      </c>
      <c r="U20" s="18" t="s">
        <v>31</v>
      </c>
      <c r="V20" s="18" t="s">
        <v>31</v>
      </c>
      <c r="W20" s="18" t="s">
        <v>31</v>
      </c>
      <c r="X20" s="18" t="s">
        <v>31</v>
      </c>
      <c r="Y20" s="18" t="s">
        <v>31</v>
      </c>
      <c r="Z20" s="19" t="s">
        <v>31</v>
      </c>
    </row>
    <row r="21" spans="1:26" ht="30.75" customHeight="1">
      <c r="A21" s="75">
        <v>21</v>
      </c>
      <c r="B21" s="17" t="s">
        <v>31</v>
      </c>
      <c r="C21" s="18" t="s">
        <v>31</v>
      </c>
      <c r="D21" s="18" t="s">
        <v>31</v>
      </c>
      <c r="E21" s="18" t="s">
        <v>31</v>
      </c>
      <c r="F21" s="18" t="s">
        <v>31</v>
      </c>
      <c r="G21" s="18" t="s">
        <v>31</v>
      </c>
      <c r="H21" s="18" t="s">
        <v>31</v>
      </c>
      <c r="I21" s="18" t="s">
        <v>31</v>
      </c>
      <c r="J21" s="18" t="s">
        <v>31</v>
      </c>
      <c r="K21" s="18" t="s">
        <v>31</v>
      </c>
      <c r="L21" s="18" t="s">
        <v>31</v>
      </c>
      <c r="M21" s="18" t="s">
        <v>31</v>
      </c>
      <c r="N21" s="18" t="s">
        <v>31</v>
      </c>
      <c r="O21" s="18" t="s">
        <v>31</v>
      </c>
      <c r="P21" s="18" t="s">
        <v>31</v>
      </c>
      <c r="Q21" s="18" t="s">
        <v>31</v>
      </c>
      <c r="R21" s="18" t="s">
        <v>31</v>
      </c>
      <c r="S21" s="18" t="s">
        <v>31</v>
      </c>
      <c r="T21" s="18" t="s">
        <v>31</v>
      </c>
      <c r="U21" s="18" t="s">
        <v>31</v>
      </c>
      <c r="V21" s="18" t="s">
        <v>31</v>
      </c>
      <c r="W21" s="18" t="s">
        <v>31</v>
      </c>
      <c r="X21" s="18" t="s">
        <v>31</v>
      </c>
      <c r="Y21" s="18" t="s">
        <v>31</v>
      </c>
      <c r="Z21" s="19" t="s">
        <v>31</v>
      </c>
    </row>
    <row r="22" spans="1:26" ht="30.75" customHeight="1">
      <c r="A22" s="75">
        <v>22</v>
      </c>
      <c r="B22" s="17" t="s">
        <v>31</v>
      </c>
      <c r="C22" s="18" t="s">
        <v>31</v>
      </c>
      <c r="D22" s="18" t="s">
        <v>31</v>
      </c>
      <c r="E22" s="18" t="s">
        <v>31</v>
      </c>
      <c r="F22" s="18" t="s">
        <v>31</v>
      </c>
      <c r="G22" s="18" t="s">
        <v>31</v>
      </c>
      <c r="H22" s="18" t="s">
        <v>31</v>
      </c>
      <c r="I22" s="18" t="s">
        <v>31</v>
      </c>
      <c r="J22" s="18" t="s">
        <v>31</v>
      </c>
      <c r="K22" s="18" t="s">
        <v>31</v>
      </c>
      <c r="L22" s="18" t="s">
        <v>31</v>
      </c>
      <c r="M22" s="18" t="s">
        <v>31</v>
      </c>
      <c r="N22" s="18" t="s">
        <v>31</v>
      </c>
      <c r="O22" s="18" t="s">
        <v>31</v>
      </c>
      <c r="P22" s="18" t="s">
        <v>31</v>
      </c>
      <c r="Q22" s="18" t="s">
        <v>31</v>
      </c>
      <c r="R22" s="18" t="s">
        <v>31</v>
      </c>
      <c r="S22" s="18" t="s">
        <v>31</v>
      </c>
      <c r="T22" s="18" t="s">
        <v>31</v>
      </c>
      <c r="U22" s="18" t="s">
        <v>31</v>
      </c>
      <c r="V22" s="18" t="s">
        <v>31</v>
      </c>
      <c r="W22" s="18" t="s">
        <v>31</v>
      </c>
      <c r="X22" s="18" t="s">
        <v>31</v>
      </c>
      <c r="Y22" s="18" t="s">
        <v>31</v>
      </c>
      <c r="Z22" s="19" t="s">
        <v>31</v>
      </c>
    </row>
    <row r="23" spans="1:26" ht="30.75" customHeight="1">
      <c r="A23" s="75">
        <v>23</v>
      </c>
      <c r="B23" s="17" t="s">
        <v>31</v>
      </c>
      <c r="C23" s="18" t="s">
        <v>31</v>
      </c>
      <c r="D23" s="18" t="s">
        <v>31</v>
      </c>
      <c r="E23" s="18" t="s">
        <v>31</v>
      </c>
      <c r="F23" s="18" t="s">
        <v>31</v>
      </c>
      <c r="G23" s="18" t="s">
        <v>31</v>
      </c>
      <c r="H23" s="18" t="s">
        <v>31</v>
      </c>
      <c r="I23" s="18" t="s">
        <v>31</v>
      </c>
      <c r="J23" s="18" t="s">
        <v>31</v>
      </c>
      <c r="K23" s="18" t="s">
        <v>31</v>
      </c>
      <c r="L23" s="18" t="s">
        <v>31</v>
      </c>
      <c r="M23" s="18" t="s">
        <v>31</v>
      </c>
      <c r="N23" s="18" t="s">
        <v>31</v>
      </c>
      <c r="O23" s="18" t="s">
        <v>31</v>
      </c>
      <c r="P23" s="18" t="s">
        <v>31</v>
      </c>
      <c r="Q23" s="18" t="s">
        <v>31</v>
      </c>
      <c r="R23" s="18" t="s">
        <v>31</v>
      </c>
      <c r="S23" s="18" t="s">
        <v>31</v>
      </c>
      <c r="T23" s="18" t="s">
        <v>31</v>
      </c>
      <c r="U23" s="18" t="s">
        <v>31</v>
      </c>
      <c r="V23" s="18" t="s">
        <v>31</v>
      </c>
      <c r="W23" s="18" t="s">
        <v>31</v>
      </c>
      <c r="X23" s="18" t="s">
        <v>31</v>
      </c>
      <c r="Y23" s="18" t="s">
        <v>31</v>
      </c>
      <c r="Z23" s="19" t="s">
        <v>31</v>
      </c>
    </row>
    <row r="24" spans="1:26" ht="30.75" customHeight="1">
      <c r="A24" s="75">
        <v>24</v>
      </c>
      <c r="B24" s="17" t="s">
        <v>31</v>
      </c>
      <c r="C24" s="18">
        <v>10</v>
      </c>
      <c r="D24" s="18" t="s">
        <v>31</v>
      </c>
      <c r="E24" s="18" t="s">
        <v>31</v>
      </c>
      <c r="F24" s="18" t="s">
        <v>31</v>
      </c>
      <c r="G24" s="18" t="s">
        <v>31</v>
      </c>
      <c r="H24" s="18" t="s">
        <v>31</v>
      </c>
      <c r="I24" s="18" t="s">
        <v>31</v>
      </c>
      <c r="J24" s="18" t="s">
        <v>31</v>
      </c>
      <c r="K24" s="18" t="s">
        <v>31</v>
      </c>
      <c r="L24" s="18" t="s">
        <v>31</v>
      </c>
      <c r="M24" s="18" t="s">
        <v>31</v>
      </c>
      <c r="N24" s="18" t="s">
        <v>31</v>
      </c>
      <c r="O24" s="18" t="s">
        <v>31</v>
      </c>
      <c r="P24" s="18" t="s">
        <v>31</v>
      </c>
      <c r="Q24" s="18" t="s">
        <v>31</v>
      </c>
      <c r="R24" s="18" t="s">
        <v>31</v>
      </c>
      <c r="S24" s="18" t="s">
        <v>31</v>
      </c>
      <c r="T24" s="18" t="s">
        <v>31</v>
      </c>
      <c r="U24" s="18" t="s">
        <v>31</v>
      </c>
      <c r="V24" s="18" t="s">
        <v>31</v>
      </c>
      <c r="W24" s="18" t="s">
        <v>31</v>
      </c>
      <c r="X24" s="18" t="s">
        <v>31</v>
      </c>
      <c r="Y24" s="18">
        <v>3</v>
      </c>
      <c r="Z24" s="19" t="s">
        <v>31</v>
      </c>
    </row>
    <row r="25" spans="1:26" ht="30.75" customHeight="1">
      <c r="A25" s="75">
        <v>25</v>
      </c>
      <c r="B25" s="17" t="s">
        <v>31</v>
      </c>
      <c r="C25" s="18" t="s">
        <v>31</v>
      </c>
      <c r="D25" s="18" t="s">
        <v>31</v>
      </c>
      <c r="E25" s="18" t="s">
        <v>31</v>
      </c>
      <c r="F25" s="18" t="s">
        <v>31</v>
      </c>
      <c r="G25" s="18" t="s">
        <v>31</v>
      </c>
      <c r="H25" s="18" t="s">
        <v>31</v>
      </c>
      <c r="I25" s="18" t="s">
        <v>31</v>
      </c>
      <c r="J25" s="18" t="s">
        <v>31</v>
      </c>
      <c r="K25" s="18" t="s">
        <v>31</v>
      </c>
      <c r="L25" s="18" t="s">
        <v>31</v>
      </c>
      <c r="M25" s="18" t="s">
        <v>31</v>
      </c>
      <c r="N25" s="18" t="s">
        <v>31</v>
      </c>
      <c r="O25" s="18" t="s">
        <v>31</v>
      </c>
      <c r="P25" s="18">
        <v>14</v>
      </c>
      <c r="Q25" s="18" t="s">
        <v>31</v>
      </c>
      <c r="R25" s="18" t="s">
        <v>31</v>
      </c>
      <c r="S25" s="18" t="s">
        <v>31</v>
      </c>
      <c r="T25" s="18" t="s">
        <v>31</v>
      </c>
      <c r="U25" s="18" t="s">
        <v>31</v>
      </c>
      <c r="V25" s="18" t="s">
        <v>31</v>
      </c>
      <c r="W25" s="18" t="s">
        <v>31</v>
      </c>
      <c r="X25" s="18" t="s">
        <v>31</v>
      </c>
      <c r="Y25" s="18" t="s">
        <v>31</v>
      </c>
      <c r="Z25" s="19" t="s">
        <v>31</v>
      </c>
    </row>
    <row r="26" spans="1:26" ht="30.75" customHeight="1">
      <c r="A26" s="75">
        <v>26</v>
      </c>
      <c r="B26" s="17" t="s">
        <v>31</v>
      </c>
      <c r="C26" s="18" t="s">
        <v>31</v>
      </c>
      <c r="D26" s="18" t="s">
        <v>31</v>
      </c>
      <c r="E26" s="18" t="s">
        <v>31</v>
      </c>
      <c r="F26" s="18">
        <v>19</v>
      </c>
      <c r="G26" s="18" t="s">
        <v>31</v>
      </c>
      <c r="H26" s="18" t="s">
        <v>31</v>
      </c>
      <c r="I26" s="18" t="s">
        <v>31</v>
      </c>
      <c r="J26" s="18" t="s">
        <v>31</v>
      </c>
      <c r="K26" s="18" t="s">
        <v>31</v>
      </c>
      <c r="L26" s="18" t="s">
        <v>31</v>
      </c>
      <c r="M26" s="18" t="s">
        <v>31</v>
      </c>
      <c r="N26" s="18" t="s">
        <v>31</v>
      </c>
      <c r="O26" s="18" t="s">
        <v>31</v>
      </c>
      <c r="P26" s="18" t="s">
        <v>31</v>
      </c>
      <c r="Q26" s="18" t="s">
        <v>31</v>
      </c>
      <c r="R26" s="18" t="s">
        <v>31</v>
      </c>
      <c r="S26" s="18" t="s">
        <v>31</v>
      </c>
      <c r="T26" s="18" t="s">
        <v>31</v>
      </c>
      <c r="U26" s="18" t="s">
        <v>31</v>
      </c>
      <c r="V26" s="18" t="s">
        <v>31</v>
      </c>
      <c r="W26" s="18" t="s">
        <v>31</v>
      </c>
      <c r="X26" s="18" t="s">
        <v>31</v>
      </c>
      <c r="Y26" s="18" t="s">
        <v>31</v>
      </c>
      <c r="Z26" s="19" t="s">
        <v>31</v>
      </c>
    </row>
    <row r="27" spans="1:26" ht="30.75" customHeight="1">
      <c r="A27" s="75">
        <v>27</v>
      </c>
      <c r="B27" s="17" t="s">
        <v>31</v>
      </c>
      <c r="C27" s="18" t="s">
        <v>31</v>
      </c>
      <c r="D27" s="18" t="s">
        <v>31</v>
      </c>
      <c r="E27" s="18" t="s">
        <v>31</v>
      </c>
      <c r="F27" s="18" t="s">
        <v>31</v>
      </c>
      <c r="G27" s="18" t="s">
        <v>31</v>
      </c>
      <c r="H27" s="18" t="s">
        <v>31</v>
      </c>
      <c r="I27" s="18" t="s">
        <v>31</v>
      </c>
      <c r="J27" s="18" t="s">
        <v>31</v>
      </c>
      <c r="K27" s="18" t="s">
        <v>31</v>
      </c>
      <c r="L27" s="18" t="s">
        <v>31</v>
      </c>
      <c r="M27" s="18" t="s">
        <v>31</v>
      </c>
      <c r="N27" s="18" t="s">
        <v>31</v>
      </c>
      <c r="O27" s="18" t="s">
        <v>31</v>
      </c>
      <c r="P27" s="18" t="s">
        <v>31</v>
      </c>
      <c r="Q27" s="18" t="s">
        <v>31</v>
      </c>
      <c r="R27" s="18">
        <v>2</v>
      </c>
      <c r="S27" s="18" t="s">
        <v>31</v>
      </c>
      <c r="T27" s="18" t="s">
        <v>31</v>
      </c>
      <c r="U27" s="18" t="s">
        <v>31</v>
      </c>
      <c r="V27" s="18" t="s">
        <v>31</v>
      </c>
      <c r="W27" s="18" t="s">
        <v>31</v>
      </c>
      <c r="X27" s="18" t="s">
        <v>31</v>
      </c>
      <c r="Y27" s="18" t="s">
        <v>31</v>
      </c>
      <c r="Z27" s="19" t="s">
        <v>31</v>
      </c>
    </row>
    <row r="28" spans="1:26" ht="30.75" customHeight="1">
      <c r="A28" s="75">
        <v>28</v>
      </c>
      <c r="B28" s="17" t="s">
        <v>31</v>
      </c>
      <c r="C28" s="18" t="s">
        <v>31</v>
      </c>
      <c r="D28" s="18" t="s">
        <v>31</v>
      </c>
      <c r="E28" s="18" t="s">
        <v>31</v>
      </c>
      <c r="F28" s="18" t="s">
        <v>31</v>
      </c>
      <c r="G28" s="18" t="s">
        <v>31</v>
      </c>
      <c r="H28" s="18" t="s">
        <v>31</v>
      </c>
      <c r="I28" s="18" t="s">
        <v>31</v>
      </c>
      <c r="J28" s="18" t="s">
        <v>31</v>
      </c>
      <c r="K28" s="18" t="s">
        <v>31</v>
      </c>
      <c r="L28" s="18" t="s">
        <v>31</v>
      </c>
      <c r="M28" s="18" t="s">
        <v>31</v>
      </c>
      <c r="N28" s="18" t="s">
        <v>31</v>
      </c>
      <c r="O28" s="18" t="s">
        <v>31</v>
      </c>
      <c r="P28" s="18" t="s">
        <v>31</v>
      </c>
      <c r="Q28" s="18" t="s">
        <v>31</v>
      </c>
      <c r="R28" s="18" t="s">
        <v>31</v>
      </c>
      <c r="S28" s="18" t="s">
        <v>31</v>
      </c>
      <c r="T28" s="18" t="s">
        <v>31</v>
      </c>
      <c r="U28" s="18" t="s">
        <v>31</v>
      </c>
      <c r="V28" s="18" t="s">
        <v>31</v>
      </c>
      <c r="W28" s="18" t="s">
        <v>31</v>
      </c>
      <c r="X28" s="18" t="s">
        <v>31</v>
      </c>
      <c r="Y28" s="18" t="s">
        <v>31</v>
      </c>
      <c r="Z28" s="19" t="s">
        <v>31</v>
      </c>
    </row>
    <row r="29" spans="1:26" ht="30.75" customHeight="1">
      <c r="A29" s="75">
        <v>29</v>
      </c>
      <c r="B29" s="17" t="s">
        <v>31</v>
      </c>
      <c r="C29" s="18" t="s">
        <v>31</v>
      </c>
      <c r="D29" s="18" t="s">
        <v>31</v>
      </c>
      <c r="E29" s="18" t="s">
        <v>31</v>
      </c>
      <c r="F29" s="18" t="s">
        <v>31</v>
      </c>
      <c r="G29" s="18" t="s">
        <v>31</v>
      </c>
      <c r="H29" s="18" t="s">
        <v>31</v>
      </c>
      <c r="I29" s="18" t="s">
        <v>31</v>
      </c>
      <c r="J29" s="18" t="s">
        <v>31</v>
      </c>
      <c r="K29" s="18" t="s">
        <v>31</v>
      </c>
      <c r="L29" s="18" t="s">
        <v>31</v>
      </c>
      <c r="M29" s="18" t="s">
        <v>31</v>
      </c>
      <c r="N29" s="18" t="s">
        <v>31</v>
      </c>
      <c r="O29" s="18" t="s">
        <v>31</v>
      </c>
      <c r="P29" s="18" t="s">
        <v>31</v>
      </c>
      <c r="Q29" s="18">
        <v>16</v>
      </c>
      <c r="R29" s="18" t="s">
        <v>31</v>
      </c>
      <c r="S29" s="18" t="s">
        <v>31</v>
      </c>
      <c r="T29" s="18" t="s">
        <v>31</v>
      </c>
      <c r="U29" s="18" t="s">
        <v>31</v>
      </c>
      <c r="V29" s="18" t="s">
        <v>31</v>
      </c>
      <c r="W29" s="18" t="s">
        <v>31</v>
      </c>
      <c r="X29" s="18" t="s">
        <v>31</v>
      </c>
      <c r="Y29" s="18" t="s">
        <v>31</v>
      </c>
      <c r="Z29" s="19" t="s">
        <v>31</v>
      </c>
    </row>
    <row r="30" spans="1:26" ht="30.75" customHeight="1">
      <c r="A30" s="75">
        <v>30</v>
      </c>
      <c r="B30" s="17" t="s">
        <v>31</v>
      </c>
      <c r="C30" s="18" t="s">
        <v>31</v>
      </c>
      <c r="D30" s="18" t="s">
        <v>31</v>
      </c>
      <c r="E30" s="18" t="s">
        <v>31</v>
      </c>
      <c r="F30" s="18" t="s">
        <v>31</v>
      </c>
      <c r="G30" s="18" t="s">
        <v>31</v>
      </c>
      <c r="H30" s="18" t="s">
        <v>31</v>
      </c>
      <c r="I30" s="18" t="s">
        <v>31</v>
      </c>
      <c r="J30" s="18" t="s">
        <v>31</v>
      </c>
      <c r="K30" s="18" t="s">
        <v>31</v>
      </c>
      <c r="L30" s="18" t="s">
        <v>31</v>
      </c>
      <c r="M30" s="18" t="s">
        <v>31</v>
      </c>
      <c r="N30" s="18" t="s">
        <v>31</v>
      </c>
      <c r="O30" s="18" t="s">
        <v>31</v>
      </c>
      <c r="P30" s="18" t="s">
        <v>31</v>
      </c>
      <c r="Q30" s="18" t="s">
        <v>31</v>
      </c>
      <c r="R30" s="18" t="s">
        <v>31</v>
      </c>
      <c r="S30" s="18" t="s">
        <v>31</v>
      </c>
      <c r="T30" s="18" t="s">
        <v>31</v>
      </c>
      <c r="U30" s="18" t="s">
        <v>31</v>
      </c>
      <c r="V30" s="18" t="s">
        <v>31</v>
      </c>
      <c r="W30" s="18" t="s">
        <v>31</v>
      </c>
      <c r="X30" s="18" t="s">
        <v>31</v>
      </c>
      <c r="Y30" s="18" t="s">
        <v>31</v>
      </c>
      <c r="Z30" s="19" t="s">
        <v>31</v>
      </c>
    </row>
    <row r="31" spans="1:26" ht="30.75" customHeight="1">
      <c r="A31" s="75">
        <v>31</v>
      </c>
      <c r="B31" s="17" t="s">
        <v>31</v>
      </c>
      <c r="C31" s="18" t="s">
        <v>31</v>
      </c>
      <c r="D31" s="18" t="s">
        <v>31</v>
      </c>
      <c r="E31" s="18" t="s">
        <v>31</v>
      </c>
      <c r="F31" s="18" t="s">
        <v>31</v>
      </c>
      <c r="G31" s="18" t="s">
        <v>31</v>
      </c>
      <c r="H31" s="18" t="s">
        <v>31</v>
      </c>
      <c r="I31" s="18" t="s">
        <v>31</v>
      </c>
      <c r="J31" s="18" t="s">
        <v>31</v>
      </c>
      <c r="K31" s="18" t="s">
        <v>31</v>
      </c>
      <c r="L31" s="18" t="s">
        <v>31</v>
      </c>
      <c r="M31" s="18" t="s">
        <v>31</v>
      </c>
      <c r="N31" s="18" t="s">
        <v>31</v>
      </c>
      <c r="O31" s="18" t="s">
        <v>31</v>
      </c>
      <c r="P31" s="18" t="s">
        <v>31</v>
      </c>
      <c r="Q31" s="18" t="s">
        <v>31</v>
      </c>
      <c r="R31" s="18" t="s">
        <v>31</v>
      </c>
      <c r="S31" s="18" t="s">
        <v>31</v>
      </c>
      <c r="T31" s="18" t="s">
        <v>31</v>
      </c>
      <c r="U31" s="18" t="s">
        <v>31</v>
      </c>
      <c r="V31" s="18" t="s">
        <v>31</v>
      </c>
      <c r="W31" s="18">
        <v>8</v>
      </c>
      <c r="X31" s="18" t="s">
        <v>31</v>
      </c>
      <c r="Y31" s="18" t="s">
        <v>31</v>
      </c>
      <c r="Z31" s="19" t="s">
        <v>31</v>
      </c>
    </row>
    <row r="32" spans="1:26" ht="30.75" customHeight="1">
      <c r="A32" s="75">
        <v>32</v>
      </c>
      <c r="B32" s="17" t="s">
        <v>31</v>
      </c>
      <c r="C32" s="18" t="s">
        <v>31</v>
      </c>
      <c r="D32" s="18" t="s">
        <v>31</v>
      </c>
      <c r="E32" s="18" t="s">
        <v>31</v>
      </c>
      <c r="F32" s="18" t="s">
        <v>31</v>
      </c>
      <c r="G32" s="18" t="s">
        <v>31</v>
      </c>
      <c r="H32" s="18" t="s">
        <v>31</v>
      </c>
      <c r="I32" s="18" t="s">
        <v>31</v>
      </c>
      <c r="J32" s="18" t="s">
        <v>31</v>
      </c>
      <c r="K32" s="18" t="s">
        <v>31</v>
      </c>
      <c r="L32" s="18" t="s">
        <v>31</v>
      </c>
      <c r="M32" s="18" t="s">
        <v>31</v>
      </c>
      <c r="N32" s="18" t="s">
        <v>31</v>
      </c>
      <c r="O32" s="18" t="s">
        <v>31</v>
      </c>
      <c r="P32" s="18" t="s">
        <v>31</v>
      </c>
      <c r="Q32" s="18" t="s">
        <v>31</v>
      </c>
      <c r="R32" s="18" t="s">
        <v>31</v>
      </c>
      <c r="S32" s="18" t="s">
        <v>31</v>
      </c>
      <c r="T32" s="18" t="s">
        <v>31</v>
      </c>
      <c r="U32" s="18" t="s">
        <v>31</v>
      </c>
      <c r="V32" s="18" t="s">
        <v>31</v>
      </c>
      <c r="W32" s="18" t="s">
        <v>31</v>
      </c>
      <c r="X32" s="18" t="s">
        <v>31</v>
      </c>
      <c r="Y32" s="18" t="s">
        <v>31</v>
      </c>
      <c r="Z32" s="19" t="s">
        <v>31</v>
      </c>
    </row>
    <row r="33" spans="1:26" ht="30.75" customHeight="1">
      <c r="A33" s="75">
        <v>33</v>
      </c>
      <c r="B33" s="17" t="s">
        <v>31</v>
      </c>
      <c r="C33" s="18" t="s">
        <v>31</v>
      </c>
      <c r="D33" s="18" t="s">
        <v>31</v>
      </c>
      <c r="E33" s="18" t="s">
        <v>31</v>
      </c>
      <c r="F33" s="18" t="s">
        <v>31</v>
      </c>
      <c r="G33" s="18" t="s">
        <v>31</v>
      </c>
      <c r="H33" s="18" t="s">
        <v>31</v>
      </c>
      <c r="I33" s="18" t="s">
        <v>31</v>
      </c>
      <c r="J33" s="18" t="s">
        <v>31</v>
      </c>
      <c r="K33" s="18" t="s">
        <v>31</v>
      </c>
      <c r="L33" s="18" t="s">
        <v>31</v>
      </c>
      <c r="M33" s="18" t="s">
        <v>31</v>
      </c>
      <c r="N33" s="18" t="s">
        <v>31</v>
      </c>
      <c r="O33" s="18" t="s">
        <v>31</v>
      </c>
      <c r="P33" s="18" t="s">
        <v>31</v>
      </c>
      <c r="Q33" s="18" t="s">
        <v>31</v>
      </c>
      <c r="R33" s="18" t="s">
        <v>31</v>
      </c>
      <c r="S33" s="18" t="s">
        <v>31</v>
      </c>
      <c r="T33" s="18" t="s">
        <v>31</v>
      </c>
      <c r="U33" s="18" t="s">
        <v>31</v>
      </c>
      <c r="V33" s="18" t="s">
        <v>31</v>
      </c>
      <c r="W33" s="18" t="s">
        <v>31</v>
      </c>
      <c r="X33" s="18" t="s">
        <v>31</v>
      </c>
      <c r="Y33" s="18" t="s">
        <v>31</v>
      </c>
      <c r="Z33" s="19" t="s">
        <v>31</v>
      </c>
    </row>
    <row r="34" spans="1:26" ht="30.75" customHeight="1">
      <c r="A34" s="75">
        <v>34</v>
      </c>
      <c r="B34" s="17" t="s">
        <v>31</v>
      </c>
      <c r="C34" s="18" t="s">
        <v>31</v>
      </c>
      <c r="D34" s="18" t="s">
        <v>31</v>
      </c>
      <c r="E34" s="18" t="s">
        <v>31</v>
      </c>
      <c r="F34" s="18" t="s">
        <v>31</v>
      </c>
      <c r="G34" s="18" t="s">
        <v>31</v>
      </c>
      <c r="H34" s="18" t="s">
        <v>31</v>
      </c>
      <c r="I34" s="18">
        <v>20</v>
      </c>
      <c r="J34" s="18" t="s">
        <v>31</v>
      </c>
      <c r="K34" s="18" t="s">
        <v>31</v>
      </c>
      <c r="L34" s="18" t="s">
        <v>31</v>
      </c>
      <c r="M34" s="18" t="s">
        <v>31</v>
      </c>
      <c r="N34" s="18" t="s">
        <v>31</v>
      </c>
      <c r="O34" s="18" t="s">
        <v>31</v>
      </c>
      <c r="P34" s="18" t="s">
        <v>31</v>
      </c>
      <c r="Q34" s="18" t="s">
        <v>31</v>
      </c>
      <c r="R34" s="18" t="s">
        <v>31</v>
      </c>
      <c r="S34" s="18" t="s">
        <v>31</v>
      </c>
      <c r="T34" s="18" t="s">
        <v>31</v>
      </c>
      <c r="U34" s="18" t="s">
        <v>31</v>
      </c>
      <c r="V34" s="18" t="s">
        <v>31</v>
      </c>
      <c r="W34" s="18" t="s">
        <v>31</v>
      </c>
      <c r="X34" s="18" t="s">
        <v>31</v>
      </c>
      <c r="Y34" s="18" t="s">
        <v>31</v>
      </c>
      <c r="Z34" s="19">
        <v>1</v>
      </c>
    </row>
    <row r="35" spans="1:26" ht="30.75" customHeight="1">
      <c r="A35" s="75">
        <v>35</v>
      </c>
      <c r="B35" s="17" t="s">
        <v>31</v>
      </c>
      <c r="C35" s="18" t="s">
        <v>31</v>
      </c>
      <c r="D35" s="18" t="s">
        <v>31</v>
      </c>
      <c r="E35" s="18" t="s">
        <v>31</v>
      </c>
      <c r="F35" s="18"/>
      <c r="G35" s="18" t="s">
        <v>31</v>
      </c>
      <c r="H35" s="18" t="s">
        <v>31</v>
      </c>
      <c r="I35" s="18" t="s">
        <v>31</v>
      </c>
      <c r="J35" s="18" t="s">
        <v>31</v>
      </c>
      <c r="K35" s="18" t="s">
        <v>31</v>
      </c>
      <c r="L35" s="18" t="s">
        <v>31</v>
      </c>
      <c r="M35" s="18" t="s">
        <v>31</v>
      </c>
      <c r="N35" s="18" t="s">
        <v>31</v>
      </c>
      <c r="O35" s="18" t="s">
        <v>31</v>
      </c>
      <c r="P35" s="18" t="s">
        <v>31</v>
      </c>
      <c r="Q35" s="18" t="s">
        <v>31</v>
      </c>
      <c r="R35" s="18" t="s">
        <v>31</v>
      </c>
      <c r="S35" s="18" t="s">
        <v>31</v>
      </c>
      <c r="T35" s="18" t="s">
        <v>31</v>
      </c>
      <c r="U35" s="18" t="s">
        <v>31</v>
      </c>
      <c r="V35" s="18" t="s">
        <v>31</v>
      </c>
      <c r="W35" s="18" t="s">
        <v>31</v>
      </c>
      <c r="X35" s="18" t="s">
        <v>31</v>
      </c>
      <c r="Y35" s="18" t="s">
        <v>31</v>
      </c>
      <c r="Z35" s="19" t="s">
        <v>31</v>
      </c>
    </row>
    <row r="36" spans="1:26" ht="30.75" customHeight="1">
      <c r="A36" s="75">
        <v>36</v>
      </c>
      <c r="B36" s="17" t="s">
        <v>31</v>
      </c>
      <c r="C36" s="18" t="s">
        <v>31</v>
      </c>
      <c r="D36" s="18" t="s">
        <v>31</v>
      </c>
      <c r="E36" s="18" t="s">
        <v>31</v>
      </c>
      <c r="F36" s="18" t="s">
        <v>31</v>
      </c>
      <c r="G36" s="18" t="s">
        <v>31</v>
      </c>
      <c r="H36" s="18" t="s">
        <v>31</v>
      </c>
      <c r="I36" s="18" t="s">
        <v>31</v>
      </c>
      <c r="J36" s="18" t="s">
        <v>31</v>
      </c>
      <c r="K36" s="18" t="s">
        <v>31</v>
      </c>
      <c r="L36" s="18" t="s">
        <v>31</v>
      </c>
      <c r="M36" s="18" t="s">
        <v>31</v>
      </c>
      <c r="N36" s="18" t="s">
        <v>31</v>
      </c>
      <c r="O36" s="18" t="s">
        <v>31</v>
      </c>
      <c r="P36" s="18" t="s">
        <v>31</v>
      </c>
      <c r="Q36" s="18" t="s">
        <v>31</v>
      </c>
      <c r="R36" s="18" t="s">
        <v>31</v>
      </c>
      <c r="S36" s="18" t="s">
        <v>31</v>
      </c>
      <c r="T36" s="18" t="s">
        <v>31</v>
      </c>
      <c r="U36" s="18" t="s">
        <v>31</v>
      </c>
      <c r="V36" s="18" t="s">
        <v>31</v>
      </c>
      <c r="W36" s="18" t="s">
        <v>31</v>
      </c>
      <c r="X36" s="18" t="s">
        <v>31</v>
      </c>
      <c r="Y36" s="18" t="s">
        <v>31</v>
      </c>
      <c r="Z36" s="19" t="s">
        <v>31</v>
      </c>
    </row>
    <row r="37" spans="1:26" ht="30.75" customHeight="1">
      <c r="A37" s="75">
        <v>37</v>
      </c>
      <c r="B37" s="17" t="s">
        <v>31</v>
      </c>
      <c r="C37" s="18" t="s">
        <v>31</v>
      </c>
      <c r="D37" s="18" t="s">
        <v>31</v>
      </c>
      <c r="E37" s="18" t="s">
        <v>31</v>
      </c>
      <c r="F37" s="18" t="s">
        <v>31</v>
      </c>
      <c r="G37" s="18" t="s">
        <v>31</v>
      </c>
      <c r="H37" s="18" t="s">
        <v>31</v>
      </c>
      <c r="I37" s="18" t="s">
        <v>31</v>
      </c>
      <c r="J37" s="18" t="s">
        <v>31</v>
      </c>
      <c r="K37" s="18" t="s">
        <v>31</v>
      </c>
      <c r="L37" s="18" t="s">
        <v>31</v>
      </c>
      <c r="M37" s="18" t="s">
        <v>31</v>
      </c>
      <c r="N37" s="18" t="s">
        <v>31</v>
      </c>
      <c r="O37" s="18" t="s">
        <v>31</v>
      </c>
      <c r="P37" s="18" t="s">
        <v>31</v>
      </c>
      <c r="Q37" s="18" t="s">
        <v>31</v>
      </c>
      <c r="R37" s="18" t="s">
        <v>31</v>
      </c>
      <c r="S37" s="18" t="s">
        <v>31</v>
      </c>
      <c r="T37" s="18">
        <v>0</v>
      </c>
      <c r="U37" s="18" t="s">
        <v>31</v>
      </c>
      <c r="V37" s="18" t="s">
        <v>31</v>
      </c>
      <c r="W37" s="18" t="s">
        <v>31</v>
      </c>
      <c r="X37" s="18" t="s">
        <v>31</v>
      </c>
      <c r="Y37" s="18" t="s">
        <v>31</v>
      </c>
      <c r="Z37" s="19" t="s">
        <v>31</v>
      </c>
    </row>
    <row r="38" spans="1:26" ht="30.75" customHeight="1">
      <c r="A38" s="75">
        <v>38</v>
      </c>
      <c r="B38" s="17" t="s">
        <v>31</v>
      </c>
      <c r="C38" s="18" t="s">
        <v>31</v>
      </c>
      <c r="D38" s="18" t="s">
        <v>31</v>
      </c>
      <c r="E38" s="18" t="s">
        <v>31</v>
      </c>
      <c r="F38" s="18" t="s">
        <v>31</v>
      </c>
      <c r="G38" s="18" t="s">
        <v>31</v>
      </c>
      <c r="H38" s="18" t="s">
        <v>31</v>
      </c>
      <c r="I38" s="18" t="s">
        <v>31</v>
      </c>
      <c r="J38" s="18" t="s">
        <v>31</v>
      </c>
      <c r="K38" s="18" t="s">
        <v>31</v>
      </c>
      <c r="L38" s="18" t="s">
        <v>31</v>
      </c>
      <c r="M38" s="18" t="s">
        <v>31</v>
      </c>
      <c r="N38" s="18" t="s">
        <v>31</v>
      </c>
      <c r="O38" s="18" t="s">
        <v>31</v>
      </c>
      <c r="P38" s="18" t="s">
        <v>31</v>
      </c>
      <c r="Q38" s="18" t="s">
        <v>31</v>
      </c>
      <c r="R38" s="18" t="s">
        <v>31</v>
      </c>
      <c r="S38" s="18" t="s">
        <v>31</v>
      </c>
      <c r="T38" s="18" t="s">
        <v>31</v>
      </c>
      <c r="U38" s="18" t="s">
        <v>31</v>
      </c>
      <c r="V38" s="18" t="s">
        <v>31</v>
      </c>
      <c r="W38" s="18" t="s">
        <v>31</v>
      </c>
      <c r="X38" s="18" t="s">
        <v>31</v>
      </c>
      <c r="Y38" s="18" t="s">
        <v>31</v>
      </c>
      <c r="Z38" s="19" t="s">
        <v>31</v>
      </c>
    </row>
    <row r="39" spans="1:26" ht="30.75" customHeight="1">
      <c r="A39" s="75">
        <v>39</v>
      </c>
      <c r="B39" s="17" t="s">
        <v>31</v>
      </c>
      <c r="C39" s="18" t="s">
        <v>31</v>
      </c>
      <c r="D39" s="18" t="s">
        <v>31</v>
      </c>
      <c r="E39" s="18" t="s">
        <v>31</v>
      </c>
      <c r="F39" s="18" t="s">
        <v>31</v>
      </c>
      <c r="G39" s="18" t="s">
        <v>31</v>
      </c>
      <c r="H39" s="18" t="s">
        <v>31</v>
      </c>
      <c r="I39" s="18" t="s">
        <v>31</v>
      </c>
      <c r="J39" s="18" t="s">
        <v>31</v>
      </c>
      <c r="K39" s="18" t="s">
        <v>31</v>
      </c>
      <c r="L39" s="18" t="s">
        <v>31</v>
      </c>
      <c r="M39" s="18" t="s">
        <v>31</v>
      </c>
      <c r="N39" s="18" t="s">
        <v>31</v>
      </c>
      <c r="O39" s="18" t="s">
        <v>31</v>
      </c>
      <c r="P39" s="18" t="s">
        <v>31</v>
      </c>
      <c r="Q39" s="18" t="s">
        <v>31</v>
      </c>
      <c r="R39" s="18" t="s">
        <v>31</v>
      </c>
      <c r="S39" s="18" t="s">
        <v>31</v>
      </c>
      <c r="T39" s="18" t="s">
        <v>31</v>
      </c>
      <c r="U39" s="18" t="s">
        <v>31</v>
      </c>
      <c r="V39" s="18" t="s">
        <v>31</v>
      </c>
      <c r="W39" s="18" t="s">
        <v>31</v>
      </c>
      <c r="X39" s="18" t="s">
        <v>31</v>
      </c>
      <c r="Y39" s="18" t="s">
        <v>31</v>
      </c>
      <c r="Z39" s="19" t="s">
        <v>31</v>
      </c>
    </row>
    <row r="40" spans="1:26" ht="30.75" customHeight="1">
      <c r="A40" s="75">
        <v>40</v>
      </c>
      <c r="B40" s="17" t="s">
        <v>31</v>
      </c>
      <c r="C40" s="18" t="s">
        <v>31</v>
      </c>
      <c r="D40" s="18" t="s">
        <v>31</v>
      </c>
      <c r="E40" s="18" t="s">
        <v>31</v>
      </c>
      <c r="F40" s="18" t="s">
        <v>31</v>
      </c>
      <c r="G40" s="18" t="s">
        <v>31</v>
      </c>
      <c r="H40" s="18" t="s">
        <v>31</v>
      </c>
      <c r="I40" s="18" t="s">
        <v>31</v>
      </c>
      <c r="J40" s="18" t="s">
        <v>31</v>
      </c>
      <c r="K40" s="18" t="s">
        <v>31</v>
      </c>
      <c r="L40" s="18" t="s">
        <v>31</v>
      </c>
      <c r="M40" s="18" t="s">
        <v>31</v>
      </c>
      <c r="N40" s="18" t="s">
        <v>31</v>
      </c>
      <c r="O40" s="18" t="s">
        <v>31</v>
      </c>
      <c r="P40" s="18" t="s">
        <v>31</v>
      </c>
      <c r="Q40" s="18" t="s">
        <v>31</v>
      </c>
      <c r="R40" s="18" t="s">
        <v>31</v>
      </c>
      <c r="S40" s="18" t="s">
        <v>31</v>
      </c>
      <c r="T40" s="18" t="s">
        <v>31</v>
      </c>
      <c r="U40" s="18" t="s">
        <v>31</v>
      </c>
      <c r="V40" s="18" t="s">
        <v>31</v>
      </c>
      <c r="W40" s="18" t="s">
        <v>31</v>
      </c>
      <c r="X40" s="18" t="s">
        <v>31</v>
      </c>
      <c r="Y40" s="18" t="s">
        <v>31</v>
      </c>
      <c r="Z40" s="19" t="s">
        <v>31</v>
      </c>
    </row>
    <row r="41" spans="1:26" ht="30.75" customHeight="1">
      <c r="A41" s="75">
        <v>41</v>
      </c>
      <c r="B41" s="17" t="s">
        <v>31</v>
      </c>
      <c r="C41" s="18" t="s">
        <v>31</v>
      </c>
      <c r="D41" s="18" t="s">
        <v>31</v>
      </c>
      <c r="E41" s="18" t="s">
        <v>31</v>
      </c>
      <c r="F41" s="18" t="s">
        <v>31</v>
      </c>
      <c r="G41" s="18" t="s">
        <v>31</v>
      </c>
      <c r="H41" s="18" t="s">
        <v>31</v>
      </c>
      <c r="I41" s="18" t="s">
        <v>31</v>
      </c>
      <c r="J41" s="18" t="s">
        <v>31</v>
      </c>
      <c r="K41" s="18" t="s">
        <v>31</v>
      </c>
      <c r="L41" s="18" t="s">
        <v>31</v>
      </c>
      <c r="M41" s="18" t="s">
        <v>31</v>
      </c>
      <c r="N41" s="18" t="s">
        <v>31</v>
      </c>
      <c r="O41" s="18" t="s">
        <v>31</v>
      </c>
      <c r="P41" s="18" t="s">
        <v>31</v>
      </c>
      <c r="Q41" s="18" t="s">
        <v>31</v>
      </c>
      <c r="R41" s="18" t="s">
        <v>31</v>
      </c>
      <c r="S41" s="18" t="s">
        <v>31</v>
      </c>
      <c r="T41" s="18" t="s">
        <v>31</v>
      </c>
      <c r="U41" s="18" t="s">
        <v>31</v>
      </c>
      <c r="V41" s="18" t="s">
        <v>31</v>
      </c>
      <c r="W41" s="18" t="s">
        <v>31</v>
      </c>
      <c r="X41" s="18" t="s">
        <v>31</v>
      </c>
      <c r="Y41" s="18" t="s">
        <v>31</v>
      </c>
      <c r="Z41" s="19" t="s">
        <v>31</v>
      </c>
    </row>
    <row r="42" spans="1:26" ht="30.75" customHeight="1">
      <c r="A42" s="75">
        <v>42</v>
      </c>
      <c r="B42" s="17" t="s">
        <v>31</v>
      </c>
      <c r="C42" s="18" t="s">
        <v>31</v>
      </c>
      <c r="D42" s="18" t="s">
        <v>31</v>
      </c>
      <c r="E42" s="18" t="s">
        <v>31</v>
      </c>
      <c r="F42" s="18" t="s">
        <v>31</v>
      </c>
      <c r="G42" s="18" t="s">
        <v>31</v>
      </c>
      <c r="H42" s="18" t="s">
        <v>31</v>
      </c>
      <c r="I42" s="18" t="s">
        <v>31</v>
      </c>
      <c r="J42" s="18" t="s">
        <v>31</v>
      </c>
      <c r="K42" s="18" t="s">
        <v>31</v>
      </c>
      <c r="L42" s="18" t="s">
        <v>31</v>
      </c>
      <c r="M42" s="18" t="s">
        <v>31</v>
      </c>
      <c r="N42" s="18" t="s">
        <v>31</v>
      </c>
      <c r="O42" s="18">
        <v>7</v>
      </c>
      <c r="P42" s="18" t="s">
        <v>31</v>
      </c>
      <c r="Q42" s="18" t="s">
        <v>31</v>
      </c>
      <c r="R42" s="18" t="s">
        <v>31</v>
      </c>
      <c r="S42" s="18" t="s">
        <v>31</v>
      </c>
      <c r="T42" s="18" t="s">
        <v>31</v>
      </c>
      <c r="U42" s="18" t="s">
        <v>31</v>
      </c>
      <c r="V42" s="18" t="s">
        <v>31</v>
      </c>
      <c r="W42" s="18" t="s">
        <v>31</v>
      </c>
      <c r="X42" s="18" t="s">
        <v>31</v>
      </c>
      <c r="Y42" s="18" t="s">
        <v>31</v>
      </c>
      <c r="Z42" s="19" t="s">
        <v>31</v>
      </c>
    </row>
    <row r="43" spans="1:26" ht="30.75" customHeight="1">
      <c r="A43" s="75">
        <v>43</v>
      </c>
      <c r="B43" s="17" t="s">
        <v>31</v>
      </c>
      <c r="C43" s="18" t="s">
        <v>31</v>
      </c>
      <c r="D43" s="18" t="s">
        <v>31</v>
      </c>
      <c r="E43" s="18" t="s">
        <v>31</v>
      </c>
      <c r="F43" s="18" t="s">
        <v>31</v>
      </c>
      <c r="G43" s="18">
        <v>4</v>
      </c>
      <c r="H43" s="18" t="s">
        <v>31</v>
      </c>
      <c r="I43" s="18" t="s">
        <v>31</v>
      </c>
      <c r="J43" s="18" t="s">
        <v>31</v>
      </c>
      <c r="K43" s="18" t="s">
        <v>31</v>
      </c>
      <c r="L43" s="18" t="s">
        <v>31</v>
      </c>
      <c r="M43" s="18" t="s">
        <v>31</v>
      </c>
      <c r="N43" s="18" t="s">
        <v>31</v>
      </c>
      <c r="O43" s="18" t="s">
        <v>31</v>
      </c>
      <c r="P43" s="18" t="s">
        <v>31</v>
      </c>
      <c r="Q43" s="18" t="s">
        <v>31</v>
      </c>
      <c r="R43" s="18" t="s">
        <v>31</v>
      </c>
      <c r="S43" s="18" t="s">
        <v>31</v>
      </c>
      <c r="T43" s="18" t="s">
        <v>31</v>
      </c>
      <c r="U43" s="18" t="s">
        <v>31</v>
      </c>
      <c r="V43" s="18" t="s">
        <v>31</v>
      </c>
      <c r="W43" s="18" t="s">
        <v>31</v>
      </c>
      <c r="X43" s="18" t="s">
        <v>31</v>
      </c>
      <c r="Y43" s="18" t="s">
        <v>31</v>
      </c>
      <c r="Z43" s="19" t="s">
        <v>31</v>
      </c>
    </row>
    <row r="44" spans="1:26" ht="30.75" customHeight="1">
      <c r="A44" s="75">
        <v>44</v>
      </c>
      <c r="B44" s="17" t="s">
        <v>31</v>
      </c>
      <c r="C44" s="18" t="s">
        <v>31</v>
      </c>
      <c r="D44" s="18" t="s">
        <v>31</v>
      </c>
      <c r="E44" s="18" t="s">
        <v>31</v>
      </c>
      <c r="F44" s="18" t="s">
        <v>31</v>
      </c>
      <c r="G44" s="18" t="s">
        <v>31</v>
      </c>
      <c r="H44" s="18" t="s">
        <v>31</v>
      </c>
      <c r="I44" s="18" t="s">
        <v>31</v>
      </c>
      <c r="J44" s="18" t="s">
        <v>31</v>
      </c>
      <c r="K44" s="18" t="s">
        <v>31</v>
      </c>
      <c r="L44" s="18" t="s">
        <v>31</v>
      </c>
      <c r="M44" s="18" t="s">
        <v>31</v>
      </c>
      <c r="N44" s="18" t="s">
        <v>31</v>
      </c>
      <c r="O44" s="18" t="s">
        <v>31</v>
      </c>
      <c r="P44" s="18" t="s">
        <v>31</v>
      </c>
      <c r="Q44" s="18" t="s">
        <v>31</v>
      </c>
      <c r="R44" s="18" t="s">
        <v>31</v>
      </c>
      <c r="S44" s="18" t="s">
        <v>31</v>
      </c>
      <c r="T44" s="18" t="s">
        <v>31</v>
      </c>
      <c r="U44" s="18" t="s">
        <v>31</v>
      </c>
      <c r="V44" s="18" t="s">
        <v>31</v>
      </c>
      <c r="W44" s="18" t="s">
        <v>31</v>
      </c>
      <c r="X44" s="18" t="s">
        <v>31</v>
      </c>
      <c r="Y44" s="18" t="s">
        <v>31</v>
      </c>
      <c r="Z44" s="19" t="s">
        <v>31</v>
      </c>
    </row>
    <row r="45" spans="1:26" ht="30.75" customHeight="1">
      <c r="A45" s="75">
        <v>45</v>
      </c>
      <c r="B45" s="17" t="s">
        <v>31</v>
      </c>
      <c r="C45" s="18" t="s">
        <v>31</v>
      </c>
      <c r="D45" s="18" t="s">
        <v>31</v>
      </c>
      <c r="E45" s="18" t="s">
        <v>31</v>
      </c>
      <c r="F45" s="18" t="s">
        <v>31</v>
      </c>
      <c r="G45" s="18" t="s">
        <v>31</v>
      </c>
      <c r="H45" s="18" t="s">
        <v>31</v>
      </c>
      <c r="I45" s="18" t="s">
        <v>31</v>
      </c>
      <c r="J45" s="18" t="s">
        <v>31</v>
      </c>
      <c r="K45" s="18" t="s">
        <v>31</v>
      </c>
      <c r="L45" s="18" t="s">
        <v>31</v>
      </c>
      <c r="M45" s="18" t="s">
        <v>31</v>
      </c>
      <c r="N45" s="18" t="s">
        <v>31</v>
      </c>
      <c r="O45" s="18" t="s">
        <v>31</v>
      </c>
      <c r="P45" s="18" t="s">
        <v>31</v>
      </c>
      <c r="Q45" s="18" t="s">
        <v>31</v>
      </c>
      <c r="R45" s="18" t="s">
        <v>31</v>
      </c>
      <c r="S45" s="18" t="s">
        <v>31</v>
      </c>
      <c r="T45" s="18" t="s">
        <v>31</v>
      </c>
      <c r="U45" s="18" t="s">
        <v>31</v>
      </c>
      <c r="V45" s="18" t="s">
        <v>31</v>
      </c>
      <c r="W45" s="18" t="s">
        <v>31</v>
      </c>
      <c r="X45" s="18" t="s">
        <v>31</v>
      </c>
      <c r="Y45" s="18" t="s">
        <v>31</v>
      </c>
      <c r="Z45" s="19" t="s">
        <v>31</v>
      </c>
    </row>
    <row r="46" spans="1:26" ht="30.75" customHeight="1">
      <c r="A46" s="75">
        <v>46</v>
      </c>
      <c r="B46" s="17" t="s">
        <v>31</v>
      </c>
      <c r="C46" s="18" t="s">
        <v>31</v>
      </c>
      <c r="D46" s="18" t="s">
        <v>31</v>
      </c>
      <c r="E46" s="18" t="s">
        <v>31</v>
      </c>
      <c r="F46" s="18" t="s">
        <v>31</v>
      </c>
      <c r="G46" s="18" t="s">
        <v>31</v>
      </c>
      <c r="H46" s="18" t="s">
        <v>31</v>
      </c>
      <c r="I46" s="18" t="s">
        <v>31</v>
      </c>
      <c r="J46" s="18" t="s">
        <v>31</v>
      </c>
      <c r="K46" s="18" t="s">
        <v>31</v>
      </c>
      <c r="L46" s="18" t="s">
        <v>31</v>
      </c>
      <c r="M46" s="18" t="s">
        <v>31</v>
      </c>
      <c r="N46" s="18" t="s">
        <v>31</v>
      </c>
      <c r="O46" s="18" t="s">
        <v>31</v>
      </c>
      <c r="P46" s="18" t="s">
        <v>31</v>
      </c>
      <c r="Q46" s="18" t="s">
        <v>31</v>
      </c>
      <c r="R46" s="18" t="s">
        <v>31</v>
      </c>
      <c r="S46" s="18" t="s">
        <v>31</v>
      </c>
      <c r="T46" s="18" t="s">
        <v>31</v>
      </c>
      <c r="U46" s="18" t="s">
        <v>31</v>
      </c>
      <c r="V46" s="18" t="s">
        <v>31</v>
      </c>
      <c r="W46" s="18" t="s">
        <v>31</v>
      </c>
      <c r="X46" s="18" t="s">
        <v>31</v>
      </c>
      <c r="Y46" s="18" t="s">
        <v>31</v>
      </c>
      <c r="Z46" s="19" t="s">
        <v>31</v>
      </c>
    </row>
    <row r="47" spans="1:26" ht="30.75" customHeight="1">
      <c r="A47" s="75">
        <v>47</v>
      </c>
      <c r="B47" s="17" t="s">
        <v>31</v>
      </c>
      <c r="C47" s="18">
        <v>6</v>
      </c>
      <c r="D47" s="18" t="s">
        <v>31</v>
      </c>
      <c r="E47" s="18" t="s">
        <v>31</v>
      </c>
      <c r="F47" s="18" t="s">
        <v>31</v>
      </c>
      <c r="G47" s="18" t="s">
        <v>31</v>
      </c>
      <c r="H47" s="18" t="s">
        <v>31</v>
      </c>
      <c r="I47" s="18" t="s">
        <v>31</v>
      </c>
      <c r="J47" s="18" t="s">
        <v>31</v>
      </c>
      <c r="K47" s="18" t="s">
        <v>31</v>
      </c>
      <c r="L47" s="18" t="s">
        <v>31</v>
      </c>
      <c r="M47" s="18" t="s">
        <v>31</v>
      </c>
      <c r="N47" s="18" t="s">
        <v>31</v>
      </c>
      <c r="O47" s="18" t="s">
        <v>31</v>
      </c>
      <c r="P47" s="18" t="s">
        <v>31</v>
      </c>
      <c r="Q47" s="18" t="s">
        <v>31</v>
      </c>
      <c r="R47" s="18" t="s">
        <v>31</v>
      </c>
      <c r="S47" s="18" t="s">
        <v>31</v>
      </c>
      <c r="T47" s="18" t="s">
        <v>31</v>
      </c>
      <c r="U47" s="18" t="s">
        <v>31</v>
      </c>
      <c r="V47" s="18" t="s">
        <v>31</v>
      </c>
      <c r="W47" s="18" t="s">
        <v>31</v>
      </c>
      <c r="X47" s="18" t="s">
        <v>31</v>
      </c>
      <c r="Y47" s="18" t="s">
        <v>31</v>
      </c>
      <c r="Z47" s="19" t="s">
        <v>31</v>
      </c>
    </row>
    <row r="48" spans="1:26" ht="30.75" customHeight="1">
      <c r="A48" s="75">
        <v>48</v>
      </c>
      <c r="B48" s="17" t="s">
        <v>31</v>
      </c>
      <c r="C48" s="18" t="s">
        <v>31</v>
      </c>
      <c r="D48" s="18" t="s">
        <v>31</v>
      </c>
      <c r="E48" s="18" t="s">
        <v>31</v>
      </c>
      <c r="F48" s="18" t="s">
        <v>31</v>
      </c>
      <c r="G48" s="18" t="s">
        <v>31</v>
      </c>
      <c r="H48" s="18" t="s">
        <v>31</v>
      </c>
      <c r="I48" s="18" t="s">
        <v>31</v>
      </c>
      <c r="J48" s="18" t="s">
        <v>31</v>
      </c>
      <c r="K48" s="18" t="s">
        <v>31</v>
      </c>
      <c r="L48" s="18" t="s">
        <v>31</v>
      </c>
      <c r="M48" s="18" t="s">
        <v>31</v>
      </c>
      <c r="N48" s="18" t="s">
        <v>31</v>
      </c>
      <c r="O48" s="18" t="s">
        <v>31</v>
      </c>
      <c r="P48" s="18" t="s">
        <v>31</v>
      </c>
      <c r="Q48" s="18" t="s">
        <v>31</v>
      </c>
      <c r="R48" s="18" t="s">
        <v>31</v>
      </c>
      <c r="S48" s="18" t="s">
        <v>31</v>
      </c>
      <c r="T48" s="18" t="s">
        <v>31</v>
      </c>
      <c r="U48" s="18" t="s">
        <v>31</v>
      </c>
      <c r="V48" s="18" t="s">
        <v>31</v>
      </c>
      <c r="W48" s="18" t="s">
        <v>31</v>
      </c>
      <c r="X48" s="18" t="s">
        <v>31</v>
      </c>
      <c r="Y48" s="18" t="s">
        <v>31</v>
      </c>
      <c r="Z48" s="19" t="s">
        <v>31</v>
      </c>
    </row>
    <row r="49" spans="1:26" ht="30.75" customHeight="1">
      <c r="A49" s="75">
        <v>49</v>
      </c>
      <c r="B49" s="17" t="s">
        <v>31</v>
      </c>
      <c r="C49" s="18" t="s">
        <v>31</v>
      </c>
      <c r="D49" s="18" t="s">
        <v>31</v>
      </c>
      <c r="E49" s="18" t="s">
        <v>31</v>
      </c>
      <c r="F49" s="18" t="s">
        <v>31</v>
      </c>
      <c r="G49" s="18" t="s">
        <v>31</v>
      </c>
      <c r="H49" s="18" t="s">
        <v>31</v>
      </c>
      <c r="I49" s="18" t="s">
        <v>31</v>
      </c>
      <c r="J49" s="18" t="s">
        <v>31</v>
      </c>
      <c r="K49" s="18" t="s">
        <v>31</v>
      </c>
      <c r="L49" s="18" t="s">
        <v>31</v>
      </c>
      <c r="M49" s="18" t="s">
        <v>31</v>
      </c>
      <c r="N49" s="18" t="s">
        <v>31</v>
      </c>
      <c r="O49" s="18" t="s">
        <v>31</v>
      </c>
      <c r="P49" s="18" t="s">
        <v>31</v>
      </c>
      <c r="Q49" s="18" t="s">
        <v>31</v>
      </c>
      <c r="R49" s="18" t="s">
        <v>31</v>
      </c>
      <c r="S49" s="18" t="s">
        <v>31</v>
      </c>
      <c r="T49" s="18" t="s">
        <v>31</v>
      </c>
      <c r="U49" s="18" t="s">
        <v>31</v>
      </c>
      <c r="V49" s="18" t="s">
        <v>31</v>
      </c>
      <c r="W49" s="18" t="s">
        <v>31</v>
      </c>
      <c r="X49" s="18" t="s">
        <v>31</v>
      </c>
      <c r="Y49" s="18" t="s">
        <v>31</v>
      </c>
      <c r="Z49" s="19" t="s">
        <v>31</v>
      </c>
    </row>
    <row r="50" spans="1:26" ht="30.75" customHeight="1">
      <c r="A50" s="75">
        <v>50</v>
      </c>
      <c r="B50" s="17" t="s">
        <v>31</v>
      </c>
      <c r="C50" s="18" t="s">
        <v>31</v>
      </c>
      <c r="D50" s="18" t="s">
        <v>31</v>
      </c>
      <c r="E50" s="18" t="s">
        <v>31</v>
      </c>
      <c r="F50" s="18" t="s">
        <v>31</v>
      </c>
      <c r="G50" s="18" t="s">
        <v>31</v>
      </c>
      <c r="H50" s="18" t="s">
        <v>31</v>
      </c>
      <c r="I50" s="18" t="s">
        <v>31</v>
      </c>
      <c r="J50" s="18" t="s">
        <v>31</v>
      </c>
      <c r="K50" s="18" t="s">
        <v>31</v>
      </c>
      <c r="L50" s="18" t="s">
        <v>31</v>
      </c>
      <c r="M50" s="18" t="s">
        <v>31</v>
      </c>
      <c r="N50" s="18" t="s">
        <v>31</v>
      </c>
      <c r="O50" s="18" t="s">
        <v>31</v>
      </c>
      <c r="P50" s="18" t="s">
        <v>31</v>
      </c>
      <c r="Q50" s="18" t="s">
        <v>31</v>
      </c>
      <c r="R50" s="18" t="s">
        <v>31</v>
      </c>
      <c r="S50" s="18" t="s">
        <v>31</v>
      </c>
      <c r="T50" s="18" t="s">
        <v>31</v>
      </c>
      <c r="U50" s="18" t="s">
        <v>31</v>
      </c>
      <c r="V50" s="18" t="s">
        <v>31</v>
      </c>
      <c r="W50" s="18" t="s">
        <v>31</v>
      </c>
      <c r="X50" s="18" t="s">
        <v>31</v>
      </c>
      <c r="Y50" s="18">
        <v>5</v>
      </c>
      <c r="Z50" s="19" t="s">
        <v>31</v>
      </c>
    </row>
    <row r="51" spans="1:26" ht="30.75" customHeight="1" thickBot="1">
      <c r="A51" s="75">
        <v>51</v>
      </c>
      <c r="B51" s="20" t="s">
        <v>31</v>
      </c>
      <c r="C51" s="21" t="s">
        <v>31</v>
      </c>
      <c r="D51" s="21" t="s">
        <v>31</v>
      </c>
      <c r="E51" s="21" t="s">
        <v>31</v>
      </c>
      <c r="F51" s="21" t="s">
        <v>31</v>
      </c>
      <c r="G51" s="21" t="s">
        <v>31</v>
      </c>
      <c r="H51" s="21" t="s">
        <v>31</v>
      </c>
      <c r="I51" s="21" t="s">
        <v>31</v>
      </c>
      <c r="J51" s="21" t="s">
        <v>31</v>
      </c>
      <c r="K51" s="21" t="s">
        <v>31</v>
      </c>
      <c r="L51" s="21" t="s">
        <v>31</v>
      </c>
      <c r="M51" s="21" t="s">
        <v>31</v>
      </c>
      <c r="N51" s="21" t="s">
        <v>31</v>
      </c>
      <c r="O51" s="21" t="s">
        <v>31</v>
      </c>
      <c r="P51" s="21" t="s">
        <v>31</v>
      </c>
      <c r="Q51" s="21" t="s">
        <v>31</v>
      </c>
      <c r="R51" s="21" t="s">
        <v>31</v>
      </c>
      <c r="S51" s="21" t="s">
        <v>31</v>
      </c>
      <c r="T51" s="21" t="s">
        <v>31</v>
      </c>
      <c r="U51" s="21" t="s">
        <v>31</v>
      </c>
      <c r="V51" s="21" t="s">
        <v>31</v>
      </c>
      <c r="W51" s="21" t="s">
        <v>31</v>
      </c>
      <c r="X51" s="21" t="s">
        <v>31</v>
      </c>
      <c r="Y51" s="21" t="s">
        <v>31</v>
      </c>
      <c r="Z51" s="22" t="s">
        <v>31</v>
      </c>
    </row>
    <row r="1000" spans="648:648" ht="15.75">
      <c r="XX1000" s="147">
        <v>125713</v>
      </c>
    </row>
  </sheetData>
  <sortState xmlns:xlrd2="http://schemas.microsoft.com/office/spreadsheetml/2017/richdata2" ref="AF2:AG1251">
    <sortCondition ref="AF2:AF1251"/>
  </sortState>
  <phoneticPr fontId="14" type="noConversion"/>
  <conditionalFormatting sqref="B2:Z51">
    <cfRule type="containsBlanks" dxfId="1" priority="1">
      <formula>LEN(TRIM(B2))=0</formula>
    </cfRule>
    <cfRule type="containsText" dxfId="0" priority="2" operator="containsText" text="Cust">
      <formula>NOT(ISERROR(SEARCH("Cust",B2)))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4F44-F3E8-4CEA-B616-ED720EB2BDAA}">
  <dimension ref="A1:Y147"/>
  <sheetViews>
    <sheetView showGridLines="0" zoomScale="70" zoomScaleNormal="70" workbookViewId="0"/>
  </sheetViews>
  <sheetFormatPr defaultColWidth="8.28515625" defaultRowHeight="23.25" customHeight="1"/>
  <cols>
    <col min="1" max="1" width="3.140625" style="118" customWidth="1"/>
    <col min="2" max="2" width="12.28515625" style="131" customWidth="1"/>
    <col min="3" max="3" width="54.28515625" style="132" customWidth="1"/>
    <col min="4" max="4" width="9.42578125" style="118" customWidth="1"/>
    <col min="5" max="25" width="5.42578125" style="118" customWidth="1"/>
    <col min="26" max="49" width="8.140625" style="121" customWidth="1"/>
    <col min="50" max="75" width="6.140625" style="121" customWidth="1"/>
    <col min="76" max="16384" width="8.28515625" style="121"/>
  </cols>
  <sheetData>
    <row r="1" spans="2:25" ht="23.25" customHeight="1" thickBot="1">
      <c r="B1" s="116" t="s">
        <v>213</v>
      </c>
      <c r="C1" s="117"/>
      <c r="G1" s="119"/>
      <c r="H1" s="119"/>
      <c r="I1" s="119"/>
      <c r="J1" s="119"/>
      <c r="K1" s="119"/>
      <c r="L1" s="119"/>
      <c r="M1" s="119"/>
      <c r="N1" s="120"/>
      <c r="O1" s="120"/>
      <c r="P1" s="121"/>
      <c r="Q1" s="121"/>
      <c r="R1" s="121"/>
      <c r="S1" s="121"/>
      <c r="T1" s="121"/>
      <c r="U1" s="121"/>
      <c r="V1" s="121"/>
      <c r="W1" s="121"/>
      <c r="X1" s="121"/>
      <c r="Y1" s="121"/>
    </row>
    <row r="2" spans="2:25" ht="23.25" customHeight="1" thickBot="1">
      <c r="B2" s="122" t="s">
        <v>2</v>
      </c>
      <c r="C2" s="123" t="s">
        <v>5</v>
      </c>
      <c r="D2" s="122" t="s">
        <v>4</v>
      </c>
      <c r="V2" s="121"/>
      <c r="W2" s="121"/>
      <c r="X2" s="121"/>
      <c r="Y2" s="121"/>
    </row>
    <row r="3" spans="2:25" ht="23.25" customHeight="1">
      <c r="B3" s="124" t="s">
        <v>19</v>
      </c>
      <c r="C3" s="125">
        <f>IF(ISBLANK(Case!E25),"",Case!E25)</f>
        <v>5</v>
      </c>
      <c r="D3" s="126">
        <v>30</v>
      </c>
      <c r="E3" s="121"/>
      <c r="F3" s="127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</row>
    <row r="4" spans="2:25" ht="23.25" customHeight="1">
      <c r="B4" s="128" t="s">
        <v>20</v>
      </c>
      <c r="C4" s="125">
        <f>IF(ISBLANK(Case!E26),"",Case!E26)</f>
        <v>44</v>
      </c>
      <c r="D4" s="129">
        <v>30</v>
      </c>
      <c r="E4" s="121"/>
      <c r="F4" s="127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</row>
    <row r="5" spans="2:25" ht="23.25" customHeight="1">
      <c r="B5" s="128" t="s">
        <v>21</v>
      </c>
      <c r="C5" s="125">
        <f>IF(ISBLANK(Case!E27),"",Case!E27)</f>
        <v>7</v>
      </c>
      <c r="D5" s="129">
        <v>40</v>
      </c>
      <c r="E5" s="121"/>
      <c r="F5" s="127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</row>
    <row r="6" spans="2:25" ht="23.25" customHeight="1">
      <c r="B6" s="128" t="s">
        <v>22</v>
      </c>
      <c r="C6" s="125">
        <f ca="1">IF(ISBLANK(Case!E28),"",Case!E28)</f>
        <v>2250</v>
      </c>
      <c r="D6" s="129">
        <v>70</v>
      </c>
      <c r="E6" s="121"/>
      <c r="F6" s="127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</row>
    <row r="7" spans="2:25" ht="23.25" customHeight="1">
      <c r="B7" s="128" t="s">
        <v>23</v>
      </c>
      <c r="C7" s="125">
        <f>IF(ISBLANK(Case!E29),"",Case!E29)</f>
        <v>4062</v>
      </c>
      <c r="D7" s="129">
        <v>80</v>
      </c>
      <c r="E7" s="121"/>
      <c r="F7" s="127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</row>
    <row r="8" spans="2:25" ht="23.25" customHeight="1">
      <c r="B8" s="130">
        <v>1</v>
      </c>
      <c r="C8" s="125">
        <f>IF(ISBLANK(Case!E48),"",Case!E48)</f>
        <v>24</v>
      </c>
      <c r="D8" s="124">
        <v>5</v>
      </c>
      <c r="E8" s="121"/>
      <c r="F8" s="127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</row>
    <row r="9" spans="2:25" ht="23.25" customHeight="1">
      <c r="B9" s="130">
        <f t="shared" ref="B9:B72" si="0">B8+1</f>
        <v>2</v>
      </c>
      <c r="C9" s="125">
        <f>IF(ISBLANK(Case!E49),"",Case!E49)</f>
        <v>47</v>
      </c>
      <c r="D9" s="124">
        <v>5</v>
      </c>
      <c r="E9" s="121"/>
      <c r="F9" s="127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</row>
    <row r="10" spans="2:25" ht="23.25" customHeight="1">
      <c r="B10" s="130">
        <f t="shared" si="0"/>
        <v>3</v>
      </c>
      <c r="C10" s="125">
        <f>IF(ISBLANK(Case!E50),"",Case!E50)</f>
        <v>43</v>
      </c>
      <c r="D10" s="124">
        <v>5</v>
      </c>
      <c r="E10" s="121"/>
      <c r="F10" s="127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</row>
    <row r="11" spans="2:25" ht="23.25" customHeight="1">
      <c r="B11" s="130">
        <f t="shared" si="0"/>
        <v>4</v>
      </c>
      <c r="C11" s="125">
        <f>IF(ISBLANK(Case!E51),"",Case!E51)</f>
        <v>17</v>
      </c>
      <c r="D11" s="124">
        <v>5</v>
      </c>
      <c r="E11" s="121"/>
      <c r="F11" s="127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</row>
    <row r="12" spans="2:25" ht="23.25" customHeight="1">
      <c r="B12" s="130">
        <f t="shared" si="0"/>
        <v>5</v>
      </c>
      <c r="C12" s="125">
        <f>IF(ISBLANK(Case!E52),"",Case!E52)</f>
        <v>47</v>
      </c>
      <c r="D12" s="124">
        <v>5</v>
      </c>
      <c r="E12" s="121"/>
      <c r="F12" s="127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</row>
    <row r="13" spans="2:25" ht="23.25" customHeight="1">
      <c r="B13" s="130">
        <f t="shared" si="0"/>
        <v>6</v>
      </c>
      <c r="C13" s="125">
        <f>IF(ISBLANK(Case!E53),"",Case!E53)</f>
        <v>23</v>
      </c>
      <c r="D13" s="124">
        <v>5</v>
      </c>
      <c r="E13" s="121"/>
      <c r="F13" s="127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</row>
    <row r="14" spans="2:25" ht="23.25" customHeight="1">
      <c r="B14" s="130">
        <f t="shared" si="0"/>
        <v>7</v>
      </c>
      <c r="C14" s="125">
        <f>IF(ISBLANK(Case!E54),"",Case!E54)</f>
        <v>37</v>
      </c>
      <c r="D14" s="124">
        <v>5</v>
      </c>
      <c r="E14" s="121"/>
      <c r="F14" s="127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</row>
    <row r="15" spans="2:25" ht="23.25" customHeight="1">
      <c r="B15" s="130">
        <f t="shared" si="0"/>
        <v>8</v>
      </c>
      <c r="C15" s="125">
        <f>IF(ISBLANK(Case!E55),"",Case!E55)</f>
        <v>38</v>
      </c>
      <c r="D15" s="124">
        <v>5</v>
      </c>
      <c r="E15" s="121"/>
      <c r="F15" s="127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</row>
    <row r="16" spans="2:25" ht="23.25" customHeight="1">
      <c r="B16" s="130">
        <f t="shared" si="0"/>
        <v>9</v>
      </c>
      <c r="C16" s="125">
        <f>IF(ISBLANK(Case!E56),"",Case!E56)</f>
        <v>19</v>
      </c>
      <c r="D16" s="124">
        <v>5</v>
      </c>
      <c r="E16" s="121"/>
      <c r="F16" s="127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</row>
    <row r="17" spans="2:25" ht="23.25" customHeight="1">
      <c r="B17" s="130">
        <f t="shared" si="0"/>
        <v>10</v>
      </c>
      <c r="C17" s="125">
        <f>IF(ISBLANK(Case!E57),"",Case!E57)</f>
        <v>52</v>
      </c>
      <c r="D17" s="124">
        <v>5</v>
      </c>
      <c r="E17" s="121"/>
      <c r="F17" s="127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</row>
    <row r="18" spans="2:25" ht="23.25" customHeight="1">
      <c r="B18" s="130">
        <f t="shared" si="0"/>
        <v>11</v>
      </c>
      <c r="C18" s="125">
        <f>IF(ISBLANK(Case!E58),"",Case!E58)</f>
        <v>38</v>
      </c>
      <c r="D18" s="124">
        <v>5</v>
      </c>
      <c r="E18" s="121"/>
      <c r="F18" s="127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</row>
    <row r="19" spans="2:25" ht="23.25" customHeight="1">
      <c r="B19" s="130">
        <f t="shared" si="0"/>
        <v>12</v>
      </c>
      <c r="C19" s="125">
        <f>IF(ISBLANK(Case!E59),"",Case!E59)</f>
        <v>49</v>
      </c>
      <c r="D19" s="124">
        <v>5</v>
      </c>
      <c r="E19" s="121"/>
      <c r="F19" s="127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</row>
    <row r="20" spans="2:25" ht="23.25" customHeight="1">
      <c r="B20" s="130">
        <f t="shared" si="0"/>
        <v>13</v>
      </c>
      <c r="C20" s="125">
        <f>IF(ISBLANK(Case!E60),"",Case!E60)</f>
        <v>61</v>
      </c>
      <c r="D20" s="124">
        <v>5</v>
      </c>
      <c r="E20" s="121"/>
      <c r="F20" s="127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</row>
    <row r="21" spans="2:25" ht="23.25" customHeight="1">
      <c r="B21" s="130">
        <f t="shared" si="0"/>
        <v>14</v>
      </c>
      <c r="C21" s="125">
        <f>IF(ISBLANK(Case!E61),"",Case!E61)</f>
        <v>30</v>
      </c>
      <c r="D21" s="124">
        <v>5</v>
      </c>
      <c r="E21" s="121"/>
      <c r="F21" s="127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</row>
    <row r="22" spans="2:25" ht="23.25" customHeight="1">
      <c r="B22" s="130">
        <f t="shared" si="0"/>
        <v>15</v>
      </c>
      <c r="C22" s="125">
        <f>IF(ISBLANK(Case!E62),"",Case!E62)</f>
        <v>66</v>
      </c>
      <c r="D22" s="124">
        <v>5</v>
      </c>
      <c r="E22" s="121"/>
      <c r="F22" s="127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</row>
    <row r="23" spans="2:25" ht="23.25" customHeight="1">
      <c r="B23" s="130">
        <f t="shared" si="0"/>
        <v>16</v>
      </c>
      <c r="C23" s="125">
        <f>IF(ISBLANK(Case!E63),"",Case!E63)</f>
        <v>20</v>
      </c>
      <c r="D23" s="124">
        <v>5</v>
      </c>
      <c r="E23" s="121"/>
      <c r="F23" s="127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</row>
    <row r="24" spans="2:25" ht="23.25" customHeight="1">
      <c r="B24" s="130">
        <f t="shared" si="0"/>
        <v>17</v>
      </c>
      <c r="C24" s="125">
        <f>IF(ISBLANK(Case!E64),"",Case!E64)</f>
        <v>49</v>
      </c>
      <c r="D24" s="124">
        <v>5</v>
      </c>
      <c r="E24" s="121"/>
      <c r="F24" s="127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</row>
    <row r="25" spans="2:25" ht="23.25" customHeight="1">
      <c r="B25" s="130">
        <f t="shared" si="0"/>
        <v>18</v>
      </c>
      <c r="C25" s="125">
        <f>IF(ISBLANK(Case!E65),"",Case!E65)</f>
        <v>53</v>
      </c>
      <c r="D25" s="124">
        <v>5</v>
      </c>
      <c r="E25" s="121"/>
      <c r="F25" s="127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</row>
    <row r="26" spans="2:25" ht="23.25" customHeight="1">
      <c r="B26" s="130">
        <f t="shared" si="0"/>
        <v>19</v>
      </c>
      <c r="C26" s="125">
        <f>IF(ISBLANK(Case!E66),"",Case!E66)</f>
        <v>29</v>
      </c>
      <c r="D26" s="124">
        <v>5</v>
      </c>
      <c r="E26" s="121"/>
      <c r="F26" s="127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</row>
    <row r="27" spans="2:25" ht="23.25" customHeight="1">
      <c r="B27" s="130">
        <f t="shared" si="0"/>
        <v>20</v>
      </c>
      <c r="C27" s="125">
        <f>IF(ISBLANK(Case!E67),"",Case!E67)</f>
        <v>68</v>
      </c>
      <c r="D27" s="124">
        <v>5</v>
      </c>
      <c r="E27" s="121"/>
      <c r="F27" s="127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</row>
    <row r="28" spans="2:25" ht="23.25" customHeight="1">
      <c r="B28" s="130">
        <f t="shared" si="0"/>
        <v>21</v>
      </c>
      <c r="C28" s="125">
        <f>IF(ISBLANK(Case!E84),"",Case!E84)</f>
        <v>26</v>
      </c>
      <c r="D28" s="124">
        <v>5</v>
      </c>
      <c r="E28" s="121"/>
      <c r="F28" s="127"/>
    </row>
    <row r="29" spans="2:25" ht="23.25" customHeight="1">
      <c r="B29" s="130">
        <f t="shared" si="0"/>
        <v>22</v>
      </c>
      <c r="C29" s="125">
        <f>IF(ISBLANK(Case!E85),"",Case!E85)</f>
        <v>40</v>
      </c>
      <c r="D29" s="124">
        <v>5</v>
      </c>
      <c r="E29" s="121"/>
      <c r="F29" s="127"/>
    </row>
    <row r="30" spans="2:25" ht="23.25" customHeight="1">
      <c r="B30" s="130">
        <f t="shared" si="0"/>
        <v>23</v>
      </c>
      <c r="C30" s="125">
        <f>IF(ISBLANK(Case!E86),"",Case!E86)</f>
        <v>12</v>
      </c>
      <c r="D30" s="124">
        <v>5</v>
      </c>
      <c r="E30" s="121"/>
      <c r="F30" s="127"/>
    </row>
    <row r="31" spans="2:25" ht="23.25" customHeight="1">
      <c r="B31" s="130">
        <f t="shared" si="0"/>
        <v>24</v>
      </c>
      <c r="C31" s="125">
        <f>IF(ISBLANK(Case!E87),"",Case!E87)</f>
        <v>0</v>
      </c>
      <c r="D31" s="124">
        <v>5</v>
      </c>
      <c r="E31" s="121"/>
      <c r="F31" s="127"/>
    </row>
    <row r="32" spans="2:25" s="118" customFormat="1" ht="23.25" customHeight="1">
      <c r="B32" s="130">
        <f t="shared" si="0"/>
        <v>25</v>
      </c>
      <c r="C32" s="125">
        <f>IF(ISBLANK(Case!E88),"",Case!E88)</f>
        <v>21</v>
      </c>
      <c r="D32" s="124">
        <v>5</v>
      </c>
      <c r="E32" s="121"/>
      <c r="F32" s="127"/>
    </row>
    <row r="33" spans="2:6" s="118" customFormat="1" ht="23.25" customHeight="1">
      <c r="B33" s="130">
        <f t="shared" si="0"/>
        <v>26</v>
      </c>
      <c r="C33" s="125">
        <f>IF(ISBLANK(Case!E89),"",Case!E89)</f>
        <v>18</v>
      </c>
      <c r="D33" s="124">
        <v>5</v>
      </c>
      <c r="E33" s="121"/>
      <c r="F33" s="127"/>
    </row>
    <row r="34" spans="2:6" s="118" customFormat="1" ht="23.25" customHeight="1">
      <c r="B34" s="130">
        <f t="shared" si="0"/>
        <v>27</v>
      </c>
      <c r="C34" s="125">
        <f>IF(ISBLANK(Case!E90),"",Case!E90)</f>
        <v>21</v>
      </c>
      <c r="D34" s="124">
        <v>5</v>
      </c>
      <c r="E34" s="121"/>
      <c r="F34" s="127"/>
    </row>
    <row r="35" spans="2:6" s="118" customFormat="1" ht="23.25" customHeight="1">
      <c r="B35" s="130">
        <f t="shared" si="0"/>
        <v>28</v>
      </c>
      <c r="C35" s="125">
        <f>IF(ISBLANK(Case!E91),"",Case!E91)</f>
        <v>0</v>
      </c>
      <c r="D35" s="124">
        <v>5</v>
      </c>
      <c r="E35" s="121"/>
      <c r="F35" s="127"/>
    </row>
    <row r="36" spans="2:6" s="118" customFormat="1" ht="23.25" customHeight="1">
      <c r="B36" s="130">
        <f t="shared" si="0"/>
        <v>29</v>
      </c>
      <c r="C36" s="125">
        <f>IF(ISBLANK(Case!E92),"",Case!E92)</f>
        <v>23</v>
      </c>
      <c r="D36" s="124">
        <v>5</v>
      </c>
      <c r="E36" s="121"/>
      <c r="F36" s="127"/>
    </row>
    <row r="37" spans="2:6" s="118" customFormat="1" ht="23.25" customHeight="1">
      <c r="B37" s="130">
        <f t="shared" si="0"/>
        <v>30</v>
      </c>
      <c r="C37" s="125">
        <f>IF(ISBLANK(Case!E93),"",Case!E93)</f>
        <v>12</v>
      </c>
      <c r="D37" s="124">
        <v>5</v>
      </c>
      <c r="E37" s="121"/>
      <c r="F37" s="127"/>
    </row>
    <row r="38" spans="2:6" s="118" customFormat="1" ht="23.25" customHeight="1">
      <c r="B38" s="130">
        <f t="shared" si="0"/>
        <v>31</v>
      </c>
      <c r="C38" s="125">
        <f>IF(ISBLANK(Case!E94),"",Case!E94)</f>
        <v>6</v>
      </c>
      <c r="D38" s="124">
        <v>5</v>
      </c>
      <c r="E38" s="121"/>
      <c r="F38" s="127"/>
    </row>
    <row r="39" spans="2:6" s="118" customFormat="1" ht="23.25" customHeight="1">
      <c r="B39" s="130">
        <f t="shared" si="0"/>
        <v>32</v>
      </c>
      <c r="C39" s="125">
        <f>IF(ISBLANK(Case!E95),"",Case!E95)</f>
        <v>19</v>
      </c>
      <c r="D39" s="124">
        <v>5</v>
      </c>
      <c r="E39" s="121"/>
      <c r="F39" s="127"/>
    </row>
    <row r="40" spans="2:6" s="118" customFormat="1" ht="23.25" customHeight="1">
      <c r="B40" s="130">
        <f t="shared" si="0"/>
        <v>33</v>
      </c>
      <c r="C40" s="125">
        <f>IF(ISBLANK(Case!E96),"",Case!E96)</f>
        <v>40</v>
      </c>
      <c r="D40" s="124">
        <v>5</v>
      </c>
      <c r="E40" s="121"/>
      <c r="F40" s="127"/>
    </row>
    <row r="41" spans="2:6" s="118" customFormat="1" ht="23.25" customHeight="1">
      <c r="B41" s="130">
        <f t="shared" si="0"/>
        <v>34</v>
      </c>
      <c r="C41" s="125">
        <f>IF(ISBLANK(Case!E97),"",Case!E97)</f>
        <v>12</v>
      </c>
      <c r="D41" s="124">
        <v>5</v>
      </c>
      <c r="E41" s="121"/>
      <c r="F41" s="127"/>
    </row>
    <row r="42" spans="2:6" s="118" customFormat="1" ht="23.25" customHeight="1">
      <c r="B42" s="130">
        <f t="shared" si="0"/>
        <v>35</v>
      </c>
      <c r="C42" s="125">
        <f>IF(ISBLANK(Case!E98),"",Case!E98)</f>
        <v>9</v>
      </c>
      <c r="D42" s="124">
        <v>5</v>
      </c>
      <c r="E42" s="121"/>
      <c r="F42" s="127"/>
    </row>
    <row r="43" spans="2:6" s="118" customFormat="1" ht="23.25" customHeight="1">
      <c r="B43" s="130">
        <f t="shared" si="0"/>
        <v>36</v>
      </c>
      <c r="C43" s="125">
        <f>IF(ISBLANK(Case!E99),"",Case!E99)</f>
        <v>7</v>
      </c>
      <c r="D43" s="124">
        <v>5</v>
      </c>
      <c r="E43" s="121"/>
      <c r="F43" s="127"/>
    </row>
    <row r="44" spans="2:6" s="118" customFormat="1" ht="23.25" customHeight="1">
      <c r="B44" s="130">
        <f t="shared" si="0"/>
        <v>37</v>
      </c>
      <c r="C44" s="125">
        <f>IF(ISBLANK(Case!E100),"",Case!E100)</f>
        <v>11</v>
      </c>
      <c r="D44" s="124">
        <v>5</v>
      </c>
      <c r="E44" s="121"/>
      <c r="F44" s="127"/>
    </row>
    <row r="45" spans="2:6" s="118" customFormat="1" ht="23.25" customHeight="1">
      <c r="B45" s="130">
        <f t="shared" si="0"/>
        <v>38</v>
      </c>
      <c r="C45" s="125">
        <f>IF(ISBLANK(Case!E101),"",Case!E101)</f>
        <v>5</v>
      </c>
      <c r="D45" s="124">
        <v>5</v>
      </c>
      <c r="E45" s="121"/>
      <c r="F45" s="127"/>
    </row>
    <row r="46" spans="2:6" s="118" customFormat="1" ht="23.25" customHeight="1">
      <c r="B46" s="130">
        <f t="shared" si="0"/>
        <v>39</v>
      </c>
      <c r="C46" s="125">
        <f>IF(ISBLANK(Case!E102),"",Case!E102)</f>
        <v>22</v>
      </c>
      <c r="D46" s="124">
        <v>5</v>
      </c>
      <c r="E46" s="121"/>
      <c r="F46" s="127"/>
    </row>
    <row r="47" spans="2:6" s="118" customFormat="1" ht="23.25" customHeight="1">
      <c r="B47" s="130">
        <f t="shared" si="0"/>
        <v>40</v>
      </c>
      <c r="C47" s="125">
        <f>IF(ISBLANK(Case!E103),"",Case!E103)</f>
        <v>40</v>
      </c>
      <c r="D47" s="124">
        <v>5</v>
      </c>
      <c r="E47" s="121"/>
      <c r="F47" s="127"/>
    </row>
    <row r="48" spans="2:6" s="118" customFormat="1" ht="23.25" customHeight="1">
      <c r="B48" s="130">
        <f t="shared" si="0"/>
        <v>41</v>
      </c>
      <c r="C48" s="125">
        <f>IF(ISBLANK(Case!E123),"",Case!E123)</f>
        <v>5076</v>
      </c>
      <c r="D48" s="124">
        <v>6</v>
      </c>
      <c r="E48" s="121"/>
      <c r="F48" s="127"/>
    </row>
    <row r="49" spans="2:6" s="118" customFormat="1" ht="23.25" customHeight="1">
      <c r="B49" s="130">
        <f t="shared" si="0"/>
        <v>42</v>
      </c>
      <c r="C49" s="125">
        <f>IF(ISBLANK(Case!E124),"",Case!E124)</f>
        <v>6192</v>
      </c>
      <c r="D49" s="124">
        <v>6</v>
      </c>
      <c r="E49" s="121"/>
      <c r="F49" s="127"/>
    </row>
    <row r="50" spans="2:6" s="118" customFormat="1" ht="23.25" customHeight="1">
      <c r="B50" s="130">
        <f t="shared" si="0"/>
        <v>43</v>
      </c>
      <c r="C50" s="125">
        <f>IF(ISBLANK(Case!E125),"",Case!E125)</f>
        <v>5544</v>
      </c>
      <c r="D50" s="124">
        <v>6</v>
      </c>
      <c r="E50" s="121"/>
      <c r="F50" s="127"/>
    </row>
    <row r="51" spans="2:6" s="118" customFormat="1" ht="23.25" customHeight="1">
      <c r="B51" s="130">
        <f t="shared" si="0"/>
        <v>44</v>
      </c>
      <c r="C51" s="125">
        <f>IF(ISBLANK(Case!E126),"",Case!E126)</f>
        <v>5184</v>
      </c>
      <c r="D51" s="124">
        <v>6</v>
      </c>
      <c r="E51" s="121"/>
      <c r="F51" s="127"/>
    </row>
    <row r="52" spans="2:6" s="118" customFormat="1" ht="23.25" customHeight="1">
      <c r="B52" s="130">
        <f t="shared" si="0"/>
        <v>45</v>
      </c>
      <c r="C52" s="125">
        <f>IF(ISBLANK(Case!E127),"",Case!E127)</f>
        <v>6048</v>
      </c>
      <c r="D52" s="124">
        <v>6</v>
      </c>
      <c r="E52" s="121"/>
      <c r="F52" s="127"/>
    </row>
    <row r="53" spans="2:6" s="118" customFormat="1" ht="23.25" customHeight="1">
      <c r="B53" s="130">
        <f t="shared" si="0"/>
        <v>46</v>
      </c>
      <c r="C53" s="125">
        <f>IF(ISBLANK(Case!E128),"",Case!E128)</f>
        <v>7704</v>
      </c>
      <c r="D53" s="124">
        <v>6</v>
      </c>
      <c r="E53" s="121"/>
      <c r="F53" s="127"/>
    </row>
    <row r="54" spans="2:6" s="118" customFormat="1" ht="23.25" customHeight="1">
      <c r="B54" s="130">
        <f t="shared" si="0"/>
        <v>47</v>
      </c>
      <c r="C54" s="125">
        <f>IF(ISBLANK(Case!E129),"",Case!E129)</f>
        <v>5184</v>
      </c>
      <c r="D54" s="124">
        <v>6</v>
      </c>
      <c r="E54" s="121"/>
      <c r="F54" s="127"/>
    </row>
    <row r="55" spans="2:6" s="118" customFormat="1" ht="23.25" customHeight="1">
      <c r="B55" s="130">
        <f t="shared" si="0"/>
        <v>48</v>
      </c>
      <c r="C55" s="125">
        <f>IF(ISBLANK(Case!E130),"",Case!E130)</f>
        <v>6012</v>
      </c>
      <c r="D55" s="124">
        <v>6</v>
      </c>
      <c r="E55" s="121"/>
      <c r="F55" s="127"/>
    </row>
    <row r="56" spans="2:6" s="118" customFormat="1" ht="23.25" customHeight="1">
      <c r="B56" s="130">
        <f t="shared" si="0"/>
        <v>49</v>
      </c>
      <c r="C56" s="125">
        <f>IF(ISBLANK(Case!E131),"",Case!E131)</f>
        <v>7020</v>
      </c>
      <c r="D56" s="124">
        <v>6</v>
      </c>
      <c r="E56" s="121"/>
      <c r="F56" s="127"/>
    </row>
    <row r="57" spans="2:6" s="118" customFormat="1" ht="23.25" customHeight="1">
      <c r="B57" s="130">
        <f t="shared" si="0"/>
        <v>50</v>
      </c>
      <c r="C57" s="125">
        <f>IF(ISBLANK(Case!E132),"",Case!E132)</f>
        <v>4968</v>
      </c>
      <c r="D57" s="124">
        <v>6</v>
      </c>
      <c r="E57" s="121"/>
      <c r="F57" s="127"/>
    </row>
    <row r="58" spans="2:6" s="118" customFormat="1" ht="23.25" customHeight="1">
      <c r="B58" s="130">
        <f t="shared" si="0"/>
        <v>51</v>
      </c>
      <c r="C58" s="125">
        <f>IF(ISBLANK(Case!E133),"",Case!E133)</f>
        <v>6624</v>
      </c>
      <c r="D58" s="124">
        <v>6</v>
      </c>
      <c r="E58" s="121"/>
      <c r="F58" s="127"/>
    </row>
    <row r="59" spans="2:6" s="118" customFormat="1" ht="23.25" customHeight="1">
      <c r="B59" s="130">
        <f t="shared" si="0"/>
        <v>52</v>
      </c>
      <c r="C59" s="125">
        <f>IF(ISBLANK(Case!E134),"",Case!E134)</f>
        <v>4680</v>
      </c>
      <c r="D59" s="124">
        <v>6</v>
      </c>
      <c r="E59" s="121"/>
      <c r="F59" s="127"/>
    </row>
    <row r="60" spans="2:6" s="118" customFormat="1" ht="23.25" customHeight="1">
      <c r="B60" s="130">
        <f t="shared" si="0"/>
        <v>53</v>
      </c>
      <c r="C60" s="125">
        <f>IF(ISBLANK(Case!E135),"",Case!E135)</f>
        <v>5760</v>
      </c>
      <c r="D60" s="124">
        <v>6</v>
      </c>
      <c r="E60" s="121"/>
      <c r="F60" s="127"/>
    </row>
    <row r="61" spans="2:6" s="118" customFormat="1" ht="23.25" customHeight="1">
      <c r="B61" s="130">
        <f t="shared" si="0"/>
        <v>54</v>
      </c>
      <c r="C61" s="125">
        <f>IF(ISBLANK(Case!E136),"",Case!E136)</f>
        <v>5184</v>
      </c>
      <c r="D61" s="124">
        <v>6</v>
      </c>
      <c r="E61" s="121"/>
      <c r="F61" s="127"/>
    </row>
    <row r="62" spans="2:6" s="118" customFormat="1" ht="23.25" customHeight="1">
      <c r="B62" s="130">
        <f t="shared" si="0"/>
        <v>55</v>
      </c>
      <c r="C62" s="125">
        <f>IF(ISBLANK(Case!E137),"",Case!E137)</f>
        <v>4680</v>
      </c>
      <c r="D62" s="124">
        <v>6</v>
      </c>
      <c r="E62" s="121"/>
      <c r="F62" s="127"/>
    </row>
    <row r="63" spans="2:6" s="118" customFormat="1" ht="23.25" customHeight="1">
      <c r="B63" s="130">
        <f t="shared" si="0"/>
        <v>56</v>
      </c>
      <c r="C63" s="125">
        <f>IF(ISBLANK(Case!E138),"",Case!E138)</f>
        <v>5652</v>
      </c>
      <c r="D63" s="124">
        <v>6</v>
      </c>
      <c r="E63" s="121"/>
      <c r="F63" s="127"/>
    </row>
    <row r="64" spans="2:6" s="118" customFormat="1" ht="23.25" customHeight="1">
      <c r="B64" s="130">
        <f t="shared" si="0"/>
        <v>57</v>
      </c>
      <c r="C64" s="125">
        <f>IF(ISBLANK(Case!E139),"",Case!E139)</f>
        <v>4824</v>
      </c>
      <c r="D64" s="124">
        <v>6</v>
      </c>
      <c r="E64" s="121"/>
      <c r="F64" s="127"/>
    </row>
    <row r="65" spans="2:6" s="118" customFormat="1" ht="23.25" customHeight="1">
      <c r="B65" s="130">
        <f t="shared" si="0"/>
        <v>58</v>
      </c>
      <c r="C65" s="125">
        <f>IF(ISBLANK(Case!E140),"",Case!E140)</f>
        <v>6552</v>
      </c>
      <c r="D65" s="124">
        <v>6</v>
      </c>
      <c r="E65" s="121"/>
      <c r="F65" s="127"/>
    </row>
    <row r="66" spans="2:6" s="118" customFormat="1" ht="23.25" customHeight="1">
      <c r="B66" s="130">
        <f t="shared" si="0"/>
        <v>59</v>
      </c>
      <c r="C66" s="125">
        <f>IF(ISBLANK(Case!E141),"",Case!E141)</f>
        <v>5436</v>
      </c>
      <c r="D66" s="124">
        <v>6</v>
      </c>
      <c r="E66" s="121"/>
      <c r="F66" s="127"/>
    </row>
    <row r="67" spans="2:6" s="118" customFormat="1" ht="23.25" customHeight="1">
      <c r="B67" s="130">
        <f t="shared" si="0"/>
        <v>60</v>
      </c>
      <c r="C67" s="125">
        <f>IF(ISBLANK(Case!E142),"",Case!E142)</f>
        <v>6192</v>
      </c>
      <c r="D67" s="124">
        <v>6</v>
      </c>
      <c r="E67" s="121"/>
      <c r="F67" s="127"/>
    </row>
    <row r="68" spans="2:6" s="118" customFormat="1" ht="23.25" customHeight="1">
      <c r="B68" s="130">
        <f t="shared" si="0"/>
        <v>61</v>
      </c>
      <c r="C68" s="125">
        <f>IF(ISBLANK(Case!E161),"",Case!E161)</f>
        <v>14750</v>
      </c>
      <c r="D68" s="124">
        <v>7</v>
      </c>
      <c r="E68" s="121"/>
      <c r="F68" s="127"/>
    </row>
    <row r="69" spans="2:6" s="118" customFormat="1" ht="23.25" customHeight="1">
      <c r="B69" s="130">
        <f t="shared" si="0"/>
        <v>62</v>
      </c>
      <c r="C69" s="125">
        <f>IF(ISBLANK(Case!E162),"",Case!E162)</f>
        <v>22850</v>
      </c>
      <c r="D69" s="124">
        <v>7</v>
      </c>
      <c r="E69" s="121"/>
      <c r="F69" s="127"/>
    </row>
    <row r="70" spans="2:6" s="118" customFormat="1" ht="23.25" customHeight="1">
      <c r="B70" s="130">
        <f t="shared" si="0"/>
        <v>63</v>
      </c>
      <c r="C70" s="125">
        <f>IF(ISBLANK(Case!E163),"",Case!E163)</f>
        <v>13950</v>
      </c>
      <c r="D70" s="124">
        <v>7</v>
      </c>
      <c r="E70" s="121"/>
      <c r="F70" s="127"/>
    </row>
    <row r="71" spans="2:6" s="118" customFormat="1" ht="23.25" customHeight="1">
      <c r="B71" s="130">
        <f t="shared" si="0"/>
        <v>64</v>
      </c>
      <c r="C71" s="125">
        <f>IF(ISBLANK(Case!E164),"",Case!E164)</f>
        <v>19700</v>
      </c>
      <c r="D71" s="124">
        <v>7</v>
      </c>
      <c r="E71" s="121"/>
      <c r="F71" s="127"/>
    </row>
    <row r="72" spans="2:6" s="118" customFormat="1" ht="23.25" customHeight="1">
      <c r="B72" s="130">
        <f t="shared" si="0"/>
        <v>65</v>
      </c>
      <c r="C72" s="125">
        <f>IF(ISBLANK(Case!E165),"",Case!E165)</f>
        <v>21775</v>
      </c>
      <c r="D72" s="124">
        <v>7</v>
      </c>
      <c r="E72" s="121"/>
      <c r="F72" s="127"/>
    </row>
    <row r="73" spans="2:6" s="118" customFormat="1" ht="23.25" customHeight="1">
      <c r="B73" s="130">
        <f t="shared" ref="B73:B136" si="1">B72+1</f>
        <v>66</v>
      </c>
      <c r="C73" s="125">
        <f>IF(ISBLANK(Case!E166),"",Case!E166)</f>
        <v>20950</v>
      </c>
      <c r="D73" s="124">
        <v>7</v>
      </c>
      <c r="E73" s="121"/>
      <c r="F73" s="127"/>
    </row>
    <row r="74" spans="2:6" s="118" customFormat="1" ht="23.25" customHeight="1">
      <c r="B74" s="130">
        <f t="shared" si="1"/>
        <v>67</v>
      </c>
      <c r="C74" s="125">
        <f>IF(ISBLANK(Case!E167),"",Case!E167)</f>
        <v>15550</v>
      </c>
      <c r="D74" s="124">
        <v>7</v>
      </c>
      <c r="E74" s="121"/>
      <c r="F74" s="127"/>
    </row>
    <row r="75" spans="2:6" s="118" customFormat="1" ht="23.25" customHeight="1">
      <c r="B75" s="130">
        <f t="shared" si="1"/>
        <v>68</v>
      </c>
      <c r="C75" s="125">
        <f>IF(ISBLANK(Case!E168),"",Case!E168)</f>
        <v>22675</v>
      </c>
      <c r="D75" s="124">
        <v>7</v>
      </c>
      <c r="E75" s="121"/>
      <c r="F75" s="127"/>
    </row>
    <row r="76" spans="2:6" s="118" customFormat="1" ht="23.25" customHeight="1">
      <c r="B76" s="130">
        <f t="shared" si="1"/>
        <v>69</v>
      </c>
      <c r="C76" s="125">
        <f>IF(ISBLANK(Case!E169),"",Case!E169)</f>
        <v>25650</v>
      </c>
      <c r="D76" s="124">
        <v>7</v>
      </c>
      <c r="E76" s="121"/>
      <c r="F76" s="127"/>
    </row>
    <row r="77" spans="2:6" s="118" customFormat="1" ht="23.25" customHeight="1">
      <c r="B77" s="130">
        <f t="shared" si="1"/>
        <v>70</v>
      </c>
      <c r="C77" s="125">
        <f>IF(ISBLANK(Case!E170),"",Case!E170)</f>
        <v>24650</v>
      </c>
      <c r="D77" s="124">
        <v>7</v>
      </c>
      <c r="E77" s="121"/>
      <c r="F77" s="127"/>
    </row>
    <row r="78" spans="2:6" s="118" customFormat="1" ht="23.25" customHeight="1">
      <c r="B78" s="130">
        <f t="shared" si="1"/>
        <v>71</v>
      </c>
      <c r="C78" s="125">
        <f>IF(ISBLANK(Case!E171),"",Case!E171)</f>
        <v>25200</v>
      </c>
      <c r="D78" s="124">
        <v>7</v>
      </c>
      <c r="E78" s="121"/>
      <c r="F78" s="127"/>
    </row>
    <row r="79" spans="2:6" s="118" customFormat="1" ht="23.25" customHeight="1">
      <c r="B79" s="130">
        <f t="shared" si="1"/>
        <v>72</v>
      </c>
      <c r="C79" s="125">
        <f>IF(ISBLANK(Case!E172),"",Case!E172)</f>
        <v>23475</v>
      </c>
      <c r="D79" s="124">
        <v>7</v>
      </c>
      <c r="E79" s="121"/>
      <c r="F79" s="127"/>
    </row>
    <row r="80" spans="2:6" s="118" customFormat="1" ht="23.25" customHeight="1">
      <c r="B80" s="130">
        <f t="shared" si="1"/>
        <v>73</v>
      </c>
      <c r="C80" s="125">
        <f>IF(ISBLANK(Case!E173),"",Case!E173)</f>
        <v>16375</v>
      </c>
      <c r="D80" s="124">
        <v>7</v>
      </c>
      <c r="E80" s="121"/>
      <c r="F80" s="127"/>
    </row>
    <row r="81" spans="2:6" s="118" customFormat="1" ht="23.25" customHeight="1">
      <c r="B81" s="130">
        <f t="shared" si="1"/>
        <v>74</v>
      </c>
      <c r="C81" s="125">
        <f>IF(ISBLANK(Case!E174),"",Case!E174)</f>
        <v>25900</v>
      </c>
      <c r="D81" s="124">
        <v>7</v>
      </c>
      <c r="E81" s="121"/>
      <c r="F81" s="127"/>
    </row>
    <row r="82" spans="2:6" s="118" customFormat="1" ht="23.25" customHeight="1">
      <c r="B82" s="130">
        <f t="shared" si="1"/>
        <v>75</v>
      </c>
      <c r="C82" s="125">
        <f>IF(ISBLANK(Case!E175),"",Case!E175)</f>
        <v>12675</v>
      </c>
      <c r="D82" s="124">
        <v>7</v>
      </c>
      <c r="E82" s="121"/>
      <c r="F82" s="127"/>
    </row>
    <row r="83" spans="2:6" s="118" customFormat="1" ht="23.25" customHeight="1">
      <c r="B83" s="130">
        <f t="shared" si="1"/>
        <v>76</v>
      </c>
      <c r="C83" s="125">
        <f>IF(ISBLANK(Case!E176),"",Case!E176)</f>
        <v>23750</v>
      </c>
      <c r="D83" s="124">
        <v>7</v>
      </c>
      <c r="E83" s="121"/>
      <c r="F83" s="127"/>
    </row>
    <row r="84" spans="2:6" s="118" customFormat="1" ht="23.25" customHeight="1">
      <c r="B84" s="130">
        <f t="shared" si="1"/>
        <v>77</v>
      </c>
      <c r="C84" s="125">
        <f>IF(ISBLANK(Case!E177),"",Case!E177)</f>
        <v>18350</v>
      </c>
      <c r="D84" s="124">
        <v>7</v>
      </c>
      <c r="E84" s="121"/>
      <c r="F84" s="127"/>
    </row>
    <row r="85" spans="2:6" s="118" customFormat="1" ht="23.25" customHeight="1">
      <c r="B85" s="130">
        <f t="shared" si="1"/>
        <v>78</v>
      </c>
      <c r="C85" s="125">
        <f>IF(ISBLANK(Case!E178),"",Case!E178)</f>
        <v>22225</v>
      </c>
      <c r="D85" s="124">
        <v>7</v>
      </c>
      <c r="E85" s="121"/>
      <c r="F85" s="127"/>
    </row>
    <row r="86" spans="2:6" s="118" customFormat="1" ht="23.25" customHeight="1">
      <c r="B86" s="130">
        <f t="shared" si="1"/>
        <v>79</v>
      </c>
      <c r="C86" s="125">
        <f>IF(ISBLANK(Case!E179),"",Case!E179)</f>
        <v>22675</v>
      </c>
      <c r="D86" s="124">
        <v>7</v>
      </c>
      <c r="E86" s="121"/>
      <c r="F86" s="127"/>
    </row>
    <row r="87" spans="2:6" s="118" customFormat="1" ht="23.25" customHeight="1">
      <c r="B87" s="130">
        <f t="shared" si="1"/>
        <v>80</v>
      </c>
      <c r="C87" s="125">
        <f>IF(ISBLANK(Case!E180),"",Case!E180)</f>
        <v>13575</v>
      </c>
      <c r="D87" s="124">
        <v>7</v>
      </c>
      <c r="E87" s="121"/>
      <c r="F87" s="127"/>
    </row>
    <row r="88" spans="2:6" s="118" customFormat="1" ht="23.25" customHeight="1">
      <c r="B88" s="130">
        <f t="shared" si="1"/>
        <v>81</v>
      </c>
      <c r="C88" s="125">
        <f>IF(ISBLANK(Case!E200),"",Case!E200)</f>
        <v>80</v>
      </c>
      <c r="D88" s="124">
        <v>10</v>
      </c>
      <c r="E88" s="121"/>
      <c r="F88" s="127"/>
    </row>
    <row r="89" spans="2:6" s="118" customFormat="1" ht="23.25" customHeight="1">
      <c r="B89" s="130">
        <f t="shared" si="1"/>
        <v>82</v>
      </c>
      <c r="C89" s="125">
        <f>IF(ISBLANK(Case!E201),"",Case!E201)</f>
        <v>55</v>
      </c>
      <c r="D89" s="124">
        <v>10</v>
      </c>
      <c r="E89" s="121"/>
      <c r="F89" s="127"/>
    </row>
    <row r="90" spans="2:6" s="118" customFormat="1" ht="23.25" customHeight="1">
      <c r="B90" s="130">
        <f t="shared" si="1"/>
        <v>83</v>
      </c>
      <c r="C90" s="125">
        <f>IF(ISBLANK(Case!E202),"",Case!E202)</f>
        <v>145</v>
      </c>
      <c r="D90" s="124">
        <v>10</v>
      </c>
      <c r="E90" s="121"/>
      <c r="F90" s="127"/>
    </row>
    <row r="91" spans="2:6" s="118" customFormat="1" ht="23.25" customHeight="1">
      <c r="B91" s="130">
        <f t="shared" si="1"/>
        <v>84</v>
      </c>
      <c r="C91" s="125">
        <f>IF(ISBLANK(Case!E203),"",Case!E203)</f>
        <v>80</v>
      </c>
      <c r="D91" s="124">
        <v>10</v>
      </c>
      <c r="E91" s="121"/>
      <c r="F91" s="127"/>
    </row>
    <row r="92" spans="2:6" s="118" customFormat="1" ht="23.25" customHeight="1">
      <c r="B92" s="130">
        <f t="shared" si="1"/>
        <v>85</v>
      </c>
      <c r="C92" s="125">
        <f>IF(ISBLANK(Case!E204),"",Case!E204)</f>
        <v>130</v>
      </c>
      <c r="D92" s="124">
        <v>10</v>
      </c>
      <c r="E92" s="121"/>
      <c r="F92" s="127"/>
    </row>
    <row r="93" spans="2:6" s="118" customFormat="1" ht="23.25" customHeight="1">
      <c r="B93" s="130">
        <f t="shared" si="1"/>
        <v>86</v>
      </c>
      <c r="C93" s="125">
        <f>IF(ISBLANK(Case!E205),"",Case!E205)</f>
        <v>70</v>
      </c>
      <c r="D93" s="124">
        <v>10</v>
      </c>
      <c r="E93" s="121"/>
      <c r="F93" s="127"/>
    </row>
    <row r="94" spans="2:6" s="118" customFormat="1" ht="23.25" customHeight="1">
      <c r="B94" s="130">
        <f t="shared" si="1"/>
        <v>87</v>
      </c>
      <c r="C94" s="125">
        <f>IF(ISBLANK(Case!E206),"",Case!E206)</f>
        <v>135</v>
      </c>
      <c r="D94" s="124">
        <v>10</v>
      </c>
      <c r="E94" s="121"/>
      <c r="F94" s="127"/>
    </row>
    <row r="95" spans="2:6" s="118" customFormat="1" ht="23.25" customHeight="1">
      <c r="B95" s="130">
        <f t="shared" si="1"/>
        <v>88</v>
      </c>
      <c r="C95" s="125">
        <f>IF(ISBLANK(Case!E207),"",Case!E207)</f>
        <v>115</v>
      </c>
      <c r="D95" s="124">
        <v>10</v>
      </c>
      <c r="E95" s="121"/>
      <c r="F95" s="127"/>
    </row>
    <row r="96" spans="2:6" s="118" customFormat="1" ht="23.25" customHeight="1">
      <c r="B96" s="130">
        <f t="shared" si="1"/>
        <v>89</v>
      </c>
      <c r="C96" s="125">
        <f>IF(ISBLANK(Case!E208),"",Case!E208)</f>
        <v>75</v>
      </c>
      <c r="D96" s="124">
        <v>10</v>
      </c>
      <c r="E96" s="121"/>
      <c r="F96" s="127"/>
    </row>
    <row r="97" spans="2:6" s="118" customFormat="1" ht="23.25" customHeight="1">
      <c r="B97" s="130">
        <f t="shared" si="1"/>
        <v>90</v>
      </c>
      <c r="C97" s="125">
        <f>IF(ISBLANK(Case!E209),"",Case!E209)</f>
        <v>60</v>
      </c>
      <c r="D97" s="124">
        <v>10</v>
      </c>
      <c r="E97" s="121"/>
      <c r="F97" s="127"/>
    </row>
    <row r="98" spans="2:6" s="118" customFormat="1" ht="23.25" customHeight="1">
      <c r="B98" s="130">
        <f t="shared" si="1"/>
        <v>91</v>
      </c>
      <c r="C98" s="125">
        <f>IF(ISBLANK(Case!E210),"",Case!E210)</f>
        <v>220</v>
      </c>
      <c r="D98" s="124">
        <v>10</v>
      </c>
      <c r="E98" s="121"/>
      <c r="F98" s="127"/>
    </row>
    <row r="99" spans="2:6" s="118" customFormat="1" ht="23.25" customHeight="1">
      <c r="B99" s="130">
        <f t="shared" si="1"/>
        <v>92</v>
      </c>
      <c r="C99" s="125">
        <f>IF(ISBLANK(Case!E211),"",Case!E211)</f>
        <v>115</v>
      </c>
      <c r="D99" s="124">
        <v>10</v>
      </c>
      <c r="E99" s="121"/>
      <c r="F99" s="127"/>
    </row>
    <row r="100" spans="2:6" s="118" customFormat="1" ht="23.25" customHeight="1">
      <c r="B100" s="130">
        <f t="shared" si="1"/>
        <v>93</v>
      </c>
      <c r="C100" s="125">
        <f>IF(ISBLANK(Case!E212),"",Case!E212)</f>
        <v>110</v>
      </c>
      <c r="D100" s="124">
        <v>10</v>
      </c>
      <c r="E100" s="121"/>
      <c r="F100" s="127"/>
    </row>
    <row r="101" spans="2:6" s="118" customFormat="1" ht="23.25" customHeight="1">
      <c r="B101" s="130">
        <f t="shared" si="1"/>
        <v>94</v>
      </c>
      <c r="C101" s="125">
        <f>IF(ISBLANK(Case!E213),"",Case!E213)</f>
        <v>35</v>
      </c>
      <c r="D101" s="124">
        <v>10</v>
      </c>
      <c r="E101" s="121"/>
      <c r="F101" s="127"/>
    </row>
    <row r="102" spans="2:6" s="118" customFormat="1" ht="23.25" customHeight="1">
      <c r="B102" s="130">
        <f t="shared" si="1"/>
        <v>95</v>
      </c>
      <c r="C102" s="125">
        <f>IF(ISBLANK(Case!E214),"",Case!E214)</f>
        <v>110</v>
      </c>
      <c r="D102" s="124">
        <v>10</v>
      </c>
      <c r="E102" s="121"/>
      <c r="F102" s="127"/>
    </row>
    <row r="103" spans="2:6" s="118" customFormat="1" ht="23.25" customHeight="1">
      <c r="B103" s="130">
        <f t="shared" si="1"/>
        <v>96</v>
      </c>
      <c r="C103" s="125">
        <f>IF(ISBLANK(Case!E215),"",Case!E215)</f>
        <v>90</v>
      </c>
      <c r="D103" s="124">
        <v>10</v>
      </c>
      <c r="E103" s="121"/>
      <c r="F103" s="127"/>
    </row>
    <row r="104" spans="2:6" s="118" customFormat="1" ht="23.25" customHeight="1">
      <c r="B104" s="130">
        <f t="shared" si="1"/>
        <v>97</v>
      </c>
      <c r="C104" s="125">
        <f>IF(ISBLANK(Case!E216),"",Case!E216)</f>
        <v>70</v>
      </c>
      <c r="D104" s="124">
        <v>10</v>
      </c>
      <c r="E104" s="121"/>
      <c r="F104" s="127"/>
    </row>
    <row r="105" spans="2:6" s="118" customFormat="1" ht="23.25" customHeight="1">
      <c r="B105" s="130">
        <f t="shared" si="1"/>
        <v>98</v>
      </c>
      <c r="C105" s="125">
        <f>IF(ISBLANK(Case!E217),"",Case!E217)</f>
        <v>90</v>
      </c>
      <c r="D105" s="124">
        <v>10</v>
      </c>
      <c r="E105" s="121"/>
      <c r="F105" s="127"/>
    </row>
    <row r="106" spans="2:6" s="118" customFormat="1" ht="23.25" customHeight="1">
      <c r="B106" s="130">
        <f t="shared" si="1"/>
        <v>99</v>
      </c>
      <c r="C106" s="125">
        <f>IF(ISBLANK(Case!E218),"",Case!E218)</f>
        <v>50</v>
      </c>
      <c r="D106" s="124">
        <v>10</v>
      </c>
      <c r="E106" s="121"/>
      <c r="F106" s="127"/>
    </row>
    <row r="107" spans="2:6" s="118" customFormat="1" ht="23.25" customHeight="1">
      <c r="B107" s="130">
        <f t="shared" si="1"/>
        <v>100</v>
      </c>
      <c r="C107" s="125">
        <f>IF(ISBLANK(Case!E219),"",Case!E219)</f>
        <v>175</v>
      </c>
      <c r="D107" s="124">
        <v>10</v>
      </c>
      <c r="E107" s="121"/>
      <c r="F107" s="127"/>
    </row>
    <row r="108" spans="2:6" s="118" customFormat="1" ht="23.25" customHeight="1">
      <c r="B108" s="130">
        <f t="shared" si="1"/>
        <v>101</v>
      </c>
      <c r="C108" s="125">
        <f>IF(ISBLANK(Case!E239),"",Case!E239)</f>
        <v>112</v>
      </c>
      <c r="D108" s="124">
        <v>7</v>
      </c>
      <c r="E108" s="121"/>
      <c r="F108" s="127"/>
    </row>
    <row r="109" spans="2:6" s="118" customFormat="1" ht="23.25" customHeight="1">
      <c r="B109" s="130">
        <f t="shared" si="1"/>
        <v>102</v>
      </c>
      <c r="C109" s="125">
        <f>IF(ISBLANK(Case!E240),"",Case!E240)</f>
        <v>71</v>
      </c>
      <c r="D109" s="124">
        <v>7</v>
      </c>
      <c r="E109" s="121"/>
      <c r="F109" s="127"/>
    </row>
    <row r="110" spans="2:6" s="118" customFormat="1" ht="23.25" customHeight="1">
      <c r="B110" s="130">
        <f t="shared" si="1"/>
        <v>103</v>
      </c>
      <c r="C110" s="125">
        <f>IF(ISBLANK(Case!E241),"",Case!E241)</f>
        <v>39</v>
      </c>
      <c r="D110" s="124">
        <v>7</v>
      </c>
      <c r="E110" s="121"/>
      <c r="F110" s="127"/>
    </row>
    <row r="111" spans="2:6" s="118" customFormat="1" ht="23.25" customHeight="1">
      <c r="B111" s="130">
        <f t="shared" si="1"/>
        <v>104</v>
      </c>
      <c r="C111" s="125">
        <f>IF(ISBLANK(Case!E242),"",Case!E242)</f>
        <v>57</v>
      </c>
      <c r="D111" s="124">
        <v>7</v>
      </c>
      <c r="E111" s="121"/>
      <c r="F111" s="127"/>
    </row>
    <row r="112" spans="2:6" s="118" customFormat="1" ht="23.25" customHeight="1">
      <c r="B112" s="130">
        <f t="shared" si="1"/>
        <v>105</v>
      </c>
      <c r="C112" s="125">
        <f>IF(ISBLANK(Case!E243),"",Case!E243)</f>
        <v>141</v>
      </c>
      <c r="D112" s="124">
        <v>7</v>
      </c>
      <c r="E112" s="121"/>
      <c r="F112" s="127"/>
    </row>
    <row r="113" spans="2:6" s="118" customFormat="1" ht="23.25" customHeight="1">
      <c r="B113" s="130">
        <f t="shared" si="1"/>
        <v>106</v>
      </c>
      <c r="C113" s="125">
        <f>IF(ISBLANK(Case!E244),"",Case!E244)</f>
        <v>166</v>
      </c>
      <c r="D113" s="124">
        <v>7</v>
      </c>
      <c r="E113" s="121"/>
      <c r="F113" s="127"/>
    </row>
    <row r="114" spans="2:6" s="118" customFormat="1" ht="23.25" customHeight="1">
      <c r="B114" s="130">
        <f t="shared" si="1"/>
        <v>107</v>
      </c>
      <c r="C114" s="125">
        <f>IF(ISBLANK(Case!E245),"",Case!E245)</f>
        <v>79</v>
      </c>
      <c r="D114" s="124">
        <v>7</v>
      </c>
      <c r="E114" s="121"/>
      <c r="F114" s="127"/>
    </row>
    <row r="115" spans="2:6" s="118" customFormat="1" ht="23.25" customHeight="1">
      <c r="B115" s="130">
        <f t="shared" si="1"/>
        <v>108</v>
      </c>
      <c r="C115" s="125">
        <f>IF(ISBLANK(Case!E246),"",Case!E246)</f>
        <v>73</v>
      </c>
      <c r="D115" s="124">
        <v>7</v>
      </c>
      <c r="E115" s="121"/>
      <c r="F115" s="127"/>
    </row>
    <row r="116" spans="2:6" s="118" customFormat="1" ht="23.25" customHeight="1">
      <c r="B116" s="130">
        <f t="shared" si="1"/>
        <v>109</v>
      </c>
      <c r="C116" s="125">
        <f>IF(ISBLANK(Case!E247),"",Case!E247)</f>
        <v>81</v>
      </c>
      <c r="D116" s="124">
        <v>7</v>
      </c>
      <c r="E116" s="121"/>
      <c r="F116" s="127"/>
    </row>
    <row r="117" spans="2:6" s="118" customFormat="1" ht="23.25" customHeight="1">
      <c r="B117" s="130">
        <f t="shared" si="1"/>
        <v>110</v>
      </c>
      <c r="C117" s="125">
        <f>IF(ISBLANK(Case!E248),"",Case!E248)</f>
        <v>25</v>
      </c>
      <c r="D117" s="124">
        <v>7</v>
      </c>
      <c r="E117" s="121"/>
      <c r="F117" s="127"/>
    </row>
    <row r="118" spans="2:6" s="118" customFormat="1" ht="23.25" customHeight="1">
      <c r="B118" s="130">
        <f t="shared" si="1"/>
        <v>111</v>
      </c>
      <c r="C118" s="125">
        <f>IF(ISBLANK(Case!E249),"",Case!E249)</f>
        <v>35</v>
      </c>
      <c r="D118" s="124">
        <v>7</v>
      </c>
      <c r="E118" s="121"/>
      <c r="F118" s="127"/>
    </row>
    <row r="119" spans="2:6" s="118" customFormat="1" ht="23.25" customHeight="1">
      <c r="B119" s="130">
        <f t="shared" si="1"/>
        <v>112</v>
      </c>
      <c r="C119" s="125">
        <f>IF(ISBLANK(Case!E250),"",Case!E250)</f>
        <v>117</v>
      </c>
      <c r="D119" s="124">
        <v>7</v>
      </c>
      <c r="E119" s="121"/>
      <c r="F119" s="127"/>
    </row>
    <row r="120" spans="2:6" s="118" customFormat="1" ht="23.25" customHeight="1">
      <c r="B120" s="130">
        <f t="shared" si="1"/>
        <v>113</v>
      </c>
      <c r="C120" s="125">
        <f>IF(ISBLANK(Case!E251),"",Case!E251)</f>
        <v>85</v>
      </c>
      <c r="D120" s="124">
        <v>7</v>
      </c>
      <c r="E120" s="121"/>
      <c r="F120" s="127"/>
    </row>
    <row r="121" spans="2:6" s="118" customFormat="1" ht="23.25" customHeight="1">
      <c r="B121" s="130">
        <f t="shared" si="1"/>
        <v>114</v>
      </c>
      <c r="C121" s="125">
        <f>IF(ISBLANK(Case!E252),"",Case!E252)</f>
        <v>45</v>
      </c>
      <c r="D121" s="124">
        <v>7</v>
      </c>
      <c r="E121" s="121"/>
      <c r="F121" s="127"/>
    </row>
    <row r="122" spans="2:6" s="118" customFormat="1" ht="23.25" customHeight="1">
      <c r="B122" s="130">
        <f t="shared" si="1"/>
        <v>115</v>
      </c>
      <c r="C122" s="125">
        <f>IF(ISBLANK(Case!E253),"",Case!E253)</f>
        <v>81</v>
      </c>
      <c r="D122" s="124">
        <v>7</v>
      </c>
      <c r="E122" s="121"/>
      <c r="F122" s="127"/>
    </row>
    <row r="123" spans="2:6" s="118" customFormat="1" ht="23.25" customHeight="1">
      <c r="B123" s="130">
        <f t="shared" si="1"/>
        <v>116</v>
      </c>
      <c r="C123" s="125">
        <f>IF(ISBLANK(Case!E254),"",Case!E254)</f>
        <v>54</v>
      </c>
      <c r="D123" s="124">
        <v>7</v>
      </c>
      <c r="E123" s="121"/>
      <c r="F123" s="127"/>
    </row>
    <row r="124" spans="2:6" s="118" customFormat="1" ht="23.25" customHeight="1">
      <c r="B124" s="130">
        <f t="shared" si="1"/>
        <v>117</v>
      </c>
      <c r="C124" s="125">
        <f>IF(ISBLANK(Case!E255),"",Case!E255)</f>
        <v>103</v>
      </c>
      <c r="D124" s="124">
        <v>7</v>
      </c>
      <c r="E124" s="121"/>
      <c r="F124" s="127"/>
    </row>
    <row r="125" spans="2:6" s="118" customFormat="1" ht="23.25" customHeight="1">
      <c r="B125" s="130">
        <f t="shared" si="1"/>
        <v>118</v>
      </c>
      <c r="C125" s="125">
        <f>IF(ISBLANK(Case!E256),"",Case!E256)</f>
        <v>82</v>
      </c>
      <c r="D125" s="124">
        <v>7</v>
      </c>
      <c r="E125" s="121"/>
      <c r="F125" s="127"/>
    </row>
    <row r="126" spans="2:6" s="118" customFormat="1" ht="23.25" customHeight="1">
      <c r="B126" s="130">
        <f t="shared" si="1"/>
        <v>119</v>
      </c>
      <c r="C126" s="125">
        <f>IF(ISBLANK(Case!E257),"",Case!E257)</f>
        <v>57</v>
      </c>
      <c r="D126" s="124">
        <v>7</v>
      </c>
      <c r="E126" s="121"/>
      <c r="F126" s="127"/>
    </row>
    <row r="127" spans="2:6" s="118" customFormat="1" ht="23.25" customHeight="1">
      <c r="B127" s="130">
        <f t="shared" si="1"/>
        <v>120</v>
      </c>
      <c r="C127" s="125">
        <f>IF(ISBLANK(Case!E258),"",Case!E258)</f>
        <v>49</v>
      </c>
      <c r="D127" s="124">
        <v>7</v>
      </c>
      <c r="E127" s="121"/>
      <c r="F127" s="127"/>
    </row>
    <row r="128" spans="2:6" s="118" customFormat="1" ht="23.25" customHeight="1">
      <c r="B128" s="130">
        <f t="shared" si="1"/>
        <v>121</v>
      </c>
      <c r="C128" s="125">
        <f>IF(ISBLANK(Case!E281),"",Case!E281)</f>
        <v>298</v>
      </c>
      <c r="D128" s="124">
        <v>10</v>
      </c>
      <c r="E128" s="121"/>
      <c r="F128" s="127"/>
    </row>
    <row r="129" spans="2:6" ht="23.25" customHeight="1">
      <c r="B129" s="130">
        <f t="shared" si="1"/>
        <v>122</v>
      </c>
      <c r="C129" s="125">
        <f>IF(ISBLANK(Case!E282),"",Case!E282)</f>
        <v>173</v>
      </c>
      <c r="D129" s="124">
        <v>10</v>
      </c>
      <c r="E129" s="121"/>
      <c r="F129" s="127"/>
    </row>
    <row r="130" spans="2:6" ht="23.25" customHeight="1">
      <c r="B130" s="130">
        <f t="shared" si="1"/>
        <v>123</v>
      </c>
      <c r="C130" s="125">
        <f>IF(ISBLANK(Case!E283),"",Case!E283)</f>
        <v>188</v>
      </c>
      <c r="D130" s="124">
        <v>10</v>
      </c>
      <c r="E130" s="121"/>
      <c r="F130" s="127"/>
    </row>
    <row r="131" spans="2:6" ht="23.25" customHeight="1">
      <c r="B131" s="130">
        <f t="shared" si="1"/>
        <v>124</v>
      </c>
      <c r="C131" s="125">
        <f>IF(ISBLANK(Case!E284),"",Case!E284)</f>
        <v>175</v>
      </c>
      <c r="D131" s="124">
        <v>10</v>
      </c>
      <c r="E131" s="121"/>
      <c r="F131" s="127"/>
    </row>
    <row r="132" spans="2:6" ht="23.25" customHeight="1">
      <c r="B132" s="130">
        <f t="shared" si="1"/>
        <v>125</v>
      </c>
      <c r="C132" s="125">
        <f>IF(ISBLANK(Case!E285),"",Case!E285)</f>
        <v>275</v>
      </c>
      <c r="D132" s="124">
        <v>10</v>
      </c>
      <c r="E132" s="121"/>
      <c r="F132" s="127"/>
    </row>
    <row r="133" spans="2:6" ht="23.25" customHeight="1">
      <c r="B133" s="130">
        <f t="shared" si="1"/>
        <v>126</v>
      </c>
      <c r="C133" s="125">
        <f>IF(ISBLANK(Case!E286),"",Case!E286)</f>
        <v>258</v>
      </c>
      <c r="D133" s="124">
        <v>10</v>
      </c>
      <c r="E133" s="121"/>
      <c r="F133" s="127"/>
    </row>
    <row r="134" spans="2:6" ht="23.25" customHeight="1">
      <c r="B134" s="130">
        <f t="shared" si="1"/>
        <v>127</v>
      </c>
      <c r="C134" s="125">
        <f>IF(ISBLANK(Case!E287),"",Case!E287)</f>
        <v>175</v>
      </c>
      <c r="D134" s="124">
        <v>10</v>
      </c>
      <c r="E134" s="121"/>
      <c r="F134" s="127"/>
    </row>
    <row r="135" spans="2:6" ht="23.25" customHeight="1">
      <c r="B135" s="130">
        <f t="shared" si="1"/>
        <v>128</v>
      </c>
      <c r="C135" s="125">
        <f>IF(ISBLANK(Case!E288),"",Case!E288)</f>
        <v>125</v>
      </c>
      <c r="D135" s="124">
        <v>10</v>
      </c>
      <c r="E135" s="121"/>
      <c r="F135" s="127"/>
    </row>
    <row r="136" spans="2:6" ht="23.25" customHeight="1">
      <c r="B136" s="130">
        <f t="shared" si="1"/>
        <v>129</v>
      </c>
      <c r="C136" s="125">
        <f>IF(ISBLANK(Case!E289),"",Case!E289)</f>
        <v>138</v>
      </c>
      <c r="D136" s="124">
        <v>10</v>
      </c>
      <c r="E136" s="121"/>
      <c r="F136" s="127"/>
    </row>
    <row r="137" spans="2:6" ht="23.25" customHeight="1">
      <c r="B137" s="130">
        <f t="shared" ref="B137:B147" si="2">B136+1</f>
        <v>130</v>
      </c>
      <c r="C137" s="125">
        <f>IF(ISBLANK(Case!E290),"",Case!E290)</f>
        <v>218</v>
      </c>
      <c r="D137" s="124">
        <v>10</v>
      </c>
      <c r="E137" s="121"/>
      <c r="F137" s="127"/>
    </row>
    <row r="138" spans="2:6" ht="23.25" customHeight="1">
      <c r="B138" s="130">
        <f t="shared" si="2"/>
        <v>131</v>
      </c>
      <c r="C138" s="125">
        <f>IF(ISBLANK(Case!E291),"",Case!E291)</f>
        <v>275</v>
      </c>
      <c r="D138" s="124">
        <v>10</v>
      </c>
      <c r="E138" s="121"/>
      <c r="F138" s="127"/>
    </row>
    <row r="139" spans="2:6" ht="23.25" customHeight="1">
      <c r="B139" s="130">
        <f t="shared" si="2"/>
        <v>132</v>
      </c>
      <c r="C139" s="125">
        <f>IF(ISBLANK(Case!E292),"",Case!E292)</f>
        <v>110</v>
      </c>
      <c r="D139" s="124">
        <v>10</v>
      </c>
      <c r="E139" s="121"/>
      <c r="F139" s="127"/>
    </row>
    <row r="140" spans="2:6" ht="23.25" customHeight="1">
      <c r="B140" s="130">
        <f t="shared" si="2"/>
        <v>133</v>
      </c>
      <c r="C140" s="125">
        <f>IF(ISBLANK(Case!E293),"",Case!E293)</f>
        <v>139</v>
      </c>
      <c r="D140" s="124">
        <v>10</v>
      </c>
      <c r="E140" s="121"/>
      <c r="F140" s="127"/>
    </row>
    <row r="141" spans="2:6" ht="23.25" customHeight="1">
      <c r="B141" s="130">
        <f t="shared" si="2"/>
        <v>134</v>
      </c>
      <c r="C141" s="125">
        <f>IF(ISBLANK(Case!E294),"",Case!E294)</f>
        <v>150</v>
      </c>
      <c r="D141" s="124">
        <v>10</v>
      </c>
      <c r="E141" s="121"/>
      <c r="F141" s="127"/>
    </row>
    <row r="142" spans="2:6" ht="23.25" customHeight="1">
      <c r="B142" s="130">
        <f t="shared" si="2"/>
        <v>135</v>
      </c>
      <c r="C142" s="125">
        <f>IF(ISBLANK(Case!E295),"",Case!E295)</f>
        <v>151</v>
      </c>
      <c r="D142" s="124">
        <v>10</v>
      </c>
      <c r="E142" s="121"/>
      <c r="F142" s="127"/>
    </row>
    <row r="143" spans="2:6" ht="23.25" customHeight="1">
      <c r="B143" s="130">
        <f t="shared" si="2"/>
        <v>136</v>
      </c>
      <c r="C143" s="125">
        <f>IF(ISBLANK(Case!E296),"",Case!E296)</f>
        <v>136</v>
      </c>
      <c r="D143" s="124">
        <v>10</v>
      </c>
      <c r="E143" s="121"/>
      <c r="F143" s="127"/>
    </row>
    <row r="144" spans="2:6" ht="23.25" customHeight="1">
      <c r="B144" s="130">
        <f t="shared" si="2"/>
        <v>137</v>
      </c>
      <c r="C144" s="125">
        <f>IF(ISBLANK(Case!E297),"",Case!E297)</f>
        <v>185</v>
      </c>
      <c r="D144" s="124">
        <v>10</v>
      </c>
      <c r="E144" s="121"/>
      <c r="F144" s="127"/>
    </row>
    <row r="145" spans="2:6" ht="23.25" customHeight="1">
      <c r="B145" s="130">
        <f t="shared" si="2"/>
        <v>138</v>
      </c>
      <c r="C145" s="125">
        <f>IF(ISBLANK(Case!E298),"",Case!E298)</f>
        <v>274</v>
      </c>
      <c r="D145" s="124">
        <v>10</v>
      </c>
      <c r="E145" s="121"/>
      <c r="F145" s="127"/>
    </row>
    <row r="146" spans="2:6" ht="23.25" customHeight="1">
      <c r="B146" s="130">
        <f t="shared" si="2"/>
        <v>139</v>
      </c>
      <c r="C146" s="125">
        <f>IF(ISBLANK(Case!E299),"",Case!E299)</f>
        <v>88</v>
      </c>
      <c r="D146" s="124">
        <v>10</v>
      </c>
      <c r="E146" s="121"/>
      <c r="F146" s="127"/>
    </row>
    <row r="147" spans="2:6" ht="23.25" customHeight="1">
      <c r="B147" s="130">
        <f t="shared" si="2"/>
        <v>140</v>
      </c>
      <c r="C147" s="125">
        <f>IF(ISBLANK(Case!E300),"",Case!E300)</f>
        <v>225</v>
      </c>
      <c r="D147" s="124">
        <v>10</v>
      </c>
      <c r="E147" s="121"/>
      <c r="F147" s="1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613E-7D25-495C-ADDD-647A4CB3DC97}">
  <sheetPr>
    <tabColor theme="8" tint="0.79998168889431442"/>
  </sheetPr>
  <dimension ref="A1:XX1000"/>
  <sheetViews>
    <sheetView showGridLines="0" topLeftCell="A245" zoomScale="70" zoomScaleNormal="70" workbookViewId="0"/>
  </sheetViews>
  <sheetFormatPr defaultColWidth="4.140625" defaultRowHeight="15"/>
  <cols>
    <col min="1" max="1" width="3.140625" customWidth="1"/>
    <col min="2" max="2" width="10.85546875" customWidth="1"/>
    <col min="3" max="3" width="13" customWidth="1"/>
    <col min="4" max="4" width="9.7109375" customWidth="1"/>
    <col min="5" max="5" width="50.42578125" bestFit="1" customWidth="1"/>
    <col min="6" max="6" width="4.85546875" customWidth="1"/>
    <col min="7" max="7" width="24.42578125" customWidth="1"/>
    <col min="8" max="10" width="21.28515625" customWidth="1"/>
    <col min="11" max="17" width="21.28515625" style="24" customWidth="1"/>
    <col min="18" max="20" width="4.140625" style="24"/>
    <col min="21" max="21" width="5.85546875" style="24" bestFit="1" customWidth="1"/>
    <col min="22" max="22" width="4.140625" style="24"/>
    <col min="23" max="23" width="6" style="24" bestFit="1" customWidth="1"/>
    <col min="24" max="24" width="4.140625" style="24"/>
    <col min="25" max="25" width="6" style="24" bestFit="1" customWidth="1"/>
    <col min="26" max="27" width="4.140625" style="24"/>
    <col min="28" max="28" width="8.42578125" style="24" bestFit="1" customWidth="1"/>
    <col min="29" max="30" width="4.140625" style="24"/>
    <col min="31" max="31" width="6.7109375" style="24" bestFit="1" customWidth="1"/>
    <col min="32" max="38" width="4.140625" style="24"/>
    <col min="39" max="39" width="8.28515625" style="24" bestFit="1" customWidth="1"/>
    <col min="40" max="40" width="5.7109375" style="24" bestFit="1" customWidth="1"/>
    <col min="41" max="41" width="4.42578125" style="24" bestFit="1" customWidth="1"/>
    <col min="42" max="42" width="4.140625" style="24"/>
    <col min="43" max="43" width="11.85546875" style="24" bestFit="1" customWidth="1"/>
    <col min="44" max="16384" width="4.140625" style="24"/>
  </cols>
  <sheetData>
    <row r="1" spans="1:16" s="31" customFormat="1" ht="15" customHeight="1">
      <c r="A1" s="31" t="s">
        <v>136</v>
      </c>
    </row>
    <row r="2" spans="1:16" s="31" customFormat="1" ht="33" customHeight="1">
      <c r="B2" s="32" t="s">
        <v>137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6" s="31" customFormat="1" ht="15" customHeight="1">
      <c r="B3" s="33"/>
      <c r="C3" s="33"/>
      <c r="D3" s="33"/>
      <c r="E3" s="34"/>
      <c r="F3" s="33"/>
      <c r="G3" s="33"/>
      <c r="H3" s="33"/>
      <c r="I3" s="33"/>
      <c r="J3" s="33"/>
      <c r="K3" s="33"/>
      <c r="L3" s="33"/>
      <c r="M3" s="33"/>
      <c r="N3" s="33"/>
    </row>
    <row r="4" spans="1:16" s="31" customFormat="1" ht="30" customHeight="1">
      <c r="B4" s="35" t="s">
        <v>140</v>
      </c>
      <c r="C4" s="35"/>
      <c r="D4" s="35"/>
      <c r="E4" s="35"/>
      <c r="F4" s="35"/>
      <c r="G4" s="35"/>
      <c r="H4" s="35"/>
      <c r="I4" s="35"/>
      <c r="J4" s="35"/>
      <c r="K4" s="36"/>
      <c r="L4" s="37" t="s">
        <v>138</v>
      </c>
      <c r="M4" s="38"/>
      <c r="O4"/>
      <c r="P4"/>
    </row>
    <row r="5" spans="1:16" s="31" customFormat="1" ht="30" customHeight="1">
      <c r="E5" s="39"/>
      <c r="K5" s="36"/>
      <c r="L5" s="40" t="s">
        <v>27</v>
      </c>
      <c r="M5" s="41"/>
      <c r="O5"/>
      <c r="P5"/>
    </row>
    <row r="6" spans="1:16" s="31" customFormat="1" ht="30" customHeight="1">
      <c r="E6" s="39"/>
      <c r="K6" s="36"/>
      <c r="M6" s="36"/>
    </row>
    <row r="7" spans="1:16" s="31" customFormat="1" ht="30" customHeight="1">
      <c r="E7" s="39"/>
      <c r="K7" s="36"/>
      <c r="L7" s="37" t="s">
        <v>139</v>
      </c>
      <c r="M7" s="38"/>
    </row>
    <row r="8" spans="1:16" s="31" customFormat="1" ht="30" customHeight="1">
      <c r="E8" s="39"/>
      <c r="K8" s="36"/>
      <c r="L8" s="40" t="s">
        <v>203</v>
      </c>
      <c r="M8" s="41"/>
    </row>
    <row r="9" spans="1:16" s="31" customFormat="1" ht="30" customHeight="1">
      <c r="E9" s="39"/>
      <c r="K9" s="36"/>
      <c r="L9" s="40" t="s">
        <v>204</v>
      </c>
      <c r="M9" s="41"/>
    </row>
    <row r="10" spans="1:16" s="31" customFormat="1" ht="30" customHeight="1">
      <c r="E10" s="39"/>
      <c r="K10" s="36"/>
      <c r="L10" s="40" t="s">
        <v>205</v>
      </c>
      <c r="M10" s="41"/>
    </row>
    <row r="11" spans="1:16" s="31" customFormat="1" ht="30" customHeight="1">
      <c r="E11" s="39"/>
      <c r="K11" s="36"/>
      <c r="L11" s="40" t="s">
        <v>206</v>
      </c>
      <c r="M11" s="41"/>
    </row>
    <row r="12" spans="1:16" s="31" customFormat="1" ht="30" customHeight="1">
      <c r="E12" s="39"/>
      <c r="K12" s="36"/>
      <c r="L12" s="36"/>
      <c r="M12" s="36"/>
      <c r="N12" s="36"/>
    </row>
    <row r="13" spans="1:16" s="31" customFormat="1" ht="15" customHeight="1">
      <c r="E13" s="39"/>
      <c r="K13" s="42"/>
      <c r="L13" s="42"/>
      <c r="M13" s="42"/>
      <c r="N13" s="42"/>
    </row>
    <row r="14" spans="1:16" s="31" customFormat="1" ht="30" customHeight="1">
      <c r="B14" s="43" t="s">
        <v>1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</row>
    <row r="15" spans="1:16" s="31" customFormat="1" ht="15" customHeight="1">
      <c r="B15" s="113" t="s">
        <v>126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5"/>
    </row>
    <row r="16" spans="1:16" s="31" customFormat="1" ht="15" customHeight="1">
      <c r="B16" s="114" t="s">
        <v>127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7"/>
    </row>
    <row r="17" spans="1:15" s="31" customFormat="1" ht="15" customHeight="1">
      <c r="B17" s="114" t="s">
        <v>128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7"/>
    </row>
    <row r="18" spans="1:15" s="31" customFormat="1" ht="15" customHeight="1"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50"/>
    </row>
    <row r="19" spans="1:15" s="31" customFormat="1" ht="15" customHeight="1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</row>
    <row r="20" spans="1:15" s="31" customFormat="1" ht="30" customHeight="1">
      <c r="B20" s="52" t="s">
        <v>17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</row>
    <row r="21" spans="1:15" s="7" customFormat="1" ht="15" customHeight="1">
      <c r="A21" s="5"/>
      <c r="B21" s="5"/>
      <c r="C21" s="5"/>
      <c r="D21" s="5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customFormat="1" ht="15" customHeight="1">
      <c r="B22" s="111" t="s">
        <v>202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5" customFormat="1" ht="15" customHeight="1" thickBot="1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5" s="95" customFormat="1" ht="30" customHeight="1" thickBot="1">
      <c r="A24" s="33"/>
      <c r="B24" s="53" t="s">
        <v>2</v>
      </c>
      <c r="C24" s="70" t="s">
        <v>26</v>
      </c>
      <c r="D24" s="53" t="s">
        <v>4</v>
      </c>
      <c r="E24" s="53" t="s">
        <v>5</v>
      </c>
      <c r="F24" s="94"/>
      <c r="G24" s="67" t="s">
        <v>18</v>
      </c>
      <c r="H24" s="68"/>
      <c r="I24" s="68"/>
      <c r="J24" s="68"/>
      <c r="K24" s="68"/>
      <c r="L24" s="68"/>
      <c r="M24" s="68"/>
      <c r="N24" s="69"/>
    </row>
    <row r="25" spans="1:15" s="7" customFormat="1" ht="33.75" customHeight="1">
      <c r="A25" s="5"/>
      <c r="B25" s="2" t="s">
        <v>19</v>
      </c>
      <c r="C25" s="2">
        <v>1</v>
      </c>
      <c r="D25" s="11">
        <v>30</v>
      </c>
      <c r="E25" s="4">
        <v>5</v>
      </c>
      <c r="F25" s="74"/>
      <c r="G25" s="161" t="s">
        <v>98</v>
      </c>
      <c r="H25" s="162"/>
      <c r="I25" s="162"/>
      <c r="J25" s="162"/>
      <c r="K25" s="162"/>
      <c r="L25" s="162"/>
      <c r="M25" s="162"/>
      <c r="N25" s="163"/>
    </row>
    <row r="26" spans="1:15" s="7" customFormat="1" ht="33.75" customHeight="1">
      <c r="A26" s="5"/>
      <c r="B26" s="2" t="s">
        <v>20</v>
      </c>
      <c r="C26" s="2">
        <v>2</v>
      </c>
      <c r="D26" s="11">
        <v>30</v>
      </c>
      <c r="E26" s="4">
        <v>44</v>
      </c>
      <c r="F26" s="74"/>
      <c r="G26" s="164" t="s">
        <v>97</v>
      </c>
      <c r="H26" s="165"/>
      <c r="I26" s="165"/>
      <c r="J26" s="165"/>
      <c r="K26" s="165"/>
      <c r="L26" s="165"/>
      <c r="M26" s="165"/>
      <c r="N26" s="166"/>
    </row>
    <row r="27" spans="1:15" s="7" customFormat="1" ht="33.75" customHeight="1">
      <c r="A27" s="5"/>
      <c r="B27" s="2" t="s">
        <v>21</v>
      </c>
      <c r="C27" s="2">
        <v>4</v>
      </c>
      <c r="D27" s="11">
        <v>40</v>
      </c>
      <c r="E27" s="1">
        <v>7</v>
      </c>
      <c r="F27" s="74"/>
      <c r="G27" s="164" t="s">
        <v>201</v>
      </c>
      <c r="H27" s="165"/>
      <c r="I27" s="165"/>
      <c r="J27" s="165"/>
      <c r="K27" s="165"/>
      <c r="L27" s="165"/>
      <c r="M27" s="165"/>
      <c r="N27" s="166"/>
    </row>
    <row r="28" spans="1:15" s="7" customFormat="1" ht="33.75" customHeight="1">
      <c r="A28" s="5"/>
      <c r="B28" s="2" t="s">
        <v>22</v>
      </c>
      <c r="C28" s="2">
        <v>5</v>
      </c>
      <c r="D28" s="11">
        <v>70</v>
      </c>
      <c r="E28" s="1">
        <v>2250</v>
      </c>
      <c r="F28" s="74"/>
      <c r="G28" s="167" t="s">
        <v>175</v>
      </c>
      <c r="H28" s="168"/>
      <c r="I28" s="168"/>
      <c r="J28" s="168"/>
      <c r="K28" s="168"/>
      <c r="L28" s="168"/>
      <c r="M28" s="168"/>
      <c r="N28" s="169"/>
    </row>
    <row r="29" spans="1:15" s="7" customFormat="1" ht="33.75" customHeight="1">
      <c r="A29" s="5"/>
      <c r="B29" s="2" t="s">
        <v>23</v>
      </c>
      <c r="C29" s="2">
        <v>7</v>
      </c>
      <c r="D29" s="11">
        <v>80</v>
      </c>
      <c r="E29" s="4">
        <v>4062</v>
      </c>
      <c r="F29" s="74"/>
      <c r="G29" s="167" t="s">
        <v>124</v>
      </c>
      <c r="H29" s="168"/>
      <c r="I29" s="168"/>
      <c r="J29" s="168"/>
      <c r="K29" s="168"/>
      <c r="L29" s="168"/>
      <c r="M29" s="168"/>
      <c r="N29" s="169"/>
    </row>
    <row r="30" spans="1:15" customFormat="1" ht="15" customHeight="1"/>
    <row r="31" spans="1:15" s="31" customFormat="1" ht="30" customHeight="1">
      <c r="B31" s="52" t="s">
        <v>141</v>
      </c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</row>
    <row r="32" spans="1:15" customFormat="1" ht="15" customHeight="1" thickBot="1"/>
    <row r="33" spans="1:15" customFormat="1" ht="22.5" customHeight="1" thickBot="1">
      <c r="B33" s="112" t="s">
        <v>6</v>
      </c>
      <c r="C33" s="71" t="s">
        <v>0</v>
      </c>
    </row>
    <row r="34" spans="1:15" customFormat="1" ht="15" customHeight="1"/>
    <row r="35" spans="1:15" customFormat="1" ht="15" customHeight="1">
      <c r="B35" s="105" t="s">
        <v>207</v>
      </c>
      <c r="C35" s="106"/>
    </row>
    <row r="36" spans="1:15" ht="15" customHeight="1">
      <c r="A36" s="24"/>
      <c r="B36" s="107" t="s">
        <v>200</v>
      </c>
      <c r="C36" s="108"/>
      <c r="D36" s="24"/>
      <c r="E36" s="24"/>
      <c r="F36" s="24"/>
      <c r="G36" s="24"/>
      <c r="H36" s="24"/>
      <c r="I36" s="24"/>
      <c r="J36" s="24"/>
    </row>
    <row r="37" spans="1:15" ht="15" customHeight="1">
      <c r="A37" s="24"/>
      <c r="B37" s="105"/>
      <c r="C37" s="108"/>
      <c r="D37" s="24"/>
      <c r="E37" s="24"/>
      <c r="F37" s="24"/>
      <c r="G37" s="24"/>
      <c r="H37" s="24"/>
      <c r="I37" s="24"/>
      <c r="J37" s="24"/>
    </row>
    <row r="38" spans="1:15" ht="15" customHeight="1">
      <c r="A38" s="24"/>
      <c r="B38" s="105" t="s">
        <v>208</v>
      </c>
      <c r="C38" s="108"/>
      <c r="D38" s="24"/>
      <c r="E38" s="24"/>
      <c r="F38" s="24"/>
      <c r="G38" s="24"/>
      <c r="H38" s="24"/>
      <c r="I38" s="24"/>
      <c r="J38" s="24"/>
    </row>
    <row r="39" spans="1:15" customFormat="1" ht="15" customHeight="1">
      <c r="B39" s="86"/>
      <c r="C39" s="86"/>
    </row>
    <row r="40" spans="1:15" ht="15" customHeight="1">
      <c r="A40" s="24"/>
      <c r="B40" s="105" t="s">
        <v>176</v>
      </c>
      <c r="C40" s="108" t="s">
        <v>177</v>
      </c>
      <c r="D40" s="24"/>
      <c r="E40" s="24"/>
      <c r="F40" s="24"/>
      <c r="G40" s="24"/>
      <c r="H40" s="24"/>
      <c r="I40" s="24"/>
      <c r="J40" s="24"/>
    </row>
    <row r="41" spans="1:15" ht="15" customHeight="1">
      <c r="A41" s="24"/>
      <c r="B41" s="105"/>
      <c r="C41" s="108" t="s">
        <v>178</v>
      </c>
      <c r="D41" s="24"/>
      <c r="E41" s="24"/>
      <c r="F41" s="24"/>
      <c r="G41" s="24"/>
      <c r="H41" s="24"/>
      <c r="I41" s="24"/>
      <c r="J41" s="24"/>
    </row>
    <row r="42" spans="1:15" ht="15" customHeight="1">
      <c r="A42" s="24"/>
      <c r="B42" s="105"/>
      <c r="C42" s="108" t="s">
        <v>179</v>
      </c>
      <c r="D42" s="24"/>
      <c r="E42" s="24"/>
      <c r="F42" s="24"/>
      <c r="G42" s="24"/>
      <c r="H42" s="24"/>
      <c r="I42" s="24"/>
      <c r="J42" s="24"/>
    </row>
    <row r="43" spans="1:15" customFormat="1" ht="15" customHeight="1" thickBot="1"/>
    <row r="44" spans="1:15" s="87" customFormat="1" ht="22.5" customHeight="1" thickBot="1">
      <c r="A44" s="86"/>
      <c r="B44" s="53" t="s">
        <v>2</v>
      </c>
      <c r="C44" s="70" t="s">
        <v>3</v>
      </c>
      <c r="D44" s="53" t="s">
        <v>4</v>
      </c>
      <c r="E44" s="93" t="s">
        <v>5</v>
      </c>
      <c r="F44" s="86"/>
      <c r="G44" s="96" t="s">
        <v>28</v>
      </c>
      <c r="H44" s="97"/>
      <c r="I44" s="97"/>
      <c r="J44" s="97"/>
      <c r="K44" s="97"/>
      <c r="L44" s="97"/>
      <c r="M44" s="97"/>
      <c r="N44" s="97"/>
      <c r="O44" s="98"/>
    </row>
    <row r="45" spans="1:15" ht="15" customHeight="1"/>
    <row r="46" spans="1:15" ht="22.5" customHeight="1">
      <c r="B46" s="10" t="s">
        <v>7</v>
      </c>
      <c r="C46" s="2">
        <v>1</v>
      </c>
      <c r="D46" s="11">
        <v>0</v>
      </c>
      <c r="E46" s="1">
        <v>16</v>
      </c>
      <c r="F46" s="74"/>
      <c r="G46" s="79" t="s">
        <v>41</v>
      </c>
      <c r="H46" s="80"/>
      <c r="I46" s="80"/>
      <c r="J46" s="81"/>
      <c r="K46" s="82"/>
      <c r="L46" s="83"/>
      <c r="M46" s="83"/>
      <c r="N46" s="83"/>
      <c r="O46" s="84"/>
    </row>
    <row r="47" spans="1:15" ht="15" customHeight="1">
      <c r="G47" s="78"/>
      <c r="H47" s="85"/>
      <c r="I47" s="85"/>
      <c r="J47" s="86"/>
      <c r="K47" s="87"/>
      <c r="L47" s="87"/>
      <c r="M47" s="87"/>
      <c r="N47" s="87"/>
      <c r="O47" s="87"/>
    </row>
    <row r="48" spans="1:15" ht="22.5" customHeight="1">
      <c r="B48" s="2">
        <v>1</v>
      </c>
      <c r="C48" s="2">
        <v>1</v>
      </c>
      <c r="D48" s="3">
        <v>5</v>
      </c>
      <c r="E48" s="1">
        <v>24</v>
      </c>
      <c r="F48" s="74"/>
      <c r="G48" s="77" t="s">
        <v>42</v>
      </c>
      <c r="H48" s="88"/>
      <c r="I48" s="88"/>
      <c r="J48" s="89"/>
      <c r="K48" s="90"/>
      <c r="L48" s="91"/>
      <c r="M48" s="91"/>
      <c r="N48" s="91"/>
      <c r="O48" s="92"/>
    </row>
    <row r="49" spans="2:15" ht="22.5" customHeight="1">
      <c r="B49" s="2">
        <v>2</v>
      </c>
      <c r="C49" s="2">
        <v>1</v>
      </c>
      <c r="D49" s="3">
        <v>5</v>
      </c>
      <c r="E49" s="1">
        <v>47</v>
      </c>
      <c r="F49" s="74"/>
      <c r="G49" s="77" t="s">
        <v>44</v>
      </c>
      <c r="H49" s="88"/>
      <c r="I49" s="88"/>
      <c r="J49" s="89"/>
      <c r="K49" s="91"/>
      <c r="L49" s="91"/>
      <c r="M49" s="91"/>
      <c r="N49" s="91"/>
      <c r="O49" s="92"/>
    </row>
    <row r="50" spans="2:15" ht="22.5" customHeight="1">
      <c r="B50" s="2">
        <v>3</v>
      </c>
      <c r="C50" s="2">
        <v>1</v>
      </c>
      <c r="D50" s="3">
        <v>5</v>
      </c>
      <c r="E50" s="1">
        <v>43</v>
      </c>
      <c r="F50" s="74"/>
      <c r="G50" s="77" t="s">
        <v>117</v>
      </c>
      <c r="H50" s="88"/>
      <c r="I50" s="88"/>
      <c r="J50" s="89"/>
      <c r="K50" s="91"/>
      <c r="L50" s="91"/>
      <c r="M50" s="91"/>
      <c r="N50" s="91"/>
      <c r="O50" s="92"/>
    </row>
    <row r="51" spans="2:15" ht="22.5" customHeight="1">
      <c r="B51" s="2">
        <v>4</v>
      </c>
      <c r="C51" s="2">
        <v>1</v>
      </c>
      <c r="D51" s="3">
        <v>5</v>
      </c>
      <c r="E51" s="1">
        <v>17</v>
      </c>
      <c r="F51" s="74"/>
      <c r="G51" s="77" t="s">
        <v>45</v>
      </c>
      <c r="H51" s="88"/>
      <c r="I51" s="88"/>
      <c r="J51" s="89"/>
      <c r="K51" s="91"/>
      <c r="L51" s="91"/>
      <c r="M51" s="91"/>
      <c r="N51" s="91"/>
      <c r="O51" s="92"/>
    </row>
    <row r="52" spans="2:15" ht="22.5" customHeight="1">
      <c r="B52" s="2">
        <v>5</v>
      </c>
      <c r="C52" s="2">
        <v>1</v>
      </c>
      <c r="D52" s="3">
        <v>5</v>
      </c>
      <c r="E52" s="1">
        <v>47</v>
      </c>
      <c r="F52" s="74"/>
      <c r="G52" s="77" t="s">
        <v>44</v>
      </c>
      <c r="H52" s="88"/>
      <c r="I52" s="88"/>
      <c r="J52" s="89"/>
      <c r="K52" s="91"/>
      <c r="L52" s="91"/>
      <c r="M52" s="91"/>
      <c r="N52" s="91"/>
      <c r="O52" s="92"/>
    </row>
    <row r="53" spans="2:15" ht="22.5" customHeight="1">
      <c r="B53" s="2">
        <v>6</v>
      </c>
      <c r="C53" s="2">
        <v>1</v>
      </c>
      <c r="D53" s="3">
        <v>5</v>
      </c>
      <c r="E53" s="1">
        <v>23</v>
      </c>
      <c r="F53" s="74"/>
      <c r="G53" s="77" t="s">
        <v>38</v>
      </c>
      <c r="H53" s="88"/>
      <c r="I53" s="88"/>
      <c r="J53" s="89"/>
      <c r="K53" s="91"/>
      <c r="L53" s="91"/>
      <c r="M53" s="91"/>
      <c r="N53" s="91"/>
      <c r="O53" s="92"/>
    </row>
    <row r="54" spans="2:15" ht="22.5" customHeight="1">
      <c r="B54" s="2">
        <v>7</v>
      </c>
      <c r="C54" s="2">
        <v>1</v>
      </c>
      <c r="D54" s="3">
        <v>5</v>
      </c>
      <c r="E54" s="1">
        <v>37</v>
      </c>
      <c r="F54" s="74"/>
      <c r="G54" s="77" t="s">
        <v>39</v>
      </c>
      <c r="H54" s="88"/>
      <c r="I54" s="88"/>
      <c r="J54" s="89"/>
      <c r="K54" s="91"/>
      <c r="L54" s="91"/>
      <c r="M54" s="91"/>
      <c r="N54" s="91"/>
      <c r="O54" s="92"/>
    </row>
    <row r="55" spans="2:15" ht="22.5" customHeight="1">
      <c r="B55" s="2">
        <v>8</v>
      </c>
      <c r="C55" s="2">
        <v>1</v>
      </c>
      <c r="D55" s="3">
        <v>5</v>
      </c>
      <c r="E55" s="1">
        <v>38</v>
      </c>
      <c r="F55" s="74"/>
      <c r="G55" s="77" t="s">
        <v>43</v>
      </c>
      <c r="H55" s="88"/>
      <c r="I55" s="88"/>
      <c r="J55" s="89"/>
      <c r="K55" s="91"/>
      <c r="L55" s="91"/>
      <c r="M55" s="91"/>
      <c r="N55" s="91"/>
      <c r="O55" s="92"/>
    </row>
    <row r="56" spans="2:15" ht="22.5" customHeight="1">
      <c r="B56" s="2">
        <v>9</v>
      </c>
      <c r="C56" s="2">
        <v>1</v>
      </c>
      <c r="D56" s="3">
        <v>5</v>
      </c>
      <c r="E56" s="1">
        <v>19</v>
      </c>
      <c r="F56" s="74"/>
      <c r="G56" s="77" t="s">
        <v>46</v>
      </c>
      <c r="H56" s="88"/>
      <c r="I56" s="88"/>
      <c r="J56" s="89"/>
      <c r="K56" s="91"/>
      <c r="L56" s="91"/>
      <c r="M56" s="91"/>
      <c r="N56" s="91"/>
      <c r="O56" s="92"/>
    </row>
    <row r="57" spans="2:15" ht="22.5" customHeight="1">
      <c r="B57" s="2">
        <v>10</v>
      </c>
      <c r="C57" s="2">
        <v>1</v>
      </c>
      <c r="D57" s="3">
        <v>5</v>
      </c>
      <c r="E57" s="1">
        <v>52</v>
      </c>
      <c r="F57" s="74"/>
      <c r="G57" s="77" t="s">
        <v>36</v>
      </c>
      <c r="H57" s="88"/>
      <c r="I57" s="88"/>
      <c r="J57" s="89"/>
      <c r="K57" s="91"/>
      <c r="L57" s="91"/>
      <c r="M57" s="91"/>
      <c r="N57" s="91"/>
      <c r="O57" s="92"/>
    </row>
    <row r="58" spans="2:15" ht="22.5" customHeight="1">
      <c r="B58" s="2">
        <v>11</v>
      </c>
      <c r="C58" s="2">
        <v>1</v>
      </c>
      <c r="D58" s="3">
        <v>5</v>
      </c>
      <c r="E58" s="1">
        <v>38</v>
      </c>
      <c r="F58" s="74"/>
      <c r="G58" s="77" t="s">
        <v>43</v>
      </c>
      <c r="H58" s="88"/>
      <c r="I58" s="88"/>
      <c r="J58" s="89"/>
      <c r="K58" s="91"/>
      <c r="L58" s="91"/>
      <c r="M58" s="91"/>
      <c r="N58" s="91"/>
      <c r="O58" s="92"/>
    </row>
    <row r="59" spans="2:15" ht="22.5" customHeight="1">
      <c r="B59" s="2">
        <v>12</v>
      </c>
      <c r="C59" s="2">
        <v>1</v>
      </c>
      <c r="D59" s="3">
        <v>5</v>
      </c>
      <c r="E59" s="1">
        <v>49</v>
      </c>
      <c r="F59" s="74"/>
      <c r="G59" s="77" t="s">
        <v>47</v>
      </c>
      <c r="H59" s="88"/>
      <c r="I59" s="88"/>
      <c r="J59" s="89"/>
      <c r="K59" s="91"/>
      <c r="L59" s="91"/>
      <c r="M59" s="91"/>
      <c r="N59" s="91"/>
      <c r="O59" s="92"/>
    </row>
    <row r="60" spans="2:15" ht="22.5" customHeight="1">
      <c r="B60" s="2">
        <v>13</v>
      </c>
      <c r="C60" s="2">
        <v>1</v>
      </c>
      <c r="D60" s="3">
        <v>5</v>
      </c>
      <c r="E60" s="1">
        <v>61</v>
      </c>
      <c r="F60" s="74"/>
      <c r="G60" s="77" t="s">
        <v>48</v>
      </c>
      <c r="H60" s="88"/>
      <c r="I60" s="88"/>
      <c r="J60" s="89"/>
      <c r="K60" s="91"/>
      <c r="L60" s="91"/>
      <c r="M60" s="91"/>
      <c r="N60" s="91"/>
      <c r="O60" s="92"/>
    </row>
    <row r="61" spans="2:15" ht="22.5" customHeight="1">
      <c r="B61" s="2">
        <v>14</v>
      </c>
      <c r="C61" s="2">
        <v>1</v>
      </c>
      <c r="D61" s="3">
        <v>5</v>
      </c>
      <c r="E61" s="1">
        <v>30</v>
      </c>
      <c r="F61" s="74"/>
      <c r="G61" s="77" t="s">
        <v>40</v>
      </c>
      <c r="H61" s="88"/>
      <c r="I61" s="88"/>
      <c r="J61" s="89"/>
      <c r="K61" s="91"/>
      <c r="L61" s="91"/>
      <c r="M61" s="91"/>
      <c r="N61" s="91"/>
      <c r="O61" s="92"/>
    </row>
    <row r="62" spans="2:15" ht="22.5" customHeight="1">
      <c r="B62" s="2">
        <v>15</v>
      </c>
      <c r="C62" s="2">
        <v>1</v>
      </c>
      <c r="D62" s="3">
        <v>5</v>
      </c>
      <c r="E62" s="1">
        <v>66</v>
      </c>
      <c r="F62" s="74"/>
      <c r="G62" s="77" t="s">
        <v>49</v>
      </c>
      <c r="H62" s="88"/>
      <c r="I62" s="88"/>
      <c r="J62" s="89"/>
      <c r="K62" s="91"/>
      <c r="L62" s="91"/>
      <c r="M62" s="91"/>
      <c r="N62" s="91"/>
      <c r="O62" s="92"/>
    </row>
    <row r="63" spans="2:15" ht="22.5" customHeight="1">
      <c r="B63" s="2">
        <v>16</v>
      </c>
      <c r="C63" s="2">
        <v>1</v>
      </c>
      <c r="D63" s="3">
        <v>5</v>
      </c>
      <c r="E63" s="1">
        <v>20</v>
      </c>
      <c r="F63" s="74"/>
      <c r="G63" s="77" t="s">
        <v>35</v>
      </c>
      <c r="H63" s="88"/>
      <c r="I63" s="88"/>
      <c r="J63" s="89"/>
      <c r="K63" s="91"/>
      <c r="L63" s="91"/>
      <c r="M63" s="91"/>
      <c r="N63" s="91"/>
      <c r="O63" s="92"/>
    </row>
    <row r="64" spans="2:15" ht="22.5" customHeight="1">
      <c r="B64" s="2">
        <v>17</v>
      </c>
      <c r="C64" s="2">
        <v>1</v>
      </c>
      <c r="D64" s="3">
        <v>5</v>
      </c>
      <c r="E64" s="1">
        <v>49</v>
      </c>
      <c r="F64" s="74"/>
      <c r="G64" s="77" t="s">
        <v>47</v>
      </c>
      <c r="H64" s="88"/>
      <c r="I64" s="88"/>
      <c r="J64" s="89"/>
      <c r="K64" s="91"/>
      <c r="L64" s="91"/>
      <c r="M64" s="91"/>
      <c r="N64" s="91"/>
      <c r="O64" s="92"/>
    </row>
    <row r="65" spans="1:15" ht="22.5" customHeight="1">
      <c r="B65" s="2">
        <v>18</v>
      </c>
      <c r="C65" s="2">
        <v>1</v>
      </c>
      <c r="D65" s="3">
        <v>5</v>
      </c>
      <c r="E65" s="1">
        <v>53</v>
      </c>
      <c r="F65" s="74"/>
      <c r="G65" s="77" t="s">
        <v>50</v>
      </c>
      <c r="H65" s="88"/>
      <c r="I65" s="88"/>
      <c r="J65" s="89"/>
      <c r="K65" s="91"/>
      <c r="L65" s="91"/>
      <c r="M65" s="91"/>
      <c r="N65" s="91"/>
      <c r="O65" s="92"/>
    </row>
    <row r="66" spans="1:15" ht="22.5" customHeight="1">
      <c r="B66" s="2">
        <v>19</v>
      </c>
      <c r="C66" s="2">
        <v>1</v>
      </c>
      <c r="D66" s="3">
        <v>5</v>
      </c>
      <c r="E66" s="1">
        <v>29</v>
      </c>
      <c r="F66" s="74"/>
      <c r="G66" s="77" t="s">
        <v>32</v>
      </c>
      <c r="H66" s="88"/>
      <c r="I66" s="88"/>
      <c r="J66" s="89"/>
      <c r="K66" s="91"/>
      <c r="L66" s="91"/>
      <c r="M66" s="91"/>
      <c r="N66" s="91"/>
      <c r="O66" s="92"/>
    </row>
    <row r="67" spans="1:15" ht="22.5" customHeight="1">
      <c r="B67" s="2">
        <v>20</v>
      </c>
      <c r="C67" s="2">
        <v>1</v>
      </c>
      <c r="D67" s="3">
        <v>5</v>
      </c>
      <c r="E67" s="1">
        <v>68</v>
      </c>
      <c r="F67" s="74"/>
      <c r="G67" s="77" t="s">
        <v>51</v>
      </c>
      <c r="H67" s="88"/>
      <c r="I67" s="88"/>
      <c r="J67" s="89"/>
      <c r="K67" s="91"/>
      <c r="L67" s="91"/>
      <c r="M67" s="91"/>
      <c r="N67" s="91"/>
      <c r="O67" s="92"/>
    </row>
    <row r="68" spans="1:15" ht="15" customHeight="1" thickBot="1"/>
    <row r="69" spans="1:15" ht="22.5" customHeight="1" thickBot="1">
      <c r="B69" s="112" t="s">
        <v>8</v>
      </c>
      <c r="C69" s="71" t="s">
        <v>0</v>
      </c>
    </row>
    <row r="70" spans="1:15" ht="15" customHeight="1"/>
    <row r="71" spans="1:15" ht="15" customHeight="1">
      <c r="B71" s="107" t="s">
        <v>125</v>
      </c>
      <c r="C71" s="106"/>
      <c r="D71" s="86"/>
    </row>
    <row r="72" spans="1:15" ht="15" customHeight="1">
      <c r="B72" s="105" t="s">
        <v>209</v>
      </c>
      <c r="C72" s="106"/>
      <c r="D72" s="86"/>
    </row>
    <row r="73" spans="1:15" ht="15" customHeight="1" thickBot="1">
      <c r="B73" s="105"/>
      <c r="C73" s="106"/>
      <c r="D73" s="86"/>
      <c r="J73" s="65"/>
      <c r="K73" s="66"/>
      <c r="L73" s="61"/>
    </row>
    <row r="74" spans="1:15" ht="15" customHeight="1">
      <c r="B74" s="105" t="s">
        <v>210</v>
      </c>
      <c r="C74" s="106"/>
      <c r="D74" s="86"/>
      <c r="I74" s="103" t="s">
        <v>164</v>
      </c>
      <c r="J74" s="104" t="s">
        <v>159</v>
      </c>
      <c r="K74" s="103" t="s">
        <v>160</v>
      </c>
    </row>
    <row r="75" spans="1:15" ht="15" customHeight="1">
      <c r="B75" s="105"/>
      <c r="C75" s="106"/>
      <c r="D75" s="86"/>
      <c r="I75" s="115" t="s">
        <v>162</v>
      </c>
      <c r="J75" s="76" t="s">
        <v>29</v>
      </c>
      <c r="K75" s="76">
        <f>_xlfn.UNICODE(J75)</f>
        <v>129713</v>
      </c>
    </row>
    <row r="76" spans="1:15" ht="15" customHeight="1">
      <c r="A76" s="24"/>
      <c r="B76" s="105" t="s">
        <v>176</v>
      </c>
      <c r="C76" s="108" t="s">
        <v>180</v>
      </c>
      <c r="D76" s="87"/>
      <c r="E76" s="24"/>
      <c r="F76" s="24"/>
      <c r="G76" s="24"/>
      <c r="H76" s="24"/>
      <c r="I76" s="115" t="s">
        <v>163</v>
      </c>
      <c r="J76" s="76" t="s">
        <v>161</v>
      </c>
      <c r="K76" s="76">
        <f>_xlfn.UNICODE(J76)</f>
        <v>127822</v>
      </c>
    </row>
    <row r="77" spans="1:15" ht="15" customHeight="1">
      <c r="A77" s="24"/>
      <c r="B77" s="105"/>
      <c r="C77" s="108" t="s">
        <v>181</v>
      </c>
      <c r="D77" s="87"/>
      <c r="E77" s="24"/>
      <c r="F77" s="24"/>
      <c r="G77" s="24"/>
      <c r="H77" s="24"/>
      <c r="I77" s="24"/>
      <c r="J77" s="24"/>
    </row>
    <row r="78" spans="1:15" ht="15" customHeight="1">
      <c r="A78" s="24"/>
      <c r="B78" s="105"/>
      <c r="C78" s="108" t="s">
        <v>182</v>
      </c>
      <c r="D78" s="87"/>
      <c r="E78" s="24"/>
      <c r="F78" s="24"/>
      <c r="G78" s="24"/>
      <c r="H78" s="24"/>
      <c r="I78" s="24"/>
      <c r="J78" s="24"/>
    </row>
    <row r="79" spans="1:15" ht="15" customHeight="1" thickBot="1"/>
    <row r="80" spans="1:15" s="87" customFormat="1" ht="22.5" customHeight="1" thickBot="1">
      <c r="A80" s="86"/>
      <c r="B80" s="53" t="s">
        <v>2</v>
      </c>
      <c r="C80" s="70" t="s">
        <v>3</v>
      </c>
      <c r="D80" s="53" t="s">
        <v>4</v>
      </c>
      <c r="E80" s="93" t="s">
        <v>5</v>
      </c>
      <c r="F80" s="86"/>
      <c r="G80" s="99" t="s">
        <v>74</v>
      </c>
      <c r="H80" s="97"/>
      <c r="I80" s="97"/>
      <c r="J80" s="97"/>
      <c r="K80" s="97"/>
      <c r="L80" s="98"/>
    </row>
    <row r="81" spans="2:12" ht="15" customHeight="1">
      <c r="K81"/>
    </row>
    <row r="82" spans="2:12" ht="22.5" customHeight="1">
      <c r="B82" s="10" t="s">
        <v>9</v>
      </c>
      <c r="C82" s="2">
        <v>2</v>
      </c>
      <c r="D82" s="11">
        <v>0</v>
      </c>
      <c r="E82" s="1">
        <v>6</v>
      </c>
      <c r="F82" s="74"/>
      <c r="G82" s="79" t="s">
        <v>99</v>
      </c>
      <c r="H82" s="57"/>
      <c r="I82" s="57"/>
      <c r="J82" s="58"/>
      <c r="K82" s="58"/>
      <c r="L82" s="59"/>
    </row>
    <row r="83" spans="2:12" ht="15" customHeight="1">
      <c r="G83" s="78"/>
      <c r="H83" s="12"/>
      <c r="I83" s="12"/>
      <c r="K83"/>
    </row>
    <row r="84" spans="2:12" ht="22.5" customHeight="1">
      <c r="B84" s="2">
        <v>21</v>
      </c>
      <c r="C84" s="2">
        <v>2</v>
      </c>
      <c r="D84" s="3">
        <v>5</v>
      </c>
      <c r="E84" s="1">
        <v>26</v>
      </c>
      <c r="F84" s="74"/>
      <c r="G84" s="79" t="s">
        <v>100</v>
      </c>
      <c r="H84" s="57"/>
      <c r="I84" s="57"/>
      <c r="J84" s="58"/>
      <c r="K84" s="58"/>
      <c r="L84" s="59"/>
    </row>
    <row r="85" spans="2:12" ht="22.5" customHeight="1">
      <c r="B85" s="2">
        <v>22</v>
      </c>
      <c r="C85" s="2">
        <v>2</v>
      </c>
      <c r="D85" s="3">
        <v>5</v>
      </c>
      <c r="E85" s="1">
        <v>40</v>
      </c>
      <c r="F85" s="74"/>
      <c r="G85" s="79" t="s">
        <v>37</v>
      </c>
      <c r="H85" s="57"/>
      <c r="I85" s="57"/>
      <c r="J85" s="58"/>
      <c r="K85" s="58"/>
      <c r="L85" s="59"/>
    </row>
    <row r="86" spans="2:12" ht="22.5" customHeight="1">
      <c r="B86" s="2">
        <v>23</v>
      </c>
      <c r="C86" s="2">
        <v>2</v>
      </c>
      <c r="D86" s="3">
        <v>5</v>
      </c>
      <c r="E86" s="1">
        <v>12</v>
      </c>
      <c r="F86" s="74"/>
      <c r="G86" s="79" t="s">
        <v>101</v>
      </c>
      <c r="H86" s="57"/>
      <c r="I86" s="57"/>
      <c r="J86" s="58"/>
      <c r="K86" s="58"/>
      <c r="L86" s="59"/>
    </row>
    <row r="87" spans="2:12" ht="22.5" customHeight="1">
      <c r="B87" s="2">
        <v>24</v>
      </c>
      <c r="C87" s="2">
        <v>2</v>
      </c>
      <c r="D87" s="3">
        <v>5</v>
      </c>
      <c r="E87" s="1">
        <v>0</v>
      </c>
      <c r="F87" s="74"/>
      <c r="G87" s="79" t="s">
        <v>102</v>
      </c>
      <c r="H87" s="57"/>
      <c r="I87" s="57"/>
      <c r="J87" s="58"/>
      <c r="K87" s="58"/>
      <c r="L87" s="59"/>
    </row>
    <row r="88" spans="2:12" ht="22.5" customHeight="1">
      <c r="B88" s="2">
        <v>25</v>
      </c>
      <c r="C88" s="2">
        <v>2</v>
      </c>
      <c r="D88" s="3">
        <v>5</v>
      </c>
      <c r="E88" s="1">
        <v>21</v>
      </c>
      <c r="F88" s="74"/>
      <c r="G88" s="79" t="s">
        <v>103</v>
      </c>
      <c r="H88" s="57"/>
      <c r="I88" s="57"/>
      <c r="J88" s="58"/>
      <c r="K88" s="58"/>
      <c r="L88" s="59"/>
    </row>
    <row r="89" spans="2:12" ht="22.5" customHeight="1">
      <c r="B89" s="2">
        <v>26</v>
      </c>
      <c r="C89" s="2">
        <v>2</v>
      </c>
      <c r="D89" s="3">
        <v>5</v>
      </c>
      <c r="E89" s="1">
        <v>18</v>
      </c>
      <c r="F89" s="74"/>
      <c r="G89" s="79" t="s">
        <v>104</v>
      </c>
      <c r="H89" s="57"/>
      <c r="I89" s="57"/>
      <c r="J89" s="58"/>
      <c r="K89" s="58"/>
      <c r="L89" s="59"/>
    </row>
    <row r="90" spans="2:12" ht="22.5" customHeight="1">
      <c r="B90" s="2">
        <v>27</v>
      </c>
      <c r="C90" s="2">
        <v>2</v>
      </c>
      <c r="D90" s="3">
        <v>5</v>
      </c>
      <c r="E90" s="1">
        <v>21</v>
      </c>
      <c r="F90" s="74"/>
      <c r="G90" s="79" t="s">
        <v>105</v>
      </c>
      <c r="H90" s="57"/>
      <c r="I90" s="57"/>
      <c r="J90" s="58"/>
      <c r="K90" s="58"/>
      <c r="L90" s="59"/>
    </row>
    <row r="91" spans="2:12" ht="22.5" customHeight="1">
      <c r="B91" s="2">
        <v>28</v>
      </c>
      <c r="C91" s="2">
        <v>2</v>
      </c>
      <c r="D91" s="3">
        <v>5</v>
      </c>
      <c r="E91" s="1">
        <v>0</v>
      </c>
      <c r="F91" s="74"/>
      <c r="G91" s="79" t="s">
        <v>106</v>
      </c>
      <c r="H91" s="57"/>
      <c r="I91" s="57"/>
      <c r="J91" s="58"/>
      <c r="K91" s="58"/>
      <c r="L91" s="59"/>
    </row>
    <row r="92" spans="2:12" ht="22.5" customHeight="1">
      <c r="B92" s="2">
        <v>29</v>
      </c>
      <c r="C92" s="2">
        <v>2</v>
      </c>
      <c r="D92" s="3">
        <v>5</v>
      </c>
      <c r="E92" s="1">
        <v>23</v>
      </c>
      <c r="F92" s="74"/>
      <c r="G92" s="79" t="s">
        <v>107</v>
      </c>
      <c r="H92" s="57"/>
      <c r="I92" s="57"/>
      <c r="J92" s="58"/>
      <c r="K92" s="58"/>
      <c r="L92" s="59"/>
    </row>
    <row r="93" spans="2:12" ht="22.5" customHeight="1">
      <c r="B93" s="2">
        <v>30</v>
      </c>
      <c r="C93" s="2">
        <v>2</v>
      </c>
      <c r="D93" s="3">
        <v>5</v>
      </c>
      <c r="E93" s="1">
        <v>12</v>
      </c>
      <c r="F93" s="74"/>
      <c r="G93" s="79" t="s">
        <v>108</v>
      </c>
      <c r="H93" s="57"/>
      <c r="I93" s="57"/>
      <c r="J93" s="58"/>
      <c r="K93" s="58"/>
      <c r="L93" s="59"/>
    </row>
    <row r="94" spans="2:12" ht="22.5" customHeight="1">
      <c r="B94" s="2">
        <v>31</v>
      </c>
      <c r="C94" s="2">
        <v>2</v>
      </c>
      <c r="D94" s="3">
        <v>5</v>
      </c>
      <c r="E94" s="1">
        <v>6</v>
      </c>
      <c r="F94" s="74"/>
      <c r="G94" s="79" t="s">
        <v>109</v>
      </c>
      <c r="H94" s="57"/>
      <c r="I94" s="57"/>
      <c r="J94" s="58"/>
      <c r="K94" s="58"/>
      <c r="L94" s="59"/>
    </row>
    <row r="95" spans="2:12" ht="22.5" customHeight="1">
      <c r="B95" s="2">
        <v>32</v>
      </c>
      <c r="C95" s="2">
        <v>2</v>
      </c>
      <c r="D95" s="3">
        <v>5</v>
      </c>
      <c r="E95" s="1">
        <v>19</v>
      </c>
      <c r="F95" s="74"/>
      <c r="G95" s="79" t="s">
        <v>110</v>
      </c>
      <c r="H95" s="57"/>
      <c r="I95" s="57"/>
      <c r="J95" s="58"/>
      <c r="K95" s="58"/>
      <c r="L95" s="59"/>
    </row>
    <row r="96" spans="2:12" ht="22.5" customHeight="1">
      <c r="B96" s="2">
        <v>33</v>
      </c>
      <c r="C96" s="2">
        <v>2</v>
      </c>
      <c r="D96" s="3">
        <v>5</v>
      </c>
      <c r="E96" s="1">
        <v>40</v>
      </c>
      <c r="F96" s="74"/>
      <c r="G96" s="79" t="s">
        <v>37</v>
      </c>
      <c r="H96" s="57"/>
      <c r="I96" s="57"/>
      <c r="J96" s="58"/>
      <c r="K96" s="58"/>
      <c r="L96" s="59"/>
    </row>
    <row r="97" spans="2:12" ht="22.5" customHeight="1">
      <c r="B97" s="2">
        <v>34</v>
      </c>
      <c r="C97" s="2">
        <v>2</v>
      </c>
      <c r="D97" s="3">
        <v>5</v>
      </c>
      <c r="E97" s="1">
        <v>12</v>
      </c>
      <c r="F97" s="74"/>
      <c r="G97" s="79" t="s">
        <v>111</v>
      </c>
      <c r="H97" s="57"/>
      <c r="I97" s="57"/>
      <c r="J97" s="58"/>
      <c r="K97" s="58"/>
      <c r="L97" s="59"/>
    </row>
    <row r="98" spans="2:12" ht="22.5" customHeight="1">
      <c r="B98" s="2">
        <v>35</v>
      </c>
      <c r="C98" s="2">
        <v>2</v>
      </c>
      <c r="D98" s="3">
        <v>5</v>
      </c>
      <c r="E98" s="1">
        <v>9</v>
      </c>
      <c r="F98" s="74"/>
      <c r="G98" s="79" t="s">
        <v>114</v>
      </c>
      <c r="H98" s="57"/>
      <c r="I98" s="57"/>
      <c r="J98" s="58"/>
      <c r="K98" s="58"/>
      <c r="L98" s="59"/>
    </row>
    <row r="99" spans="2:12" ht="22.5" customHeight="1">
      <c r="B99" s="2">
        <v>36</v>
      </c>
      <c r="C99" s="2">
        <v>2</v>
      </c>
      <c r="D99" s="3">
        <v>5</v>
      </c>
      <c r="E99" s="1">
        <v>7</v>
      </c>
      <c r="F99" s="74"/>
      <c r="G99" s="79" t="s">
        <v>112</v>
      </c>
      <c r="H99" s="57"/>
      <c r="I99" s="57"/>
      <c r="J99" s="58"/>
      <c r="K99" s="58"/>
      <c r="L99" s="59"/>
    </row>
    <row r="100" spans="2:12" ht="22.5" customHeight="1">
      <c r="B100" s="2">
        <v>37</v>
      </c>
      <c r="C100" s="2">
        <v>2</v>
      </c>
      <c r="D100" s="3">
        <v>5</v>
      </c>
      <c r="E100" s="1">
        <v>11</v>
      </c>
      <c r="F100" s="74"/>
      <c r="G100" s="79" t="s">
        <v>115</v>
      </c>
      <c r="H100" s="57"/>
      <c r="I100" s="57"/>
      <c r="J100" s="58"/>
      <c r="K100" s="58"/>
      <c r="L100" s="59"/>
    </row>
    <row r="101" spans="2:12" ht="22.5" customHeight="1">
      <c r="B101" s="2">
        <v>38</v>
      </c>
      <c r="C101" s="2">
        <v>2</v>
      </c>
      <c r="D101" s="3">
        <v>5</v>
      </c>
      <c r="E101" s="1">
        <v>5</v>
      </c>
      <c r="F101" s="74"/>
      <c r="G101" s="79" t="s">
        <v>116</v>
      </c>
      <c r="H101" s="57"/>
      <c r="I101" s="57"/>
      <c r="J101" s="58"/>
      <c r="K101" s="58"/>
      <c r="L101" s="59"/>
    </row>
    <row r="102" spans="2:12" ht="22.5" customHeight="1">
      <c r="B102" s="2">
        <v>39</v>
      </c>
      <c r="C102" s="2">
        <v>2</v>
      </c>
      <c r="D102" s="3">
        <v>5</v>
      </c>
      <c r="E102" s="1">
        <v>22</v>
      </c>
      <c r="F102" s="74"/>
      <c r="G102" s="79" t="s">
        <v>113</v>
      </c>
      <c r="H102" s="57"/>
      <c r="I102" s="57"/>
      <c r="J102" s="58"/>
      <c r="K102" s="58"/>
      <c r="L102" s="59"/>
    </row>
    <row r="103" spans="2:12" ht="22.5" customHeight="1">
      <c r="B103" s="2">
        <v>40</v>
      </c>
      <c r="C103" s="2">
        <v>2</v>
      </c>
      <c r="D103" s="3">
        <v>5</v>
      </c>
      <c r="E103" s="1">
        <v>40</v>
      </c>
      <c r="F103" s="74"/>
      <c r="G103" s="79" t="s">
        <v>37</v>
      </c>
      <c r="H103" s="57"/>
      <c r="I103" s="57"/>
      <c r="J103" s="58"/>
      <c r="K103" s="58"/>
      <c r="L103" s="59"/>
    </row>
    <row r="104" spans="2:12" ht="15" customHeight="1" thickBot="1"/>
    <row r="105" spans="2:12" ht="22.5" customHeight="1" thickBot="1">
      <c r="B105" s="112" t="s">
        <v>10</v>
      </c>
      <c r="C105" s="72" t="s">
        <v>11</v>
      </c>
      <c r="J105" s="24"/>
      <c r="K105" s="25"/>
    </row>
    <row r="106" spans="2:12" ht="15" customHeight="1">
      <c r="J106" s="24"/>
    </row>
    <row r="107" spans="2:12" ht="15" customHeight="1" thickBot="1">
      <c r="B107" s="107" t="s">
        <v>133</v>
      </c>
      <c r="C107" s="106"/>
      <c r="D107" s="86"/>
    </row>
    <row r="108" spans="2:12" ht="15" customHeight="1">
      <c r="B108" s="107" t="s">
        <v>135</v>
      </c>
      <c r="C108" s="106"/>
      <c r="D108" s="86"/>
      <c r="J108" s="103" t="s">
        <v>164</v>
      </c>
      <c r="K108" s="104" t="s">
        <v>159</v>
      </c>
      <c r="L108" s="103" t="s">
        <v>160</v>
      </c>
    </row>
    <row r="109" spans="2:12" ht="15" customHeight="1">
      <c r="B109" s="105" t="s">
        <v>134</v>
      </c>
      <c r="C109" s="106"/>
      <c r="D109" s="86"/>
      <c r="J109" s="76" t="s">
        <v>165</v>
      </c>
      <c r="K109" s="76" t="s">
        <v>34</v>
      </c>
      <c r="L109" s="76">
        <f>_xlfn.UNICODE(K109)</f>
        <v>128020</v>
      </c>
    </row>
    <row r="110" spans="2:12" ht="15" customHeight="1">
      <c r="B110" s="105"/>
      <c r="C110" s="106"/>
      <c r="D110" s="86"/>
      <c r="J110" s="76" t="s">
        <v>166</v>
      </c>
      <c r="K110" s="76" t="s">
        <v>33</v>
      </c>
      <c r="L110" s="76">
        <f>_xlfn.UNICODE(K110)</f>
        <v>129530</v>
      </c>
    </row>
    <row r="111" spans="2:12" ht="15" customHeight="1">
      <c r="B111" s="105" t="s">
        <v>142</v>
      </c>
      <c r="C111" s="107" t="s">
        <v>167</v>
      </c>
      <c r="D111" s="86"/>
    </row>
    <row r="112" spans="2:12" ht="15" customHeight="1">
      <c r="B112" s="105"/>
      <c r="C112" s="107" t="s">
        <v>168</v>
      </c>
      <c r="D112" s="86"/>
    </row>
    <row r="113" spans="1:15" ht="15" customHeight="1">
      <c r="B113" s="105"/>
      <c r="C113" s="106" t="s">
        <v>143</v>
      </c>
      <c r="D113" s="86"/>
    </row>
    <row r="114" spans="1:15" ht="15" customHeight="1">
      <c r="B114" s="105"/>
      <c r="C114" s="106"/>
      <c r="D114" s="86"/>
    </row>
    <row r="115" spans="1:15" ht="15" customHeight="1">
      <c r="A115" s="24"/>
      <c r="B115" s="105" t="s">
        <v>176</v>
      </c>
      <c r="C115" s="108" t="s">
        <v>183</v>
      </c>
      <c r="D115" s="87"/>
      <c r="E115" s="24"/>
      <c r="F115" s="24"/>
      <c r="G115" s="24"/>
      <c r="H115" s="24"/>
      <c r="I115" s="24"/>
      <c r="J115" s="24"/>
    </row>
    <row r="116" spans="1:15" ht="15" customHeight="1">
      <c r="A116" s="24"/>
      <c r="B116" s="105"/>
      <c r="C116" s="108" t="s">
        <v>184</v>
      </c>
      <c r="D116" s="87"/>
      <c r="E116" s="24"/>
      <c r="F116" s="24"/>
      <c r="G116" s="24"/>
      <c r="H116" s="24"/>
      <c r="I116" s="24"/>
      <c r="J116" s="24"/>
    </row>
    <row r="117" spans="1:15" ht="15" customHeight="1">
      <c r="A117" s="24"/>
      <c r="B117" s="105"/>
      <c r="C117" s="108" t="s">
        <v>185</v>
      </c>
      <c r="D117" s="87"/>
      <c r="E117" s="24"/>
      <c r="F117" s="24"/>
      <c r="G117" s="24"/>
      <c r="H117" s="24"/>
      <c r="I117" s="24"/>
      <c r="J117" s="24"/>
    </row>
    <row r="118" spans="1:15" ht="15" customHeight="1" thickBot="1"/>
    <row r="119" spans="1:15" s="87" customFormat="1" ht="22.5" customHeight="1" thickBot="1">
      <c r="A119" s="86"/>
      <c r="B119" s="53" t="s">
        <v>2</v>
      </c>
      <c r="C119" s="70" t="s">
        <v>3</v>
      </c>
      <c r="D119" s="53" t="s">
        <v>4</v>
      </c>
      <c r="E119" s="93" t="s">
        <v>5</v>
      </c>
      <c r="F119" s="86"/>
      <c r="G119" s="99" t="s">
        <v>73</v>
      </c>
      <c r="H119" s="97"/>
      <c r="I119" s="97"/>
      <c r="J119" s="97"/>
      <c r="K119" s="97"/>
      <c r="L119" s="97"/>
      <c r="M119" s="97"/>
      <c r="N119" s="97"/>
      <c r="O119" s="98"/>
    </row>
    <row r="120" spans="1:15" ht="15" customHeight="1"/>
    <row r="121" spans="1:15" ht="22.5" customHeight="1">
      <c r="B121" s="10" t="s">
        <v>12</v>
      </c>
      <c r="C121" s="2">
        <v>3</v>
      </c>
      <c r="D121" s="11">
        <v>0</v>
      </c>
      <c r="E121" s="64">
        <v>6120</v>
      </c>
      <c r="F121" s="74"/>
      <c r="G121" s="77" t="s">
        <v>52</v>
      </c>
      <c r="H121" s="60"/>
      <c r="I121" s="60"/>
      <c r="J121" s="54"/>
      <c r="K121" s="56"/>
      <c r="L121" s="56"/>
      <c r="M121" s="56"/>
      <c r="N121" s="56"/>
      <c r="O121" s="55"/>
    </row>
    <row r="122" spans="1:15" ht="15" customHeight="1">
      <c r="E122" s="8"/>
      <c r="G122" s="78"/>
      <c r="H122" s="26"/>
      <c r="I122" s="26"/>
    </row>
    <row r="123" spans="1:15" ht="22.5" customHeight="1">
      <c r="B123" s="2">
        <v>41</v>
      </c>
      <c r="C123" s="2">
        <v>3</v>
      </c>
      <c r="D123" s="3">
        <v>6</v>
      </c>
      <c r="E123" s="64">
        <v>5076</v>
      </c>
      <c r="F123" s="74"/>
      <c r="G123" s="77" t="s">
        <v>53</v>
      </c>
      <c r="H123" s="60"/>
      <c r="I123" s="60"/>
      <c r="J123" s="54"/>
      <c r="K123" s="56"/>
      <c r="L123" s="56"/>
      <c r="M123" s="56"/>
      <c r="N123" s="56"/>
      <c r="O123" s="55"/>
    </row>
    <row r="124" spans="1:15" ht="22.5" customHeight="1">
      <c r="B124" s="2">
        <v>42</v>
      </c>
      <c r="C124" s="2">
        <v>3</v>
      </c>
      <c r="D124" s="3">
        <v>6</v>
      </c>
      <c r="E124" s="64">
        <v>6192</v>
      </c>
      <c r="F124" s="74"/>
      <c r="G124" s="77" t="s">
        <v>54</v>
      </c>
      <c r="H124" s="60"/>
      <c r="I124" s="60"/>
      <c r="J124" s="54"/>
      <c r="K124" s="56"/>
      <c r="L124" s="56"/>
      <c r="M124" s="56"/>
      <c r="N124" s="56"/>
      <c r="O124" s="55"/>
    </row>
    <row r="125" spans="1:15" ht="22.5" customHeight="1">
      <c r="B125" s="2">
        <v>43</v>
      </c>
      <c r="C125" s="2">
        <v>3</v>
      </c>
      <c r="D125" s="3">
        <v>6</v>
      </c>
      <c r="E125" s="64">
        <v>5544</v>
      </c>
      <c r="F125" s="74"/>
      <c r="G125" s="77" t="s">
        <v>55</v>
      </c>
      <c r="H125" s="60"/>
      <c r="I125" s="60"/>
      <c r="J125" s="54"/>
      <c r="K125" s="56"/>
      <c r="L125" s="56"/>
      <c r="M125" s="56"/>
      <c r="N125" s="56"/>
      <c r="O125" s="55"/>
    </row>
    <row r="126" spans="1:15" ht="22.5" customHeight="1">
      <c r="B126" s="2">
        <v>44</v>
      </c>
      <c r="C126" s="2">
        <v>3</v>
      </c>
      <c r="D126" s="3">
        <v>6</v>
      </c>
      <c r="E126" s="64">
        <v>5184</v>
      </c>
      <c r="F126" s="74"/>
      <c r="G126" s="77" t="s">
        <v>56</v>
      </c>
      <c r="H126" s="60"/>
      <c r="I126" s="60"/>
      <c r="J126" s="54"/>
      <c r="K126" s="56"/>
      <c r="L126" s="56"/>
      <c r="M126" s="56"/>
      <c r="N126" s="56"/>
      <c r="O126" s="55"/>
    </row>
    <row r="127" spans="1:15" ht="22.5" customHeight="1">
      <c r="B127" s="2">
        <v>45</v>
      </c>
      <c r="C127" s="2">
        <v>3</v>
      </c>
      <c r="D127" s="3">
        <v>6</v>
      </c>
      <c r="E127" s="64">
        <v>6048</v>
      </c>
      <c r="F127" s="74"/>
      <c r="G127" s="77" t="s">
        <v>57</v>
      </c>
      <c r="H127" s="60"/>
      <c r="I127" s="60"/>
      <c r="J127" s="54"/>
      <c r="K127" s="56"/>
      <c r="L127" s="56"/>
      <c r="M127" s="56"/>
      <c r="N127" s="56"/>
      <c r="O127" s="55"/>
    </row>
    <row r="128" spans="1:15" ht="22.5" customHeight="1">
      <c r="B128" s="2">
        <v>46</v>
      </c>
      <c r="C128" s="2">
        <v>3</v>
      </c>
      <c r="D128" s="3">
        <v>6</v>
      </c>
      <c r="E128" s="64">
        <v>7704</v>
      </c>
      <c r="F128" s="74"/>
      <c r="G128" s="77" t="s">
        <v>58</v>
      </c>
      <c r="H128" s="60"/>
      <c r="I128" s="60"/>
      <c r="J128" s="54"/>
      <c r="K128" s="56"/>
      <c r="L128" s="56"/>
      <c r="M128" s="56"/>
      <c r="N128" s="56"/>
      <c r="O128" s="55"/>
    </row>
    <row r="129" spans="2:15" ht="22.5" customHeight="1">
      <c r="B129" s="2">
        <v>47</v>
      </c>
      <c r="C129" s="2">
        <v>3</v>
      </c>
      <c r="D129" s="3">
        <v>6</v>
      </c>
      <c r="E129" s="64">
        <v>5184</v>
      </c>
      <c r="F129" s="74"/>
      <c r="G129" s="77" t="s">
        <v>59</v>
      </c>
      <c r="H129" s="60"/>
      <c r="I129" s="60"/>
      <c r="J129" s="54"/>
      <c r="K129" s="56"/>
      <c r="L129" s="56"/>
      <c r="M129" s="56"/>
      <c r="N129" s="56"/>
      <c r="O129" s="55"/>
    </row>
    <row r="130" spans="2:15" ht="22.5" customHeight="1">
      <c r="B130" s="2">
        <v>48</v>
      </c>
      <c r="C130" s="2">
        <v>3</v>
      </c>
      <c r="D130" s="3">
        <v>6</v>
      </c>
      <c r="E130" s="64">
        <v>6012</v>
      </c>
      <c r="F130" s="74"/>
      <c r="G130" s="77" t="s">
        <v>60</v>
      </c>
      <c r="H130" s="60"/>
      <c r="I130" s="60"/>
      <c r="J130" s="54"/>
      <c r="K130" s="56"/>
      <c r="L130" s="56"/>
      <c r="M130" s="56"/>
      <c r="N130" s="56"/>
      <c r="O130" s="55"/>
    </row>
    <row r="131" spans="2:15" ht="22.5" customHeight="1">
      <c r="B131" s="2">
        <v>49</v>
      </c>
      <c r="C131" s="2">
        <v>3</v>
      </c>
      <c r="D131" s="3">
        <v>6</v>
      </c>
      <c r="E131" s="64">
        <v>7020</v>
      </c>
      <c r="F131" s="74"/>
      <c r="G131" s="77" t="s">
        <v>61</v>
      </c>
      <c r="H131" s="60"/>
      <c r="I131" s="60"/>
      <c r="J131" s="54"/>
      <c r="K131" s="56"/>
      <c r="L131" s="56"/>
      <c r="M131" s="56"/>
      <c r="N131" s="56"/>
      <c r="O131" s="55"/>
    </row>
    <row r="132" spans="2:15" ht="22.5" customHeight="1">
      <c r="B132" s="2">
        <v>50</v>
      </c>
      <c r="C132" s="2">
        <v>3</v>
      </c>
      <c r="D132" s="3">
        <v>6</v>
      </c>
      <c r="E132" s="64">
        <v>4968</v>
      </c>
      <c r="F132" s="74"/>
      <c r="G132" s="77" t="s">
        <v>62</v>
      </c>
      <c r="H132" s="60"/>
      <c r="I132" s="60"/>
      <c r="J132" s="54"/>
      <c r="K132" s="56"/>
      <c r="L132" s="56"/>
      <c r="M132" s="56"/>
      <c r="N132" s="56"/>
      <c r="O132" s="55"/>
    </row>
    <row r="133" spans="2:15" ht="22.5" customHeight="1">
      <c r="B133" s="2">
        <v>51</v>
      </c>
      <c r="C133" s="2">
        <v>3</v>
      </c>
      <c r="D133" s="3">
        <v>6</v>
      </c>
      <c r="E133" s="64">
        <v>6624</v>
      </c>
      <c r="F133" s="74"/>
      <c r="G133" s="77" t="s">
        <v>63</v>
      </c>
      <c r="H133" s="60"/>
      <c r="I133" s="60"/>
      <c r="J133" s="54"/>
      <c r="K133" s="56"/>
      <c r="L133" s="56"/>
      <c r="M133" s="56"/>
      <c r="N133" s="56"/>
      <c r="O133" s="55"/>
    </row>
    <row r="134" spans="2:15" ht="22.5" customHeight="1">
      <c r="B134" s="2">
        <v>52</v>
      </c>
      <c r="C134" s="2">
        <v>3</v>
      </c>
      <c r="D134" s="3">
        <v>6</v>
      </c>
      <c r="E134" s="64">
        <v>4680</v>
      </c>
      <c r="F134" s="74"/>
      <c r="G134" s="77" t="s">
        <v>64</v>
      </c>
      <c r="H134" s="60"/>
      <c r="I134" s="60"/>
      <c r="J134" s="54"/>
      <c r="K134" s="56"/>
      <c r="L134" s="56"/>
      <c r="M134" s="56"/>
      <c r="N134" s="56"/>
      <c r="O134" s="55"/>
    </row>
    <row r="135" spans="2:15" ht="22.5" customHeight="1">
      <c r="B135" s="2">
        <v>53</v>
      </c>
      <c r="C135" s="2">
        <v>3</v>
      </c>
      <c r="D135" s="3">
        <v>6</v>
      </c>
      <c r="E135" s="64">
        <v>5760</v>
      </c>
      <c r="F135" s="74"/>
      <c r="G135" s="77" t="s">
        <v>65</v>
      </c>
      <c r="H135" s="60"/>
      <c r="I135" s="60"/>
      <c r="J135" s="54"/>
      <c r="K135" s="56"/>
      <c r="L135" s="56"/>
      <c r="M135" s="56"/>
      <c r="N135" s="56"/>
      <c r="O135" s="55"/>
    </row>
    <row r="136" spans="2:15" ht="22.5" customHeight="1">
      <c r="B136" s="2">
        <v>54</v>
      </c>
      <c r="C136" s="2">
        <v>3</v>
      </c>
      <c r="D136" s="3">
        <v>6</v>
      </c>
      <c r="E136" s="64">
        <v>5184</v>
      </c>
      <c r="F136" s="74"/>
      <c r="G136" s="77" t="s">
        <v>66</v>
      </c>
      <c r="H136" s="60"/>
      <c r="I136" s="60"/>
      <c r="J136" s="54"/>
      <c r="K136" s="56"/>
      <c r="L136" s="56"/>
      <c r="M136" s="56"/>
      <c r="N136" s="56"/>
      <c r="O136" s="55"/>
    </row>
    <row r="137" spans="2:15" ht="22.5" customHeight="1">
      <c r="B137" s="2">
        <v>55</v>
      </c>
      <c r="C137" s="2">
        <v>3</v>
      </c>
      <c r="D137" s="3">
        <v>6</v>
      </c>
      <c r="E137" s="64">
        <v>4680</v>
      </c>
      <c r="F137" s="74"/>
      <c r="G137" s="77" t="s">
        <v>67</v>
      </c>
      <c r="H137" s="60"/>
      <c r="I137" s="60"/>
      <c r="J137" s="54"/>
      <c r="K137" s="56"/>
      <c r="L137" s="56"/>
      <c r="M137" s="56"/>
      <c r="N137" s="56"/>
      <c r="O137" s="55"/>
    </row>
    <row r="138" spans="2:15" ht="22.5" customHeight="1">
      <c r="B138" s="2">
        <v>56</v>
      </c>
      <c r="C138" s="2">
        <v>3</v>
      </c>
      <c r="D138" s="3">
        <v>6</v>
      </c>
      <c r="E138" s="64">
        <v>5652</v>
      </c>
      <c r="F138" s="74"/>
      <c r="G138" s="77" t="s">
        <v>68</v>
      </c>
      <c r="H138" s="60"/>
      <c r="I138" s="60"/>
      <c r="J138" s="54"/>
      <c r="K138" s="56"/>
      <c r="L138" s="56"/>
      <c r="M138" s="56"/>
      <c r="N138" s="56"/>
      <c r="O138" s="55"/>
    </row>
    <row r="139" spans="2:15" ht="22.5" customHeight="1">
      <c r="B139" s="2">
        <v>57</v>
      </c>
      <c r="C139" s="2">
        <v>3</v>
      </c>
      <c r="D139" s="3">
        <v>6</v>
      </c>
      <c r="E139" s="64">
        <v>4824</v>
      </c>
      <c r="F139" s="74"/>
      <c r="G139" s="77" t="s">
        <v>69</v>
      </c>
      <c r="H139" s="60"/>
      <c r="I139" s="60"/>
      <c r="J139" s="54"/>
      <c r="K139" s="56"/>
      <c r="L139" s="56"/>
      <c r="M139" s="56"/>
      <c r="N139" s="56"/>
      <c r="O139" s="55"/>
    </row>
    <row r="140" spans="2:15" ht="22.5" customHeight="1">
      <c r="B140" s="2">
        <v>58</v>
      </c>
      <c r="C140" s="2">
        <v>3</v>
      </c>
      <c r="D140" s="3">
        <v>6</v>
      </c>
      <c r="E140" s="64">
        <v>6552</v>
      </c>
      <c r="F140" s="74"/>
      <c r="G140" s="77" t="s">
        <v>70</v>
      </c>
      <c r="H140" s="60"/>
      <c r="I140" s="60"/>
      <c r="J140" s="54"/>
      <c r="K140" s="56"/>
      <c r="L140" s="56"/>
      <c r="M140" s="56"/>
      <c r="N140" s="56"/>
      <c r="O140" s="55"/>
    </row>
    <row r="141" spans="2:15" ht="22.5" customHeight="1">
      <c r="B141" s="2">
        <v>59</v>
      </c>
      <c r="C141" s="2">
        <v>3</v>
      </c>
      <c r="D141" s="3">
        <v>6</v>
      </c>
      <c r="E141" s="64">
        <v>5436</v>
      </c>
      <c r="F141" s="74"/>
      <c r="G141" s="77" t="s">
        <v>71</v>
      </c>
      <c r="H141" s="60"/>
      <c r="I141" s="60"/>
      <c r="J141" s="54"/>
      <c r="K141" s="56"/>
      <c r="L141" s="56"/>
      <c r="M141" s="56"/>
      <c r="N141" s="56"/>
      <c r="O141" s="55"/>
    </row>
    <row r="142" spans="2:15" ht="22.5" customHeight="1">
      <c r="B142" s="2">
        <v>60</v>
      </c>
      <c r="C142" s="2">
        <v>3</v>
      </c>
      <c r="D142" s="3">
        <v>6</v>
      </c>
      <c r="E142" s="64">
        <v>6192</v>
      </c>
      <c r="F142" s="74"/>
      <c r="G142" s="77" t="s">
        <v>72</v>
      </c>
      <c r="H142" s="60"/>
      <c r="I142" s="60"/>
      <c r="J142" s="54"/>
      <c r="K142" s="56"/>
      <c r="L142" s="56"/>
      <c r="M142" s="56"/>
      <c r="N142" s="56"/>
      <c r="O142" s="55"/>
    </row>
    <row r="143" spans="2:15" ht="15" customHeight="1" thickBot="1"/>
    <row r="144" spans="2:15" ht="22.5" customHeight="1" thickBot="1">
      <c r="B144" s="112" t="s">
        <v>13</v>
      </c>
      <c r="C144" s="72" t="s">
        <v>11</v>
      </c>
    </row>
    <row r="145" spans="1:10" ht="15" customHeight="1"/>
    <row r="146" spans="1:10" ht="15" customHeight="1">
      <c r="B146" s="107" t="s">
        <v>144</v>
      </c>
      <c r="C146" s="106"/>
      <c r="D146" s="86"/>
    </row>
    <row r="147" spans="1:10" ht="15" customHeight="1">
      <c r="B147" s="105" t="s">
        <v>145</v>
      </c>
      <c r="C147" s="106"/>
      <c r="D147" s="86"/>
    </row>
    <row r="148" spans="1:10" ht="15" customHeight="1">
      <c r="B148" s="105"/>
      <c r="C148" s="106"/>
      <c r="D148" s="86"/>
    </row>
    <row r="149" spans="1:10" ht="15" customHeight="1">
      <c r="B149" s="105" t="s">
        <v>146</v>
      </c>
      <c r="C149" s="107" t="s">
        <v>152</v>
      </c>
      <c r="D149" s="86"/>
    </row>
    <row r="150" spans="1:10" ht="15" customHeight="1">
      <c r="B150" s="105"/>
      <c r="C150" s="106" t="s">
        <v>157</v>
      </c>
      <c r="D150" s="86"/>
    </row>
    <row r="151" spans="1:10" ht="15" customHeight="1">
      <c r="B151" s="105"/>
      <c r="C151" s="106" t="s">
        <v>158</v>
      </c>
      <c r="D151" s="86"/>
    </row>
    <row r="152" spans="1:10" ht="15" customHeight="1">
      <c r="B152" s="105"/>
      <c r="C152" s="106"/>
      <c r="D152" s="86"/>
    </row>
    <row r="153" spans="1:10" ht="15" customHeight="1">
      <c r="A153" s="24"/>
      <c r="B153" s="105" t="s">
        <v>176</v>
      </c>
      <c r="C153" s="108" t="s">
        <v>186</v>
      </c>
      <c r="D153" s="87"/>
      <c r="E153" s="24"/>
      <c r="F153" s="24"/>
      <c r="G153" s="24"/>
      <c r="H153" s="24"/>
      <c r="I153" s="24"/>
      <c r="J153" s="24"/>
    </row>
    <row r="154" spans="1:10" ht="15" customHeight="1">
      <c r="A154" s="24"/>
      <c r="B154" s="105"/>
      <c r="C154" s="108" t="s">
        <v>187</v>
      </c>
      <c r="D154" s="87"/>
      <c r="E154" s="24"/>
      <c r="F154" s="24"/>
      <c r="G154" s="24"/>
      <c r="H154" s="24"/>
      <c r="I154" s="24"/>
      <c r="J154" s="24"/>
    </row>
    <row r="155" spans="1:10" ht="15" customHeight="1">
      <c r="A155" s="24"/>
      <c r="B155" s="105"/>
      <c r="C155" s="108" t="s">
        <v>188</v>
      </c>
      <c r="D155" s="87"/>
      <c r="E155" s="24"/>
      <c r="F155" s="24"/>
      <c r="G155" s="24"/>
      <c r="H155" s="24"/>
      <c r="I155" s="24"/>
      <c r="J155" s="24"/>
    </row>
    <row r="156" spans="1:10" ht="15" customHeight="1" thickBot="1"/>
    <row r="157" spans="1:10" s="87" customFormat="1" ht="22.5" customHeight="1" thickBot="1">
      <c r="A157" s="86"/>
      <c r="B157" s="53" t="s">
        <v>2</v>
      </c>
      <c r="C157" s="70" t="s">
        <v>3</v>
      </c>
      <c r="D157" s="53" t="s">
        <v>4</v>
      </c>
      <c r="E157" s="93" t="s">
        <v>5</v>
      </c>
      <c r="F157" s="86"/>
      <c r="G157" s="53" t="s">
        <v>120</v>
      </c>
      <c r="H157" s="86"/>
      <c r="I157" s="86"/>
      <c r="J157" s="86"/>
    </row>
    <row r="158" spans="1:10" ht="15" customHeight="1"/>
    <row r="159" spans="1:10" ht="22.5" customHeight="1">
      <c r="B159" s="10" t="s">
        <v>14</v>
      </c>
      <c r="C159" s="2">
        <v>4</v>
      </c>
      <c r="D159" s="11">
        <v>0</v>
      </c>
      <c r="E159" s="62">
        <v>27175</v>
      </c>
      <c r="F159" s="74"/>
      <c r="G159" s="100" t="s">
        <v>75</v>
      </c>
      <c r="H159" s="29"/>
      <c r="I159" s="29"/>
    </row>
    <row r="160" spans="1:10" ht="15" customHeight="1">
      <c r="E160" s="63"/>
      <c r="G160" s="101"/>
      <c r="H160" s="29"/>
      <c r="I160" s="29"/>
    </row>
    <row r="161" spans="2:9" ht="22.5" customHeight="1">
      <c r="B161" s="2">
        <v>61</v>
      </c>
      <c r="C161" s="2">
        <v>4</v>
      </c>
      <c r="D161" s="3">
        <v>7</v>
      </c>
      <c r="E161" s="62">
        <v>14750</v>
      </c>
      <c r="F161" s="74"/>
      <c r="G161" s="100" t="s">
        <v>76</v>
      </c>
      <c r="H161" s="29"/>
      <c r="I161" s="29"/>
    </row>
    <row r="162" spans="2:9" ht="22.5" customHeight="1">
      <c r="B162" s="2">
        <v>62</v>
      </c>
      <c r="C162" s="2">
        <v>4</v>
      </c>
      <c r="D162" s="3">
        <v>7</v>
      </c>
      <c r="E162" s="62">
        <v>22850</v>
      </c>
      <c r="F162" s="74"/>
      <c r="G162" s="100" t="s">
        <v>77</v>
      </c>
      <c r="H162" s="29"/>
      <c r="I162" s="29"/>
    </row>
    <row r="163" spans="2:9" ht="22.5" customHeight="1">
      <c r="B163" s="2">
        <v>63</v>
      </c>
      <c r="C163" s="2">
        <v>4</v>
      </c>
      <c r="D163" s="3">
        <v>7</v>
      </c>
      <c r="E163" s="62">
        <v>13950</v>
      </c>
      <c r="F163" s="74"/>
      <c r="G163" s="100" t="s">
        <v>78</v>
      </c>
      <c r="H163" s="29"/>
      <c r="I163" s="29"/>
    </row>
    <row r="164" spans="2:9" ht="22.5" customHeight="1">
      <c r="B164" s="2">
        <v>64</v>
      </c>
      <c r="C164" s="2">
        <v>4</v>
      </c>
      <c r="D164" s="3">
        <v>7</v>
      </c>
      <c r="E164" s="62">
        <v>19700</v>
      </c>
      <c r="F164" s="74"/>
      <c r="G164" s="100" t="s">
        <v>79</v>
      </c>
      <c r="H164" s="29"/>
      <c r="I164" s="29"/>
    </row>
    <row r="165" spans="2:9" ht="22.5" customHeight="1">
      <c r="B165" s="2">
        <v>65</v>
      </c>
      <c r="C165" s="2">
        <v>4</v>
      </c>
      <c r="D165" s="3">
        <v>7</v>
      </c>
      <c r="E165" s="62">
        <v>21775</v>
      </c>
      <c r="F165" s="74"/>
      <c r="G165" s="100" t="s">
        <v>80</v>
      </c>
      <c r="H165" s="29"/>
      <c r="I165" s="29"/>
    </row>
    <row r="166" spans="2:9" ht="22.5" customHeight="1">
      <c r="B166" s="2">
        <v>66</v>
      </c>
      <c r="C166" s="2">
        <v>4</v>
      </c>
      <c r="D166" s="3">
        <v>7</v>
      </c>
      <c r="E166" s="62">
        <v>20950</v>
      </c>
      <c r="F166" s="74"/>
      <c r="G166" s="100" t="s">
        <v>81</v>
      </c>
      <c r="H166" s="29"/>
      <c r="I166" s="29"/>
    </row>
    <row r="167" spans="2:9" ht="22.5" customHeight="1">
      <c r="B167" s="2">
        <v>67</v>
      </c>
      <c r="C167" s="2">
        <v>4</v>
      </c>
      <c r="D167" s="3">
        <v>7</v>
      </c>
      <c r="E167" s="62">
        <v>15550</v>
      </c>
      <c r="F167" s="74"/>
      <c r="G167" s="100" t="s">
        <v>82</v>
      </c>
      <c r="H167" s="29"/>
      <c r="I167" s="29"/>
    </row>
    <row r="168" spans="2:9" ht="22.5" customHeight="1">
      <c r="B168" s="2">
        <v>68</v>
      </c>
      <c r="C168" s="2">
        <v>4</v>
      </c>
      <c r="D168" s="3">
        <v>7</v>
      </c>
      <c r="E168" s="62">
        <v>22675</v>
      </c>
      <c r="F168" s="74"/>
      <c r="G168" s="100" t="s">
        <v>83</v>
      </c>
      <c r="H168" s="29"/>
      <c r="I168" s="29"/>
    </row>
    <row r="169" spans="2:9" ht="22.5" customHeight="1">
      <c r="B169" s="2">
        <v>69</v>
      </c>
      <c r="C169" s="2">
        <v>4</v>
      </c>
      <c r="D169" s="3">
        <v>7</v>
      </c>
      <c r="E169" s="62">
        <v>25650</v>
      </c>
      <c r="F169" s="74"/>
      <c r="G169" s="100" t="s">
        <v>84</v>
      </c>
      <c r="H169" s="29"/>
      <c r="I169" s="29"/>
    </row>
    <row r="170" spans="2:9" ht="22.5" customHeight="1">
      <c r="B170" s="2">
        <v>70</v>
      </c>
      <c r="C170" s="2">
        <v>4</v>
      </c>
      <c r="D170" s="3">
        <v>7</v>
      </c>
      <c r="E170" s="62">
        <v>24650</v>
      </c>
      <c r="F170" s="74"/>
      <c r="G170" s="100" t="s">
        <v>85</v>
      </c>
      <c r="H170" s="29"/>
      <c r="I170" s="29"/>
    </row>
    <row r="171" spans="2:9" ht="22.5" customHeight="1">
      <c r="B171" s="2">
        <v>71</v>
      </c>
      <c r="C171" s="2">
        <v>4</v>
      </c>
      <c r="D171" s="3">
        <v>7</v>
      </c>
      <c r="E171" s="62">
        <v>25200</v>
      </c>
      <c r="F171" s="74"/>
      <c r="G171" s="100" t="s">
        <v>86</v>
      </c>
      <c r="H171" s="29"/>
      <c r="I171" s="29"/>
    </row>
    <row r="172" spans="2:9" ht="22.5" customHeight="1">
      <c r="B172" s="2">
        <v>72</v>
      </c>
      <c r="C172" s="2">
        <v>4</v>
      </c>
      <c r="D172" s="3">
        <v>7</v>
      </c>
      <c r="E172" s="62">
        <v>23475</v>
      </c>
      <c r="F172" s="74"/>
      <c r="G172" s="100" t="s">
        <v>87</v>
      </c>
      <c r="H172" s="29"/>
      <c r="I172" s="29"/>
    </row>
    <row r="173" spans="2:9" ht="22.5" customHeight="1">
      <c r="B173" s="2">
        <v>73</v>
      </c>
      <c r="C173" s="2">
        <v>4</v>
      </c>
      <c r="D173" s="3">
        <v>7</v>
      </c>
      <c r="E173" s="62">
        <v>16375</v>
      </c>
      <c r="F173" s="74"/>
      <c r="G173" s="100" t="s">
        <v>88</v>
      </c>
      <c r="H173" s="29"/>
      <c r="I173" s="29"/>
    </row>
    <row r="174" spans="2:9" ht="22.5" customHeight="1">
      <c r="B174" s="2">
        <v>74</v>
      </c>
      <c r="C174" s="2">
        <v>4</v>
      </c>
      <c r="D174" s="3">
        <v>7</v>
      </c>
      <c r="E174" s="62">
        <v>25900</v>
      </c>
      <c r="F174" s="74"/>
      <c r="G174" s="100" t="s">
        <v>89</v>
      </c>
      <c r="H174" s="29"/>
      <c r="I174" s="29"/>
    </row>
    <row r="175" spans="2:9" ht="22.5" customHeight="1">
      <c r="B175" s="2">
        <v>75</v>
      </c>
      <c r="C175" s="2">
        <v>4</v>
      </c>
      <c r="D175" s="3">
        <v>7</v>
      </c>
      <c r="E175" s="62">
        <v>12675</v>
      </c>
      <c r="F175" s="74"/>
      <c r="G175" s="100" t="s">
        <v>90</v>
      </c>
      <c r="H175" s="29"/>
      <c r="I175" s="29"/>
    </row>
    <row r="176" spans="2:9" ht="22.5" customHeight="1">
      <c r="B176" s="2">
        <v>76</v>
      </c>
      <c r="C176" s="2">
        <v>4</v>
      </c>
      <c r="D176" s="3">
        <v>7</v>
      </c>
      <c r="E176" s="62">
        <v>23750</v>
      </c>
      <c r="F176" s="74"/>
      <c r="G176" s="100" t="s">
        <v>91</v>
      </c>
      <c r="H176" s="29"/>
      <c r="I176" s="29"/>
    </row>
    <row r="177" spans="1:10" ht="22.5" customHeight="1">
      <c r="B177" s="2">
        <v>77</v>
      </c>
      <c r="C177" s="2">
        <v>4</v>
      </c>
      <c r="D177" s="3">
        <v>7</v>
      </c>
      <c r="E177" s="62">
        <v>18350</v>
      </c>
      <c r="F177" s="74"/>
      <c r="G177" s="100" t="s">
        <v>92</v>
      </c>
      <c r="H177" s="29"/>
      <c r="I177" s="29"/>
    </row>
    <row r="178" spans="1:10" ht="22.5" customHeight="1">
      <c r="B178" s="2">
        <v>78</v>
      </c>
      <c r="C178" s="2">
        <v>4</v>
      </c>
      <c r="D178" s="3">
        <v>7</v>
      </c>
      <c r="E178" s="62">
        <v>22225</v>
      </c>
      <c r="F178" s="74"/>
      <c r="G178" s="100" t="s">
        <v>93</v>
      </c>
      <c r="H178" s="29"/>
      <c r="I178" s="29"/>
    </row>
    <row r="179" spans="1:10" ht="22.5" customHeight="1">
      <c r="B179" s="2">
        <v>79</v>
      </c>
      <c r="C179" s="2">
        <v>4</v>
      </c>
      <c r="D179" s="3">
        <v>7</v>
      </c>
      <c r="E179" s="62">
        <v>22675</v>
      </c>
      <c r="F179" s="74"/>
      <c r="G179" s="100" t="s">
        <v>94</v>
      </c>
      <c r="H179" s="29"/>
      <c r="I179" s="29"/>
    </row>
    <row r="180" spans="1:10" ht="22.5" customHeight="1">
      <c r="B180" s="2">
        <v>80</v>
      </c>
      <c r="C180" s="2">
        <v>4</v>
      </c>
      <c r="D180" s="3">
        <v>7</v>
      </c>
      <c r="E180" s="62">
        <v>13575</v>
      </c>
      <c r="F180" s="74"/>
      <c r="G180" s="100" t="s">
        <v>95</v>
      </c>
      <c r="H180" s="29"/>
      <c r="I180" s="29"/>
    </row>
    <row r="181" spans="1:10" ht="15" customHeight="1" thickBot="1"/>
    <row r="182" spans="1:10" ht="22.5" customHeight="1" thickBot="1">
      <c r="B182" s="112" t="s">
        <v>15</v>
      </c>
      <c r="C182" s="73" t="s">
        <v>119</v>
      </c>
    </row>
    <row r="183" spans="1:10" ht="15" customHeight="1"/>
    <row r="184" spans="1:10" ht="15" customHeight="1">
      <c r="B184" s="107" t="s">
        <v>129</v>
      </c>
      <c r="C184" s="106"/>
      <c r="D184" s="86"/>
    </row>
    <row r="185" spans="1:10" ht="15" customHeight="1">
      <c r="B185" s="107" t="s">
        <v>130</v>
      </c>
      <c r="C185" s="106"/>
      <c r="D185" s="86"/>
    </row>
    <row r="186" spans="1:10" ht="15" customHeight="1">
      <c r="B186" s="105" t="s">
        <v>131</v>
      </c>
      <c r="C186" s="106"/>
      <c r="D186" s="86"/>
    </row>
    <row r="187" spans="1:10" ht="15" customHeight="1">
      <c r="B187" s="105"/>
      <c r="C187" s="106"/>
      <c r="D187" s="86"/>
    </row>
    <row r="188" spans="1:10" ht="15" customHeight="1">
      <c r="B188" s="105" t="s">
        <v>151</v>
      </c>
      <c r="C188" s="107" t="s">
        <v>169</v>
      </c>
      <c r="D188" s="86"/>
    </row>
    <row r="189" spans="1:10" ht="15" customHeight="1">
      <c r="B189" s="105"/>
      <c r="C189" s="108" t="s">
        <v>147</v>
      </c>
      <c r="D189" s="86"/>
    </row>
    <row r="190" spans="1:10" ht="15" customHeight="1">
      <c r="B190" s="105"/>
      <c r="C190" s="108" t="s">
        <v>170</v>
      </c>
      <c r="D190" s="86"/>
    </row>
    <row r="191" spans="1:10" ht="15" customHeight="1">
      <c r="B191" s="105"/>
      <c r="C191" s="108"/>
      <c r="D191" s="86"/>
    </row>
    <row r="192" spans="1:10" ht="15" customHeight="1">
      <c r="A192" s="24"/>
      <c r="B192" s="105" t="s">
        <v>176</v>
      </c>
      <c r="C192" s="108" t="s">
        <v>189</v>
      </c>
      <c r="D192" s="87"/>
      <c r="E192" s="24"/>
      <c r="F192" s="24"/>
      <c r="G192" s="24"/>
      <c r="H192" s="24"/>
      <c r="I192" s="24"/>
      <c r="J192" s="24"/>
    </row>
    <row r="193" spans="1:10" ht="15" customHeight="1">
      <c r="A193" s="24"/>
      <c r="B193" s="105"/>
      <c r="C193" s="108" t="s">
        <v>190</v>
      </c>
      <c r="D193" s="87"/>
      <c r="E193" s="24"/>
      <c r="F193" s="24"/>
      <c r="G193" s="24"/>
      <c r="H193" s="24"/>
      <c r="I193" s="24"/>
      <c r="J193" s="24"/>
    </row>
    <row r="194" spans="1:10" ht="15" customHeight="1">
      <c r="A194" s="24"/>
      <c r="B194" s="105"/>
      <c r="C194" s="108" t="s">
        <v>191</v>
      </c>
      <c r="D194" s="87"/>
      <c r="E194" s="24"/>
      <c r="F194" s="24"/>
      <c r="G194" s="24"/>
      <c r="H194" s="24"/>
      <c r="I194" s="24"/>
      <c r="J194" s="24"/>
    </row>
    <row r="195" spans="1:10" ht="15" customHeight="1" thickBot="1"/>
    <row r="196" spans="1:10" s="87" customFormat="1" ht="22.5" customHeight="1" thickBot="1">
      <c r="A196" s="86"/>
      <c r="B196" s="53" t="s">
        <v>2</v>
      </c>
      <c r="C196" s="70" t="s">
        <v>3</v>
      </c>
      <c r="D196" s="53" t="s">
        <v>4</v>
      </c>
      <c r="E196" s="93" t="s">
        <v>5</v>
      </c>
      <c r="F196" s="86"/>
      <c r="G196" s="53" t="s">
        <v>96</v>
      </c>
      <c r="H196" s="86"/>
      <c r="I196" s="86"/>
      <c r="J196" s="86"/>
    </row>
    <row r="197" spans="1:10" ht="15" customHeight="1">
      <c r="G197" s="86"/>
    </row>
    <row r="198" spans="1:10" ht="22.5" customHeight="1">
      <c r="B198" s="10" t="s">
        <v>16</v>
      </c>
      <c r="C198" s="2">
        <v>5</v>
      </c>
      <c r="D198" s="11">
        <v>0</v>
      </c>
      <c r="E198" s="1">
        <v>130</v>
      </c>
      <c r="F198" s="74"/>
      <c r="G198" s="100">
        <v>0</v>
      </c>
      <c r="H198" s="29"/>
      <c r="I198" s="29"/>
    </row>
    <row r="199" spans="1:10" ht="15" customHeight="1">
      <c r="G199" s="101"/>
      <c r="H199" s="26"/>
      <c r="I199" s="26"/>
    </row>
    <row r="200" spans="1:10" ht="22.5" customHeight="1">
      <c r="B200" s="2">
        <v>81</v>
      </c>
      <c r="C200" s="2">
        <v>5</v>
      </c>
      <c r="D200" s="3">
        <v>10</v>
      </c>
      <c r="E200" s="1">
        <v>80</v>
      </c>
      <c r="F200" s="74"/>
      <c r="G200" s="100">
        <v>20</v>
      </c>
      <c r="H200" s="29"/>
      <c r="I200" s="29"/>
    </row>
    <row r="201" spans="1:10" ht="22.5" customHeight="1">
      <c r="B201" s="2">
        <v>82</v>
      </c>
      <c r="C201" s="2">
        <v>5</v>
      </c>
      <c r="D201" s="3">
        <v>10</v>
      </c>
      <c r="E201" s="1">
        <v>55</v>
      </c>
      <c r="F201" s="74"/>
      <c r="G201" s="100">
        <v>19</v>
      </c>
      <c r="H201" s="29"/>
      <c r="I201" s="29"/>
    </row>
    <row r="202" spans="1:10" ht="22.5" customHeight="1">
      <c r="B202" s="2">
        <v>83</v>
      </c>
      <c r="C202" s="2">
        <v>5</v>
      </c>
      <c r="D202" s="3">
        <v>10</v>
      </c>
      <c r="E202" s="1">
        <v>145</v>
      </c>
      <c r="F202" s="74"/>
      <c r="G202" s="100">
        <v>1</v>
      </c>
      <c r="H202" s="29"/>
      <c r="I202" s="29"/>
    </row>
    <row r="203" spans="1:10" ht="22.5" customHeight="1">
      <c r="B203" s="2">
        <v>84</v>
      </c>
      <c r="C203" s="2">
        <v>5</v>
      </c>
      <c r="D203" s="3">
        <v>10</v>
      </c>
      <c r="E203" s="1">
        <v>80</v>
      </c>
      <c r="F203" s="74"/>
      <c r="G203" s="100">
        <v>11</v>
      </c>
      <c r="H203" s="29"/>
      <c r="I203" s="29"/>
    </row>
    <row r="204" spans="1:10" ht="22.5" customHeight="1">
      <c r="B204" s="2">
        <v>85</v>
      </c>
      <c r="C204" s="2">
        <v>5</v>
      </c>
      <c r="D204" s="3">
        <v>10</v>
      </c>
      <c r="E204" s="1">
        <v>130</v>
      </c>
      <c r="F204" s="74"/>
      <c r="G204" s="100">
        <v>7</v>
      </c>
      <c r="H204" s="29"/>
      <c r="I204" s="29"/>
    </row>
    <row r="205" spans="1:10" ht="22.5" customHeight="1">
      <c r="B205" s="2">
        <v>86</v>
      </c>
      <c r="C205" s="2">
        <v>5</v>
      </c>
      <c r="D205" s="3">
        <v>10</v>
      </c>
      <c r="E205" s="1">
        <v>70</v>
      </c>
      <c r="F205" s="74"/>
      <c r="G205" s="100">
        <v>12</v>
      </c>
      <c r="H205" s="29"/>
      <c r="I205" s="29"/>
    </row>
    <row r="206" spans="1:10" ht="22.5" customHeight="1">
      <c r="B206" s="2">
        <v>87</v>
      </c>
      <c r="C206" s="2">
        <v>5</v>
      </c>
      <c r="D206" s="3">
        <v>10</v>
      </c>
      <c r="E206" s="1">
        <v>135</v>
      </c>
      <c r="F206" s="74"/>
      <c r="G206" s="100">
        <v>4</v>
      </c>
      <c r="H206" s="29"/>
      <c r="I206" s="29"/>
    </row>
    <row r="207" spans="1:10" ht="22.5" customHeight="1">
      <c r="B207" s="2">
        <v>88</v>
      </c>
      <c r="C207" s="2">
        <v>5</v>
      </c>
      <c r="D207" s="3">
        <v>10</v>
      </c>
      <c r="E207" s="1">
        <v>115</v>
      </c>
      <c r="F207" s="74"/>
      <c r="G207" s="100">
        <v>9</v>
      </c>
      <c r="H207" s="29"/>
      <c r="I207" s="29"/>
    </row>
    <row r="208" spans="1:10" ht="22.5" customHeight="1">
      <c r="B208" s="2">
        <v>89</v>
      </c>
      <c r="C208" s="2">
        <v>5</v>
      </c>
      <c r="D208" s="3">
        <v>10</v>
      </c>
      <c r="E208" s="1">
        <v>75</v>
      </c>
      <c r="F208" s="74"/>
      <c r="G208" s="100">
        <v>16</v>
      </c>
      <c r="H208" s="29"/>
      <c r="I208" s="29"/>
    </row>
    <row r="209" spans="2:9" ht="22.5" customHeight="1">
      <c r="B209" s="2">
        <v>90</v>
      </c>
      <c r="C209" s="2">
        <v>5</v>
      </c>
      <c r="D209" s="3">
        <v>10</v>
      </c>
      <c r="E209" s="1">
        <v>60</v>
      </c>
      <c r="F209" s="74"/>
      <c r="G209" s="100">
        <v>10</v>
      </c>
      <c r="H209" s="29"/>
      <c r="I209" s="29"/>
    </row>
    <row r="210" spans="2:9" ht="22.5" customHeight="1">
      <c r="B210" s="2">
        <v>91</v>
      </c>
      <c r="C210" s="2">
        <v>5</v>
      </c>
      <c r="D210" s="3">
        <v>10</v>
      </c>
      <c r="E210" s="1">
        <v>220</v>
      </c>
      <c r="F210" s="74"/>
      <c r="G210" s="100">
        <v>5</v>
      </c>
      <c r="H210" s="29"/>
      <c r="I210" s="29"/>
    </row>
    <row r="211" spans="2:9" ht="22.5" customHeight="1">
      <c r="B211" s="2">
        <v>92</v>
      </c>
      <c r="C211" s="2">
        <v>5</v>
      </c>
      <c r="D211" s="3">
        <v>10</v>
      </c>
      <c r="E211" s="1">
        <v>115</v>
      </c>
      <c r="F211" s="74"/>
      <c r="G211" s="100">
        <v>8</v>
      </c>
      <c r="H211" s="29"/>
      <c r="I211" s="29"/>
    </row>
    <row r="212" spans="2:9" ht="22.5" customHeight="1">
      <c r="B212" s="2">
        <v>93</v>
      </c>
      <c r="C212" s="2">
        <v>5</v>
      </c>
      <c r="D212" s="3">
        <v>10</v>
      </c>
      <c r="E212" s="1">
        <v>110</v>
      </c>
      <c r="F212" s="74"/>
      <c r="G212" s="100">
        <v>15</v>
      </c>
      <c r="H212" s="29"/>
      <c r="I212" s="29"/>
    </row>
    <row r="213" spans="2:9" ht="22.5" customHeight="1">
      <c r="B213" s="2">
        <v>94</v>
      </c>
      <c r="C213" s="2">
        <v>5</v>
      </c>
      <c r="D213" s="3">
        <v>10</v>
      </c>
      <c r="E213" s="1">
        <v>35</v>
      </c>
      <c r="F213" s="74"/>
      <c r="G213" s="100">
        <v>18</v>
      </c>
      <c r="H213" s="29"/>
      <c r="I213" s="29"/>
    </row>
    <row r="214" spans="2:9" ht="22.5" customHeight="1">
      <c r="B214" s="2">
        <v>95</v>
      </c>
      <c r="C214" s="2">
        <v>5</v>
      </c>
      <c r="D214" s="3">
        <v>10</v>
      </c>
      <c r="E214" s="1">
        <v>110</v>
      </c>
      <c r="F214" s="74"/>
      <c r="G214" s="100">
        <v>13</v>
      </c>
      <c r="H214" s="29"/>
      <c r="I214" s="29"/>
    </row>
    <row r="215" spans="2:9" ht="22.5" customHeight="1">
      <c r="B215" s="2">
        <v>96</v>
      </c>
      <c r="C215" s="2">
        <v>5</v>
      </c>
      <c r="D215" s="3">
        <v>10</v>
      </c>
      <c r="E215" s="1">
        <v>90</v>
      </c>
      <c r="F215" s="74"/>
      <c r="G215" s="100">
        <v>3</v>
      </c>
      <c r="H215" s="29"/>
      <c r="I215" s="29"/>
    </row>
    <row r="216" spans="2:9" ht="22.5" customHeight="1">
      <c r="B216" s="2">
        <v>97</v>
      </c>
      <c r="C216" s="2">
        <v>5</v>
      </c>
      <c r="D216" s="3">
        <v>10</v>
      </c>
      <c r="E216" s="1">
        <v>70</v>
      </c>
      <c r="F216" s="74"/>
      <c r="G216" s="100">
        <v>2</v>
      </c>
      <c r="H216" s="29"/>
      <c r="I216" s="29"/>
    </row>
    <row r="217" spans="2:9" ht="22.5" customHeight="1">
      <c r="B217" s="2">
        <v>98</v>
      </c>
      <c r="C217" s="2">
        <v>5</v>
      </c>
      <c r="D217" s="3">
        <v>10</v>
      </c>
      <c r="E217" s="1">
        <v>90</v>
      </c>
      <c r="F217" s="74"/>
      <c r="G217" s="100">
        <v>17</v>
      </c>
      <c r="H217" s="29"/>
      <c r="I217" s="29"/>
    </row>
    <row r="218" spans="2:9" ht="22.5" customHeight="1">
      <c r="B218" s="2">
        <v>99</v>
      </c>
      <c r="C218" s="2">
        <v>5</v>
      </c>
      <c r="D218" s="3">
        <v>10</v>
      </c>
      <c r="E218" s="1">
        <v>50</v>
      </c>
      <c r="F218" s="74"/>
      <c r="G218" s="100">
        <v>14</v>
      </c>
      <c r="H218" s="29"/>
      <c r="I218" s="29"/>
    </row>
    <row r="219" spans="2:9" ht="22.5" customHeight="1">
      <c r="B219" s="2">
        <v>100</v>
      </c>
      <c r="C219" s="2">
        <v>5</v>
      </c>
      <c r="D219" s="3">
        <v>10</v>
      </c>
      <c r="E219" s="1">
        <v>175</v>
      </c>
      <c r="F219" s="74"/>
      <c r="G219" s="100">
        <v>6</v>
      </c>
      <c r="H219" s="29"/>
      <c r="I219" s="29"/>
    </row>
    <row r="220" spans="2:9" ht="15.75" thickBot="1"/>
    <row r="221" spans="2:9" ht="22.5" customHeight="1" thickBot="1">
      <c r="B221" s="112" t="s">
        <v>24</v>
      </c>
      <c r="C221" s="72" t="s">
        <v>11</v>
      </c>
    </row>
    <row r="222" spans="2:9" ht="15" customHeight="1"/>
    <row r="223" spans="2:9" ht="15" customHeight="1">
      <c r="B223" s="107" t="s">
        <v>132</v>
      </c>
      <c r="C223" s="106"/>
      <c r="D223" s="86"/>
    </row>
    <row r="224" spans="2:9" ht="15" customHeight="1">
      <c r="B224" s="105" t="s">
        <v>211</v>
      </c>
      <c r="C224" s="106"/>
      <c r="D224" s="86"/>
    </row>
    <row r="225" spans="1:10" ht="15" customHeight="1">
      <c r="B225" s="105"/>
      <c r="C225" s="106"/>
      <c r="D225" s="86"/>
    </row>
    <row r="226" spans="1:10" ht="15" customHeight="1">
      <c r="B226" s="105" t="s">
        <v>150</v>
      </c>
      <c r="C226" s="107" t="s">
        <v>169</v>
      </c>
      <c r="D226" s="86"/>
    </row>
    <row r="227" spans="1:10" ht="15" customHeight="1">
      <c r="B227" s="105"/>
      <c r="C227" s="106" t="s">
        <v>148</v>
      </c>
      <c r="D227" s="86"/>
    </row>
    <row r="228" spans="1:10" ht="15" customHeight="1">
      <c r="B228" s="105"/>
      <c r="C228" s="106" t="s">
        <v>149</v>
      </c>
      <c r="D228" s="86"/>
    </row>
    <row r="229" spans="1:10" ht="15" customHeight="1">
      <c r="B229" s="105"/>
      <c r="C229" s="106" t="s">
        <v>171</v>
      </c>
      <c r="D229" s="86"/>
    </row>
    <row r="230" spans="1:10" s="28" customFormat="1" ht="15" customHeight="1">
      <c r="A230" s="27"/>
      <c r="B230" s="109"/>
      <c r="C230" s="110"/>
      <c r="D230" s="109"/>
      <c r="E230" s="27"/>
      <c r="F230" s="27"/>
      <c r="G230" s="27"/>
      <c r="H230" s="27"/>
      <c r="I230" s="27"/>
      <c r="J230" s="27"/>
    </row>
    <row r="231" spans="1:10" ht="15" customHeight="1">
      <c r="A231" s="24"/>
      <c r="B231" s="105" t="s">
        <v>176</v>
      </c>
      <c r="C231" s="108" t="s">
        <v>192</v>
      </c>
      <c r="D231" s="87"/>
      <c r="E231" s="24"/>
      <c r="F231" s="24"/>
      <c r="G231" s="24"/>
      <c r="H231" s="24"/>
      <c r="I231" s="24"/>
      <c r="J231" s="24"/>
    </row>
    <row r="232" spans="1:10" ht="15" customHeight="1">
      <c r="A232" s="24"/>
      <c r="B232" s="105"/>
      <c r="C232" s="108" t="s">
        <v>193</v>
      </c>
      <c r="D232" s="87"/>
      <c r="E232" s="24"/>
      <c r="F232" s="24"/>
      <c r="G232" s="24"/>
      <c r="H232" s="24"/>
      <c r="I232" s="24"/>
      <c r="J232" s="24"/>
    </row>
    <row r="233" spans="1:10" ht="15" customHeight="1">
      <c r="A233" s="24"/>
      <c r="B233" s="105"/>
      <c r="C233" s="108" t="s">
        <v>194</v>
      </c>
      <c r="D233" s="87"/>
      <c r="E233" s="24"/>
      <c r="F233" s="24"/>
      <c r="G233" s="24"/>
      <c r="H233" s="24"/>
      <c r="I233" s="24"/>
      <c r="J233" s="24"/>
    </row>
    <row r="234" spans="1:10" ht="15" customHeight="1" thickBot="1"/>
    <row r="235" spans="1:10" s="87" customFormat="1" ht="22.5" customHeight="1" thickBot="1">
      <c r="A235" s="86"/>
      <c r="B235" s="53" t="s">
        <v>2</v>
      </c>
      <c r="C235" s="70" t="s">
        <v>3</v>
      </c>
      <c r="D235" s="53" t="s">
        <v>4</v>
      </c>
      <c r="E235" s="93" t="s">
        <v>5</v>
      </c>
      <c r="F235" s="86"/>
      <c r="G235" s="53" t="s">
        <v>96</v>
      </c>
      <c r="H235" s="86"/>
      <c r="I235" s="86"/>
      <c r="J235" s="86"/>
    </row>
    <row r="236" spans="1:10" ht="15" customHeight="1">
      <c r="G236" s="86"/>
    </row>
    <row r="237" spans="1:10" ht="22.5" customHeight="1">
      <c r="B237" s="10" t="s">
        <v>25</v>
      </c>
      <c r="C237" s="2">
        <v>6</v>
      </c>
      <c r="D237" s="11">
        <v>0</v>
      </c>
      <c r="E237" s="1">
        <v>96</v>
      </c>
      <c r="F237" s="74"/>
      <c r="G237" s="100">
        <v>0</v>
      </c>
      <c r="H237" s="29"/>
      <c r="I237" s="29"/>
    </row>
    <row r="238" spans="1:10" ht="15" customHeight="1">
      <c r="G238" s="101"/>
      <c r="H238" s="26"/>
      <c r="I238" s="26"/>
    </row>
    <row r="239" spans="1:10" ht="22.5" customHeight="1">
      <c r="B239" s="2">
        <v>101</v>
      </c>
      <c r="C239" s="2">
        <v>6</v>
      </c>
      <c r="D239" s="3">
        <v>7</v>
      </c>
      <c r="E239" s="1">
        <v>112</v>
      </c>
      <c r="F239" s="74"/>
      <c r="G239" s="100">
        <v>7</v>
      </c>
      <c r="H239" s="29"/>
      <c r="I239" s="29"/>
    </row>
    <row r="240" spans="1:10" ht="22.5" customHeight="1">
      <c r="B240" s="2">
        <v>102</v>
      </c>
      <c r="C240" s="2">
        <v>6</v>
      </c>
      <c r="D240" s="3">
        <v>7</v>
      </c>
      <c r="E240" s="1">
        <v>71</v>
      </c>
      <c r="F240" s="74"/>
      <c r="G240" s="100">
        <v>20</v>
      </c>
      <c r="H240" s="29"/>
      <c r="I240" s="29"/>
    </row>
    <row r="241" spans="2:9" ht="22.5" customHeight="1">
      <c r="B241" s="2">
        <v>103</v>
      </c>
      <c r="C241" s="2">
        <v>6</v>
      </c>
      <c r="D241" s="3">
        <v>7</v>
      </c>
      <c r="E241" s="1">
        <v>39</v>
      </c>
      <c r="F241" s="74"/>
      <c r="G241" s="100">
        <v>19</v>
      </c>
      <c r="H241" s="29"/>
      <c r="I241" s="29"/>
    </row>
    <row r="242" spans="2:9" ht="22.5" customHeight="1">
      <c r="B242" s="2">
        <v>104</v>
      </c>
      <c r="C242" s="2">
        <v>6</v>
      </c>
      <c r="D242" s="3">
        <v>7</v>
      </c>
      <c r="E242" s="1">
        <v>57</v>
      </c>
      <c r="F242" s="74"/>
      <c r="G242" s="100">
        <v>11</v>
      </c>
      <c r="H242" s="29"/>
      <c r="I242" s="29"/>
    </row>
    <row r="243" spans="2:9" ht="22.5" customHeight="1">
      <c r="B243" s="2">
        <v>105</v>
      </c>
      <c r="C243" s="2">
        <v>6</v>
      </c>
      <c r="D243" s="3">
        <v>7</v>
      </c>
      <c r="E243" s="1">
        <v>141</v>
      </c>
      <c r="F243" s="74"/>
      <c r="G243" s="100">
        <v>6</v>
      </c>
      <c r="H243" s="29"/>
      <c r="I243" s="29"/>
    </row>
    <row r="244" spans="2:9" ht="22.5" customHeight="1">
      <c r="B244" s="2">
        <v>106</v>
      </c>
      <c r="C244" s="2">
        <v>6</v>
      </c>
      <c r="D244" s="3">
        <v>7</v>
      </c>
      <c r="E244" s="1">
        <v>166</v>
      </c>
      <c r="F244" s="74"/>
      <c r="G244" s="100">
        <v>5</v>
      </c>
      <c r="H244" s="29"/>
      <c r="I244" s="29"/>
    </row>
    <row r="245" spans="2:9" ht="22.5" customHeight="1">
      <c r="B245" s="2">
        <v>107</v>
      </c>
      <c r="C245" s="2">
        <v>6</v>
      </c>
      <c r="D245" s="3">
        <v>7</v>
      </c>
      <c r="E245" s="1">
        <v>79</v>
      </c>
      <c r="F245" s="74"/>
      <c r="G245" s="100">
        <v>15</v>
      </c>
      <c r="H245" s="29"/>
      <c r="I245" s="29"/>
    </row>
    <row r="246" spans="2:9" ht="22.5" customHeight="1">
      <c r="B246" s="2">
        <v>108</v>
      </c>
      <c r="C246" s="2">
        <v>6</v>
      </c>
      <c r="D246" s="3">
        <v>7</v>
      </c>
      <c r="E246" s="1">
        <v>73</v>
      </c>
      <c r="F246" s="74"/>
      <c r="G246" s="100">
        <v>3</v>
      </c>
      <c r="H246" s="29"/>
      <c r="I246" s="29"/>
    </row>
    <row r="247" spans="2:9" ht="22.5" customHeight="1">
      <c r="B247" s="2">
        <v>109</v>
      </c>
      <c r="C247" s="2">
        <v>6</v>
      </c>
      <c r="D247" s="3">
        <v>7</v>
      </c>
      <c r="E247" s="1">
        <v>81</v>
      </c>
      <c r="F247" s="74"/>
      <c r="G247" s="100">
        <v>13</v>
      </c>
      <c r="H247" s="29"/>
      <c r="I247" s="29"/>
    </row>
    <row r="248" spans="2:9" ht="22.5" customHeight="1">
      <c r="B248" s="2">
        <v>110</v>
      </c>
      <c r="C248" s="2">
        <v>6</v>
      </c>
      <c r="D248" s="3">
        <v>7</v>
      </c>
      <c r="E248" s="1">
        <v>25</v>
      </c>
      <c r="F248" s="74"/>
      <c r="G248" s="100">
        <v>18</v>
      </c>
      <c r="H248" s="29"/>
      <c r="I248" s="29"/>
    </row>
    <row r="249" spans="2:9" ht="22.5" customHeight="1">
      <c r="B249" s="2">
        <v>111</v>
      </c>
      <c r="C249" s="2">
        <v>6</v>
      </c>
      <c r="D249" s="3">
        <v>7</v>
      </c>
      <c r="E249" s="1">
        <v>35</v>
      </c>
      <c r="F249" s="74"/>
      <c r="G249" s="100">
        <v>14</v>
      </c>
      <c r="H249" s="29"/>
      <c r="I249" s="29"/>
    </row>
    <row r="250" spans="2:9" ht="22.5" customHeight="1">
      <c r="B250" s="2">
        <v>112</v>
      </c>
      <c r="C250" s="2">
        <v>6</v>
      </c>
      <c r="D250" s="3">
        <v>7</v>
      </c>
      <c r="E250" s="1">
        <v>117</v>
      </c>
      <c r="F250" s="74"/>
      <c r="G250" s="100">
        <v>4</v>
      </c>
      <c r="H250" s="29"/>
      <c r="I250" s="29"/>
    </row>
    <row r="251" spans="2:9" ht="22.5" customHeight="1">
      <c r="B251" s="2">
        <v>113</v>
      </c>
      <c r="C251" s="2">
        <v>6</v>
      </c>
      <c r="D251" s="3">
        <v>7</v>
      </c>
      <c r="E251" s="1">
        <v>85</v>
      </c>
      <c r="F251" s="74"/>
      <c r="G251" s="100">
        <v>17</v>
      </c>
      <c r="H251" s="29"/>
      <c r="I251" s="29"/>
    </row>
    <row r="252" spans="2:9" ht="22.5" customHeight="1">
      <c r="B252" s="2">
        <v>114</v>
      </c>
      <c r="C252" s="2">
        <v>6</v>
      </c>
      <c r="D252" s="3">
        <v>7</v>
      </c>
      <c r="E252" s="1">
        <v>45</v>
      </c>
      <c r="F252" s="74"/>
      <c r="G252" s="100">
        <v>10</v>
      </c>
      <c r="H252" s="29"/>
      <c r="I252" s="29"/>
    </row>
    <row r="253" spans="2:9" ht="22.5" customHeight="1">
      <c r="B253" s="2">
        <v>115</v>
      </c>
      <c r="C253" s="2">
        <v>6</v>
      </c>
      <c r="D253" s="3">
        <v>7</v>
      </c>
      <c r="E253" s="1">
        <v>81</v>
      </c>
      <c r="F253" s="74"/>
      <c r="G253" s="100">
        <v>8</v>
      </c>
      <c r="H253" s="29"/>
      <c r="I253" s="29"/>
    </row>
    <row r="254" spans="2:9" ht="22.5" customHeight="1">
      <c r="B254" s="2">
        <v>116</v>
      </c>
      <c r="C254" s="2">
        <v>6</v>
      </c>
      <c r="D254" s="3">
        <v>7</v>
      </c>
      <c r="E254" s="1">
        <v>54</v>
      </c>
      <c r="F254" s="74"/>
      <c r="G254" s="100">
        <v>16</v>
      </c>
      <c r="H254" s="29"/>
      <c r="I254" s="29"/>
    </row>
    <row r="255" spans="2:9" ht="22.5" customHeight="1">
      <c r="B255" s="2">
        <v>117</v>
      </c>
      <c r="C255" s="2">
        <v>6</v>
      </c>
      <c r="D255" s="3">
        <v>7</v>
      </c>
      <c r="E255" s="1">
        <v>103</v>
      </c>
      <c r="F255" s="74"/>
      <c r="G255" s="100">
        <v>1</v>
      </c>
      <c r="H255" s="29"/>
      <c r="I255" s="29"/>
    </row>
    <row r="256" spans="2:9" ht="22.5" customHeight="1">
      <c r="B256" s="2">
        <v>118</v>
      </c>
      <c r="C256" s="2">
        <v>6</v>
      </c>
      <c r="D256" s="3">
        <v>7</v>
      </c>
      <c r="E256" s="1">
        <v>82</v>
      </c>
      <c r="F256" s="74"/>
      <c r="G256" s="100">
        <v>9</v>
      </c>
      <c r="H256" s="29"/>
      <c r="I256" s="29"/>
    </row>
    <row r="257" spans="1:10" ht="22.5" customHeight="1">
      <c r="B257" s="2">
        <v>119</v>
      </c>
      <c r="C257" s="2">
        <v>6</v>
      </c>
      <c r="D257" s="3">
        <v>7</v>
      </c>
      <c r="E257" s="1">
        <v>57</v>
      </c>
      <c r="F257" s="74"/>
      <c r="G257" s="100">
        <v>12</v>
      </c>
      <c r="H257" s="29"/>
      <c r="I257" s="29"/>
    </row>
    <row r="258" spans="1:10" ht="22.5" customHeight="1">
      <c r="B258" s="2">
        <v>120</v>
      </c>
      <c r="C258" s="2">
        <v>6</v>
      </c>
      <c r="D258" s="3">
        <v>7</v>
      </c>
      <c r="E258" s="1">
        <v>49</v>
      </c>
      <c r="F258" s="74"/>
      <c r="G258" s="100">
        <v>2</v>
      </c>
      <c r="H258" s="29"/>
      <c r="I258" s="29"/>
    </row>
    <row r="259" spans="1:10" ht="15" customHeight="1" thickBot="1"/>
    <row r="260" spans="1:10" ht="22.5" customHeight="1" thickBot="1">
      <c r="B260" s="112" t="s">
        <v>118</v>
      </c>
      <c r="C260" s="73" t="s">
        <v>119</v>
      </c>
    </row>
    <row r="261" spans="1:10" ht="15" customHeight="1"/>
    <row r="262" spans="1:10" ht="15" customHeight="1">
      <c r="B262" s="107" t="s">
        <v>121</v>
      </c>
      <c r="C262" s="106"/>
      <c r="D262" s="86"/>
      <c r="E262" s="86"/>
    </row>
    <row r="263" spans="1:10" ht="15" customHeight="1">
      <c r="B263" s="107" t="s">
        <v>154</v>
      </c>
      <c r="C263" s="106"/>
      <c r="D263" s="86"/>
      <c r="E263" s="86"/>
    </row>
    <row r="264" spans="1:10" ht="15" customHeight="1">
      <c r="A264" s="24"/>
      <c r="B264" s="107" t="s">
        <v>172</v>
      </c>
      <c r="C264" s="108"/>
      <c r="D264" s="87"/>
      <c r="E264" s="87"/>
      <c r="F264" s="24"/>
      <c r="G264" s="24"/>
      <c r="H264" s="24"/>
      <c r="I264" s="24"/>
      <c r="J264" s="24"/>
    </row>
    <row r="265" spans="1:10" ht="15" customHeight="1">
      <c r="A265" s="24"/>
      <c r="B265" s="107" t="s">
        <v>199</v>
      </c>
      <c r="C265" s="108"/>
      <c r="D265" s="87"/>
      <c r="E265" s="87"/>
      <c r="F265" s="24"/>
      <c r="G265" s="24"/>
      <c r="H265" s="24"/>
      <c r="I265" s="24"/>
      <c r="J265" s="24"/>
    </row>
    <row r="266" spans="1:10" ht="15" customHeight="1">
      <c r="A266" s="24"/>
      <c r="B266" s="105" t="s">
        <v>212</v>
      </c>
      <c r="C266" s="108"/>
      <c r="D266" s="87"/>
      <c r="E266" s="87"/>
      <c r="F266" s="24"/>
      <c r="G266" s="24"/>
      <c r="H266" s="24"/>
      <c r="I266" s="24"/>
      <c r="J266" s="24"/>
    </row>
    <row r="267" spans="1:10" ht="15" customHeight="1">
      <c r="A267" s="24"/>
      <c r="B267" s="105"/>
      <c r="C267" s="108"/>
      <c r="D267" s="87"/>
      <c r="E267" s="87"/>
      <c r="F267" s="24"/>
      <c r="G267" s="24"/>
      <c r="H267" s="24"/>
      <c r="I267" s="24"/>
      <c r="J267" s="24"/>
    </row>
    <row r="268" spans="1:10" ht="15" customHeight="1">
      <c r="A268" s="24"/>
      <c r="B268" s="105" t="s">
        <v>153</v>
      </c>
      <c r="C268" s="108" t="s">
        <v>155</v>
      </c>
      <c r="D268" s="87"/>
      <c r="E268" s="87"/>
      <c r="F268" s="24"/>
      <c r="G268" s="24"/>
      <c r="H268" s="24"/>
      <c r="I268" s="24"/>
      <c r="J268" s="24"/>
    </row>
    <row r="269" spans="1:10" ht="15" customHeight="1">
      <c r="A269" s="24"/>
      <c r="B269" s="105"/>
      <c r="C269" s="108" t="s">
        <v>173</v>
      </c>
      <c r="D269" s="87"/>
      <c r="E269" s="87"/>
      <c r="F269" s="24"/>
      <c r="G269" s="24"/>
      <c r="H269" s="24"/>
      <c r="I269" s="24"/>
      <c r="J269" s="24"/>
    </row>
    <row r="270" spans="1:10" ht="15" customHeight="1">
      <c r="A270" s="24"/>
      <c r="B270" s="105"/>
      <c r="C270" s="108" t="s">
        <v>174</v>
      </c>
      <c r="D270" s="87"/>
      <c r="E270" s="87"/>
      <c r="F270" s="24"/>
      <c r="G270" s="24"/>
      <c r="H270" s="24"/>
      <c r="I270" s="24"/>
      <c r="J270" s="24"/>
    </row>
    <row r="271" spans="1:10" ht="15" customHeight="1">
      <c r="A271" s="24"/>
      <c r="B271" s="105"/>
      <c r="C271" s="108" t="s">
        <v>156</v>
      </c>
      <c r="D271" s="87"/>
      <c r="E271" s="87"/>
      <c r="F271" s="24"/>
      <c r="G271" s="24"/>
      <c r="H271" s="24"/>
      <c r="I271" s="24"/>
      <c r="J271" s="24"/>
    </row>
    <row r="272" spans="1:10" ht="15" customHeight="1">
      <c r="B272" s="86"/>
      <c r="C272" s="86"/>
      <c r="D272" s="86"/>
      <c r="E272" s="86"/>
    </row>
    <row r="273" spans="1:43" ht="15" customHeight="1">
      <c r="A273" s="24"/>
      <c r="B273" s="105" t="s">
        <v>176</v>
      </c>
      <c r="C273" s="108" t="s">
        <v>195</v>
      </c>
      <c r="D273" s="87"/>
      <c r="E273" s="87"/>
      <c r="F273" s="24"/>
      <c r="G273" s="24"/>
      <c r="H273" s="24"/>
      <c r="I273" s="24"/>
      <c r="J273" s="24"/>
    </row>
    <row r="274" spans="1:43" ht="15" customHeight="1">
      <c r="A274" s="24"/>
      <c r="B274" s="105"/>
      <c r="C274" s="108" t="s">
        <v>196</v>
      </c>
      <c r="D274" s="87"/>
      <c r="E274" s="87"/>
      <c r="F274" s="24"/>
      <c r="G274" s="24"/>
      <c r="H274" s="24"/>
      <c r="I274" s="24"/>
      <c r="J274" s="24"/>
    </row>
    <row r="275" spans="1:43" ht="15" customHeight="1">
      <c r="A275" s="24"/>
      <c r="B275" s="105"/>
      <c r="C275" s="108" t="s">
        <v>197</v>
      </c>
      <c r="D275" s="87"/>
      <c r="E275" s="87"/>
      <c r="F275" s="24"/>
      <c r="G275" s="24"/>
      <c r="H275" s="24"/>
      <c r="I275" s="24"/>
      <c r="J275" s="24"/>
    </row>
    <row r="276" spans="1:43" s="28" customFormat="1" ht="15" customHeight="1" thickBo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</row>
    <row r="277" spans="1:43" s="87" customFormat="1" ht="22.5" customHeight="1" thickBot="1">
      <c r="A277" s="86"/>
      <c r="B277" s="53" t="s">
        <v>2</v>
      </c>
      <c r="C277" s="70" t="s">
        <v>3</v>
      </c>
      <c r="D277" s="53" t="s">
        <v>4</v>
      </c>
      <c r="E277" s="93" t="s">
        <v>5</v>
      </c>
      <c r="F277" s="86"/>
      <c r="G277" s="53" t="s">
        <v>122</v>
      </c>
      <c r="H277" s="53" t="s">
        <v>123</v>
      </c>
      <c r="I277" s="86"/>
      <c r="J277" s="86"/>
    </row>
    <row r="278" spans="1:43" ht="15" customHeight="1">
      <c r="G278" s="86"/>
      <c r="H278" s="86"/>
    </row>
    <row r="279" spans="1:43" ht="22.5" customHeight="1">
      <c r="B279" s="10" t="s">
        <v>198</v>
      </c>
      <c r="C279" s="2">
        <v>7</v>
      </c>
      <c r="D279" s="11">
        <v>0</v>
      </c>
      <c r="E279" s="1">
        <v>251</v>
      </c>
      <c r="F279" s="74"/>
      <c r="G279" s="100">
        <v>0</v>
      </c>
      <c r="H279" s="102">
        <v>5600</v>
      </c>
      <c r="J279" s="24"/>
    </row>
    <row r="280" spans="1:43" ht="15" customHeight="1">
      <c r="G280" s="101"/>
      <c r="H280" s="101"/>
    </row>
    <row r="281" spans="1:43" ht="22.5" customHeight="1">
      <c r="B281" s="2">
        <v>121</v>
      </c>
      <c r="C281" s="2">
        <v>7</v>
      </c>
      <c r="D281" s="3">
        <v>10</v>
      </c>
      <c r="E281" s="1">
        <v>298</v>
      </c>
      <c r="F281" s="74"/>
      <c r="G281" s="100">
        <v>6</v>
      </c>
      <c r="H281" s="100">
        <v>7500</v>
      </c>
      <c r="I281" s="29"/>
      <c r="J281" s="29"/>
      <c r="AQ281" s="30"/>
    </row>
    <row r="282" spans="1:43" ht="22.5" customHeight="1">
      <c r="B282" s="2">
        <v>122</v>
      </c>
      <c r="C282" s="2">
        <v>7</v>
      </c>
      <c r="D282" s="3">
        <v>10</v>
      </c>
      <c r="E282" s="1">
        <v>173</v>
      </c>
      <c r="F282" s="74"/>
      <c r="G282" s="100">
        <v>4</v>
      </c>
      <c r="H282" s="100">
        <v>2500</v>
      </c>
      <c r="I282" s="29"/>
      <c r="J282" s="29"/>
      <c r="AQ282" s="30"/>
    </row>
    <row r="283" spans="1:43" ht="22.5" customHeight="1">
      <c r="B283" s="2">
        <v>123</v>
      </c>
      <c r="C283" s="2">
        <v>7</v>
      </c>
      <c r="D283" s="3">
        <v>10</v>
      </c>
      <c r="E283" s="1">
        <v>188</v>
      </c>
      <c r="F283" s="74"/>
      <c r="G283" s="100">
        <v>16</v>
      </c>
      <c r="H283" s="100">
        <v>8100</v>
      </c>
      <c r="I283" s="29"/>
      <c r="J283" s="29"/>
      <c r="AQ283" s="30"/>
    </row>
    <row r="284" spans="1:43" ht="22.5" customHeight="1">
      <c r="B284" s="2">
        <v>124</v>
      </c>
      <c r="C284" s="2">
        <v>7</v>
      </c>
      <c r="D284" s="3">
        <v>10</v>
      </c>
      <c r="E284" s="1">
        <v>175</v>
      </c>
      <c r="F284" s="74"/>
      <c r="G284" s="100">
        <v>12</v>
      </c>
      <c r="H284" s="100">
        <v>8900</v>
      </c>
      <c r="I284" s="29"/>
      <c r="J284" s="29"/>
      <c r="AQ284" s="30"/>
    </row>
    <row r="285" spans="1:43" ht="22.5" customHeight="1">
      <c r="B285" s="2">
        <v>125</v>
      </c>
      <c r="C285" s="2">
        <v>7</v>
      </c>
      <c r="D285" s="3">
        <v>10</v>
      </c>
      <c r="E285" s="1">
        <v>275</v>
      </c>
      <c r="F285" s="74"/>
      <c r="G285" s="100">
        <v>15</v>
      </c>
      <c r="H285" s="100">
        <v>7600</v>
      </c>
      <c r="I285" s="29"/>
      <c r="J285" s="29"/>
      <c r="AQ285" s="30"/>
    </row>
    <row r="286" spans="1:43" ht="22.5" customHeight="1">
      <c r="B286" s="2">
        <v>126</v>
      </c>
      <c r="C286" s="2">
        <v>7</v>
      </c>
      <c r="D286" s="3">
        <v>10</v>
      </c>
      <c r="E286" s="1">
        <v>258</v>
      </c>
      <c r="F286" s="74"/>
      <c r="G286" s="100">
        <v>1</v>
      </c>
      <c r="H286" s="100">
        <v>5700</v>
      </c>
      <c r="I286" s="29"/>
      <c r="J286" s="29"/>
      <c r="AQ286" s="30"/>
    </row>
    <row r="287" spans="1:43" ht="22.5" customHeight="1">
      <c r="B287" s="2">
        <v>127</v>
      </c>
      <c r="C287" s="2">
        <v>7</v>
      </c>
      <c r="D287" s="3">
        <v>10</v>
      </c>
      <c r="E287" s="1">
        <v>175</v>
      </c>
      <c r="F287" s="74"/>
      <c r="G287" s="100">
        <v>20</v>
      </c>
      <c r="H287" s="100">
        <v>4500</v>
      </c>
      <c r="I287" s="29"/>
      <c r="J287" s="29"/>
      <c r="AQ287" s="30"/>
    </row>
    <row r="288" spans="1:43" ht="22.5" customHeight="1">
      <c r="B288" s="2">
        <v>128</v>
      </c>
      <c r="C288" s="2">
        <v>7</v>
      </c>
      <c r="D288" s="3">
        <v>10</v>
      </c>
      <c r="E288" s="1">
        <v>125</v>
      </c>
      <c r="F288" s="74"/>
      <c r="G288" s="100">
        <v>14</v>
      </c>
      <c r="H288" s="100">
        <v>9500</v>
      </c>
      <c r="I288" s="29"/>
      <c r="J288" s="29"/>
      <c r="AQ288" s="30"/>
    </row>
    <row r="289" spans="2:43" ht="22.5" customHeight="1">
      <c r="B289" s="2">
        <v>129</v>
      </c>
      <c r="C289" s="2">
        <v>7</v>
      </c>
      <c r="D289" s="3">
        <v>10</v>
      </c>
      <c r="E289" s="1">
        <v>138</v>
      </c>
      <c r="F289" s="74"/>
      <c r="G289" s="100">
        <v>19</v>
      </c>
      <c r="H289" s="100">
        <v>6300</v>
      </c>
      <c r="I289" s="29"/>
      <c r="J289" s="29"/>
      <c r="AQ289" s="30"/>
    </row>
    <row r="290" spans="2:43" ht="22.5" customHeight="1">
      <c r="B290" s="2">
        <v>130</v>
      </c>
      <c r="C290" s="2">
        <v>7</v>
      </c>
      <c r="D290" s="3">
        <v>10</v>
      </c>
      <c r="E290" s="1">
        <v>218</v>
      </c>
      <c r="F290" s="74"/>
      <c r="G290" s="100">
        <v>7</v>
      </c>
      <c r="H290" s="100">
        <v>2900</v>
      </c>
      <c r="I290" s="29"/>
      <c r="J290" s="29"/>
      <c r="AQ290" s="30"/>
    </row>
    <row r="291" spans="2:43" ht="22.5" customHeight="1">
      <c r="B291" s="2">
        <v>131</v>
      </c>
      <c r="C291" s="2">
        <v>7</v>
      </c>
      <c r="D291" s="3">
        <v>10</v>
      </c>
      <c r="E291" s="1">
        <v>275</v>
      </c>
      <c r="F291" s="74"/>
      <c r="G291" s="100">
        <v>13</v>
      </c>
      <c r="H291" s="100">
        <v>9600</v>
      </c>
      <c r="I291" s="29"/>
      <c r="J291" s="29"/>
      <c r="AQ291" s="30"/>
    </row>
    <row r="292" spans="2:43" ht="22.5" customHeight="1">
      <c r="B292" s="2">
        <v>132</v>
      </c>
      <c r="C292" s="2">
        <v>7</v>
      </c>
      <c r="D292" s="3">
        <v>10</v>
      </c>
      <c r="E292" s="1">
        <v>110</v>
      </c>
      <c r="F292" s="74"/>
      <c r="G292" s="100">
        <v>11</v>
      </c>
      <c r="H292" s="100">
        <v>1100</v>
      </c>
      <c r="I292" s="29"/>
      <c r="J292" s="29"/>
      <c r="AQ292" s="30"/>
    </row>
    <row r="293" spans="2:43" ht="22.5" customHeight="1">
      <c r="B293" s="2">
        <v>133</v>
      </c>
      <c r="C293" s="2">
        <v>7</v>
      </c>
      <c r="D293" s="3">
        <v>10</v>
      </c>
      <c r="E293" s="1">
        <v>139</v>
      </c>
      <c r="F293" s="74"/>
      <c r="G293" s="100">
        <v>17</v>
      </c>
      <c r="H293" s="100">
        <v>1300</v>
      </c>
      <c r="I293" s="29"/>
      <c r="J293" s="29"/>
      <c r="AQ293" s="30"/>
    </row>
    <row r="294" spans="2:43" ht="22.5" customHeight="1">
      <c r="B294" s="2">
        <v>134</v>
      </c>
      <c r="C294" s="2">
        <v>7</v>
      </c>
      <c r="D294" s="3">
        <v>10</v>
      </c>
      <c r="E294" s="1">
        <v>150</v>
      </c>
      <c r="F294" s="74"/>
      <c r="G294" s="100">
        <v>10</v>
      </c>
      <c r="H294" s="100">
        <v>8100</v>
      </c>
      <c r="I294" s="29"/>
      <c r="J294" s="29"/>
      <c r="AQ294" s="30"/>
    </row>
    <row r="295" spans="2:43" ht="22.5" customHeight="1">
      <c r="B295" s="2">
        <v>135</v>
      </c>
      <c r="C295" s="2">
        <v>7</v>
      </c>
      <c r="D295" s="3">
        <v>10</v>
      </c>
      <c r="E295" s="1">
        <v>151</v>
      </c>
      <c r="F295" s="74"/>
      <c r="G295" s="100">
        <v>2</v>
      </c>
      <c r="H295" s="100">
        <v>4300</v>
      </c>
      <c r="I295" s="29"/>
      <c r="J295" s="29"/>
      <c r="AQ295" s="30"/>
    </row>
    <row r="296" spans="2:43" ht="22.5" customHeight="1">
      <c r="B296" s="2">
        <v>136</v>
      </c>
      <c r="C296" s="2">
        <v>7</v>
      </c>
      <c r="D296" s="3">
        <v>10</v>
      </c>
      <c r="E296" s="1">
        <v>136</v>
      </c>
      <c r="F296" s="74"/>
      <c r="G296" s="100">
        <v>9</v>
      </c>
      <c r="H296" s="100">
        <v>1100</v>
      </c>
      <c r="I296" s="29"/>
      <c r="J296" s="29"/>
      <c r="AQ296" s="30"/>
    </row>
    <row r="297" spans="2:43" ht="22.5" customHeight="1">
      <c r="B297" s="2">
        <v>137</v>
      </c>
      <c r="C297" s="2">
        <v>7</v>
      </c>
      <c r="D297" s="3">
        <v>10</v>
      </c>
      <c r="E297" s="1">
        <v>185</v>
      </c>
      <c r="F297" s="74"/>
      <c r="G297" s="100">
        <v>8</v>
      </c>
      <c r="H297" s="100">
        <v>4200</v>
      </c>
      <c r="I297" s="29"/>
      <c r="J297" s="29"/>
      <c r="AQ297" s="30"/>
    </row>
    <row r="298" spans="2:43" ht="22.5" customHeight="1">
      <c r="B298" s="2">
        <v>138</v>
      </c>
      <c r="C298" s="2">
        <v>7</v>
      </c>
      <c r="D298" s="3">
        <v>10</v>
      </c>
      <c r="E298" s="1">
        <v>274</v>
      </c>
      <c r="F298" s="74"/>
      <c r="G298" s="100">
        <v>5</v>
      </c>
      <c r="H298" s="100">
        <v>2600</v>
      </c>
      <c r="I298" s="29"/>
      <c r="J298" s="29"/>
      <c r="AQ298" s="30"/>
    </row>
    <row r="299" spans="2:43" ht="22.5" customHeight="1">
      <c r="B299" s="2">
        <v>139</v>
      </c>
      <c r="C299" s="2">
        <v>7</v>
      </c>
      <c r="D299" s="3">
        <v>10</v>
      </c>
      <c r="E299" s="1">
        <v>88</v>
      </c>
      <c r="F299" s="74"/>
      <c r="G299" s="100">
        <v>18</v>
      </c>
      <c r="H299" s="100">
        <v>8100</v>
      </c>
      <c r="I299" s="29"/>
      <c r="J299" s="29"/>
      <c r="AQ299" s="30"/>
    </row>
    <row r="300" spans="2:43" ht="22.5" customHeight="1">
      <c r="B300" s="2">
        <v>140</v>
      </c>
      <c r="C300" s="2">
        <v>7</v>
      </c>
      <c r="D300" s="3">
        <v>10</v>
      </c>
      <c r="E300" s="1">
        <v>225</v>
      </c>
      <c r="F300" s="74"/>
      <c r="G300" s="100">
        <v>3</v>
      </c>
      <c r="H300" s="100">
        <v>6200</v>
      </c>
      <c r="I300" s="29"/>
      <c r="J300" s="29"/>
      <c r="AQ300" s="30"/>
    </row>
    <row r="1000" spans="648:648" ht="15.75">
      <c r="XX1000" s="147">
        <v>125713</v>
      </c>
    </row>
  </sheetData>
  <mergeCells count="5">
    <mergeCell ref="G25:N25"/>
    <mergeCell ref="G26:N26"/>
    <mergeCell ref="G27:N27"/>
    <mergeCell ref="G28:N28"/>
    <mergeCell ref="G29:N29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5ADF5AB4-AD39-410B-8C3C-231988F6AF0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F25:F29</xm:sqref>
        </x14:conditionalFormatting>
        <x14:conditionalFormatting xmlns:xm="http://schemas.microsoft.com/office/excel/2006/main">
          <x14:cfRule type="iconSet" priority="35" id="{7E4342CA-6D31-4CF7-9AFA-1C0F8942B05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F26:F35 F39 F44:F75 F79:F114 F118:F152 F156:F191 F195:F230 F234:F259</xm:sqref>
        </x14:conditionalFormatting>
        <x14:conditionalFormatting xmlns:xm="http://schemas.microsoft.com/office/excel/2006/main">
          <x14:cfRule type="iconSet" priority="33" id="{2DF28D05-2A44-4F4E-BFA2-BFB52542FB0E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F36:F38</xm:sqref>
        </x14:conditionalFormatting>
        <x14:conditionalFormatting xmlns:xm="http://schemas.microsoft.com/office/excel/2006/main">
          <x14:cfRule type="iconSet" priority="30" id="{986C1FE9-EE4D-460F-A0F4-D4DFD381805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F40:F42</xm:sqref>
        </x14:conditionalFormatting>
        <x14:conditionalFormatting xmlns:xm="http://schemas.microsoft.com/office/excel/2006/main">
          <x14:cfRule type="iconSet" priority="31" id="{BF11EA56-5A71-4492-A567-13EEEF831A6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F43</xm:sqref>
        </x14:conditionalFormatting>
        <x14:conditionalFormatting xmlns:xm="http://schemas.microsoft.com/office/excel/2006/main">
          <x14:cfRule type="iconSet" priority="21" id="{F49249A0-42F2-4931-A6CB-17A61B6F592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F46</xm:sqref>
        </x14:conditionalFormatting>
        <x14:conditionalFormatting xmlns:xm="http://schemas.microsoft.com/office/excel/2006/main">
          <x14:cfRule type="iconSet" priority="20" id="{BDD0E56A-CAF5-49C4-9A3E-786391EAC4C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F48:F67</xm:sqref>
        </x14:conditionalFormatting>
        <x14:conditionalFormatting xmlns:xm="http://schemas.microsoft.com/office/excel/2006/main">
          <x14:cfRule type="iconSet" priority="29" id="{2C2032AC-499D-4754-9EC3-4744CF56C73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F76:F78</xm:sqref>
        </x14:conditionalFormatting>
        <x14:conditionalFormatting xmlns:xm="http://schemas.microsoft.com/office/excel/2006/main">
          <x14:cfRule type="iconSet" priority="19" id="{3E85F42B-3A40-4C34-BAE4-653EF303B3E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F82</xm:sqref>
        </x14:conditionalFormatting>
        <x14:conditionalFormatting xmlns:xm="http://schemas.microsoft.com/office/excel/2006/main">
          <x14:cfRule type="iconSet" priority="18" id="{E07BBF9C-57AF-488A-85E6-F187A6D3848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F84</xm:sqref>
        </x14:conditionalFormatting>
        <x14:conditionalFormatting xmlns:xm="http://schemas.microsoft.com/office/excel/2006/main">
          <x14:cfRule type="iconSet" priority="17" id="{B7D716EF-B52A-4859-8C2E-318BD36A42B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F84:F103</xm:sqref>
        </x14:conditionalFormatting>
        <x14:conditionalFormatting xmlns:xm="http://schemas.microsoft.com/office/excel/2006/main">
          <x14:cfRule type="iconSet" priority="28" id="{A40B6ACE-2AC7-42D6-83A5-41096FD14F8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F115:F117</xm:sqref>
        </x14:conditionalFormatting>
        <x14:conditionalFormatting xmlns:xm="http://schemas.microsoft.com/office/excel/2006/main">
          <x14:cfRule type="iconSet" priority="16" id="{AFF57C42-8E78-495A-9B9D-39229D612AB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F121</xm:sqref>
        </x14:conditionalFormatting>
        <x14:conditionalFormatting xmlns:xm="http://schemas.microsoft.com/office/excel/2006/main">
          <x14:cfRule type="iconSet" priority="15" id="{F2B22399-CCCD-4AAC-AB91-955E653F93F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14" id="{11653F5E-9A59-4994-8B40-EA12E68157E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F123:F142</xm:sqref>
        </x14:conditionalFormatting>
        <x14:conditionalFormatting xmlns:xm="http://schemas.microsoft.com/office/excel/2006/main">
          <x14:cfRule type="iconSet" priority="27" id="{626A46C8-5B1C-4E16-BF86-331350AE8AA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F153:F155</xm:sqref>
        </x14:conditionalFormatting>
        <x14:conditionalFormatting xmlns:xm="http://schemas.microsoft.com/office/excel/2006/main">
          <x14:cfRule type="iconSet" priority="13" id="{6399DF6D-8693-4ECD-9FD8-C6FF76BA0ED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F159</xm:sqref>
        </x14:conditionalFormatting>
        <x14:conditionalFormatting xmlns:xm="http://schemas.microsoft.com/office/excel/2006/main">
          <x14:cfRule type="iconSet" priority="12" id="{797712EF-E4E8-4B98-82F7-35AFAE5AE9C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F161</xm:sqref>
        </x14:conditionalFormatting>
        <x14:conditionalFormatting xmlns:xm="http://schemas.microsoft.com/office/excel/2006/main">
          <x14:cfRule type="iconSet" priority="11" id="{EEE4D80A-A794-4310-A99F-9C10CA05A9B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F161:F180</xm:sqref>
        </x14:conditionalFormatting>
        <x14:conditionalFormatting xmlns:xm="http://schemas.microsoft.com/office/excel/2006/main">
          <x14:cfRule type="iconSet" priority="26" id="{B8512B58-C85B-4EBC-BBB0-833AB0F7345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F192:F194</xm:sqref>
        </x14:conditionalFormatting>
        <x14:conditionalFormatting xmlns:xm="http://schemas.microsoft.com/office/excel/2006/main">
          <x14:cfRule type="iconSet" priority="10" id="{F3B455B1-6763-47E7-A3C7-7EAC7AD3B43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F198</xm:sqref>
        </x14:conditionalFormatting>
        <x14:conditionalFormatting xmlns:xm="http://schemas.microsoft.com/office/excel/2006/main">
          <x14:cfRule type="iconSet" priority="9" id="{EE5DF110-8716-434F-BEF3-E5DC6DE7882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F200</xm:sqref>
        </x14:conditionalFormatting>
        <x14:conditionalFormatting xmlns:xm="http://schemas.microsoft.com/office/excel/2006/main">
          <x14:cfRule type="iconSet" priority="8" id="{C5976C47-578E-4B75-89EA-55AA6CBDF92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F200:F219</xm:sqref>
        </x14:conditionalFormatting>
        <x14:conditionalFormatting xmlns:xm="http://schemas.microsoft.com/office/excel/2006/main">
          <x14:cfRule type="iconSet" priority="25" id="{9976C146-393E-408E-84CD-D45C9442285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F231:F233</xm:sqref>
        </x14:conditionalFormatting>
        <x14:conditionalFormatting xmlns:xm="http://schemas.microsoft.com/office/excel/2006/main">
          <x14:cfRule type="iconSet" priority="7" id="{54D342C9-6277-4275-B3C3-54884E28B5C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F237</xm:sqref>
        </x14:conditionalFormatting>
        <x14:conditionalFormatting xmlns:xm="http://schemas.microsoft.com/office/excel/2006/main">
          <x14:cfRule type="iconSet" priority="6" id="{DA338C03-8DB6-43FA-AAA6-AF8E23EA4AB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F239</xm:sqref>
        </x14:conditionalFormatting>
        <x14:conditionalFormatting xmlns:xm="http://schemas.microsoft.com/office/excel/2006/main">
          <x14:cfRule type="iconSet" priority="5" id="{2B345957-39D4-411F-80AF-3D08A3FEA5D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F239:F258</xm:sqref>
        </x14:conditionalFormatting>
        <x14:conditionalFormatting xmlns:xm="http://schemas.microsoft.com/office/excel/2006/main">
          <x14:cfRule type="iconSet" priority="34" id="{30D18833-C276-4DD6-AAA6-93068091F3F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F260:F263 F276:F278 F280 F301:F302</xm:sqref>
        </x14:conditionalFormatting>
        <x14:conditionalFormatting xmlns:xm="http://schemas.microsoft.com/office/excel/2006/main">
          <x14:cfRule type="iconSet" priority="32" id="{1BF17E91-DF8B-4324-B7F5-D5996733305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F264:F271</xm:sqref>
        </x14:conditionalFormatting>
        <x14:conditionalFormatting xmlns:xm="http://schemas.microsoft.com/office/excel/2006/main">
          <x14:cfRule type="iconSet" priority="24" id="{1846B070-C595-4F6E-BB30-FEA479ED3DD9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F272</xm:sqref>
        </x14:conditionalFormatting>
        <x14:conditionalFormatting xmlns:xm="http://schemas.microsoft.com/office/excel/2006/main">
          <x14:cfRule type="iconSet" priority="23" id="{2716EB58-35BA-42CB-A275-13D619AC443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F273:F275</xm:sqref>
        </x14:conditionalFormatting>
        <x14:conditionalFormatting xmlns:xm="http://schemas.microsoft.com/office/excel/2006/main">
          <x14:cfRule type="iconSet" priority="3" id="{89CC5DA6-5C2C-4565-A69F-33612239A88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4" id="{B397C7C6-C782-49C5-A7FB-84B50DE03A19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F279</xm:sqref>
        </x14:conditionalFormatting>
        <x14:conditionalFormatting xmlns:xm="http://schemas.microsoft.com/office/excel/2006/main">
          <x14:cfRule type="iconSet" priority="1" id="{84E0A2D1-5F1B-4755-82C1-7B660F4E834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2" id="{18BB6E30-601B-4A4D-A5CC-573544F3CFC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F281:F300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1</vt:i4>
      </vt:variant>
    </vt:vector>
  </HeadingPairs>
  <TitlesOfParts>
    <vt:vector size="6" baseType="lpstr">
      <vt:lpstr>Cover</vt:lpstr>
      <vt:lpstr>Case</vt:lpstr>
      <vt:lpstr>Customer Map</vt:lpstr>
      <vt:lpstr>Graded Answers</vt:lpstr>
      <vt:lpstr>Answers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FMWC; James Curtis</dc:creator>
  <cp:lastModifiedBy>Maciej Kopczyński</cp:lastModifiedBy>
  <dcterms:created xsi:type="dcterms:W3CDTF">2023-04-18T22:18:28Z</dcterms:created>
  <dcterms:modified xsi:type="dcterms:W3CDTF">2025-04-23T16:01:05Z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2025-04-23T13:34:08Z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f3c65fce-1ff9-47f1-af24-97debaecca36</vt:lpwstr>
  </property>
  <property fmtid="{D5CDD505-2E9C-101B-9397-08002B2CF9AE}" pid="8" name="MSIP_Label_ff6dbec8-95a8-4638-9f5f-bd076536645c_ContentBits">
    <vt:lpwstr>0</vt:lpwstr>
  </property>
</Properties>
</file>