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6827"/>
  <x:workbookPr filterPrivacy="1" codeName="ThisWorkbook"/>
  <xr:revisionPtr revIDLastSave="0" documentId="13_ncr:1_{FF7C1D79-8F34-4950-B46B-F6319D042C03}" xr6:coauthVersionLast="47" xr6:coauthVersionMax="47" xr10:uidLastSave="{00000000-0000-0000-0000-000000000000}"/>
  <x:bookViews>
    <x:workbookView xWindow="-108" yWindow="-108" windowWidth="23256" windowHeight="12576" xr2:uid="{00000000-000D-0000-FFFF-FFFF00000000}"/>
  </x:bookViews>
  <x:sheets>
    <x:sheet name="Instructions" sheetId="12" r:id="rId1"/>
    <x:sheet name="Student Info" sheetId="15" r:id="rId2"/>
    <x:sheet name="Assumptions, Control, Output" sheetId="16" r:id="rId3"/>
    <x:sheet name="Historical Sales-Data&amp;Template" sheetId="17" r:id="rId4"/>
    <x:sheet name="AR Analysis  - Template" sheetId="21" r:id="rId5"/>
    <x:sheet name="Your Answers" sheetId="20" r:id="rId6"/>
    <x:sheet name="Grading" sheetId="14" state="hidden" r:id="rId7"/>
    <x:sheet name="Output" sheetId="13" state="hidden" r:id="rId8"/>
  </x:sheets>
  <x:externalReferences>
    <x:externalReference r:id="rId9"/>
    <x:externalReference r:id="rId10"/>
    <x:externalReference r:id="rId11"/>
    <x:externalReference r:id="rId12"/>
    <x:externalReference r:id="rId13"/>
    <x:externalReference r:id="rId14"/>
    <x:externalReference r:id="rId15"/>
    <x:externalReference r:id="rId16"/>
    <x:externalReference r:id="rId17"/>
    <x:externalReference r:id="rId18"/>
    <x:externalReference r:id="rId19"/>
    <x:externalReference r:id="rId20"/>
    <x:externalReference r:id="rId21"/>
  </x:externalReferences>
  <x:definedNames>
    <x:definedName name="_AtRisk_SimSetting_AutomaticResultsDisplayMode" hidden="1">2</x:definedName>
    <x:definedName name="_AtRisk_SimSetting_ConvergenceConfidenceLevel" hidden="1">0.95</x:definedName>
    <x:definedName name="_AtRisk_SimSetting_ConvergencePercentileToTest" hidden="1">0.9</x:definedName>
    <x:definedName name="_AtRisk_SimSetting_ConvergencePerformMeanTest" hidden="1">TRUE</x:definedName>
    <x:definedName name="_AtRisk_SimSetting_ConvergencePerformPercentileTest" hidden="1">FALSE</x:definedName>
    <x:definedName name="_AtRisk_SimSetting_ConvergencePerformStdDeviationTest" hidden="1">FALSE</x:definedName>
    <x:definedName name="_AtRisk_SimSetting_ConvergenceTestAllOutputs" hidden="1">TRUE</x:definedName>
    <x:definedName name="_AtRisk_SimSetting_ConvergenceTestingPeriod" hidden="1">100</x:definedName>
    <x:definedName name="_AtRisk_SimSetting_ConvergenceTolerance" hidden="1">0.03</x:definedName>
    <x:definedName name="_AtRisk_SimSetting_GoalSeekTargetValue" hidden="1">0</x:definedName>
    <x:definedName name="_AtRisk_SimSetting_LiveUpdate" hidden="1">TRUE</x:definedName>
    <x:definedName name="_AtRisk_SimSetting_MacroMode" hidden="1">0</x:definedName>
    <x:definedName name="_AtRisk_SimSetting_MacroRecalculationBehavior" hidden="1">0</x:definedName>
    <x:definedName name="_AtRisk_SimSetting_MaxAutoIterations" hidden="1">50000</x:definedName>
    <x:definedName name="_AtRisk_SimSetting_MultipleCPUCount" hidden="1">2</x:definedName>
    <x:definedName name="_AtRisk_SimSetting_MultipleCPUManualCount" hidden="1">2</x:definedName>
    <x:definedName name="_AtRisk_SimSetting_MultipleCPUMode" hidden="1">2</x:definedName>
    <x:definedName name="_AtRisk_SimSetting_MultipleCPUModeV8" hidden="1">2</x:definedName>
    <x:definedName name="_AtRisk_SimSetting_RandomNumberGenerator" hidden="1">0</x:definedName>
    <x:definedName name="_AtRisk_SimSetting_ShowSimulationProgressWindow" hidden="1">TRUE</x:definedName>
    <x:definedName name="_AtRisk_SimSetting_SimName001" hidden="1">"Scen 1(Base=123.42, S0=126.12, V=31.97%)"</x:definedName>
    <x:definedName name="_AtRisk_SimSetting_SimName002" hidden="1">"Scen 2(Base=123.42, S0=130, V=31.97%)"</x:definedName>
    <x:definedName name="_AtRisk_SimSetting_SimName003" hidden="1">"Scen 3(Base=123.42, S0=132, V=31.97%)"</x:definedName>
    <x:definedName name="_AtRisk_SimSetting_SimName004" hidden="1">"Scen 4(Base=1, S0=1, V=31.97%)"</x:definedName>
    <x:definedName name="_AtRisk_SimSetting_SimNameCount" hidden="1">4</x:definedName>
    <x:definedName name="_AtRisk_SimSetting_SmartSensitivityAnalysisEnabled" hidden="1">TRUE</x:definedName>
    <x:definedName name="_AtRisk_SimSetting_StatisticFunctionUpdating" hidden="1">1</x:definedName>
    <x:definedName name="_AtRisk_SimSetting_StdRecalcActiveSimulationNumber" hidden="1">1</x:definedName>
    <x:definedName name="_AtRisk_SimSetting_StdRecalcBehavior" hidden="1">1</x:definedName>
    <x:definedName name="_AtRisk_SimSetting_StdRecalcWithoutRiskStatic" hidden="1">0</x:definedName>
    <x:definedName name="_AtRisk_SimSetting_StdRecalcWithoutRiskStaticPercentile" hidden="1">0.5</x:definedName>
    <x:definedName name="activateCount">[1]BackgroundCalcs!$D$26</x:definedName>
    <x:definedName name="AllowedCellsTab1">'[2]Keyboard Warm Up 1'!$D$7,'[2]Keyboard Warm Up 1'!$D$53,'[2]Keyboard Warm Up 1'!$AC$53,'[2]Keyboard Warm Up 1'!$AC$7,'[2]Keyboard Warm Up 1'!$AX$53,'[2]Keyboard Warm Up 1'!$AY$53,'[2]Keyboard Warm Up 1'!$AY$30,'[2]Keyboard Warm Up 1'!$AH$30,'[2]Keyboard Warm Up 1'!$AH$53,'[2]Keyboard Warm Up 1'!$BD$53,'[2]Keyboard Warm Up 1'!$BE$30,'[2]Keyboard Warm Up 1'!$BK$30,'[2]Keyboard Warm Up 1'!$BN$18,'[2]Keyboard Warm Up 1'!$BN$12,'[2]Keyboard Warm Up 1'!$BD$12,'[2]Keyboard Warm Up 1'!$BR$7,'[2]Keyboard Warm Up 1'!$BR$31,'[2]Keyboard Warm Up 1'!$BS$31,'[2]Keyboard Warm Up 1'!$BR$53,'[2]Keyboard Warm Up 1'!$BS$53,'[2]Keyboard Warm Up 1'!$CP$53,'[2]Keyboard Warm Up 1'!$CQ$53,'[2]Keyboard Warm Up 1'!$CP$31,'[2]Keyboard Warm Up 1'!$CQ$7,'[2]Keyboard Warm Up 1'!$A$1</x:definedName>
    <x:definedName name="Answer3">[1]BackgroundCalcs!#REF!</x:definedName>
    <x:definedName name="CAGR_awardsize">#REF!</x:definedName>
    <x:definedName name="CAGR_heads" localSheetId="5">'[3]Main Model'!#REF!</x:definedName>
    <x:definedName name="CAGR_heads">#REF!</x:definedName>
    <x:definedName name="CAGR_stock">#REF!</x:definedName>
    <x:definedName name="cellsInFirst" localSheetId="6">[4]First!$B$3:$J$3,[4]First!$J$3:$J$8,[4]First!$D$8:$J$8,[4]First!$D$8:$D$19,[4]First!$D$8,[4]First!$D$19:$T$19,[4]First!$T$19:$T$29,[4]First!$P$29:$T$29,[4]First!$P$23:$P$29,[4]First!$E$23:$P$23,[4]First!$E$23:$E$26,[4]First!$E$26:$K$26,[4]First!$K$26:$K$32,[4]First!$C$32:$K$32</x:definedName>
    <x:definedName name="cellsInFirst" localSheetId="5">#REF!,#REF!,#REF!,#REF!,#REF!,#REF!,#REF!,#REF!,#REF!,#REF!,#REF!,#REF!</x:definedName>
    <x:definedName name="cellsInFirst">#REF!,#REF!,#REF!,#REF!,#REF!,#REF!,#REF!,#REF!,#REF!,#REF!,#REF!,#REF!</x:definedName>
    <x:definedName name="cellsInSecond" localSheetId="6">[4]Second!$A$1:$H$1,[4]Second!$H$1:$H$26,[4]Second!$H$26:$M$26,[4]Second!$M$26:$M$33,[4]Second!$C$33:$M$33,[4]Second!$C$24:$C$33</x:definedName>
    <x:definedName name="cellsInSecond" localSheetId="5">'[2]Keyboard Warm Up 1'!$D$7,'[2]Keyboard Warm Up 1'!$D$23,'[2]Keyboard Warm Up 1'!$M$23,'[2]Keyboard Warm Up 1'!$M$16,'[2]Keyboard Warm Up 1'!$G$16,'[2]Keyboard Warm Up 1'!$G$7,'[2]Keyboard Warm Up 1'!$T$11,'[2]Keyboard Warm Up 1'!$AB$11,'[2]Keyboard Warm Up 1'!$AB$38,'[2]Keyboard Warm Up 1'!$S$38,'[2]Keyboard Warm Up 1'!$S$29,'[2]Keyboard Warm Up 1'!#REF!,'[2]Keyboard Warm Up 1'!#REF!,'[2]Keyboard Warm Up 1'!$AE$25,'[2]Keyboard Warm Up 1'!$AE$21,'[2]Keyboard Warm Up 1'!#REF!,'[2]Keyboard Warm Up 1'!#REF!,'[2]Keyboard Warm Up 1'!$AE$17,'[2]Keyboard Warm Up 1'!$AE$11,'[2]Keyboard Warm Up 1'!$AN$11</x:definedName>
    <x:definedName name="cellsInSecond">'[2]Keyboard Warm Up 1'!$D$7,'[2]Keyboard Warm Up 1'!$D$23,'[2]Keyboard Warm Up 1'!$M$23,'[2]Keyboard Warm Up 1'!$M$16,'[2]Keyboard Warm Up 1'!$G$16,'[2]Keyboard Warm Up 1'!$G$7,'[2]Keyboard Warm Up 1'!$T$11,'[2]Keyboard Warm Up 1'!$AB$11,'[2]Keyboard Warm Up 1'!$AB$38,'[2]Keyboard Warm Up 1'!$S$38,'[2]Keyboard Warm Up 1'!$S$29,'[2]Keyboard Warm Up 1'!#REF!,'[2]Keyboard Warm Up 1'!#REF!,'[2]Keyboard Warm Up 1'!$AE$25,'[2]Keyboard Warm Up 1'!$AE$21,'[2]Keyboard Warm Up 1'!#REF!,'[2]Keyboard Warm Up 1'!#REF!,'[2]Keyboard Warm Up 1'!$AE$17,'[2]Keyboard Warm Up 1'!$AE$11,'[2]Keyboard Warm Up 1'!$AN$11</x:definedName>
    <x:definedName name="CheckRange1">[5]BackgroundCalcs!#REF!</x:definedName>
    <x:definedName name="CheckRange2">[5]BackgroundCalcs!#REF!</x:definedName>
    <x:definedName name="CheckRange3">[5]BackgroundCalcs!#REF!</x:definedName>
    <x:definedName name="CheckRange4">[5]BackgroundCalcs!#REF!</x:definedName>
    <x:definedName name="CheckRange5">[5]BackgroundCalcs!#REF!</x:definedName>
    <x:definedName name="CheckRange6">[5]BackgroundCalcs!#REF!</x:definedName>
    <x:definedName name="CheckRange7">[5]BackgroundCalcs!#REF!</x:definedName>
    <x:definedName name="CurrentScore">'[1]Question Results'!$C$6</x:definedName>
    <x:definedName name="CurrentSum" localSheetId="6">[6]BackgroundCalcs!$F$20</x:definedName>
    <x:definedName name="CurrentSum">[7]BackgroundCalcs!$F$20</x:definedName>
    <x:definedName name="CurrentTarget" localSheetId="6">[6]BackgroundCalcs!$F$17</x:definedName>
    <x:definedName name="CurrentTarget">[7]BackgroundCalcs!$F$17</x:definedName>
    <x:definedName name="CurrentTargetSum" localSheetId="6">[6]BackgroundCalcs!$G$17</x:definedName>
    <x:definedName name="CurrentTargetSum">[7]BackgroundCalcs!$G$17</x:definedName>
    <x:definedName name="EmptyCell">[8]BackgroundCalcs!$D$50</x:definedName>
    <x:definedName name="endTime" localSheetId="6">[4]calc!$H$3</x:definedName>
    <x:definedName name="endTime">[1]BackgroundCalcs!$D$5</x:definedName>
    <x:definedName name="Ever_Green" localSheetId="5">'[3]Main Model'!#REF!</x:definedName>
    <x:definedName name="Ever_Green">#REF!</x:definedName>
    <x:definedName name="factor_option" localSheetId="5">'[3]Main Model'!#REF!</x:definedName>
    <x:definedName name="factor_option">#REF!</x:definedName>
    <x:definedName name="factor_PSU" localSheetId="5">'[3]Main Model'!#REF!</x:definedName>
    <x:definedName name="factor_PSU">#REF!</x:definedName>
    <x:definedName name="factor_RSU" localSheetId="5">'[3]Main Model'!#REF!</x:definedName>
    <x:definedName name="factor_RSU">#REF!</x:definedName>
    <x:definedName name="factor_RSUs" localSheetId="5">'[3]Main Model'!#REF!</x:definedName>
    <x:definedName name="factor_RSUs">#REF!</x:definedName>
    <x:definedName name="FileName">[1]BackgroundCalcs!$B$2</x:definedName>
    <x:definedName name="forf_rate" localSheetId="5">'[3]Main Model'!#REF!</x:definedName>
    <x:definedName name="forf_rate">#REF!</x:definedName>
    <x:definedName name="forf_shares" localSheetId="5">'[3]Main Model'!#REF!</x:definedName>
    <x:definedName name="forf_shares">#REF!</x:definedName>
    <x:definedName name="fund_ratio" localSheetId="5">'[3]Main Model'!#REF!</x:definedName>
    <x:definedName name="fund_ratio">#REF!</x:definedName>
    <x:definedName name="Invalid1" localSheetId="5">[5]BackgroundCalcs!#REF!</x:definedName>
    <x:definedName name="Invalid1">[5]BackgroundCalcs!#REF!</x:definedName>
    <x:definedName name="Invalid2" localSheetId="5">[5]BackgroundCalcs!#REF!</x:definedName>
    <x:definedName name="Invalid2">[5]BackgroundCalcs!#REF!</x:definedName>
    <x:definedName name="Invalid3">[5]BackgroundCalcs!#REF!</x:definedName>
    <x:definedName name="Invalid4">[5]BackgroundCalcs!#REF!</x:definedName>
    <x:definedName name="Invalid5">[5]BackgroundCalcs!#REF!</x:definedName>
    <x:definedName name="Invalid6">[5]BackgroundCalcs!#REF!</x:definedName>
    <x:definedName name="Invalid7">[5]BackgroundCalcs!#REF!</x:definedName>
    <x:definedName name="IQ_CH">110000</x:definedName>
    <x:definedName name="IQ_CQ">5000</x:definedName>
    <x:definedName name="IQ_CY">10000</x:definedName>
    <x:definedName name="IQ_DAILY">500000</x:definedName>
    <x:definedName name="IQ_DNTM" hidden="1">700000</x:definedName>
    <x:definedName name="IQ_FH">100000</x:definedName>
    <x:definedName name="IQ_FQ">500</x:definedName>
    <x:definedName name="IQ_FWD_CY" hidden="1">10001</x:definedName>
    <x:definedName name="IQ_FWD_CY1" hidden="1">10002</x:definedName>
    <x:definedName name="IQ_FWD_CY2" hidden="1">10003</x:definedName>
    <x:definedName name="IQ_FWD_FY" hidden="1">1001</x:definedName>
    <x:definedName name="IQ_FWD_FY1" hidden="1">1002</x:definedName>
    <x:definedName name="IQ_FWD_FY2" hidden="1">1003</x:definedName>
    <x:definedName name="IQ_FWD_Q" hidden="1">501</x:definedName>
    <x:definedName name="IQ_FWD_Q1" hidden="1">502</x:definedName>
    <x:definedName name="IQ_FWD_Q2" hidden="1">503</x:definedName>
    <x:definedName name="IQ_FY">1000</x:definedName>
    <x:definedName name="IQ_LATESTK" hidden="1">1000</x:definedName>
    <x:definedName name="IQ_LATESTQ" hidden="1">500</x:definedName>
    <x:definedName name="IQ_LTM">2000</x:definedName>
    <x:definedName name="IQ_LTMMONTH" hidden="1">120000</x:definedName>
    <x:definedName name="IQ_MONTH">15000</x:definedName>
    <x:definedName name="IQ_MTD" hidden="1">800000</x:definedName>
    <x:definedName name="IQ_NAMES_REVISION_DATE_" hidden="1">44091.7196296296</x:definedName>
    <x:definedName name="IQ_NTM">6000</x:definedName>
    <x:definedName name="IQ_QTD" hidden="1">750000</x:definedName>
    <x:definedName name="IQ_TODAY" hidden="1">0</x:definedName>
    <x:definedName name="IQ_WEEK">50000</x:definedName>
    <x:definedName name="IQ_YTD">3000</x:definedName>
    <x:definedName name="IQ_YTDMONTH" hidden="1">130000</x:definedName>
    <x:definedName name="IQB_BOOKMARK_COUNT" hidden="1">0</x:definedName>
    <x:definedName name="lstVisited" localSheetId="6">[4]calc!$D$4:$D$21</x:definedName>
    <x:definedName name="lstVisited">[9]calc!$D$4:$D$21</x:definedName>
    <x:definedName name="lu_mix" localSheetId="5">#REF!</x:definedName>
    <x:definedName name="lu_mix">#REF!</x:definedName>
    <x:definedName name="n">'[10]Dynamic Ranges and Charts'!$D$30</x:definedName>
    <x:definedName name="name" localSheetId="5">#REF!</x:definedName>
    <x:definedName name="name">#REF!</x:definedName>
    <x:definedName name="NumAnswers">[1]BackgroundCalcs!$B$26</x:definedName>
    <x:definedName name="NumberExercises" localSheetId="6">[11]BackgroundCalcs!$B$17</x:definedName>
    <x:definedName name="NumExercises" localSheetId="6">[6]BackgroundCalcs!$D$14</x:definedName>
    <x:definedName name="NumExercises">[7]BackgroundCalcs!$D$14</x:definedName>
    <x:definedName name="oldEndTime">[9]calc!$H$3</x:definedName>
    <x:definedName name="oldStartTime">[9]calc!$G$3</x:definedName>
    <x:definedName name="OverrideSave">[5]BackgroundCalcs!#REF!</x:definedName>
    <x:definedName name="Pal_Workbook_GUID" hidden="1">"KHB4MCAJCJC3RUEFU5N2FB3U"</x:definedName>
    <x:definedName name="passwordOn">[5]BackgroundCalcs!#REF!</x:definedName>
    <x:definedName name="payout_PSUs" localSheetId="5">'[3]Main Model'!#REF!</x:definedName>
    <x:definedName name="payout_PSUs">#REF!</x:definedName>
    <x:definedName name="pCount">[4]calc!$F$3</x:definedName>
    <x:definedName name="pCountNew">[2]BackgroundCalcs!$S$2</x:definedName>
    <x:definedName name="pct_fullval" localSheetId="5">'[3]Main Model'!#REF!</x:definedName>
    <x:definedName name="pct_fullval">#REF!</x:definedName>
    <x:definedName name="Pool_Cap" localSheetId="5">'[3]Main Model'!#REF!</x:definedName>
    <x:definedName name="Pool_Cap">#REF!</x:definedName>
    <x:definedName name="pool_size">#REF!</x:definedName>
    <x:definedName name="_xlnm.Print_Area" localSheetId="4">'AR Analysis  - Template'!$A$1:$BF$65</x:definedName>
    <x:definedName name="_xlnm.Print_Area" localSheetId="2">'Assumptions, Control, Output'!$A$1:$S$104</x:definedName>
    <x:definedName name="_xlnm.Print_Titles" localSheetId="4">'AR Analysis  - Template'!$1:$15</x:definedName>
    <x:definedName name="_xlnm.Print_Titles" localSheetId="2">'Assumptions, Control, Output'!$1:$6</x:definedName>
    <x:definedName name="_xlnm.Print_Titles" localSheetId="3">'Historical Sales-Data&amp;Template'!$1:$11</x:definedName>
    <x:definedName name="RandomMethod" localSheetId="6">[11]BackgroundCalcs!$B$5</x:definedName>
    <x:definedName name="RandomMethod">[1]BackgroundCalcs!$B$5</x:definedName>
    <x:definedName name="RandomScenarioNumber" localSheetId="6">[11]BackgroundCalcs!$B$8</x:definedName>
    <x:definedName name="RandomScenarioNumber">[1]BackgroundCalcs!$B$8</x:definedName>
    <x:definedName name="RiskAfterRecalcMacro" hidden="1">""</x:definedName>
    <x:definedName name="RiskAfterSimMacro" hidden="1">""</x:definedName>
    <x:definedName name="RiskBeforeRecalcMacro" hidden="1">""</x:definedName>
    <x:definedName name="RiskBeforeSimMacro" hidden="1">""</x:definedName>
    <x:definedName name="RiskCollectDistributionSamples" hidden="1">2</x:definedName>
    <x:definedName name="RiskFixedSeed" hidden="1">1</x:definedName>
    <x:definedName name="RiskHasSettings" hidden="1">8</x:definedName>
    <x:definedName name="RiskMinimizeOnStart" hidden="1">FALSE</x:definedName>
    <x:definedName name="RiskMonitorConvergence" hidden="1">FALSE</x:definedName>
    <x:definedName name="RiskMultipleCPUSupportEnabled" hidden="1">FALSE</x:definedName>
    <x:definedName name="RiskNumIterations" hidden="1">100000</x:definedName>
    <x:definedName name="RiskNumSimulations" hidden="1">1</x:definedName>
    <x:definedName name="RiskPauseOnError" hidden="1">FALSE</x:definedName>
    <x:definedName name="RiskRunAfterRecalcMacro" hidden="1">FALSE</x:definedName>
    <x:definedName name="RiskRunAfterSimMacro" hidden="1">FALSE</x:definedName>
    <x:definedName name="RiskRunBeforeRecalcMacro" hidden="1">FALSE</x:definedName>
    <x:definedName name="RiskRunBeforeSimMacro" hidden="1">FALSE</x:definedName>
    <x:definedName name="RiskSamplingType" hidden="1">3</x:definedName>
    <x:definedName name="RiskStandardRecalc" hidden="1">2</x:definedName>
    <x:definedName name="RiskUpdateDisplay" hidden="1">FALSE</x:definedName>
    <x:definedName name="RiskUseDifferentSeedForEachSim" hidden="1">FALSE</x:definedName>
    <x:definedName name="RiskUseFixedSeed" hidden="1">TRUE</x:definedName>
    <x:definedName name="RiskUseMultipleCPUs" hidden="1">FALSE</x:definedName>
    <x:definedName name="six">'[2]Keyboard Warm Up 1'!#REF!</x:definedName>
    <x:definedName name="SpreadsheetName" localSheetId="6">[6]BackgroundCalcs!$D$5</x:definedName>
    <x:definedName name="SpreadsheetName">[7]BackgroundCalcs!$D$5</x:definedName>
    <x:definedName name="startTime" localSheetId="6">[4]calc!$G$3</x:definedName>
    <x:definedName name="startTime">[1]BackgroundCalcs!$D$2</x:definedName>
    <x:definedName name="StudentIDCell" localSheetId="6">[6]BackgroundCalcs!$D$8</x:definedName>
    <x:definedName name="StudentIDCell">[7]BackgroundCalcs!$D$8</x:definedName>
    <x:definedName name="StudentNameCell" localSheetId="6">[6]BackgroundCalcs!$D$11</x:definedName>
    <x:definedName name="StudentNameCell">[7]BackgroundCalcs!$D$11</x:definedName>
    <x:definedName name="temp">[12]BackgroundCalcs!$B$26</x:definedName>
    <x:definedName name="temp2">[12]BackgroundCalcs!$B$26</x:definedName>
    <x:definedName name="ten">'[2]Keyboard Warm Up 1'!#REF!</x:definedName>
    <x:definedName name="timeElapsed" localSheetId="6">[4]calc!$G$6</x:definedName>
    <x:definedName name="timeElapsed">[9]calc!$G$6</x:definedName>
    <x:definedName name="totalTime">[1]BackgroundCalcs!$B$32</x:definedName>
    <x:definedName name="Track">[8]BackgroundCalcs!$D$51</x:definedName>
    <x:definedName name="twelveth">'[8]Keyboarding Challenge'!$V$103</x:definedName>
    <x:definedName name="valDuration">[4]calc!$G$7</x:definedName>
    <x:definedName name="Valid1" localSheetId="6">[6]BackgroundCalcs!#REF!</x:definedName>
    <x:definedName name="Valid1" localSheetId="5">[7]BackgroundCalcs!#REF!</x:definedName>
    <x:definedName name="Valid1">[7]BackgroundCalcs!#REF!</x:definedName>
    <x:definedName name="ValidationCode">[13]calc!$B$11</x:definedName>
  </x:definedNames>
  <x:calcPr calcId="191029"/>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x:ext>
  </x:extLst>
</x:workbook>
</file>

<file path=xl/calcChain.xml><?xml version="1.0" encoding="utf-8"?>
<calcChain xmlns="http://schemas.openxmlformats.org/spreadsheetml/2006/main">
  <c r="F45" i="16" l="1"/>
  <c r="G11" i="17"/>
  <c r="H11" i="17" s="1"/>
  <c r="F10" i="17"/>
  <c r="F9" i="17"/>
  <c r="F8" i="17"/>
  <c r="G8" i="17" l="1"/>
  <c r="G9" i="17"/>
  <c r="G10" i="17"/>
  <c r="H8" i="17"/>
  <c r="H9" i="17"/>
  <c r="H10" i="17"/>
  <c r="I11" i="17"/>
  <c r="I9" i="17" l="1"/>
  <c r="I8" i="17"/>
  <c r="I10" i="17"/>
  <c r="J11" i="17"/>
  <c r="J10" i="17" l="1"/>
  <c r="K11" i="17"/>
  <c r="J8" i="17"/>
  <c r="J9" i="17"/>
  <c r="L11" i="17" l="1"/>
  <c r="K10" i="17"/>
  <c r="K9" i="17"/>
  <c r="K8" i="17"/>
  <c r="M11" i="17" l="1"/>
  <c r="L8" i="17"/>
  <c r="L9" i="17"/>
  <c r="L10" i="17"/>
  <c r="N11" i="17" l="1"/>
  <c r="M8" i="17"/>
  <c r="M9" i="17"/>
  <c r="M10" i="17"/>
  <c r="N8" i="17" l="1"/>
  <c r="N9" i="17"/>
  <c r="N10" i="17"/>
  <c r="O11" i="17"/>
  <c r="O8" i="17" l="1"/>
  <c r="O9" i="17"/>
  <c r="O10" i="17"/>
  <c r="P11" i="17"/>
  <c r="P8" i="17" l="1"/>
  <c r="P9" i="17"/>
  <c r="P10" i="17"/>
  <c r="Q11" i="17"/>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B64" i="21"/>
  <c r="F50" i="21"/>
  <c r="B47" i="21"/>
  <c r="B45" i="21"/>
  <c r="B62" i="21" s="1"/>
  <c r="B44" i="21"/>
  <c r="B61" i="21" s="1"/>
  <c r="B43" i="21"/>
  <c r="B42" i="21"/>
  <c r="B59" i="21" s="1"/>
  <c r="B41" i="21"/>
  <c r="B40" i="21"/>
  <c r="B57" i="21" s="1"/>
  <c r="B39" i="21"/>
  <c r="B38" i="21"/>
  <c r="B55" i="21" s="1"/>
  <c r="B37" i="21"/>
  <c r="B54" i="21" s="1"/>
  <c r="B36" i="21"/>
  <c r="B35" i="21"/>
  <c r="G31" i="21"/>
  <c r="F31" i="21"/>
  <c r="H11" i="21"/>
  <c r="G11" i="21"/>
  <c r="H10" i="21"/>
  <c r="G10" i="21"/>
  <c r="F10" i="21"/>
  <c r="H9" i="21"/>
  <c r="G9" i="21"/>
  <c r="F9" i="21"/>
  <c r="H8" i="21"/>
  <c r="G8" i="21"/>
  <c r="F8" i="21"/>
  <c r="B5" i="21"/>
  <c r="B3" i="21"/>
  <c r="B2" i="21"/>
  <c r="B9" i="20"/>
  <c r="AJ47" i="21" l="1"/>
  <c r="AJ20" i="21" s="1"/>
  <c r="AR47" i="21"/>
  <c r="AR20" i="21" s="1"/>
  <c r="AB47" i="21"/>
  <c r="AB20" i="21" s="1"/>
  <c r="T47" i="21"/>
  <c r="T20" i="21" s="1"/>
  <c r="L47" i="21"/>
  <c r="L20" i="21" s="1"/>
  <c r="Q9" i="17"/>
  <c r="Q10" i="17"/>
  <c r="Q8" i="17"/>
  <c r="R11" i="17"/>
  <c r="K47" i="21"/>
  <c r="K20" i="21" s="1"/>
  <c r="R47" i="21"/>
  <c r="R20" i="21" s="1"/>
  <c r="AD47" i="21"/>
  <c r="AD20" i="21" s="1"/>
  <c r="AH47" i="21"/>
  <c r="AH20" i="21" s="1"/>
  <c r="AL47" i="21"/>
  <c r="AL20" i="21" s="1"/>
  <c r="S47" i="21"/>
  <c r="S20" i="21" s="1"/>
  <c r="AI47" i="21"/>
  <c r="AI20" i="21" s="1"/>
  <c r="G47" i="21"/>
  <c r="G20" i="21" s="1"/>
  <c r="O47" i="21"/>
  <c r="O20" i="21" s="1"/>
  <c r="AA25" i="21" s="1"/>
  <c r="W47" i="21"/>
  <c r="W20" i="21" s="1"/>
  <c r="AE47" i="21"/>
  <c r="AE20" i="21" s="1"/>
  <c r="AQ25" i="21" s="1"/>
  <c r="AM47" i="21"/>
  <c r="AM20" i="21" s="1"/>
  <c r="J47" i="21"/>
  <c r="J20" i="21" s="1"/>
  <c r="Z47" i="21"/>
  <c r="Z20" i="21" s="1"/>
  <c r="AP47" i="21"/>
  <c r="AP20" i="21" s="1"/>
  <c r="AA47" i="21"/>
  <c r="AA20" i="21" s="1"/>
  <c r="AQ47" i="21"/>
  <c r="AQ20" i="21" s="1"/>
  <c r="F47" i="21"/>
  <c r="F20" i="21" s="1"/>
  <c r="V47" i="21"/>
  <c r="V20" i="21" s="1"/>
  <c r="M47" i="21"/>
  <c r="M20" i="21" s="1"/>
  <c r="U47" i="21"/>
  <c r="U20" i="21" s="1"/>
  <c r="AC47" i="21"/>
  <c r="AC20" i="21" s="1"/>
  <c r="AK47" i="21"/>
  <c r="AK20" i="21" s="1"/>
  <c r="H47" i="21"/>
  <c r="H20" i="21" s="1"/>
  <c r="P47" i="21"/>
  <c r="P20" i="21" s="1"/>
  <c r="X47" i="21"/>
  <c r="X20" i="21" s="1"/>
  <c r="AF47" i="21"/>
  <c r="AF20" i="21" s="1"/>
  <c r="AN47" i="21"/>
  <c r="AN20" i="21" s="1"/>
  <c r="I47" i="21"/>
  <c r="I20" i="21" s="1"/>
  <c r="Q47" i="21"/>
  <c r="Q20" i="21" s="1"/>
  <c r="AC25" i="21" s="1"/>
  <c r="Y47" i="21"/>
  <c r="Y20" i="21" s="1"/>
  <c r="AG47" i="21"/>
  <c r="AG20" i="21" s="1"/>
  <c r="AO47" i="21"/>
  <c r="AO20" i="21" s="1"/>
  <c r="N47" i="21"/>
  <c r="N20" i="21" s="1"/>
  <c r="H31" i="21"/>
  <c r="H50" i="21"/>
  <c r="I11" i="21"/>
  <c r="B52" i="21"/>
  <c r="B53" i="21"/>
  <c r="B60" i="21"/>
  <c r="B56" i="21"/>
  <c r="B58" i="21"/>
  <c r="G50" i="21"/>
  <c r="S25" i="21" l="1"/>
  <c r="AG25" i="21"/>
  <c r="AB25" i="21"/>
  <c r="Y25" i="21"/>
  <c r="AI25" i="21"/>
  <c r="AR25" i="21"/>
  <c r="T25" i="21"/>
  <c r="AO25" i="21"/>
  <c r="AH25" i="21"/>
  <c r="W25" i="21"/>
  <c r="X25" i="21"/>
  <c r="AK25" i="21"/>
  <c r="AD25" i="21"/>
  <c r="R25" i="21"/>
  <c r="AE25" i="21"/>
  <c r="AF25" i="21"/>
  <c r="U25" i="21"/>
  <c r="AP25" i="21"/>
  <c r="AL25" i="21"/>
  <c r="AM25" i="21"/>
  <c r="AN25" i="21"/>
  <c r="AJ25" i="21"/>
  <c r="V25" i="21"/>
  <c r="Z25" i="21"/>
  <c r="R10" i="17"/>
  <c r="R9" i="17"/>
  <c r="S11" i="17"/>
  <c r="R8" i="17"/>
  <c r="I50" i="21"/>
  <c r="I9" i="21"/>
  <c r="I31" i="21"/>
  <c r="J11" i="21"/>
  <c r="I10" i="21"/>
  <c r="I8" i="21"/>
  <c r="T11" i="17" l="1"/>
  <c r="S10" i="17"/>
  <c r="S9" i="17"/>
  <c r="S8" i="17"/>
  <c r="K11" i="21"/>
  <c r="J9" i="21"/>
  <c r="J50" i="21"/>
  <c r="J31" i="21"/>
  <c r="J10" i="21"/>
  <c r="J8" i="21"/>
  <c r="T10" i="17" l="1"/>
  <c r="U11" i="17"/>
  <c r="T8" i="17"/>
  <c r="T9" i="17"/>
  <c r="K50" i="21"/>
  <c r="K10" i="21"/>
  <c r="L11" i="21"/>
  <c r="K9" i="21"/>
  <c r="K31" i="21"/>
  <c r="K8" i="21"/>
  <c r="U8" i="17" l="1"/>
  <c r="U9" i="17"/>
  <c r="V11" i="17"/>
  <c r="U10" i="17"/>
  <c r="L31" i="21"/>
  <c r="L50" i="21"/>
  <c r="M11" i="21"/>
  <c r="L10" i="21"/>
  <c r="L9" i="21"/>
  <c r="L8" i="21"/>
  <c r="V8" i="17" l="1"/>
  <c r="V9" i="17"/>
  <c r="V10" i="17"/>
  <c r="W11" i="17"/>
  <c r="M50" i="21"/>
  <c r="M31" i="21"/>
  <c r="N11" i="21"/>
  <c r="M10" i="21"/>
  <c r="M9" i="21"/>
  <c r="M8" i="21"/>
  <c r="W8" i="17" l="1"/>
  <c r="W9" i="17"/>
  <c r="W10" i="17"/>
  <c r="X11" i="17"/>
  <c r="N10" i="21"/>
  <c r="N8" i="21"/>
  <c r="O11" i="21"/>
  <c r="N50" i="21"/>
  <c r="N31" i="21"/>
  <c r="N9" i="21"/>
  <c r="X8" i="17" l="1"/>
  <c r="X9" i="17"/>
  <c r="X10" i="17"/>
  <c r="Y11" i="17"/>
  <c r="O50" i="21"/>
  <c r="O8" i="21"/>
  <c r="O31" i="21"/>
  <c r="O9" i="21"/>
  <c r="P11" i="21"/>
  <c r="O10" i="21"/>
  <c r="Y9" i="17" l="1"/>
  <c r="Y10" i="17"/>
  <c r="Z11" i="17"/>
  <c r="Y8" i="17"/>
  <c r="P31" i="21"/>
  <c r="P50" i="21"/>
  <c r="Q11" i="21"/>
  <c r="P8" i="21"/>
  <c r="P9" i="21"/>
  <c r="P10" i="21"/>
  <c r="Z10" i="17" l="1"/>
  <c r="AA11" i="17"/>
  <c r="Z9" i="17"/>
  <c r="Z8" i="17"/>
  <c r="Q50" i="21"/>
  <c r="Q31" i="21"/>
  <c r="Q10" i="21"/>
  <c r="Q9" i="21"/>
  <c r="R11" i="21"/>
  <c r="Q8" i="21"/>
  <c r="AB11" i="17" l="1"/>
  <c r="AA9" i="17"/>
  <c r="AA8" i="17"/>
  <c r="AA10" i="17"/>
  <c r="S11" i="21"/>
  <c r="R9" i="21"/>
  <c r="R50" i="21"/>
  <c r="R31" i="21"/>
  <c r="R10" i="21"/>
  <c r="R8" i="21"/>
  <c r="AB10" i="17" l="1"/>
  <c r="AB8" i="17"/>
  <c r="AB9" i="17"/>
  <c r="AC11" i="17"/>
  <c r="S50" i="21"/>
  <c r="S9" i="21"/>
  <c r="S31" i="21"/>
  <c r="S10" i="21"/>
  <c r="T11" i="21"/>
  <c r="S8" i="21"/>
  <c r="AC8" i="17" l="1"/>
  <c r="AD11" i="17"/>
  <c r="AC9" i="17"/>
  <c r="AC10" i="17"/>
  <c r="T31" i="21"/>
  <c r="T50" i="21"/>
  <c r="T10" i="21"/>
  <c r="U11" i="21"/>
  <c r="T9" i="21"/>
  <c r="T8" i="21"/>
  <c r="AD8" i="17" l="1"/>
  <c r="AD9" i="17"/>
  <c r="AD10" i="17"/>
  <c r="AE11" i="17"/>
  <c r="U50" i="21"/>
  <c r="U31" i="21"/>
  <c r="U10" i="21"/>
  <c r="V11" i="21"/>
  <c r="U9" i="21"/>
  <c r="U8" i="21"/>
  <c r="AE8" i="17" l="1"/>
  <c r="AE9" i="17"/>
  <c r="AE10" i="17"/>
  <c r="AF11" i="17"/>
  <c r="V10" i="21"/>
  <c r="V8" i="21"/>
  <c r="W11" i="21"/>
  <c r="V31" i="21"/>
  <c r="V9" i="21"/>
  <c r="V50" i="21"/>
  <c r="AF8" i="17" l="1"/>
  <c r="AF9" i="17"/>
  <c r="AF10" i="17"/>
  <c r="AG11" i="17"/>
  <c r="W50" i="21"/>
  <c r="W31" i="21"/>
  <c r="W10" i="21"/>
  <c r="W9" i="21"/>
  <c r="X11" i="21"/>
  <c r="W8" i="21"/>
  <c r="AG9" i="17" l="1"/>
  <c r="AG10" i="17"/>
  <c r="AH11" i="17"/>
  <c r="AG8" i="17"/>
  <c r="X31" i="21"/>
  <c r="X50" i="21"/>
  <c r="X10" i="21"/>
  <c r="X9" i="21"/>
  <c r="Y11" i="21"/>
  <c r="X8" i="21"/>
  <c r="AH10" i="17" l="1"/>
  <c r="AH8" i="17"/>
  <c r="AI11" i="17"/>
  <c r="AH9" i="17"/>
  <c r="Y50" i="21"/>
  <c r="Y31" i="21"/>
  <c r="Z11" i="21"/>
  <c r="Y8" i="21"/>
  <c r="Y10" i="21"/>
  <c r="Y9" i="21"/>
  <c r="AJ11" i="17" l="1"/>
  <c r="AI9" i="17"/>
  <c r="AI10" i="17"/>
  <c r="AI8" i="17"/>
  <c r="AA11" i="21"/>
  <c r="Z9" i="21"/>
  <c r="Z50" i="21"/>
  <c r="Z31" i="21"/>
  <c r="Z10" i="21"/>
  <c r="Z8" i="21"/>
  <c r="AJ10" i="17" l="1"/>
  <c r="AK11" i="17"/>
  <c r="AJ8" i="17"/>
  <c r="AJ9" i="17"/>
  <c r="AA50" i="21"/>
  <c r="AB11" i="21"/>
  <c r="AA31" i="21"/>
  <c r="AA10" i="21"/>
  <c r="AA8" i="21"/>
  <c r="AA9" i="21"/>
  <c r="AK8" i="17" l="1"/>
  <c r="AK9" i="17"/>
  <c r="AK10" i="17"/>
  <c r="AL11" i="17"/>
  <c r="AB31" i="21"/>
  <c r="AB9" i="21"/>
  <c r="AB50" i="21"/>
  <c r="AB10" i="21"/>
  <c r="AB8" i="21"/>
  <c r="AC11" i="21"/>
  <c r="AL8" i="17" l="1"/>
  <c r="AL9" i="17"/>
  <c r="AL10" i="17"/>
  <c r="AM11" i="17"/>
  <c r="AC50" i="21"/>
  <c r="AC10" i="21"/>
  <c r="AC31" i="21"/>
  <c r="AC8" i="21"/>
  <c r="AD11" i="21"/>
  <c r="AC9" i="21"/>
  <c r="AM8" i="17" l="1"/>
  <c r="AM9" i="17"/>
  <c r="AM10" i="17"/>
  <c r="AN11" i="17"/>
  <c r="AD10" i="21"/>
  <c r="AD8" i="21"/>
  <c r="AE11" i="21"/>
  <c r="AD50" i="21"/>
  <c r="AD31" i="21"/>
  <c r="AD9" i="21"/>
  <c r="AN8" i="17" l="1"/>
  <c r="AN9" i="17"/>
  <c r="AN10" i="17"/>
  <c r="AO11" i="17"/>
  <c r="AE50" i="21"/>
  <c r="AE31" i="21"/>
  <c r="AE10" i="21"/>
  <c r="AE9" i="21"/>
  <c r="AE8" i="21"/>
  <c r="AF11" i="21"/>
  <c r="AO9" i="17" l="1"/>
  <c r="AO8" i="17"/>
  <c r="AO10" i="17"/>
  <c r="AP11" i="17"/>
  <c r="AF31" i="21"/>
  <c r="AF50" i="21"/>
  <c r="AF10" i="21"/>
  <c r="AF9" i="21"/>
  <c r="AF8" i="21"/>
  <c r="AG11" i="21"/>
  <c r="AP10" i="17" l="1"/>
  <c r="AP9" i="17"/>
  <c r="AQ11" i="17"/>
  <c r="AP8" i="17"/>
  <c r="AG50" i="21"/>
  <c r="AG10" i="21"/>
  <c r="AG9" i="21"/>
  <c r="AG8" i="21"/>
  <c r="AH11" i="21"/>
  <c r="AG31" i="21"/>
  <c r="AR11" i="17" l="1"/>
  <c r="AQ9" i="17"/>
  <c r="AQ10" i="17"/>
  <c r="AQ8" i="17"/>
  <c r="AI11" i="21"/>
  <c r="AH9" i="21"/>
  <c r="AH50" i="21"/>
  <c r="AH8" i="21"/>
  <c r="AH31" i="21"/>
  <c r="AH10" i="21"/>
  <c r="AR10" i="17" l="1"/>
  <c r="AR8" i="17"/>
  <c r="AR9" i="17"/>
  <c r="AI50" i="21"/>
  <c r="AI31" i="21"/>
  <c r="AI9" i="21"/>
  <c r="AI8" i="21"/>
  <c r="AJ11" i="21"/>
  <c r="AI10" i="21"/>
  <c r="AJ50" i="21" l="1"/>
  <c r="AJ31" i="21"/>
  <c r="AK11" i="21"/>
  <c r="AJ10" i="21"/>
  <c r="AJ8" i="21"/>
  <c r="AJ9" i="21"/>
  <c r="AL11" i="21" l="1"/>
  <c r="AK9" i="21"/>
  <c r="AK50" i="21"/>
  <c r="AK31" i="21"/>
  <c r="AK10" i="21"/>
  <c r="AK8" i="21"/>
  <c r="AL50" i="21" l="1"/>
  <c r="AL10" i="21"/>
  <c r="AL8" i="21"/>
  <c r="AM11" i="21"/>
  <c r="AL31" i="21"/>
  <c r="AL9" i="21"/>
  <c r="AM50" i="21" l="1"/>
  <c r="AM10" i="21"/>
  <c r="AM31" i="21"/>
  <c r="AN11" i="21"/>
  <c r="AM9" i="21"/>
  <c r="AM8" i="21"/>
  <c r="AN50" i="21" l="1"/>
  <c r="AN31" i="21"/>
  <c r="AN10" i="21"/>
  <c r="AN9" i="21"/>
  <c r="AN8" i="21"/>
  <c r="AO11" i="21"/>
  <c r="AO50" i="21" l="1"/>
  <c r="AO31" i="21"/>
  <c r="AO10" i="21"/>
  <c r="AO9" i="21"/>
  <c r="AO8" i="21"/>
  <c r="AP11" i="21"/>
  <c r="AP50" i="21" l="1"/>
  <c r="AQ11" i="21"/>
  <c r="AP9" i="21"/>
  <c r="AP31" i="21"/>
  <c r="AP10" i="21"/>
  <c r="AP8" i="21"/>
  <c r="AQ50" i="21" l="1"/>
  <c r="AQ8" i="21"/>
  <c r="AQ31" i="21"/>
  <c r="AQ10" i="21"/>
  <c r="AQ9" i="21"/>
  <c r="AR11" i="21"/>
  <c r="AR50" i="21" l="1"/>
  <c r="AR31" i="21"/>
  <c r="AR10" i="21"/>
  <c r="AR9" i="21"/>
  <c r="AR8" i="21"/>
  <c r="AS11" i="21"/>
  <c r="AS50" i="21" l="1"/>
  <c r="AS31" i="21"/>
  <c r="AS9" i="21"/>
  <c r="AS8" i="21"/>
  <c r="AT11" i="21"/>
  <c r="AS10" i="21"/>
  <c r="AT50" i="21" l="1"/>
  <c r="AT10" i="21"/>
  <c r="AT8" i="21"/>
  <c r="AU11" i="21"/>
  <c r="AT31" i="21"/>
  <c r="AT9" i="21"/>
  <c r="AU50" i="21" l="1"/>
  <c r="AV11" i="21"/>
  <c r="AU31" i="21"/>
  <c r="AU8" i="21"/>
  <c r="AU9" i="21"/>
  <c r="AU10" i="21"/>
  <c r="AV50" i="21" l="1"/>
  <c r="AV31" i="21"/>
  <c r="AW11" i="21"/>
  <c r="AV10" i="21"/>
  <c r="AV9" i="21"/>
  <c r="AV8" i="21"/>
  <c r="AW50" i="21" l="1"/>
  <c r="AX11" i="21"/>
  <c r="AW31" i="21"/>
  <c r="AW10" i="21"/>
  <c r="AW9" i="21"/>
  <c r="AW8" i="21"/>
  <c r="AX50" i="21" l="1"/>
  <c r="AY11" i="21"/>
  <c r="AX9" i="21"/>
  <c r="AX10" i="21"/>
  <c r="AX31" i="21"/>
  <c r="AX8" i="21"/>
  <c r="AY50" i="21" l="1"/>
  <c r="AY31" i="21"/>
  <c r="AZ11" i="21"/>
  <c r="AY8" i="21"/>
  <c r="AY10" i="21"/>
  <c r="AY9" i="21"/>
  <c r="AZ50" i="21" l="1"/>
  <c r="AZ31" i="21"/>
  <c r="AZ8" i="21"/>
  <c r="AZ10" i="21"/>
  <c r="AZ9" i="21"/>
  <c r="BA11" i="21"/>
  <c r="BA50" i="21" l="1"/>
  <c r="BA31" i="21"/>
  <c r="BA10" i="21"/>
  <c r="BA9" i="21"/>
  <c r="BA8" i="21"/>
  <c r="BB11" i="21"/>
  <c r="BB50" i="21" l="1"/>
  <c r="BB10" i="21"/>
  <c r="BB8" i="21"/>
  <c r="BC11" i="21"/>
  <c r="BB9" i="21"/>
  <c r="BB31" i="21"/>
  <c r="BC50" i="21" l="1"/>
  <c r="BC9" i="21"/>
  <c r="BC31" i="21"/>
  <c r="BC10" i="21"/>
  <c r="BC8" i="21"/>
  <c r="BD11" i="21"/>
  <c r="BD50" i="21" l="1"/>
  <c r="BD31" i="21"/>
  <c r="BD10" i="21"/>
  <c r="BD9" i="21"/>
  <c r="BD8" i="21"/>
  <c r="BE11" i="21"/>
  <c r="BE50" i="21" l="1"/>
  <c r="BE31" i="21"/>
  <c r="BE9" i="21"/>
  <c r="BE10" i="21"/>
  <c r="BE8" i="21"/>
  <c r="B27" i="17" l="1"/>
  <c r="B26" i="17"/>
  <c r="B25" i="17"/>
  <c r="B24" i="17"/>
  <c r="B23" i="17"/>
  <c r="B22" i="17"/>
  <c r="B21" i="17"/>
  <c r="B20" i="17"/>
  <c r="B19" i="17"/>
  <c r="B18" i="17"/>
  <c r="B17" i="17"/>
  <c r="B5" i="17"/>
  <c r="B3" i="17"/>
  <c r="B2" i="17"/>
  <c r="F106" i="16"/>
  <c r="R84" i="16"/>
  <c r="Q84" i="16"/>
  <c r="P84" i="16"/>
  <c r="O84" i="16"/>
  <c r="N84" i="16"/>
  <c r="M84" i="16"/>
  <c r="L84" i="16"/>
  <c r="K84" i="16"/>
  <c r="J84" i="16"/>
  <c r="I84" i="16"/>
  <c r="H84" i="16"/>
  <c r="G84" i="16"/>
  <c r="F84" i="16"/>
  <c r="R83" i="16"/>
  <c r="Q83" i="16"/>
  <c r="P83" i="16"/>
  <c r="O83" i="16"/>
  <c r="N83" i="16"/>
  <c r="M83" i="16"/>
  <c r="L83" i="16"/>
  <c r="K83" i="16"/>
  <c r="J83" i="16"/>
  <c r="I83" i="16"/>
  <c r="H83" i="16"/>
  <c r="G83" i="16"/>
  <c r="F83" i="16"/>
  <c r="R81" i="16"/>
  <c r="Q81" i="16"/>
  <c r="P81" i="16"/>
  <c r="O81" i="16"/>
  <c r="N81" i="16"/>
  <c r="M81" i="16"/>
  <c r="L81" i="16"/>
  <c r="K81" i="16"/>
  <c r="J81" i="16"/>
  <c r="I81" i="16"/>
  <c r="H81" i="16"/>
  <c r="G81" i="16"/>
  <c r="F81" i="16"/>
  <c r="R79" i="16"/>
  <c r="Q79" i="16"/>
  <c r="P79" i="16"/>
  <c r="O79" i="16"/>
  <c r="N79" i="16"/>
  <c r="M79" i="16"/>
  <c r="L79" i="16"/>
  <c r="K79" i="16"/>
  <c r="J79" i="16"/>
  <c r="I79" i="16"/>
  <c r="H79" i="16"/>
  <c r="G79" i="16"/>
  <c r="F79" i="16"/>
  <c r="B76" i="16"/>
  <c r="B67" i="16"/>
  <c r="G38" i="16"/>
  <c r="G35" i="16" s="1"/>
  <c r="G37" i="16"/>
  <c r="F37" i="16"/>
  <c r="F36" i="16"/>
  <c r="F35" i="16"/>
  <c r="J30" i="16"/>
  <c r="I29" i="16"/>
  <c r="F25" i="16"/>
  <c r="L20" i="16"/>
  <c r="L21" i="16" s="1"/>
  <c r="L22" i="16" s="1"/>
  <c r="L23" i="16" s="1"/>
  <c r="O18" i="16"/>
  <c r="P18" i="16" s="1"/>
  <c r="Q18" i="16" s="1"/>
  <c r="N18" i="16"/>
  <c r="H16" i="16"/>
  <c r="I16" i="16" s="1"/>
  <c r="I15" i="16"/>
  <c r="F12" i="16"/>
  <c r="G11" i="16"/>
  <c r="H11" i="16" s="1"/>
  <c r="H12" i="16" s="1"/>
  <c r="G9" i="16"/>
  <c r="H9" i="16" s="1"/>
  <c r="B9" i="15"/>
  <c r="G12" i="16" l="1"/>
  <c r="H17" i="16"/>
  <c r="H18" i="16" s="1"/>
  <c r="G36" i="16"/>
  <c r="G106" i="16"/>
  <c r="H38" i="16"/>
  <c r="BA47" i="21" l="1"/>
  <c r="N41" i="16" s="1"/>
  <c r="BB47" i="21"/>
  <c r="O41" i="16" s="1"/>
  <c r="AV47" i="21"/>
  <c r="I41" i="16" s="1"/>
  <c r="AS47" i="21"/>
  <c r="AT47" i="21"/>
  <c r="G41" i="16" s="1"/>
  <c r="BE47" i="21"/>
  <c r="R41" i="16" s="1"/>
  <c r="AU47" i="21"/>
  <c r="H41" i="16" s="1"/>
  <c r="BC47" i="21"/>
  <c r="BD47" i="21"/>
  <c r="Q41" i="16" s="1"/>
  <c r="I17" i="16"/>
  <c r="H19" i="16"/>
  <c r="I18" i="16"/>
  <c r="I38" i="16"/>
  <c r="H106" i="16"/>
  <c r="H36" i="16"/>
  <c r="H37" i="16"/>
  <c r="H35" i="16"/>
  <c r="AZ47" i="21" l="1"/>
  <c r="M41" i="16" s="1"/>
  <c r="AY47" i="21"/>
  <c r="L41" i="16" s="1"/>
  <c r="AW47" i="21"/>
  <c r="J41" i="16" s="1"/>
  <c r="H45" i="16"/>
  <c r="I45" i="16"/>
  <c r="J45" i="16"/>
  <c r="F41" i="16"/>
  <c r="G45" i="16"/>
  <c r="P41" i="16"/>
  <c r="AX47" i="21"/>
  <c r="K41" i="16" s="1"/>
  <c r="H20" i="16"/>
  <c r="I19" i="16"/>
  <c r="I106" i="16"/>
  <c r="I36" i="16"/>
  <c r="I37" i="16"/>
  <c r="I35" i="16"/>
  <c r="J38" i="16"/>
  <c r="K45" i="16" l="1"/>
  <c r="L45" i="16"/>
  <c r="R45" i="16"/>
  <c r="Q45" i="16"/>
  <c r="O45" i="16"/>
  <c r="N45" i="16"/>
  <c r="P45" i="16"/>
  <c r="H21" i="16"/>
  <c r="I20" i="16"/>
  <c r="J36" i="16"/>
  <c r="J37" i="16"/>
  <c r="J35" i="16"/>
  <c r="J106" i="16"/>
  <c r="K38" i="16"/>
  <c r="M45" i="16" l="1"/>
  <c r="H22" i="16"/>
  <c r="I21" i="16"/>
  <c r="K37" i="16"/>
  <c r="K35" i="16"/>
  <c r="L38" i="16"/>
  <c r="K106" i="16"/>
  <c r="K36" i="16"/>
  <c r="H23" i="16" l="1"/>
  <c r="I22" i="16"/>
  <c r="L37" i="16"/>
  <c r="L35" i="16"/>
  <c r="M38" i="16"/>
  <c r="L106" i="16"/>
  <c r="L36" i="16"/>
  <c r="H24" i="16" l="1"/>
  <c r="I23" i="16"/>
  <c r="M37" i="16"/>
  <c r="M35" i="16"/>
  <c r="N38" i="16"/>
  <c r="M106" i="16"/>
  <c r="M36" i="16"/>
  <c r="H25" i="16" l="1"/>
  <c r="I25" i="16" s="1"/>
  <c r="I24" i="16"/>
  <c r="N35" i="16"/>
  <c r="O38" i="16"/>
  <c r="N106" i="16"/>
  <c r="N36" i="16"/>
  <c r="N37" i="16"/>
  <c r="O35" i="16" l="1"/>
  <c r="P38" i="16"/>
  <c r="O106" i="16"/>
  <c r="O36" i="16"/>
  <c r="O37" i="16"/>
  <c r="S64" i="21" l="1"/>
  <c r="S21" i="21" s="1"/>
  <c r="AI64" i="21"/>
  <c r="AI21" i="21" s="1"/>
  <c r="AQ64" i="21"/>
  <c r="AQ21" i="21" s="1"/>
  <c r="O64" i="21"/>
  <c r="O21" i="21" s="1"/>
  <c r="AP64" i="21"/>
  <c r="AP21" i="21" s="1"/>
  <c r="AZ64" i="21"/>
  <c r="G64" i="21"/>
  <c r="G21" i="21" s="1"/>
  <c r="AR64" i="21"/>
  <c r="AR21" i="21" s="1"/>
  <c r="AL64" i="21"/>
  <c r="AL21" i="21" s="1"/>
  <c r="AW64" i="21"/>
  <c r="J42" i="16" s="1"/>
  <c r="AB64" i="21"/>
  <c r="AB21" i="21" s="1"/>
  <c r="AM64" i="21"/>
  <c r="AM21" i="21" s="1"/>
  <c r="AC64" i="21"/>
  <c r="AC21" i="21" s="1"/>
  <c r="AN64" i="21"/>
  <c r="AN21" i="21" s="1"/>
  <c r="BB64" i="21"/>
  <c r="O42" i="16" s="1"/>
  <c r="H64" i="21"/>
  <c r="H21" i="21" s="1"/>
  <c r="AE64" i="21"/>
  <c r="AE21" i="21" s="1"/>
  <c r="AS64" i="21"/>
  <c r="F42" i="16" s="1"/>
  <c r="U64" i="21"/>
  <c r="U21" i="21" s="1"/>
  <c r="BE64" i="21"/>
  <c r="R42" i="16" s="1"/>
  <c r="J64" i="21"/>
  <c r="J21" i="21" s="1"/>
  <c r="AJ64" i="21"/>
  <c r="AJ21" i="21" s="1"/>
  <c r="W64" i="21"/>
  <c r="W21" i="21" s="1"/>
  <c r="AK64" i="21"/>
  <c r="AK21" i="21" s="1"/>
  <c r="AV64" i="21"/>
  <c r="I42" i="16" s="1"/>
  <c r="Q38" i="16"/>
  <c r="P106" i="16"/>
  <c r="P36" i="16"/>
  <c r="P37" i="16"/>
  <c r="P35" i="16"/>
  <c r="BC64" i="21" l="1"/>
  <c r="P42" i="16" s="1"/>
  <c r="AF64" i="21"/>
  <c r="AF21" i="21" s="1"/>
  <c r="BD64" i="21"/>
  <c r="Q42" i="16" s="1"/>
  <c r="R64" i="21"/>
  <c r="R21" i="21" s="1"/>
  <c r="AT64" i="21"/>
  <c r="G42" i="16" s="1"/>
  <c r="Q64" i="21"/>
  <c r="Q21" i="21" s="1"/>
  <c r="L64" i="21"/>
  <c r="L21" i="21" s="1"/>
  <c r="AO64" i="21"/>
  <c r="AO21" i="21" s="1"/>
  <c r="I64" i="21"/>
  <c r="I21" i="21" s="1"/>
  <c r="AD64" i="21"/>
  <c r="AD21" i="21" s="1"/>
  <c r="T64" i="21"/>
  <c r="T21" i="21" s="1"/>
  <c r="AX64" i="21"/>
  <c r="K42" i="16" s="1"/>
  <c r="BA64" i="21"/>
  <c r="N42" i="16" s="1"/>
  <c r="AG64" i="21"/>
  <c r="AG21" i="21" s="1"/>
  <c r="K64" i="21"/>
  <c r="K21" i="21" s="1"/>
  <c r="P64" i="21"/>
  <c r="P21" i="21" s="1"/>
  <c r="Z64" i="21"/>
  <c r="Z21" i="21" s="1"/>
  <c r="M64" i="21"/>
  <c r="M21" i="21" s="1"/>
  <c r="AA64" i="21"/>
  <c r="AA21" i="21" s="1"/>
  <c r="AU64" i="21"/>
  <c r="H42" i="16" s="1"/>
  <c r="AH64" i="21"/>
  <c r="AH21" i="21" s="1"/>
  <c r="X64" i="21"/>
  <c r="X21" i="21" s="1"/>
  <c r="N64" i="21"/>
  <c r="N21" i="21" s="1"/>
  <c r="Y64" i="21"/>
  <c r="Y21" i="21" s="1"/>
  <c r="F64" i="21"/>
  <c r="F21" i="21" s="1"/>
  <c r="F24" i="21" s="1"/>
  <c r="G19" i="21" s="1"/>
  <c r="G24" i="21" s="1"/>
  <c r="H19" i="21" s="1"/>
  <c r="H24" i="21" s="1"/>
  <c r="I19" i="21" s="1"/>
  <c r="I24" i="21" s="1"/>
  <c r="J19" i="21" s="1"/>
  <c r="J24" i="21" s="1"/>
  <c r="K19" i="21" s="1"/>
  <c r="V64" i="21"/>
  <c r="V21" i="21" s="1"/>
  <c r="M42" i="16"/>
  <c r="AY64" i="21"/>
  <c r="L42" i="16" s="1"/>
  <c r="Q106" i="16"/>
  <c r="Q36" i="16"/>
  <c r="Q37" i="16"/>
  <c r="Q35" i="16"/>
  <c r="R38" i="16"/>
  <c r="K24" i="21" l="1"/>
  <c r="L19" i="21" s="1"/>
  <c r="L24" i="21" s="1"/>
  <c r="M19" i="21" s="1"/>
  <c r="M24" i="21" s="1"/>
  <c r="N19" i="21" s="1"/>
  <c r="N24" i="21" s="1"/>
  <c r="O19" i="21" s="1"/>
  <c r="O24" i="21" s="1"/>
  <c r="P19" i="21" s="1"/>
  <c r="P24" i="21" s="1"/>
  <c r="Q19" i="21" s="1"/>
  <c r="Q24" i="21" s="1"/>
  <c r="R19" i="21" s="1"/>
  <c r="R24" i="21" s="1"/>
  <c r="R26" i="21" s="1"/>
  <c r="R36" i="16"/>
  <c r="R37" i="16"/>
  <c r="R35" i="16"/>
  <c r="R106" i="16"/>
  <c r="S19" i="21" l="1"/>
  <c r="S24" i="21" s="1"/>
  <c r="S26" i="21" s="1"/>
  <c r="T19" i="21" l="1"/>
  <c r="T24" i="21" s="1"/>
  <c r="T26" i="21"/>
  <c r="U19" i="21"/>
  <c r="U24" i="21" s="1"/>
  <c r="V19" i="21" l="1"/>
  <c r="V24" i="21" s="1"/>
  <c r="U26" i="21"/>
  <c r="W19" i="21" l="1"/>
  <c r="W24" i="21" s="1"/>
  <c r="V26" i="21"/>
  <c r="X19" i="21" l="1"/>
  <c r="X24" i="21" s="1"/>
  <c r="W26" i="21"/>
  <c r="X26" i="21" l="1"/>
  <c r="Y19" i="21"/>
  <c r="Y24" i="21" s="1"/>
  <c r="Z19" i="21" l="1"/>
  <c r="Z24" i="21" s="1"/>
  <c r="Y26" i="21"/>
  <c r="AA19" i="21" l="1"/>
  <c r="AA24" i="21" s="1"/>
  <c r="Z26" i="21"/>
  <c r="AA26" i="21" l="1"/>
  <c r="AB19" i="21"/>
  <c r="AB24" i="21" s="1"/>
  <c r="AC19" i="21" l="1"/>
  <c r="AC24" i="21" s="1"/>
  <c r="AB26" i="21"/>
  <c r="AD19" i="21" l="1"/>
  <c r="AD24" i="21" s="1"/>
  <c r="AC26" i="21"/>
  <c r="AD26" i="21" l="1"/>
  <c r="AE19" i="21"/>
  <c r="AE24" i="21" s="1"/>
  <c r="AE26" i="21" l="1"/>
  <c r="AF19" i="21"/>
  <c r="AF24" i="21" s="1"/>
  <c r="AF26" i="21" l="1"/>
  <c r="AG19" i="21"/>
  <c r="AG24" i="21" s="1"/>
  <c r="AG26" i="21" l="1"/>
  <c r="AH19" i="21"/>
  <c r="AH24" i="21" s="1"/>
  <c r="AH26" i="21" l="1"/>
  <c r="AI19" i="21"/>
  <c r="AI24" i="21" s="1"/>
  <c r="AI26" i="21" l="1"/>
  <c r="AJ19" i="21"/>
  <c r="AJ24" i="21" s="1"/>
  <c r="AJ26" i="21" l="1"/>
  <c r="AK19" i="21"/>
  <c r="AK24" i="21" s="1"/>
  <c r="AL19" i="21" l="1"/>
  <c r="AL24" i="21" s="1"/>
  <c r="AK26" i="21"/>
  <c r="AM19" i="21" l="1"/>
  <c r="AM24" i="21" s="1"/>
  <c r="AL26" i="21"/>
  <c r="AM26" i="21" l="1"/>
  <c r="AN19" i="21"/>
  <c r="AN24" i="21" s="1"/>
  <c r="AO19" i="21" l="1"/>
  <c r="AO24" i="21" s="1"/>
  <c r="AN26" i="21"/>
  <c r="AO26" i="21" l="1"/>
  <c r="AP19" i="21"/>
  <c r="AP24" i="21" s="1"/>
  <c r="AP26" i="21" l="1"/>
  <c r="AQ19" i="21"/>
  <c r="AQ24" i="21" s="1"/>
  <c r="AQ26" i="21" l="1"/>
  <c r="AR19" i="21"/>
  <c r="AR24" i="21" s="1"/>
  <c r="AR26" i="21" l="1"/>
  <c r="F40" i="16" l="1"/>
  <c r="F44" i="16" l="1"/>
  <c r="F46" i="16" l="1"/>
  <c r="G40" i="16"/>
  <c r="G44" i="16" l="1"/>
  <c r="G46" i="16" l="1"/>
  <c r="H40" i="16"/>
  <c r="H44" i="16" l="1"/>
  <c r="I40" i="16" l="1"/>
  <c r="H46" i="16"/>
  <c r="I44" i="16" l="1"/>
  <c r="J40" i="16" l="1"/>
  <c r="I46" i="16"/>
  <c r="J44" i="16" l="1"/>
  <c r="K40" i="16" l="1"/>
  <c r="J46" i="16"/>
  <c r="K46" i="16" l="1"/>
  <c r="K44" i="16"/>
  <c r="L40" i="16" l="1"/>
  <c r="L46" i="16" l="1"/>
  <c r="L44" i="16"/>
  <c r="M40" i="16" l="1"/>
  <c r="M46" i="16" l="1"/>
  <c r="M44" i="16"/>
  <c r="N40" i="16" l="1"/>
  <c r="N46" i="16" l="1"/>
  <c r="N44" i="16"/>
  <c r="O40" i="16" l="1"/>
  <c r="O44" i="16" l="1"/>
  <c r="O46" i="16" l="1"/>
  <c r="P40" i="16"/>
  <c r="P46" i="16" l="1"/>
  <c r="P44" i="16"/>
  <c r="Q40" i="16" l="1"/>
  <c r="Q46" i="16" l="1"/>
  <c r="Q44" i="16"/>
  <c r="R40" i="16" l="1"/>
  <c r="R44" i="16" l="1"/>
  <c r="R46" i="16" l="1"/>
  <c r="F67" i="16" l="1"/>
  <c r="F72" i="16" l="1"/>
  <c r="F70" i="16"/>
  <c r="F73" i="16"/>
  <c r="F71" i="16"/>
  <c r="F74" i="16"/>
  <c r="F76" i="16" l="1"/>
  <c r="F78" i="16" s="1"/>
  <c r="F80" i="16" s="1"/>
  <c r="F82" i="16" s="1"/>
  <c r="F85" i="16" s="1"/>
  <c r="G67" i="16"/>
  <c r="G70" i="16" l="1"/>
  <c r="G73" i="16"/>
  <c r="G71" i="16"/>
  <c r="G74" i="16"/>
  <c r="G72" i="16"/>
  <c r="H67" i="16" l="1"/>
  <c r="G76" i="16"/>
  <c r="G78" i="16" s="1"/>
  <c r="G80" i="16" s="1"/>
  <c r="G82" i="16" s="1"/>
  <c r="G85" i="16" s="1"/>
  <c r="H70" i="16" l="1"/>
  <c r="H73" i="16"/>
  <c r="H71" i="16"/>
  <c r="H74" i="16"/>
  <c r="H72" i="16"/>
  <c r="I67" i="16" l="1"/>
  <c r="H76" i="16"/>
  <c r="H78" i="16" s="1"/>
  <c r="H80" i="16" s="1"/>
  <c r="H82" i="16" s="1"/>
  <c r="H85" i="16" s="1"/>
  <c r="I73" i="16" l="1"/>
  <c r="I71" i="16"/>
  <c r="I74" i="16"/>
  <c r="I72" i="16"/>
  <c r="I70" i="16"/>
  <c r="I76" i="16" l="1"/>
  <c r="I78" i="16" s="1"/>
  <c r="I80" i="16" s="1"/>
  <c r="I82" i="16" s="1"/>
  <c r="I85" i="16" s="1"/>
  <c r="J67" i="16"/>
  <c r="J71" i="16" l="1"/>
  <c r="J74" i="16"/>
  <c r="J72" i="16"/>
  <c r="J73" i="16"/>
  <c r="J70" i="16"/>
  <c r="J76" i="16" l="1"/>
  <c r="J78" i="16" s="1"/>
  <c r="J80" i="16" s="1"/>
  <c r="J82" i="16" s="1"/>
  <c r="J85" i="16" s="1"/>
  <c r="K67" i="16"/>
  <c r="K71" i="16" l="1"/>
  <c r="K74" i="16"/>
  <c r="K72" i="16"/>
  <c r="K70" i="16"/>
  <c r="K73" i="16"/>
  <c r="L67" i="16" l="1"/>
  <c r="K76" i="16"/>
  <c r="K78" i="16" s="1"/>
  <c r="K80" i="16" s="1"/>
  <c r="K82" i="16" s="1"/>
  <c r="K85" i="16" s="1"/>
  <c r="L74" i="16" l="1"/>
  <c r="L72" i="16"/>
  <c r="L70" i="16"/>
  <c r="L73" i="16"/>
  <c r="L71" i="16"/>
  <c r="L76" i="16" l="1"/>
  <c r="L78" i="16" s="1"/>
  <c r="L80" i="16" s="1"/>
  <c r="L82" i="16" s="1"/>
  <c r="L85" i="16" s="1"/>
  <c r="M67" i="16"/>
  <c r="M72" i="16" l="1"/>
  <c r="M70" i="16"/>
  <c r="M73" i="16"/>
  <c r="M71" i="16"/>
  <c r="M74" i="16"/>
  <c r="N67" i="16" l="1"/>
  <c r="M76" i="16"/>
  <c r="M78" i="16" s="1"/>
  <c r="M80" i="16" s="1"/>
  <c r="M82" i="16" s="1"/>
  <c r="M85" i="16" s="1"/>
  <c r="N72" i="16" l="1"/>
  <c r="N70" i="16"/>
  <c r="N73" i="16"/>
  <c r="N71" i="16"/>
  <c r="N74" i="16"/>
  <c r="D2" i="13"/>
  <c r="C2" i="13"/>
  <c r="B2" i="13"/>
  <c r="A2" i="13"/>
  <c r="O67" i="16" l="1"/>
  <c r="N76" i="16"/>
  <c r="N78" i="16" s="1"/>
  <c r="N80" i="16" s="1"/>
  <c r="N82" i="16" s="1"/>
  <c r="N85" i="16" s="1"/>
  <c r="O70" i="16" l="1"/>
  <c r="O73" i="16"/>
  <c r="O71" i="16"/>
  <c r="O74" i="16"/>
  <c r="O72" i="16"/>
  <c r="P67" i="16" l="1"/>
  <c r="O76" i="16"/>
  <c r="O78" i="16" s="1"/>
  <c r="O80" i="16" s="1"/>
  <c r="O82" i="16" s="1"/>
  <c r="O85" i="16" s="1"/>
  <c r="P70" i="16" l="1"/>
  <c r="P73" i="16"/>
  <c r="P71" i="16"/>
  <c r="P74" i="16"/>
  <c r="P72" i="16"/>
  <c r="Q67" i="16" l="1"/>
  <c r="P76" i="16"/>
  <c r="P78" i="16" s="1"/>
  <c r="P80" i="16" s="1"/>
  <c r="P82" i="16" s="1"/>
  <c r="P85" i="16" s="1"/>
  <c r="Q73" i="16" l="1"/>
  <c r="Q71" i="16"/>
  <c r="Q74" i="16"/>
  <c r="Q72" i="16"/>
  <c r="Q70" i="16"/>
  <c r="Q76" i="16" l="1"/>
  <c r="Q78" i="16" s="1"/>
  <c r="Q80" i="16" s="1"/>
  <c r="Q82" i="16" s="1"/>
  <c r="Q85" i="16" s="1"/>
  <c r="R67" i="16"/>
  <c r="R71" i="16" l="1"/>
  <c r="R74" i="16"/>
  <c r="R72" i="16"/>
  <c r="R70" i="16"/>
  <c r="R73" i="16"/>
  <c r="R76" i="16" l="1"/>
  <c r="R78" i="16" s="1"/>
  <c r="R80" i="16" s="1"/>
  <c r="R82" i="16" s="1"/>
  <c r="R85" i="16" s="1"/>
  <c r="L18" i="16" s="1"/>
</calcChain>
</file>

<file path=xl/sharedStrings.xml><?xml version="1.0" encoding="utf-8"?>
<sst xmlns="http://schemas.openxmlformats.org/spreadsheetml/2006/main" count="642" uniqueCount="347">
  <si>
    <t>Year</t>
  </si>
  <si>
    <t>Microsoft Excel Collegiate Challenge</t>
  </si>
  <si>
    <t>Walkthrough Video</t>
  </si>
  <si>
    <t>August 2023 Announcements</t>
  </si>
  <si>
    <t>Need Link</t>
  </si>
  <si>
    <t>Instructions</t>
  </si>
  <si>
    <t>Case Author / Sponsor</t>
  </si>
  <si>
    <t>ProblemType</t>
  </si>
  <si>
    <t>WorksheetName</t>
  </si>
  <si>
    <t>Range</t>
  </si>
  <si>
    <t>Comparison</t>
  </si>
  <si>
    <t>Grade</t>
  </si>
  <si>
    <t>CorrectFeedback</t>
  </si>
  <si>
    <t>IncorrectFeedback</t>
  </si>
  <si>
    <t>CELL</t>
  </si>
  <si>
    <t>MOEValue(.0001)</t>
  </si>
  <si>
    <t>Correct</t>
  </si>
  <si>
    <t>Incorrect</t>
  </si>
  <si>
    <t>Case Questions</t>
  </si>
  <si>
    <t>You should not be referencing the answer cell</t>
  </si>
  <si>
    <t>N/A</t>
  </si>
  <si>
    <t>Q6</t>
  </si>
  <si>
    <t>Q7</t>
  </si>
  <si>
    <t>Q10</t>
  </si>
  <si>
    <t>Q11</t>
  </si>
  <si>
    <t>Q12</t>
  </si>
  <si>
    <t>Q13</t>
  </si>
  <si>
    <t>Q14</t>
  </si>
  <si>
    <t>Q15</t>
  </si>
  <si>
    <t>Q16</t>
  </si>
  <si>
    <t>Q17</t>
  </si>
  <si>
    <t>Q18</t>
  </si>
  <si>
    <t>Q19</t>
  </si>
  <si>
    <t>Q24</t>
  </si>
  <si>
    <t>Q25</t>
  </si>
  <si>
    <t>Q26</t>
  </si>
  <si>
    <t>Q28</t>
  </si>
  <si>
    <t>R24</t>
  </si>
  <si>
    <t>R25</t>
  </si>
  <si>
    <t>R26</t>
  </si>
  <si>
    <t>Q32</t>
  </si>
  <si>
    <t>Q33</t>
  </si>
  <si>
    <t>Q34</t>
  </si>
  <si>
    <t>Q35</t>
  </si>
  <si>
    <t>Q38</t>
  </si>
  <si>
    <t>Q39</t>
  </si>
  <si>
    <t>Q40</t>
  </si>
  <si>
    <t>Q41</t>
  </si>
  <si>
    <t>Q43</t>
  </si>
  <si>
    <t>R33</t>
  </si>
  <si>
    <t>R34</t>
  </si>
  <si>
    <t>R35</t>
  </si>
  <si>
    <t>R32</t>
  </si>
  <si>
    <t>Reference2(False,True,S6)</t>
  </si>
  <si>
    <t>Reference2(False,True,S7)</t>
  </si>
  <si>
    <t>Reference2(False,True,S10)</t>
  </si>
  <si>
    <t>Reference2(False,True,S11)</t>
  </si>
  <si>
    <t>Reference2(False,True,S12)</t>
  </si>
  <si>
    <t>Reference2(False,True,S13)</t>
  </si>
  <si>
    <t>Reference2(False,True,S14)</t>
  </si>
  <si>
    <t>Reference2(False,True,S15)</t>
  </si>
  <si>
    <t>Reference2(False,True,S16)</t>
  </si>
  <si>
    <t>Reference2(False,True,S17)</t>
  </si>
  <si>
    <t>Reference2(False,True,S18)</t>
  </si>
  <si>
    <t>Reference2(False,True,S19)</t>
  </si>
  <si>
    <t>Name</t>
  </si>
  <si>
    <t>Email</t>
  </si>
  <si>
    <t>Full Time</t>
  </si>
  <si>
    <t>Internship</t>
  </si>
  <si>
    <t>Do You Want A Job?</t>
  </si>
  <si>
    <t>Name:</t>
  </si>
  <si>
    <t>Email:</t>
  </si>
  <si>
    <t>VISA Sponsorship Required?</t>
  </si>
  <si>
    <t>Interested In:</t>
  </si>
  <si>
    <t>Full-Time</t>
  </si>
  <si>
    <t>Both</t>
  </si>
  <si>
    <t>Yes</t>
  </si>
  <si>
    <t>No</t>
  </si>
  <si>
    <t>Type your answers in the Green cells on the Case Questions tab. The Blue cells provide check values for several questions.</t>
  </si>
  <si>
    <t>Assume both salary and equity compensation grow at the "Annual Comp Growth" rate.</t>
  </si>
  <si>
    <t>Do not reference the check values in your model or it will be score a zero.</t>
  </si>
  <si>
    <t>Additional Instructions:</t>
  </si>
  <si>
    <t>Jon Henness / Alvarez &amp; Marsal</t>
  </si>
  <si>
    <t>Join the MECC as they host a live info session with October's Monthly Challenge sponsor, Alvarez &amp; Marsal. Learn how financial modeling gets done in the real world and then hear about what it is like to work at Alvarez &amp; Marsal.</t>
  </si>
  <si>
    <t>Register Now!</t>
  </si>
  <si>
    <t>Info Session</t>
  </si>
  <si>
    <t>Where's Our Money?</t>
  </si>
  <si>
    <t>Enter your information below and the MECC will share it with Alvarez &amp; Marsal.</t>
  </si>
  <si>
    <t>About Alvarez &amp; Marsal</t>
  </si>
  <si>
    <t>Be sure to submit your model on ExPrep so Alvarez &amp; Marsal gets your information!</t>
  </si>
  <si>
    <t>Alvarez &amp; Marsal, LLC</t>
  </si>
  <si>
    <t>NACR-West Case Study</t>
  </si>
  <si>
    <t>Control / Summary</t>
  </si>
  <si>
    <t>$'s in 000's</t>
  </si>
  <si>
    <t>X</t>
  </si>
  <si>
    <t>Key Assumptions</t>
  </si>
  <si>
    <t>Month Ending</t>
  </si>
  <si>
    <t>Net Revenue</t>
  </si>
  <si>
    <t>Pro Forma Adjustment (PF Adj)</t>
  </si>
  <si>
    <t>PF Adj Net Revenue</t>
  </si>
  <si>
    <t>Top Customers</t>
  </si>
  <si>
    <t>Region</t>
  </si>
  <si>
    <t>% Alloc</t>
  </si>
  <si>
    <t>Terms</t>
  </si>
  <si>
    <t>Adj</t>
  </si>
  <si>
    <t>Adj Terms</t>
  </si>
  <si>
    <t>EQT Corporation</t>
  </si>
  <si>
    <t>Marcellus/Utica</t>
  </si>
  <si>
    <t>Southwestern</t>
  </si>
  <si>
    <t>Illustrative Sensitvity - Minimum Borrowing Base Availability</t>
  </si>
  <si>
    <t>Ascent Resources</t>
  </si>
  <si>
    <t>Pro Forma Adjusted Revenue</t>
  </si>
  <si>
    <t>Antero Resources</t>
  </si>
  <si>
    <t>Devon Energy</t>
  </si>
  <si>
    <t>Permian</t>
  </si>
  <si>
    <t>ConocoPhillips</t>
  </si>
  <si>
    <t>Pro Forma</t>
  </si>
  <si>
    <t>Chevron</t>
  </si>
  <si>
    <t>Adjusted</t>
  </si>
  <si>
    <t>Shell USA</t>
  </si>
  <si>
    <t>Eagle Ford</t>
  </si>
  <si>
    <t>Murphy Oil</t>
  </si>
  <si>
    <t>PDC Energy</t>
  </si>
  <si>
    <t>DJ/Niobrara</t>
  </si>
  <si>
    <t>All Other Customers</t>
  </si>
  <si>
    <t>Various</t>
  </si>
  <si>
    <t>Revenue Recognition</t>
  </si>
  <si>
    <t>1=Even / 2=Spread</t>
  </si>
  <si>
    <t xml:space="preserve"> </t>
  </si>
  <si>
    <t>1</t>
  </si>
  <si>
    <t>2</t>
  </si>
  <si>
    <t>3</t>
  </si>
  <si>
    <t>4</t>
  </si>
  <si>
    <t>5</t>
  </si>
  <si>
    <t>4Wk Spread</t>
  </si>
  <si>
    <t>5Wk Spread</t>
  </si>
  <si>
    <t>Accounts Receivable (A/R)</t>
  </si>
  <si>
    <t>Quarter</t>
  </si>
  <si>
    <t>Month Ending (EoM)</t>
  </si>
  <si>
    <t>Week Ending (w/e)</t>
  </si>
  <si>
    <t>Notes</t>
  </si>
  <si>
    <t>Beginning A/R</t>
  </si>
  <si>
    <t>(+) Revenue</t>
  </si>
  <si>
    <t>(-) Receipts</t>
  </si>
  <si>
    <t>Ending A/R</t>
  </si>
  <si>
    <t>Trailing 13 Weeks' Revenue</t>
  </si>
  <si>
    <t>Illustrative DSO</t>
  </si>
  <si>
    <t>Illustrative ABL Borrowing Base</t>
  </si>
  <si>
    <t>Ineligible Accounts</t>
  </si>
  <si>
    <t>Billed in &lt; 30 Days</t>
  </si>
  <si>
    <t>&gt; 90 Days Past Due</t>
  </si>
  <si>
    <t>&gt; 25% Concentration</t>
  </si>
  <si>
    <t>Bankruptcy</t>
  </si>
  <si>
    <t>Over Credit Limit</t>
  </si>
  <si>
    <t>Eligible A/R</t>
  </si>
  <si>
    <t>Advance Rate</t>
  </si>
  <si>
    <t>Borrowing Base</t>
  </si>
  <si>
    <t>Facility Commitment</t>
  </si>
  <si>
    <t>Drawn</t>
  </si>
  <si>
    <t>Letters of Credit (LC's)</t>
  </si>
  <si>
    <t>Excess Availability / (Deficit)</t>
  </si>
  <si>
    <t>Dates for Chart</t>
  </si>
  <si>
    <t>Support / Source</t>
  </si>
  <si>
    <t>Weeks per Month</t>
  </si>
  <si>
    <t>Week of the Month</t>
  </si>
  <si>
    <t>End of Month (EoM)</t>
  </si>
  <si>
    <t>Beg of Month (BoM)</t>
  </si>
  <si>
    <t>(+/-) Other / TBD</t>
  </si>
  <si>
    <t>Revenue-to-Receipts</t>
  </si>
  <si>
    <t>Revenue Recognition &gt;&gt;&gt;</t>
  </si>
  <si>
    <t>Receipts</t>
  </si>
  <si>
    <t>Restructuring &amp; Turnaround | Alvarez &amp; Marsal | Management Consulting | Professional Services (alvarezandmarsal.com)</t>
  </si>
  <si>
    <t>We help companies stabilize financial and operational performance by addressing problems head-on and driving rapid change to preserve and create value. Please double-click the PDF below to learn more about Alvarez &amp; Marsal ("A&amp;M") and job opportunities within the Restructuring Practice.</t>
  </si>
  <si>
    <t>Case Background</t>
  </si>
  <si>
    <t>You are a junior associate at Alvarez and Marsal (A&amp;M) and have been brought in to help restructure an energy company in financial distress. As a first step, you need to understand when the company’s revenues will be collected over the next 13 weeks. Your Managing Director has provided a template model used for prior clients along with the energy company’s historical sales and assumptions regarding sales over the next 13 weeks. Complete the analysis for your client by first thing tomorrow morning.</t>
  </si>
  <si>
    <t>Historical Sales</t>
  </si>
  <si>
    <t>Your first task is to analyze historical sales. The data is provided on a weekly basis (dates given are Fridays at the end of each week). Sales are provided for each major customer and minor customers are aggregated as “All Other Customers”. Each customer’s geographic region is provided in the template model. When aggregating the data to a monthly level, note that some months have 4 end-of-week dates (e.g., January) while some months have 5 end-of-week dates (e.g., April).</t>
  </si>
  <si>
    <t>Sales Projections</t>
  </si>
  <si>
    <t>Your next task is to forecast future sales for each of the customers. The model provides you with the key assumptions about the net revenue in October, November, and December, as well as the allocation of total revenue to each individual customer (see “Assumptions, Control, Output” tab).
Sales assumptions for the next 3 months are provided at the monthly level, and you will need to split them to the weekly level of detail. The split could be done either evenly (i.e., each week gets the same share of monthly sales) or with a specific spread as defined in the model. Make sure that your model can switch between the 2 possibilities.
Please note that throughout the case a week is fully attributed to the month that its Friday falls to. For example, sales in the week from November 28 to December 2 will be considered 100% December sales.</t>
  </si>
  <si>
    <t>While revenues are recognized when the sale is made, customers pay between 30 and 90 days later (terms for each customer are included in the template model). Revenues that have been recognized but not received are known as Accounts Receivable (AR). To forecast your client’s cash flows, you need to know when each customer’s revenues will be paid. To do so, you will build a schedule of each customer’s scheduled payments.
Note that timing of the end-of-week dates does not always align with the exact AR terms. You should always assume that the revenues arrive in the week with the first end-of-week date that is greater than or equal to the revenue recognition date plus the length of the AR terms. For example, if a sale with 90-day terms is recorded the week ending on January 7th, the cash is due on April 7th. April 7th is not an end-of-week date. Instead, April 8th is the end-of-week date, which is 91 days after January 7th. Thus, you will have use modeling techniques to ensure revenues are received in the appropriate weeks.
As part of your analysis, you should also calculate the Days Sales Outstanding (DSO) for each week of your 13 week forecast. DSO is defined as the ratio between current Accounts Receivable and the trailing 13 weeks’ revenue (including the current week), multiplied by 90. DSO= 90 × (Accounts Receivable / Trailing 13 Weeks' Revenue)</t>
  </si>
  <si>
    <t>Credit Facility Usage</t>
  </si>
  <si>
    <t>Of particular concern to the client is their $20 million Accounts Receivable credit facility. The terms of the credit facility allow for borrowing a percentage of outstanding Accounts Receivable. The client has currently borrowed $17.5 million against the facility and has a letter of credit outstanding for $2 million (which effectively uses the facility dollar-for-dollar). If the Accounts Receivable balance is high enough, the remaining $500 thousand can be drawn upon. However, if the Accounts Receivable balance is too low, part of the credit facility must be repaid, using the client’s scarce cash.
The template model has the credit facility calculations completed. To drive the calculations, you will have to populate the Accounts Receivable lines in the “Assumptions, Control, Output” tab using the revenue and AR schedules you build.</t>
  </si>
  <si>
    <t>Additional Case Description and Background (No Modeling Information)</t>
  </si>
  <si>
    <t>This case is based on an Alvarez and Marsal engagement; the details are not used in your model. 
• The oil industry has 4 major parts: Upstream (E&amp;P), Services (OFS), Midstream (Pipelines) &amp; Downstream (Refining). 
• This story focuses on the first two parts of the chain, E&amp;P and OFS. 
• Exploration &amp; Production companies (aka E&amp;P’s) create value by discovering and drilling for oil; their activity is highly correlated to oil prices. 
• Oilfield Services (OFS) create value by helping the E&amp;P companies discover and drill for oil; their activity is highly correlated to E&amp;P’s, henceforth oil. 
• 2018/2019… Oil is in price discovery mode, with the US shale boom up-ending the delicate, global supply-demand balance… As production heads higher-and-higher, prices drop lower-and-lower. 
• When E&amp;P’s start to feel the pinch of lower oil prices, the fist lever they pull is pressuring their vendors for longer terms (to delay payment and retain cash) and pricing concessions (improved margins). 
• A&amp;M was hired to run liquidity for an OFS company that focused on drilling fluids and waste management service, a critical, but highly commoditized servicing in the fracking / shale world. 
• They were experiencing topline pressure (lower revenue), bottom line pressure (lower margins) &amp; funding challenges (borrowing base tied to A/R) 
• With the aforementioned items tightly correlated to activity and oil prices, A&amp;M was tasked with the unenviable task of figuring out when they might run out of liquidity.</t>
  </si>
  <si>
    <t>Answer Sheet</t>
  </si>
  <si>
    <t>Select your answer from dropdown selections provided in the Green Answer cells.</t>
  </si>
  <si>
    <t>Question #</t>
  </si>
  <si>
    <t>Points</t>
  </si>
  <si>
    <t>Your Answer</t>
  </si>
  <si>
    <t>Light-gray areas are to be completed by students</t>
  </si>
  <si>
    <t>https://youtu.be/kxKumH3a4x0</t>
  </si>
  <si>
    <t>Which individual customer has the most historical sales?</t>
  </si>
  <si>
    <t>Which region has the most historical sales?</t>
  </si>
  <si>
    <t>Which month has the highest sales in Permian?</t>
  </si>
  <si>
    <t>Which region and month has the highest sales across all months and regions?</t>
  </si>
  <si>
    <t>What percentage of total historical sales took place in months with 5 end-of-week dates? (e.g., April)</t>
  </si>
  <si>
    <t>What is the total sales in the third week of the month (in thousands of dollars)?</t>
  </si>
  <si>
    <t>What percentage of sales occurs in the 3rd week of the month for months with 4 end-of-week dates? (e.g., January)</t>
  </si>
  <si>
    <t>What percentage of sales occur in the last week of the month for all months?</t>
  </si>
  <si>
    <t>What percentage of the monthly revenue is projected for each week ending in October? (Assume equal split of monthly revenues between the weeks)</t>
  </si>
  <si>
    <t>What percentage of the monthly revenue is projected for each week ending in December? (Assume equal split of monthly revenues between the weeks)</t>
  </si>
  <si>
    <t>How much revenue (in thousands of dollars) is projected for Chevron in the week ending October 14th?</t>
  </si>
  <si>
    <t>What is the total revenue (in thousands of dollars) projected for the last 3 weeks ending in December?</t>
  </si>
  <si>
    <t>What is the collections projection for Conoco Phillips (in thousands of dollars) in the week ending December 2nd?</t>
  </si>
  <si>
    <t>How much will be collected in the week ending November 25th (in thousands of dollars)?</t>
  </si>
  <si>
    <t>How much will be collected in weeks that end in December (in thousands of dollars)?</t>
  </si>
  <si>
    <t>What is the AR balance for the week ending on October 14th (in thousands of dollars)?</t>
  </si>
  <si>
    <t>What is the AR balance for the week ending on December 30th (in thousands of dollars)?</t>
  </si>
  <si>
    <t>What is the trailing 13 week revenue for the week ending on November 25th (in thousands of dollars)?</t>
  </si>
  <si>
    <t>What is the Days Sales Outstanding (DSO) for the week ending on December 9th?</t>
  </si>
  <si>
    <t>What is the maximum Days Sales Outstanding (DSO) over the forecast period?</t>
  </si>
  <si>
    <t>What is the minimum borrowing base availability in the base case (in thousands of dollars)?</t>
  </si>
  <si>
    <t>What is the minimum borrowing base availability if revenue is 90% of projections (in thousands of dollars)?</t>
  </si>
  <si>
    <t>What is the minimum borrowing base availability (in thousands of dollars) if revenue is 90% of projections and accounts are collected 10% faster than expected (i.e. adjustment is 90%)?</t>
  </si>
  <si>
    <t>What is the minimum borrowing base availability (in thousands of dollars) in the spread case (revenue recognition is spread unevenly throughout month)? Don't forget to reset the adjustments from the previous questions back to 100% before starting calculations for this question.</t>
  </si>
  <si>
    <t>a. ($1,603k) – negative availability</t>
  </si>
  <si>
    <t>b. ($1,503k) – negative availability</t>
  </si>
  <si>
    <t>c. ($1,403k) – negative availability</t>
  </si>
  <si>
    <t>d. ($1,303k) – negative availability</t>
  </si>
  <si>
    <t>e. ($1,203k) – negative availability</t>
  </si>
  <si>
    <t>f. ($1,103k) – negative availability</t>
  </si>
  <si>
    <t>a. Chevron</t>
  </si>
  <si>
    <t>b. Conoco Phillips</t>
  </si>
  <si>
    <t>c. Devon Energy</t>
  </si>
  <si>
    <t>d. Murphy Oil</t>
  </si>
  <si>
    <t>e. Shell USA</t>
  </si>
  <si>
    <t>f. Southwestern</t>
  </si>
  <si>
    <t>a. DJ/Niobrara</t>
  </si>
  <si>
    <t>b. Eagle Ford</t>
  </si>
  <si>
    <t>c. Marcellus/Utica</t>
  </si>
  <si>
    <t>d. Permian</t>
  </si>
  <si>
    <t>e. Various</t>
  </si>
  <si>
    <t>f. Impossible to determine from the data provided</t>
  </si>
  <si>
    <t>a. January</t>
  </si>
  <si>
    <t>b. March</t>
  </si>
  <si>
    <t>c. May</t>
  </si>
  <si>
    <t>d. July</t>
  </si>
  <si>
    <t>e. August</t>
  </si>
  <si>
    <t>f. September</t>
  </si>
  <si>
    <t>a. DJ/Niobrara - September</t>
  </si>
  <si>
    <t>b. Eagle Ford - July</t>
  </si>
  <si>
    <t>c. Marcellus/Utica - May</t>
  </si>
  <si>
    <t>d. Marcellus/Utica - February</t>
  </si>
  <si>
    <t>e. Permian - January</t>
  </si>
  <si>
    <t>f. Permian - May</t>
  </si>
  <si>
    <t>a. 30.15%</t>
  </si>
  <si>
    <t>b. 31.15%</t>
  </si>
  <si>
    <t>c. 32.15%</t>
  </si>
  <si>
    <t>d. 33.15%</t>
  </si>
  <si>
    <t>e. 34.15%</t>
  </si>
  <si>
    <t>f. 35.15%</t>
  </si>
  <si>
    <t>a. $48,073</t>
  </si>
  <si>
    <t>b. $48,173</t>
  </si>
  <si>
    <t>c. $48,273</t>
  </si>
  <si>
    <t>d. $48,373</t>
  </si>
  <si>
    <t>e. $48,473</t>
  </si>
  <si>
    <t>f. $48,573</t>
  </si>
  <si>
    <t>a. 44.48%</t>
  </si>
  <si>
    <t>b. 45.48%</t>
  </si>
  <si>
    <t>c. 46.48%</t>
  </si>
  <si>
    <t>d. 47.48%</t>
  </si>
  <si>
    <t>e. 48.48%</t>
  </si>
  <si>
    <t>f. 49.48%</t>
  </si>
  <si>
    <t>a. 19.15%</t>
  </si>
  <si>
    <t>b. 20.15%</t>
  </si>
  <si>
    <t>c. 21.15%</t>
  </si>
  <si>
    <t>d. 22.15%</t>
  </si>
  <si>
    <t>e. 23.15%</t>
  </si>
  <si>
    <t>f. 24.15%</t>
  </si>
  <si>
    <t>a. 20.00%</t>
  </si>
  <si>
    <t>b. 21.00%</t>
  </si>
  <si>
    <t>c. 22.00%</t>
  </si>
  <si>
    <t>d. 23.00%</t>
  </si>
  <si>
    <t>e. 24.00%</t>
  </si>
  <si>
    <t>f. 25.00%</t>
  </si>
  <si>
    <t>a. $184.50</t>
  </si>
  <si>
    <t>b. $185.50</t>
  </si>
  <si>
    <t>c. $186.50</t>
  </si>
  <si>
    <t>d. $187.50</t>
  </si>
  <si>
    <t>e. $188.50</t>
  </si>
  <si>
    <t>f. $189.50</t>
  </si>
  <si>
    <t>a. $4,000</t>
  </si>
  <si>
    <t>b. $5,000</t>
  </si>
  <si>
    <t>c. $6,000</t>
  </si>
  <si>
    <t>d. $7,000</t>
  </si>
  <si>
    <t>e. $8,000</t>
  </si>
  <si>
    <t>f. $9,000</t>
  </si>
  <si>
    <t>a. $4,004</t>
  </si>
  <si>
    <t>b. $4,104</t>
  </si>
  <si>
    <t>c. $4,204</t>
  </si>
  <si>
    <t>d. $4,304</t>
  </si>
  <si>
    <t>e. $4,404</t>
  </si>
  <si>
    <t>f. $4,504</t>
  </si>
  <si>
    <t>a. $17,449</t>
  </si>
  <si>
    <t>b. $17,559</t>
  </si>
  <si>
    <t>c. $17,669</t>
  </si>
  <si>
    <t>d. $17,779</t>
  </si>
  <si>
    <t>e. $17,889</t>
  </si>
  <si>
    <t>f. $17,999</t>
  </si>
  <si>
    <t>a. $27,025</t>
  </si>
  <si>
    <t>b. $27,125</t>
  </si>
  <si>
    <t>c. $27,225</t>
  </si>
  <si>
    <t>d. $27,325</t>
  </si>
  <si>
    <t>e. $27,425</t>
  </si>
  <si>
    <t>f. $27,525</t>
  </si>
  <si>
    <t>a. $24,750</t>
  </si>
  <si>
    <t>b. $25,750</t>
  </si>
  <si>
    <t>c. $26,750</t>
  </si>
  <si>
    <t>d. $27,750</t>
  </si>
  <si>
    <t>e. $28,750</t>
  </si>
  <si>
    <t>f. $29,750</t>
  </si>
  <si>
    <t>a. $40,305</t>
  </si>
  <si>
    <t>b. $41,305</t>
  </si>
  <si>
    <t>c. $42,305</t>
  </si>
  <si>
    <t>d. $43,305</t>
  </si>
  <si>
    <t>e. $44,305</t>
  </si>
  <si>
    <t>f. $45,305</t>
  </si>
  <si>
    <t>a. 50 days</t>
  </si>
  <si>
    <t>b. 51 days</t>
  </si>
  <si>
    <t>c. 52 days</t>
  </si>
  <si>
    <t>d. 53 days</t>
  </si>
  <si>
    <t>e. 54 days</t>
  </si>
  <si>
    <t>f. 55 days</t>
  </si>
  <si>
    <t>a. 55 days</t>
  </si>
  <si>
    <t>b. 56 days</t>
  </si>
  <si>
    <t>c. 57 days</t>
  </si>
  <si>
    <t>d. 58 days</t>
  </si>
  <si>
    <t>e. 59 days</t>
  </si>
  <si>
    <t>f. 60 days</t>
  </si>
  <si>
    <t>a. ($900k) – negative availability</t>
  </si>
  <si>
    <t>b. ($690k) – negative availability</t>
  </si>
  <si>
    <t>c. ($270k) – negative availability</t>
  </si>
  <si>
    <t>d. $100k</t>
  </si>
  <si>
    <t>e. $237k</t>
  </si>
  <si>
    <t>f. $587k</t>
  </si>
  <si>
    <t>a. ($2,571k) – negative availability</t>
  </si>
  <si>
    <t>b. ($2,471k) – negative availability</t>
  </si>
  <si>
    <t>c. ($2,371k) – negative availability</t>
  </si>
  <si>
    <t>d. ($2,271k) – negative availability</t>
  </si>
  <si>
    <t>e. ($2,171k) – negative availability</t>
  </si>
  <si>
    <t>f. ($2,071k) – negative availability</t>
  </si>
  <si>
    <t>a. ($5,220k) – negative availability</t>
  </si>
  <si>
    <t>b. ($5,110k) – negative availability</t>
  </si>
  <si>
    <t>c. ($4,990k) – negative availability</t>
  </si>
  <si>
    <t>d. ($4,880k) – negative availability</t>
  </si>
  <si>
    <t>e. ($4,770k) – negative availability</t>
  </si>
  <si>
    <t>f. ($4,660k) – negative availability</t>
  </si>
</sst>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6">
    <x:numFmt numFmtId="43" formatCode="_(* #,##0.00_);_(* \(#,##0.00\);_(* &quot;-&quot;??_);_(@_)"/>
    <x:numFmt numFmtId="164" formatCode="0.0%"/>
    <x:numFmt numFmtId="165" formatCode="mm/dd/yy;@"/>
    <x:numFmt numFmtId="166" formatCode="[$-409]mmm\-yy;@"/>
    <x:numFmt numFmtId="167" formatCode="m/d;@"/>
    <x:numFmt numFmtId="168" formatCode="#,##0.0"/>
  </x:numFmts>
  <x:fonts count="44">
    <x:font>
      <x:sz val="11"/>
      <x:color theme="1"/>
      <x:name val="Calibri"/>
      <x:family val="2"/>
      <x:scheme val="minor"/>
    </x:font>
    <x:font>
      <x:sz val="20"/>
      <x:color theme="1"/>
      <x:name val="Calibri"/>
      <x:family val="2"/>
      <x:scheme val="minor"/>
    </x:font>
    <x:font>
      <x:b/>
      <x:sz val="11"/>
      <x:color theme="1"/>
      <x:name val="Calibri"/>
      <x:family val="2"/>
      <x:scheme val="minor"/>
    </x:font>
    <x:font>
      <x:sz val="11"/>
      <x:color theme="0"/>
      <x:name val="Calibri"/>
      <x:family val="2"/>
      <x:scheme val="minor"/>
    </x:font>
    <x:font>
      <x:sz val="10"/>
      <x:name val="Arial"/>
      <x:family val="2"/>
    </x:font>
    <x:font>
      <x:u/>
      <x:sz val="11"/>
      <x:color theme="10"/>
      <x:name val="Calibri"/>
      <x:family val="2"/>
      <x:scheme val="minor"/>
    </x:font>
    <x:font>
      <x:b/>
      <x:sz val="24"/>
      <x:color theme="0"/>
      <x:name val="Agency FB"/>
      <x:family val="2"/>
    </x:font>
    <x:font>
      <x:sz val="11"/>
      <x:color theme="1"/>
      <x:name val="Roboto"/>
    </x:font>
    <x:font>
      <x:b/>
      <x:sz val="18"/>
      <x:color theme="0"/>
      <x:name val="Agency FB"/>
      <x:family val="2"/>
    </x:font>
    <x:font>
      <x:b/>
      <x:sz val="14"/>
      <x:color theme="1"/>
      <x:name val="Calibri"/>
      <x:family val="2"/>
      <x:scheme val="minor"/>
    </x:font>
    <x:font>
      <x:sz val="11"/>
      <x:color rgb="FF00007F"/>
      <x:name val="Courier New"/>
      <x:family val="3"/>
    </x:font>
    <x:font>
      <x:sz val="11"/>
      <x:color rgb="FF007F00"/>
      <x:name val="Courier New"/>
      <x:family val="3"/>
    </x:font>
    <x:font>
      <x:sz val="11"/>
      <x:color rgb="FF403F41"/>
      <x:name val="Courier New"/>
      <x:family val="3"/>
    </x:font>
    <x:font>
      <x:sz val="8"/>
      <x:name val="Calibri"/>
      <x:family val="2"/>
      <x:scheme val="minor"/>
    </x:font>
    <x:font>
      <x:b/>
      <x:sz val="12"/>
      <x:color theme="1"/>
      <x:name val="Calibri"/>
      <x:family val="2"/>
      <x:scheme val="minor"/>
    </x:font>
    <x:font>
      <x:sz val="12"/>
      <x:color theme="1"/>
      <x:name val="Calibri"/>
      <x:family val="2"/>
      <x:scheme val="minor"/>
    </x:font>
    <x:font>
      <x:u/>
      <x:sz val="12"/>
      <x:color theme="10"/>
      <x:name val="Calibri"/>
      <x:family val="2"/>
      <x:scheme val="minor"/>
    </x:font>
    <x:font>
      <x:sz val="14"/>
      <x:color rgb="FF232333"/>
      <x:name val="Calibri"/>
      <x:family val="2"/>
      <x:scheme val="minor"/>
    </x:font>
    <x:font>
      <x:sz val="10"/>
      <x:color theme="1"/>
      <x:name val="Arial (body)"/>
      <x:family val="2"/>
    </x:font>
    <x:font>
      <x:b/>
      <x:sz val="10"/>
      <x:color theme="1"/>
      <x:name val="Arial (body)"/>
    </x:font>
    <x:font>
      <x:i/>
      <x:sz val="10"/>
      <x:color theme="1"/>
      <x:name val="Arial (body)"/>
    </x:font>
    <x:font>
      <x:b/>
      <x:sz val="10"/>
      <x:color theme="0"/>
      <x:name val="Arial (body)"/>
    </x:font>
    <x:font>
      <x:b/>
      <x:u val="singleAccounting"/>
      <x:sz val="10"/>
      <x:color theme="0"/>
      <x:name val="Arial (body)"/>
    </x:font>
    <x:font>
      <x:sz val="10"/>
      <x:color rgb="FF0000FF"/>
      <x:name val="Arial (body)"/>
      <x:family val="2"/>
    </x:font>
    <x:font>
      <x:sz val="10"/>
      <x:name val="Arial (body)"/>
      <x:family val="2"/>
    </x:font>
    <x:font>
      <x:b/>
      <x:u val="singleAccounting"/>
      <x:sz val="10"/>
      <x:name val="Arial (body)"/>
    </x:font>
    <x:font>
      <x:b/>
      <x:u val="singleAccounting"/>
      <x:sz val="10"/>
      <x:color theme="1"/>
      <x:name val="Arial (body)"/>
    </x:font>
    <x:font>
      <x:sz val="10"/>
      <x:color theme="0"/>
      <x:name val="Arial (body)"/>
      <x:family val="2"/>
    </x:font>
    <x:font>
      <x:b/>
      <x:i/>
      <x:sz val="10"/>
      <x:color theme="1"/>
      <x:name val="Arial (body)"/>
    </x:font>
    <x:font>
      <x:b/>
      <x:i/>
      <x:sz val="10"/>
      <x:color rgb="FFFF0000"/>
      <x:name val="Arial (body)"/>
    </x:font>
    <x:font>
      <x:b/>
      <x:sz val="10"/>
      <x:color theme="0"/>
      <x:name val="Arial"/>
      <x:family val="2"/>
    </x:font>
    <x:font>
      <x:b/>
      <x:u val="singleAccounting"/>
      <x:sz val="10"/>
      <x:color rgb="FF0000FF"/>
      <x:name val="Arial (body)"/>
    </x:font>
    <x:font>
      <x:sz val="10"/>
      <x:color theme="1"/>
      <x:name val="Arial (body)"/>
    </x:font>
    <x:font>
      <x:sz val="10"/>
      <x:color rgb="FF0000FF"/>
      <x:name val="Arial (body)"/>
    </x:font>
    <x:font>
      <x:b/>
      <x:i/>
      <x:sz val="10"/>
      <x:color rgb="FF0000FF"/>
      <x:name val="Arial (body)"/>
    </x:font>
    <x:font>
      <x:b/>
      <x:sz val="10"/>
      <x:color rgb="FF00B050"/>
      <x:name val="Arial (body)"/>
    </x:font>
    <x:font>
      <x:i/>
      <x:sz val="10"/>
      <x:name val="Arial (body)"/>
    </x:font>
    <x:font>
      <x:sz val="11"/>
      <x:color theme="1"/>
      <x:name val="Calibri"/>
      <x:family val="2"/>
      <x:scheme val="minor"/>
    </x:font>
    <x:font>
      <x:b/>
      <x:u/>
      <x:sz val="14"/>
      <x:color theme="10"/>
      <x:name val="Calibri"/>
      <x:family val="2"/>
      <x:scheme val="minor"/>
    </x:font>
    <x:font>
      <x:b/>
      <x:sz val="12"/>
      <x:color theme="0"/>
      <x:name val="Roboto"/>
    </x:font>
    <x:font>
      <x:b/>
      <x:sz val="12"/>
      <x:color theme="7" tint="-0.499984740745262"/>
      <x:name val="Roboto"/>
    </x:font>
    <x:font>
      <x:sz val="12"/>
      <x:color theme="7" tint="-0.499984740745262"/>
      <x:name val="Roboto"/>
    </x:font>
    <x:font>
      <x:sz val="16"/>
      <x:color theme="1"/>
      <x:name val="Calibri"/>
      <x:family val="2"/>
      <x:scheme val="minor"/>
    </x:font>
    <x:font>
      <x:b/>
      <x:u/>
      <x:sz val="16"/>
      <x:color theme="10"/>
      <x:name val="Calibri"/>
      <x:family val="2"/>
      <x:scheme val="minor"/>
    </x:font>
    <x:font>
      <x:sz val="12"/>
      <x:color rgb="FFFFFF"/>
      <x:name val="Arial"/>
    </x:font>
  </x:fonts>
  <x:fills count="13">
    <x:fill>
      <x:patternFill patternType="none"/>
    </x:fill>
    <x:fill>
      <x:patternFill patternType="gray125"/>
    </x:fill>
    <x:fill>
      <x:patternFill patternType="solid">
        <x:fgColor theme="0"/>
        <x:bgColor indexed="64"/>
      </x:patternFill>
    </x:fill>
    <x:fill>
      <x:patternFill patternType="solid">
        <x:fgColor rgb="FFBF1F36"/>
        <x:bgColor auto="1"/>
      </x:patternFill>
    </x:fill>
    <x:fill>
      <x:patternFill patternType="solid">
        <x:fgColor rgb="FF228AB8"/>
        <x:bgColor auto="1"/>
      </x:patternFill>
    </x:fill>
    <x:fill>
      <x:patternFill patternType="solid">
        <x:fgColor theme="2"/>
        <x:bgColor indexed="64"/>
      </x:patternFill>
    </x:fill>
    <x:fill>
      <x:patternFill patternType="solid">
        <x:fgColor rgb="FFFFFF00"/>
        <x:bgColor indexed="64"/>
      </x:patternFill>
    </x:fill>
    <x:fill>
      <x:patternFill patternType="solid">
        <x:fgColor rgb="FF0070C0"/>
        <x:bgColor indexed="64"/>
      </x:patternFill>
    </x:fill>
    <x:fill>
      <x:patternFill patternType="solid">
        <x:fgColor rgb="FF002060"/>
        <x:bgColor indexed="64"/>
      </x:patternFill>
    </x:fill>
    <x:fill>
      <x:patternFill patternType="solid">
        <x:fgColor theme="7" tint="0.79998168889431442"/>
        <x:bgColor indexed="64"/>
      </x:patternFill>
    </x:fill>
    <x:fill>
      <x:patternFill patternType="solid">
        <x:fgColor theme="0" tint="-4.9989318521683403E-2"/>
        <x:bgColor indexed="64"/>
      </x:patternFill>
    </x:fill>
    <x:fill>
      <x:patternFill patternType="solid">
        <x:fgColor rgb="FF228AB8"/>
        <x:bgColor indexed="64"/>
      </x:patternFill>
    </x:fill>
    <x:fill>
      <x:patternFill patternType="solid">
        <x:fgColor rgb="FF006837"/>
        <x:bgColor indexed="64"/>
      </x:patternFill>
    </x:fill>
  </x:fills>
  <x:borders count="34">
    <x:border>
      <x:left/>
      <x:right/>
      <x:top/>
      <x:bottom/>
      <x:diagonal/>
    </x:border>
    <x:border>
      <x:left style="medium">
        <x:color indexed="64"/>
      </x:left>
      <x:right/>
      <x:top style="medium">
        <x:color indexed="64"/>
      </x:top>
      <x:bottom/>
      <x:diagonal/>
    </x:border>
    <x:border>
      <x:left/>
      <x:right/>
      <x:top style="medium">
        <x:color indexed="64"/>
      </x:top>
      <x:bottom/>
      <x:diagonal/>
    </x:border>
    <x:border>
      <x:left/>
      <x:right style="medium">
        <x:color indexed="64"/>
      </x:right>
      <x:top style="medium">
        <x:color indexed="64"/>
      </x:top>
      <x:bottom/>
      <x:diagonal/>
    </x:border>
    <x:border>
      <x:left style="medium">
        <x:color indexed="64"/>
      </x:left>
      <x:right/>
      <x:top/>
      <x:bottom/>
      <x:diagonal/>
    </x:border>
    <x:border>
      <x:left/>
      <x:right style="medium">
        <x:color indexed="64"/>
      </x:right>
      <x:top/>
      <x:bottom/>
      <x:diagonal/>
    </x:border>
    <x:border>
      <x:left style="medium">
        <x:color indexed="64"/>
      </x:left>
      <x:right/>
      <x:top/>
      <x:bottom style="medium">
        <x:color indexed="64"/>
      </x:bottom>
      <x:diagonal/>
    </x:border>
    <x:border>
      <x:left/>
      <x:right/>
      <x:top/>
      <x:bottom style="medium">
        <x:color indexed="64"/>
      </x:bottom>
      <x:diagonal/>
    </x:border>
    <x:border>
      <x:left/>
      <x:right style="medium">
        <x:color indexed="64"/>
      </x:right>
      <x:top/>
      <x:bottom style="medium">
        <x:color indexed="64"/>
      </x:bottom>
      <x:diagonal/>
    </x:border>
    <x:border>
      <x:left style="medium">
        <x:color indexed="64"/>
      </x:left>
      <x:right/>
      <x:top style="medium">
        <x:color indexed="64"/>
      </x:top>
      <x:bottom style="medium">
        <x:color indexed="64"/>
      </x:bottom>
      <x:diagonal/>
    </x:border>
    <x:border>
      <x:left/>
      <x:right/>
      <x:top style="medium">
        <x:color indexed="64"/>
      </x:top>
      <x:bottom style="medium">
        <x:color indexed="64"/>
      </x:bottom>
      <x:diagonal/>
    </x:border>
    <x:border>
      <x:left/>
      <x:right style="medium">
        <x:color indexed="64"/>
      </x:right>
      <x:top style="medium">
        <x:color indexed="64"/>
      </x:top>
      <x:bottom style="medium">
        <x:color indexed="64"/>
      </x:bottom>
      <x:diagonal/>
    </x:border>
    <x:border>
      <x:left style="thin">
        <x:color indexed="64"/>
      </x:left>
      <x:right/>
      <x:top style="medium">
        <x:color indexed="64"/>
      </x:top>
      <x:bottom/>
      <x:diagonal/>
    </x:border>
    <x:border>
      <x:left style="medium">
        <x:color indexed="64"/>
      </x:left>
      <x:right style="medium">
        <x:color indexed="64"/>
      </x:right>
      <x:top style="medium">
        <x:color indexed="64"/>
      </x:top>
      <x:bottom style="medium">
        <x:color indexed="64"/>
      </x:bottom>
      <x:diagonal/>
    </x:border>
    <x:border>
      <x:left style="thin">
        <x:color indexed="64"/>
      </x:left>
      <x:right/>
      <x:top style="medium">
        <x:color indexed="64"/>
      </x:top>
      <x:bottom style="medium">
        <x:color indexed="64"/>
      </x:bottom>
      <x:diagonal/>
    </x:border>
    <x:border>
      <x:left style="thin">
        <x:color indexed="64"/>
      </x:left>
      <x:right style="medium">
        <x:color indexed="64"/>
      </x:right>
      <x:top style="medium">
        <x:color indexed="64"/>
      </x:top>
      <x:bottom style="medium">
        <x:color indexed="64"/>
      </x:bottom>
      <x:diagonal/>
    </x:border>
    <x:border>
      <x:left style="thin">
        <x:color indexed="64"/>
      </x:left>
      <x:right style="medium">
        <x:color indexed="64"/>
      </x:right>
      <x:top style="medium">
        <x:color indexed="64"/>
      </x:top>
      <x:bottom/>
      <x:diagonal/>
    </x:border>
    <x:border>
      <x:left style="thin">
        <x:color theme="0" tint="-0.249977111117893"/>
      </x:left>
      <x:right style="thin">
        <x:color theme="0" tint="-0.249977111117893"/>
      </x:right>
      <x:top style="thin">
        <x:color theme="0" tint="-0.249977111117893"/>
      </x:top>
      <x:bottom style="thin">
        <x:color theme="0" tint="-0.249977111117893"/>
      </x:bottom>
      <x:diagonal/>
    </x:border>
    <x:border>
      <x:left/>
      <x:right/>
      <x:top/>
      <x:bottom style="thin">
        <x:color indexed="64"/>
      </x:bottom>
      <x:diagonal/>
    </x:border>
    <x:border>
      <x:left/>
      <x:right/>
      <x:top style="thin">
        <x:color indexed="64"/>
      </x:top>
      <x:bottom/>
      <x:diagonal/>
    </x:border>
    <x:border>
      <x:left style="thin">
        <x:color indexed="64"/>
      </x:left>
      <x:right/>
      <x:top style="thin">
        <x:color indexed="64"/>
      </x:top>
      <x:bottom style="thin">
        <x:color indexed="64"/>
      </x:bottom>
      <x:diagonal/>
    </x:border>
    <x:border>
      <x:left/>
      <x:right/>
      <x:top style="thin">
        <x:color indexed="64"/>
      </x:top>
      <x:bottom style="thin">
        <x:color indexed="64"/>
      </x:bottom>
      <x:diagonal/>
    </x:border>
    <x:border>
      <x:left/>
      <x:right style="thin">
        <x:color indexed="64"/>
      </x:right>
      <x:top style="thin">
        <x:color indexed="64"/>
      </x:top>
      <x:bottom style="thin">
        <x:color indexed="64"/>
      </x:bottom>
      <x:diagonal/>
    </x:border>
    <x:border>
      <x:left style="thin">
        <x:color indexed="64"/>
      </x:left>
      <x:right style="thin">
        <x:color indexed="64"/>
      </x:right>
      <x:top style="thin">
        <x:color indexed="64"/>
      </x:top>
      <x:bottom/>
      <x:diagonal/>
    </x:border>
    <x:border>
      <x:left style="thin">
        <x:color indexed="64"/>
      </x:left>
      <x:right style="thin">
        <x:color indexed="64"/>
      </x:right>
      <x:top/>
      <x:bottom/>
      <x:diagonal/>
    </x:border>
    <x:border>
      <x:left style="thin">
        <x:color indexed="64"/>
      </x:left>
      <x:right style="thin">
        <x:color indexed="64"/>
      </x:right>
      <x:top/>
      <x:bottom style="thin">
        <x:color indexed="64"/>
      </x:bottom>
      <x:diagonal/>
    </x:border>
    <x:border>
      <x:left style="thin">
        <x:color indexed="64"/>
      </x:left>
      <x:right style="thin">
        <x:color indexed="64"/>
      </x:right>
      <x:top style="thin">
        <x:color indexed="64"/>
      </x:top>
      <x:bottom style="thin">
        <x:color indexed="64"/>
      </x:bottom>
      <x:diagonal/>
    </x:border>
    <x:border>
      <x:left style="thick">
        <x:color indexed="64"/>
      </x:left>
      <x:right style="thick">
        <x:color indexed="64"/>
      </x:right>
      <x:top style="thick">
        <x:color indexed="64"/>
      </x:top>
      <x:bottom style="thick">
        <x:color indexed="64"/>
      </x:bottom>
      <x:diagonal/>
    </x:border>
    <x:border>
      <x:left style="thin">
        <x:color theme="0" tint="-0.499984740745262"/>
      </x:left>
      <x:right style="thin">
        <x:color theme="0" tint="-0.499984740745262"/>
      </x:right>
      <x:top style="thin">
        <x:color indexed="64"/>
      </x:top>
      <x:bottom style="thin">
        <x:color theme="0" tint="-0.499984740745262"/>
      </x:bottom>
      <x:diagonal/>
    </x:border>
    <x:border>
      <x:left style="thin">
        <x:color theme="0" tint="-0.499984740745262"/>
      </x:left>
      <x:right/>
      <x:top style="thin">
        <x:color indexed="64"/>
      </x:top>
      <x:bottom style="thin">
        <x:color theme="0" tint="-0.499984740745262"/>
      </x:bottom>
      <x:diagonal/>
    </x:border>
    <x:border>
      <x:left/>
      <x:right style="thin">
        <x:color theme="0"/>
      </x:right>
      <x:top style="thin">
        <x:color indexed="64"/>
      </x:top>
      <x:bottom style="thin">
        <x:color theme="0"/>
      </x:bottom>
      <x:diagonal/>
    </x:border>
    <x:border>
      <x:left style="thin">
        <x:color theme="0" tint="-0.499984740745262"/>
      </x:left>
      <x:right style="thin">
        <x:color theme="0" tint="-0.499984740745262"/>
      </x:right>
      <x:top style="thin">
        <x:color theme="0" tint="-0.499984740745262"/>
      </x:top>
      <x:bottom style="thin">
        <x:color theme="0" tint="-0.499984740745262"/>
      </x:bottom>
      <x:diagonal/>
    </x:border>
    <x:border>
      <x:left style="thin">
        <x:color theme="0" tint="-0.499984740745262"/>
      </x:left>
      <x:right/>
      <x:top style="thin">
        <x:color theme="0" tint="-0.499984740745262"/>
      </x:top>
      <x:bottom style="thin">
        <x:color theme="0" tint="-0.499984740745262"/>
      </x:bottom>
      <x:diagonal/>
    </x:border>
    <x:border>
      <x:left/>
      <x:right style="thin">
        <x:color indexed="64"/>
      </x:right>
      <x:top style="medium">
        <x:color indexed="64"/>
      </x:top>
      <x:bottom style="medium">
        <x:color indexed="64"/>
      </x:bottom>
      <x:diagonal/>
    </x:border>
  </x:borders>
  <x:cellStyleXfs count="8">
    <x:xf numFmtId="0" fontId="0" fillId="0" borderId="0"/>
    <x:xf numFmtId="0" fontId="4" fillId="0" borderId="0"/>
    <x:xf numFmtId="43" fontId="4" fillId="0" borderId="0" applyFont="0" applyFill="0" applyBorder="0" applyAlignment="0" applyProtection="0"/>
    <x:xf numFmtId="0" fontId="5" fillId="0" borderId="0" applyNumberFormat="0" applyFill="0" applyBorder="0" applyAlignment="0" applyProtection="0"/>
    <x:xf numFmtId="0" fontId="5" fillId="0" borderId="0" applyNumberFormat="0" applyFill="0" applyBorder="0" applyAlignment="0" applyProtection="0"/>
    <x:xf numFmtId="0" fontId="18" fillId="0" borderId="0"/>
    <x:xf numFmtId="0" fontId="1" fillId="0" borderId="0"/>
    <x:xf numFmtId="0" fontId="37" fillId="0" borderId="0"/>
  </x:cellStyleXfs>
  <x:cellXfs count="164">
    <x:xf numFmtId="0" fontId="0" fillId="0" borderId="0" xfId="0"/>
    <x:xf numFmtId="0" fontId="0" fillId="2" borderId="0" xfId="0" applyFill="1" applyProtection="1">
      <x:protection locked="0"/>
    </x:xf>
    <x:xf numFmtId="0" fontId="6" fillId="3" borderId="9" xfId="0" applyFont="1" applyFill="1" applyBorder="1" applyAlignment="1">
      <x:alignment horizontal="centerContinuous" vertical="center"/>
    </x:xf>
    <x:xf numFmtId="0" fontId="6" fillId="3" borderId="10" xfId="0" applyFont="1" applyFill="1" applyBorder="1" applyAlignment="1">
      <x:alignment horizontal="centerContinuous" vertical="center"/>
    </x:xf>
    <x:xf numFmtId="0" fontId="6" fillId="3" borderId="11" xfId="0" applyFont="1" applyFill="1" applyBorder="1" applyAlignment="1">
      <x:alignment horizontal="centerContinuous" vertical="center"/>
    </x:xf>
    <x:xf numFmtId="0" fontId="6" fillId="3" borderId="0" xfId="0" applyFont="1" applyFill="1" applyAlignment="1">
      <x:alignment horizontal="centerContinuous" vertical="center"/>
    </x:xf>
    <x:xf numFmtId="0" fontId="7" fillId="2" borderId="0" xfId="0" applyFont="1" applyFill="1"/>
    <x:xf numFmtId="0" fontId="8" fillId="4" borderId="9" xfId="0" applyFont="1" applyFill="1" applyBorder="1" applyAlignment="1">
      <x:alignment horizontal="centerContinuous" vertical="center"/>
    </x:xf>
    <x:xf numFmtId="0" fontId="8" fillId="4" borderId="14" xfId="0" applyFont="1" applyFill="1" applyBorder="1" applyAlignment="1">
      <x:alignment horizontal="centerContinuous" vertical="center"/>
    </x:xf>
    <x:xf numFmtId="0" fontId="8" fillId="4" borderId="15" xfId="0" applyFont="1" applyFill="1" applyBorder="1" applyAlignment="1">
      <x:alignment horizontal="centerContinuous" vertical="center"/>
    </x:xf>
    <x:xf numFmtId="0" fontId="8" fillId="4" borderId="1" xfId="0" applyFont="1" applyFill="1" applyBorder="1" applyAlignment="1">
      <x:alignment horizontal="centerContinuous" vertical="center"/>
    </x:xf>
    <x:xf numFmtId="0" fontId="8" fillId="4" borderId="16" xfId="0" applyFont="1" applyFill="1" applyBorder="1" applyAlignment="1">
      <x:alignment horizontal="centerContinuous" vertical="center"/>
    </x:xf>
    <x:xf numFmtId="0" fontId="5" fillId="2" borderId="0" xfId="4" applyFill="1" applyProtection="1">
      <x:protection locked="0"/>
    </x:xf>
    <x:xf numFmtId="0" fontId="9" fillId="0" borderId="6" xfId="0" applyFont="1" applyBorder="1" applyAlignment="1">
      <x:alignment horizontal="centerContinuous" vertical="center"/>
    </x:xf>
    <x:xf numFmtId="0" fontId="7" fillId="0" borderId="8" xfId="0" applyFont="1" applyBorder="1" applyAlignment="1">
      <x:alignment horizontal="centerContinuous" vertical="center"/>
    </x:xf>
    <x:xf numFmtId="0" fontId="2" fillId="2" borderId="0" xfId="0" applyFont="1" applyFill="1" applyProtection="1">
      <x:protection locked="0"/>
    </x:xf>
    <x:xf numFmtId="0" fontId="0" fillId="2" borderId="0" xfId="0" applyFill="1" applyProtection="1">
      <x:protection hidden="1"/>
    </x:xf>
    <x:xf numFmtId="0" fontId="7" fillId="0" borderId="0" xfId="0" applyFont="1"/>
    <x:xf numFmtId="0" fontId="0" fillId="0" borderId="0" xfId="0" applyAlignment="1">
      <x:alignment horizontal="left"/>
    </x:xf>
    <x:xf numFmtId="0" fontId="8" fillId="4" borderId="12" xfId="0" applyFont="1" applyFill="1" applyBorder="1" applyAlignment="1">
      <x:alignment horizontal="centerContinuous" vertical="center"/>
    </x:xf>
    <x:xf numFmtId="0" fontId="7" fillId="0" borderId="7" xfId="0" applyFont="1" applyBorder="1" applyAlignment="1">
      <x:alignment horizontal="centerContinuous" vertical="center"/>
    </x:xf>
    <x:xf numFmtId="0" fontId="2" fillId="5" borderId="17" xfId="0" applyFont="1" applyFill="1" applyBorder="1" applyAlignment="1" applyProtection="1">
      <x:alignment horizontal="center"/>
      <x:protection locked="0"/>
    </x:xf>
    <x:xf numFmtId="0" fontId="0" fillId="0" borderId="0" xfId="0" applyProtection="1">
      <x:protection locked="0"/>
    </x:xf>
    <x:xf numFmtId="3" fontId="0" fillId="0" borderId="0" xfId="0" applyNumberFormat="1" applyAlignment="1" applyProtection="1">
      <x:alignment horizontal="center"/>
      <x:protection locked="0"/>
    </x:xf>
    <x:xf numFmtId="0" fontId="0" fillId="0" borderId="0" xfId="0" applyAlignment="1" applyProtection="1">
      <x:alignment horizontal="center"/>
      <x:protection locked="0"/>
    </x:xf>
    <x:xf numFmtId="0" fontId="10" fillId="0" borderId="0" xfId="0" applyFont="1" applyProtection="1">
      <x:protection locked="0"/>
    </x:xf>
    <x:xf numFmtId="0" fontId="11" fillId="0" borderId="0" xfId="0" applyFont="1" applyProtection="1">
      <x:protection locked="0"/>
    </x:xf>
    <x:xf numFmtId="0" fontId="12" fillId="0" borderId="0" xfId="0" applyFont="1" applyProtection="1">
      <x:protection locked="0"/>
    </x:xf>
    <x:xf numFmtId="22" fontId="0" fillId="0" borderId="17" xfId="0" applyNumberFormat="1" applyBorder="1" applyAlignment="1" applyProtection="1">
      <x:alignment horizontal="left"/>
      <x:protection locked="0"/>
    </x:xf>
    <x:xf numFmtId="0" fontId="3" fillId="2" borderId="0" xfId="0" applyFont="1" applyFill="1" applyProtection="1">
      <x:protection locked="0"/>
    </x:xf>
    <x:xf numFmtId="0" fontId="14" fillId="2" borderId="0" xfId="0" applyFont="1" applyFill="1" applyProtection="1">
      <x:protection locked="0"/>
    </x:xf>
    <x:xf numFmtId="0" fontId="9" fillId="2" borderId="0" xfId="0" applyFont="1" applyFill="1" applyProtection="1">
      <x:protection locked="0"/>
    </x:xf>
    <x:xf numFmtId="0" fontId="15" fillId="2" borderId="13" xfId="0" applyFont="1" applyFill="1" applyBorder="1" applyProtection="1">
      <x:protection locked="0"/>
    </x:xf>
    <x:xf numFmtId="0" fontId="16" fillId="2" borderId="13" xfId="3" applyFont="1" applyFill="1" applyBorder="1" applyProtection="1">
      <x:protection locked="0"/>
    </x:xf>
    <x:xf numFmtId="0" fontId="9" fillId="2" borderId="0" xfId="0" applyFont="1" applyFill="1" applyAlignment="1">
      <x:alignment horizontal="centerContinuous" vertical="center"/>
    </x:xf>
    <x:xf numFmtId="0" fontId="7" fillId="2" borderId="0" xfId="0" applyFont="1" applyFill="1" applyAlignment="1">
      <x:alignment horizontal="centerContinuous" vertical="center"/>
    </x:xf>
    <x:xf numFmtId="0" fontId="0" fillId="2" borderId="1" xfId="0" applyFill="1" applyBorder="1" applyProtection="1">
      <x:protection locked="0"/>
    </x:xf>
    <x:xf numFmtId="0" fontId="0" fillId="2" borderId="2" xfId="0" applyFill="1" applyBorder="1" applyProtection="1">
      <x:protection locked="0"/>
    </x:xf>
    <x:xf numFmtId="0" fontId="0" fillId="2" borderId="3" xfId="0" applyFill="1" applyBorder="1" applyProtection="1">
      <x:protection locked="0"/>
    </x:xf>
    <x:xf numFmtId="0" fontId="19" fillId="0" borderId="0" xfId="5" applyFont="1" applyAlignment="1">
      <x:alignment horizontal="center" vertical="center"/>
    </x:xf>
    <x:xf numFmtId="0" fontId="19" fillId="0" borderId="0" xfId="5" applyFont="1" applyAlignment="1">
      <x:alignment vertical="center"/>
    </x:xf>
    <x:xf numFmtId="165" fontId="19" fillId="0" borderId="0" xfId="5" applyNumberFormat="1" applyFont="1" applyAlignment="1">
      <x:alignment horizontal="right" vertical="center"/>
    </x:xf>
    <x:xf numFmtId="0" fontId="18" fillId="0" borderId="0" xfId="5" applyAlignment="1">
      <x:alignment vertical="center"/>
    </x:xf>
    <x:xf numFmtId="0" fontId="20" fillId="0" borderId="18" xfId="5" applyFont="1" applyBorder="1" applyAlignment="1">
      <x:alignment vertical="center"/>
    </x:xf>
    <x:xf numFmtId="0" fontId="19" fillId="0" borderId="18" xfId="5" applyFont="1" applyBorder="1" applyAlignment="1">
      <x:alignment vertical="center"/>
    </x:xf>
    <x:xf numFmtId="0" fontId="21" fillId="7" borderId="0" xfId="5" applyFont="1" applyFill="1" applyAlignment="1">
      <x:alignment vertical="center"/>
    </x:xf>
    <x:xf numFmtId="0" fontId="22" fillId="8" borderId="0" xfId="5" applyFont="1" applyFill="1" applyAlignment="1">
      <x:alignment vertical="center"/>
    </x:xf>
    <x:xf numFmtId="0" fontId="22" fillId="8" borderId="0" xfId="5" applyFont="1" applyFill="1" applyAlignment="1">
      <x:alignment horizontal="center" vertical="center"/>
    </x:xf>
    <x:xf numFmtId="166" fontId="22" fillId="8" borderId="0" xfId="5" applyNumberFormat="1" applyFont="1" applyFill="1" applyAlignment="1">
      <x:alignment horizontal="center" vertical="center"/>
    </x:xf>
    <x:xf numFmtId="0" fontId="18" fillId="9" borderId="0" xfId="5" applyFill="1" applyAlignment="1">
      <x:alignment vertical="center"/>
    </x:xf>
    <x:xf numFmtId="37" fontId="23" fillId="9" borderId="0" xfId="5" applyNumberFormat="1" applyFont="1" applyFill="1" applyAlignment="1">
      <x:alignment horizontal="right" vertical="center"/>
    </x:xf>
    <x:xf numFmtId="164" fontId="23" fillId="9" borderId="0" xfId="5" applyNumberFormat="1" applyFont="1" applyFill="1" applyAlignment="1">
      <x:alignment vertical="center"/>
    </x:xf>
    <x:xf numFmtId="164" fontId="24" fillId="0" borderId="0" xfId="5" applyNumberFormat="1" applyFont="1" applyAlignment="1">
      <x:alignment vertical="center"/>
    </x:xf>
    <x:xf numFmtId="0" fontId="19" fillId="0" borderId="19" xfId="5" applyFont="1" applyBorder="1" applyAlignment="1">
      <x:alignment vertical="center"/>
    </x:xf>
    <x:xf numFmtId="37" fontId="19" fillId="0" borderId="19" xfId="5" applyNumberFormat="1" applyFont="1" applyBorder="1" applyAlignment="1">
      <x:alignment horizontal="right" vertical="center"/>
    </x:xf>
    <x:xf numFmtId="164" fontId="23" fillId="9" borderId="0" xfId="5" applyNumberFormat="1" applyFont="1" applyFill="1" applyAlignment="1">
      <x:alignment horizontal="right" vertical="center"/>
    </x:xf>
    <x:xf numFmtId="37" fontId="24" fillId="0" borderId="0" xfId="5" applyNumberFormat="1" applyFont="1" applyAlignment="1">
      <x:alignment horizontal="right" vertical="center"/>
    </x:xf>
    <x:xf numFmtId="164" fontId="24" fillId="0" borderId="0" xfId="5" applyNumberFormat="1" applyFont="1" applyAlignment="1">
      <x:alignment horizontal="right" vertical="center"/>
    </x:xf>
    <x:xf numFmtId="166" fontId="25" fillId="0" borderId="0" xfId="5" applyNumberFormat="1" applyFont="1" applyAlignment="1">
      <x:alignment horizontal="centerContinuous" vertical="center"/>
    </x:xf>
    <x:xf numFmtId="0" fontId="26" fillId="0" borderId="0" xfId="5" applyFont="1" applyAlignment="1">
      <x:alignment horizontal="centerContinuous" vertical="center"/>
    </x:xf>
    <x:xf numFmtId="37" fontId="27" fillId="0" borderId="0" xfId="5" applyNumberFormat="1" applyFont="1" applyAlignment="1">
      <x:alignment horizontal="center" vertical="center"/>
    </x:xf>
    <x:xf numFmtId="9" fontId="19" fillId="0" borderId="20" xfId="5" applyNumberFormat="1" applyFont="1" applyBorder="1" applyAlignment="1">
      <x:alignment horizontal="center" vertical="center"/>
    </x:xf>
    <x:xf numFmtId="9" fontId="19" fillId="0" borderId="21" xfId="5" applyNumberFormat="1" applyFont="1" applyBorder="1" applyAlignment="1">
      <x:alignment horizontal="center" vertical="center"/>
    </x:xf>
    <x:xf numFmtId="9" fontId="19" fillId="0" borderId="22" xfId="5" applyNumberFormat="1" applyFont="1" applyBorder="1" applyAlignment="1">
      <x:alignment horizontal="center" vertical="center"/>
    </x:xf>
    <x:xf numFmtId="9" fontId="19" fillId="0" borderId="23" xfId="5" applyNumberFormat="1" applyFont="1" applyBorder="1" applyAlignment="1">
      <x:alignment horizontal="center" vertical="center"/>
    </x:xf>
    <x:xf numFmtId="37" fontId="18" fillId="0" borderId="0" xfId="5" applyNumberFormat="1" applyAlignment="1">
      <x:alignment horizontal="center" vertical="center"/>
    </x:xf>
    <x:xf numFmtId="9" fontId="19" fillId="0" borderId="24" xfId="5" applyNumberFormat="1" applyFont="1" applyBorder="1" applyAlignment="1">
      <x:alignment horizontal="center" vertical="center"/>
    </x:xf>
    <x:xf numFmtId="9" fontId="19" fillId="0" borderId="25" xfId="5" applyNumberFormat="1" applyFont="1" applyBorder="1" applyAlignment="1">
      <x:alignment horizontal="center" vertical="center"/>
    </x:xf>
    <x:xf numFmtId="164" fontId="18" fillId="0" borderId="0" xfId="5" applyNumberFormat="1" applyAlignment="1">
      <x:alignment vertical="center"/>
    </x:xf>
    <x:xf numFmtId="0" fontId="28" fillId="0" borderId="0" xfId="5" applyFont="1" applyAlignment="1">
      <x:alignment horizontal="center" vertical="center"/>
    </x:xf>
    <x:xf numFmtId="0" fontId="28" fillId="0" borderId="0" xfId="5" applyFont="1" applyAlignment="1">
      <x:alignment vertical="center"/>
    </x:xf>
    <x:xf numFmtId="0" fontId="20" fillId="0" borderId="0" xfId="5" applyFont="1" applyAlignment="1">
      <x:alignment vertical="center"/>
    </x:xf>
    <x:xf numFmtId="37" fontId="29" fillId="6" borderId="26" xfId="5" applyNumberFormat="1" applyFont="1" applyFill="1" applyBorder="1" applyAlignment="1">
      <x:alignment horizontal="center" vertical="center"/>
    </x:xf>
    <x:xf numFmtId="0" fontId="26" fillId="0" borderId="0" xfId="5" quotePrefix="1" applyFont="1" applyAlignment="1">
      <x:alignment horizontal="center" vertical="center"/>
    </x:xf>
    <x:xf numFmtId="37" fontId="23" fillId="0" borderId="0" xfId="5" applyNumberFormat="1" applyFont="1" applyAlignment="1">
      <x:alignment horizontal="center" vertical="center"/>
    </x:xf>
    <x:xf numFmtId="164" fontId="24" fillId="9" borderId="0" xfId="5" applyNumberFormat="1" applyFont="1" applyFill="1" applyAlignment="1">
      <x:alignment vertical="center"/>
    </x:xf>
    <x:xf numFmtId="0" fontId="21" fillId="8" borderId="0" xfId="5" applyFont="1" applyFill="1" applyAlignment="1">
      <x:alignment vertical="center"/>
    </x:xf>
    <x:xf numFmtId="0" fontId="21" fillId="8" borderId="0" xfId="5" applyFont="1" applyFill="1" applyAlignment="1">
      <x:alignment horizontal="center" vertical="center"/>
    </x:xf>
    <x:xf numFmtId="0" fontId="30" fillId="8" borderId="0" xfId="5" applyFont="1" applyFill="1" applyAlignment="1">
      <x:alignment horizontal="center" vertical="center"/>
    </x:xf>
    <x:xf numFmtId="166" fontId="21" fillId="8" borderId="0" xfId="5" applyNumberFormat="1" applyFont="1" applyFill="1" applyAlignment="1">
      <x:alignment horizontal="center" vertical="center"/>
    </x:xf>
    <x:xf numFmtId="167" fontId="31" fillId="6" borderId="0" xfId="5" applyNumberFormat="1" applyFont="1" applyFill="1" applyAlignment="1">
      <x:alignment horizontal="center" vertical="center"/>
    </x:xf>
    <x:xf numFmtId="167" fontId="22" fillId="8" borderId="0" xfId="5" applyNumberFormat="1" applyFont="1" applyFill="1" applyAlignment="1">
      <x:alignment horizontal="center" vertical="center"/>
    </x:xf>
    <x:xf numFmtId="0" fontId="19" fillId="0" borderId="19" xfId="5" applyFont="1" applyBorder="1" applyAlignment="1">
      <x:alignment horizontal="left" vertical="center" indent="1"/>
    </x:xf>
    <x:xf numFmtId="0" fontId="19" fillId="0" borderId="0" xfId="5" applyFont="1" applyAlignment="1">
      <x:alignment horizontal="left" vertical="center" indent="1"/>
    </x:xf>
    <x:xf numFmtId="0" fontId="19" fillId="0" borderId="18" xfId="5" applyFont="1" applyBorder="1" applyAlignment="1">
      <x:alignment horizontal="left" vertical="center" indent="1"/>
    </x:xf>
    <x:xf numFmtId="0" fontId="19" fillId="0" borderId="0" xfId="5" applyFont="1" applyAlignment="1">
      <x:alignment horizontal="left" vertical="center"/>
    </x:xf>
    <x:xf numFmtId="37" fontId="19" fillId="0" borderId="0" xfId="5" applyNumberFormat="1" applyFont="1" applyAlignment="1">
      <x:alignment horizontal="right" vertical="center"/>
    </x:xf>
    <x:xf numFmtId="0" fontId="26" fillId="0" borderId="0" xfId="5" applyFont="1" applyAlignment="1">
      <x:alignment horizontal="left" vertical="center"/>
    </x:xf>
    <x:xf numFmtId="0" fontId="32" fillId="0" borderId="0" xfId="5" applyFont="1" applyAlignment="1">
      <x:alignment horizontal="left" vertical="center"/>
    </x:xf>
    <x:xf numFmtId="0" fontId="32" fillId="0" borderId="0" xfId="5" applyFont="1" applyAlignment="1">
      <x:alignment horizontal="center" vertical="center"/>
    </x:xf>
    <x:xf numFmtId="164" fontId="33" fillId="9" borderId="0" xfId="5" applyNumberFormat="1" applyFont="1" applyFill="1" applyAlignment="1">
      <x:alignment horizontal="right" vertical="center"/>
    </x:xf>
    <x:xf numFmtId="37" fontId="32" fillId="0" borderId="0" xfId="5" applyNumberFormat="1" applyFont="1" applyAlignment="1">
      <x:alignment horizontal="right" vertical="center"/>
    </x:xf>
    <x:xf numFmtId="164" fontId="32" fillId="0" borderId="0" xfId="5" applyNumberFormat="1" applyFont="1" applyAlignment="1">
      <x:alignment horizontal="right" vertical="center"/>
    </x:xf>
    <x:xf numFmtId="37" fontId="32" fillId="0" borderId="18" xfId="5" applyNumberFormat="1" applyFont="1" applyBorder="1" applyAlignment="1">
      <x:alignment horizontal="right" vertical="center"/>
    </x:xf>
    <x:xf numFmtId="0" fontId="28" fillId="10" borderId="20" xfId="5" applyFont="1" applyFill="1" applyBorder="1" applyAlignment="1">
      <x:alignment vertical="center"/>
    </x:xf>
    <x:xf numFmtId="0" fontId="28" fillId="10" borderId="21" xfId="5" applyFont="1" applyFill="1" applyBorder="1" applyAlignment="1">
      <x:alignment vertical="center"/>
    </x:xf>
    <x:xf numFmtId="167" fontId="34" fillId="6" borderId="21" xfId="5" applyNumberFormat="1" applyFont="1" applyFill="1" applyBorder="1" applyAlignment="1">
      <x:alignment horizontal="center" vertical="center"/>
    </x:xf>
    <x:xf numFmtId="167" fontId="28" fillId="10" borderId="21" xfId="5" applyNumberFormat="1" applyFont="1" applyFill="1" applyBorder="1" applyAlignment="1">
      <x:alignment horizontal="center" vertical="center"/>
    </x:xf>
    <x:xf numFmtId="167" fontId="28" fillId="10" borderId="22" xfId="5" applyNumberFormat="1" applyFont="1" applyFill="1" applyBorder="1" applyAlignment="1">
      <x:alignment horizontal="center" vertical="center"/>
    </x:xf>
    <x:xf numFmtId="167" fontId="19" fillId="0" borderId="0" xfId="5" applyNumberFormat="1" applyFont="1" applyAlignment="1">
      <x:alignment vertical="center"/>
    </x:xf>
    <x:xf numFmtId="164" fontId="35" fillId="0" borderId="0" xfId="5" applyNumberFormat="1" applyFont="1" applyAlignment="1">
      <x:alignment vertical="center"/>
    </x:xf>
    <x:xf numFmtId="37" fontId="18" fillId="0" borderId="0" xfId="5" applyNumberFormat="1" applyAlignment="1">
      <x:alignment horizontal="right" vertical="center"/>
    </x:xf>
    <x:xf numFmtId="37" fontId="18" fillId="0" borderId="0" xfId="5" applyNumberFormat="1" applyAlignment="1">
      <x:alignment vertical="center"/>
    </x:xf>
    <x:xf numFmtId="0" fontId="36" fillId="0" borderId="0" xfId="5" applyFont="1" applyAlignment="1">
      <x:alignment vertical="center"/>
    </x:xf>
    <x:xf numFmtId="37" fontId="36" fillId="10" borderId="0" xfId="5" applyNumberFormat="1" applyFont="1" applyFill="1" applyAlignment="1">
      <x:alignment horizontal="center" vertical="center"/>
    </x:xf>
    <x:xf numFmtId="37" fontId="23" fillId="0" borderId="0" xfId="5" applyNumberFormat="1" applyFont="1" applyAlignment="1">
      <x:alignment horizontal="right" vertical="center"/>
    </x:xf>
    <x:xf numFmtId="37" fontId="19" fillId="0" borderId="18" xfId="5" applyNumberFormat="1" applyFont="1" applyBorder="1" applyAlignment="1">
      <x:alignment horizontal="right" vertical="center"/>
    </x:xf>
    <x:xf numFmtId="164" fontId="28" fillId="10" borderId="0" xfId="5" applyNumberFormat="1" applyFont="1" applyFill="1" applyAlignment="1">
      <x:alignment horizontal="right" vertical="center"/>
    </x:xf>
    <x:xf numFmtId="0" fontId="0" fillId="2" borderId="0" xfId="0" applyFill="1" applyAlignment="1" applyProtection="1">
      <x:alignment horizontal="left"/>
      <x:protection locked="0"/>
    </x:xf>
    <x:xf numFmtId="0" fontId="0" fillId="6" borderId="0" xfId="0" applyFill="1" applyProtection="1">
      <x:protection locked="0"/>
    </x:xf>
    <x:xf numFmtId="0" fontId="2" fillId="6" borderId="0" xfId="0" applyFont="1" applyFill="1" applyProtection="1">
      <x:protection locked="0"/>
    </x:xf>
    <x:xf numFmtId="0" fontId="15" fillId="0" borderId="0" xfId="6" applyFont="1"/>
    <x:xf numFmtId="0" fontId="15" fillId="0" borderId="0" xfId="7" applyFont="1"/>
    <x:xf numFmtId="0" fontId="7" fillId="2" borderId="0" xfId="6" applyFont="1" applyFill="1"/>
    <x:xf numFmtId="0" fontId="14" fillId="0" borderId="0" xfId="7" applyFont="1"/>
    <x:xf numFmtId="0" fontId="15" fillId="0" borderId="0" xfId="7" applyFont="1" applyAlignment="1">
      <x:alignment horizontal="center"/>
    </x:xf>
    <x:xf numFmtId="0" fontId="14" fillId="0" borderId="0" xfId="7" applyFont="1" applyAlignment="1">
      <x:alignment horizontal="center"/>
    </x:xf>
    <x:xf numFmtId="0" fontId="39" fillId="11" borderId="27" xfId="7" applyFont="1" applyFill="1" applyBorder="1" applyAlignment="1">
      <x:alignment horizontal="center" vertical="center"/>
    </x:xf>
    <x:xf numFmtId="0" fontId="41" fillId="0" borderId="28" xfId="7" applyFont="1" applyBorder="1" applyAlignment="1">
      <x:alignment horizontal="center" vertical="center" wrapText="1"/>
    </x:xf>
    <x:xf numFmtId="0" fontId="41" fillId="0" borderId="29" xfId="7" applyFont="1" applyBorder="1" applyAlignment="1">
      <x:alignment horizontal="center" vertical="center" wrapText="1"/>
    </x:xf>
    <x:xf numFmtId="168" fontId="39" fillId="12" borderId="30" xfId="7" applyNumberFormat="1" applyFont="1" applyFill="1" applyBorder="1" applyAlignment="1">
      <x:alignment horizontal="center" vertical="center"/>
    </x:xf>
    <x:xf numFmtId="1" fontId="15" fillId="0" borderId="0" xfId="7" applyNumberFormat="1" applyFont="1" applyAlignment="1">
      <x:alignment horizontal="center"/>
    </x:xf>
    <x:xf numFmtId="0" fontId="41" fillId="0" borderId="31" xfId="7" applyFont="1" applyBorder="1" applyAlignment="1">
      <x:alignment horizontal="center" vertical="center" wrapText="1"/>
    </x:xf>
    <x:xf numFmtId="0" fontId="41" fillId="0" borderId="32" xfId="7" applyFont="1" applyBorder="1" applyAlignment="1">
      <x:alignment horizontal="center" vertical="center" wrapText="1"/>
    </x:xf>
    <x:xf numFmtId="0" fontId="41" fillId="0" borderId="0" xfId="7" applyFont="1" applyAlignment="1">
      <x:alignment horizontal="center" vertical="center" wrapText="1"/>
    </x:xf>
    <x:xf numFmtId="0" fontId="40" fillId="0" borderId="0" xfId="7" applyFont="1" applyAlignment="1">
      <x:alignment vertical="center" wrapText="1"/>
    </x:xf>
    <x:xf numFmtId="37" fontId="18" fillId="10" borderId="0" xfId="5" applyNumberFormat="1" applyFill="1" applyAlignment="1">
      <x:alignment horizontal="right" vertical="center"/>
    </x:xf>
    <x:xf numFmtId="37" fontId="19" fillId="10" borderId="19" xfId="5" applyNumberFormat="1" applyFont="1" applyFill="1" applyBorder="1" applyAlignment="1">
      <x:alignment horizontal="right" vertical="center"/>
    </x:xf>
    <x:xf numFmtId="37" fontId="19" fillId="10" borderId="0" xfId="5" applyNumberFormat="1" applyFont="1" applyFill="1" applyAlignment="1">
      <x:alignment horizontal="right" vertical="center"/>
    </x:xf>
    <x:xf numFmtId="37" fontId="19" fillId="10" borderId="18" xfId="5" applyNumberFormat="1" applyFont="1" applyFill="1" applyBorder="1" applyAlignment="1">
      <x:alignment horizontal="right" vertical="center"/>
    </x:xf>
    <x:xf numFmtId="0" fontId="35" fillId="10" borderId="0" xfId="5" applyFont="1" applyFill="1" applyAlignment="1">
      <x:alignment vertical="center"/>
    </x:xf>
    <x:xf numFmtId="164" fontId="28" fillId="0" borderId="0" xfId="5" applyNumberFormat="1" applyFont="1" applyAlignment="1">
      <x:alignment horizontal="right" vertical="center"/>
    </x:xf>
    <x:xf numFmtId="37" fontId="23" fillId="10" borderId="0" xfId="5" applyNumberFormat="1" applyFont="1" applyFill="1" applyAlignment="1">
      <x:alignment horizontal="right" vertical="center"/>
    </x:xf>
    <x:xf numFmtId="164" fontId="35" fillId="10" borderId="0" xfId="5" applyNumberFormat="1" applyFont="1" applyFill="1" applyAlignment="1">
      <x:alignment vertical="center"/>
    </x:xf>
    <x:xf numFmtId="0" fontId="36" fillId="0" borderId="0" xfId="5" applyFont="1" applyAlignment="1">
      <x:alignment horizontal="center" vertical="center"/>
    </x:xf>
    <x:xf numFmtId="37" fontId="36" fillId="0" borderId="0" xfId="5" applyNumberFormat="1" applyFont="1" applyAlignment="1">
      <x:alignment horizontal="center" vertical="center"/>
    </x:xf>
    <x:xf numFmtId="0" fontId="18" fillId="0" borderId="0" xfId="5" applyAlignment="1">
      <x:alignment horizontal="center" vertical="center"/>
    </x:xf>
    <x:xf numFmtId="0" fontId="0" fillId="2" borderId="0" xfId="0" applyFill="1" applyAlignment="1" applyProtection="1">
      <x:alignment horizontal="left" wrapText="1"/>
      <x:protection locked="0"/>
    </x:xf>
    <x:xf numFmtId="0" fontId="0" fillId="2" borderId="0" xfId="0" applyFill="1" applyAlignment="1" applyProtection="1">
      <x:alignment horizontal="left"/>
      <x:protection locked="0"/>
    </x:xf>
    <x:xf numFmtId="0" fontId="17" fillId="2" borderId="1" xfId="0" applyFont="1" applyFill="1" applyBorder="1" applyAlignment="1">
      <x:alignment horizontal="center" wrapText="1"/>
    </x:xf>
    <x:xf numFmtId="0" fontId="17" fillId="2" borderId="2" xfId="0" applyFont="1" applyFill="1" applyBorder="1" applyAlignment="1">
      <x:alignment horizontal="center" wrapText="1"/>
    </x:xf>
    <x:xf numFmtId="0" fontId="17" fillId="2" borderId="3" xfId="0" applyFont="1" applyFill="1" applyBorder="1" applyAlignment="1">
      <x:alignment horizontal="center" wrapText="1"/>
    </x:xf>
    <x:xf numFmtId="0" fontId="42" fillId="2" borderId="4" xfId="0" applyFont="1" applyFill="1" applyBorder="1" applyAlignment="1" applyProtection="1">
      <x:alignment horizontal="left" wrapText="1"/>
      <x:protection locked="0"/>
    </x:xf>
    <x:xf numFmtId="0" fontId="42" fillId="2" borderId="0" xfId="0" applyFont="1" applyFill="1" applyAlignment="1" applyProtection="1">
      <x:alignment horizontal="left" wrapText="1"/>
      <x:protection locked="0"/>
    </x:xf>
    <x:xf numFmtId="0" fontId="42" fillId="2" borderId="5" xfId="0" applyFont="1" applyFill="1" applyBorder="1" applyAlignment="1" applyProtection="1">
      <x:alignment horizontal="left" wrapText="1"/>
      <x:protection locked="0"/>
    </x:xf>
    <x:xf numFmtId="0" fontId="9" fillId="2" borderId="0" xfId="0" applyFont="1" applyFill="1" applyAlignment="1" applyProtection="1">
      <x:alignment horizontal="left" wrapText="1"/>
      <x:protection locked="0"/>
    </x:xf>
    <x:xf numFmtId="0" fontId="9" fillId="2" borderId="0" xfId="0" applyFont="1" applyFill="1" applyAlignment="1" applyProtection="1">
      <x:alignment horizontal="left"/>
      <x:protection locked="0"/>
    </x:xf>
    <x:xf numFmtId="0" fontId="38" fillId="2" borderId="6" xfId="3" applyFont="1" applyFill="1" applyBorder="1" applyAlignment="1" applyProtection="1">
      <x:alignment horizontal="center"/>
      <x:protection locked="0"/>
    </x:xf>
    <x:xf numFmtId="0" fontId="38" fillId="2" borderId="7" xfId="3" applyFont="1" applyFill="1" applyBorder="1" applyAlignment="1" applyProtection="1">
      <x:alignment horizontal="center"/>
      <x:protection locked="0"/>
    </x:xf>
    <x:xf numFmtId="0" fontId="38" fillId="2" borderId="8" xfId="3" applyFont="1" applyFill="1" applyBorder="1" applyAlignment="1" applyProtection="1">
      <x:alignment horizontal="center"/>
      <x:protection locked="0"/>
    </x:xf>
    <x:xf numFmtId="0" fontId="40" fillId="0" borderId="0" xfId="7" applyFont="1" applyAlignment="1">
      <x:alignment horizontal="left" vertical="center" wrapText="1"/>
    </x:xf>
    <x:xf numFmtId="0" fontId="8" fillId="4" borderId="9" xfId="0" applyFont="1" applyFill="1" applyBorder="1" applyAlignment="1">
      <x:alignment horizontal="center" vertical="center"/>
    </x:xf>
    <x:xf numFmtId="0" fontId="8" fillId="4" borderId="10" xfId="0" applyFont="1" applyFill="1" applyBorder="1" applyAlignment="1">
      <x:alignment horizontal="center" vertical="center"/>
    </x:xf>
    <x:xf numFmtId="0" fontId="8" fillId="4" borderId="33" xfId="0" applyFont="1" applyFill="1" applyBorder="1" applyAlignment="1">
      <x:alignment horizontal="center" vertical="center"/>
    </x:xf>
    <x:xf numFmtId="0" fontId="6" fillId="3" borderId="9" xfId="0" applyFont="1" applyFill="1" applyBorder="1" applyAlignment="1">
      <x:alignment horizontal="center" vertical="center"/>
    </x:xf>
    <x:xf numFmtId="0" fontId="6" fillId="3" borderId="10" xfId="0" applyFont="1" applyFill="1" applyBorder="1" applyAlignment="1">
      <x:alignment horizontal="center" vertical="center"/>
    </x:xf>
    <x:xf numFmtId="0" fontId="38" fillId="0" borderId="6" xfId="3" applyFont="1" applyBorder="1" applyAlignment="1">
      <x:alignment horizontal="centerContinuous" vertical="center"/>
    </x:xf>
    <x:xf numFmtId="0" fontId="15" fillId="0" borderId="0" xfId="6" applyFont="1" applyAlignment="1">
      <x:alignment horizontal="left"/>
    </x:xf>
    <x:xf numFmtId="0" fontId="15" fillId="0" borderId="0" xfId="7" applyFont="1" applyAlignment="1">
      <x:alignment horizontal="left"/>
    </x:xf>
    <x:xf numFmtId="1" fontId="15" fillId="0" borderId="0" xfId="7" applyNumberFormat="1" applyFont="1" applyAlignment="1">
      <x:alignment horizontal="left"/>
    </x:xf>
    <x:xf numFmtId="0" fontId="43" fillId="0" borderId="6" xfId="3" applyFont="1" applyBorder="1" applyAlignment="1">
      <x:alignment horizontal="center"/>
    </x:xf>
    <x:xf numFmtId="0" fontId="43" fillId="0" borderId="7" xfId="3" applyFont="1" applyBorder="1" applyAlignment="1">
      <x:alignment horizontal="center"/>
    </x:xf>
    <x:xf numFmtId="0" fontId="43" fillId="0" borderId="8" xfId="3" applyFont="1" applyBorder="1" applyAlignment="1">
      <x:alignment horizontal="center"/>
    </x:xf>
    <x:xf fontId="44" fillId="0" borderId="0"/>
  </x:cellXfs>
  <x:cellStyles count="8">
    <x:cellStyle name="Comma 2" xfId="2" xr:uid="{00000000-0005-0000-0000-000000000000}"/>
    <x:cellStyle name="Hyperlink" xfId="3" builtinId="8"/>
    <x:cellStyle name="Hyperlink 2" xfId="4" xr:uid="{C956AF82-52DE-495E-A1F3-19912250E099}"/>
    <x:cellStyle name="Normal" xfId="0" builtinId="0"/>
    <x:cellStyle name="Normal 2" xfId="1" xr:uid="{00000000-0005-0000-0000-000003000000}"/>
    <x:cellStyle name="Normal 3" xfId="5" xr:uid="{DE4EB3FE-CDA7-4E03-AB37-1F4F763F977E}"/>
    <x:cellStyle name="Normal 3 2" xfId="7" xr:uid="{8F9EAC34-02FC-43FC-870A-B625EE1FD43C}"/>
    <x:cellStyle name="Normal 4" xfId="6" xr:uid="{E2C1C996-DCE2-4C1C-B7C8-9360368D70CD}"/>
  </x:cellStyles>
  <x:dxfs count="3">
    <x:dxf>
      <x:font>
        <x:color rgb="FF006100"/>
      </x:font>
      <x:fill>
        <x:patternFill>
          <x:bgColor rgb="FFC6EFCE"/>
        </x:patternFill>
      </x:fill>
    </x:dxf>
    <x:dxf>
      <x:font>
        <x:color rgb="FF9C0006"/>
      </x:font>
      <x:fill>
        <x:patternFill>
          <x:bgColor rgb="FFFFC7CE"/>
        </x:patternFill>
      </x:fill>
    </x:dxf>
    <x:dxf>
      <x:font>
        <x:color rgb="FF9C5700"/>
      </x:font>
      <x:fill>
        <x:patternFill>
          <x:bgColor rgb="FFFFEB9C"/>
        </x:patternFill>
      </x:fill>
    </x:dxf>
  </x:dxfs>
  <x:tableStyles count="0" defaultTableStyle="TableStyleMedium2" defaultPivotStyle="PivotStyleLight16"/>
  <x:colors>
    <x:mruColors>
      <x:color rgb="FFE2EFDA"/>
      <x:color rgb="FFDDEBF7"/>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'Assumptions, Control, Output'!$B$44</c:f>
              <c:strCache>
                <c:ptCount val="1"/>
                <c:pt idx="0">
                  <c:v>Ending A/R</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'Assumptions, Control, Output'!$F$44:$R$44</c:f>
              <c:numCache>
                <c:formatCode>#,##0_);\(#,##0\)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5="http://schemas.microsoft.com/office/drawing/2012/chart" uri="{02D57815-91ED-43cb-92C2-25804820EDAC}">
              <c15:filteredCategoryTitle>
                <c15:cat>
                  <c:numRef>
                    <c:extLst>
                      <c:ext uri="{02D57815-91ED-43cb-92C2-25804820EDAC}">
                        <c15:formulaRef>
                          <c15:sqref>'Assumptions, Control, Output'!$F$106:$R$106</c15:sqref>
                        </c15:formulaRef>
                      </c:ext>
                    </c:extLst>
                    <c:numCache>
                      <c:formatCode>m/d;@</c:formatCode>
                      <c:ptCount val="13"/>
                      <c:pt idx="0">
                        <c:v>44841</c:v>
                      </c:pt>
                      <c:pt idx="1">
                        <c:v>44848</c:v>
                      </c:pt>
                      <c:pt idx="2">
                        <c:v>44855</c:v>
                      </c:pt>
                      <c:pt idx="3">
                        <c:v>44862</c:v>
                      </c:pt>
                      <c:pt idx="4">
                        <c:v>44869</c:v>
                      </c:pt>
                      <c:pt idx="5">
                        <c:v>44876</c:v>
                      </c:pt>
                      <c:pt idx="6">
                        <c:v>44883</c:v>
                      </c:pt>
                      <c:pt idx="7">
                        <c:v>44890</c:v>
                      </c:pt>
                      <c:pt idx="8">
                        <c:v>44897</c:v>
                      </c:pt>
                      <c:pt idx="9">
                        <c:v>44904</c:v>
                      </c:pt>
                      <c:pt idx="10">
                        <c:v>44911</c:v>
                      </c:pt>
                      <c:pt idx="11">
                        <c:v>44918</c:v>
                      </c:pt>
                      <c:pt idx="12">
                        <c:v>44925</c:v>
                      </c:pt>
                    </c:numCache>
                  </c:numRef>
                </c15:cat>
              </c15:filteredCategoryTitle>
            </c:ext>
            <c:ext xmlns:c16="http://schemas.microsoft.com/office/drawing/2014/chart" uri="{C3380CC4-5D6E-409C-BE32-E72D297353CC}">
              <c16:uniqueId val="{00000000-E563-49C7-9C1D-18CD98A5125A}"/>
            </c:ext>
          </c:extLst>
        </c:ser>
        <c:dLbls>
          <c:showLegendKey val="0"/>
          <c:showVal val="0"/>
          <c:showCatName val="0"/>
          <c:showSerName val="0"/>
          <c:showPercent val="0"/>
          <c:showBubbleSize val="0"/>
        </c:dLbls>
        <c:gapWidth val="50"/>
        <c:axId val="1622445936"/>
        <c:axId val="1622440528"/>
      </c:barChart>
      <c:lineChart>
        <c:grouping val="standard"/>
        <c:varyColors val="0"/>
        <c:ser>
          <c:idx val="1"/>
          <c:order val="1"/>
          <c:tx>
            <c:strRef>
              <c:f>'Assumptions, Control, Output'!$B$46</c:f>
              <c:strCache>
                <c:ptCount val="1"/>
                <c:pt idx="0">
                  <c:v>Illustrative DSO</c:v>
                </c:pt>
              </c:strCache>
            </c:strRef>
          </c:tx>
          <c:spPr>
            <a:ln w="28575" cap="rnd">
              <a:solidFill>
                <a:srgbClr val="0070C0"/>
              </a:solidFill>
              <a:round/>
            </a:ln>
            <a:effectLst/>
          </c:spPr>
          <c:marker>
            <c:symbol val="none"/>
          </c:marker>
          <c:dLbls>
            <c:spPr>
              <a:solidFill>
                <a:srgbClr val="0070C0"/>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'Assumptions, Control, Output'!$F$46:$R$46</c:f>
              <c:numCache>
                <c:formatCode>#,##0_);\(#,##0\)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E563-49C7-9C1D-18CD98A5125A}"/>
            </c:ext>
          </c:extLst>
        </c:ser>
        <c:dLbls>
          <c:showLegendKey val="0"/>
          <c:showVal val="0"/>
          <c:showCatName val="0"/>
          <c:showSerName val="0"/>
          <c:showPercent val="0"/>
          <c:showBubbleSize val="0"/>
        </c:dLbls>
        <c:marker val="1"/>
        <c:smooth val="0"/>
        <c:axId val="1622444688"/>
        <c:axId val="1622439696"/>
      </c:lineChart>
      <c:catAx>
        <c:axId val="1622445936"/>
        <c:scaling>
          <c:orientation val="minMax"/>
        </c:scaling>
        <c:delete val="0"/>
        <c:axPos val="b"/>
        <c:numFmt formatCode="m/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2440528"/>
        <c:crosses val="autoZero"/>
        <c:auto val="1"/>
        <c:lblAlgn val="ctr"/>
        <c:lblOffset val="100"/>
        <c:noMultiLvlLbl val="0"/>
      </c:catAx>
      <c:valAx>
        <c:axId val="1622440528"/>
        <c:scaling>
          <c:orientation val="minMax"/>
          <c:min val="0"/>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2445936"/>
        <c:crosses val="autoZero"/>
        <c:crossBetween val="between"/>
      </c:valAx>
      <c:valAx>
        <c:axId val="1622439696"/>
        <c:scaling>
          <c:orientation val="minMax"/>
          <c:max val="150"/>
          <c:min val="0"/>
        </c:scaling>
        <c:delete val="0"/>
        <c:axPos val="r"/>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2444688"/>
        <c:crosses val="max"/>
        <c:crossBetween val="between"/>
        <c:majorUnit val="25"/>
      </c:valAx>
      <c:catAx>
        <c:axId val="1622444688"/>
        <c:scaling>
          <c:orientation val="minMax"/>
        </c:scaling>
        <c:delete val="1"/>
        <c:axPos val="b"/>
        <c:majorTickMark val="out"/>
        <c:minorTickMark val="none"/>
        <c:tickLblPos val="nextTo"/>
        <c:crossAx val="16224396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'Assumptions, Control, Output'!$B$85</c:f>
              <c:strCache>
                <c:ptCount val="1"/>
                <c:pt idx="0">
                  <c:v>Excess Availability / (Deficit)</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'Assumptions, Control, Output'!$F$85:$R$85</c:f>
              <c:numCache>
                <c:formatCode>#,##0_);\(#,##0\)</c:formatCode>
                <c:ptCount val="13"/>
                <c:pt idx="0">
                  <c:v>-19500</c:v>
                </c:pt>
                <c:pt idx="1">
                  <c:v>-19500</c:v>
                </c:pt>
                <c:pt idx="2">
                  <c:v>-19500</c:v>
                </c:pt>
                <c:pt idx="3">
                  <c:v>-19500</c:v>
                </c:pt>
                <c:pt idx="4">
                  <c:v>-19500</c:v>
                </c:pt>
                <c:pt idx="5">
                  <c:v>-19500</c:v>
                </c:pt>
                <c:pt idx="6">
                  <c:v>-19500</c:v>
                </c:pt>
                <c:pt idx="7">
                  <c:v>-19500</c:v>
                </c:pt>
                <c:pt idx="8">
                  <c:v>-19500</c:v>
                </c:pt>
                <c:pt idx="9">
                  <c:v>-19500</c:v>
                </c:pt>
                <c:pt idx="10">
                  <c:v>-19500</c:v>
                </c:pt>
                <c:pt idx="11">
                  <c:v>-19500</c:v>
                </c:pt>
                <c:pt idx="12">
                  <c:v>-19500</c:v>
                </c:pt>
              </c:numCache>
            </c:numRef>
          </c:val>
          <c:extLst>
            <c:ext xmlns:c15="http://schemas.microsoft.com/office/drawing/2012/chart" uri="{02D57815-91ED-43cb-92C2-25804820EDAC}">
              <c15:filteredCategoryTitle>
                <c15:cat>
                  <c:numRef>
                    <c:extLst>
                      <c:ext uri="{02D57815-91ED-43cb-92C2-25804820EDAC}">
                        <c15:formulaRef>
                          <c15:sqref>'Assumptions, Control, Output'!$F$106:$R$106</c15:sqref>
                        </c15:formulaRef>
                      </c:ext>
                    </c:extLst>
                    <c:numCache>
                      <c:formatCode>m/d;@</c:formatCode>
                      <c:ptCount val="13"/>
                      <c:pt idx="0">
                        <c:v>44841</c:v>
                      </c:pt>
                      <c:pt idx="1">
                        <c:v>44848</c:v>
                      </c:pt>
                      <c:pt idx="2">
                        <c:v>44855</c:v>
                      </c:pt>
                      <c:pt idx="3">
                        <c:v>44862</c:v>
                      </c:pt>
                      <c:pt idx="4">
                        <c:v>44869</c:v>
                      </c:pt>
                      <c:pt idx="5">
                        <c:v>44876</c:v>
                      </c:pt>
                      <c:pt idx="6">
                        <c:v>44883</c:v>
                      </c:pt>
                      <c:pt idx="7">
                        <c:v>44890</c:v>
                      </c:pt>
                      <c:pt idx="8">
                        <c:v>44897</c:v>
                      </c:pt>
                      <c:pt idx="9">
                        <c:v>44904</c:v>
                      </c:pt>
                      <c:pt idx="10">
                        <c:v>44911</c:v>
                      </c:pt>
                      <c:pt idx="11">
                        <c:v>44918</c:v>
                      </c:pt>
                      <c:pt idx="12">
                        <c:v>44925</c:v>
                      </c:pt>
                    </c:numCache>
                  </c:numRef>
                </c15:cat>
              </c15:filteredCategoryTitle>
            </c:ext>
            <c:ext xmlns:c16="http://schemas.microsoft.com/office/drawing/2014/chart" uri="{C3380CC4-5D6E-409C-BE32-E72D297353CC}">
              <c16:uniqueId val="{00000000-3F69-4410-BCC5-51DF4537ED1C}"/>
            </c:ext>
          </c:extLst>
        </c:ser>
        <c:dLbls>
          <c:showLegendKey val="0"/>
          <c:showVal val="0"/>
          <c:showCatName val="0"/>
          <c:showSerName val="0"/>
          <c:showPercent val="0"/>
          <c:showBubbleSize val="0"/>
        </c:dLbls>
        <c:gapWidth val="50"/>
        <c:axId val="1622445936"/>
        <c:axId val="1622440528"/>
      </c:barChart>
      <c:catAx>
        <c:axId val="1622445936"/>
        <c:scaling>
          <c:orientation val="minMax"/>
        </c:scaling>
        <c:delete val="0"/>
        <c:axPos val="b"/>
        <c:numFmt formatCode="m/d;@"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2440528"/>
        <c:crosses val="autoZero"/>
        <c:auto val="1"/>
        <c:lblAlgn val="ctr"/>
        <c:lblOffset val="100"/>
        <c:noMultiLvlLbl val="0"/>
      </c:catAx>
      <c:valAx>
        <c:axId val="1622440528"/>
        <c:scaling>
          <c:orientation val="minMax"/>
        </c:scaling>
        <c:delete val="0"/>
        <c:axPos val="l"/>
        <c:numFmt formatCode="#,##0_);\(#,##0\)" sourceLinked="1"/>
        <c:majorTickMark val="none"/>
        <c:minorTickMark val="none"/>
        <c:tickLblPos val="low"/>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2445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1.png"/><Relationship Id="rId1" Type="http://schemas.openxmlformats.org/officeDocument/2006/relationships/hyperlink" Target="https://eller.arizona.edu/" TargetMode="External"/><Relationship Id="rId6" Type="http://schemas.openxmlformats.org/officeDocument/2006/relationships/image" Target="../media/image3.png"/><Relationship Id="rId5" Type="http://schemas.openxmlformats.org/officeDocument/2006/relationships/hyperlink" Target="https://www.alvarezandmarsal.com/expertise/restructuring-turnaround"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1.png"/><Relationship Id="rId1" Type="http://schemas.openxmlformats.org/officeDocument/2006/relationships/hyperlink" Target="https://eller.arizona.edu/" TargetMode="External"/><Relationship Id="rId6" Type="http://schemas.openxmlformats.org/officeDocument/2006/relationships/image" Target="../media/image3.png"/><Relationship Id="rId5" Type="http://schemas.openxmlformats.org/officeDocument/2006/relationships/hyperlink" Target="https://www.alvarezandmarsal.com/expertise/restructuring-turnaround"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hyperlink" Target="https://www.alvarezandmarsal.com/expertise/restructuring-turnaround" TargetMode="Externa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www.alvarezandmarsal.com/expertise/restructuring-turnaround"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www.alvarezandmarsal.com/expertise/restructuring-turnaround"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5.png"/><Relationship Id="rId1" Type="http://schemas.openxmlformats.org/officeDocument/2006/relationships/hyperlink" Target="https://eller.arizona.edu/" TargetMode="External"/><Relationship Id="rId6" Type="http://schemas.openxmlformats.org/officeDocument/2006/relationships/image" Target="../media/image3.png"/><Relationship Id="rId5" Type="http://schemas.openxmlformats.org/officeDocument/2006/relationships/hyperlink" Target="https://www.alvarezandmarsal.com/expertise/restructuring-turnaround" TargetMode="External"/><Relationship Id="rId4"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104914</xdr:colOff>
      <xdr:row>3</xdr:row>
      <xdr:rowOff>3537</xdr:rowOff>
    </xdr:from>
    <xdr:to>
      <xdr:col>2</xdr:col>
      <xdr:colOff>514405</xdr:colOff>
      <xdr:row>7</xdr:row>
      <xdr:rowOff>97692</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0364" y="778237"/>
          <a:ext cx="3076878" cy="814880"/>
        </a:xfrm>
        <a:prstGeom prst="rect">
          <a:avLst/>
        </a:prstGeom>
      </xdr:spPr>
    </xdr:pic>
    <xdr:clientData/>
  </xdr:twoCellAnchor>
  <xdr:twoCellAnchor editAs="oneCell">
    <xdr:from>
      <xdr:col>4</xdr:col>
      <xdr:colOff>2032000</xdr:colOff>
      <xdr:row>2</xdr:row>
      <xdr:rowOff>153399</xdr:rowOff>
    </xdr:from>
    <xdr:to>
      <xdr:col>5</xdr:col>
      <xdr:colOff>2535911</xdr:colOff>
      <xdr:row>6</xdr:row>
      <xdr:rowOff>170180</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19109" y="741464"/>
          <a:ext cx="3130740" cy="745651"/>
        </a:xfrm>
        <a:prstGeom prst="rect">
          <a:avLst/>
        </a:prstGeom>
      </xdr:spPr>
    </xdr:pic>
    <xdr:clientData/>
  </xdr:twoCellAnchor>
  <xdr:twoCellAnchor editAs="oneCell">
    <xdr:from>
      <xdr:col>2</xdr:col>
      <xdr:colOff>2151944</xdr:colOff>
      <xdr:row>2</xdr:row>
      <xdr:rowOff>119945</xdr:rowOff>
    </xdr:from>
    <xdr:to>
      <xdr:col>4</xdr:col>
      <xdr:colOff>397884</xdr:colOff>
      <xdr:row>7</xdr:row>
      <xdr:rowOff>47910</xdr:rowOff>
    </xdr:to>
    <xdr:pic>
      <xdr:nvPicPr>
        <xdr:cNvPr id="4" name="Picture 3">
          <a:hlinkClick xmlns:r="http://schemas.openxmlformats.org/officeDocument/2006/relationships" r:id="rId5"/>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42277" y="712612"/>
          <a:ext cx="1329218" cy="845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104914</xdr:colOff>
      <xdr:row>3</xdr:row>
      <xdr:rowOff>3537</xdr:rowOff>
    </xdr:from>
    <xdr:to>
      <xdr:col>2</xdr:col>
      <xdr:colOff>506785</xdr:colOff>
      <xdr:row>7</xdr:row>
      <xdr:rowOff>97692</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0364" y="778237"/>
          <a:ext cx="3072046" cy="814880"/>
        </a:xfrm>
        <a:prstGeom prst="rect">
          <a:avLst/>
        </a:prstGeom>
      </xdr:spPr>
    </xdr:pic>
    <xdr:clientData/>
  </xdr:twoCellAnchor>
  <xdr:twoCellAnchor editAs="oneCell">
    <xdr:from>
      <xdr:col>4</xdr:col>
      <xdr:colOff>2032000</xdr:colOff>
      <xdr:row>2</xdr:row>
      <xdr:rowOff>153399</xdr:rowOff>
    </xdr:from>
    <xdr:to>
      <xdr:col>5</xdr:col>
      <xdr:colOff>2545436</xdr:colOff>
      <xdr:row>6</xdr:row>
      <xdr:rowOff>170180</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10550" y="743949"/>
          <a:ext cx="3135986" cy="740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1752600</xdr:colOff>
          <xdr:row>28</xdr:row>
          <xdr:rowOff>30480</xdr:rowOff>
        </xdr:from>
        <xdr:to>
          <xdr:col>4</xdr:col>
          <xdr:colOff>762000</xdr:colOff>
          <xdr:row>36</xdr:row>
          <xdr:rowOff>114300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2162175</xdr:colOff>
      <xdr:row>2</xdr:row>
      <xdr:rowOff>133350</xdr:rowOff>
    </xdr:from>
    <xdr:to>
      <xdr:col>4</xdr:col>
      <xdr:colOff>409173</xdr:colOff>
      <xdr:row>7</xdr:row>
      <xdr:rowOff>46498</xdr:rowOff>
    </xdr:to>
    <xdr:pic>
      <xdr:nvPicPr>
        <xdr:cNvPr id="4" name="Picture 3">
          <a:hlinkClick xmlns:r="http://schemas.openxmlformats.org/officeDocument/2006/relationships" r:id="rId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57800" y="723900"/>
          <a:ext cx="1336273" cy="8211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243417</xdr:colOff>
      <xdr:row>47</xdr:row>
      <xdr:rowOff>0</xdr:rowOff>
    </xdr:from>
    <xdr:to>
      <xdr:col>18</xdr:col>
      <xdr:colOff>0</xdr:colOff>
      <xdr:row>63</xdr:row>
      <xdr:rowOff>152400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86</xdr:row>
      <xdr:rowOff>0</xdr:rowOff>
    </xdr:from>
    <xdr:to>
      <xdr:col>18</xdr:col>
      <xdr:colOff>0</xdr:colOff>
      <xdr:row>102</xdr:row>
      <xdr:rowOff>152400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314325</xdr:colOff>
      <xdr:row>0</xdr:row>
      <xdr:rowOff>142875</xdr:rowOff>
    </xdr:from>
    <xdr:to>
      <xdr:col>17</xdr:col>
      <xdr:colOff>717425</xdr:colOff>
      <xdr:row>4</xdr:row>
      <xdr:rowOff>121287</xdr:rowOff>
    </xdr:to>
    <xdr:pic>
      <xdr:nvPicPr>
        <xdr:cNvPr id="4" name="Picture 3">
          <a:hlinkClick xmlns:r="http://schemas.openxmlformats.org/officeDocument/2006/relationships" r:id="rId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95125" y="142875"/>
          <a:ext cx="1136525" cy="74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337907</xdr:colOff>
      <xdr:row>0</xdr:row>
      <xdr:rowOff>163286</xdr:rowOff>
    </xdr:from>
    <xdr:to>
      <xdr:col>43</xdr:col>
      <xdr:colOff>719690</xdr:colOff>
      <xdr:row>4</xdr:row>
      <xdr:rowOff>151223</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970307" y="163286"/>
          <a:ext cx="1118383" cy="7499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55</xdr:col>
      <xdr:colOff>342900</xdr:colOff>
      <xdr:row>0</xdr:row>
      <xdr:rowOff>133350</xdr:rowOff>
    </xdr:from>
    <xdr:to>
      <xdr:col>57</xdr:col>
      <xdr:colOff>783</xdr:colOff>
      <xdr:row>4</xdr:row>
      <xdr:rowOff>121287</xdr:rowOff>
    </xdr:to>
    <xdr:pic>
      <xdr:nvPicPr>
        <xdr:cNvPr id="2" name="Picture 1">
          <a:hlinkClick xmlns:r="http://schemas.openxmlformats.org/officeDocument/2006/relationships" r:id="rId1"/>
          <a:extLst>
            <a:ext uri="{FF2B5EF4-FFF2-40B4-BE49-F238E27FC236}">
              <a16:creationId xmlns:a16="http://schemas.microsoft.com/office/drawing/2014/main" id="{DA9053D6-57F5-4223-8928-AC5262F6A6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271700" y="133350"/>
          <a:ext cx="1105683" cy="7499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415</xdr:colOff>
      <xdr:row>3</xdr:row>
      <xdr:rowOff>84431</xdr:rowOff>
    </xdr:from>
    <xdr:to>
      <xdr:col>2</xdr:col>
      <xdr:colOff>159838</xdr:colOff>
      <xdr:row>6</xdr:row>
      <xdr:rowOff>86002</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7676" y="862996"/>
          <a:ext cx="2495119" cy="548223"/>
        </a:xfrm>
        <a:prstGeom prst="rect">
          <a:avLst/>
        </a:prstGeom>
      </xdr:spPr>
    </xdr:pic>
    <xdr:clientData/>
  </xdr:twoCellAnchor>
  <xdr:twoCellAnchor editAs="oneCell">
    <xdr:from>
      <xdr:col>3</xdr:col>
      <xdr:colOff>1586534</xdr:colOff>
      <xdr:row>3</xdr:row>
      <xdr:rowOff>62290</xdr:rowOff>
    </xdr:from>
    <xdr:to>
      <xdr:col>4</xdr:col>
      <xdr:colOff>985</xdr:colOff>
      <xdr:row>6</xdr:row>
      <xdr:rowOff>16566</xdr:rowOff>
    </xdr:to>
    <xdr:pic>
      <xdr:nvPicPr>
        <xdr:cNvPr id="4" name="Picture 3">
          <a:hlinkClick xmlns:r="http://schemas.openxmlformats.org/officeDocument/2006/relationships" r:id="rId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00556" y="840855"/>
          <a:ext cx="2686133" cy="500928"/>
        </a:xfrm>
        <a:prstGeom prst="rect">
          <a:avLst/>
        </a:prstGeom>
      </xdr:spPr>
    </xdr:pic>
    <xdr:clientData/>
  </xdr:twoCellAnchor>
  <xdr:twoCellAnchor editAs="oneCell">
    <xdr:from>
      <xdr:col>2</xdr:col>
      <xdr:colOff>1145485</xdr:colOff>
      <xdr:row>3</xdr:row>
      <xdr:rowOff>4003</xdr:rowOff>
    </xdr:from>
    <xdr:to>
      <xdr:col>3</xdr:col>
      <xdr:colOff>749588</xdr:colOff>
      <xdr:row>6</xdr:row>
      <xdr:rowOff>115243</xdr:rowOff>
    </xdr:to>
    <xdr:pic>
      <xdr:nvPicPr>
        <xdr:cNvPr id="5" name="Picture 4">
          <a:hlinkClick xmlns:r="http://schemas.openxmlformats.org/officeDocument/2006/relationships" r:id="rId5"/>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28442" y="782568"/>
          <a:ext cx="1335168" cy="657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August%202023\TimedExerciseTemplateV7_FantasyFootballV5.xlsm" TargetMode="External"/><Relationship Id="rId1" Type="http://schemas.openxmlformats.org/officeDocument/2006/relationships/externalLinkPath" Target="/Users/David%20Brown/Box/MECC/MECC%202023/Case%20Development%20&amp;%20Related%20Files/August%202023/TimedExerciseTemplateV7_FantasyFootballV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udcb/Google%20Drive/Teaching/Excel%20Lab%20Course/Fall%202021/Class%20Sessions/Class%202%20-%20Shortcuts/KeyboardingWarmUp_StudentVersion_GradingTab.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Sept%202023\Company%20XYZ%20-%20Compensation%20Model%20(Student%20Version)%20-%20MECC%20Edit%20-%20Published_9_11.xlsx" TargetMode="External"/><Relationship Id="rId1" Type="http://schemas.openxmlformats.org/officeDocument/2006/relationships/externalLinkPath" Target="/Users/David%20Brown/Box/MECC/MECC%202023/Case%20Development%20&amp;%20Related%20Files/Sept%202023/Company%20XYZ%20-%20Compensation%20Model%20(Student%20Version)%20-%20MECC%20Edit%20-%20Published_9_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kudcb/Downloads/Hurdles%20Challenge%20(Answers).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kudcb/Google%20Drive/Teaching/Financial%20Modeling/FIN%20413%20Spring%202022/Class%20Sessions/Class%2012%20-%20New/Financial%20Statement%20Exercises%203/TestTemplateV7_FinStatement3.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kudcb/Google%20Drive/Teaching/Excel%20Lab%20Course/Fall%202021/Class%20Sessions/Class%202%20-%20Shortcuts/ShortcutChallenge_StudentVersion_GradingTa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kudcb/Google%20Drive/Teaching/Excel%20Lab%20Course/Fall%202021/Class%20Sessions/Class%203%20-%20Dynamic%20Models%20-%20Discounting/ShortcutWarmUp_StudentVersion_GradingTab.xlsm"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April%202023\April%20Keyboarding\Excel%20Files\MECC%20April%20Keyboarding%20Challenge_DBrownV10.xlsm" TargetMode="External"/><Relationship Id="rId1" Type="http://schemas.openxmlformats.org/officeDocument/2006/relationships/externalLinkPath" Target="/Users/David%20Brown/Box/MECC/MECC%202023/Case%20Development%20&amp;%20Related%20Files/April%202023/April%20Keyboarding/Excel%20Files/MECC%20April%20Keyboarding%20Challenge_DBrownV10.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udcb/Google%20Drive/Teaching/Financial%20Modeling/Spring%202021/Class%20Sessions/Class%201%20-%20Course%20Intro/Keyboard%20Exercises%20UpdatedV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kudcb/Dropbox/FIN%20360L/Class%20Sessions/Class%207/ExerciseTemplateV3_MatchingExercisesPart1.xlsm"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June%202023\May%20Sales%20&amp;%20Marketing\TimedExerciseTemplateV7_SalesCommissionTrackerV8.xlsm" TargetMode="External"/><Relationship Id="rId1" Type="http://schemas.openxmlformats.org/officeDocument/2006/relationships/externalLinkPath" Target="/Users/David%20Brown/Box/MECC/MECC%202023/Case%20Development%20&amp;%20Related%20Files/June%202023/May%20Sales%20&amp;%20Marketing/TimedExerciseTemplateV7_SalesCommissionTrackerV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kudcb/Google%20Drive/Teaching/Financial%20Modeling/Spring%202021/Class%20Sessions/Class%201%20-%20Course%20Intro/Excel%20Shortcut%20Challenge%20(NoMouseCheck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Unblock Guide"/>
      <sheetName val="QB-RB-WR-TE Data"/>
      <sheetName val="Defense Data"/>
      <sheetName val="Kicker Data"/>
      <sheetName val="Case Questions"/>
      <sheetName val="Question Results"/>
      <sheetName val="BackgroundCalcs"/>
      <sheetName val="Output"/>
      <sheetName val="Grading Formulas"/>
      <sheetName val="Grading"/>
    </sheetNames>
    <sheetDataSet>
      <sheetData sheetId="0"/>
      <sheetData sheetId="1"/>
      <sheetData sheetId="2"/>
      <sheetData sheetId="3"/>
      <sheetData sheetId="4"/>
      <sheetData sheetId="5"/>
      <sheetData sheetId="6">
        <row r="6">
          <cell r="C6">
            <v>0</v>
          </cell>
        </row>
      </sheetData>
      <sheetData sheetId="7">
        <row r="2">
          <cell r="B2" t="str">
            <v>Cleaning Up Fantasy Football</v>
          </cell>
          <cell r="D2">
            <v>45107.411886574075</v>
          </cell>
        </row>
        <row r="5">
          <cell r="B5" t="str">
            <v>Numbers</v>
          </cell>
          <cell r="D5">
            <v>45107.580138888887</v>
          </cell>
        </row>
        <row r="8">
          <cell r="B8">
            <v>14</v>
          </cell>
        </row>
        <row r="26">
          <cell r="B26">
            <v>13</v>
          </cell>
          <cell r="D26">
            <v>13</v>
          </cell>
        </row>
        <row r="32">
          <cell r="B32">
            <v>6.7129629314877093E-4</v>
          </cell>
        </row>
      </sheetData>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Keyboard Warm Up 1"/>
      <sheetName val="Keyboard Warm Up 2"/>
      <sheetName val="Results"/>
      <sheetName val="Grading"/>
      <sheetName val="BackgroundCalcs"/>
      <sheetName val="Output"/>
    </sheetNames>
    <sheetDataSet>
      <sheetData sheetId="0"/>
      <sheetData sheetId="1">
        <row r="1">
          <cell r="A1" t="str">
            <v>Keyboarding Warm Up</v>
          </cell>
        </row>
        <row r="7">
          <cell r="D7">
            <v>1</v>
          </cell>
          <cell r="G7"/>
          <cell r="AC7">
            <v>4</v>
          </cell>
          <cell r="BR7">
            <v>17</v>
          </cell>
          <cell r="CQ7">
            <v>18</v>
          </cell>
        </row>
        <row r="11">
          <cell r="T11"/>
          <cell r="AB11"/>
          <cell r="AE11"/>
          <cell r="AN11"/>
        </row>
        <row r="12">
          <cell r="BD12">
            <v>11</v>
          </cell>
          <cell r="BN12">
            <v>12</v>
          </cell>
        </row>
        <row r="16">
          <cell r="G16"/>
          <cell r="M16"/>
        </row>
        <row r="17">
          <cell r="AE17"/>
        </row>
        <row r="18">
          <cell r="BN18">
            <v>13</v>
          </cell>
        </row>
        <row r="21">
          <cell r="AE21"/>
        </row>
        <row r="23">
          <cell r="D23" t="str">
            <v>˅</v>
          </cell>
          <cell r="M23"/>
        </row>
        <row r="25">
          <cell r="AE25"/>
        </row>
        <row r="29">
          <cell r="S29"/>
        </row>
        <row r="30">
          <cell r="AH30">
            <v>7</v>
          </cell>
          <cell r="AY30">
            <v>8</v>
          </cell>
          <cell r="BE30">
            <v>14</v>
          </cell>
          <cell r="BK30">
            <v>15</v>
          </cell>
        </row>
        <row r="31">
          <cell r="BR31" t="str">
            <v>˄</v>
          </cell>
          <cell r="BS31">
            <v>22</v>
          </cell>
          <cell r="CP31">
            <v>21</v>
          </cell>
        </row>
        <row r="38">
          <cell r="S38"/>
          <cell r="AB38"/>
        </row>
        <row r="53">
          <cell r="D53">
            <v>2</v>
          </cell>
          <cell r="AC53">
            <v>3</v>
          </cell>
          <cell r="AH53">
            <v>6</v>
          </cell>
          <cell r="AX53">
            <v>5</v>
          </cell>
          <cell r="AY53">
            <v>9</v>
          </cell>
          <cell r="BD53">
            <v>10</v>
          </cell>
          <cell r="BR53">
            <v>16</v>
          </cell>
          <cell r="BS53">
            <v>23</v>
          </cell>
          <cell r="CP53">
            <v>20</v>
          </cell>
          <cell r="CQ53">
            <v>19</v>
          </cell>
        </row>
      </sheetData>
      <sheetData sheetId="2"/>
      <sheetData sheetId="3"/>
      <sheetData sheetId="4"/>
      <sheetData sheetId="5">
        <row r="2">
          <cell r="S2">
            <v>0</v>
          </cell>
        </row>
      </sheetData>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Student Info"/>
      <sheetName val="Intro to Concept"/>
      <sheetName val="Market Benchmarking Data"/>
      <sheetName val="Case Questions"/>
      <sheetName val="Main Model"/>
      <sheetName val="Employee Detail Overview"/>
      <sheetName val="Grading"/>
      <sheetName val="Outpu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
      <sheetName val="Grading"/>
      <sheetName val="Second"/>
      <sheetName val="calc"/>
      <sheetName val="Results"/>
      <sheetName val="Output"/>
    </sheetNames>
    <sheetDataSet>
      <sheetData sheetId="0">
        <row r="3">
          <cell r="B3" t="str">
            <v>Start here</v>
          </cell>
          <cell r="C3" t="str">
            <v>x</v>
          </cell>
          <cell r="D3" t="str">
            <v>x</v>
          </cell>
          <cell r="E3" t="str">
            <v>x</v>
          </cell>
          <cell r="F3" t="str">
            <v>x</v>
          </cell>
          <cell r="G3" t="str">
            <v>x</v>
          </cell>
          <cell r="H3" t="str">
            <v>x</v>
          </cell>
          <cell r="I3" t="str">
            <v>x</v>
          </cell>
          <cell r="J3" t="str">
            <v>H</v>
          </cell>
        </row>
        <row r="4">
          <cell r="J4" t="str">
            <v>x</v>
          </cell>
        </row>
        <row r="5">
          <cell r="J5" t="str">
            <v>x</v>
          </cell>
        </row>
        <row r="6">
          <cell r="J6" t="str">
            <v>x</v>
          </cell>
        </row>
        <row r="7">
          <cell r="J7" t="str">
            <v>x</v>
          </cell>
        </row>
        <row r="8">
          <cell r="D8" t="str">
            <v>H</v>
          </cell>
          <cell r="E8" t="str">
            <v>x</v>
          </cell>
          <cell r="F8" t="str">
            <v>x</v>
          </cell>
          <cell r="G8" t="str">
            <v>x</v>
          </cell>
          <cell r="H8" t="str">
            <v>x</v>
          </cell>
          <cell r="I8" t="str">
            <v>x</v>
          </cell>
          <cell r="J8" t="str">
            <v>H</v>
          </cell>
        </row>
        <row r="9">
          <cell r="D9" t="str">
            <v>x</v>
          </cell>
        </row>
        <row r="10">
          <cell r="D10"/>
        </row>
        <row r="11">
          <cell r="D11" t="str">
            <v>x</v>
          </cell>
        </row>
        <row r="12">
          <cell r="D12"/>
        </row>
        <row r="13">
          <cell r="D13" t="str">
            <v>x</v>
          </cell>
        </row>
        <row r="14">
          <cell r="D14"/>
        </row>
        <row r="15">
          <cell r="D15" t="str">
            <v>x</v>
          </cell>
        </row>
        <row r="16">
          <cell r="D16"/>
        </row>
        <row r="17">
          <cell r="D17" t="str">
            <v>x</v>
          </cell>
        </row>
        <row r="18">
          <cell r="D18"/>
        </row>
        <row r="19">
          <cell r="D19" t="str">
            <v>H</v>
          </cell>
          <cell r="E19" t="str">
            <v>x</v>
          </cell>
          <cell r="F19" t="str">
            <v>x</v>
          </cell>
          <cell r="G19" t="str">
            <v>x</v>
          </cell>
          <cell r="H19"/>
          <cell r="I19"/>
          <cell r="J19"/>
          <cell r="K19" t="str">
            <v>x</v>
          </cell>
          <cell r="L19" t="str">
            <v>x</v>
          </cell>
          <cell r="M19" t="str">
            <v>x</v>
          </cell>
          <cell r="N19"/>
          <cell r="O19"/>
          <cell r="P19"/>
          <cell r="Q19" t="str">
            <v>x</v>
          </cell>
          <cell r="R19" t="str">
            <v>x</v>
          </cell>
          <cell r="S19" t="str">
            <v>x</v>
          </cell>
          <cell r="T19" t="str">
            <v>H</v>
          </cell>
        </row>
        <row r="20">
          <cell r="T20"/>
        </row>
        <row r="21">
          <cell r="T21"/>
        </row>
        <row r="22">
          <cell r="T22"/>
        </row>
        <row r="23">
          <cell r="E23" t="str">
            <v>H</v>
          </cell>
          <cell r="F23"/>
          <cell r="G23"/>
          <cell r="H23"/>
          <cell r="I23"/>
          <cell r="J23"/>
          <cell r="K23"/>
          <cell r="L23"/>
          <cell r="M23"/>
          <cell r="N23"/>
          <cell r="O23"/>
          <cell r="P23" t="str">
            <v>H</v>
          </cell>
          <cell r="T23"/>
        </row>
        <row r="24">
          <cell r="E24"/>
          <cell r="P24"/>
          <cell r="T24"/>
        </row>
        <row r="25">
          <cell r="E25"/>
          <cell r="P25"/>
          <cell r="T25"/>
        </row>
        <row r="26">
          <cell r="E26" t="str">
            <v>Select x from drop down</v>
          </cell>
          <cell r="F26" t="str">
            <v/>
          </cell>
          <cell r="G26"/>
          <cell r="H26"/>
          <cell r="I26"/>
          <cell r="J26"/>
          <cell r="K26" t="str">
            <v>H</v>
          </cell>
          <cell r="P26"/>
          <cell r="T26"/>
        </row>
        <row r="27">
          <cell r="K27"/>
          <cell r="P27"/>
          <cell r="T27"/>
        </row>
        <row r="28">
          <cell r="K28"/>
          <cell r="P28"/>
          <cell r="T28"/>
        </row>
        <row r="29">
          <cell r="K29"/>
          <cell r="P29" t="str">
            <v>H</v>
          </cell>
          <cell r="Q29"/>
          <cell r="R29"/>
          <cell r="S29"/>
          <cell r="T29" t="str">
            <v>H</v>
          </cell>
        </row>
        <row r="30">
          <cell r="K30"/>
        </row>
        <row r="31">
          <cell r="K31"/>
        </row>
        <row r="32">
          <cell r="C32" t="str">
            <v>Go to Second sheet</v>
          </cell>
          <cell r="D32"/>
          <cell r="E32"/>
          <cell r="F32"/>
          <cell r="G32"/>
          <cell r="H32"/>
          <cell r="I32"/>
          <cell r="J32"/>
          <cell r="K32" t="str">
            <v>H</v>
          </cell>
        </row>
      </sheetData>
      <sheetData sheetId="1"/>
      <sheetData sheetId="2">
        <row r="1">
          <cell r="A1" t="str">
            <v>H</v>
          </cell>
          <cell r="B1"/>
          <cell r="C1"/>
          <cell r="D1"/>
          <cell r="E1"/>
          <cell r="F1"/>
          <cell r="G1"/>
          <cell r="H1" t="str">
            <v>H</v>
          </cell>
        </row>
        <row r="2">
          <cell r="H2"/>
        </row>
        <row r="3">
          <cell r="H3"/>
        </row>
        <row r="4">
          <cell r="H4"/>
        </row>
        <row r="5">
          <cell r="H5"/>
        </row>
        <row r="6">
          <cell r="H6"/>
        </row>
        <row r="7">
          <cell r="H7"/>
        </row>
        <row r="8">
          <cell r="H8"/>
        </row>
        <row r="9">
          <cell r="H9"/>
        </row>
        <row r="10">
          <cell r="H10"/>
        </row>
        <row r="11">
          <cell r="H11"/>
        </row>
        <row r="12">
          <cell r="H12"/>
        </row>
        <row r="13">
          <cell r="H13"/>
        </row>
        <row r="14">
          <cell r="H14"/>
        </row>
        <row r="15">
          <cell r="H15"/>
        </row>
        <row r="16">
          <cell r="H16"/>
        </row>
        <row r="17">
          <cell r="H17"/>
        </row>
        <row r="18">
          <cell r="H18"/>
        </row>
        <row r="19">
          <cell r="H19"/>
        </row>
        <row r="20">
          <cell r="H20"/>
        </row>
        <row r="21">
          <cell r="H21"/>
        </row>
        <row r="22">
          <cell r="H22"/>
        </row>
        <row r="23">
          <cell r="H23"/>
        </row>
        <row r="24">
          <cell r="C24" t="str">
            <v>End</v>
          </cell>
          <cell r="H24"/>
        </row>
        <row r="25">
          <cell r="C25"/>
          <cell r="H25"/>
        </row>
        <row r="26">
          <cell r="C26"/>
          <cell r="H26" t="str">
            <v>H</v>
          </cell>
          <cell r="I26"/>
          <cell r="J26"/>
          <cell r="K26"/>
          <cell r="L26"/>
          <cell r="M26" t="str">
            <v>H</v>
          </cell>
        </row>
        <row r="27">
          <cell r="C27"/>
          <cell r="M27"/>
        </row>
        <row r="28">
          <cell r="C28"/>
          <cell r="M28"/>
        </row>
        <row r="29">
          <cell r="C29"/>
          <cell r="M29"/>
        </row>
        <row r="30">
          <cell r="C30"/>
          <cell r="M30"/>
        </row>
        <row r="31">
          <cell r="C31"/>
          <cell r="M31"/>
        </row>
        <row r="32">
          <cell r="C32"/>
          <cell r="M32"/>
        </row>
        <row r="33">
          <cell r="C33"/>
          <cell r="D33"/>
          <cell r="E33"/>
          <cell r="F33"/>
          <cell r="G33"/>
          <cell r="H33"/>
          <cell r="I33"/>
          <cell r="J33"/>
          <cell r="K33"/>
          <cell r="L33"/>
          <cell r="M33" t="str">
            <v>Go to cell C33</v>
          </cell>
        </row>
      </sheetData>
      <sheetData sheetId="3">
        <row r="3">
          <cell r="F3">
            <v>0</v>
          </cell>
          <cell r="G3"/>
          <cell r="H3"/>
        </row>
        <row r="4">
          <cell r="D4"/>
        </row>
        <row r="5">
          <cell r="D5"/>
        </row>
        <row r="6">
          <cell r="D6"/>
          <cell r="G6">
            <v>0</v>
          </cell>
        </row>
        <row r="7">
          <cell r="D7"/>
          <cell r="G7">
            <v>35.000000009313226</v>
          </cell>
        </row>
        <row r="8">
          <cell r="D8"/>
        </row>
        <row r="9">
          <cell r="D9"/>
        </row>
        <row r="10">
          <cell r="D10"/>
        </row>
        <row r="11">
          <cell r="D11"/>
        </row>
        <row r="12">
          <cell r="D12"/>
        </row>
        <row r="13">
          <cell r="D13"/>
        </row>
        <row r="14">
          <cell r="D14"/>
        </row>
        <row r="15">
          <cell r="D15"/>
        </row>
        <row r="16">
          <cell r="D16"/>
        </row>
        <row r="17">
          <cell r="D17"/>
        </row>
        <row r="18">
          <cell r="D18"/>
        </row>
        <row r="19">
          <cell r="D19"/>
        </row>
        <row r="20">
          <cell r="D20"/>
        </row>
        <row r="21">
          <cell r="D21"/>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Financial Statements 3 Q1"/>
      <sheetName val="Q2"/>
      <sheetName val="Q3"/>
      <sheetName val="Results"/>
      <sheetName val="BackgroundCalcs"/>
      <sheetName val="Grading Formulas"/>
      <sheetName val="Grading"/>
      <sheetName val="Output"/>
    </sheetNames>
    <sheetDataSet>
      <sheetData sheetId="0"/>
      <sheetData sheetId="1"/>
      <sheetData sheetId="2"/>
      <sheetData sheetId="3"/>
      <sheetData sheetId="4"/>
      <sheetData sheetId="5"/>
      <sheetData sheetId="6"/>
      <sheetData sheetId="7"/>
      <sheetData sheetId="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hortcutChallenge"/>
      <sheetName val="Results"/>
      <sheetName val="Grading"/>
      <sheetName val="BackgroundCalcs"/>
      <sheetName val="Output"/>
    </sheetNames>
    <sheetDataSet>
      <sheetData sheetId="0"/>
      <sheetData sheetId="1"/>
      <sheetData sheetId="2"/>
      <sheetData sheetId="3"/>
      <sheetData sheetId="4">
        <row r="5">
          <cell r="D5" t="str">
            <v>ShortcutChallenge</v>
          </cell>
        </row>
        <row r="8">
          <cell r="D8" t="str">
            <v>12341234</v>
          </cell>
        </row>
        <row r="11">
          <cell r="D11" t="str">
            <v>asdf</v>
          </cell>
        </row>
        <row r="14">
          <cell r="D14">
            <v>1</v>
          </cell>
        </row>
        <row r="17">
          <cell r="F17">
            <v>14</v>
          </cell>
          <cell r="G17" t="e">
            <v>#N/A</v>
          </cell>
        </row>
        <row r="20">
          <cell r="F20">
            <v>147651</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hortcutChallenge"/>
      <sheetName val="Results"/>
      <sheetName val="Grading"/>
      <sheetName val="BackgroundCalcs"/>
      <sheetName val="Output"/>
    </sheetNames>
    <sheetDataSet>
      <sheetData sheetId="0"/>
      <sheetData sheetId="1"/>
      <sheetData sheetId="2"/>
      <sheetData sheetId="3"/>
      <sheetData sheetId="4">
        <row r="5">
          <cell r="D5" t="str">
            <v>Shortcut Warm Up</v>
          </cell>
        </row>
        <row r="8">
          <cell r="D8" t="str">
            <v>12341234</v>
          </cell>
        </row>
        <row r="11">
          <cell r="D11" t="str">
            <v>asdf</v>
          </cell>
        </row>
        <row r="14">
          <cell r="D14">
            <v>1</v>
          </cell>
        </row>
        <row r="17">
          <cell r="F17">
            <v>14</v>
          </cell>
          <cell r="G17" t="e">
            <v>#N/A</v>
          </cell>
        </row>
        <row r="20">
          <cell r="F20">
            <v>38008</v>
          </cell>
        </row>
      </sheetData>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Unblock Guide"/>
      <sheetName val="Keyboarding Challenge"/>
      <sheetName val="BackgroundCalcs"/>
      <sheetName val="Results"/>
      <sheetName val="Grading"/>
      <sheetName val="Output"/>
      <sheetName val="Sheet4"/>
    </sheetNames>
    <sheetDataSet>
      <sheetData sheetId="0"/>
      <sheetData sheetId="1"/>
      <sheetData sheetId="2">
        <row r="103">
          <cell r="V103" t="str">
            <v>-------</v>
          </cell>
        </row>
      </sheetData>
      <sheetData sheetId="3">
        <row r="2">
          <cell r="F2">
            <v>45029.411990740744</v>
          </cell>
        </row>
        <row r="50">
          <cell r="D50" t="str">
            <v>-------</v>
          </cell>
        </row>
        <row r="51">
          <cell r="D51" t="str">
            <v>XXXXX</v>
          </cell>
        </row>
      </sheetData>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Exercise 1"/>
      <sheetName val="Keyboard Exercise 2"/>
      <sheetName val="Keyboard Exercise 3"/>
      <sheetName val="Keyboard Exercise 4"/>
      <sheetName val="calc"/>
      <sheetName val="Results"/>
    </sheetNames>
    <sheetDataSet>
      <sheetData sheetId="0"/>
      <sheetData sheetId="1"/>
      <sheetData sheetId="2"/>
      <sheetData sheetId="3" refreshError="1"/>
      <sheetData sheetId="4">
        <row r="3">
          <cell r="G3">
            <v>44127.436469907407</v>
          </cell>
        </row>
        <row r="4">
          <cell r="D4" t="b">
            <v>1</v>
          </cell>
        </row>
        <row r="5">
          <cell r="D5" t="b">
            <v>1</v>
          </cell>
        </row>
        <row r="6">
          <cell r="D6" t="b">
            <v>1</v>
          </cell>
          <cell r="G6">
            <v>-44127.436469907407</v>
          </cell>
        </row>
        <row r="7">
          <cell r="D7" t="b">
            <v>1</v>
          </cell>
        </row>
        <row r="8">
          <cell r="D8" t="b">
            <v>1</v>
          </cell>
        </row>
        <row r="9">
          <cell r="D9" t="b">
            <v>1</v>
          </cell>
        </row>
        <row r="10">
          <cell r="D10" t="b">
            <v>1</v>
          </cell>
        </row>
        <row r="11">
          <cell r="D11" t="b">
            <v>1</v>
          </cell>
        </row>
        <row r="12">
          <cell r="D12" t="b">
            <v>1</v>
          </cell>
        </row>
        <row r="13">
          <cell r="D13" t="b">
            <v>1</v>
          </cell>
        </row>
        <row r="14">
          <cell r="D14" t="b">
            <v>1</v>
          </cell>
        </row>
        <row r="15">
          <cell r="D15" t="b">
            <v>1</v>
          </cell>
        </row>
        <row r="16">
          <cell r="D16" t="b">
            <v>1</v>
          </cell>
        </row>
        <row r="17">
          <cell r="D17" t="b">
            <v>1</v>
          </cell>
        </row>
        <row r="18">
          <cell r="D18" t="b">
            <v>1</v>
          </cell>
        </row>
        <row r="19">
          <cell r="D19" t="b">
            <v>1</v>
          </cell>
        </row>
        <row r="20">
          <cell r="D20" t="b">
            <v>1</v>
          </cell>
        </row>
        <row r="21">
          <cell r="D21" t="b">
            <v>1</v>
          </cell>
        </row>
      </sheetData>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ow r="5">
          <cell r="B5" t="str">
            <v>Name</v>
          </cell>
        </row>
      </sheetData>
      <sheetData sheetId="7">
        <row r="5">
          <cell r="B5" t="str">
            <v>Name</v>
          </cell>
        </row>
        <row r="30">
          <cell r="D30">
            <v>14</v>
          </cell>
        </row>
      </sheetData>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ond Data"/>
      <sheetName val="Exercise 1"/>
      <sheetName val="Exercise 2"/>
      <sheetName val="Exercise 3"/>
      <sheetName val="Exercise 4"/>
      <sheetName val="Exercise 5"/>
      <sheetName val="Results"/>
      <sheetName val="BackgroundCalcs"/>
      <sheetName val="Output"/>
    </sheetNames>
    <sheetDataSet>
      <sheetData sheetId="0"/>
      <sheetData sheetId="1"/>
      <sheetData sheetId="2"/>
      <sheetData sheetId="3"/>
      <sheetData sheetId="4"/>
      <sheetData sheetId="5"/>
      <sheetData sheetId="6"/>
      <sheetData sheetId="7"/>
      <sheetData sheetId="8">
        <row r="2">
          <cell r="B2" t="str">
            <v>Matching Exercises Part 1</v>
          </cell>
        </row>
        <row r="5">
          <cell r="B5" t="str">
            <v>Numbers</v>
          </cell>
        </row>
        <row r="8">
          <cell r="B8">
            <v>10</v>
          </cell>
        </row>
        <row r="17">
          <cell r="B17">
            <v>5</v>
          </cell>
        </row>
      </sheetData>
      <sheetData sheetId="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ase Details"/>
      <sheetName val="Sales Data"/>
      <sheetName val="Commission Calculator 1"/>
      <sheetName val="Commission Calculator 2"/>
      <sheetName val="Team Commissions"/>
      <sheetName val="Timed Results"/>
      <sheetName val="Question Results"/>
      <sheetName val="BackgroundCalcs"/>
      <sheetName val="Output"/>
      <sheetName val="Grading Formulas"/>
      <sheetName val="Grading"/>
    </sheetNames>
    <sheetDataSet>
      <sheetData sheetId="0"/>
      <sheetData sheetId="1"/>
      <sheetData sheetId="2"/>
      <sheetData sheetId="3"/>
      <sheetData sheetId="4"/>
      <sheetData sheetId="5"/>
      <sheetData sheetId="6"/>
      <sheetData sheetId="7">
        <row r="6">
          <cell r="C6">
            <v>27</v>
          </cell>
        </row>
      </sheetData>
      <sheetData sheetId="8">
        <row r="2">
          <cell r="D2">
            <v>44221.658252314817</v>
          </cell>
        </row>
        <row r="26">
          <cell r="B26">
            <v>27</v>
          </cell>
        </row>
      </sheetData>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rtcutChallenge"/>
      <sheetName val="Results"/>
      <sheetName val="calc"/>
      <sheetName val="log"/>
    </sheetNames>
    <sheetDataSet>
      <sheetData sheetId="0" refreshError="1"/>
      <sheetData sheetId="1" refreshError="1"/>
      <sheetData sheetId="2">
        <row r="11">
          <cell r="B11">
            <v>-251732499.72570854</v>
          </cell>
        </row>
      </sheetData>
      <sheetData sheetId="3" refreshError="1"/>
    </sheetDataSet>
  </externalBook>
</externalLink>
</file>

<file path=xl/theme/theme1.xml><?xml version="1.0" encoding="utf-8"?>
<a:theme xmlns:a="http://schemas.openxmlformats.org/drawingml/2006/main" name="Office Theme">
  <a:themeElements>
    <a:clrScheme name="Equity Methods">
      <a:dk1>
        <a:srgbClr val="231F20"/>
      </a:dk1>
      <a:lt1>
        <a:srgbClr val="FFFFFF"/>
      </a:lt1>
      <a:dk2>
        <a:srgbClr val="02547C"/>
      </a:dk2>
      <a:lt2>
        <a:srgbClr val="F7F4EF"/>
      </a:lt2>
      <a:accent1>
        <a:srgbClr val="F18903"/>
      </a:accent1>
      <a:accent2>
        <a:srgbClr val="0066FF"/>
      </a:accent2>
      <a:accent3>
        <a:srgbClr val="AAB535"/>
      </a:accent3>
      <a:accent4>
        <a:srgbClr val="FAB819"/>
      </a:accent4>
      <a:accent5>
        <a:srgbClr val="71B790"/>
      </a:accent5>
      <a:accent6>
        <a:srgbClr val="34A798"/>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rizona.zoom.us/meeting/register/tZwpd--vrzotHtXX-COA0wi_hkA10G8Rjpsl" TargetMode="External"/><Relationship Id="rId1" Type="http://schemas.openxmlformats.org/officeDocument/2006/relationships/hyperlink" Target="https://youtu.be/kxKumH3a4x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alvarezandmarsal.com/expertise/restructuring-turnaround" TargetMode="External"/><Relationship Id="rId6" Type="http://schemas.openxmlformats.org/officeDocument/2006/relationships/image" Target="../media/image4.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ACECFBB-22F2-4D77-BD63-8EEDFEC7234E}" mc:Ignorable="x14ac xr xr2 xr3">
  <x:sheetPr codeName="Sheet1"/>
  <x:dimension ref="A1:J76"/>
  <x:sheetViews>
    <x:sheetView tabSelected="1" zoomScaleNormal="100" workbookViewId="0">
      <x:selection activeCell="G6" sqref="G6"/>
    </x:sheetView>
  </x:sheetViews>
  <x:sheetFormatPr defaultColWidth="0" defaultRowHeight="14.55" customHeight="1" zeroHeight="1"/>
  <x:cols>
    <x:col min="1" max="1" width="6.109375" style="1" customWidth="1"/>
    <x:col min="2" max="3" width="38.21875" style="1" customWidth="1"/>
    <x:col min="4" max="4" width="6" style="1" customWidth="1"/>
    <x:col min="5" max="6" width="37.5546875" style="1" customWidth="1"/>
    <x:col min="7" max="7" width="8.77734375" style="1" customWidth="1"/>
    <x:col min="8" max="16384" width="8.77734375" style="1" hidden="1"/>
  </x:cols>
  <x:sheetData>
    <x:row r="1" spans="1:10" ht="15" thickBot="1"/>
    <x:row r="2" spans="1:10" ht="31.8" thickBot="1">
      <x:c r="B2" s="2" t="s">
        <x:v>1</x:v>
      </x:c>
      <x:c r="C2" s="3"/>
      <x:c r="D2" s="3"/>
      <x:c r="E2" s="3"/>
      <x:c r="F2" s="4"/>
      <x:c r="H2" s="5"/>
      <x:c r="I2" s="5"/>
      <x:c r="J2" s="5"/>
    </x:row>
    <x:row r="3" spans="1:10" ht="14.4">
      <x:c r="B3" s="6"/>
      <x:c r="C3" s="6"/>
      <x:c r="D3" s="6"/>
      <x:c r="E3" s="6"/>
      <x:c r="F3" s="6"/>
    </x:row>
    <x:row r="4" spans="1:10" ht="14.4">
      <x:c r="B4" s="6"/>
      <x:c r="C4" s="6"/>
      <x:c r="D4" s="6"/>
      <x:c r="E4" s="6"/>
      <x:c r="F4" s="6"/>
    </x:row>
    <x:row r="5" spans="1:10" ht="14.4">
      <x:c r="B5" s="6"/>
      <x:c r="C5" s="6"/>
      <x:c r="D5" s="6"/>
      <x:c r="E5" s="6"/>
      <x:c r="F5" s="6"/>
    </x:row>
    <x:row r="6" spans="1:10" ht="14.4">
      <x:c r="B6" s="6"/>
      <x:c r="C6" s="6"/>
      <x:c r="D6" s="6"/>
      <x:c r="E6" s="6"/>
      <x:c r="F6" s="6"/>
    </x:row>
    <x:row r="7" spans="1:10" ht="14.4">
      <x:c r="B7" s="6"/>
      <x:c r="C7" s="6"/>
      <x:c r="D7" s="6"/>
      <x:c r="E7" s="6"/>
      <x:c r="F7" s="6"/>
    </x:row>
    <x:row r="8" spans="1:10" ht="15" thickBot="1">
      <x:c r="B8" s="6"/>
      <x:c r="C8" s="6"/>
      <x:c r="D8" s="6"/>
      <x:c r="E8" s="6"/>
      <x:c r="F8" s="6"/>
    </x:row>
    <x:row r="9" spans="1:10" ht="22.8" thickBot="1">
      <x:c r="B9" s="7" t="s">
        <x:v>86</x:v>
      </x:c>
      <x:c r="C9" s="8"/>
      <x:c r="D9" s="8"/>
      <x:c r="E9" s="8"/>
      <x:c r="F9" s="9"/>
    </x:row>
    <x:row r="10" spans="1:10" ht="15" thickBot="1"/>
    <x:row r="11" spans="1:10" ht="22.2">
      <x:c r="B11" s="10" t="s">
        <x:v>6</x:v>
      </x:c>
      <x:c r="C11" s="11"/>
      <x:c r="D11" s="12"/>
      <x:c r="E11" s="10" t="s">
        <x:v>2</x:v>
      </x:c>
      <x:c r="F11" s="11"/>
    </x:row>
    <x:row r="12" spans="1:10" ht="18.600000000000001" thickBot="1">
      <x:c r="B12" s="13" t="s">
        <x:v>82</x:v>
      </x:c>
      <x:c r="C12" s="14"/>
      <x:c r="D12" s="12"/>
      <x:c r="E12" s="156" t="s">
        <x:v>190</x:v>
      </x:c>
      <x:c r="F12" s="14"/>
    </x:row>
    <x:row r="14" spans="1:10" ht="22.8" hidden="1" thickBot="1">
      <x:c r="B14" s="7" t="s">
        <x:v>3</x:v>
      </x:c>
      <x:c r="C14" s="8"/>
      <x:c r="D14" s="8"/>
      <x:c r="E14" s="8"/>
      <x:c r="F14" s="9"/>
    </x:row>
    <x:row r="16" spans="1:10" ht="14.4" hidden="1">
      <x:c r="A16" s="15"/>
    </x:row>
    <x:row r="17" spans="1:7" ht="14.4" hidden="1">
      <x:c r="A17" s="15"/>
    </x:row>
    <x:row r="18" spans="1:7" ht="14.4" hidden="1">
      <x:c r="A18" s="15"/>
    </x:row>
    <x:row r="19" spans="1:7" ht="14.4" hidden="1">
      <x:c r="A19" s="15"/>
    </x:row>
    <x:row r="20" spans="1:7" ht="14.4" hidden="1">
      <x:c r="A20" s="15"/>
    </x:row>
    <x:row r="21" spans="1:7" ht="14.4" hidden="1">
      <x:c r="A21" s="15"/>
    </x:row>
    <x:row r="22" spans="1:7" ht="14.4" hidden="1">
      <x:c r="A22" s="16"/>
      <x:c r="B22" s="17"/>
      <x:c r="C22" s="17"/>
      <x:c r="D22" s="17"/>
      <x:c r="E22" s="17"/>
      <x:c r="F22" s="17"/>
      <x:c r="G22" s="16"/>
    </x:row>
    <x:row r="23" spans="1:7" ht="14.4" hidden="1">
      <x:c r="A23" s="16"/>
      <x:c r="B23" s="18"/>
      <x:c r="C23" s="18"/>
      <x:c r="D23" s="18"/>
      <x:c r="E23" s="18"/>
      <x:c r="F23" s="18"/>
      <x:c r="G23" s="16"/>
    </x:row>
    <x:row r="24" spans="1:7" ht="22.2" hidden="1">
      <x:c r="A24" s="16"/>
      <x:c r="B24" s="10" t="s">
        <x:v>2</x:v>
      </x:c>
      <x:c r="C24" s="19"/>
      <x:c r="D24" s="19"/>
      <x:c r="E24" s="19"/>
      <x:c r="F24" s="11"/>
      <x:c r="G24" s="16"/>
    </x:row>
    <x:row r="25" spans="1:7" ht="18.600000000000001" hidden="1" thickBot="1">
      <x:c r="A25" s="16"/>
      <x:c r="B25" s="13" t="s">
        <x:v>4</x:v>
      </x:c>
      <x:c r="C25" s="20"/>
      <x:c r="D25" s="20"/>
      <x:c r="E25" s="20"/>
      <x:c r="F25" s="14"/>
      <x:c r="G25" s="16"/>
    </x:row>
    <x:row r="26" spans="1:7" ht="18.600000000000001" thickBot="1">
      <x:c r="A26" s="16"/>
      <x:c r="B26" s="34"/>
      <x:c r="C26" s="35"/>
      <x:c r="D26" s="35"/>
      <x:c r="E26" s="35"/>
      <x:c r="F26" s="35"/>
      <x:c r="G26" s="16"/>
    </x:row>
    <x:row r="27" spans="1:7" ht="22.8" thickBot="1">
      <x:c r="A27" s="16"/>
      <x:c r="B27" s="7" t="s">
        <x:v>85</x:v>
      </x:c>
      <x:c r="C27" s="9"/>
      <x:c r="D27" s="8"/>
      <x:c r="E27" s="8"/>
      <x:c r="F27" s="9"/>
      <x:c r="G27" s="16"/>
    </x:row>
    <x:row r="28" spans="1:7" ht="37.049999999999997" customHeight="1">
      <x:c r="A28" s="16"/>
      <x:c r="B28" s="139" t="s">
        <x:v>83</x:v>
      </x:c>
      <x:c r="C28" s="140"/>
      <x:c r="D28" s="140"/>
      <x:c r="E28" s="140"/>
      <x:c r="F28" s="141"/>
      <x:c r="G28" s="16"/>
    </x:row>
    <x:row r="29" spans="1:7" ht="21.6" thickBot="1">
      <x:c r="A29" s="16"/>
      <x:c r="B29" s="160" t="s">
        <x:v>84</x:v>
      </x:c>
      <x:c r="C29" s="161"/>
      <x:c r="D29" s="161"/>
      <x:c r="E29" s="161"/>
      <x:c r="F29" s="162"/>
      <x:c r="G29" s="16"/>
    </x:row>
    <x:row r="30" spans="1:7" ht="15" thickBot="1"/>
    <x:row r="31" spans="1:7" ht="22.8" thickBot="1">
      <x:c r="B31" s="7" t="s">
        <x:v>173</x:v>
      </x:c>
      <x:c r="C31" s="8"/>
      <x:c r="D31" s="8"/>
      <x:c r="E31" s="8"/>
      <x:c r="F31" s="9"/>
    </x:row>
    <x:row r="32" spans="1:7" ht="14.4"/>
    <x:row r="33" spans="1:6" ht="45" customHeight="1">
      <x:c r="A33" s="15"/>
      <x:c r="B33" s="137" t="s">
        <x:v>174</x:v>
      </x:c>
      <x:c r="C33" s="138"/>
      <x:c r="D33" s="138"/>
      <x:c r="E33" s="138"/>
      <x:c r="F33" s="138"/>
    </x:row>
    <x:row r="34" spans="1:6" ht="15" thickBot="1">
      <x:c r="A34" s="15"/>
    </x:row>
    <x:row r="35" spans="1:6" ht="22.8" thickBot="1">
      <x:c r="B35" s="7" t="s">
        <x:v>175</x:v>
      </x:c>
      <x:c r="C35" s="8"/>
      <x:c r="D35" s="8"/>
      <x:c r="E35" s="8"/>
      <x:c r="F35" s="9"/>
    </x:row>
    <x:row r="36" spans="1:6" ht="14.4"/>
    <x:row r="37" spans="1:6" ht="47.55" customHeight="1">
      <x:c r="A37" s="15"/>
      <x:c r="B37" s="137" t="s">
        <x:v>176</x:v>
      </x:c>
      <x:c r="C37" s="138"/>
      <x:c r="D37" s="138"/>
      <x:c r="E37" s="138"/>
      <x:c r="F37" s="138"/>
    </x:row>
    <x:row r="38" spans="1:6" ht="15" thickBot="1">
      <x:c r="A38" s="15"/>
    </x:row>
    <x:row r="39" spans="1:6" ht="22.8" thickBot="1">
      <x:c r="B39" s="7" t="s">
        <x:v>177</x:v>
      </x:c>
      <x:c r="C39" s="8"/>
      <x:c r="D39" s="8"/>
      <x:c r="E39" s="8"/>
      <x:c r="F39" s="9"/>
    </x:row>
    <x:row r="40" spans="1:6" ht="14.4"/>
    <x:row r="41" spans="1:6" ht="115.05" customHeight="1">
      <x:c r="A41" s="15"/>
      <x:c r="B41" s="137" t="s">
        <x:v>178</x:v>
      </x:c>
      <x:c r="C41" s="138"/>
      <x:c r="D41" s="138"/>
      <x:c r="E41" s="138"/>
      <x:c r="F41" s="138"/>
    </x:row>
    <x:row r="42" spans="1:6" ht="15" thickBot="1">
      <x:c r="A42" s="15"/>
    </x:row>
    <x:row r="43" spans="1:6" ht="22.8" thickBot="1">
      <x:c r="B43" s="7" t="s">
        <x:v>5</x:v>
      </x:c>
      <x:c r="C43" s="8"/>
      <x:c r="D43" s="8"/>
      <x:c r="E43" s="8"/>
      <x:c r="F43" s="9"/>
    </x:row>
    <x:row r="44" spans="1:6" ht="14.4"/>
    <x:row r="45" spans="1:6" ht="160.94999999999999" customHeight="1">
      <x:c r="A45" s="15"/>
      <x:c r="B45" s="137" t="s">
        <x:v>179</x:v>
      </x:c>
      <x:c r="C45" s="138"/>
      <x:c r="D45" s="138"/>
      <x:c r="E45" s="138"/>
      <x:c r="F45" s="138"/>
    </x:row>
    <x:row r="46" spans="1:6" ht="15" thickBot="1">
      <x:c r="A46" s="15"/>
    </x:row>
    <x:row r="47" spans="1:6" ht="22.8" thickBot="1">
      <x:c r="B47" s="7" t="s">
        <x:v>180</x:v>
      </x:c>
      <x:c r="C47" s="8"/>
      <x:c r="D47" s="8"/>
      <x:c r="E47" s="8"/>
      <x:c r="F47" s="9"/>
    </x:row>
    <x:row r="48" spans="1:6" ht="14.4"/>
    <x:row r="49" spans="1:6" ht="102" customHeight="1">
      <x:c r="A49" s="15"/>
      <x:c r="B49" s="137" t="s">
        <x:v>181</x:v>
      </x:c>
      <x:c r="C49" s="138"/>
      <x:c r="D49" s="138"/>
      <x:c r="E49" s="138"/>
      <x:c r="F49" s="138"/>
    </x:row>
    <x:row r="50" spans="1:6" ht="15" thickBot="1">
      <x:c r="A50" s="15"/>
    </x:row>
    <x:row r="51" spans="1:6" ht="22.8" thickBot="1">
      <x:c r="B51" s="7" t="s">
        <x:v>182</x:v>
      </x:c>
      <x:c r="C51" s="8"/>
      <x:c r="D51" s="8"/>
      <x:c r="E51" s="8"/>
      <x:c r="F51" s="9"/>
    </x:row>
    <x:row r="52" spans="1:6" ht="14.4"/>
    <x:row r="53" spans="1:6" ht="190.95" customHeight="1">
      <x:c r="A53" s="15"/>
      <x:c r="B53" s="137" t="s">
        <x:v>183</x:v>
      </x:c>
      <x:c r="C53" s="138"/>
      <x:c r="D53" s="138"/>
      <x:c r="E53" s="138"/>
      <x:c r="F53" s="138"/>
    </x:row>
    <x:row r="54" spans="1:6" ht="14.4">
      <x:c r="A54" s="15"/>
    </x:row>
    <x:row r="55" spans="1:6" s="109" customFormat="1" ht="14.4">
      <x:c r="B55" s="110" t="s">
        <x:v>81</x:v>
      </x:c>
    </x:row>
    <x:row r="56" spans="1:6" s="109" customFormat="1" ht="14.4">
      <x:c r="B56" s="109" t="s">
        <x:v>79</x:v>
      </x:c>
    </x:row>
    <x:row r="57" spans="1:6" s="109" customFormat="1" ht="14.4">
      <x:c r="B57" s="109" t="s">
        <x:v>78</x:v>
      </x:c>
    </x:row>
    <x:row r="58" spans="1:6" s="109" customFormat="1" ht="14.4">
      <x:c r="B58" s="109" t="s">
        <x:v>80</x:v>
      </x:c>
    </x:row>
    <x:row r="59" spans="1:6" s="109" customFormat="1" ht="14.4"/>
    <x:row r="60" spans="1:6" ht="14.4"/>
    <x:row r="61" spans="1:6" ht="14.4">
      <x:c r="B61" s="1" t="s">
        <x:v>189</x:v>
      </x:c>
    </x:row>
    <x:row r="62" spans="1:6" ht="14.4"/>
    <x:row r="63" spans="1:6" ht="14.4"/>
    <x:row r="64" spans="1:6" ht="14.4"/>
    <x:row r="65" ht="14.4"/>
    <x:row r="66" ht="14.4"/>
    <x:row r="67" ht="14.4"/>
    <x:row r="68" ht="14.4"/>
    <x:row r="69" ht="14.4"/>
    <x:row r="70" ht="14.4"/>
    <x:row r="71" ht="14.4"/>
    <x:row r="72" ht="14.55" customHeight="1"/>
    <x:row r="73" ht="14.55" customHeight="1"/>
    <x:row r="74" ht="14.55" customHeight="1"/>
    <x:row r="75" ht="14.55" customHeight="1"/>
    <x:row r="76" ht="14.55" customHeight="1"/>
    <x:row r="1000">
      <x:c r="XX1000" s="163" t="n">
        <x:v>125713</x:v>
      </x:c>
    </x:row>
  </x:sheetData>
  <x:mergeCells count="8">
    <x:mergeCell ref="B49:F49"/>
    <x:mergeCell ref="B53:F53"/>
    <x:mergeCell ref="B28:F28"/>
    <x:mergeCell ref="B33:F33"/>
    <x:mergeCell ref="B37:F37"/>
    <x:mergeCell ref="B41:F41"/>
    <x:mergeCell ref="B45:F45"/>
    <x:mergeCell ref="B29:F29"/>
  </x:mergeCells>
  <x:hyperlinks>
    <x:hyperlink ref="E12" r:id="rId1" xr:uid="{2FC4F973-53F8-45A9-800C-927682DC5A7A}"/>
    <x:hyperlink ref="B29:F29" r:id="rId2" display="Register Now!" xr:uid="{DB0C00AB-968C-44B0-BD04-655B29C29C27}"/>
  </x:hyperlinks>
  <x:pageMargins left="0.7" right="0.7" top="0.75" bottom="0.75" header="0.3" footer="0.3"/>
  <x:pageSetup orientation="portrait" r:id="rId3"/>
  <x:drawing r:id="rId4"/>
</x:worksheet>
</file>

<file path=xl/worksheets/sheet2.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EB40CD75-FCE5-4613-9535-806BE6E420D4}" mc:Ignorable="x14ac xr xr2 xr3">
  <x:sheetPr codeName="Sheet8"/>
  <x:dimension ref="A1:J74"/>
  <x:sheetViews>
    <x:sheetView zoomScaleNormal="100" workbookViewId="0">
      <x:selection activeCell="B29" sqref="B29"/>
    </x:sheetView>
  </x:sheetViews>
  <x:sheetFormatPr defaultColWidth="0" defaultRowHeight="14.55" customHeight="1" zeroHeight="1"/>
  <x:cols>
    <x:col min="1" max="1" width="6.109375" style="1" customWidth="1"/>
    <x:col min="2" max="3" width="38.21875" style="1" customWidth="1"/>
    <x:col min="4" max="4" width="6" style="1" customWidth="1"/>
    <x:col min="5" max="6" width="37.5546875" style="1" customWidth="1"/>
    <x:col min="7" max="7" width="8.77734375" style="1" customWidth="1"/>
    <x:col min="8" max="16384" width="8.77734375" style="1" hidden="1"/>
  </x:cols>
  <x:sheetData>
    <x:row r="1" spans="1:10" ht="15" thickBot="1"/>
    <x:row r="2" spans="1:10" ht="31.8" thickBot="1">
      <x:c r="B2" s="2" t="s">
        <x:v>1</x:v>
      </x:c>
      <x:c r="C2" s="3"/>
      <x:c r="D2" s="3"/>
      <x:c r="E2" s="3"/>
      <x:c r="F2" s="4"/>
      <x:c r="H2" s="5"/>
      <x:c r="I2" s="5"/>
      <x:c r="J2" s="5"/>
    </x:row>
    <x:row r="3" spans="1:10" ht="14.4">
      <x:c r="B3" s="6"/>
      <x:c r="C3" s="6"/>
      <x:c r="D3" s="6"/>
      <x:c r="E3" s="6"/>
      <x:c r="F3" s="6"/>
    </x:row>
    <x:row r="4" spans="1:10" ht="14.4">
      <x:c r="B4" s="6"/>
      <x:c r="C4" s="6"/>
      <x:c r="D4" s="6"/>
      <x:c r="E4" s="6"/>
      <x:c r="F4" s="6"/>
    </x:row>
    <x:row r="5" spans="1:10" ht="14.4">
      <x:c r="B5" s="6"/>
      <x:c r="C5" s="6"/>
      <x:c r="D5" s="6"/>
      <x:c r="E5" s="6"/>
      <x:c r="F5" s="6"/>
    </x:row>
    <x:row r="6" spans="1:10" ht="14.4">
      <x:c r="B6" s="6"/>
      <x:c r="C6" s="6"/>
      <x:c r="D6" s="6"/>
      <x:c r="E6" s="6"/>
      <x:c r="F6" s="6"/>
    </x:row>
    <x:row r="7" spans="1:10" ht="14.4">
      <x:c r="B7" s="6"/>
      <x:c r="C7" s="6"/>
      <x:c r="D7" s="6"/>
      <x:c r="E7" s="6"/>
      <x:c r="F7" s="6"/>
    </x:row>
    <x:row r="8" spans="1:10" ht="15" thickBot="1">
      <x:c r="B8" s="6"/>
      <x:c r="C8" s="6"/>
      <x:c r="D8" s="6"/>
      <x:c r="E8" s="6"/>
      <x:c r="F8" s="6"/>
    </x:row>
    <x:row r="9" spans="1:10" ht="22.8" thickBot="1">
      <x:c r="B9" s="7" t="str">
        <x:f>Instructions!B9</x:f>
        <x:v>Where's Our Money?</x:v>
      </x:c>
      <x:c r="C9" s="8"/>
      <x:c r="D9" s="8"/>
      <x:c r="E9" s="8"/>
      <x:c r="F9" s="9"/>
    </x:row>
    <x:row r="11" spans="1:10" ht="22.8" hidden="1" thickBot="1">
      <x:c r="B11" s="7" t="s">
        <x:v>3</x:v>
      </x:c>
      <x:c r="C11" s="8"/>
      <x:c r="D11" s="8"/>
      <x:c r="E11" s="8"/>
      <x:c r="F11" s="9"/>
    </x:row>
    <x:row r="13" spans="1:10" ht="14.4" hidden="1">
      <x:c r="A13" s="15"/>
    </x:row>
    <x:row r="14" spans="1:10" ht="14.4" hidden="1">
      <x:c r="A14" s="15"/>
    </x:row>
    <x:row r="15" spans="1:10" ht="14.4" hidden="1">
      <x:c r="A15" s="15"/>
    </x:row>
    <x:row r="16" spans="1:10" ht="14.4" hidden="1">
      <x:c r="A16" s="15"/>
    </x:row>
    <x:row r="17" spans="1:7" ht="14.4" hidden="1">
      <x:c r="A17" s="15"/>
    </x:row>
    <x:row r="18" spans="1:7" ht="14.4" hidden="1">
      <x:c r="A18" s="15"/>
    </x:row>
    <x:row r="19" spans="1:7" ht="14.4" hidden="1">
      <x:c r="A19" s="16"/>
      <x:c r="B19" s="17"/>
      <x:c r="C19" s="17"/>
      <x:c r="D19" s="17"/>
      <x:c r="E19" s="17"/>
      <x:c r="F19" s="17"/>
      <x:c r="G19" s="16"/>
    </x:row>
    <x:row r="20" spans="1:7" ht="14.4" hidden="1">
      <x:c r="A20" s="16"/>
      <x:c r="B20" s="18"/>
      <x:c r="C20" s="18"/>
      <x:c r="D20" s="18"/>
      <x:c r="E20" s="18"/>
      <x:c r="F20" s="18"/>
      <x:c r="G20" s="16"/>
    </x:row>
    <x:row r="21" spans="1:7" ht="22.2" hidden="1">
      <x:c r="A21" s="16"/>
      <x:c r="B21" s="10" t="s">
        <x:v>2</x:v>
      </x:c>
      <x:c r="C21" s="19"/>
      <x:c r="D21" s="19"/>
      <x:c r="E21" s="19"/>
      <x:c r="F21" s="11"/>
      <x:c r="G21" s="16"/>
    </x:row>
    <x:row r="22" spans="1:7" ht="18.600000000000001" hidden="1" thickBot="1">
      <x:c r="A22" s="16"/>
      <x:c r="B22" s="13" t="s">
        <x:v>4</x:v>
      </x:c>
      <x:c r="C22" s="20"/>
      <x:c r="D22" s="20"/>
      <x:c r="E22" s="20"/>
      <x:c r="F22" s="14"/>
      <x:c r="G22" s="16"/>
    </x:row>
    <x:row r="23" spans="1:7" ht="15" thickBot="1"/>
    <x:row r="24" spans="1:7" ht="22.8" thickBot="1">
      <x:c r="B24" s="7" t="s">
        <x:v>88</x:v>
      </x:c>
      <x:c r="C24" s="8"/>
      <x:c r="D24" s="8"/>
      <x:c r="E24" s="8"/>
      <x:c r="F24" s="9"/>
    </x:row>
    <x:row r="25" spans="1:7" ht="14.4">
      <x:c r="B25" s="36"/>
      <x:c r="C25" s="37"/>
      <x:c r="D25" s="37"/>
      <x:c r="E25" s="37"/>
      <x:c r="F25" s="38"/>
    </x:row>
    <x:row r="26" spans="1:7" ht="62.55" customHeight="1">
      <x:c r="A26" s="15"/>
      <x:c r="B26" s="142" t="s">
        <x:v>172</x:v>
      </x:c>
      <x:c r="C26" s="143"/>
      <x:c r="D26" s="143"/>
      <x:c r="E26" s="143"/>
      <x:c r="F26" s="144"/>
    </x:row>
    <x:row r="27" spans="1:7" ht="18.600000000000001" thickBot="1">
      <x:c r="A27" s="15"/>
      <x:c r="B27" s="147" t="s">
        <x:v>171</x:v>
      </x:c>
      <x:c r="C27" s="148"/>
      <x:c r="D27" s="148"/>
      <x:c r="E27" s="148"/>
      <x:c r="F27" s="149"/>
    </x:row>
    <x:row r="28" spans="1:7" ht="14.4">
      <x:c r="A28" s="15"/>
    </x:row>
    <x:row r="29" spans="1:7" ht="14.4">
      <x:c r="A29" s="15"/>
    </x:row>
    <x:row r="30" spans="1:7" ht="14.4">
      <x:c r="A30" s="15"/>
    </x:row>
    <x:row r="31" spans="1:7" ht="14.4">
      <x:c r="A31" s="15"/>
    </x:row>
    <x:row r="32" spans="1:7" ht="14.4">
      <x:c r="A32" s="15"/>
    </x:row>
    <x:row r="33" spans="1:6" ht="14.4">
      <x:c r="A33" s="15"/>
    </x:row>
    <x:row r="34" spans="1:6" ht="14.4">
      <x:c r="A34" s="15"/>
      <x:c r="F34" s="1" t="s">
        <x:v>128</x:v>
      </x:c>
    </x:row>
    <x:row r="35" spans="1:6" ht="14.4">
      <x:c r="A35" s="15"/>
    </x:row>
    <x:row r="36" spans="1:6" ht="14.4">
      <x:c r="A36" s="15"/>
    </x:row>
    <x:row r="37" spans="1:6" ht="14.4">
      <x:c r="A37" s="15"/>
    </x:row>
    <x:row r="38" spans="1:6" ht="15" thickBot="1">
      <x:c r="A38" s="15"/>
    </x:row>
    <x:row r="39" spans="1:6" ht="22.8" thickBot="1">
      <x:c r="B39" s="7" t="s">
        <x:v>69</x:v>
      </x:c>
      <x:c r="C39" s="8"/>
      <x:c r="D39" s="8"/>
      <x:c r="E39" s="8"/>
      <x:c r="F39" s="9"/>
    </x:row>
    <x:row r="40" spans="1:6" ht="14.4"/>
    <x:row r="41" spans="1:6" ht="18">
      <x:c r="B41" s="145" t="s">
        <x:v>87</x:v>
      </x:c>
      <x:c r="C41" s="146"/>
      <x:c r="D41" s="146"/>
      <x:c r="E41" s="146"/>
      <x:c r="F41" s="146"/>
    </x:row>
    <x:row r="42" spans="1:6" ht="15" thickBot="1"/>
    <x:row r="43" spans="1:6" ht="16.2" thickBot="1">
      <x:c r="B43" s="30" t="s">
        <x:v>70</x:v>
      </x:c>
      <x:c r="C43" s="32"/>
      <x:c r="F43" s="29" t="s">
        <x:v>74</x:v>
      </x:c>
    </x:row>
    <x:row r="44" spans="1:6" ht="16.2" thickBot="1">
      <x:c r="B44" s="30" t="s">
        <x:v>71</x:v>
      </x:c>
      <x:c r="C44" s="33"/>
      <x:c r="F44" s="29" t="s">
        <x:v>68</x:v>
      </x:c>
    </x:row>
    <x:row r="45" spans="1:6" ht="16.2" thickBot="1">
      <x:c r="B45" s="30" t="s">
        <x:v>73</x:v>
      </x:c>
      <x:c r="C45" s="32"/>
      <x:c r="F45" s="29" t="s">
        <x:v>75</x:v>
      </x:c>
    </x:row>
    <x:row r="46" spans="1:6" ht="16.2" thickBot="1">
      <x:c r="B46" s="30" t="s">
        <x:v>72</x:v>
      </x:c>
      <x:c r="C46" s="32"/>
      <x:c r="F46" s="29" t="s">
        <x:v>76</x:v>
      </x:c>
    </x:row>
    <x:row r="47" spans="1:6" ht="14.4">
      <x:c r="F47" s="29" t="s">
        <x:v>77</x:v>
      </x:c>
    </x:row>
    <x:row r="48" spans="1:6" ht="18">
      <x:c r="B48" s="31" t="s">
        <x:v>89</x:v>
      </x:c>
    </x:row>
    <x:row r="49" s="1" customFormat="1" ht="14.4"/>
    <x:row r="50" s="1" customFormat="1" ht="14.4"/>
    <x:row r="51" s="1" customFormat="1" ht="14.4"/>
    <x:row r="52" s="1" customFormat="1" ht="14.4"/>
    <x:row r="53" s="1" customFormat="1" ht="14.4"/>
    <x:row r="54" s="1" customFormat="1" ht="14.4"/>
    <x:row r="55" s="1" customFormat="1" ht="14.4"/>
    <x:row r="56" s="1" customFormat="1" ht="14.4"/>
    <x:row r="57" s="1" customFormat="1" ht="14.4"/>
    <x:row r="58" s="1" customFormat="1" ht="14.55" customHeight="1"/>
    <x:row r="59" s="1" customFormat="1" ht="14.55" customHeight="1"/>
    <x:row r="60" s="1" customFormat="1" ht="14.55" customHeight="1"/>
    <x:row r="61" s="1" customFormat="1" ht="14.55" customHeight="1"/>
    <x:row r="62" s="1" customFormat="1" ht="14.55" customHeight="1"/>
    <x:row r="63" s="1" customFormat="1" ht="14.55" customHeight="1"/>
    <x:row r="64" s="1" customFormat="1" ht="14.55" customHeight="1"/>
    <x:row r="65" s="1" customFormat="1" ht="14.55" customHeight="1"/>
    <x:row r="66" s="1" customFormat="1" ht="14.55" customHeight="1"/>
    <x:row r="67" s="1" customFormat="1" ht="14.55" customHeight="1"/>
    <x:row r="68" s="1" customFormat="1" ht="14.55" customHeight="1"/>
    <x:row r="69" s="1" customFormat="1" ht="14.55" customHeight="1"/>
    <x:row r="70" s="1" customFormat="1" ht="14.55" customHeight="1"/>
    <x:row r="71" s="1" customFormat="1" ht="14.55" customHeight="1"/>
    <x:row r="72" s="1" customFormat="1" ht="14.55" customHeight="1"/>
    <x:row r="73" s="1" customFormat="1" ht="14.55" customHeight="1"/>
    <x:row r="74" s="1" customFormat="1" ht="14.55" customHeight="1"/>
    <x:row r="1000">
      <x:c r="XX1000" s="163" t="n">
        <x:v>125713</x:v>
      </x:c>
    </x:row>
  </x:sheetData>
  <x:mergeCells count="3">
    <x:mergeCell ref="B26:F26"/>
    <x:mergeCell ref="B41:F41"/>
    <x:mergeCell ref="B27:F27"/>
  </x:mergeCells>
  <x:dataValidations count="2">
    <x:dataValidation type="list" allowBlank="1" showInputMessage="1" showErrorMessage="1" sqref="C45" xr:uid="{96E5A68A-B8E6-4D57-A7BC-425A042EDC6D}">
      <x:formula1>$F$43:$F$45</x:formula1>
    </x:dataValidation>
    <x:dataValidation type="list" allowBlank="1" showInputMessage="1" showErrorMessage="1" sqref="C46" xr:uid="{C88CAC78-12EB-4420-A80E-8F9269F6E38F}">
      <x:formula1>$F$46:$F$47</x:formula1>
    </x:dataValidation>
  </x:dataValidations>
  <x:hyperlinks>
    <x:hyperlink ref="B27:F27" r:id="rId1" display="Restructuring &amp; Turnaround | Alvarez &amp; Marsal | Management Consulting | Professional Services (alvarezandmarsal.com)" xr:uid="{6333F867-B13F-4AC1-A765-1A6F136BA907}"/>
  </x:hyperlinks>
  <x:pageMargins left="0.7" right="0.7" top="0.75" bottom="0.75" header="0.3" footer="0.3"/>
  <x:pageSetup orientation="portrait" r:id="rId2"/>
  <x:drawing r:id="rId3"/>
  <x:legacyDrawing r:id="rId4"/>
  <x:oleObjects>
    <mc:AlternateContent xmlns:mc="http://schemas.openxmlformats.org/markup-compatibility/2006">
      <mc:Choice Requires="x14">
        <x:oleObject progId="Acrobat Document" dvAspect="DVASPECT_ICON" shapeId="2049" r:id="rId5">
          <x:objectPr defaultSize="0" autoPict="0" r:id="rId6">
            <x:anchor moveWithCells="1">
              <x:from>
                <xdr:col>2</xdr:col>
                <xdr:colOff>1752600</xdr:colOff>
                <xdr:row>28</xdr:row>
                <xdr:rowOff>30480</xdr:rowOff>
              </x:from>
              <x:to>
                <xdr:col>4</xdr:col>
                <xdr:colOff>762000</xdr:colOff>
                <xdr:row>36</xdr:row>
                <xdr:rowOff>114300</xdr:rowOff>
              </x:to>
            </x:anchor>
          </x:objectPr>
        </x:oleObject>
      </mc:Choice>
      <mc:Fallback>
        <x:oleObject progId="Acrobat Document" dvAspect="DVASPECT_ICON" shapeId="2049" r:id="rId5"/>
      </mc:Fallback>
    </mc:AlternateContent>
  </x:oleObjec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807B3BF-D14A-45A4-967F-CFD1D38508E2}" mc:Ignorable="x14ac xr xr2 xr3">
  <x:sheetPr codeName="Sheet3">
    <x:tabColor rgb="FFFFF499"/>
    <x:pageSetUpPr fitToPage="1"/>
  </x:sheetPr>
  <x:dimension ref="A2:U106"/>
  <x:sheetViews>
    <x:sheetView showGridLines="0" zoomScaleNormal="100" zoomScaleSheetLayoutView="100" workbookViewId="0">
      <x:pane xSplit="5" ySplit="6" topLeftCell="F7" activePane="bottomRight" state="frozen"/>
      <x:selection activeCell="G3" sqref="G3"/>
      <x:selection pane="topRight" activeCell="G3" sqref="G3"/>
      <x:selection pane="bottomLeft" activeCell="G3" sqref="G3"/>
      <x:selection pane="bottomRight" activeCell="T21" sqref="T21"/>
    </x:sheetView>
  </x:sheetViews>
  <x:sheetFormatPr defaultColWidth="8.77734375" defaultRowHeight="15" customHeight="1"/>
  <x:cols>
    <x:col min="1" max="1" width="3.5546875" style="39" customWidth="1"/>
    <x:col min="2" max="2" width="27.21875" style="42" bestFit="1" customWidth="1"/>
    <x:col min="3" max="3" width="3.5546875" style="42" customWidth="1"/>
    <x:col min="4" max="4" width="10.5546875" style="42" customWidth="1"/>
    <x:col min="5" max="5" width="3.5546875" style="42" customWidth="1"/>
    <x:col min="6" max="18" width="10.5546875" style="42" customWidth="1"/>
    <x:col min="19" max="19" width="3.5546875" style="42" customWidth="1"/>
    <x:col min="20" max="20" width="38.77734375" style="42" bestFit="1" customWidth="1"/>
    <x:col min="21" max="16384" width="8.77734375" style="42"/>
  </x:cols>
  <x:sheetData>
    <x:row r="2" spans="1:18" ht="15" customHeight="1">
      <x:c r="B2" s="40" t="s">
        <x:v>90</x:v>
      </x:c>
      <x:c r="C2" s="40"/>
      <x:c r="D2" s="40"/>
      <x:c r="E2" s="40"/>
      <x:c r="F2" s="40"/>
      <x:c r="G2" s="40"/>
      <x:c r="H2" s="40"/>
      <x:c r="I2" s="40"/>
      <x:c r="J2" s="40"/>
      <x:c r="K2" s="40"/>
      <x:c r="L2" s="40"/>
      <x:c r="M2" s="40"/>
      <x:c r="N2" s="40"/>
      <x:c r="O2" s="40"/>
      <x:c r="P2" s="40"/>
      <x:c r="Q2" s="40"/>
      <x:c r="R2" s="41"/>
    </x:row>
    <x:row r="3" spans="1:18" ht="15" customHeight="1">
      <x:c r="B3" s="40" t="s">
        <x:v>91</x:v>
      </x:c>
      <x:c r="C3" s="40"/>
      <x:c r="D3" s="40"/>
      <x:c r="E3" s="40"/>
      <x:c r="F3" s="40"/>
      <x:c r="G3" s="40"/>
      <x:c r="H3" s="40"/>
      <x:c r="I3" s="40"/>
      <x:c r="J3" s="40"/>
      <x:c r="K3" s="40"/>
      <x:c r="L3" s="40"/>
      <x:c r="M3" s="40"/>
      <x:c r="N3" s="40"/>
      <x:c r="O3" s="40"/>
      <x:c r="P3" s="40"/>
      <x:c r="Q3" s="40"/>
      <x:c r="R3" s="41"/>
    </x:row>
    <x:row r="4" spans="1:18" ht="15" customHeight="1">
      <x:c r="B4" s="40" t="s">
        <x:v>92</x:v>
      </x:c>
      <x:c r="C4" s="40"/>
      <x:c r="D4" s="40"/>
      <x:c r="E4" s="40"/>
      <x:c r="F4" s="40"/>
      <x:c r="G4" s="40"/>
      <x:c r="H4" s="40"/>
      <x:c r="I4" s="40"/>
      <x:c r="J4" s="40"/>
      <x:c r="K4" s="40"/>
      <x:c r="L4" s="40"/>
      <x:c r="M4" s="40"/>
      <x:c r="N4" s="40"/>
      <x:c r="O4" s="40"/>
      <x:c r="P4" s="40"/>
      <x:c r="Q4" s="40"/>
      <x:c r="R4" s="41"/>
    </x:row>
    <x:row r="5" spans="1:18" ht="15" customHeight="1">
      <x:c r="B5" s="43" t="s">
        <x:v>93</x:v>
      </x:c>
      <x:c r="C5" s="44"/>
      <x:c r="D5" s="44"/>
      <x:c r="E5" s="44"/>
      <x:c r="F5" s="44"/>
      <x:c r="G5" s="44"/>
      <x:c r="H5" s="44"/>
      <x:c r="I5" s="44"/>
      <x:c r="J5" s="44"/>
      <x:c r="K5" s="44"/>
      <x:c r="L5" s="44"/>
      <x:c r="M5" s="44"/>
      <x:c r="N5" s="44"/>
      <x:c r="O5" s="44"/>
      <x:c r="P5" s="44"/>
      <x:c r="Q5" s="44"/>
      <x:c r="R5" s="44"/>
    </x:row>
    <x:row r="6" spans="1:18" ht="5.0999999999999996" customHeight="1"/>
    <x:row r="7" spans="1:18" ht="15" customHeight="1">
      <x:c r="A7" s="39" t="s">
        <x:v>94</x:v>
      </x:c>
      <x:c r="B7" s="45" t="s">
        <x:v>95</x:v>
      </x:c>
      <x:c r="C7" s="45"/>
      <x:c r="D7" s="45"/>
      <x:c r="E7" s="45"/>
      <x:c r="F7" s="45"/>
      <x:c r="G7" s="45"/>
      <x:c r="H7" s="45"/>
      <x:c r="I7" s="45"/>
      <x:c r="J7" s="45"/>
      <x:c r="K7" s="45"/>
      <x:c r="L7" s="45"/>
      <x:c r="M7" s="45"/>
      <x:c r="N7" s="45"/>
      <x:c r="O7" s="45"/>
      <x:c r="P7" s="45"/>
      <x:c r="Q7" s="45"/>
      <x:c r="R7" s="45"/>
    </x:row>
    <x:row r="8" spans="1:18" ht="5.0999999999999996" customHeight="1"/>
    <x:row r="9" spans="1:18" ht="15" customHeight="1">
      <x:c r="B9" s="46" t="s">
        <x:v>96</x:v>
      </x:c>
      <x:c r="C9" s="46"/>
      <x:c r="D9" s="47"/>
      <x:c r="E9" s="46"/>
      <x:c r="F9" s="48">
        <x:v>44865</x:v>
      </x:c>
      <x:c r="G9" s="48">
        <x:f>IFERROR(EOMONTH(F9,1),"--")</x:f>
        <x:v>44895</x:v>
      </x:c>
      <x:c r="H9" s="48">
        <x:f>IFERROR(EOMONTH(G9,1),"--")</x:f>
        <x:v>44926</x:v>
      </x:c>
    </x:row>
    <x:row r="10" spans="1:18" ht="15" customHeight="1">
      <x:c r="B10" s="49" t="s">
        <x:v>97</x:v>
      </x:c>
      <x:c r="C10" s="49"/>
      <x:c r="D10" s="49"/>
      <x:c r="E10" s="49"/>
      <x:c r="F10" s="50">
        <x:v>15000</x:v>
      </x:c>
      <x:c r="G10" s="50">
        <x:v>15000</x:v>
      </x:c>
      <x:c r="H10" s="50">
        <x:v>15000</x:v>
      </x:c>
    </x:row>
    <x:row r="11" spans="1:18" ht="15" customHeight="1">
      <x:c r="B11" s="49" t="s">
        <x:v>98</x:v>
      </x:c>
      <x:c r="C11" s="49"/>
      <x:c r="D11" s="49"/>
      <x:c r="E11" s="49"/>
      <x:c r="F11" s="51">
        <x:v>1</x:v>
      </x:c>
      <x:c r="G11" s="52">
        <x:f t="shared" ref="G11:H11" si="0">IFERROR(F11,"--")</x:f>
        <x:v>1</x:v>
      </x:c>
      <x:c r="H11" s="52">
        <x:f t="shared" si="0"/>
        <x:v>1</x:v>
      </x:c>
    </x:row>
    <x:row r="12" spans="1:18" ht="15" customHeight="1">
      <x:c r="B12" s="53" t="s">
        <x:v>99</x:v>
      </x:c>
      <x:c r="F12" s="54">
        <x:f t="shared" ref="F12:H12" si="1">IFERROR(F10*F11,"--")</x:f>
        <x:v>15000</x:v>
      </x:c>
      <x:c r="G12" s="54">
        <x:f t="shared" si="1"/>
        <x:v>15000</x:v>
      </x:c>
      <x:c r="H12" s="54">
        <x:f t="shared" si="1"/>
        <x:v>15000</x:v>
      </x:c>
    </x:row>
    <x:row r="13" spans="1:18" ht="5.0999999999999996" customHeight="1"/>
    <x:row r="14" spans="1:18" ht="15" customHeight="1">
      <x:c r="B14" s="46" t="s">
        <x:v>100</x:v>
      </x:c>
      <x:c r="C14" s="46"/>
      <x:c r="D14" s="47" t="s">
        <x:v>101</x:v>
      </x:c>
      <x:c r="E14" s="46"/>
      <x:c r="F14" s="48" t="s">
        <x:v>102</x:v>
      </x:c>
      <x:c r="G14" s="48" t="s">
        <x:v>103</x:v>
      </x:c>
      <x:c r="H14" s="48" t="s">
        <x:v>104</x:v>
      </x:c>
      <x:c r="I14" s="48" t="s">
        <x:v>105</x:v>
      </x:c>
    </x:row>
    <x:row r="15" spans="1:18" ht="15" customHeight="1">
      <x:c r="B15" s="42" t="s">
        <x:v>106</x:v>
      </x:c>
      <x:c r="D15" s="42" t="s">
        <x:v>107</x:v>
      </x:c>
      <x:c r="F15" s="55">
        <x:v>0.1</x:v>
      </x:c>
      <x:c r="G15" s="50">
        <x:v>30</x:v>
      </x:c>
      <x:c r="H15" s="55">
        <x:v>1</x:v>
      </x:c>
      <x:c r="I15" s="56">
        <x:f>IFERROR(G15*H15,"--")</x:f>
        <x:v>30</x:v>
      </x:c>
    </x:row>
    <x:row r="16" spans="1:18" ht="15" customHeight="1">
      <x:c r="B16" s="42" t="s">
        <x:v>108</x:v>
      </x:c>
      <x:c r="D16" s="42" t="s">
        <x:v>107</x:v>
      </x:c>
      <x:c r="F16" s="55">
        <x:v>0.15</x:v>
      </x:c>
      <x:c r="G16" s="50">
        <x:v>60</x:v>
      </x:c>
      <x:c r="H16" s="57">
        <x:f>IFERROR(H15,"--")</x:f>
        <x:v>1</x:v>
      </x:c>
      <x:c r="I16" s="56">
        <x:f t="shared" ref="I16:I25" si="2">IFERROR(G16*H16,"--")</x:f>
        <x:v>60</x:v>
      </x:c>
      <x:c r="K16" s="58" t="s">
        <x:v>109</x:v>
      </x:c>
      <x:c r="L16" s="58"/>
      <x:c r="M16" s="58"/>
      <x:c r="N16" s="58"/>
      <x:c r="O16" s="58"/>
      <x:c r="P16" s="58"/>
      <x:c r="Q16" s="58"/>
    </x:row>
    <x:row r="17" spans="1:21" ht="15" customHeight="1">
      <x:c r="B17" s="42" t="s">
        <x:v>110</x:v>
      </x:c>
      <x:c r="D17" s="42" t="s">
        <x:v>107</x:v>
      </x:c>
      <x:c r="F17" s="55">
        <x:v>0.1</x:v>
      </x:c>
      <x:c r="G17" s="50">
        <x:v>60</x:v>
      </x:c>
      <x:c r="H17" s="57">
        <x:f t="shared" ref="H17:H25" si="3">IFERROR(H16,"--")</x:f>
        <x:v>1</x:v>
      </x:c>
      <x:c r="I17" s="56">
        <x:f t="shared" si="2"/>
        <x:v>60</x:v>
      </x:c>
      <x:c r="M17" s="59" t="s">
        <x:v>111</x:v>
      </x:c>
      <x:c r="N17" s="59"/>
      <x:c r="O17" s="59"/>
      <x:c r="P17" s="59"/>
      <x:c r="Q17" s="59"/>
    </x:row>
    <x:row r="18" spans="1:21" ht="15" customHeight="1">
      <x:c r="B18" s="42" t="s">
        <x:v>112</x:v>
      </x:c>
      <x:c r="D18" s="42" t="s">
        <x:v>107</x:v>
      </x:c>
      <x:c r="F18" s="55">
        <x:v>0.05</x:v>
      </x:c>
      <x:c r="G18" s="50">
        <x:v>30</x:v>
      </x:c>
      <x:c r="H18" s="57">
        <x:f t="shared" si="3"/>
        <x:v>1</x:v>
      </x:c>
      <x:c r="I18" s="56">
        <x:f t="shared" si="2"/>
        <x:v>30</x:v>
      </x:c>
      <x:c r="L18" s="60">
        <x:f>IFERROR(MIN($E$85:$S$85),"--")</x:f>
        <x:v>-19500</x:v>
      </x:c>
      <x:c r="M18" s="61">
        <x:v>0.8</x:v>
      </x:c>
      <x:c r="N18" s="62">
        <x:f>IFERROR(M18+10%,"--")</x:f>
        <x:v>0.9</x:v>
      </x:c>
      <x:c r="O18" s="62">
        <x:f>IFERROR(N18+10%,"--")</x:f>
        <x:v>1</x:v>
      </x:c>
      <x:c r="P18" s="62">
        <x:f>IFERROR(O18+10%,"--")</x:f>
        <x:v>1.1000000000000001</x:v>
      </x:c>
      <x:c r="Q18" s="63">
        <x:f>IFERROR(P18+10%,"--")</x:f>
        <x:v>1.2000000000000002</x:v>
      </x:c>
    </x:row>
    <x:row r="19" spans="1:21" ht="15" customHeight="1">
      <x:c r="B19" s="42" t="s">
        <x:v>113</x:v>
      </x:c>
      <x:c r="D19" s="42" t="s">
        <x:v>114</x:v>
      </x:c>
      <x:c r="F19" s="55">
        <x:v>0.1</x:v>
      </x:c>
      <x:c r="G19" s="50">
        <x:v>60</x:v>
      </x:c>
      <x:c r="H19" s="57">
        <x:f t="shared" si="3"/>
        <x:v>1</x:v>
      </x:c>
      <x:c r="I19" s="56">
        <x:f t="shared" si="2"/>
        <x:v>60</x:v>
      </x:c>
      <x:c r="L19" s="64">
        <x:v>0.8</x:v>
      </x:c>
      <x:c r="M19" s="65">
        <x:f t="dataTable" ref="M19:Q23" dt2D="1" dtr="1" r1="F11" r2="H15"/>
        <x:v>-19500</x:v>
      </x:c>
      <x:c r="N19" s="65">
        <x:v>-19500</x:v>
      </x:c>
      <x:c r="O19" s="65">
        <x:v>-19500</x:v>
      </x:c>
      <x:c r="P19" s="65">
        <x:v>-19500</x:v>
      </x:c>
      <x:c r="Q19" s="65">
        <x:v>-19500</x:v>
      </x:c>
    </x:row>
    <x:row r="20" spans="1:21" ht="15" customHeight="1">
      <x:c r="B20" s="42" t="s">
        <x:v>115</x:v>
      </x:c>
      <x:c r="D20" s="42" t="s">
        <x:v>114</x:v>
      </x:c>
      <x:c r="F20" s="55">
        <x:v>0.05</x:v>
      </x:c>
      <x:c r="G20" s="50">
        <x:v>30</x:v>
      </x:c>
      <x:c r="H20" s="57">
        <x:f t="shared" si="3"/>
        <x:v>1</x:v>
      </x:c>
      <x:c r="I20" s="56">
        <x:f t="shared" si="2"/>
        <x:v>30</x:v>
      </x:c>
      <x:c r="K20" s="39" t="s">
        <x:v>116</x:v>
      </x:c>
      <x:c r="L20" s="66">
        <x:f>IFERROR(L19+10%,"--")</x:f>
        <x:v>0.9</x:v>
      </x:c>
      <x:c r="M20" s="65">
        <x:v>-19500</x:v>
      </x:c>
      <x:c r="N20" s="65">
        <x:v>-19500</x:v>
      </x:c>
      <x:c r="O20" s="65">
        <x:v>-19500</x:v>
      </x:c>
      <x:c r="P20" s="65">
        <x:v>-19500</x:v>
      </x:c>
      <x:c r="Q20" s="65">
        <x:v>-19500</x:v>
      </x:c>
    </x:row>
    <x:row r="21" spans="1:21" ht="15" customHeight="1">
      <x:c r="B21" s="42" t="s">
        <x:v>117</x:v>
      </x:c>
      <x:c r="D21" s="42" t="s">
        <x:v>114</x:v>
      </x:c>
      <x:c r="F21" s="55">
        <x:v>0.05</x:v>
      </x:c>
      <x:c r="G21" s="50">
        <x:v>90</x:v>
      </x:c>
      <x:c r="H21" s="57">
        <x:f t="shared" si="3"/>
        <x:v>1</x:v>
      </x:c>
      <x:c r="I21" s="56">
        <x:f t="shared" si="2"/>
        <x:v>90</x:v>
      </x:c>
      <x:c r="K21" s="39" t="s">
        <x:v>118</x:v>
      </x:c>
      <x:c r="L21" s="66">
        <x:f>IFERROR(L20+10%,"--")</x:f>
        <x:v>1</x:v>
      </x:c>
      <x:c r="M21" s="65">
        <x:v>-19500</x:v>
      </x:c>
      <x:c r="N21" s="65">
        <x:v>-19500</x:v>
      </x:c>
      <x:c r="O21" s="65">
        <x:v>-19500</x:v>
      </x:c>
      <x:c r="P21" s="65">
        <x:v>-19500</x:v>
      </x:c>
      <x:c r="Q21" s="65">
        <x:v>-19500</x:v>
      </x:c>
    </x:row>
    <x:row r="22" spans="1:21" ht="15" customHeight="1">
      <x:c r="B22" s="42" t="s">
        <x:v>119</x:v>
      </x:c>
      <x:c r="D22" s="42" t="s">
        <x:v>120</x:v>
      </x:c>
      <x:c r="F22" s="55">
        <x:v>0.05</x:v>
      </x:c>
      <x:c r="G22" s="50">
        <x:v>90</x:v>
      </x:c>
      <x:c r="H22" s="57">
        <x:f t="shared" si="3"/>
        <x:v>1</x:v>
      </x:c>
      <x:c r="I22" s="56">
        <x:f t="shared" si="2"/>
        <x:v>90</x:v>
      </x:c>
      <x:c r="K22" s="39" t="s">
        <x:v>103</x:v>
      </x:c>
      <x:c r="L22" s="66">
        <x:f>IFERROR(L21+10%,"--")</x:f>
        <x:v>1.1000000000000001</x:v>
      </x:c>
      <x:c r="M22" s="65">
        <x:v>-19500</x:v>
      </x:c>
      <x:c r="N22" s="65">
        <x:v>-19500</x:v>
      </x:c>
      <x:c r="O22" s="65">
        <x:v>-19500</x:v>
      </x:c>
      <x:c r="P22" s="65">
        <x:v>-19500</x:v>
      </x:c>
      <x:c r="Q22" s="65">
        <x:v>-19500</x:v>
      </x:c>
    </x:row>
    <x:row r="23" spans="1:21" ht="15" customHeight="1">
      <x:c r="B23" s="42" t="s">
        <x:v>121</x:v>
      </x:c>
      <x:c r="D23" s="42" t="s">
        <x:v>120</x:v>
      </x:c>
      <x:c r="F23" s="55">
        <x:v>0.05</x:v>
      </x:c>
      <x:c r="G23" s="50">
        <x:v>90</x:v>
      </x:c>
      <x:c r="H23" s="57">
        <x:f t="shared" si="3"/>
        <x:v>1</x:v>
      </x:c>
      <x:c r="I23" s="56">
        <x:f t="shared" si="2"/>
        <x:v>90</x:v>
      </x:c>
      <x:c r="L23" s="67">
        <x:f>IFERROR(L22+10%,"--")</x:f>
        <x:v>1.2000000000000002</x:v>
      </x:c>
      <x:c r="M23" s="65">
        <x:v>-19500</x:v>
      </x:c>
      <x:c r="N23" s="65">
        <x:v>-19500</x:v>
      </x:c>
      <x:c r="O23" s="65">
        <x:v>-19500</x:v>
      </x:c>
      <x:c r="P23" s="65">
        <x:v>-19500</x:v>
      </x:c>
      <x:c r="Q23" s="65">
        <x:v>-19500</x:v>
      </x:c>
    </x:row>
    <x:row r="24" spans="1:21" ht="15" customHeight="1">
      <x:c r="B24" s="42" t="s">
        <x:v>122</x:v>
      </x:c>
      <x:c r="D24" s="42" t="s">
        <x:v>123</x:v>
      </x:c>
      <x:c r="F24" s="55">
        <x:v>0.05</x:v>
      </x:c>
      <x:c r="G24" s="50">
        <x:v>30</x:v>
      </x:c>
      <x:c r="H24" s="57">
        <x:f t="shared" si="3"/>
        <x:v>1</x:v>
      </x:c>
      <x:c r="I24" s="56">
        <x:f t="shared" si="2"/>
        <x:v>30</x:v>
      </x:c>
    </x:row>
    <x:row r="25" spans="1:21" ht="15" customHeight="1">
      <x:c r="B25" s="42" t="s">
        <x:v>124</x:v>
      </x:c>
      <x:c r="D25" s="42" t="s">
        <x:v>125</x:v>
      </x:c>
      <x:c r="F25" s="68">
        <x:f>IFERROR(1-SUM(F15:F24),"--")</x:f>
        <x:v>0.24999999999999978</x:v>
      </x:c>
      <x:c r="G25" s="50">
        <x:v>30</x:v>
      </x:c>
      <x:c r="H25" s="57">
        <x:f t="shared" si="3"/>
        <x:v>1</x:v>
      </x:c>
      <x:c r="I25" s="56">
        <x:f t="shared" si="2"/>
        <x:v>30</x:v>
      </x:c>
    </x:row>
    <x:row r="26" spans="1:21" s="39" customFormat="1" ht="5.0999999999999996" customHeight="1">
      <x:c r="T26" s="42"/>
      <x:c r="U26" s="42"/>
    </x:row>
    <x:row r="27" spans="1:21" s="39" customFormat="1" ht="15" customHeight="1">
      <x:c r="B27" s="40" t="s">
        <x:v>126</x:v>
      </x:c>
      <x:c r="C27" s="42"/>
      <x:c r="D27" s="69"/>
      <x:c r="T27" s="42"/>
      <x:c r="U27" s="42"/>
    </x:row>
    <x:row r="28" spans="1:21" s="39" customFormat="1" ht="15" customHeight="1">
      <x:c r="B28" s="70" t="s">
        <x:v>127</x:v>
      </x:c>
      <x:c r="C28" s="71"/>
      <x:c r="D28" s="72">
        <x:v>1</x:v>
      </x:c>
      <x:c r="E28" s="42" t="s">
        <x:v>128</x:v>
      </x:c>
      <x:c r="F28" s="73" t="s">
        <x:v>129</x:v>
      </x:c>
      <x:c r="G28" s="73" t="s">
        <x:v>130</x:v>
      </x:c>
      <x:c r="H28" s="73" t="s">
        <x:v>131</x:v>
      </x:c>
      <x:c r="I28" s="73" t="s">
        <x:v>132</x:v>
      </x:c>
      <x:c r="J28" s="73" t="s">
        <x:v>133</x:v>
      </x:c>
      <x:c r="T28" s="42"/>
      <x:c r="U28" s="42"/>
    </x:row>
    <x:row r="29" spans="1:21" s="39" customFormat="1" ht="15" customHeight="1">
      <x:c r="B29" s="42" t="s">
        <x:v>134</x:v>
      </x:c>
      <x:c r="C29" s="42"/>
      <x:c r="D29" s="74">
        <x:v>4</x:v>
      </x:c>
      <x:c r="E29" s="42"/>
      <x:c r="F29" s="51">
        <x:v>0.15</x:v>
      </x:c>
      <x:c r="G29" s="51">
        <x:v>0.15</x:v>
      </x:c>
      <x:c r="H29" s="51">
        <x:v>0.5</x:v>
      </x:c>
      <x:c r="I29" s="75">
        <x:f>IFERROR(1-SUM(F29:H29),"--")</x:f>
        <x:v>0.19999999999999996</x:v>
      </x:c>
      <x:c r="J29" s="51"/>
      <x:c r="T29" s="42"/>
      <x:c r="U29" s="42"/>
    </x:row>
    <x:row r="30" spans="1:21" s="39" customFormat="1" ht="15" customHeight="1">
      <x:c r="B30" s="42" t="s">
        <x:v>135</x:v>
      </x:c>
      <x:c r="C30" s="42"/>
      <x:c r="D30" s="74">
        <x:v>5</x:v>
      </x:c>
      <x:c r="E30" s="42"/>
      <x:c r="F30" s="51">
        <x:v>0.1</x:v>
      </x:c>
      <x:c r="G30" s="51">
        <x:v>0.1</x:v>
      </x:c>
      <x:c r="H30" s="51">
        <x:v>0.1</x:v>
      </x:c>
      <x:c r="I30" s="51">
        <x:v>0.5</x:v>
      </x:c>
      <x:c r="J30" s="75">
        <x:f>IFERROR(1-SUM(F30:I30),"--")</x:f>
        <x:v>0.19999999999999996</x:v>
      </x:c>
      <x:c r="T30" s="42"/>
      <x:c r="U30" s="42"/>
    </x:row>
    <x:row r="32" spans="1:21" ht="15" customHeight="1">
      <x:c r="A32" s="39" t="s">
        <x:v>94</x:v>
      </x:c>
      <x:c r="B32" s="45" t="s">
        <x:v>136</x:v>
      </x:c>
      <x:c r="C32" s="45"/>
      <x:c r="D32" s="45"/>
      <x:c r="E32" s="45"/>
      <x:c r="F32" s="45"/>
      <x:c r="G32" s="45"/>
      <x:c r="H32" s="45"/>
      <x:c r="I32" s="45"/>
      <x:c r="J32" s="45"/>
      <x:c r="K32" s="45"/>
      <x:c r="L32" s="45"/>
      <x:c r="M32" s="45"/>
      <x:c r="N32" s="45"/>
      <x:c r="O32" s="45"/>
      <x:c r="P32" s="45"/>
      <x:c r="Q32" s="45"/>
      <x:c r="R32" s="45"/>
    </x:row>
    <x:row r="33" spans="1:20" ht="5.0999999999999996" customHeight="1"/>
    <x:row r="34" spans="1:20" ht="15" customHeight="1">
      <x:c r="A34" s="42"/>
      <x:c r="B34" s="76"/>
      <x:c r="C34" s="76"/>
      <x:c r="D34" s="76"/>
      <x:c r="E34" s="76"/>
      <x:c r="F34" s="76"/>
      <x:c r="G34" s="76"/>
      <x:c r="H34" s="76"/>
      <x:c r="I34" s="76"/>
      <x:c r="J34" s="76"/>
      <x:c r="K34" s="76"/>
      <x:c r="L34" s="76"/>
      <x:c r="M34" s="76"/>
      <x:c r="N34" s="76"/>
      <x:c r="O34" s="76"/>
      <x:c r="P34" s="76"/>
      <x:c r="Q34" s="76"/>
      <x:c r="R34" s="76"/>
    </x:row>
    <x:row r="35" spans="1:20" ht="15" customHeight="1">
      <x:c r="A35" s="42"/>
      <x:c r="B35" s="76" t="s">
        <x:v>0</x:v>
      </x:c>
      <x:c r="C35" s="76"/>
      <x:c r="D35" s="76"/>
      <x:c r="E35" s="76"/>
      <x:c r="F35" s="77">
        <x:f>IFERROR(YEAR(F38),"--")</x:f>
        <x:v>2022</x:v>
      </x:c>
      <x:c r="G35" s="77">
        <x:f t="shared" ref="G35:R35" si="4">IFERROR(YEAR(G38),"--")</x:f>
        <x:v>2022</x:v>
      </x:c>
      <x:c r="H35" s="77">
        <x:f t="shared" si="4"/>
        <x:v>2022</x:v>
      </x:c>
      <x:c r="I35" s="77">
        <x:f t="shared" si="4"/>
        <x:v>2022</x:v>
      </x:c>
      <x:c r="J35" s="77">
        <x:f t="shared" si="4"/>
        <x:v>2022</x:v>
      </x:c>
      <x:c r="K35" s="77">
        <x:f t="shared" si="4"/>
        <x:v>2022</x:v>
      </x:c>
      <x:c r="L35" s="77">
        <x:f t="shared" si="4"/>
        <x:v>2022</x:v>
      </x:c>
      <x:c r="M35" s="77">
        <x:f t="shared" si="4"/>
        <x:v>2022</x:v>
      </x:c>
      <x:c r="N35" s="77">
        <x:f t="shared" si="4"/>
        <x:v>2022</x:v>
      </x:c>
      <x:c r="O35" s="77">
        <x:f t="shared" si="4"/>
        <x:v>2022</x:v>
      </x:c>
      <x:c r="P35" s="77">
        <x:f t="shared" si="4"/>
        <x:v>2022</x:v>
      </x:c>
      <x:c r="Q35" s="77">
        <x:f t="shared" si="4"/>
        <x:v>2022</x:v>
      </x:c>
      <x:c r="R35" s="77">
        <x:f t="shared" si="4"/>
        <x:v>2022</x:v>
      </x:c>
    </x:row>
    <x:row r="36" spans="1:20" ht="15" customHeight="1">
      <x:c r="A36" s="42"/>
      <x:c r="B36" s="76" t="s">
        <x:v>137</x:v>
      </x:c>
      <x:c r="C36" s="76"/>
      <x:c r="D36" s="76"/>
      <x:c r="E36" s="76"/>
      <x:c r="F36" s="78" t="str">
        <x:f>IFERROR(ROUNDUP(MONTH(F38)/3,0)&amp;"Q"&amp;YEAR(F38),0)</x:f>
        <x:v>4Q2022</x:v>
      </x:c>
      <x:c r="G36" s="78" t="str">
        <x:f t="shared" ref="G36:R36" si="5">IFERROR(ROUNDUP(MONTH(G38)/3,0)&amp;"Q"&amp;YEAR(G38),0)</x:f>
        <x:v>4Q2022</x:v>
      </x:c>
      <x:c r="H36" s="78" t="str">
        <x:f t="shared" si="5"/>
        <x:v>4Q2022</x:v>
      </x:c>
      <x:c r="I36" s="78" t="str">
        <x:f t="shared" si="5"/>
        <x:v>4Q2022</x:v>
      </x:c>
      <x:c r="J36" s="78" t="str">
        <x:f t="shared" si="5"/>
        <x:v>4Q2022</x:v>
      </x:c>
      <x:c r="K36" s="78" t="str">
        <x:f t="shared" si="5"/>
        <x:v>4Q2022</x:v>
      </x:c>
      <x:c r="L36" s="78" t="str">
        <x:f t="shared" si="5"/>
        <x:v>4Q2022</x:v>
      </x:c>
      <x:c r="M36" s="78" t="str">
        <x:f t="shared" si="5"/>
        <x:v>4Q2022</x:v>
      </x:c>
      <x:c r="N36" s="78" t="str">
        <x:f t="shared" si="5"/>
        <x:v>4Q2022</x:v>
      </x:c>
      <x:c r="O36" s="78" t="str">
        <x:f t="shared" si="5"/>
        <x:v>4Q2022</x:v>
      </x:c>
      <x:c r="P36" s="78" t="str">
        <x:f t="shared" si="5"/>
        <x:v>4Q2022</x:v>
      </x:c>
      <x:c r="Q36" s="78" t="str">
        <x:f t="shared" si="5"/>
        <x:v>4Q2022</x:v>
      </x:c>
      <x:c r="R36" s="78" t="str">
        <x:f t="shared" si="5"/>
        <x:v>4Q2022</x:v>
      </x:c>
    </x:row>
    <x:row r="37" spans="1:20" ht="15" customHeight="1">
      <x:c r="A37" s="42"/>
      <x:c r="B37" s="76" t="s">
        <x:v>138</x:v>
      </x:c>
      <x:c r="C37" s="76"/>
      <x:c r="D37" s="76"/>
      <x:c r="E37" s="76"/>
      <x:c r="F37" s="79">
        <x:f>IFERROR(EOMONTH(F38,0),"--")</x:f>
        <x:v>44865</x:v>
      </x:c>
      <x:c r="G37" s="79">
        <x:f t="shared" ref="G37:R37" si="6">IFERROR(EOMONTH(G38,0),"--")</x:f>
        <x:v>44865</x:v>
      </x:c>
      <x:c r="H37" s="79">
        <x:f t="shared" si="6"/>
        <x:v>44865</x:v>
      </x:c>
      <x:c r="I37" s="79">
        <x:f t="shared" si="6"/>
        <x:v>44865</x:v>
      </x:c>
      <x:c r="J37" s="79">
        <x:f t="shared" si="6"/>
        <x:v>44895</x:v>
      </x:c>
      <x:c r="K37" s="79">
        <x:f t="shared" si="6"/>
        <x:v>44895</x:v>
      </x:c>
      <x:c r="L37" s="79">
        <x:f t="shared" si="6"/>
        <x:v>44895</x:v>
      </x:c>
      <x:c r="M37" s="79">
        <x:f t="shared" si="6"/>
        <x:v>44895</x:v>
      </x:c>
      <x:c r="N37" s="79">
        <x:f t="shared" si="6"/>
        <x:v>44926</x:v>
      </x:c>
      <x:c r="O37" s="79">
        <x:f t="shared" si="6"/>
        <x:v>44926</x:v>
      </x:c>
      <x:c r="P37" s="79">
        <x:f t="shared" si="6"/>
        <x:v>44926</x:v>
      </x:c>
      <x:c r="Q37" s="79">
        <x:f t="shared" si="6"/>
        <x:v>44926</x:v>
      </x:c>
      <x:c r="R37" s="79">
        <x:f t="shared" si="6"/>
        <x:v>44926</x:v>
      </x:c>
    </x:row>
    <x:row r="38" spans="1:20" ht="15" customHeight="1">
      <x:c r="A38" s="42"/>
      <x:c r="B38" s="46" t="s">
        <x:v>139</x:v>
      </x:c>
      <x:c r="C38" s="46"/>
      <x:c r="D38" s="47" t="s">
        <x:v>140</x:v>
      </x:c>
      <x:c r="E38" s="46"/>
      <x:c r="F38" s="80">
        <x:v>44841</x:v>
      </x:c>
      <x:c r="G38" s="81">
        <x:f>IFERROR(F38+7,"--")</x:f>
        <x:v>44848</x:v>
      </x:c>
      <x:c r="H38" s="81">
        <x:f t="shared" ref="H38:R38" si="7">IFERROR(G38+7,"--")</x:f>
        <x:v>44855</x:v>
      </x:c>
      <x:c r="I38" s="81">
        <x:f t="shared" si="7"/>
        <x:v>44862</x:v>
      </x:c>
      <x:c r="J38" s="81">
        <x:f t="shared" si="7"/>
        <x:v>44869</x:v>
      </x:c>
      <x:c r="K38" s="81">
        <x:f t="shared" si="7"/>
        <x:v>44876</x:v>
      </x:c>
      <x:c r="L38" s="81">
        <x:f t="shared" si="7"/>
        <x:v>44883</x:v>
      </x:c>
      <x:c r="M38" s="81">
        <x:f t="shared" si="7"/>
        <x:v>44890</x:v>
      </x:c>
      <x:c r="N38" s="81">
        <x:f t="shared" si="7"/>
        <x:v>44897</x:v>
      </x:c>
      <x:c r="O38" s="81">
        <x:f t="shared" si="7"/>
        <x:v>44904</x:v>
      </x:c>
      <x:c r="P38" s="81">
        <x:f t="shared" si="7"/>
        <x:v>44911</x:v>
      </x:c>
      <x:c r="Q38" s="81">
        <x:f t="shared" si="7"/>
        <x:v>44918</x:v>
      </x:c>
      <x:c r="R38" s="81">
        <x:f t="shared" si="7"/>
        <x:v>44925</x:v>
      </x:c>
    </x:row>
    <x:row r="39" spans="1:20" ht="5.0999999999999996" customHeight="1"/>
    <x:row r="40" spans="1:20" ht="15" customHeight="1">
      <x:c r="B40" s="42" t="s">
        <x:v>141</x:v>
      </x:c>
      <x:c r="F40" s="56">
        <x:f>'AR Analysis  - Template'!AS19</x:f>
        <x:v>0</x:v>
      </x:c>
      <x:c r="G40" s="56">
        <x:f>'AR Analysis  - Template'!AT19</x:f>
        <x:v>0</x:v>
      </x:c>
      <x:c r="H40" s="56">
        <x:f>'AR Analysis  - Template'!AU19</x:f>
        <x:v>0</x:v>
      </x:c>
      <x:c r="I40" s="56">
        <x:f>'AR Analysis  - Template'!AV19</x:f>
        <x:v>0</x:v>
      </x:c>
      <x:c r="J40" s="56">
        <x:f>'AR Analysis  - Template'!AW19</x:f>
        <x:v>0</x:v>
      </x:c>
      <x:c r="K40" s="56">
        <x:f>'AR Analysis  - Template'!AX19</x:f>
        <x:v>0</x:v>
      </x:c>
      <x:c r="L40" s="56">
        <x:f>'AR Analysis  - Template'!AY19</x:f>
        <x:v>0</x:v>
      </x:c>
      <x:c r="M40" s="56">
        <x:f>'AR Analysis  - Template'!AZ19</x:f>
        <x:v>0</x:v>
      </x:c>
      <x:c r="N40" s="56">
        <x:f>'AR Analysis  - Template'!BA19</x:f>
        <x:v>0</x:v>
      </x:c>
      <x:c r="O40" s="56">
        <x:f>'AR Analysis  - Template'!BB19</x:f>
        <x:v>0</x:v>
      </x:c>
      <x:c r="P40" s="56">
        <x:f>'AR Analysis  - Template'!BC19</x:f>
        <x:v>0</x:v>
      </x:c>
      <x:c r="Q40" s="56">
        <x:f>'AR Analysis  - Template'!BD19</x:f>
        <x:v>0</x:v>
      </x:c>
      <x:c r="R40" s="56">
        <x:f>'AR Analysis  - Template'!BE19</x:f>
        <x:v>0</x:v>
      </x:c>
      <x:c r="T40" s="40"/>
    </x:row>
    <x:row r="41" spans="1:20" ht="15" customHeight="1">
      <x:c r="B41" s="42" t="s">
        <x:v>142</x:v>
      </x:c>
      <x:c r="F41" s="56">
        <x:f>'AR Analysis  - Template'!AS20</x:f>
        <x:v>0</x:v>
      </x:c>
      <x:c r="G41" s="56">
        <x:f>'AR Analysis  - Template'!AT20</x:f>
        <x:v>0</x:v>
      </x:c>
      <x:c r="H41" s="56">
        <x:f>'AR Analysis  - Template'!AU20</x:f>
        <x:v>0</x:v>
      </x:c>
      <x:c r="I41" s="56">
        <x:f>'AR Analysis  - Template'!AV20</x:f>
        <x:v>0</x:v>
      </x:c>
      <x:c r="J41" s="56">
        <x:f>'AR Analysis  - Template'!AW20</x:f>
        <x:v>0</x:v>
      </x:c>
      <x:c r="K41" s="56">
        <x:f>'AR Analysis  - Template'!AX20</x:f>
        <x:v>0</x:v>
      </x:c>
      <x:c r="L41" s="56">
        <x:f>'AR Analysis  - Template'!AY20</x:f>
        <x:v>0</x:v>
      </x:c>
      <x:c r="M41" s="56">
        <x:f>'AR Analysis  - Template'!AZ20</x:f>
        <x:v>0</x:v>
      </x:c>
      <x:c r="N41" s="56">
        <x:f>'AR Analysis  - Template'!BA20</x:f>
        <x:v>0</x:v>
      </x:c>
      <x:c r="O41" s="56">
        <x:f>'AR Analysis  - Template'!BB20</x:f>
        <x:v>0</x:v>
      </x:c>
      <x:c r="P41" s="56">
        <x:f>'AR Analysis  - Template'!BC20</x:f>
        <x:v>0</x:v>
      </x:c>
      <x:c r="Q41" s="56">
        <x:f>'AR Analysis  - Template'!BD20</x:f>
        <x:v>0</x:v>
      </x:c>
      <x:c r="R41" s="56">
        <x:f>'AR Analysis  - Template'!BE20</x:f>
        <x:v>0</x:v>
      </x:c>
    </x:row>
    <x:row r="42" spans="1:20" ht="15" customHeight="1">
      <x:c r="B42" s="42" t="s">
        <x:v>143</x:v>
      </x:c>
      <x:c r="F42" s="56">
        <x:f>'AR Analysis  - Template'!AS21</x:f>
        <x:v>0</x:v>
      </x:c>
      <x:c r="G42" s="56">
        <x:f>'AR Analysis  - Template'!AT21</x:f>
        <x:v>0</x:v>
      </x:c>
      <x:c r="H42" s="56">
        <x:f>'AR Analysis  - Template'!AU21</x:f>
        <x:v>0</x:v>
      </x:c>
      <x:c r="I42" s="56">
        <x:f>'AR Analysis  - Template'!AV21</x:f>
        <x:v>0</x:v>
      </x:c>
      <x:c r="J42" s="56">
        <x:f>'AR Analysis  - Template'!AW21</x:f>
        <x:v>0</x:v>
      </x:c>
      <x:c r="K42" s="56">
        <x:f>'AR Analysis  - Template'!AX21</x:f>
        <x:v>0</x:v>
      </x:c>
      <x:c r="L42" s="56">
        <x:f>'AR Analysis  - Template'!AY21</x:f>
        <x:v>0</x:v>
      </x:c>
      <x:c r="M42" s="56">
        <x:f>'AR Analysis  - Template'!AZ21</x:f>
        <x:v>0</x:v>
      </x:c>
      <x:c r="N42" s="56">
        <x:f>'AR Analysis  - Template'!BA21</x:f>
        <x:v>0</x:v>
      </x:c>
      <x:c r="O42" s="56">
        <x:f>'AR Analysis  - Template'!BB21</x:f>
        <x:v>0</x:v>
      </x:c>
      <x:c r="P42" s="56">
        <x:f>'AR Analysis  - Template'!BC21</x:f>
        <x:v>0</x:v>
      </x:c>
      <x:c r="Q42" s="56">
        <x:f>'AR Analysis  - Template'!BD21</x:f>
        <x:v>0</x:v>
      </x:c>
      <x:c r="R42" s="56">
        <x:f>'AR Analysis  - Template'!BE21</x:f>
        <x:v>0</x:v>
      </x:c>
    </x:row>
    <x:row r="43" spans="1:20" ht="5.0999999999999996" customHeight="1">
      <x:c r="F43" s="56"/>
      <x:c r="G43" s="56"/>
      <x:c r="H43" s="56"/>
      <x:c r="I43" s="56"/>
      <x:c r="J43" s="56"/>
      <x:c r="K43" s="56"/>
      <x:c r="L43" s="56"/>
      <x:c r="M43" s="56"/>
      <x:c r="N43" s="56"/>
      <x:c r="O43" s="56"/>
      <x:c r="P43" s="56"/>
      <x:c r="Q43" s="56"/>
      <x:c r="R43" s="56"/>
    </x:row>
    <x:row r="44" spans="1:20" ht="15" customHeight="1">
      <x:c r="B44" s="82" t="s">
        <x:v>144</x:v>
      </x:c>
      <x:c r="F44" s="54">
        <x:f>'AR Analysis  - Template'!AS24</x:f>
        <x:v>0</x:v>
      </x:c>
      <x:c r="G44" s="54">
        <x:f>'AR Analysis  - Template'!AT24</x:f>
        <x:v>0</x:v>
      </x:c>
      <x:c r="H44" s="54">
        <x:f>'AR Analysis  - Template'!AU24</x:f>
        <x:v>0</x:v>
      </x:c>
      <x:c r="I44" s="54">
        <x:f>'AR Analysis  - Template'!AV24</x:f>
        <x:v>0</x:v>
      </x:c>
      <x:c r="J44" s="54">
        <x:f>'AR Analysis  - Template'!AW24</x:f>
        <x:v>0</x:v>
      </x:c>
      <x:c r="K44" s="54">
        <x:f>'AR Analysis  - Template'!AX24</x:f>
        <x:v>0</x:v>
      </x:c>
      <x:c r="L44" s="54">
        <x:f>'AR Analysis  - Template'!AY24</x:f>
        <x:v>0</x:v>
      </x:c>
      <x:c r="M44" s="54">
        <x:f>'AR Analysis  - Template'!AZ24</x:f>
        <x:v>0</x:v>
      </x:c>
      <x:c r="N44" s="54">
        <x:f>'AR Analysis  - Template'!BA24</x:f>
        <x:v>0</x:v>
      </x:c>
      <x:c r="O44" s="54">
        <x:f>'AR Analysis  - Template'!BB24</x:f>
        <x:v>0</x:v>
      </x:c>
      <x:c r="P44" s="54">
        <x:f>'AR Analysis  - Template'!BC24</x:f>
        <x:v>0</x:v>
      </x:c>
      <x:c r="Q44" s="54">
        <x:f>'AR Analysis  - Template'!BD24</x:f>
        <x:v>0</x:v>
      </x:c>
      <x:c r="R44" s="54">
        <x:f>'AR Analysis  - Template'!BE24</x:f>
        <x:v>0</x:v>
      </x:c>
    </x:row>
    <x:row r="45" spans="1:20" s="39" customFormat="1" ht="15" customHeight="1">
      <x:c r="B45" s="83" t="s">
        <x:v>145</x:v>
      </x:c>
      <x:c r="F45" s="86">
        <x:f>'AR Analysis  - Template'!AS25</x:f>
        <x:v>0</x:v>
      </x:c>
      <x:c r="G45" s="86">
        <x:f>'AR Analysis  - Template'!AT25</x:f>
        <x:v>0</x:v>
      </x:c>
      <x:c r="H45" s="86">
        <x:f>'AR Analysis  - Template'!AU25</x:f>
        <x:v>0</x:v>
      </x:c>
      <x:c r="I45" s="86">
        <x:f>'AR Analysis  - Template'!AV25</x:f>
        <x:v>0</x:v>
      </x:c>
      <x:c r="J45" s="86">
        <x:f>'AR Analysis  - Template'!AW25</x:f>
        <x:v>0</x:v>
      </x:c>
      <x:c r="K45" s="86">
        <x:f>'AR Analysis  - Template'!AX25</x:f>
        <x:v>0</x:v>
      </x:c>
      <x:c r="L45" s="86">
        <x:f>'AR Analysis  - Template'!AY25</x:f>
        <x:v>0</x:v>
      </x:c>
      <x:c r="M45" s="86">
        <x:f>'AR Analysis  - Template'!AZ25</x:f>
        <x:v>0</x:v>
      </x:c>
      <x:c r="N45" s="86">
        <x:f>'AR Analysis  - Template'!BA25</x:f>
        <x:v>0</x:v>
      </x:c>
      <x:c r="O45" s="86">
        <x:f>'AR Analysis  - Template'!BB25</x:f>
        <x:v>0</x:v>
      </x:c>
      <x:c r="P45" s="86">
        <x:f>'AR Analysis  - Template'!BC25</x:f>
        <x:v>0</x:v>
      </x:c>
      <x:c r="Q45" s="86">
        <x:f>'AR Analysis  - Template'!BD25</x:f>
        <x:v>0</x:v>
      </x:c>
      <x:c r="R45" s="86">
        <x:f>'AR Analysis  - Template'!BE25</x:f>
        <x:v>0</x:v>
      </x:c>
    </x:row>
    <x:row r="46" spans="1:20" s="39" customFormat="1" ht="15" customHeight="1">
      <x:c r="B46" s="84" t="s">
        <x:v>146</x:v>
      </x:c>
      <x:c r="F46" s="106">
        <x:f>'AR Analysis  - Template'!AS26</x:f>
        <x:v>0</x:v>
      </x:c>
      <x:c r="G46" s="106">
        <x:f>'AR Analysis  - Template'!AT26</x:f>
        <x:v>0</x:v>
      </x:c>
      <x:c r="H46" s="106">
        <x:f>'AR Analysis  - Template'!AU26</x:f>
        <x:v>0</x:v>
      </x:c>
      <x:c r="I46" s="106">
        <x:f>'AR Analysis  - Template'!AV26</x:f>
        <x:v>0</x:v>
      </x:c>
      <x:c r="J46" s="106">
        <x:f>'AR Analysis  - Template'!AW26</x:f>
        <x:v>0</x:v>
      </x:c>
      <x:c r="K46" s="106">
        <x:f>'AR Analysis  - Template'!AX26</x:f>
        <x:v>0</x:v>
      </x:c>
      <x:c r="L46" s="106">
        <x:f>'AR Analysis  - Template'!AY26</x:f>
        <x:v>0</x:v>
      </x:c>
      <x:c r="M46" s="106">
        <x:f>'AR Analysis  - Template'!AZ26</x:f>
        <x:v>0</x:v>
      </x:c>
      <x:c r="N46" s="106">
        <x:f>'AR Analysis  - Template'!BA26</x:f>
        <x:v>0</x:v>
      </x:c>
      <x:c r="O46" s="106">
        <x:f>'AR Analysis  - Template'!BB26</x:f>
        <x:v>0</x:v>
      </x:c>
      <x:c r="P46" s="106">
        <x:f>'AR Analysis  - Template'!BC26</x:f>
        <x:v>0</x:v>
      </x:c>
      <x:c r="Q46" s="106">
        <x:f>'AR Analysis  - Template'!BD26</x:f>
        <x:v>0</x:v>
      </x:c>
      <x:c r="R46" s="106">
        <x:f>'AR Analysis  - Template'!BE26</x:f>
        <x:v>0</x:v>
      </x:c>
    </x:row>
    <x:row r="47" spans="1:20" ht="15" customHeight="1">
      <x:c r="A47" s="42"/>
    </x:row>
    <x:row r="48" spans="1:20" ht="15" customHeight="1">
      <x:c r="A48" s="42"/>
    </x:row>
    <x:row r="49" spans="1:1" ht="15" customHeight="1">
      <x:c r="A49" s="42"/>
    </x:row>
    <x:row r="50" spans="1:1" ht="15" customHeight="1">
      <x:c r="A50" s="42"/>
    </x:row>
    <x:row r="51" spans="1:1" ht="15" customHeight="1">
      <x:c r="A51" s="42"/>
    </x:row>
    <x:row r="52" spans="1:1" ht="15" customHeight="1">
      <x:c r="A52" s="42"/>
    </x:row>
    <x:row r="53" spans="1:1" ht="15" customHeight="1">
      <x:c r="A53" s="42"/>
    </x:row>
    <x:row r="54" spans="1:1" ht="15" customHeight="1">
      <x:c r="A54" s="42"/>
    </x:row>
    <x:row r="55" spans="1:1" ht="15" customHeight="1">
      <x:c r="A55" s="42"/>
    </x:row>
    <x:row r="56" spans="1:1" ht="15" customHeight="1">
      <x:c r="A56" s="42"/>
    </x:row>
    <x:row r="57" spans="1:1" ht="15" customHeight="1">
      <x:c r="A57" s="42"/>
    </x:row>
    <x:row r="58" spans="1:1" ht="15" customHeight="1">
      <x:c r="A58" s="42"/>
    </x:row>
    <x:row r="59" spans="1:1" ht="15" customHeight="1">
      <x:c r="A59" s="42"/>
    </x:row>
    <x:row r="60" spans="1:1" ht="15" customHeight="1">
      <x:c r="A60" s="42"/>
    </x:row>
    <x:row r="61" spans="1:1" ht="15" customHeight="1">
      <x:c r="A61" s="42"/>
    </x:row>
    <x:row r="62" spans="1:1" ht="15" customHeight="1">
      <x:c r="A62" s="42"/>
    </x:row>
    <x:row r="63" spans="1:1" ht="15" customHeight="1">
      <x:c r="A63" s="42"/>
    </x:row>
    <x:row r="65" spans="1:18" ht="15" customHeight="1">
      <x:c r="A65" s="39" t="s">
        <x:v>94</x:v>
      </x:c>
      <x:c r="B65" s="45" t="s">
        <x:v>147</x:v>
      </x:c>
      <x:c r="C65" s="45"/>
      <x:c r="D65" s="45"/>
      <x:c r="E65" s="45"/>
      <x:c r="F65" s="45"/>
      <x:c r="G65" s="45"/>
      <x:c r="H65" s="45"/>
      <x:c r="I65" s="45"/>
      <x:c r="J65" s="45"/>
      <x:c r="K65" s="45"/>
      <x:c r="L65" s="45"/>
      <x:c r="M65" s="45"/>
      <x:c r="N65" s="45"/>
      <x:c r="O65" s="45"/>
      <x:c r="P65" s="45"/>
      <x:c r="Q65" s="45"/>
      <x:c r="R65" s="45"/>
    </x:row>
    <x:row r="66" spans="1:18" s="39" customFormat="1" ht="5.0999999999999996" customHeight="1"/>
    <x:row r="67" spans="1:18" s="39" customFormat="1" ht="15" customHeight="1">
      <x:c r="B67" s="85" t="str">
        <x:f>IFERROR(B44,"--")</x:f>
        <x:v>Ending A/R</x:v>
      </x:c>
      <x:c r="F67" s="86">
        <x:f t="shared" ref="F67:R67" si="8">IFERROR(F44,"--")</x:f>
        <x:v>0</x:v>
      </x:c>
      <x:c r="G67" s="86">
        <x:f t="shared" si="8"/>
        <x:v>0</x:v>
      </x:c>
      <x:c r="H67" s="86">
        <x:f t="shared" si="8"/>
        <x:v>0</x:v>
      </x:c>
      <x:c r="I67" s="86">
        <x:f>IFERROR(I44,"--")</x:f>
        <x:v>0</x:v>
      </x:c>
      <x:c r="J67" s="86">
        <x:f t="shared" si="8"/>
        <x:v>0</x:v>
      </x:c>
      <x:c r="K67" s="86">
        <x:f t="shared" si="8"/>
        <x:v>0</x:v>
      </x:c>
      <x:c r="L67" s="86">
        <x:f t="shared" si="8"/>
        <x:v>0</x:v>
      </x:c>
      <x:c r="M67" s="86">
        <x:f t="shared" si="8"/>
        <x:v>0</x:v>
      </x:c>
      <x:c r="N67" s="86">
        <x:f t="shared" si="8"/>
        <x:v>0</x:v>
      </x:c>
      <x:c r="O67" s="86">
        <x:f t="shared" si="8"/>
        <x:v>0</x:v>
      </x:c>
      <x:c r="P67" s="86">
        <x:f t="shared" si="8"/>
        <x:v>0</x:v>
      </x:c>
      <x:c r="Q67" s="86">
        <x:f t="shared" si="8"/>
        <x:v>0</x:v>
      </x:c>
      <x:c r="R67" s="86">
        <x:f t="shared" si="8"/>
        <x:v>0</x:v>
      </x:c>
    </x:row>
    <x:row r="68" spans="1:18" s="39" customFormat="1" ht="5.0999999999999996" customHeight="1"/>
    <x:row r="69" spans="1:18" s="39" customFormat="1" ht="15" customHeight="1">
      <x:c r="B69" s="87" t="s">
        <x:v>148</x:v>
      </x:c>
    </x:row>
    <x:row r="70" spans="1:18" s="39" customFormat="1" ht="15" customHeight="1">
      <x:c r="B70" s="88" t="s">
        <x:v>149</x:v>
      </x:c>
      <x:c r="C70" s="89"/>
      <x:c r="D70" s="90">
        <x:v>0</x:v>
      </x:c>
      <x:c r="F70" s="91">
        <x:f t="shared" ref="F70:R74" si="9">IFERROR(-F$67*$D70,"--")</x:f>
        <x:v>0</x:v>
      </x:c>
      <x:c r="G70" s="91">
        <x:f t="shared" si="9"/>
        <x:v>0</x:v>
      </x:c>
      <x:c r="H70" s="91">
        <x:f t="shared" si="9"/>
        <x:v>0</x:v>
      </x:c>
      <x:c r="I70" s="91">
        <x:f t="shared" si="9"/>
        <x:v>0</x:v>
      </x:c>
      <x:c r="J70" s="91">
        <x:f t="shared" si="9"/>
        <x:v>0</x:v>
      </x:c>
      <x:c r="K70" s="91">
        <x:f t="shared" si="9"/>
        <x:v>0</x:v>
      </x:c>
      <x:c r="L70" s="91">
        <x:f t="shared" si="9"/>
        <x:v>0</x:v>
      </x:c>
      <x:c r="M70" s="91">
        <x:f t="shared" si="9"/>
        <x:v>0</x:v>
      </x:c>
      <x:c r="N70" s="91">
        <x:f t="shared" si="9"/>
        <x:v>0</x:v>
      </x:c>
      <x:c r="O70" s="91">
        <x:f t="shared" si="9"/>
        <x:v>0</x:v>
      </x:c>
      <x:c r="P70" s="91">
        <x:f t="shared" si="9"/>
        <x:v>0</x:v>
      </x:c>
      <x:c r="Q70" s="91">
        <x:f t="shared" si="9"/>
        <x:v>0</x:v>
      </x:c>
      <x:c r="R70" s="91">
        <x:f t="shared" si="9"/>
        <x:v>0</x:v>
      </x:c>
    </x:row>
    <x:row r="71" spans="1:18" s="39" customFormat="1" ht="15" customHeight="1">
      <x:c r="B71" s="88" t="s">
        <x:v>150</x:v>
      </x:c>
      <x:c r="C71" s="89"/>
      <x:c r="D71" s="90">
        <x:v>0.02</x:v>
      </x:c>
      <x:c r="F71" s="91">
        <x:f t="shared" si="9"/>
        <x:v>0</x:v>
      </x:c>
      <x:c r="G71" s="91">
        <x:f t="shared" si="9"/>
        <x:v>0</x:v>
      </x:c>
      <x:c r="H71" s="91">
        <x:f t="shared" si="9"/>
        <x:v>0</x:v>
      </x:c>
      <x:c r="I71" s="91">
        <x:f t="shared" si="9"/>
        <x:v>0</x:v>
      </x:c>
      <x:c r="J71" s="91">
        <x:f t="shared" si="9"/>
        <x:v>0</x:v>
      </x:c>
      <x:c r="K71" s="91">
        <x:f t="shared" si="9"/>
        <x:v>0</x:v>
      </x:c>
      <x:c r="L71" s="91">
        <x:f t="shared" si="9"/>
        <x:v>0</x:v>
      </x:c>
      <x:c r="M71" s="91">
        <x:f t="shared" si="9"/>
        <x:v>0</x:v>
      </x:c>
      <x:c r="N71" s="91">
        <x:f t="shared" si="9"/>
        <x:v>0</x:v>
      </x:c>
      <x:c r="O71" s="91">
        <x:f t="shared" si="9"/>
        <x:v>0</x:v>
      </x:c>
      <x:c r="P71" s="91">
        <x:f t="shared" si="9"/>
        <x:v>0</x:v>
      </x:c>
      <x:c r="Q71" s="91">
        <x:f t="shared" si="9"/>
        <x:v>0</x:v>
      </x:c>
      <x:c r="R71" s="91">
        <x:f t="shared" si="9"/>
        <x:v>0</x:v>
      </x:c>
    </x:row>
    <x:row r="72" spans="1:18" s="39" customFormat="1" ht="15" customHeight="1">
      <x:c r="B72" s="88" t="s">
        <x:v>151</x:v>
      </x:c>
      <x:c r="C72" s="89"/>
      <x:c r="D72" s="90">
        <x:v>0.02</x:v>
      </x:c>
      <x:c r="F72" s="91">
        <x:f t="shared" si="9"/>
        <x:v>0</x:v>
      </x:c>
      <x:c r="G72" s="91">
        <x:f t="shared" si="9"/>
        <x:v>0</x:v>
      </x:c>
      <x:c r="H72" s="91">
        <x:f t="shared" si="9"/>
        <x:v>0</x:v>
      </x:c>
      <x:c r="I72" s="91">
        <x:f t="shared" si="9"/>
        <x:v>0</x:v>
      </x:c>
      <x:c r="J72" s="91">
        <x:f t="shared" si="9"/>
        <x:v>0</x:v>
      </x:c>
      <x:c r="K72" s="91">
        <x:f t="shared" si="9"/>
        <x:v>0</x:v>
      </x:c>
      <x:c r="L72" s="91">
        <x:f t="shared" si="9"/>
        <x:v>0</x:v>
      </x:c>
      <x:c r="M72" s="91">
        <x:f t="shared" si="9"/>
        <x:v>0</x:v>
      </x:c>
      <x:c r="N72" s="91">
        <x:f t="shared" si="9"/>
        <x:v>0</x:v>
      </x:c>
      <x:c r="O72" s="91">
        <x:f t="shared" si="9"/>
        <x:v>0</x:v>
      </x:c>
      <x:c r="P72" s="91">
        <x:f t="shared" si="9"/>
        <x:v>0</x:v>
      </x:c>
      <x:c r="Q72" s="91">
        <x:f t="shared" si="9"/>
        <x:v>0</x:v>
      </x:c>
      <x:c r="R72" s="91">
        <x:f t="shared" si="9"/>
        <x:v>0</x:v>
      </x:c>
    </x:row>
    <x:row r="73" spans="1:18" s="39" customFormat="1" ht="15" customHeight="1">
      <x:c r="B73" s="88" t="s">
        <x:v>152</x:v>
      </x:c>
      <x:c r="C73" s="89"/>
      <x:c r="D73" s="90">
        <x:v>0.01</x:v>
      </x:c>
      <x:c r="F73" s="91">
        <x:f t="shared" si="9"/>
        <x:v>0</x:v>
      </x:c>
      <x:c r="G73" s="91">
        <x:f t="shared" si="9"/>
        <x:v>0</x:v>
      </x:c>
      <x:c r="H73" s="91">
        <x:f t="shared" si="9"/>
        <x:v>0</x:v>
      </x:c>
      <x:c r="I73" s="91">
        <x:f t="shared" si="9"/>
        <x:v>0</x:v>
      </x:c>
      <x:c r="J73" s="91">
        <x:f t="shared" si="9"/>
        <x:v>0</x:v>
      </x:c>
      <x:c r="K73" s="91">
        <x:f t="shared" si="9"/>
        <x:v>0</x:v>
      </x:c>
      <x:c r="L73" s="91">
        <x:f t="shared" si="9"/>
        <x:v>0</x:v>
      </x:c>
      <x:c r="M73" s="91">
        <x:f t="shared" si="9"/>
        <x:v>0</x:v>
      </x:c>
      <x:c r="N73" s="91">
        <x:f t="shared" si="9"/>
        <x:v>0</x:v>
      </x:c>
      <x:c r="O73" s="91">
        <x:f t="shared" si="9"/>
        <x:v>0</x:v>
      </x:c>
      <x:c r="P73" s="91">
        <x:f t="shared" si="9"/>
        <x:v>0</x:v>
      </x:c>
      <x:c r="Q73" s="91">
        <x:f t="shared" si="9"/>
        <x:v>0</x:v>
      </x:c>
      <x:c r="R73" s="91">
        <x:f t="shared" si="9"/>
        <x:v>0</x:v>
      </x:c>
    </x:row>
    <x:row r="74" spans="1:18" s="39" customFormat="1" ht="15" customHeight="1">
      <x:c r="B74" s="88" t="s">
        <x:v>153</x:v>
      </x:c>
      <x:c r="C74" s="89"/>
      <x:c r="D74" s="90">
        <x:v>0</x:v>
      </x:c>
      <x:c r="F74" s="91">
        <x:f t="shared" si="9"/>
        <x:v>0</x:v>
      </x:c>
      <x:c r="G74" s="91">
        <x:f t="shared" si="9"/>
        <x:v>0</x:v>
      </x:c>
      <x:c r="H74" s="91">
        <x:f t="shared" si="9"/>
        <x:v>0</x:v>
      </x:c>
      <x:c r="I74" s="91">
        <x:f t="shared" si="9"/>
        <x:v>0</x:v>
      </x:c>
      <x:c r="J74" s="91">
        <x:f t="shared" si="9"/>
        <x:v>0</x:v>
      </x:c>
      <x:c r="K74" s="91">
        <x:f t="shared" si="9"/>
        <x:v>0</x:v>
      </x:c>
      <x:c r="L74" s="91">
        <x:f t="shared" si="9"/>
        <x:v>0</x:v>
      </x:c>
      <x:c r="M74" s="91">
        <x:f t="shared" si="9"/>
        <x:v>0</x:v>
      </x:c>
      <x:c r="N74" s="91">
        <x:f t="shared" si="9"/>
        <x:v>0</x:v>
      </x:c>
      <x:c r="O74" s="91">
        <x:f t="shared" si="9"/>
        <x:v>0</x:v>
      </x:c>
      <x:c r="P74" s="91">
        <x:f t="shared" si="9"/>
        <x:v>0</x:v>
      </x:c>
      <x:c r="Q74" s="91">
        <x:f t="shared" si="9"/>
        <x:v>0</x:v>
      </x:c>
      <x:c r="R74" s="91">
        <x:f t="shared" si="9"/>
        <x:v>0</x:v>
      </x:c>
    </x:row>
    <x:row r="75" spans="1:18" s="39" customFormat="1" ht="5.0999999999999996" customHeight="1"/>
    <x:row r="76" spans="1:18" s="39" customFormat="1" ht="15" customHeight="1">
      <x:c r="B76" s="82" t="str">
        <x:f>IFERROR(B69,"--")</x:f>
        <x:v>Ineligible Accounts</x:v>
      </x:c>
      <x:c r="F76" s="54">
        <x:f>IFERROR(SUM(F69:F75),"--")</x:f>
        <x:v>0</x:v>
      </x:c>
      <x:c r="G76" s="54">
        <x:f t="shared" ref="G76:R76" si="10">IFERROR(SUM(G69:G75),"--")</x:f>
        <x:v>0</x:v>
      </x:c>
      <x:c r="H76" s="54">
        <x:f t="shared" si="10"/>
        <x:v>0</x:v>
      </x:c>
      <x:c r="I76" s="54">
        <x:f t="shared" si="10"/>
        <x:v>0</x:v>
      </x:c>
      <x:c r="J76" s="54">
        <x:f t="shared" si="10"/>
        <x:v>0</x:v>
      </x:c>
      <x:c r="K76" s="54">
        <x:f t="shared" si="10"/>
        <x:v>0</x:v>
      </x:c>
      <x:c r="L76" s="54">
        <x:f t="shared" si="10"/>
        <x:v>0</x:v>
      </x:c>
      <x:c r="M76" s="54">
        <x:f t="shared" si="10"/>
        <x:v>0</x:v>
      </x:c>
      <x:c r="N76" s="54">
        <x:f t="shared" si="10"/>
        <x:v>0</x:v>
      </x:c>
      <x:c r="O76" s="54">
        <x:f t="shared" si="10"/>
        <x:v>0</x:v>
      </x:c>
      <x:c r="P76" s="54">
        <x:f t="shared" si="10"/>
        <x:v>0</x:v>
      </x:c>
      <x:c r="Q76" s="54">
        <x:f t="shared" si="10"/>
        <x:v>0</x:v>
      </x:c>
      <x:c r="R76" s="54">
        <x:f t="shared" si="10"/>
        <x:v>0</x:v>
      </x:c>
    </x:row>
    <x:row r="77" spans="1:18" s="39" customFormat="1" ht="5.0999999999999996" customHeight="1"/>
    <x:row r="78" spans="1:18" s="39" customFormat="1" ht="15" customHeight="1">
      <x:c r="B78" s="88" t="s">
        <x:v>154</x:v>
      </x:c>
      <x:c r="F78" s="86">
        <x:f>IFERROR(SUM(F67,F76),"--")</x:f>
        <x:v>0</x:v>
      </x:c>
      <x:c r="G78" s="86">
        <x:f t="shared" ref="G78:R78" si="11">IFERROR(SUM(G67,G76),"--")</x:f>
        <x:v>0</x:v>
      </x:c>
      <x:c r="H78" s="86">
        <x:f t="shared" si="11"/>
        <x:v>0</x:v>
      </x:c>
      <x:c r="I78" s="86">
        <x:f t="shared" si="11"/>
        <x:v>0</x:v>
      </x:c>
      <x:c r="J78" s="86">
        <x:f t="shared" si="11"/>
        <x:v>0</x:v>
      </x:c>
      <x:c r="K78" s="86">
        <x:f t="shared" si="11"/>
        <x:v>0</x:v>
      </x:c>
      <x:c r="L78" s="86">
        <x:f t="shared" si="11"/>
        <x:v>0</x:v>
      </x:c>
      <x:c r="M78" s="86">
        <x:f t="shared" si="11"/>
        <x:v>0</x:v>
      </x:c>
      <x:c r="N78" s="86">
        <x:f t="shared" si="11"/>
        <x:v>0</x:v>
      </x:c>
      <x:c r="O78" s="86">
        <x:f t="shared" si="11"/>
        <x:v>0</x:v>
      </x:c>
      <x:c r="P78" s="86">
        <x:f t="shared" si="11"/>
        <x:v>0</x:v>
      </x:c>
      <x:c r="Q78" s="86">
        <x:f t="shared" si="11"/>
        <x:v>0</x:v>
      </x:c>
      <x:c r="R78" s="86">
        <x:f t="shared" si="11"/>
        <x:v>0</x:v>
      </x:c>
    </x:row>
    <x:row r="79" spans="1:18" s="39" customFormat="1" ht="15" customHeight="1">
      <x:c r="B79" s="88" t="s">
        <x:v>155</x:v>
      </x:c>
      <x:c r="D79" s="90">
        <x:v>0.8</x:v>
      </x:c>
      <x:c r="F79" s="92">
        <x:f>IFERROR($D79,"--")</x:f>
        <x:v>0.8</x:v>
      </x:c>
      <x:c r="G79" s="92">
        <x:f t="shared" ref="G79:R79" si="12">IFERROR($D79,"--")</x:f>
        <x:v>0.8</x:v>
      </x:c>
      <x:c r="H79" s="92">
        <x:f t="shared" si="12"/>
        <x:v>0.8</x:v>
      </x:c>
      <x:c r="I79" s="92">
        <x:f t="shared" si="12"/>
        <x:v>0.8</x:v>
      </x:c>
      <x:c r="J79" s="92">
        <x:f t="shared" si="12"/>
        <x:v>0.8</x:v>
      </x:c>
      <x:c r="K79" s="92">
        <x:f t="shared" si="12"/>
        <x:v>0.8</x:v>
      </x:c>
      <x:c r="L79" s="92">
        <x:f t="shared" si="12"/>
        <x:v>0.8</x:v>
      </x:c>
      <x:c r="M79" s="92">
        <x:f t="shared" si="12"/>
        <x:v>0.8</x:v>
      </x:c>
      <x:c r="N79" s="92">
        <x:f t="shared" si="12"/>
        <x:v>0.8</x:v>
      </x:c>
      <x:c r="O79" s="92">
        <x:f t="shared" si="12"/>
        <x:v>0.8</x:v>
      </x:c>
      <x:c r="P79" s="92">
        <x:f t="shared" si="12"/>
        <x:v>0.8</x:v>
      </x:c>
      <x:c r="Q79" s="92">
        <x:f t="shared" si="12"/>
        <x:v>0.8</x:v>
      </x:c>
      <x:c r="R79" s="92">
        <x:f t="shared" si="12"/>
        <x:v>0.8</x:v>
      </x:c>
    </x:row>
    <x:row r="80" spans="1:18" s="39" customFormat="1" ht="15" customHeight="1">
      <x:c r="B80" s="82" t="s">
        <x:v>156</x:v>
      </x:c>
      <x:c r="F80" s="54">
        <x:f>IFERROR(F78*F79,"--")</x:f>
        <x:v>0</x:v>
      </x:c>
      <x:c r="G80" s="54">
        <x:f t="shared" ref="G80:R80" si="13">IFERROR(G78*G79,"--")</x:f>
        <x:v>0</x:v>
      </x:c>
      <x:c r="H80" s="54">
        <x:f t="shared" si="13"/>
        <x:v>0</x:v>
      </x:c>
      <x:c r="I80" s="54">
        <x:f t="shared" si="13"/>
        <x:v>0</x:v>
      </x:c>
      <x:c r="J80" s="54">
        <x:f t="shared" si="13"/>
        <x:v>0</x:v>
      </x:c>
      <x:c r="K80" s="54">
        <x:f t="shared" si="13"/>
        <x:v>0</x:v>
      </x:c>
      <x:c r="L80" s="54">
        <x:f t="shared" si="13"/>
        <x:v>0</x:v>
      </x:c>
      <x:c r="M80" s="54">
        <x:f t="shared" si="13"/>
        <x:v>0</x:v>
      </x:c>
      <x:c r="N80" s="54">
        <x:f t="shared" si="13"/>
        <x:v>0</x:v>
      </x:c>
      <x:c r="O80" s="54">
        <x:f t="shared" si="13"/>
        <x:v>0</x:v>
      </x:c>
      <x:c r="P80" s="54">
        <x:f t="shared" si="13"/>
        <x:v>0</x:v>
      </x:c>
      <x:c r="Q80" s="54">
        <x:f t="shared" si="13"/>
        <x:v>0</x:v>
      </x:c>
      <x:c r="R80" s="54">
        <x:f t="shared" si="13"/>
        <x:v>0</x:v>
      </x:c>
    </x:row>
    <x:row r="81" spans="1:18" s="39" customFormat="1" ht="15" customHeight="1">
      <x:c r="B81" s="88" t="s">
        <x:v>157</x:v>
      </x:c>
      <x:c r="D81" s="50">
        <x:v>20000</x:v>
      </x:c>
      <x:c r="F81" s="91">
        <x:f>IFERROR($D81,"--")</x:f>
        <x:v>20000</x:v>
      </x:c>
      <x:c r="G81" s="91">
        <x:f t="shared" ref="G81:R81" si="14">IFERROR($D81,"--")</x:f>
        <x:v>20000</x:v>
      </x:c>
      <x:c r="H81" s="91">
        <x:f t="shared" si="14"/>
        <x:v>20000</x:v>
      </x:c>
      <x:c r="I81" s="91">
        <x:f t="shared" si="14"/>
        <x:v>20000</x:v>
      </x:c>
      <x:c r="J81" s="91">
        <x:f t="shared" si="14"/>
        <x:v>20000</x:v>
      </x:c>
      <x:c r="K81" s="91">
        <x:f t="shared" si="14"/>
        <x:v>20000</x:v>
      </x:c>
      <x:c r="L81" s="91">
        <x:f t="shared" si="14"/>
        <x:v>20000</x:v>
      </x:c>
      <x:c r="M81" s="91">
        <x:f t="shared" si="14"/>
        <x:v>20000</x:v>
      </x:c>
      <x:c r="N81" s="91">
        <x:f t="shared" si="14"/>
        <x:v>20000</x:v>
      </x:c>
      <x:c r="O81" s="91">
        <x:f t="shared" si="14"/>
        <x:v>20000</x:v>
      </x:c>
      <x:c r="P81" s="91">
        <x:f t="shared" si="14"/>
        <x:v>20000</x:v>
      </x:c>
      <x:c r="Q81" s="91">
        <x:f t="shared" si="14"/>
        <x:v>20000</x:v>
      </x:c>
      <x:c r="R81" s="91">
        <x:f t="shared" si="14"/>
        <x:v>20000</x:v>
      </x:c>
    </x:row>
    <x:row r="82" spans="1:18" s="39" customFormat="1" ht="15" customHeight="1">
      <x:c r="B82" s="82" t="s">
        <x:v>156</x:v>
      </x:c>
      <x:c r="F82" s="54">
        <x:f>IFERROR(MIN(F80,F81),"--")</x:f>
        <x:v>0</x:v>
      </x:c>
      <x:c r="G82" s="54">
        <x:f t="shared" ref="G82:R82" si="15">IFERROR(MIN(G80,G81),"--")</x:f>
        <x:v>0</x:v>
      </x:c>
      <x:c r="H82" s="54">
        <x:f t="shared" si="15"/>
        <x:v>0</x:v>
      </x:c>
      <x:c r="I82" s="54">
        <x:f t="shared" si="15"/>
        <x:v>0</x:v>
      </x:c>
      <x:c r="J82" s="54">
        <x:f t="shared" si="15"/>
        <x:v>0</x:v>
      </x:c>
      <x:c r="K82" s="54">
        <x:f t="shared" si="15"/>
        <x:v>0</x:v>
      </x:c>
      <x:c r="L82" s="54">
        <x:f t="shared" si="15"/>
        <x:v>0</x:v>
      </x:c>
      <x:c r="M82" s="54">
        <x:f t="shared" si="15"/>
        <x:v>0</x:v>
      </x:c>
      <x:c r="N82" s="54">
        <x:f t="shared" si="15"/>
        <x:v>0</x:v>
      </x:c>
      <x:c r="O82" s="54">
        <x:f t="shared" si="15"/>
        <x:v>0</x:v>
      </x:c>
      <x:c r="P82" s="54">
        <x:f t="shared" si="15"/>
        <x:v>0</x:v>
      </x:c>
      <x:c r="Q82" s="54">
        <x:f t="shared" si="15"/>
        <x:v>0</x:v>
      </x:c>
      <x:c r="R82" s="54">
        <x:f t="shared" si="15"/>
        <x:v>0</x:v>
      </x:c>
    </x:row>
    <x:row r="83" spans="1:18" s="39" customFormat="1" ht="15" customHeight="1">
      <x:c r="B83" s="83" t="s">
        <x:v>158</x:v>
      </x:c>
      <x:c r="D83" s="50">
        <x:v>17500</x:v>
      </x:c>
      <x:c r="F83" s="91">
        <x:f>IFERROR($D83,"--")</x:f>
        <x:v>17500</x:v>
      </x:c>
      <x:c r="G83" s="91">
        <x:f t="shared" ref="G83:R84" si="16">IFERROR($D83,"--")</x:f>
        <x:v>17500</x:v>
      </x:c>
      <x:c r="H83" s="91">
        <x:f t="shared" si="16"/>
        <x:v>17500</x:v>
      </x:c>
      <x:c r="I83" s="91">
        <x:f t="shared" si="16"/>
        <x:v>17500</x:v>
      </x:c>
      <x:c r="J83" s="91">
        <x:f t="shared" si="16"/>
        <x:v>17500</x:v>
      </x:c>
      <x:c r="K83" s="91">
        <x:f t="shared" si="16"/>
        <x:v>17500</x:v>
      </x:c>
      <x:c r="L83" s="91">
        <x:f t="shared" si="16"/>
        <x:v>17500</x:v>
      </x:c>
      <x:c r="M83" s="91">
        <x:f t="shared" si="16"/>
        <x:v>17500</x:v>
      </x:c>
      <x:c r="N83" s="91">
        <x:f t="shared" si="16"/>
        <x:v>17500</x:v>
      </x:c>
      <x:c r="O83" s="91">
        <x:f t="shared" si="16"/>
        <x:v>17500</x:v>
      </x:c>
      <x:c r="P83" s="91">
        <x:f t="shared" si="16"/>
        <x:v>17500</x:v>
      </x:c>
      <x:c r="Q83" s="91">
        <x:f t="shared" si="16"/>
        <x:v>17500</x:v>
      </x:c>
      <x:c r="R83" s="91">
        <x:f t="shared" si="16"/>
        <x:v>17500</x:v>
      </x:c>
    </x:row>
    <x:row r="84" spans="1:18" s="39" customFormat="1" ht="15" customHeight="1">
      <x:c r="B84" s="83" t="s">
        <x:v>159</x:v>
      </x:c>
      <x:c r="D84" s="50">
        <x:v>2000</x:v>
      </x:c>
      <x:c r="F84" s="91">
        <x:f>IFERROR($D84,"--")</x:f>
        <x:v>2000</x:v>
      </x:c>
      <x:c r="G84" s="91">
        <x:f t="shared" si="16"/>
        <x:v>2000</x:v>
      </x:c>
      <x:c r="H84" s="91">
        <x:f t="shared" si="16"/>
        <x:v>2000</x:v>
      </x:c>
      <x:c r="I84" s="91">
        <x:f t="shared" si="16"/>
        <x:v>2000</x:v>
      </x:c>
      <x:c r="J84" s="91">
        <x:f t="shared" si="16"/>
        <x:v>2000</x:v>
      </x:c>
      <x:c r="K84" s="91">
        <x:f t="shared" si="16"/>
        <x:v>2000</x:v>
      </x:c>
      <x:c r="L84" s="91">
        <x:f t="shared" si="16"/>
        <x:v>2000</x:v>
      </x:c>
      <x:c r="M84" s="91">
        <x:f t="shared" si="16"/>
        <x:v>2000</x:v>
      </x:c>
      <x:c r="N84" s="91">
        <x:f t="shared" si="16"/>
        <x:v>2000</x:v>
      </x:c>
      <x:c r="O84" s="91">
        <x:f t="shared" si="16"/>
        <x:v>2000</x:v>
      </x:c>
      <x:c r="P84" s="91">
        <x:f t="shared" si="16"/>
        <x:v>2000</x:v>
      </x:c>
      <x:c r="Q84" s="91">
        <x:f t="shared" si="16"/>
        <x:v>2000</x:v>
      </x:c>
      <x:c r="R84" s="91">
        <x:f t="shared" si="16"/>
        <x:v>2000</x:v>
      </x:c>
    </x:row>
    <x:row r="85" spans="1:18" s="39" customFormat="1" ht="15" customHeight="1">
      <x:c r="B85" s="84" t="s">
        <x:v>160</x:v>
      </x:c>
      <x:c r="F85" s="93">
        <x:f>IFERROR(F82-SUM(F83:F84),"--")</x:f>
        <x:v>-19500</x:v>
      </x:c>
      <x:c r="G85" s="93">
        <x:f t="shared" ref="G85:R85" si="17">IFERROR(G82-SUM(G83:G84),"--")</x:f>
        <x:v>-19500</x:v>
      </x:c>
      <x:c r="H85" s="93">
        <x:f t="shared" si="17"/>
        <x:v>-19500</x:v>
      </x:c>
      <x:c r="I85" s="93">
        <x:f t="shared" si="17"/>
        <x:v>-19500</x:v>
      </x:c>
      <x:c r="J85" s="93">
        <x:f t="shared" si="17"/>
        <x:v>-19500</x:v>
      </x:c>
      <x:c r="K85" s="93">
        <x:f t="shared" si="17"/>
        <x:v>-19500</x:v>
      </x:c>
      <x:c r="L85" s="93">
        <x:f t="shared" si="17"/>
        <x:v>-19500</x:v>
      </x:c>
      <x:c r="M85" s="93">
        <x:f t="shared" si="17"/>
        <x:v>-19500</x:v>
      </x:c>
      <x:c r="N85" s="93">
        <x:f t="shared" si="17"/>
        <x:v>-19500</x:v>
      </x:c>
      <x:c r="O85" s="93">
        <x:f t="shared" si="17"/>
        <x:v>-19500</x:v>
      </x:c>
      <x:c r="P85" s="93">
        <x:f t="shared" si="17"/>
        <x:v>-19500</x:v>
      </x:c>
      <x:c r="Q85" s="93">
        <x:f t="shared" si="17"/>
        <x:v>-19500</x:v>
      </x:c>
      <x:c r="R85" s="93">
        <x:f t="shared" si="17"/>
        <x:v>-19500</x:v>
      </x:c>
    </x:row>
    <x:row r="86" spans="1:18" ht="15" customHeight="1">
      <x:c r="A86" s="42"/>
    </x:row>
    <x:row r="87" spans="1:18" ht="15" customHeight="1">
      <x:c r="A87" s="42"/>
    </x:row>
    <x:row r="88" spans="1:18" ht="15" customHeight="1">
      <x:c r="A88" s="42"/>
    </x:row>
    <x:row r="89" spans="1:18" ht="15" customHeight="1">
      <x:c r="A89" s="42"/>
    </x:row>
    <x:row r="90" spans="1:18" ht="15" customHeight="1">
      <x:c r="A90" s="42"/>
    </x:row>
    <x:row r="91" spans="1:18" ht="15" customHeight="1">
      <x:c r="A91" s="42"/>
    </x:row>
    <x:row r="92" spans="1:18" ht="15" customHeight="1">
      <x:c r="A92" s="42"/>
    </x:row>
    <x:row r="93" spans="1:18" ht="15" customHeight="1">
      <x:c r="A93" s="42"/>
    </x:row>
    <x:row r="94" spans="1:18" ht="15" customHeight="1">
      <x:c r="A94" s="42"/>
    </x:row>
    <x:row r="95" spans="1:18" ht="15" customHeight="1">
      <x:c r="A95" s="42"/>
    </x:row>
    <x:row r="96" spans="1:18" ht="15" customHeight="1">
      <x:c r="A96" s="42"/>
    </x:row>
    <x:row r="97" spans="1:18" ht="15" customHeight="1">
      <x:c r="A97" s="42"/>
    </x:row>
    <x:row r="98" spans="1:18" ht="15" customHeight="1">
      <x:c r="A98" s="42"/>
    </x:row>
    <x:row r="99" spans="1:18" ht="15" customHeight="1">
      <x:c r="A99" s="42"/>
    </x:row>
    <x:row r="100" spans="1:18" ht="15" customHeight="1">
      <x:c r="A100" s="42"/>
    </x:row>
    <x:row r="101" spans="1:18" ht="15" customHeight="1">
      <x:c r="A101" s="42"/>
    </x:row>
    <x:row r="102" spans="1:18" ht="15" customHeight="1">
      <x:c r="A102" s="42"/>
    </x:row>
    <x:row r="103" spans="1:18" ht="15" customHeight="1">
      <x:c r="A103" s="42"/>
    </x:row>
    <x:row r="105" spans="1:18" ht="5.0999999999999996" customHeight="1">
      <x:c r="A105" s="42"/>
    </x:row>
    <x:row r="106" spans="1:18" ht="15" customHeight="1">
      <x:c r="A106" s="42"/>
      <x:c r="B106" s="94" t="s">
        <x:v>161</x:v>
      </x:c>
      <x:c r="C106" s="95"/>
      <x:c r="D106" s="95"/>
      <x:c r="E106" s="95"/>
      <x:c r="F106" s="96">
        <x:f>IFERROR(F38,"--")</x:f>
        <x:v>44841</x:v>
      </x:c>
      <x:c r="G106" s="97">
        <x:f t="shared" ref="G106:R106" si="18">IFERROR(G38,"--")</x:f>
        <x:v>44848</x:v>
      </x:c>
      <x:c r="H106" s="97">
        <x:f t="shared" si="18"/>
        <x:v>44855</x:v>
      </x:c>
      <x:c r="I106" s="97">
        <x:f t="shared" si="18"/>
        <x:v>44862</x:v>
      </x:c>
      <x:c r="J106" s="97">
        <x:f t="shared" si="18"/>
        <x:v>44869</x:v>
      </x:c>
      <x:c r="K106" s="97">
        <x:f t="shared" si="18"/>
        <x:v>44876</x:v>
      </x:c>
      <x:c r="L106" s="97">
        <x:f t="shared" si="18"/>
        <x:v>44883</x:v>
      </x:c>
      <x:c r="M106" s="97">
        <x:f t="shared" si="18"/>
        <x:v>44890</x:v>
      </x:c>
      <x:c r="N106" s="97">
        <x:f t="shared" si="18"/>
        <x:v>44897</x:v>
      </x:c>
      <x:c r="O106" s="97">
        <x:f t="shared" si="18"/>
        <x:v>44904</x:v>
      </x:c>
      <x:c r="P106" s="97">
        <x:f t="shared" si="18"/>
        <x:v>44911</x:v>
      </x:c>
      <x:c r="Q106" s="97">
        <x:f t="shared" si="18"/>
        <x:v>44918</x:v>
      </x:c>
      <x:c r="R106" s="98">
        <x:f t="shared" si="18"/>
        <x:v>44925</x:v>
      </x:c>
    </x:row>
    <x:row r="1000">
      <x:c r="XX1000" s="163" t="n">
        <x:v>125713</x:v>
      </x:c>
    </x:row>
  </x:sheetData>
  <x:conditionalFormatting sqref="M19:Q23">
    <x:cfRule type="cellIs" dxfId="2" priority="1" operator="equal">
      <x:formula>0</x:formula>
    </x:cfRule>
    <x:cfRule type="cellIs" dxfId="1" priority="2" operator="lessThan">
      <x:formula>0</x:formula>
    </x:cfRule>
    <x:cfRule type="cellIs" dxfId="0" priority="3" operator="greaterThan">
      <x:formula>0</x:formula>
    </x:cfRule>
  </x:conditionalFormatting>
  <x:printOptions horizontalCentered="1"/>
  <x:pageMargins left="0.7" right="0.7" top="0.75" bottom="0.75" header="0.3" footer="0.3"/>
  <x:pageSetup scale="33" orientation="landscape" verticalDpi="300" r:id="rId1"/>
  <x:rowBreaks count="1" manualBreakCount="1">
    <x:brk id="64" max="18" man="1"/>
  </x:rowBreaks>
  <x:drawing r:id="rId2"/>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C53A9D4-E497-47EF-8C6F-729C7EDAFE0D}" mc:Ignorable="x14ac xr xr2 xr3">
  <x:sheetPr codeName="Sheet4">
    <x:tabColor rgb="FF00B050"/>
  </x:sheetPr>
  <x:dimension ref="A2:BG75"/>
  <x:sheetViews>
    <x:sheetView showGridLines="0" zoomScale="40" zoomScaleNormal="40" zoomScaleSheetLayoutView="100" workbookViewId="0">
      <x:pane xSplit="5" ySplit="11" topLeftCell="F17" activePane="bottomRight" state="frozen"/>
      <x:selection activeCell="G3" sqref="G3"/>
      <x:selection pane="topRight" activeCell="G3" sqref="G3"/>
      <x:selection pane="bottomLeft" activeCell="G3" sqref="G3"/>
      <x:selection pane="bottomRight" activeCell="AU10" sqref="AU10"/>
    </x:sheetView>
  </x:sheetViews>
  <x:sheetFormatPr defaultColWidth="8.77734375" defaultRowHeight="15" customHeight="1" outlineLevelRow="1"/>
  <x:cols>
    <x:col min="1" max="1" width="3.5546875" style="39" customWidth="1"/>
    <x:col min="2" max="2" width="27.21875" style="42" bestFit="1" customWidth="1"/>
    <x:col min="3" max="3" width="3.5546875" style="42" customWidth="1"/>
    <x:col min="4" max="4" width="16.44140625" style="42" customWidth="1"/>
    <x:col min="5" max="5" width="3.5546875" style="42" customWidth="1"/>
    <x:col min="6" max="44" width="10.5546875" style="42" customWidth="1"/>
    <x:col min="45" max="45" width="9.21875" style="42" bestFit="1" customWidth="1"/>
    <x:col min="46" max="16384" width="8.77734375" style="42"/>
  </x:cols>
  <x:sheetData>
    <x:row r="2" spans="1:59" ht="15" customHeight="1">
      <x:c r="B2" s="40" t="str">
        <x:f>IFERROR('Assumptions, Control, Output'!B2,"--")</x:f>
        <x:v>Alvarez &amp; Marsal, LLC</x:v>
      </x:c>
      <x:c r="C2" s="40"/>
      <x:c r="D2" s="40"/>
      <x:c r="E2" s="40"/>
      <x:c r="F2" s="40"/>
      <x:c r="G2" s="40"/>
      <x:c r="H2" s="40"/>
      <x:c r="I2" s="40"/>
      <x:c r="J2" s="40"/>
      <x:c r="K2" s="40"/>
      <x:c r="L2" s="40"/>
      <x:c r="M2" s="40"/>
      <x:c r="N2" s="40"/>
      <x:c r="O2" s="40"/>
      <x:c r="P2" s="40"/>
      <x:c r="Q2" s="40"/>
      <x:c r="R2" s="40"/>
      <x:c r="S2" s="40"/>
      <x:c r="T2" s="40"/>
      <x:c r="U2" s="40"/>
      <x:c r="V2" s="40"/>
      <x:c r="W2" s="40"/>
      <x:c r="X2" s="40"/>
      <x:c r="Y2" s="40"/>
      <x:c r="Z2" s="40"/>
      <x:c r="AA2" s="40"/>
      <x:c r="AB2" s="40"/>
      <x:c r="AC2" s="40"/>
      <x:c r="AD2" s="40"/>
      <x:c r="AE2" s="40"/>
      <x:c r="AF2" s="40"/>
      <x:c r="AG2" s="40"/>
      <x:c r="AH2" s="40"/>
      <x:c r="AI2" s="40"/>
      <x:c r="AJ2" s="40"/>
      <x:c r="AK2" s="40"/>
      <x:c r="AL2" s="40"/>
      <x:c r="AM2" s="40"/>
      <x:c r="AN2" s="40"/>
      <x:c r="AO2" s="40"/>
      <x:c r="AP2" s="40"/>
      <x:c r="AQ2" s="40"/>
      <x:c r="AR2" s="40"/>
    </x:row>
    <x:row r="3" spans="1:59" ht="15" customHeight="1">
      <x:c r="B3" s="40" t="str">
        <x:f>IFERROR('Assumptions, Control, Output'!B3,"--")</x:f>
        <x:v>NACR-West Case Study</x:v>
      </x:c>
      <x:c r="C3" s="40"/>
      <x:c r="D3" s="40"/>
      <x:c r="E3" s="40"/>
      <x:c r="F3" s="40"/>
      <x:c r="G3" s="40"/>
      <x:c r="H3" s="40"/>
      <x:c r="I3" s="40"/>
      <x:c r="J3" s="40"/>
      <x:c r="K3" s="40"/>
      <x:c r="L3" s="40"/>
      <x:c r="M3" s="40"/>
      <x:c r="N3" s="40"/>
      <x:c r="O3" s="40"/>
      <x:c r="P3" s="40"/>
      <x:c r="Q3" s="40"/>
      <x:c r="R3" s="40"/>
      <x:c r="S3" s="40"/>
      <x:c r="T3" s="40"/>
      <x:c r="U3" s="40"/>
      <x:c r="V3" s="40"/>
      <x:c r="W3" s="40"/>
      <x:c r="X3" s="40"/>
      <x:c r="Y3" s="40"/>
      <x:c r="Z3" s="40"/>
      <x:c r="AA3" s="40"/>
      <x:c r="AB3" s="40"/>
      <x:c r="AC3" s="40"/>
      <x:c r="AD3" s="40"/>
      <x:c r="AE3" s="40"/>
      <x:c r="AF3" s="40"/>
      <x:c r="AG3" s="40"/>
      <x:c r="AH3" s="40"/>
      <x:c r="AI3" s="40"/>
      <x:c r="AJ3" s="40"/>
      <x:c r="AK3" s="40"/>
      <x:c r="AL3" s="40"/>
      <x:c r="AM3" s="40"/>
      <x:c r="AN3" s="40"/>
      <x:c r="AO3" s="40"/>
      <x:c r="AP3" s="40"/>
      <x:c r="AQ3" s="40"/>
      <x:c r="AR3" s="40"/>
    </x:row>
    <x:row r="4" spans="1:59" ht="15" customHeight="1">
      <x:c r="B4" s="40" t="s">
        <x:v>162</x:v>
      </x:c>
      <x:c r="C4" s="40"/>
      <x:c r="D4" s="40"/>
      <x:c r="E4" s="40"/>
      <x:c r="F4" s="99"/>
      <x:c r="G4" s="40"/>
      <x:c r="H4" s="40"/>
      <x:c r="I4" s="40"/>
      <x:c r="J4" s="40"/>
      <x:c r="K4" s="40"/>
      <x:c r="L4" s="40"/>
      <x:c r="M4" s="40"/>
      <x:c r="N4" s="40"/>
      <x:c r="O4" s="40"/>
      <x:c r="P4" s="40"/>
      <x:c r="Q4" s="40"/>
      <x:c r="R4" s="40"/>
      <x:c r="S4" s="40"/>
      <x:c r="T4" s="40"/>
      <x:c r="U4" s="40"/>
      <x:c r="V4" s="40"/>
      <x:c r="W4" s="40"/>
      <x:c r="X4" s="40"/>
      <x:c r="Y4" s="40"/>
      <x:c r="Z4" s="40"/>
      <x:c r="AA4" s="40"/>
      <x:c r="AB4" s="40"/>
      <x:c r="AC4" s="40"/>
      <x:c r="AD4" s="40"/>
      <x:c r="AE4" s="40"/>
      <x:c r="AF4" s="40"/>
      <x:c r="AG4" s="40"/>
      <x:c r="AH4" s="40"/>
      <x:c r="AI4" s="40"/>
      <x:c r="AJ4" s="40"/>
      <x:c r="AK4" s="40"/>
      <x:c r="AL4" s="40"/>
      <x:c r="AM4" s="40"/>
      <x:c r="AN4" s="40"/>
      <x:c r="AO4" s="40"/>
      <x:c r="AP4" s="40"/>
      <x:c r="AQ4" s="40"/>
      <x:c r="AR4" s="40"/>
    </x:row>
    <x:row r="5" spans="1:59" ht="15" customHeight="1">
      <x:c r="B5" s="43" t="str">
        <x:f>IFERROR('Assumptions, Control, Output'!B5,"--")</x:f>
        <x:v>$'s in 000's</x:v>
      </x:c>
      <x:c r="C5" s="44"/>
      <x:c r="D5" s="44"/>
      <x:c r="E5" s="44"/>
      <x:c r="F5" s="44"/>
      <x:c r="G5" s="44"/>
      <x:c r="H5" s="44"/>
      <x:c r="I5" s="44"/>
      <x:c r="J5" s="44"/>
      <x:c r="K5" s="44"/>
      <x:c r="L5" s="44"/>
      <x:c r="M5" s="44"/>
      <x:c r="N5" s="44"/>
      <x:c r="O5" s="44"/>
      <x:c r="P5" s="44"/>
      <x:c r="Q5" s="44"/>
      <x:c r="R5" s="44"/>
      <x:c r="S5" s="44"/>
      <x:c r="T5" s="44"/>
      <x:c r="U5" s="44"/>
      <x:c r="V5" s="44"/>
      <x:c r="W5" s="44"/>
      <x:c r="X5" s="44"/>
      <x:c r="Y5" s="44"/>
      <x:c r="Z5" s="44"/>
      <x:c r="AA5" s="44"/>
      <x:c r="AB5" s="44"/>
      <x:c r="AC5" s="44"/>
      <x:c r="AD5" s="44"/>
      <x:c r="AE5" s="44"/>
      <x:c r="AF5" s="44"/>
      <x:c r="AG5" s="44"/>
      <x:c r="AH5" s="44"/>
      <x:c r="AI5" s="44"/>
      <x:c r="AJ5" s="44"/>
      <x:c r="AK5" s="44"/>
      <x:c r="AL5" s="44"/>
      <x:c r="AM5" s="44"/>
      <x:c r="AN5" s="44"/>
      <x:c r="AO5" s="44"/>
      <x:c r="AP5" s="44"/>
      <x:c r="AQ5" s="44"/>
      <x:c r="AR5" s="44"/>
    </x:row>
    <x:row r="6" spans="1:59" ht="5.0999999999999996" customHeight="1">
      <x:c r="A6" s="42"/>
    </x:row>
    <x:row r="7" spans="1:59" ht="15" customHeight="1">
      <x:c r="A7" s="42"/>
      <x:c r="B7" s="76"/>
      <x:c r="C7" s="76"/>
      <x:c r="D7" s="76"/>
      <x:c r="E7" s="76"/>
      <x:c r="F7" s="76"/>
      <x:c r="G7" s="76"/>
      <x:c r="H7" s="76"/>
      <x:c r="I7" s="76"/>
      <x:c r="J7" s="76"/>
      <x:c r="K7" s="76"/>
      <x:c r="L7" s="76"/>
      <x:c r="M7" s="76"/>
      <x:c r="N7" s="76"/>
      <x:c r="O7" s="76"/>
      <x:c r="P7" s="76"/>
      <x:c r="Q7" s="76"/>
      <x:c r="R7" s="76"/>
      <x:c r="S7" s="76"/>
      <x:c r="T7" s="76"/>
      <x:c r="U7" s="76"/>
      <x:c r="V7" s="76"/>
      <x:c r="W7" s="76"/>
      <x:c r="X7" s="76"/>
      <x:c r="Y7" s="76"/>
      <x:c r="Z7" s="76"/>
      <x:c r="AA7" s="76"/>
      <x:c r="AB7" s="76"/>
      <x:c r="AC7" s="76"/>
      <x:c r="AD7" s="76"/>
      <x:c r="AE7" s="76"/>
      <x:c r="AF7" s="76"/>
      <x:c r="AG7" s="76"/>
      <x:c r="AH7" s="76"/>
      <x:c r="AI7" s="76"/>
      <x:c r="AJ7" s="76"/>
      <x:c r="AK7" s="76"/>
      <x:c r="AL7" s="76"/>
      <x:c r="AM7" s="76"/>
      <x:c r="AN7" s="76"/>
      <x:c r="AO7" s="76"/>
      <x:c r="AP7" s="76"/>
      <x:c r="AQ7" s="76"/>
      <x:c r="AR7" s="76"/>
    </x:row>
    <x:row r="8" spans="1:59" ht="15" customHeight="1">
      <x:c r="A8" s="42"/>
      <x:c r="B8" s="76" t="s">
        <x:v>0</x:v>
      </x:c>
      <x:c r="C8" s="76"/>
      <x:c r="D8" s="76"/>
      <x:c r="E8" s="76"/>
      <x:c r="F8" s="77">
        <x:f t="shared" ref="F8:AR8" si="0">IFERROR(YEAR(F11),"--")</x:f>
        <x:v>2022</x:v>
      </x:c>
      <x:c r="G8" s="77">
        <x:f t="shared" si="0"/>
        <x:v>2022</x:v>
      </x:c>
      <x:c r="H8" s="77">
        <x:f t="shared" si="0"/>
        <x:v>2022</x:v>
      </x:c>
      <x:c r="I8" s="77">
        <x:f t="shared" si="0"/>
        <x:v>2022</x:v>
      </x:c>
      <x:c r="J8" s="77">
        <x:f t="shared" si="0"/>
        <x:v>2022</x:v>
      </x:c>
      <x:c r="K8" s="77">
        <x:f t="shared" si="0"/>
        <x:v>2022</x:v>
      </x:c>
      <x:c r="L8" s="77">
        <x:f t="shared" si="0"/>
        <x:v>2022</x:v>
      </x:c>
      <x:c r="M8" s="77">
        <x:f t="shared" si="0"/>
        <x:v>2022</x:v>
      </x:c>
      <x:c r="N8" s="77">
        <x:f t="shared" si="0"/>
        <x:v>2022</x:v>
      </x:c>
      <x:c r="O8" s="77">
        <x:f t="shared" si="0"/>
        <x:v>2022</x:v>
      </x:c>
      <x:c r="P8" s="77">
        <x:f t="shared" si="0"/>
        <x:v>2022</x:v>
      </x:c>
      <x:c r="Q8" s="77">
        <x:f t="shared" si="0"/>
        <x:v>2022</x:v>
      </x:c>
      <x:c r="R8" s="77">
        <x:f t="shared" si="0"/>
        <x:v>2022</x:v>
      </x:c>
      <x:c r="S8" s="77">
        <x:f t="shared" si="0"/>
        <x:v>2022</x:v>
      </x:c>
      <x:c r="T8" s="77">
        <x:f t="shared" si="0"/>
        <x:v>2022</x:v>
      </x:c>
      <x:c r="U8" s="77">
        <x:f t="shared" si="0"/>
        <x:v>2022</x:v>
      </x:c>
      <x:c r="V8" s="77">
        <x:f t="shared" si="0"/>
        <x:v>2022</x:v>
      </x:c>
      <x:c r="W8" s="77">
        <x:f t="shared" si="0"/>
        <x:v>2022</x:v>
      </x:c>
      <x:c r="X8" s="77">
        <x:f t="shared" si="0"/>
        <x:v>2022</x:v>
      </x:c>
      <x:c r="Y8" s="77">
        <x:f t="shared" si="0"/>
        <x:v>2022</x:v>
      </x:c>
      <x:c r="Z8" s="77">
        <x:f t="shared" si="0"/>
        <x:v>2022</x:v>
      </x:c>
      <x:c r="AA8" s="77">
        <x:f t="shared" si="0"/>
        <x:v>2022</x:v>
      </x:c>
      <x:c r="AB8" s="77">
        <x:f t="shared" si="0"/>
        <x:v>2022</x:v>
      </x:c>
      <x:c r="AC8" s="77">
        <x:f t="shared" si="0"/>
        <x:v>2022</x:v>
      </x:c>
      <x:c r="AD8" s="77">
        <x:f t="shared" si="0"/>
        <x:v>2022</x:v>
      </x:c>
      <x:c r="AE8" s="77">
        <x:f t="shared" si="0"/>
        <x:v>2022</x:v>
      </x:c>
      <x:c r="AF8" s="77">
        <x:f t="shared" si="0"/>
        <x:v>2022</x:v>
      </x:c>
      <x:c r="AG8" s="77">
        <x:f t="shared" si="0"/>
        <x:v>2022</x:v>
      </x:c>
      <x:c r="AH8" s="77">
        <x:f t="shared" si="0"/>
        <x:v>2022</x:v>
      </x:c>
      <x:c r="AI8" s="77">
        <x:f t="shared" si="0"/>
        <x:v>2022</x:v>
      </x:c>
      <x:c r="AJ8" s="77">
        <x:f t="shared" si="0"/>
        <x:v>2022</x:v>
      </x:c>
      <x:c r="AK8" s="77">
        <x:f t="shared" si="0"/>
        <x:v>2022</x:v>
      </x:c>
      <x:c r="AL8" s="77">
        <x:f t="shared" si="0"/>
        <x:v>2022</x:v>
      </x:c>
      <x:c r="AM8" s="77">
        <x:f t="shared" si="0"/>
        <x:v>2022</x:v>
      </x:c>
      <x:c r="AN8" s="77">
        <x:f t="shared" si="0"/>
        <x:v>2022</x:v>
      </x:c>
      <x:c r="AO8" s="77">
        <x:f t="shared" si="0"/>
        <x:v>2022</x:v>
      </x:c>
      <x:c r="AP8" s="77">
        <x:f t="shared" si="0"/>
        <x:v>2022</x:v>
      </x:c>
      <x:c r="AQ8" s="77">
        <x:f t="shared" si="0"/>
        <x:v>2022</x:v>
      </x:c>
      <x:c r="AR8" s="77">
        <x:f t="shared" si="0"/>
        <x:v>2022</x:v>
      </x:c>
    </x:row>
    <x:row r="9" spans="1:59" ht="15" customHeight="1">
      <x:c r="A9" s="42"/>
      <x:c r="B9" s="76" t="s">
        <x:v>137</x:v>
      </x:c>
      <x:c r="C9" s="76"/>
      <x:c r="D9" s="76"/>
      <x:c r="E9" s="76"/>
      <x:c r="F9" s="78" t="str">
        <x:f t="shared" ref="F9:AR9" si="1">IFERROR(ROUNDUP(MONTH(F11)/3,0)&amp;"Q"&amp;YEAR(F11),0)</x:f>
        <x:v>1Q2022</x:v>
      </x:c>
      <x:c r="G9" s="78" t="str">
        <x:f t="shared" si="1"/>
        <x:v>1Q2022</x:v>
      </x:c>
      <x:c r="H9" s="78" t="str">
        <x:f t="shared" si="1"/>
        <x:v>1Q2022</x:v>
      </x:c>
      <x:c r="I9" s="78" t="str">
        <x:f t="shared" si="1"/>
        <x:v>1Q2022</x:v>
      </x:c>
      <x:c r="J9" s="78" t="str">
        <x:f t="shared" si="1"/>
        <x:v>1Q2022</x:v>
      </x:c>
      <x:c r="K9" s="78" t="str">
        <x:f t="shared" si="1"/>
        <x:v>1Q2022</x:v>
      </x:c>
      <x:c r="L9" s="78" t="str">
        <x:f t="shared" si="1"/>
        <x:v>1Q2022</x:v>
      </x:c>
      <x:c r="M9" s="78" t="str">
        <x:f t="shared" si="1"/>
        <x:v>1Q2022</x:v>
      </x:c>
      <x:c r="N9" s="78" t="str">
        <x:f t="shared" si="1"/>
        <x:v>1Q2022</x:v>
      </x:c>
      <x:c r="O9" s="78" t="str">
        <x:f t="shared" si="1"/>
        <x:v>1Q2022</x:v>
      </x:c>
      <x:c r="P9" s="78" t="str">
        <x:f t="shared" si="1"/>
        <x:v>1Q2022</x:v>
      </x:c>
      <x:c r="Q9" s="78" t="str">
        <x:f t="shared" si="1"/>
        <x:v>1Q2022</x:v>
      </x:c>
      <x:c r="R9" s="78" t="str">
        <x:f t="shared" si="1"/>
        <x:v>2Q2022</x:v>
      </x:c>
      <x:c r="S9" s="78" t="str">
        <x:f t="shared" si="1"/>
        <x:v>2Q2022</x:v>
      </x:c>
      <x:c r="T9" s="78" t="str">
        <x:f t="shared" si="1"/>
        <x:v>2Q2022</x:v>
      </x:c>
      <x:c r="U9" s="78" t="str">
        <x:f t="shared" si="1"/>
        <x:v>2Q2022</x:v>
      </x:c>
      <x:c r="V9" s="78" t="str">
        <x:f t="shared" si="1"/>
        <x:v>2Q2022</x:v>
      </x:c>
      <x:c r="W9" s="78" t="str">
        <x:f t="shared" si="1"/>
        <x:v>2Q2022</x:v>
      </x:c>
      <x:c r="X9" s="78" t="str">
        <x:f t="shared" si="1"/>
        <x:v>2Q2022</x:v>
      </x:c>
      <x:c r="Y9" s="78" t="str">
        <x:f t="shared" si="1"/>
        <x:v>2Q2022</x:v>
      </x:c>
      <x:c r="Z9" s="78" t="str">
        <x:f t="shared" si="1"/>
        <x:v>2Q2022</x:v>
      </x:c>
      <x:c r="AA9" s="78" t="str">
        <x:f t="shared" si="1"/>
        <x:v>2Q2022</x:v>
      </x:c>
      <x:c r="AB9" s="78" t="str">
        <x:f t="shared" si="1"/>
        <x:v>2Q2022</x:v>
      </x:c>
      <x:c r="AC9" s="78" t="str">
        <x:f t="shared" si="1"/>
        <x:v>2Q2022</x:v>
      </x:c>
      <x:c r="AD9" s="78" t="str">
        <x:f t="shared" si="1"/>
        <x:v>2Q2022</x:v>
      </x:c>
      <x:c r="AE9" s="78" t="str">
        <x:f t="shared" si="1"/>
        <x:v>3Q2022</x:v>
      </x:c>
      <x:c r="AF9" s="78" t="str">
        <x:f t="shared" si="1"/>
        <x:v>3Q2022</x:v>
      </x:c>
      <x:c r="AG9" s="78" t="str">
        <x:f t="shared" si="1"/>
        <x:v>3Q2022</x:v>
      </x:c>
      <x:c r="AH9" s="78" t="str">
        <x:f t="shared" si="1"/>
        <x:v>3Q2022</x:v>
      </x:c>
      <x:c r="AI9" s="78" t="str">
        <x:f t="shared" si="1"/>
        <x:v>3Q2022</x:v>
      </x:c>
      <x:c r="AJ9" s="78" t="str">
        <x:f t="shared" si="1"/>
        <x:v>3Q2022</x:v>
      </x:c>
      <x:c r="AK9" s="78" t="str">
        <x:f t="shared" si="1"/>
        <x:v>3Q2022</x:v>
      </x:c>
      <x:c r="AL9" s="78" t="str">
        <x:f t="shared" si="1"/>
        <x:v>3Q2022</x:v>
      </x:c>
      <x:c r="AM9" s="78" t="str">
        <x:f t="shared" si="1"/>
        <x:v>3Q2022</x:v>
      </x:c>
      <x:c r="AN9" s="78" t="str">
        <x:f t="shared" si="1"/>
        <x:v>3Q2022</x:v>
      </x:c>
      <x:c r="AO9" s="78" t="str">
        <x:f t="shared" si="1"/>
        <x:v>3Q2022</x:v>
      </x:c>
      <x:c r="AP9" s="78" t="str">
        <x:f t="shared" si="1"/>
        <x:v>3Q2022</x:v>
      </x:c>
      <x:c r="AQ9" s="78" t="str">
        <x:f t="shared" si="1"/>
        <x:v>3Q2022</x:v>
      </x:c>
      <x:c r="AR9" s="78" t="str">
        <x:f t="shared" si="1"/>
        <x:v>3Q2022</x:v>
      </x:c>
    </x:row>
    <x:row r="10" spans="1:59" ht="15" customHeight="1">
      <x:c r="A10" s="42"/>
      <x:c r="B10" s="76" t="s">
        <x:v>138</x:v>
      </x:c>
      <x:c r="C10" s="76"/>
      <x:c r="D10" s="76"/>
      <x:c r="E10" s="76"/>
      <x:c r="F10" s="79">
        <x:f>IFERROR(ROUND(EOMONTH(F11,0),0),"--")</x:f>
        <x:v>44592</x:v>
      </x:c>
      <x:c r="G10" s="79">
        <x:f t="shared" ref="G10:AR10" si="2">IFERROR(ROUND(EOMONTH(G11,0),0),"--")</x:f>
        <x:v>44592</x:v>
      </x:c>
      <x:c r="H10" s="79">
        <x:f t="shared" si="2"/>
        <x:v>44592</x:v>
      </x:c>
      <x:c r="I10" s="79">
        <x:f t="shared" si="2"/>
        <x:v>44592</x:v>
      </x:c>
      <x:c r="J10" s="79">
        <x:f t="shared" si="2"/>
        <x:v>44620</x:v>
      </x:c>
      <x:c r="K10" s="79">
        <x:f t="shared" si="2"/>
        <x:v>44620</x:v>
      </x:c>
      <x:c r="L10" s="79">
        <x:f t="shared" si="2"/>
        <x:v>44620</x:v>
      </x:c>
      <x:c r="M10" s="79">
        <x:f t="shared" si="2"/>
        <x:v>44620</x:v>
      </x:c>
      <x:c r="N10" s="79">
        <x:f t="shared" si="2"/>
        <x:v>44651</x:v>
      </x:c>
      <x:c r="O10" s="79">
        <x:f t="shared" si="2"/>
        <x:v>44651</x:v>
      </x:c>
      <x:c r="P10" s="79">
        <x:f t="shared" si="2"/>
        <x:v>44651</x:v>
      </x:c>
      <x:c r="Q10" s="79">
        <x:f t="shared" si="2"/>
        <x:v>44651</x:v>
      </x:c>
      <x:c r="R10" s="79">
        <x:f t="shared" si="2"/>
        <x:v>44681</x:v>
      </x:c>
      <x:c r="S10" s="79">
        <x:f t="shared" si="2"/>
        <x:v>44681</x:v>
      </x:c>
      <x:c r="T10" s="79">
        <x:f t="shared" si="2"/>
        <x:v>44681</x:v>
      </x:c>
      <x:c r="U10" s="79">
        <x:f t="shared" si="2"/>
        <x:v>44681</x:v>
      </x:c>
      <x:c r="V10" s="79">
        <x:f t="shared" si="2"/>
        <x:v>44681</x:v>
      </x:c>
      <x:c r="W10" s="79">
        <x:f t="shared" si="2"/>
        <x:v>44712</x:v>
      </x:c>
      <x:c r="X10" s="79">
        <x:f t="shared" si="2"/>
        <x:v>44712</x:v>
      </x:c>
      <x:c r="Y10" s="79">
        <x:f t="shared" si="2"/>
        <x:v>44712</x:v>
      </x:c>
      <x:c r="Z10" s="79">
        <x:f t="shared" si="2"/>
        <x:v>44712</x:v>
      </x:c>
      <x:c r="AA10" s="79">
        <x:f t="shared" si="2"/>
        <x:v>44742</x:v>
      </x:c>
      <x:c r="AB10" s="79">
        <x:f t="shared" si="2"/>
        <x:v>44742</x:v>
      </x:c>
      <x:c r="AC10" s="79">
        <x:f t="shared" si="2"/>
        <x:v>44742</x:v>
      </x:c>
      <x:c r="AD10" s="79">
        <x:f t="shared" si="2"/>
        <x:v>44742</x:v>
      </x:c>
      <x:c r="AE10" s="79">
        <x:f t="shared" si="2"/>
        <x:v>44773</x:v>
      </x:c>
      <x:c r="AF10" s="79">
        <x:f t="shared" si="2"/>
        <x:v>44773</x:v>
      </x:c>
      <x:c r="AG10" s="79">
        <x:f t="shared" si="2"/>
        <x:v>44773</x:v>
      </x:c>
      <x:c r="AH10" s="79">
        <x:f t="shared" si="2"/>
        <x:v>44773</x:v>
      </x:c>
      <x:c r="AI10" s="79">
        <x:f t="shared" si="2"/>
        <x:v>44773</x:v>
      </x:c>
      <x:c r="AJ10" s="79">
        <x:f t="shared" si="2"/>
        <x:v>44804</x:v>
      </x:c>
      <x:c r="AK10" s="79">
        <x:f t="shared" si="2"/>
        <x:v>44804</x:v>
      </x:c>
      <x:c r="AL10" s="79">
        <x:f t="shared" si="2"/>
        <x:v>44804</x:v>
      </x:c>
      <x:c r="AM10" s="79">
        <x:f t="shared" si="2"/>
        <x:v>44804</x:v>
      </x:c>
      <x:c r="AN10" s="79">
        <x:f t="shared" si="2"/>
        <x:v>44834</x:v>
      </x:c>
      <x:c r="AO10" s="79">
        <x:f t="shared" si="2"/>
        <x:v>44834</x:v>
      </x:c>
      <x:c r="AP10" s="79">
        <x:f t="shared" si="2"/>
        <x:v>44834</x:v>
      </x:c>
      <x:c r="AQ10" s="79">
        <x:f t="shared" si="2"/>
        <x:v>44834</x:v>
      </x:c>
      <x:c r="AR10" s="79">
        <x:f t="shared" si="2"/>
        <x:v>44834</x:v>
      </x:c>
    </x:row>
    <x:row r="11" spans="1:59" ht="15" customHeight="1">
      <x:c r="A11" s="42"/>
      <x:c r="B11" s="46" t="s">
        <x:v>139</x:v>
      </x:c>
      <x:c r="C11" s="46"/>
      <x:c r="D11" s="47" t="s">
        <x:v>140</x:v>
      </x:c>
      <x:c r="E11" s="46"/>
      <x:c r="F11" s="81">
        <x:v>44568</x:v>
      </x:c>
      <x:c r="G11" s="81">
        <x:f t="shared" ref="G11:AR11" si="3">IFERROR(F11+7,"--")</x:f>
        <x:v>44575</x:v>
      </x:c>
      <x:c r="H11" s="81">
        <x:f t="shared" si="3"/>
        <x:v>44582</x:v>
      </x:c>
      <x:c r="I11" s="81">
        <x:f t="shared" si="3"/>
        <x:v>44589</x:v>
      </x:c>
      <x:c r="J11" s="81">
        <x:f t="shared" si="3"/>
        <x:v>44596</x:v>
      </x:c>
      <x:c r="K11" s="81">
        <x:f t="shared" si="3"/>
        <x:v>44603</x:v>
      </x:c>
      <x:c r="L11" s="81">
        <x:f t="shared" si="3"/>
        <x:v>44610</x:v>
      </x:c>
      <x:c r="M11" s="81">
        <x:f t="shared" si="3"/>
        <x:v>44617</x:v>
      </x:c>
      <x:c r="N11" s="81">
        <x:f t="shared" si="3"/>
        <x:v>44624</x:v>
      </x:c>
      <x:c r="O11" s="81">
        <x:f t="shared" si="3"/>
        <x:v>44631</x:v>
      </x:c>
      <x:c r="P11" s="81">
        <x:f t="shared" si="3"/>
        <x:v>44638</x:v>
      </x:c>
      <x:c r="Q11" s="81">
        <x:f t="shared" si="3"/>
        <x:v>44645</x:v>
      </x:c>
      <x:c r="R11" s="81">
        <x:f t="shared" si="3"/>
        <x:v>44652</x:v>
      </x:c>
      <x:c r="S11" s="81">
        <x:f t="shared" si="3"/>
        <x:v>44659</x:v>
      </x:c>
      <x:c r="T11" s="81">
        <x:f t="shared" si="3"/>
        <x:v>44666</x:v>
      </x:c>
      <x:c r="U11" s="81">
        <x:f t="shared" si="3"/>
        <x:v>44673</x:v>
      </x:c>
      <x:c r="V11" s="81">
        <x:f t="shared" si="3"/>
        <x:v>44680</x:v>
      </x:c>
      <x:c r="W11" s="81">
        <x:f t="shared" si="3"/>
        <x:v>44687</x:v>
      </x:c>
      <x:c r="X11" s="81">
        <x:f t="shared" si="3"/>
        <x:v>44694</x:v>
      </x:c>
      <x:c r="Y11" s="81">
        <x:f t="shared" si="3"/>
        <x:v>44701</x:v>
      </x:c>
      <x:c r="Z11" s="81">
        <x:f t="shared" si="3"/>
        <x:v>44708</x:v>
      </x:c>
      <x:c r="AA11" s="81">
        <x:f t="shared" si="3"/>
        <x:v>44715</x:v>
      </x:c>
      <x:c r="AB11" s="81">
        <x:f t="shared" si="3"/>
        <x:v>44722</x:v>
      </x:c>
      <x:c r="AC11" s="81">
        <x:f t="shared" si="3"/>
        <x:v>44729</x:v>
      </x:c>
      <x:c r="AD11" s="81">
        <x:f t="shared" si="3"/>
        <x:v>44736</x:v>
      </x:c>
      <x:c r="AE11" s="81">
        <x:f t="shared" si="3"/>
        <x:v>44743</x:v>
      </x:c>
      <x:c r="AF11" s="81">
        <x:f t="shared" si="3"/>
        <x:v>44750</x:v>
      </x:c>
      <x:c r="AG11" s="81">
        <x:f t="shared" si="3"/>
        <x:v>44757</x:v>
      </x:c>
      <x:c r="AH11" s="81">
        <x:f t="shared" si="3"/>
        <x:v>44764</x:v>
      </x:c>
      <x:c r="AI11" s="81">
        <x:f t="shared" si="3"/>
        <x:v>44771</x:v>
      </x:c>
      <x:c r="AJ11" s="81">
        <x:f t="shared" si="3"/>
        <x:v>44778</x:v>
      </x:c>
      <x:c r="AK11" s="81">
        <x:f t="shared" si="3"/>
        <x:v>44785</x:v>
      </x:c>
      <x:c r="AL11" s="81">
        <x:f t="shared" si="3"/>
        <x:v>44792</x:v>
      </x:c>
      <x:c r="AM11" s="81">
        <x:f t="shared" si="3"/>
        <x:v>44799</x:v>
      </x:c>
      <x:c r="AN11" s="81">
        <x:f t="shared" si="3"/>
        <x:v>44806</x:v>
      </x:c>
      <x:c r="AO11" s="81">
        <x:f t="shared" si="3"/>
        <x:v>44813</x:v>
      </x:c>
      <x:c r="AP11" s="81">
        <x:f t="shared" si="3"/>
        <x:v>44820</x:v>
      </x:c>
      <x:c r="AQ11" s="81">
        <x:f t="shared" si="3"/>
        <x:v>44827</x:v>
      </x:c>
      <x:c r="AR11" s="81">
        <x:f t="shared" si="3"/>
        <x:v>44834</x:v>
      </x:c>
    </x:row>
    <x:row r="12" spans="1:59" s="103" customFormat="1" ht="15" customHeight="1" outlineLevel="1">
      <x:c r="B12" s="103" t="s">
        <x:v>163</x:v>
      </x:c>
      <x:c r="D12" s="134"/>
      <x:c r="F12" s="104"/>
      <x:c r="G12" s="104"/>
      <x:c r="H12" s="104"/>
      <x:c r="I12" s="104"/>
      <x:c r="J12" s="104"/>
      <x:c r="K12" s="104"/>
      <x:c r="L12" s="104"/>
      <x:c r="M12" s="104"/>
      <x:c r="N12" s="104"/>
      <x:c r="O12" s="104"/>
      <x:c r="P12" s="104"/>
      <x:c r="Q12" s="104"/>
      <x:c r="R12" s="104"/>
      <x:c r="S12" s="104"/>
      <x:c r="T12" s="104"/>
      <x:c r="U12" s="104"/>
      <x:c r="V12" s="104"/>
      <x:c r="W12" s="104"/>
      <x:c r="X12" s="104"/>
      <x:c r="Y12" s="104"/>
      <x:c r="Z12" s="104"/>
      <x:c r="AA12" s="104"/>
      <x:c r="AB12" s="104"/>
      <x:c r="AC12" s="104"/>
      <x:c r="AD12" s="104"/>
      <x:c r="AE12" s="104"/>
      <x:c r="AF12" s="104"/>
      <x:c r="AG12" s="104"/>
      <x:c r="AH12" s="104"/>
      <x:c r="AI12" s="104"/>
      <x:c r="AJ12" s="104"/>
      <x:c r="AK12" s="104"/>
      <x:c r="AL12" s="104"/>
      <x:c r="AM12" s="104"/>
      <x:c r="AN12" s="104"/>
      <x:c r="AO12" s="104"/>
      <x:c r="AP12" s="104"/>
      <x:c r="AQ12" s="104"/>
      <x:c r="AR12" s="104"/>
      <x:c r="AS12" s="42"/>
      <x:c r="AT12" s="42"/>
      <x:c r="AU12" s="42"/>
      <x:c r="AV12" s="42"/>
      <x:c r="AW12" s="42"/>
      <x:c r="AX12" s="42"/>
      <x:c r="AY12" s="42"/>
      <x:c r="AZ12" s="42"/>
      <x:c r="BA12" s="42"/>
      <x:c r="BB12" s="42"/>
      <x:c r="BC12" s="42"/>
      <x:c r="BD12" s="42"/>
      <x:c r="BE12" s="42"/>
      <x:c r="BF12" s="42"/>
      <x:c r="BG12" s="42"/>
    </x:row>
    <x:row r="13" spans="1:59" s="103" customFormat="1" ht="15" customHeight="1" outlineLevel="1">
      <x:c r="B13" s="103" t="s">
        <x:v>164</x:v>
      </x:c>
      <x:c r="D13" s="134"/>
      <x:c r="F13" s="104"/>
      <x:c r="G13" s="104"/>
      <x:c r="H13" s="104"/>
      <x:c r="I13" s="104"/>
      <x:c r="J13" s="104"/>
      <x:c r="K13" s="104"/>
      <x:c r="L13" s="104"/>
      <x:c r="M13" s="104"/>
      <x:c r="N13" s="104"/>
      <x:c r="O13" s="104"/>
      <x:c r="P13" s="104"/>
      <x:c r="Q13" s="104"/>
      <x:c r="R13" s="104"/>
      <x:c r="S13" s="104"/>
      <x:c r="T13" s="104"/>
      <x:c r="U13" s="104"/>
      <x:c r="V13" s="104"/>
      <x:c r="W13" s="104"/>
      <x:c r="X13" s="104"/>
      <x:c r="Y13" s="104"/>
      <x:c r="Z13" s="104"/>
      <x:c r="AA13" s="104"/>
      <x:c r="AB13" s="104"/>
      <x:c r="AC13" s="104"/>
      <x:c r="AD13" s="104"/>
      <x:c r="AE13" s="104"/>
      <x:c r="AF13" s="104"/>
      <x:c r="AG13" s="104"/>
      <x:c r="AH13" s="104"/>
      <x:c r="AI13" s="104"/>
      <x:c r="AJ13" s="104"/>
      <x:c r="AK13" s="104"/>
      <x:c r="AL13" s="104"/>
      <x:c r="AM13" s="104"/>
      <x:c r="AN13" s="104"/>
      <x:c r="AO13" s="104"/>
      <x:c r="AP13" s="104"/>
      <x:c r="AQ13" s="104"/>
      <x:c r="AR13" s="104"/>
      <x:c r="AS13" s="42"/>
      <x:c r="AT13" s="42"/>
      <x:c r="AU13" s="42"/>
      <x:c r="AV13" s="42"/>
      <x:c r="AW13" s="42"/>
      <x:c r="AX13" s="42"/>
      <x:c r="AY13" s="42"/>
      <x:c r="AZ13" s="42"/>
      <x:c r="BA13" s="42"/>
      <x:c r="BB13" s="42"/>
      <x:c r="BC13" s="42"/>
      <x:c r="BD13" s="42"/>
      <x:c r="BE13" s="42"/>
      <x:c r="BF13" s="42"/>
      <x:c r="BG13" s="42"/>
    </x:row>
    <x:row r="14" spans="1:59" s="103" customFormat="1" ht="15" customHeight="1" outlineLevel="1">
      <x:c r="B14" s="103" t="s">
        <x:v>165</x:v>
      </x:c>
      <x:c r="D14" s="134"/>
      <x:c r="F14" s="104"/>
      <x:c r="G14" s="104"/>
      <x:c r="H14" s="104"/>
      <x:c r="I14" s="104"/>
      <x:c r="J14" s="104"/>
      <x:c r="K14" s="104"/>
      <x:c r="L14" s="104"/>
      <x:c r="M14" s="104"/>
      <x:c r="N14" s="104"/>
      <x:c r="O14" s="104"/>
      <x:c r="P14" s="104"/>
      <x:c r="Q14" s="104"/>
      <x:c r="R14" s="104"/>
      <x:c r="S14" s="104"/>
      <x:c r="T14" s="104"/>
      <x:c r="U14" s="104"/>
      <x:c r="V14" s="104"/>
      <x:c r="W14" s="104"/>
      <x:c r="X14" s="104"/>
      <x:c r="Y14" s="104"/>
      <x:c r="Z14" s="104"/>
      <x:c r="AA14" s="104"/>
      <x:c r="AB14" s="104"/>
      <x:c r="AC14" s="104"/>
      <x:c r="AD14" s="104"/>
      <x:c r="AE14" s="104"/>
      <x:c r="AF14" s="104"/>
      <x:c r="AG14" s="104"/>
      <x:c r="AH14" s="104"/>
      <x:c r="AI14" s="104"/>
      <x:c r="AJ14" s="104"/>
      <x:c r="AK14" s="104"/>
      <x:c r="AL14" s="104"/>
      <x:c r="AM14" s="104"/>
      <x:c r="AN14" s="104"/>
      <x:c r="AO14" s="104"/>
      <x:c r="AP14" s="104"/>
      <x:c r="AQ14" s="104"/>
      <x:c r="AR14" s="104"/>
      <x:c r="AS14" s="42"/>
      <x:c r="AT14" s="42"/>
      <x:c r="AU14" s="42"/>
      <x:c r="AV14" s="42"/>
      <x:c r="AW14" s="42"/>
      <x:c r="AX14" s="42"/>
      <x:c r="AY14" s="42"/>
      <x:c r="AZ14" s="42"/>
      <x:c r="BA14" s="42"/>
      <x:c r="BB14" s="42"/>
      <x:c r="BC14" s="42"/>
      <x:c r="BD14" s="42"/>
      <x:c r="BE14" s="42"/>
      <x:c r="BF14" s="42"/>
      <x:c r="BG14" s="42"/>
    </x:row>
    <x:row r="15" spans="1:59" s="103" customFormat="1" ht="15" customHeight="1" outlineLevel="1">
      <x:c r="B15" s="103" t="s">
        <x:v>166</x:v>
      </x:c>
      <x:c r="D15" s="134"/>
      <x:c r="F15" s="104"/>
      <x:c r="G15" s="104"/>
      <x:c r="H15" s="104"/>
      <x:c r="I15" s="104"/>
      <x:c r="J15" s="104"/>
      <x:c r="K15" s="104"/>
      <x:c r="L15" s="104"/>
      <x:c r="M15" s="104"/>
      <x:c r="N15" s="104"/>
      <x:c r="O15" s="104"/>
      <x:c r="P15" s="104"/>
      <x:c r="Q15" s="104"/>
      <x:c r="R15" s="104"/>
      <x:c r="S15" s="104"/>
      <x:c r="T15" s="104"/>
      <x:c r="U15" s="104"/>
      <x:c r="V15" s="104"/>
      <x:c r="W15" s="104"/>
      <x:c r="X15" s="104"/>
      <x:c r="Y15" s="104"/>
      <x:c r="Z15" s="104"/>
      <x:c r="AA15" s="104"/>
      <x:c r="AB15" s="104"/>
      <x:c r="AC15" s="104"/>
      <x:c r="AD15" s="104"/>
      <x:c r="AE15" s="104"/>
      <x:c r="AF15" s="104"/>
      <x:c r="AG15" s="104"/>
      <x:c r="AH15" s="104"/>
      <x:c r="AI15" s="104"/>
      <x:c r="AJ15" s="104"/>
      <x:c r="AK15" s="104"/>
      <x:c r="AL15" s="104"/>
      <x:c r="AM15" s="104"/>
      <x:c r="AN15" s="104"/>
      <x:c r="AO15" s="104"/>
      <x:c r="AP15" s="104"/>
      <x:c r="AQ15" s="104"/>
      <x:c r="AR15" s="104"/>
      <x:c r="AS15" s="42"/>
      <x:c r="AT15" s="42"/>
      <x:c r="AU15" s="42"/>
      <x:c r="AV15" s="42"/>
      <x:c r="AW15" s="42"/>
      <x:c r="AX15" s="42"/>
      <x:c r="AY15" s="42"/>
      <x:c r="AZ15" s="42"/>
      <x:c r="BA15" s="42"/>
      <x:c r="BB15" s="42"/>
      <x:c r="BC15" s="42"/>
      <x:c r="BD15" s="42"/>
      <x:c r="BE15" s="42"/>
      <x:c r="BF15" s="42"/>
      <x:c r="BG15" s="42"/>
    </x:row>
    <x:row r="16" spans="1:59" ht="5.0999999999999996" customHeight="1">
      <x:c r="A16" s="42"/>
    </x:row>
    <x:row r="17" spans="1:45" ht="15" customHeight="1">
      <x:c r="A17" s="42"/>
      <x:c r="B17" s="42" t="str">
        <x:f>IFERROR('Assumptions, Control, Output'!B15,"--")</x:f>
        <x:v>EQT Corporation</x:v>
      </x:c>
      <x:c r="D17" s="100"/>
      <x:c r="F17" s="101">
        <x:v>218.25</x:v>
      </x:c>
      <x:c r="G17" s="101">
        <x:v>294.75</x:v>
      </x:c>
      <x:c r="H17" s="101">
        <x:v>570</x:v>
      </x:c>
      <x:c r="I17" s="101">
        <x:v>329.99999999999994</x:v>
      </x:c>
      <x:c r="J17" s="101">
        <x:v>132.75000000000003</x:v>
      </x:c>
      <x:c r="K17" s="101">
        <x:v>159.75</x:v>
      </x:c>
      <x:c r="L17" s="101">
        <x:v>435.00000000000006</x:v>
      </x:c>
      <x:c r="M17" s="101">
        <x:v>296.99999999999994</x:v>
      </x:c>
      <x:c r="N17" s="101">
        <x:v>123.75000000000001</x:v>
      </x:c>
      <x:c r="O17" s="101">
        <x:v>128.25</x:v>
      </x:c>
      <x:c r="P17" s="101">
        <x:v>420.00000000000006</x:v>
      </x:c>
      <x:c r="Q17" s="101">
        <x:v>329.99999999999994</x:v>
      </x:c>
      <x:c r="R17" s="101">
        <x:v>138.00000000000003</x:v>
      </x:c>
      <x:c r="S17" s="101">
        <x:v>213.00000000000003</x:v>
      </x:c>
      <x:c r="T17" s="101">
        <x:v>133.50000000000003</x:v>
      </x:c>
      <x:c r="U17" s="101">
        <x:v>982.5</x:v>
      </x:c>
      <x:c r="V17" s="101">
        <x:v>350.99999999999989</x:v>
      </x:c>
      <x:c r="W17" s="101">
        <x:v>330.75</x:v>
      </x:c>
      <x:c r="X17" s="101">
        <x:v>220.5</x:v>
      </x:c>
      <x:c r="Y17" s="101">
        <x:v>780</x:v>
      </x:c>
      <x:c r="Z17" s="101">
        <x:v>317.99999999999994</x:v>
      </x:c>
      <x:c r="AA17" s="101">
        <x:v>272.25</x:v>
      </x:c>
      <x:c r="AB17" s="101">
        <x:v>236.25</x:v>
      </x:c>
      <x:c r="AC17" s="101">
        <x:v>825.00000000000011</x:v>
      </x:c>
      <x:c r="AD17" s="101">
        <x:v>371.99999999999994</x:v>
      </x:c>
      <x:c r="AE17" s="101">
        <x:v>129.00000000000003</x:v>
      </x:c>
      <x:c r="AF17" s="101">
        <x:v>87.000000000000028</x:v>
      </x:c>
      <x:c r="AG17" s="101">
        <x:v>208.50000000000006</x:v>
      </x:c>
      <x:c r="AH17" s="101">
        <x:v>825.00000000000011</x:v>
      </x:c>
      <x:c r="AI17" s="101">
        <x:v>194.99999999999997</x:v>
      </x:c>
      <x:c r="AJ17" s="101">
        <x:v>252.00000000000003</x:v>
      </x:c>
      <x:c r="AK17" s="101">
        <x:v>220.5</x:v>
      </x:c>
      <x:c r="AL17" s="101">
        <x:v>540</x:v>
      </x:c>
      <x:c r="AM17" s="101">
        <x:v>185.99999999999997</x:v>
      </x:c>
      <x:c r="AN17" s="101">
        <x:v>85.500000000000028</x:v>
      </x:c>
      <x:c r="AO17" s="101">
        <x:v>78.000000000000014</x:v>
      </x:c>
      <x:c r="AP17" s="101">
        <x:v>159.00000000000003</x:v>
      </x:c>
      <x:c r="AQ17" s="101">
        <x:v>847.49999999999989</x:v>
      </x:c>
      <x:c r="AR17" s="101">
        <x:v>362.99999999999994</x:v>
      </x:c>
    </x:row>
    <x:row r="18" spans="1:45" ht="15" customHeight="1">
      <x:c r="A18" s="42"/>
      <x:c r="B18" s="42" t="str">
        <x:f>IFERROR('Assumptions, Control, Output'!B16,"--")</x:f>
        <x:v>Southwestern</x:v>
      </x:c>
      <x:c r="D18" s="100"/>
      <x:c r="F18" s="101">
        <x:v>209.25</x:v>
      </x:c>
      <x:c r="G18" s="101">
        <x:v>310.5</x:v>
      </x:c>
      <x:c r="H18" s="101">
        <x:v>607.5</x:v>
      </x:c>
      <x:c r="I18" s="101">
        <x:v>494.99999999999994</x:v>
      </x:c>
      <x:c r="J18" s="101">
        <x:v>212.625</x:v>
      </x:c>
      <x:c r="K18" s="101">
        <x:v>452.25</x:v>
      </x:c>
      <x:c r="L18" s="101">
        <x:v>675</x:v>
      </x:c>
      <x:c r="M18" s="101">
        <x:v>449.99999999999989</x:v>
      </x:c>
      <x:c r="N18" s="101">
        <x:v>428.625</x:v>
      </x:c>
      <x:c r="O18" s="101">
        <x:v>209.25</x:v>
      </x:c>
      <x:c r="P18" s="101">
        <x:v>1383.75</x:v>
      </x:c>
      <x:c r="Q18" s="101">
        <x:v>427.49999999999989</x:v>
      </x:c>
      <x:c r="R18" s="101">
        <x:v>324</x:v>
      </x:c>
      <x:c r="S18" s="101">
        <x:v>114.75</x:v>
      </x:c>
      <x:c r="T18" s="101">
        <x:v>141.75</x:v>
      </x:c>
      <x:c r="U18" s="101">
        <x:v>585</x:v>
      </x:c>
      <x:c r="V18" s="101">
        <x:v>607.49999999999989</x:v>
      </x:c>
      <x:c r="W18" s="101">
        <x:v>492.75</x:v>
      </x:c>
      <x:c r="X18" s="101">
        <x:v>297</x:v>
      </x:c>
      <x:c r="Y18" s="101">
        <x:v>1023.75</x:v>
      </x:c>
      <x:c r="Z18" s="101">
        <x:v>557.99999999999989</x:v>
      </x:c>
      <x:c r="AA18" s="101">
        <x:v>378.00000000000006</x:v>
      </x:c>
      <x:c r="AB18" s="101">
        <x:v>300.375</x:v>
      </x:c>
      <x:c r="AC18" s="101">
        <x:v>798.75</x:v>
      </x:c>
      <x:c r="AD18" s="101">
        <x:v>616.49999999999989</x:v>
      </x:c>
      <x:c r="AE18" s="101">
        <x:v>245.25000000000003</x:v>
      </x:c>
      <x:c r="AF18" s="101">
        <x:v>267.75</x:v>
      </x:c>
      <x:c r="AG18" s="101">
        <x:v>186.75</x:v>
      </x:c>
      <x:c r="AH18" s="101">
        <x:v>1170</x:v>
      </x:c>
      <x:c r="AI18" s="101">
        <x:v>274.49999999999994</x:v>
      </x:c>
      <x:c r="AJ18" s="101">
        <x:v>354.375</x:v>
      </x:c>
      <x:c r="AK18" s="101">
        <x:v>226.12499999999997</x:v>
      </x:c>
      <x:c r="AL18" s="101">
        <x:v>1676.25</x:v>
      </x:c>
      <x:c r="AM18" s="101">
        <x:v>548.99999999999989</x:v>
      </x:c>
      <x:c r="AN18" s="101">
        <x:v>153</x:v>
      </x:c>
      <x:c r="AO18" s="101">
        <x:v>139.5</x:v>
      </x:c>
      <x:c r="AP18" s="101">
        <x:v>175.5</x:v>
      </x:c>
      <x:c r="AQ18" s="101">
        <x:v>607.5</x:v>
      </x:c>
      <x:c r="AR18" s="101">
        <x:v>368.99999999999994</x:v>
      </x:c>
      <x:c r="AS18" s="102"/>
    </x:row>
    <x:row r="19" spans="1:45" ht="15" customHeight="1">
      <x:c r="A19" s="42"/>
      <x:c r="B19" s="42" t="str">
        <x:f>IFERROR('Assumptions, Control, Output'!B17,"--")</x:f>
        <x:v>Ascent Resources</x:v>
      </x:c>
      <x:c r="D19" s="100"/>
      <x:c r="F19" s="101">
        <x:v>141.75</x:v>
      </x:c>
      <x:c r="G19" s="101">
        <x:v>321.75</x:v>
      </x:c>
      <x:c r="H19" s="101">
        <x:v>997.5</x:v>
      </x:c>
      <x:c r="I19" s="101">
        <x:v>401.99999999999994</x:v>
      </x:c>
      <x:c r="J19" s="101">
        <x:v>267.75</x:v>
      </x:c>
      <x:c r="K19" s="101">
        <x:v>141.75</x:v>
      </x:c>
      <x:c r="L19" s="101">
        <x:v>465</x:v>
      </x:c>
      <x:c r="M19" s="101">
        <x:v>377.99999999999994</x:v>
      </x:c>
      <x:c r="N19" s="101">
        <x:v>297</x:v>
      </x:c>
      <x:c r="O19" s="101">
        <x:v>234</x:v>
      </x:c>
      <x:c r="P19" s="101">
        <x:v>547.5</x:v>
      </x:c>
      <x:c r="Q19" s="101">
        <x:v>443.99999999999989</x:v>
      </x:c>
      <x:c r="R19" s="101">
        <x:v>81.000000000000014</x:v>
      </x:c>
      <x:c r="S19" s="101">
        <x:v>177.00000000000003</x:v>
      </x:c>
      <x:c r="T19" s="101">
        <x:v>88.500000000000028</x:v>
      </x:c>
      <x:c r="U19" s="101">
        <x:v>900</x:v>
      </x:c>
      <x:c r="V19" s="101">
        <x:v>251.99999999999994</x:v>
      </x:c>
      <x:c r="W19" s="101">
        <x:v>180</x:v>
      </x:c>
      <x:c r="X19" s="101">
        <x:v>150.74999999999997</x:v>
      </x:c>
      <x:c r="Y19" s="101">
        <x:v>1087.5</x:v>
      </x:c>
      <x:c r="Z19" s="101">
        <x:v>311.99999999999994</x:v>
      </x:c>
      <x:c r="AA19" s="101">
        <x:v>191.25</x:v>
      </x:c>
      <x:c r="AB19" s="101">
        <x:v>283.5</x:v>
      </x:c>
      <x:c r="AC19" s="101">
        <x:v>960</x:v>
      </x:c>
      <x:c r="AD19" s="101">
        <x:v>263.99999999999994</x:v>
      </x:c>
      <x:c r="AE19" s="101">
        <x:v>220.50000000000003</x:v>
      </x:c>
      <x:c r="AF19" s="101">
        <x:v>142.50000000000003</x:v>
      </x:c>
      <x:c r="AG19" s="101">
        <x:v>178.50000000000003</x:v>
      </x:c>
      <x:c r="AH19" s="101">
        <x:v>802.5</x:v>
      </x:c>
      <x:c r="AI19" s="101">
        <x:v>233.99999999999997</x:v>
      </x:c>
      <x:c r="AJ19" s="101">
        <x:v>274.5</x:v>
      </x:c>
      <x:c r="AK19" s="101">
        <x:v>146.25</x:v>
      </x:c>
      <x:c r="AL19" s="101">
        <x:v>615</x:v>
      </x:c>
      <x:c r="AM19" s="101">
        <x:v>248.99999999999994</x:v>
      </x:c>
      <x:c r="AN19" s="101">
        <x:v>174.00000000000003</x:v>
      </x:c>
      <x:c r="AO19" s="101">
        <x:v>75.000000000000014</x:v>
      </x:c>
      <x:c r="AP19" s="101">
        <x:v>93.000000000000014</x:v>
      </x:c>
      <x:c r="AQ19" s="101">
        <x:v>712.5</x:v>
      </x:c>
      <x:c r="AR19" s="101">
        <x:v>377.99999999999994</x:v>
      </x:c>
      <x:c r="AS19" s="102"/>
    </x:row>
    <x:row r="20" spans="1:45" ht="15" customHeight="1">
      <x:c r="A20" s="42"/>
      <x:c r="B20" s="42" t="str">
        <x:f>IFERROR('Assumptions, Control, Output'!B18,"--")</x:f>
        <x:v>Antero Resources</x:v>
      </x:c>
      <x:c r="D20" s="100"/>
      <x:c r="F20" s="101">
        <x:v>85.5</x:v>
      </x:c>
      <x:c r="G20" s="101">
        <x:v>105.75</x:v>
      </x:c>
      <x:c r="H20" s="101">
        <x:v>363.75</x:v>
      </x:c>
      <x:c r="I20" s="101">
        <x:v>160.49999999999997</x:v>
      </x:c>
      <x:c r="J20" s="101">
        <x:v>137.25</x:v>
      </x:c>
      <x:c r="K20" s="101">
        <x:v>100.125</x:v>
      </x:c>
      <x:c r="L20" s="101">
        <x:v>356.25</x:v>
      </x:c>
      <x:c r="M20" s="101">
        <x:v>113.99999999999999</x:v>
      </x:c>
      <x:c r="N20" s="101">
        <x:v>60.750000000000007</x:v>
      </x:c>
      <x:c r="O20" s="101">
        <x:v>63.000000000000007</x:v>
      </x:c>
      <x:c r="P20" s="101">
        <x:v>540</x:v>
      </x:c>
      <x:c r="Q20" s="101">
        <x:v>137.99999999999997</x:v>
      </x:c>
      <x:c r="R20" s="101">
        <x:v>45.000000000000007</x:v>
      </x:c>
      <x:c r="S20" s="101">
        <x:v>47.250000000000007</x:v>
      </x:c>
      <x:c r="T20" s="101">
        <x:v>51.000000000000007</x:v>
      </x:c>
      <x:c r="U20" s="101">
        <x:v>303.75</x:v>
      </x:c>
      <x:c r="V20" s="101">
        <x:v>197.99999999999997</x:v>
      </x:c>
      <x:c r="W20" s="101">
        <x:v>102.375</x:v>
      </x:c>
      <x:c r="X20" s="101">
        <x:v>157.5</x:v>
      </x:c>
      <x:c r="Y20" s="101">
        <x:v>509.99999999999994</x:v>
      </x:c>
      <x:c r="Z20" s="101">
        <x:v>115.49999999999999</x:v>
      </x:c>
      <x:c r="AA20" s="101">
        <x:v>155.25</x:v>
      </x:c>
      <x:c r="AB20" s="101">
        <x:v>133.875</x:v>
      </x:c>
      <x:c r="AC20" s="101">
        <x:v>254.99999999999997</x:v>
      </x:c>
      <x:c r="AD20" s="101">
        <x:v>136.49999999999997</x:v>
      </x:c>
      <x:c r="AE20" s="101">
        <x:v>47.250000000000007</x:v>
      </x:c>
      <x:c r="AF20" s="101">
        <x:v>98.250000000000028</x:v>
      </x:c>
      <x:c r="AG20" s="101">
        <x:v>44.250000000000014</x:v>
      </x:c>
      <x:c r="AH20" s="101">
        <x:v>191.25</x:v>
      </x:c>
      <x:c r="AI20" s="101">
        <x:v>107.99999999999997</x:v>
      </x:c>
      <x:c r="AJ20" s="101">
        <x:v>67.5</x:v>
      </x:c>
      <x:c r="AK20" s="101">
        <x:v>64.125</x:v>
      </x:c>
      <x:c r="AL20" s="101">
        <x:v>472.5</x:v>
      </x:c>
      <x:c r="AM20" s="101">
        <x:v>193.49999999999997</x:v>
      </x:c>
      <x:c r="AN20" s="101">
        <x:v>60.750000000000014</x:v>
      </x:c>
      <x:c r="AO20" s="101">
        <x:v>66.750000000000014</x:v>
      </x:c>
      <x:c r="AP20" s="101">
        <x:v>75.750000000000014</x:v>
      </x:c>
      <x:c r="AQ20" s="101">
        <x:v>420.00000000000006</x:v>
      </x:c>
      <x:c r="AR20" s="101">
        <x:v>172.49999999999994</x:v>
      </x:c>
      <x:c r="AS20" s="102"/>
    </x:row>
    <x:row r="21" spans="1:45" ht="15" customHeight="1">
      <x:c r="A21" s="42"/>
      <x:c r="B21" s="42" t="str">
        <x:f>IFERROR('Assumptions, Control, Output'!B19,"--")</x:f>
        <x:v>Devon Energy</x:v>
      </x:c>
      <x:c r="D21" s="100"/>
      <x:c r="F21" s="101">
        <x:v>294.75</x:v>
      </x:c>
      <x:c r="G21" s="101">
        <x:v>189</x:v>
      </x:c>
      <x:c r="H21" s="101">
        <x:v>1072.5</x:v>
      </x:c>
      <x:c r="I21" s="101">
        <x:v>347.99999999999989</x:v>
      </x:c>
      <x:c r="J21" s="101">
        <x:v>330.75</x:v>
      </x:c>
      <x:c r="K21" s="101">
        <x:v>123.75000000000001</x:v>
      </x:c>
      <x:c r="L21" s="101">
        <x:v>450</x:v>
      </x:c>
      <x:c r="M21" s="101">
        <x:v>392.99999999999994</x:v>
      </x:c>
      <x:c r="N21" s="101">
        <x:v>252.00000000000003</x:v>
      </x:c>
      <x:c r="O21" s="101">
        <x:v>220.5</x:v>
      </x:c>
      <x:c r="P21" s="101">
        <x:v>1012.5000000000001</x:v>
      </x:c>
      <x:c r="Q21" s="101">
        <x:v>239.99999999999997</x:v>
      </x:c>
      <x:c r="R21" s="101">
        <x:v>106.50000000000001</x:v>
      </x:c>
      <x:c r="S21" s="101">
        <x:v>82.500000000000028</x:v>
      </x:c>
      <x:c r="T21" s="101">
        <x:v>75.000000000000014</x:v>
      </x:c>
      <x:c r="U21" s="101">
        <x:v>832.50000000000011</x:v>
      </x:c>
      <x:c r="V21" s="101">
        <x:v>182.99999999999997</x:v>
      </x:c>
      <x:c r="W21" s="101">
        <x:v>335.25</x:v>
      </x:c>
      <x:c r="X21" s="101">
        <x:v>333</x:v>
      </x:c>
      <x:c r="Y21" s="101">
        <x:v>577.5</x:v>
      </x:c>
      <x:c r="Z21" s="101">
        <x:v>320.99999999999994</x:v>
      </x:c>
      <x:c r="AA21" s="101">
        <x:v>114.75</x:v>
      </x:c>
      <x:c r="AB21" s="101">
        <x:v>328.5</x:v>
      </x:c>
      <x:c r="AC21" s="101">
        <x:v>472.5</x:v>
      </x:c>
      <x:c r="AD21" s="101">
        <x:v>149.99999999999997</x:v>
      </x:c>
      <x:c r="AE21" s="101">
        <x:v>121.50000000000003</x:v>
      </x:c>
      <x:c r="AF21" s="101">
        <x:v>156.00000000000003</x:v>
      </x:c>
      <x:c r="AG21" s="101">
        <x:v>168.00000000000006</x:v>
      </x:c>
      <x:c r="AH21" s="101">
        <x:v>487.5</x:v>
      </x:c>
      <x:c r="AI21" s="101">
        <x:v>221.99999999999994</x:v>
      </x:c>
      <x:c r="AJ21" s="101">
        <x:v>240.75</x:v>
      </x:c>
      <x:c r="AK21" s="101">
        <x:v>243.00000000000003</x:v>
      </x:c>
      <x:c r="AL21" s="101">
        <x:v>652.5</x:v>
      </x:c>
      <x:c r="AM21" s="101">
        <x:v>248.99999999999994</x:v>
      </x:c>
      <x:c r="AN21" s="101">
        <x:v>180.00000000000003</x:v>
      </x:c>
      <x:c r="AO21" s="101">
        <x:v>198.00000000000006</x:v>
      </x:c>
      <x:c r="AP21" s="101">
        <x:v>126.00000000000001</x:v>
      </x:c>
      <x:c r="AQ21" s="101">
        <x:v>667.5</x:v>
      </x:c>
      <x:c r="AR21" s="101">
        <x:v>167.99999999999997</x:v>
      </x:c>
      <x:c r="AS21" s="102"/>
    </x:row>
    <x:row r="22" spans="1:45" ht="15" customHeight="1">
      <x:c r="A22" s="42"/>
      <x:c r="B22" s="42" t="str">
        <x:f>IFERROR('Assumptions, Control, Output'!B20,"--")</x:f>
        <x:v>ConocoPhillips</x:v>
      </x:c>
      <x:c r="D22" s="100"/>
      <x:c r="F22" s="101">
        <x:v>105.75</x:v>
      </x:c>
      <x:c r="G22" s="101">
        <x:v>93.375</x:v>
      </x:c>
      <x:c r="H22" s="101">
        <x:v>412.50000000000006</x:v>
      </x:c>
      <x:c r="I22" s="101">
        <x:v>169.49999999999994</x:v>
      </x:c>
      <x:c r="J22" s="101">
        <x:v>86.625</x:v>
      </x:c>
      <x:c r="K22" s="101">
        <x:v>91.125</x:v>
      </x:c>
      <x:c r="L22" s="101">
        <x:v>288.75</x:v>
      </x:c>
      <x:c r="M22" s="101">
        <x:v>142.49999999999997</x:v>
      </x:c>
      <x:c r="N22" s="101">
        <x:v>121.50000000000001</x:v>
      </x:c>
      <x:c r="O22" s="101">
        <x:v>136.125</x:v>
      </x:c>
      <x:c r="P22" s="101">
        <x:v>562.5</x:v>
      </x:c>
      <x:c r="Q22" s="101">
        <x:v>158.99999999999997</x:v>
      </x:c>
      <x:c r="R22" s="101">
        <x:v>42.000000000000014</x:v>
      </x:c>
      <x:c r="S22" s="101">
        <x:v>105.00000000000001</x:v>
      </x:c>
      <x:c r="T22" s="101">
        <x:v>48.000000000000007</x:v>
      </x:c>
      <x:c r="U22" s="101">
        <x:v>558.75</x:v>
      </x:c>
      <x:c r="V22" s="101">
        <x:v>122.99999999999999</x:v>
      </x:c>
      <x:c r="W22" s="101">
        <x:v>155.25</x:v>
      </x:c>
      <x:c r="X22" s="101">
        <x:v>149.625</x:v>
      </x:c>
      <x:c r="Y22" s="101">
        <x:v>551.25</x:v>
      </x:c>
      <x:c r="Z22" s="101">
        <x:v>158.99999999999997</x:v>
      </x:c>
      <x:c r="AA22" s="101">
        <x:v>73.125</x:v>
      </x:c>
      <x:c r="AB22" s="101">
        <x:v>99</x:v>
      </x:c>
      <x:c r="AC22" s="101">
        <x:v>528.75</x:v>
      </x:c>
      <x:c r="AD22" s="101">
        <x:v>87</x:v>
      </x:c>
      <x:c r="AE22" s="101">
        <x:v>94.500000000000014</x:v>
      </x:c>
      <x:c r="AF22" s="101">
        <x:v>60.750000000000014</x:v>
      </x:c>
      <x:c r="AG22" s="101">
        <x:v>48.000000000000007</x:v>
      </x:c>
      <x:c r="AH22" s="101">
        <x:v>333.75</x:v>
      </x:c>
      <x:c r="AI22" s="101">
        <x:v>97.499999999999986</x:v>
      </x:c>
      <x:c r="AJ22" s="101">
        <x:v>132.75</x:v>
      </x:c>
      <x:c r="AK22" s="101">
        <x:v>137.25</x:v>
      </x:c>
      <x:c r="AL22" s="101">
        <x:v>262.5</x:v>
      </x:c>
      <x:c r="AM22" s="101">
        <x:v>92.999999999999986</x:v>
      </x:c>
      <x:c r="AN22" s="101">
        <x:v>99.000000000000028</x:v>
      </x:c>
      <x:c r="AO22" s="101">
        <x:v>51.000000000000007</x:v>
      </x:c>
      <x:c r="AP22" s="101">
        <x:v>62.250000000000007</x:v>
      </x:c>
      <x:c r="AQ22" s="101">
        <x:v>198.75</x:v>
      </x:c>
      <x:c r="AR22" s="101">
        <x:v>134.99999999999997</x:v>
      </x:c>
      <x:c r="AS22" s="102"/>
    </x:row>
    <x:row r="23" spans="1:45" ht="15" customHeight="1">
      <x:c r="A23" s="42"/>
      <x:c r="B23" s="42" t="str">
        <x:f>IFERROR('Assumptions, Control, Output'!B21,"--")</x:f>
        <x:v>Chevron</x:v>
      </x:c>
      <x:c r="D23" s="100"/>
      <x:c r="F23" s="101">
        <x:v>155.25</x:v>
      </x:c>
      <x:c r="G23" s="101">
        <x:v>165.375</x:v>
      </x:c>
      <x:c r="H23" s="101">
        <x:v>210.00000000000003</x:v>
      </x:c>
      <x:c r="I23" s="101">
        <x:v>202.49999999999997</x:v>
      </x:c>
      <x:c r="J23" s="101">
        <x:v>124.87500000000001</x:v>
      </x:c>
      <x:c r="K23" s="101">
        <x:v>111.375</x:v>
      </x:c>
      <x:c r="L23" s="101">
        <x:v>408.75000000000006</x:v>
      </x:c>
      <x:c r="M23" s="101">
        <x:v>83.999999999999986</x:v>
      </x:c>
      <x:c r="N23" s="101">
        <x:v>103.5</x:v>
      </x:c>
      <x:c r="O23" s="101">
        <x:v>127.12499999999999</x:v>
      </x:c>
      <x:c r="P23" s="101">
        <x:v>495</x:v>
      </x:c>
      <x:c r="Q23" s="101">
        <x:v>106.49999999999997</x:v>
      </x:c>
      <x:c r="R23" s="101">
        <x:v>94.500000000000014</x:v>
      </x:c>
      <x:c r="S23" s="101">
        <x:v>67.500000000000014</x:v>
      </x:c>
      <x:c r="T23" s="101">
        <x:v>86.250000000000014</x:v>
      </x:c>
      <x:c r="U23" s="101">
        <x:v>371.25</x:v>
      </x:c>
      <x:c r="V23" s="101">
        <x:v>203.99999999999994</x:v>
      </x:c>
      <x:c r="W23" s="101">
        <x:v>150.75</x:v>
      </x:c>
      <x:c r="X23" s="101">
        <x:v>83.25</x:v>
      </x:c>
      <x:c r="Y23" s="101">
        <x:v>303.75</x:v>
      </x:c>
      <x:c r="Z23" s="101">
        <x:v>215.99999999999994</x:v>
      </x:c>
      <x:c r="AA23" s="101">
        <x:v>102.375</x:v>
      </x:c>
      <x:c r="AB23" s="101">
        <x:v>100.125</x:v>
      </x:c>
      <x:c r="AC23" s="101">
        <x:v>232.5</x:v>
      </x:c>
      <x:c r="AD23" s="101">
        <x:v>149.99999999999997</x:v>
      </x:c>
      <x:c r="AE23" s="101">
        <x:v>80.250000000000014</x:v>
      </x:c>
      <x:c r="AF23" s="101">
        <x:v>85.500000000000028</x:v>
      </x:c>
      <x:c r="AG23" s="101">
        <x:v>75.000000000000014</x:v>
      </x:c>
      <x:c r="AH23" s="101">
        <x:v>547.5</x:v>
      </x:c>
      <x:c r="AI23" s="101">
        <x:v>137.99999999999997</x:v>
      </x:c>
      <x:c r="AJ23" s="101">
        <x:v>79.875</x:v>
      </x:c>
      <x:c r="AK23" s="101">
        <x:v>56.25</x:v>
      </x:c>
      <x:c r="AL23" s="101">
        <x:v>277.5</x:v>
      </x:c>
      <x:c r="AM23" s="101">
        <x:v>101.99999999999997</x:v>
      </x:c>
      <x:c r="AN23" s="101">
        <x:v>83.250000000000028</x:v>
      </x:c>
      <x:c r="AO23" s="101">
        <x:v>102.00000000000001</x:v>
      </x:c>
      <x:c r="AP23" s="101">
        <x:v>87.750000000000014</x:v>
      </x:c>
      <x:c r="AQ23" s="101">
        <x:v>491.25</x:v>
      </x:c>
      <x:c r="AR23" s="101">
        <x:v>113.99999999999999</x:v>
      </x:c>
      <x:c r="AS23" s="102"/>
    </x:row>
    <x:row r="24" spans="1:45" ht="15" customHeight="1">
      <x:c r="A24" s="42"/>
      <x:c r="B24" s="42" t="str">
        <x:f>IFERROR('Assumptions, Control, Output'!B22,"--")</x:f>
        <x:v>Shell USA</x:v>
      </x:c>
      <x:c r="D24" s="100"/>
      <x:c r="F24" s="101">
        <x:v>160.875</x:v>
      </x:c>
      <x:c r="G24" s="101">
        <x:v>145.125</x:v>
      </x:c>
      <x:c r="H24" s="101">
        <x:v>311.25</x:v>
      </x:c>
      <x:c r="I24" s="101">
        <x:v>199.49999999999997</x:v>
      </x:c>
      <x:c r="J24" s="101">
        <x:v>87.75</x:v>
      </x:c>
      <x:c r="K24" s="101">
        <x:v>114.75</x:v>
      </x:c>
      <x:c r="L24" s="101">
        <x:v>420.00000000000006</x:v>
      </x:c>
      <x:c r="M24" s="101">
        <x:v>130.49999999999997</x:v>
      </x:c>
      <x:c r="N24" s="101">
        <x:v>85.5</x:v>
      </x:c>
      <x:c r="O24" s="101">
        <x:v>100.125</x:v>
      </x:c>
      <x:c r="P24" s="101">
        <x:v>258.75</x:v>
      </x:c>
      <x:c r="Q24" s="101">
        <x:v>134.99999999999997</x:v>
      </x:c>
      <x:c r="R24" s="101">
        <x:v>46.500000000000007</x:v>
      </x:c>
      <x:c r="S24" s="101">
        <x:v>108.00000000000001</x:v>
      </x:c>
      <x:c r="T24" s="101">
        <x:v>54.000000000000007</x:v>
      </x:c>
      <x:c r="U24" s="101">
        <x:v>315</x:v>
      </x:c>
      <x:c r="V24" s="101">
        <x:v>145.49999999999997</x:v>
      </x:c>
      <x:c r="W24" s="101">
        <x:v>110.25</x:v>
      </x:c>
      <x:c r="X24" s="101">
        <x:v>91.125</x:v>
      </x:c>
      <x:c r="Y24" s="101">
        <x:v>495</x:v>
      </x:c>
      <x:c r="Z24" s="101">
        <x:v>136.49999999999997</x:v>
      </x:c>
      <x:c r="AA24" s="101">
        <x:v>56.25</x:v>
      </x:c>
      <x:c r="AB24" s="101">
        <x:v>115.875</x:v>
      </x:c>
      <x:c r="AC24" s="101">
        <x:v>468.75</x:v>
      </x:c>
      <x:c r="AD24" s="101">
        <x:v>206.99999999999994</x:v>
      </x:c>
      <x:c r="AE24" s="101">
        <x:v>54.000000000000007</x:v>
      </x:c>
      <x:c r="AF24" s="101">
        <x:v>63.000000000000007</x:v>
      </x:c>
      <x:c r="AG24" s="101">
        <x:v>71.250000000000014</x:v>
      </x:c>
      <x:c r="AH24" s="101">
        <x:v>446.25</x:v>
      </x:c>
      <x:c r="AI24" s="101">
        <x:v>200.99999999999997</x:v>
      </x:c>
      <x:c r="AJ24" s="101">
        <x:v>138.375</x:v>
      </x:c>
      <x:c r="AK24" s="101">
        <x:v>166.5</x:v>
      </x:c>
      <x:c r="AL24" s="101">
        <x:v>434.99999999999994</x:v>
      </x:c>
      <x:c r="AM24" s="101">
        <x:v>167.99999999999997</x:v>
      </x:c>
      <x:c r="AN24" s="101">
        <x:v>61.500000000000014</x:v>
      </x:c>
      <x:c r="AO24" s="101">
        <x:v>45.000000000000007</x:v>
      </x:c>
      <x:c r="AP24" s="101">
        <x:v>72.000000000000014</x:v>
      </x:c>
      <x:c r="AQ24" s="101">
        <x:v>258.75</x:v>
      </x:c>
      <x:c r="AR24" s="101">
        <x:v>205.49999999999997</x:v>
      </x:c>
      <x:c r="AS24" s="102"/>
    </x:row>
    <x:row r="25" spans="1:45" ht="15" customHeight="1">
      <x:c r="A25" s="42"/>
      <x:c r="B25" s="42" t="str">
        <x:f>IFERROR('Assumptions, Control, Output'!B23,"--")</x:f>
        <x:v>Murphy Oil</x:v>
      </x:c>
      <x:c r="D25" s="100"/>
      <x:c r="F25" s="101">
        <x:v>83.25</x:v>
      </x:c>
      <x:c r="G25" s="101">
        <x:v>84.375</x:v>
      </x:c>
      <x:c r="H25" s="101">
        <x:v>416.25000000000006</x:v>
      </x:c>
      <x:c r="I25" s="101">
        <x:v>83.999999999999986</x:v>
      </x:c>
      <x:c r="J25" s="101">
        <x:v>145.125</x:v>
      </x:c>
      <x:c r="K25" s="101">
        <x:v>137.25</x:v>
      </x:c>
      <x:c r="L25" s="101">
        <x:v>502.50000000000006</x:v>
      </x:c>
      <x:c r="M25" s="101">
        <x:v>212.99999999999994</x:v>
      </x:c>
      <x:c r="N25" s="101">
        <x:v>115.875</x:v>
      </x:c>
      <x:c r="O25" s="101">
        <x:v>131.625</x:v>
      </x:c>
      <x:c r="P25" s="101">
        <x:v>532.5</x:v>
      </x:c>
      <x:c r="Q25" s="101">
        <x:v>97.499999999999986</x:v>
      </x:c>
      <x:c r="R25" s="101">
        <x:v>81.000000000000014</x:v>
      </x:c>
      <x:c r="S25" s="101">
        <x:v>84.000000000000028</x:v>
      </x:c>
      <x:c r="T25" s="101">
        <x:v>99.750000000000028</x:v>
      </x:c>
      <x:c r="U25" s="101">
        <x:v>547.5</x:v>
      </x:c>
      <x:c r="V25" s="101">
        <x:v>193.49999999999997</x:v>
      </x:c>
      <x:c r="W25" s="101">
        <x:v>109.125</x:v>
      </x:c>
      <x:c r="X25" s="101">
        <x:v>64.125</x:v>
      </x:c>
      <x:c r="Y25" s="101">
        <x:v>348.75</x:v>
      </x:c>
      <x:c r="Z25" s="101">
        <x:v>92.999999999999986</x:v>
      </x:c>
      <x:c r="AA25" s="101">
        <x:v>166.5</x:v>
      </x:c>
      <x:c r="AB25" s="101">
        <x:v>119.25</x:v>
      </x:c>
      <x:c r="AC25" s="101">
        <x:v>303.75</x:v>
      </x:c>
      <x:c r="AD25" s="101">
        <x:v>101.99999999999997</x:v>
      </x:c>
      <x:c r="AE25" s="101">
        <x:v>99.000000000000028</x:v>
      </x:c>
      <x:c r="AF25" s="101">
        <x:v>69.750000000000014</x:v>
      </x:c>
      <x:c r="AG25" s="101">
        <x:v>99.750000000000028</x:v>
      </x:c>
      <x:c r="AH25" s="101">
        <x:v>307.5</x:v>
      </x:c>
      <x:c r="AI25" s="101">
        <x:v>77.999999999999986</x:v>
      </x:c>
      <x:c r="AJ25" s="101">
        <x:v>66.375000000000014</x:v>
      </x:c>
      <x:c r="AK25" s="101">
        <x:v>68.625</x:v>
      </x:c>
      <x:c r="AL25" s="101">
        <x:v>416.25000000000006</x:v>
      </x:c>
      <x:c r="AM25" s="101">
        <x:v>171</x:v>
      </x:c>
      <x:c r="AN25" s="101">
        <x:v>74.250000000000014</x:v>
      </x:c>
      <x:c r="AO25" s="101">
        <x:v>88.500000000000014</x:v>
      </x:c>
      <x:c r="AP25" s="101">
        <x:v>48.000000000000007</x:v>
      </x:c>
      <x:c r="AQ25" s="101">
        <x:v>506.25000000000006</x:v>
      </x:c>
      <x:c r="AR25" s="101">
        <x:v>110.99999999999997</x:v>
      </x:c>
      <x:c r="AS25" s="102"/>
    </x:row>
    <x:row r="26" spans="1:45" ht="15" customHeight="1">
      <x:c r="A26" s="42"/>
      <x:c r="B26" s="42" t="str">
        <x:f>IFERROR('Assumptions, Control, Output'!B24,"--")</x:f>
        <x:v>PDC Energy</x:v>
      </x:c>
      <x:c r="D26" s="100"/>
      <x:c r="F26" s="101">
        <x:v>60.750000000000007</x:v>
      </x:c>
      <x:c r="G26" s="101">
        <x:v>68.625</x:v>
      </x:c>
      <x:c r="H26" s="101">
        <x:v>468.75</x:v>
      </x:c>
      <x:c r="I26" s="101">
        <x:v>107.99999999999997</x:v>
      </x:c>
      <x:c r="J26" s="101">
        <x:v>77.625</x:v>
      </x:c>
      <x:c r="K26" s="101">
        <x:v>81</x:v>
      </x:c>
      <x:c r="L26" s="101">
        <x:v>371.25</x:v>
      </x:c>
      <x:c r="M26" s="101">
        <x:v>95.999999999999986</x:v>
      </x:c>
      <x:c r="N26" s="101">
        <x:v>61.875000000000007</x:v>
      </x:c>
      <x:c r="O26" s="101">
        <x:v>83.25</x:v>
      </x:c>
      <x:c r="P26" s="101">
        <x:v>472.5</x:v>
      </x:c>
      <x:c r="Q26" s="101">
        <x:v>116.99999999999999</x:v>
      </x:c>
      <x:c r="R26" s="101">
        <x:v>75.750000000000014</x:v>
      </x:c>
      <x:c r="S26" s="101">
        <x:v>100.50000000000003</x:v>
      </x:c>
      <x:c r="T26" s="101">
        <x:v>40.500000000000007</x:v>
      </x:c>
      <x:c r="U26" s="101">
        <x:v>258.75</x:v>
      </x:c>
      <x:c r="V26" s="101">
        <x:v>212.99999999999994</x:v>
      </x:c>
      <x:c r="W26" s="101">
        <x:v>93.375</x:v>
      </x:c>
      <x:c r="X26" s="101">
        <x:v>157.5</x:v>
      </x:c>
      <x:c r="Y26" s="101">
        <x:v>311.25</x:v>
      </x:c>
      <x:c r="Z26" s="101">
        <x:v>173.99999999999994</x:v>
      </x:c>
      <x:c r="AA26" s="101">
        <x:v>153</x:v>
      </x:c>
      <x:c r="AB26" s="101">
        <x:v>121.50000000000001</x:v>
      </x:c>
      <x:c r="AC26" s="101">
        <x:v>405</x:v>
      </x:c>
      <x:c r="AD26" s="101">
        <x:v>173.99999999999994</x:v>
      </x:c>
      <x:c r="AE26" s="101">
        <x:v>57.000000000000014</x:v>
      </x:c>
      <x:c r="AF26" s="101">
        <x:v>57.750000000000014</x:v>
      </x:c>
      <x:c r="AG26" s="101">
        <x:v>44.250000000000014</x:v>
      </x:c>
      <x:c r="AH26" s="101">
        <x:v>333.75</x:v>
      </x:c>
      <x:c r="AI26" s="101">
        <x:v>182.99999999999997</x:v>
      </x:c>
      <x:c r="AJ26" s="101">
        <x:v>82.125</x:v>
      </x:c>
      <x:c r="AK26" s="101">
        <x:v>93.375</x:v>
      </x:c>
      <x:c r="AL26" s="101">
        <x:v>555</x:v>
      </x:c>
      <x:c r="AM26" s="101">
        <x:v>130.49999999999997</x:v>
      </x:c>
      <x:c r="AN26" s="101">
        <x:v>79.500000000000014</x:v>
      </x:c>
      <x:c r="AO26" s="101">
        <x:v>103.50000000000001</x:v>
      </x:c>
      <x:c r="AP26" s="101">
        <x:v>90.000000000000014</x:v>
      </x:c>
      <x:c r="AQ26" s="101">
        <x:v>386.25</x:v>
      </x:c>
      <x:c r="AR26" s="101">
        <x:v>107.99999999999997</x:v>
      </x:c>
      <x:c r="AS26" s="102"/>
    </x:row>
    <x:row r="27" spans="1:45" ht="15" customHeight="1">
      <x:c r="A27" s="42"/>
      <x:c r="B27" s="42" t="str">
        <x:f>IFERROR('Assumptions, Control, Output'!B25,"--")</x:f>
        <x:v>All Other Customers</x:v>
      </x:c>
      <x:c r="D27" s="100"/>
      <x:c r="F27" s="101">
        <x:v>736.87499999999932</x:v>
      </x:c>
      <x:c r="G27" s="101">
        <x:v>781.87499999999932</x:v>
      </x:c>
      <x:c r="H27" s="101">
        <x:v>2793.7499999999977</x:v>
      </x:c>
      <x:c r="I27" s="101">
        <x:v>667.49999999999932</x:v>
      </x:c>
      <x:c r="J27" s="101">
        <x:v>348.74999999999966</x:v>
      </x:c>
      <x:c r="K27" s="101">
        <x:v>393.7499999999996</x:v>
      </x:c>
      <x:c r="L27" s="101">
        <x:v>1724.9999999999986</x:v>
      </x:c>
      <x:c r="M27" s="101">
        <x:v>892.49999999999898</x:v>
      </x:c>
      <x:c r="N27" s="101">
        <x:v>596.24999999999943</x:v>
      </x:c>
      <x:c r="O27" s="101">
        <x:v>748.12499999999932</x:v>
      </x:c>
      <x:c r="P27" s="101">
        <x:v>1162.4999999999991</x:v>
      </x:c>
      <x:c r="Q27" s="101">
        <x:v>682.49999999999932</x:v>
      </x:c>
      <x:c r="R27" s="101">
        <x:v>539.99999999999955</x:v>
      </x:c>
      <x:c r="S27" s="101">
        <x:v>408.74999999999972</x:v>
      </x:c>
      <x:c r="T27" s="101">
        <x:v>558.74999999999955</x:v>
      </x:c>
      <x:c r="U27" s="101">
        <x:v>1424.9999999999989</x:v>
      </x:c>
      <x:c r="V27" s="101">
        <x:v>622.49999999999932</x:v>
      </x:c>
      <x:c r="W27" s="101">
        <x:v>455.62499999999955</x:v>
      </x:c>
      <x:c r="X27" s="101">
        <x:v>770.62499999999932</x:v>
      </x:c>
      <x:c r="Y27" s="101">
        <x:v>1162.4999999999991</x:v>
      </x:c>
      <x:c r="Z27" s="101">
        <x:v>967.49999999999898</x:v>
      </x:c>
      <x:c r="AA27" s="101">
        <x:v>652.49999999999932</x:v>
      </x:c>
      <x:c r="AB27" s="101">
        <x:v>590.62499999999943</x:v>
      </x:c>
      <x:c r="AC27" s="101">
        <x:v>1556.2499999999986</x:v>
      </x:c>
      <x:c r="AD27" s="101">
        <x:v>554.99999999999943</x:v>
      </x:c>
      <x:c r="AE27" s="101">
        <x:v>434.99999999999966</x:v>
      </x:c>
      <x:c r="AF27" s="101">
        <x:v>363.74999999999972</x:v>
      </x:c>
      <x:c r="AG27" s="101">
        <x:v>314.99999999999977</x:v>
      </x:c>
      <x:c r="AH27" s="101">
        <x:v>1668.7499999999986</x:v>
      </x:c>
      <x:c r="AI27" s="101">
        <x:v>1094.9999999999989</x:v>
      </x:c>
      <x:c r="AJ27" s="101">
        <x:v>472.49999999999949</x:v>
      </x:c>
      <x:c r="AK27" s="101">
        <x:v>652.49999999999932</x:v>
      </x:c>
      <x:c r="AL27" s="101">
        <x:v>2662.4999999999977</x:v>
      </x:c>
      <x:c r="AM27" s="101">
        <x:v>577.49999999999943</x:v>
      </x:c>
      <x:c r="AN27" s="101">
        <x:v>397.49999999999972</x:v>
      </x:c>
      <x:c r="AO27" s="101">
        <x:v>213.74999999999986</x:v>
      </x:c>
      <x:c r="AP27" s="101">
        <x:v>236.24999999999983</x:v>
      </x:c>
      <x:c r="AQ27" s="101">
        <x:v>1837.4999999999984</x:v>
      </x:c>
      <x:c r="AR27" s="101">
        <x:v>412.4999999999996</x:v>
      </x:c>
      <x:c r="AS27" s="102"/>
    </x:row>
    <x:row r="28" spans="1:45" ht="5.0999999999999996" customHeight="1">
      <x:c r="A28" s="42"/>
      <x:c r="AS28" s="102"/>
    </x:row>
    <x:row r="29" spans="1:45" ht="15" customHeight="1">
      <x:c r="A29" s="42"/>
      <x:c r="B29" s="82" t="s">
        <x:v>97</x:v>
      </x:c>
      <x:c r="F29" s="54">
        <x:v>2252.2499999999991</x:v>
      </x:c>
      <x:c r="G29" s="54">
        <x:v>2560.4999999999991</x:v>
      </x:c>
      <x:c r="H29" s="54">
        <x:v>8223.7499999999982</x:v>
      </x:c>
      <x:c r="I29" s="54">
        <x:v>3166.4999999999991</x:v>
      </x:c>
      <x:c r="J29" s="54">
        <x:v>1951.8749999999995</x:v>
      </x:c>
      <x:c r="K29" s="54">
        <x:v>1906.8749999999995</x:v>
      </x:c>
      <x:c r="L29" s="54">
        <x:v>6097.4999999999982</x:v>
      </x:c>
      <x:c r="M29" s="54">
        <x:v>3190.4999999999986</x:v>
      </x:c>
      <x:c r="N29" s="54">
        <x:v>2246.6249999999995</x:v>
      </x:c>
      <x:c r="O29" s="54">
        <x:v>2181.3749999999991</x:v>
      </x:c>
      <x:c r="P29" s="54">
        <x:v>7387.4999999999991</x:v>
      </x:c>
      <x:c r="Q29" s="54">
        <x:v>2876.9999999999991</x:v>
      </x:c>
      <x:c r="R29" s="54">
        <x:v>1574.2499999999995</x:v>
      </x:c>
      <x:c r="S29" s="54">
        <x:v>1508.2499999999998</x:v>
      </x:c>
      <x:c r="T29" s="54">
        <x:v>1376.9999999999995</x:v>
      </x:c>
      <x:c r="U29" s="54">
        <x:v>7079.9999999999991</x:v>
      </x:c>
      <x:c r="V29" s="54">
        <x:v>3092.9999999999991</x:v>
      </x:c>
      <x:c r="W29" s="54">
        <x:v>2515.4999999999995</x:v>
      </x:c>
      <x:c r="X29" s="54">
        <x:v>2474.9999999999991</x:v>
      </x:c>
      <x:c r="Y29" s="54">
        <x:v>7151.2499999999991</x:v>
      </x:c>
      <x:c r="Z29" s="54">
        <x:v>3370.4999999999986</x:v>
      </x:c>
      <x:c r="AA29" s="54">
        <x:v>2315.2499999999991</x:v>
      </x:c>
      <x:c r="AB29" s="54">
        <x:v>2428.8749999999995</x:v>
      </x:c>
      <x:c r="AC29" s="54">
        <x:v>6806.2499999999982</x:v>
      </x:c>
      <x:c r="AD29" s="54">
        <x:v>2813.9999999999991</x:v>
      </x:c>
      <x:c r="AE29" s="54">
        <x:v>1583.25</x:v>
      </x:c>
      <x:c r="AF29" s="54">
        <x:v>1451.9999999999998</x:v>
      </x:c>
      <x:c r="AG29" s="54">
        <x:v>1439.25</x:v>
      </x:c>
      <x:c r="AH29" s="54">
        <x:v>7113.7499999999982</x:v>
      </x:c>
      <x:c r="AI29" s="54">
        <x:v>2825.9999999999986</x:v>
      </x:c>
      <x:c r="AJ29" s="54">
        <x:v>2161.1249999999995</x:v>
      </x:c>
      <x:c r="AK29" s="54">
        <x:v>2074.4999999999991</x:v>
      </x:c>
      <x:c r="AL29" s="54">
        <x:v>8564.9999999999982</x:v>
      </x:c>
      <x:c r="AM29" s="54">
        <x:v>2668.4999999999991</x:v>
      </x:c>
      <x:c r="AN29" s="54">
        <x:v>1448.25</x:v>
      </x:c>
      <x:c r="AO29" s="54">
        <x:v>1160.9999999999998</x:v>
      </x:c>
      <x:c r="AP29" s="54">
        <x:v>1225.4999999999998</x:v>
      </x:c>
      <x:c r="AQ29" s="54">
        <x:v>6933.7499999999982</x:v>
      </x:c>
      <x:c r="AR29" s="54">
        <x:v>2536.4999999999991</x:v>
      </x:c>
      <x:c r="AS29" s="102"/>
    </x:row>
    <x:row r="32" spans="1:45" ht="15" customHeight="1">
      <x:c r="F32" s="136"/>
      <x:c r="G32" s="136"/>
      <x:c r="H32" s="136"/>
      <x:c r="I32" s="136"/>
      <x:c r="J32" s="136"/>
      <x:c r="K32" s="136"/>
      <x:c r="L32" s="136"/>
      <x:c r="M32" s="136"/>
      <x:c r="N32" s="136"/>
      <x:c r="O32" s="136"/>
      <x:c r="P32" s="136"/>
      <x:c r="Q32" s="136"/>
      <x:c r="R32" s="136"/>
    </x:row>
    <x:row r="33" spans="6:18" ht="15" customHeight="1">
      <x:c r="F33" s="136"/>
      <x:c r="G33" s="136"/>
      <x:c r="H33" s="136"/>
      <x:c r="I33" s="136"/>
      <x:c r="J33" s="136"/>
      <x:c r="K33" s="136"/>
      <x:c r="L33" s="136"/>
      <x:c r="M33" s="136"/>
      <x:c r="N33" s="136"/>
      <x:c r="O33" s="136"/>
      <x:c r="P33" s="136"/>
      <x:c r="Q33" s="136"/>
      <x:c r="R33" s="136"/>
    </x:row>
    <x:row r="34" spans="6:18" ht="15" customHeight="1">
      <x:c r="F34" s="136"/>
      <x:c r="G34" s="136"/>
      <x:c r="H34" s="136"/>
      <x:c r="I34" s="136"/>
      <x:c r="J34" s="136"/>
      <x:c r="K34" s="136"/>
      <x:c r="L34" s="136"/>
      <x:c r="M34" s="136"/>
      <x:c r="N34" s="136"/>
      <x:c r="O34" s="136"/>
      <x:c r="P34" s="136"/>
      <x:c r="Q34" s="136"/>
      <x:c r="R34" s="136"/>
    </x:row>
    <x:row r="35" spans="6:18" ht="15" customHeight="1">
      <x:c r="F35" s="136"/>
      <x:c r="G35" s="136"/>
      <x:c r="H35" s="136"/>
      <x:c r="I35" s="136"/>
      <x:c r="J35" s="136"/>
      <x:c r="K35" s="136"/>
      <x:c r="L35" s="136"/>
      <x:c r="M35" s="136"/>
      <x:c r="N35" s="136"/>
      <x:c r="O35" s="136"/>
      <x:c r="P35" s="136"/>
      <x:c r="Q35" s="136"/>
      <x:c r="R35" s="136"/>
    </x:row>
    <x:row r="36" spans="6:18" ht="15" customHeight="1">
      <x:c r="F36" s="136"/>
      <x:c r="G36" s="136"/>
      <x:c r="H36" s="136"/>
      <x:c r="I36" s="136"/>
      <x:c r="J36" s="136"/>
      <x:c r="K36" s="136"/>
      <x:c r="L36" s="136"/>
      <x:c r="M36" s="136"/>
      <x:c r="N36" s="136"/>
      <x:c r="O36" s="136"/>
      <x:c r="P36" s="136"/>
      <x:c r="Q36" s="136"/>
      <x:c r="R36" s="136"/>
    </x:row>
    <x:row r="37" spans="6:18" ht="15" customHeight="1">
      <x:c r="F37" s="136"/>
      <x:c r="G37" s="136"/>
      <x:c r="H37" s="136"/>
      <x:c r="I37" s="136"/>
      <x:c r="J37" s="136"/>
      <x:c r="K37" s="136"/>
      <x:c r="L37" s="136"/>
      <x:c r="M37" s="136"/>
      <x:c r="N37" s="136"/>
      <x:c r="O37" s="136"/>
      <x:c r="P37" s="136"/>
      <x:c r="Q37" s="136"/>
      <x:c r="R37" s="136"/>
    </x:row>
    <x:row r="38" spans="6:18" ht="15" customHeight="1">
      <x:c r="F38" s="136"/>
      <x:c r="G38" s="136"/>
      <x:c r="H38" s="136"/>
      <x:c r="I38" s="136"/>
      <x:c r="J38" s="136"/>
      <x:c r="K38" s="136"/>
      <x:c r="L38" s="136"/>
      <x:c r="M38" s="136"/>
      <x:c r="N38" s="136"/>
      <x:c r="O38" s="136"/>
      <x:c r="P38" s="136"/>
      <x:c r="Q38" s="136"/>
      <x:c r="R38" s="136"/>
    </x:row>
    <x:row r="39" spans="6:18" ht="15" customHeight="1">
      <x:c r="F39" s="136"/>
      <x:c r="G39" s="136"/>
      <x:c r="H39" s="136"/>
      <x:c r="I39" s="136"/>
      <x:c r="J39" s="136"/>
      <x:c r="K39" s="136"/>
      <x:c r="L39" s="136"/>
      <x:c r="M39" s="136"/>
      <x:c r="N39" s="136"/>
      <x:c r="O39" s="136"/>
      <x:c r="P39" s="136"/>
      <x:c r="Q39" s="136"/>
      <x:c r="R39" s="136"/>
    </x:row>
    <x:row r="40" spans="6:18" ht="15" customHeight="1">
      <x:c r="F40" s="136"/>
      <x:c r="G40" s="136"/>
      <x:c r="H40" s="136"/>
      <x:c r="I40" s="136"/>
      <x:c r="J40" s="136"/>
      <x:c r="K40" s="136"/>
      <x:c r="L40" s="136"/>
      <x:c r="M40" s="136"/>
      <x:c r="N40" s="136"/>
      <x:c r="O40" s="136"/>
      <x:c r="P40" s="136"/>
      <x:c r="Q40" s="136"/>
      <x:c r="R40" s="136"/>
    </x:row>
    <x:row r="41" spans="6:18" ht="15" customHeight="1">
      <x:c r="F41" s="136"/>
      <x:c r="G41" s="136"/>
      <x:c r="H41" s="136"/>
      <x:c r="I41" s="136"/>
      <x:c r="J41" s="136"/>
      <x:c r="K41" s="136"/>
      <x:c r="L41" s="136"/>
      <x:c r="M41" s="136"/>
      <x:c r="N41" s="136"/>
      <x:c r="O41" s="136"/>
      <x:c r="P41" s="136"/>
      <x:c r="Q41" s="136"/>
      <x:c r="R41" s="136"/>
    </x:row>
    <x:row r="42" spans="6:18" ht="15" customHeight="1">
      <x:c r="F42" s="136"/>
      <x:c r="G42" s="136"/>
      <x:c r="H42" s="136"/>
      <x:c r="I42" s="136"/>
      <x:c r="J42" s="136"/>
      <x:c r="K42" s="136"/>
      <x:c r="L42" s="136"/>
      <x:c r="M42" s="136"/>
      <x:c r="N42" s="136"/>
      <x:c r="O42" s="136"/>
      <x:c r="P42" s="136"/>
      <x:c r="Q42" s="136"/>
      <x:c r="R42" s="136"/>
    </x:row>
    <x:row r="43" spans="6:18" ht="15" customHeight="1">
      <x:c r="F43" s="136"/>
      <x:c r="G43" s="136"/>
      <x:c r="H43" s="136"/>
      <x:c r="I43" s="136"/>
      <x:c r="J43" s="136"/>
      <x:c r="K43" s="136"/>
      <x:c r="L43" s="136"/>
      <x:c r="M43" s="136"/>
      <x:c r="N43" s="136"/>
      <x:c r="O43" s="136"/>
      <x:c r="P43" s="136"/>
      <x:c r="Q43" s="136"/>
      <x:c r="R43" s="136"/>
    </x:row>
    <x:row r="44" spans="6:18" ht="15" customHeight="1">
      <x:c r="F44" s="136"/>
      <x:c r="G44" s="136"/>
      <x:c r="H44" s="136"/>
      <x:c r="I44" s="136"/>
      <x:c r="J44" s="136"/>
      <x:c r="K44" s="136"/>
      <x:c r="L44" s="136"/>
      <x:c r="M44" s="136"/>
      <x:c r="N44" s="136"/>
      <x:c r="O44" s="136"/>
      <x:c r="P44" s="136"/>
      <x:c r="Q44" s="136"/>
      <x:c r="R44" s="136"/>
    </x:row>
    <x:row r="45" spans="6:18" ht="15" customHeight="1">
      <x:c r="F45" s="136"/>
      <x:c r="G45" s="136"/>
      <x:c r="H45" s="136"/>
      <x:c r="I45" s="136"/>
      <x:c r="J45" s="136"/>
      <x:c r="K45" s="136"/>
      <x:c r="L45" s="136"/>
      <x:c r="M45" s="136"/>
      <x:c r="N45" s="136"/>
      <x:c r="O45" s="136"/>
      <x:c r="P45" s="136"/>
      <x:c r="Q45" s="136"/>
      <x:c r="R45" s="136"/>
    </x:row>
    <x:row r="46" spans="6:18" ht="15" customHeight="1">
      <x:c r="F46" s="136"/>
      <x:c r="G46" s="136"/>
      <x:c r="H46" s="136"/>
      <x:c r="I46" s="136"/>
      <x:c r="J46" s="136"/>
      <x:c r="K46" s="136"/>
      <x:c r="L46" s="136"/>
      <x:c r="M46" s="136"/>
      <x:c r="N46" s="136"/>
      <x:c r="O46" s="136"/>
      <x:c r="P46" s="136"/>
      <x:c r="Q46" s="136"/>
      <x:c r="R46" s="136"/>
    </x:row>
    <x:row r="47" spans="6:18" ht="15" customHeight="1">
      <x:c r="F47" s="136"/>
      <x:c r="G47" s="136"/>
      <x:c r="H47" s="136"/>
      <x:c r="I47" s="136"/>
      <x:c r="J47" s="136"/>
      <x:c r="K47" s="136"/>
      <x:c r="L47" s="136"/>
      <x:c r="M47" s="136"/>
      <x:c r="N47" s="136"/>
      <x:c r="O47" s="136"/>
      <x:c r="P47" s="136"/>
      <x:c r="Q47" s="136"/>
      <x:c r="R47" s="136"/>
    </x:row>
    <x:row r="48" spans="6:18" ht="15" customHeight="1">
      <x:c r="F48" s="136"/>
      <x:c r="G48" s="136"/>
      <x:c r="H48" s="136"/>
      <x:c r="I48" s="136"/>
      <x:c r="J48" s="136"/>
      <x:c r="K48" s="136"/>
      <x:c r="L48" s="136"/>
      <x:c r="M48" s="136"/>
      <x:c r="N48" s="136"/>
      <x:c r="O48" s="136"/>
      <x:c r="P48" s="136"/>
      <x:c r="Q48" s="136"/>
      <x:c r="R48" s="136"/>
    </x:row>
    <x:row r="49" spans="6:18" ht="15" customHeight="1">
      <x:c r="F49" s="136"/>
      <x:c r="G49" s="136"/>
      <x:c r="H49" s="136"/>
      <x:c r="I49" s="136"/>
      <x:c r="J49" s="136"/>
      <x:c r="K49" s="136"/>
      <x:c r="L49" s="136"/>
      <x:c r="M49" s="136"/>
      <x:c r="N49" s="136"/>
      <x:c r="O49" s="136"/>
      <x:c r="P49" s="136"/>
      <x:c r="Q49" s="136"/>
      <x:c r="R49" s="136"/>
    </x:row>
    <x:row r="50" spans="6:18" ht="15" customHeight="1">
      <x:c r="F50" s="136"/>
      <x:c r="G50" s="136"/>
      <x:c r="H50" s="136"/>
      <x:c r="I50" s="136"/>
      <x:c r="J50" s="136"/>
      <x:c r="K50" s="136"/>
      <x:c r="L50" s="136"/>
      <x:c r="M50" s="136"/>
      <x:c r="N50" s="136"/>
      <x:c r="O50" s="136"/>
      <x:c r="P50" s="136"/>
      <x:c r="Q50" s="136"/>
      <x:c r="R50" s="136"/>
    </x:row>
    <x:row r="51" spans="6:18" ht="15" customHeight="1">
      <x:c r="F51" s="136"/>
      <x:c r="G51" s="136"/>
      <x:c r="H51" s="136"/>
      <x:c r="I51" s="136"/>
      <x:c r="J51" s="136"/>
      <x:c r="K51" s="136"/>
      <x:c r="L51" s="136"/>
      <x:c r="M51" s="136"/>
      <x:c r="N51" s="136"/>
      <x:c r="O51" s="136"/>
      <x:c r="P51" s="136"/>
      <x:c r="Q51" s="136"/>
      <x:c r="R51" s="136"/>
    </x:row>
    <x:row r="52" spans="6:18" ht="15" customHeight="1">
      <x:c r="F52" s="136"/>
      <x:c r="G52" s="136"/>
      <x:c r="H52" s="136"/>
      <x:c r="I52" s="136"/>
      <x:c r="J52" s="136"/>
      <x:c r="K52" s="136"/>
      <x:c r="L52" s="136"/>
      <x:c r="M52" s="136"/>
      <x:c r="N52" s="136"/>
      <x:c r="O52" s="136"/>
      <x:c r="P52" s="136"/>
      <x:c r="Q52" s="136"/>
      <x:c r="R52" s="136"/>
    </x:row>
    <x:row r="53" spans="6:18" ht="15" customHeight="1">
      <x:c r="F53" s="136"/>
      <x:c r="G53" s="136"/>
      <x:c r="H53" s="136"/>
      <x:c r="I53" s="136"/>
      <x:c r="J53" s="136"/>
      <x:c r="K53" s="136"/>
      <x:c r="L53" s="136"/>
      <x:c r="M53" s="136"/>
      <x:c r="N53" s="136"/>
      <x:c r="O53" s="136"/>
      <x:c r="P53" s="136"/>
      <x:c r="Q53" s="136"/>
      <x:c r="R53" s="136"/>
    </x:row>
    <x:row r="54" spans="6:18" ht="15" customHeight="1">
      <x:c r="F54" s="136"/>
      <x:c r="G54" s="136"/>
      <x:c r="H54" s="136"/>
      <x:c r="I54" s="136"/>
      <x:c r="J54" s="136"/>
      <x:c r="K54" s="136"/>
      <x:c r="L54" s="136"/>
      <x:c r="M54" s="136"/>
      <x:c r="N54" s="136"/>
      <x:c r="O54" s="136"/>
      <x:c r="P54" s="136"/>
      <x:c r="Q54" s="136"/>
      <x:c r="R54" s="136"/>
    </x:row>
    <x:row r="55" spans="6:18" ht="15" customHeight="1">
      <x:c r="F55" s="136"/>
      <x:c r="G55" s="136"/>
      <x:c r="H55" s="136"/>
      <x:c r="I55" s="136"/>
      <x:c r="J55" s="136"/>
      <x:c r="K55" s="136"/>
      <x:c r="L55" s="136"/>
      <x:c r="M55" s="136"/>
      <x:c r="N55" s="136"/>
      <x:c r="O55" s="136"/>
      <x:c r="P55" s="136"/>
      <x:c r="Q55" s="136"/>
      <x:c r="R55" s="136"/>
    </x:row>
    <x:row r="56" spans="6:18" ht="15" customHeight="1">
      <x:c r="F56" s="136"/>
      <x:c r="G56" s="136"/>
      <x:c r="H56" s="136"/>
      <x:c r="I56" s="136"/>
      <x:c r="J56" s="136"/>
      <x:c r="K56" s="136"/>
      <x:c r="L56" s="136"/>
      <x:c r="M56" s="136"/>
      <x:c r="N56" s="136"/>
      <x:c r="O56" s="136"/>
      <x:c r="P56" s="136"/>
      <x:c r="Q56" s="136"/>
      <x:c r="R56" s="136"/>
    </x:row>
    <x:row r="57" spans="6:18" ht="15" customHeight="1">
      <x:c r="F57" s="136"/>
      <x:c r="G57" s="136"/>
      <x:c r="H57" s="136"/>
      <x:c r="I57" s="136"/>
      <x:c r="J57" s="136"/>
      <x:c r="K57" s="136"/>
      <x:c r="L57" s="136"/>
      <x:c r="M57" s="136"/>
      <x:c r="N57" s="136"/>
      <x:c r="O57" s="136"/>
      <x:c r="P57" s="136"/>
      <x:c r="Q57" s="136"/>
      <x:c r="R57" s="136"/>
    </x:row>
    <x:row r="58" spans="6:18" ht="15" customHeight="1">
      <x:c r="F58" s="136"/>
      <x:c r="G58" s="136"/>
      <x:c r="H58" s="136"/>
      <x:c r="I58" s="136"/>
      <x:c r="J58" s="136"/>
      <x:c r="K58" s="136"/>
      <x:c r="L58" s="136"/>
      <x:c r="M58" s="136"/>
      <x:c r="N58" s="136"/>
      <x:c r="O58" s="136"/>
      <x:c r="P58" s="136"/>
      <x:c r="Q58" s="136"/>
      <x:c r="R58" s="136"/>
    </x:row>
    <x:row r="59" spans="6:18" ht="15" customHeight="1">
      <x:c r="F59" s="136"/>
      <x:c r="G59" s="136"/>
      <x:c r="H59" s="136"/>
      <x:c r="I59" s="136"/>
      <x:c r="J59" s="136"/>
      <x:c r="K59" s="136"/>
      <x:c r="L59" s="136"/>
      <x:c r="M59" s="136"/>
      <x:c r="N59" s="136"/>
      <x:c r="O59" s="136"/>
      <x:c r="P59" s="136"/>
      <x:c r="Q59" s="136"/>
      <x:c r="R59" s="136"/>
    </x:row>
    <x:row r="60" spans="6:18" ht="15" customHeight="1">
      <x:c r="F60" s="136"/>
      <x:c r="G60" s="136"/>
      <x:c r="H60" s="136"/>
      <x:c r="I60" s="136"/>
      <x:c r="J60" s="136"/>
      <x:c r="K60" s="136"/>
      <x:c r="L60" s="136"/>
      <x:c r="M60" s="136"/>
      <x:c r="N60" s="136"/>
      <x:c r="O60" s="136"/>
      <x:c r="P60" s="136"/>
      <x:c r="Q60" s="136"/>
      <x:c r="R60" s="136"/>
    </x:row>
    <x:row r="61" spans="6:18" ht="15" customHeight="1">
      <x:c r="F61" s="136"/>
      <x:c r="G61" s="136"/>
      <x:c r="H61" s="136"/>
      <x:c r="I61" s="136"/>
      <x:c r="J61" s="136"/>
      <x:c r="K61" s="136"/>
      <x:c r="L61" s="136"/>
      <x:c r="M61" s="136"/>
      <x:c r="N61" s="136"/>
      <x:c r="O61" s="136"/>
      <x:c r="P61" s="136"/>
      <x:c r="Q61" s="136"/>
      <x:c r="R61" s="136"/>
    </x:row>
    <x:row r="62" spans="6:18" ht="15" customHeight="1">
      <x:c r="F62" s="136"/>
      <x:c r="G62" s="136"/>
      <x:c r="H62" s="136"/>
      <x:c r="I62" s="136"/>
      <x:c r="J62" s="136"/>
      <x:c r="K62" s="136"/>
      <x:c r="L62" s="136"/>
      <x:c r="M62" s="136"/>
      <x:c r="N62" s="136"/>
      <x:c r="O62" s="136"/>
      <x:c r="P62" s="136"/>
      <x:c r="Q62" s="136"/>
      <x:c r="R62" s="136"/>
    </x:row>
    <x:row r="63" spans="6:18" ht="15" customHeight="1">
      <x:c r="F63" s="136"/>
      <x:c r="G63" s="136"/>
      <x:c r="H63" s="136"/>
      <x:c r="I63" s="136"/>
      <x:c r="J63" s="136"/>
      <x:c r="K63" s="136"/>
      <x:c r="L63" s="136"/>
      <x:c r="M63" s="136"/>
      <x:c r="N63" s="136"/>
      <x:c r="O63" s="136"/>
      <x:c r="P63" s="136"/>
      <x:c r="Q63" s="136"/>
      <x:c r="R63" s="136"/>
    </x:row>
    <x:row r="64" spans="6:18" ht="15" customHeight="1">
      <x:c r="F64" s="136"/>
      <x:c r="G64" s="136"/>
      <x:c r="H64" s="136"/>
      <x:c r="I64" s="136"/>
      <x:c r="J64" s="136"/>
      <x:c r="K64" s="136"/>
      <x:c r="L64" s="136"/>
      <x:c r="M64" s="136"/>
      <x:c r="N64" s="136"/>
      <x:c r="O64" s="136"/>
      <x:c r="P64" s="136"/>
      <x:c r="Q64" s="136"/>
      <x:c r="R64" s="136"/>
    </x:row>
    <x:row r="65" spans="6:18" ht="15" customHeight="1">
      <x:c r="F65" s="136"/>
      <x:c r="G65" s="136"/>
      <x:c r="H65" s="136"/>
      <x:c r="I65" s="136"/>
      <x:c r="J65" s="136"/>
      <x:c r="K65" s="136"/>
      <x:c r="L65" s="136"/>
      <x:c r="M65" s="136"/>
      <x:c r="N65" s="136"/>
      <x:c r="O65" s="136"/>
      <x:c r="P65" s="136"/>
      <x:c r="Q65" s="136"/>
      <x:c r="R65" s="136"/>
    </x:row>
    <x:row r="66" spans="6:18" ht="15" customHeight="1">
      <x:c r="F66" s="136"/>
      <x:c r="G66" s="136"/>
      <x:c r="H66" s="136"/>
      <x:c r="I66" s="136"/>
      <x:c r="J66" s="136"/>
      <x:c r="K66" s="136"/>
      <x:c r="L66" s="136"/>
      <x:c r="M66" s="136"/>
      <x:c r="N66" s="136"/>
      <x:c r="O66" s="136"/>
      <x:c r="P66" s="136"/>
      <x:c r="Q66" s="136"/>
      <x:c r="R66" s="136"/>
    </x:row>
    <x:row r="67" spans="6:18" ht="15" customHeight="1">
      <x:c r="F67" s="136"/>
      <x:c r="G67" s="136"/>
      <x:c r="H67" s="136"/>
      <x:c r="I67" s="136"/>
      <x:c r="J67" s="136"/>
      <x:c r="K67" s="136"/>
      <x:c r="L67" s="136"/>
      <x:c r="M67" s="136"/>
      <x:c r="N67" s="136"/>
      <x:c r="O67" s="136"/>
      <x:c r="P67" s="136"/>
      <x:c r="Q67" s="136"/>
      <x:c r="R67" s="136"/>
    </x:row>
    <x:row r="68" spans="6:18" ht="15" customHeight="1">
      <x:c r="F68" s="136"/>
      <x:c r="G68" s="136"/>
      <x:c r="H68" s="136"/>
      <x:c r="I68" s="136"/>
      <x:c r="J68" s="136"/>
      <x:c r="K68" s="136"/>
      <x:c r="L68" s="136"/>
      <x:c r="M68" s="136"/>
      <x:c r="N68" s="136"/>
      <x:c r="O68" s="136"/>
      <x:c r="P68" s="136"/>
      <x:c r="Q68" s="136"/>
      <x:c r="R68" s="136"/>
    </x:row>
    <x:row r="69" spans="6:18" ht="15" customHeight="1">
      <x:c r="F69" s="136"/>
      <x:c r="G69" s="136"/>
      <x:c r="H69" s="136"/>
      <x:c r="I69" s="136"/>
      <x:c r="J69" s="136"/>
      <x:c r="K69" s="136"/>
      <x:c r="L69" s="136"/>
      <x:c r="M69" s="136"/>
      <x:c r="N69" s="136"/>
      <x:c r="O69" s="136"/>
      <x:c r="P69" s="136"/>
      <x:c r="Q69" s="136"/>
      <x:c r="R69" s="136"/>
    </x:row>
    <x:row r="70" spans="6:18" ht="15" customHeight="1">
      <x:c r="F70" s="136"/>
      <x:c r="G70" s="136"/>
      <x:c r="H70" s="136"/>
      <x:c r="I70" s="136"/>
      <x:c r="J70" s="136"/>
      <x:c r="K70" s="136"/>
      <x:c r="L70" s="136"/>
      <x:c r="M70" s="136"/>
      <x:c r="N70" s="136"/>
      <x:c r="O70" s="136"/>
      <x:c r="P70" s="136"/>
      <x:c r="Q70" s="136"/>
      <x:c r="R70" s="136"/>
    </x:row>
    <x:row r="71" spans="6:18" ht="15" customHeight="1">
      <x:c r="F71" s="136"/>
      <x:c r="G71" s="136"/>
      <x:c r="H71" s="136"/>
      <x:c r="I71" s="136"/>
      <x:c r="J71" s="136"/>
      <x:c r="K71" s="136"/>
      <x:c r="L71" s="136"/>
      <x:c r="M71" s="136"/>
      <x:c r="N71" s="136"/>
      <x:c r="O71" s="136"/>
      <x:c r="P71" s="136"/>
      <x:c r="Q71" s="136"/>
      <x:c r="R71" s="136"/>
    </x:row>
    <x:row r="72" spans="6:18" ht="15" customHeight="1">
      <x:c r="F72" s="136"/>
      <x:c r="G72" s="136"/>
      <x:c r="H72" s="136"/>
      <x:c r="I72" s="136"/>
      <x:c r="J72" s="136"/>
      <x:c r="K72" s="136"/>
      <x:c r="L72" s="136"/>
      <x:c r="M72" s="136"/>
      <x:c r="N72" s="136"/>
      <x:c r="O72" s="136"/>
      <x:c r="P72" s="136"/>
      <x:c r="Q72" s="136"/>
      <x:c r="R72" s="136"/>
    </x:row>
    <x:row r="73" spans="6:18" ht="15" customHeight="1">
      <x:c r="F73" s="136"/>
      <x:c r="G73" s="136"/>
      <x:c r="H73" s="136"/>
      <x:c r="I73" s="136"/>
      <x:c r="J73" s="136"/>
      <x:c r="K73" s="136"/>
      <x:c r="L73" s="136"/>
      <x:c r="M73" s="136"/>
      <x:c r="N73" s="136"/>
      <x:c r="O73" s="136"/>
      <x:c r="P73" s="136"/>
      <x:c r="Q73" s="136"/>
      <x:c r="R73" s="136"/>
    </x:row>
    <x:row r="74" spans="6:18" ht="15" customHeight="1">
      <x:c r="F74" s="136"/>
      <x:c r="G74" s="136"/>
      <x:c r="H74" s="136"/>
      <x:c r="I74" s="136"/>
      <x:c r="J74" s="136"/>
      <x:c r="K74" s="136"/>
      <x:c r="L74" s="136"/>
      <x:c r="M74" s="136"/>
      <x:c r="N74" s="136"/>
      <x:c r="O74" s="136"/>
      <x:c r="P74" s="136"/>
      <x:c r="Q74" s="136"/>
      <x:c r="R74" s="136"/>
    </x:row>
    <x:row r="75" spans="6:18" ht="15" customHeight="1">
      <x:c r="F75" s="136"/>
      <x:c r="G75" s="136"/>
      <x:c r="H75" s="136"/>
      <x:c r="I75" s="136"/>
      <x:c r="J75" s="136"/>
      <x:c r="K75" s="136"/>
      <x:c r="L75" s="136"/>
      <x:c r="M75" s="136"/>
      <x:c r="N75" s="136"/>
      <x:c r="O75" s="136"/>
      <x:c r="P75" s="136"/>
      <x:c r="Q75" s="136"/>
      <x:c r="R75" s="136"/>
    </x:row>
    <x:row r="1000">
      <x:c r="XX1000" s="163" t="n">
        <x:v>125713</x:v>
      </x:c>
    </x:row>
  </x:sheetData>
  <x:printOptions horizontalCentered="1"/>
  <x:pageMargins left="0.7" right="0.7" top="0.75" bottom="0.75" header="0.3" footer="0.3"/>
  <x:pageSetup scale="38" fitToHeight="3" orientation="landscape" verticalDpi="300" r:id="rId1"/>
  <x:drawing r:id="rId2"/>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C676E9CA-7C36-4D1D-9562-48C5005EDE83}" mc:Ignorable="x14ac xr xr2 xr3">
  <x:sheetPr codeName="Sheet7">
    <x:tabColor rgb="FF00B050"/>
  </x:sheetPr>
  <x:dimension ref="A2:BE64"/>
  <x:sheetViews>
    <x:sheetView showGridLines="0" zoomScale="40" zoomScaleNormal="40" zoomScaleSheetLayoutView="100" workbookViewId="0">
      <x:selection activeCell="A4" sqref="A4"/>
    </x:sheetView>
  </x:sheetViews>
  <x:sheetFormatPr defaultColWidth="8.77734375" defaultRowHeight="15" customHeight="1" outlineLevelRow="1"/>
  <x:cols>
    <x:col min="1" max="1" width="3.5546875" style="39" customWidth="1"/>
    <x:col min="2" max="2" width="27.21875" style="42" bestFit="1" customWidth="1"/>
    <x:col min="3" max="3" width="3.5546875" style="42" customWidth="1"/>
    <x:col min="4" max="4" width="16.33203125" style="42" customWidth="1"/>
    <x:col min="5" max="5" width="3.5546875" style="42" customWidth="1"/>
    <x:col min="6" max="57" width="10.5546875" style="42" customWidth="1"/>
    <x:col min="58" max="58" width="3.5546875" style="42" customWidth="1"/>
    <x:col min="59" max="16384" width="8.77734375" style="42"/>
  </x:cols>
  <x:sheetData>
    <x:row r="2" spans="1:57" ht="15" customHeight="1">
      <x:c r="B2" s="40" t="str">
        <x:f>IFERROR('Assumptions, Control, Output'!B2,"--")</x:f>
        <x:v>Alvarez &amp; Marsal, LLC</x:v>
      </x:c>
      <x:c r="C2" s="40"/>
      <x:c r="D2" s="40"/>
      <x:c r="E2" s="40"/>
      <x:c r="F2" s="40"/>
      <x:c r="G2" s="40"/>
      <x:c r="H2" s="40"/>
      <x:c r="I2" s="40"/>
      <x:c r="J2" s="40"/>
      <x:c r="K2" s="40"/>
      <x:c r="L2" s="40"/>
      <x:c r="M2" s="40"/>
      <x:c r="N2" s="40"/>
      <x:c r="O2" s="40"/>
      <x:c r="P2" s="40"/>
      <x:c r="Q2" s="40"/>
      <x:c r="R2" s="40"/>
      <x:c r="S2" s="40"/>
      <x:c r="T2" s="40"/>
      <x:c r="U2" s="40"/>
      <x:c r="V2" s="40"/>
      <x:c r="W2" s="40"/>
      <x:c r="X2" s="40"/>
      <x:c r="Y2" s="40"/>
      <x:c r="Z2" s="40"/>
      <x:c r="AA2" s="40"/>
      <x:c r="AB2" s="40"/>
      <x:c r="AC2" s="40"/>
      <x:c r="AD2" s="40"/>
      <x:c r="AE2" s="40"/>
      <x:c r="AF2" s="40"/>
      <x:c r="AG2" s="40"/>
      <x:c r="AH2" s="40"/>
      <x:c r="AI2" s="40"/>
      <x:c r="AJ2" s="40"/>
      <x:c r="AK2" s="40"/>
      <x:c r="AL2" s="40"/>
      <x:c r="AM2" s="40"/>
      <x:c r="AN2" s="40"/>
      <x:c r="AO2" s="40"/>
      <x:c r="AP2" s="40"/>
      <x:c r="AQ2" s="40"/>
      <x:c r="AR2" s="40"/>
      <x:c r="AS2" s="40"/>
      <x:c r="AT2" s="40"/>
      <x:c r="AU2" s="40"/>
      <x:c r="AV2" s="40"/>
      <x:c r="AW2" s="40"/>
      <x:c r="AX2" s="40"/>
      <x:c r="AY2" s="40"/>
      <x:c r="AZ2" s="40"/>
      <x:c r="BA2" s="40"/>
      <x:c r="BB2" s="40"/>
      <x:c r="BC2" s="40"/>
      <x:c r="BD2" s="40"/>
      <x:c r="BE2" s="41"/>
    </x:row>
    <x:row r="3" spans="1:57" ht="15" customHeight="1">
      <x:c r="B3" s="40" t="str">
        <x:f>IFERROR('Assumptions, Control, Output'!B3,"--")</x:f>
        <x:v>NACR-West Case Study</x:v>
      </x:c>
      <x:c r="C3" s="40"/>
      <x:c r="D3" s="40"/>
      <x:c r="E3" s="40"/>
      <x:c r="F3" s="40"/>
      <x:c r="G3" s="40"/>
      <x:c r="H3" s="40"/>
      <x:c r="I3" s="40"/>
      <x:c r="J3" s="40"/>
      <x:c r="K3" s="40"/>
      <x:c r="L3" s="40"/>
      <x:c r="M3" s="40"/>
      <x:c r="N3" s="40"/>
      <x:c r="O3" s="40"/>
      <x:c r="P3" s="40"/>
      <x:c r="Q3" s="40"/>
      <x:c r="R3" s="40"/>
      <x:c r="S3" s="40"/>
      <x:c r="T3" s="40"/>
      <x:c r="U3" s="40"/>
      <x:c r="V3" s="40"/>
      <x:c r="W3" s="40"/>
      <x:c r="X3" s="40"/>
      <x:c r="Y3" s="40"/>
      <x:c r="Z3" s="40"/>
      <x:c r="AA3" s="40"/>
      <x:c r="AB3" s="40"/>
      <x:c r="AC3" s="40"/>
      <x:c r="AD3" s="40"/>
      <x:c r="AE3" s="40"/>
      <x:c r="AF3" s="40"/>
      <x:c r="AG3" s="40"/>
      <x:c r="AH3" s="40"/>
      <x:c r="AI3" s="40"/>
      <x:c r="AJ3" s="40"/>
      <x:c r="AK3" s="40"/>
      <x:c r="AL3" s="40"/>
      <x:c r="AM3" s="40"/>
      <x:c r="AN3" s="40"/>
      <x:c r="AO3" s="40"/>
      <x:c r="AP3" s="40"/>
      <x:c r="AQ3" s="40"/>
      <x:c r="AR3" s="40"/>
      <x:c r="AS3" s="40"/>
      <x:c r="AT3" s="40"/>
      <x:c r="AU3" s="40"/>
      <x:c r="AV3" s="40"/>
      <x:c r="AW3" s="40"/>
      <x:c r="AX3" s="40"/>
      <x:c r="AY3" s="40"/>
      <x:c r="AZ3" s="40"/>
      <x:c r="BA3" s="40"/>
      <x:c r="BB3" s="40"/>
      <x:c r="BC3" s="40"/>
      <x:c r="BD3" s="40"/>
      <x:c r="BE3" s="41"/>
    </x:row>
    <x:row r="4" spans="1:57" ht="15" customHeight="1">
      <x:c r="B4" s="40" t="s">
        <x:v>162</x:v>
      </x:c>
      <x:c r="C4" s="40"/>
      <x:c r="D4" s="40"/>
      <x:c r="E4" s="40"/>
      <x:c r="F4" s="40"/>
      <x:c r="G4" s="40"/>
      <x:c r="H4" s="40"/>
      <x:c r="I4" s="40"/>
      <x:c r="J4" s="40"/>
      <x:c r="K4" s="40"/>
      <x:c r="L4" s="40"/>
      <x:c r="M4" s="40"/>
      <x:c r="N4" s="40"/>
      <x:c r="O4" s="40"/>
      <x:c r="P4" s="40"/>
      <x:c r="Q4" s="40"/>
      <x:c r="R4" s="40"/>
      <x:c r="S4" s="40"/>
      <x:c r="T4" s="40"/>
      <x:c r="U4" s="40"/>
      <x:c r="V4" s="40"/>
      <x:c r="W4" s="40"/>
      <x:c r="X4" s="40"/>
      <x:c r="Y4" s="40"/>
      <x:c r="Z4" s="40"/>
      <x:c r="AA4" s="40"/>
      <x:c r="AB4" s="40"/>
      <x:c r="AC4" s="40"/>
      <x:c r="AD4" s="40"/>
      <x:c r="AE4" s="40"/>
      <x:c r="AF4" s="40"/>
      <x:c r="AG4" s="40"/>
      <x:c r="AH4" s="40"/>
      <x:c r="AI4" s="40"/>
      <x:c r="AJ4" s="40"/>
      <x:c r="AK4" s="40"/>
      <x:c r="AL4" s="40"/>
      <x:c r="AM4" s="40"/>
      <x:c r="AN4" s="40"/>
      <x:c r="AO4" s="40"/>
      <x:c r="AP4" s="40"/>
      <x:c r="AQ4" s="40"/>
      <x:c r="AR4" s="40"/>
      <x:c r="AS4" s="40"/>
      <x:c r="AT4" s="40"/>
      <x:c r="AU4" s="40"/>
      <x:c r="AV4" s="40"/>
      <x:c r="AW4" s="40"/>
      <x:c r="AX4" s="40"/>
      <x:c r="AY4" s="40"/>
      <x:c r="AZ4" s="40"/>
      <x:c r="BA4" s="40"/>
      <x:c r="BB4" s="40"/>
      <x:c r="BC4" s="40"/>
      <x:c r="BD4" s="40"/>
      <x:c r="BE4" s="41"/>
    </x:row>
    <x:row r="5" spans="1:57" ht="15" customHeight="1">
      <x:c r="B5" s="43" t="str">
        <x:f>IFERROR('Assumptions, Control, Output'!B5,"--")</x:f>
        <x:v>$'s in 000's</x:v>
      </x:c>
      <x:c r="C5" s="44"/>
      <x:c r="D5" s="44"/>
      <x:c r="E5" s="44"/>
      <x:c r="F5" s="44"/>
      <x:c r="G5" s="44"/>
      <x:c r="H5" s="44"/>
      <x:c r="I5" s="44"/>
      <x:c r="J5" s="44"/>
      <x:c r="K5" s="44"/>
      <x:c r="L5" s="44"/>
      <x:c r="M5" s="44"/>
      <x:c r="N5" s="44"/>
      <x:c r="O5" s="44"/>
      <x:c r="P5" s="44"/>
      <x:c r="Q5" s="44"/>
      <x:c r="R5" s="44"/>
      <x:c r="S5" s="44"/>
      <x:c r="T5" s="44"/>
      <x:c r="U5" s="44"/>
      <x:c r="V5" s="44"/>
      <x:c r="W5" s="44"/>
      <x:c r="X5" s="44"/>
      <x:c r="Y5" s="44"/>
      <x:c r="Z5" s="44"/>
      <x:c r="AA5" s="44"/>
      <x:c r="AB5" s="44"/>
      <x:c r="AC5" s="44"/>
      <x:c r="AD5" s="44"/>
      <x:c r="AE5" s="44"/>
      <x:c r="AF5" s="44"/>
      <x:c r="AG5" s="44"/>
      <x:c r="AH5" s="44"/>
      <x:c r="AI5" s="44"/>
      <x:c r="AJ5" s="44"/>
      <x:c r="AK5" s="44"/>
      <x:c r="AL5" s="44"/>
      <x:c r="AM5" s="44"/>
      <x:c r="AN5" s="44"/>
      <x:c r="AO5" s="44"/>
      <x:c r="AP5" s="44"/>
      <x:c r="AQ5" s="44"/>
      <x:c r="AR5" s="44"/>
      <x:c r="AS5" s="44"/>
      <x:c r="AT5" s="44"/>
      <x:c r="AU5" s="44"/>
      <x:c r="AV5" s="44"/>
      <x:c r="AW5" s="44"/>
      <x:c r="AX5" s="44"/>
      <x:c r="AY5" s="44"/>
      <x:c r="AZ5" s="44"/>
      <x:c r="BA5" s="44"/>
      <x:c r="BB5" s="44"/>
      <x:c r="BC5" s="44"/>
      <x:c r="BD5" s="44"/>
      <x:c r="BE5" s="44"/>
    </x:row>
    <x:row r="6" spans="1:57" ht="5.0999999999999996" customHeight="1">
      <x:c r="A6" s="42"/>
    </x:row>
    <x:row r="7" spans="1:57" ht="15" customHeight="1">
      <x:c r="A7" s="42"/>
      <x:c r="B7" s="76"/>
      <x:c r="C7" s="76"/>
      <x:c r="D7" s="76"/>
      <x:c r="E7" s="76"/>
      <x:c r="F7" s="76"/>
      <x:c r="G7" s="76"/>
      <x:c r="H7" s="76"/>
      <x:c r="I7" s="76"/>
      <x:c r="J7" s="76"/>
      <x:c r="K7" s="76"/>
      <x:c r="L7" s="76"/>
      <x:c r="M7" s="76"/>
      <x:c r="N7" s="76"/>
      <x:c r="O7" s="76"/>
      <x:c r="P7" s="76"/>
      <x:c r="Q7" s="76"/>
      <x:c r="R7" s="76"/>
      <x:c r="S7" s="76"/>
      <x:c r="T7" s="76"/>
      <x:c r="U7" s="76"/>
      <x:c r="V7" s="76"/>
      <x:c r="W7" s="76"/>
      <x:c r="X7" s="76"/>
      <x:c r="Y7" s="76"/>
      <x:c r="Z7" s="76"/>
      <x:c r="AA7" s="76"/>
      <x:c r="AB7" s="76"/>
      <x:c r="AC7" s="76"/>
      <x:c r="AD7" s="76"/>
      <x:c r="AE7" s="76"/>
      <x:c r="AF7" s="76"/>
      <x:c r="AG7" s="76"/>
      <x:c r="AH7" s="76"/>
      <x:c r="AI7" s="76"/>
      <x:c r="AJ7" s="76"/>
      <x:c r="AK7" s="76"/>
      <x:c r="AL7" s="76"/>
      <x:c r="AM7" s="76"/>
      <x:c r="AN7" s="76"/>
      <x:c r="AO7" s="76"/>
      <x:c r="AP7" s="76"/>
      <x:c r="AQ7" s="76"/>
      <x:c r="AR7" s="76"/>
      <x:c r="AS7" s="76"/>
      <x:c r="AT7" s="76"/>
      <x:c r="AU7" s="76"/>
      <x:c r="AV7" s="76"/>
      <x:c r="AW7" s="76"/>
      <x:c r="AX7" s="76"/>
      <x:c r="AY7" s="76"/>
      <x:c r="AZ7" s="76"/>
      <x:c r="BA7" s="76"/>
      <x:c r="BB7" s="76"/>
      <x:c r="BC7" s="76"/>
      <x:c r="BD7" s="76"/>
      <x:c r="BE7" s="76"/>
    </x:row>
    <x:row r="8" spans="1:57" ht="15" customHeight="1">
      <x:c r="A8" s="42"/>
      <x:c r="B8" s="76" t="s">
        <x:v>0</x:v>
      </x:c>
      <x:c r="C8" s="76"/>
      <x:c r="D8" s="76"/>
      <x:c r="E8" s="76"/>
      <x:c r="F8" s="77">
        <x:f t="shared" ref="F8:BE8" si="0">IFERROR(YEAR(F11),"--")</x:f>
        <x:v>2022</x:v>
      </x:c>
      <x:c r="G8" s="77">
        <x:f t="shared" si="0"/>
        <x:v>2022</x:v>
      </x:c>
      <x:c r="H8" s="77">
        <x:f t="shared" si="0"/>
        <x:v>2022</x:v>
      </x:c>
      <x:c r="I8" s="77">
        <x:f t="shared" si="0"/>
        <x:v>2022</x:v>
      </x:c>
      <x:c r="J8" s="77">
        <x:f t="shared" si="0"/>
        <x:v>2022</x:v>
      </x:c>
      <x:c r="K8" s="77">
        <x:f t="shared" si="0"/>
        <x:v>2022</x:v>
      </x:c>
      <x:c r="L8" s="77">
        <x:f t="shared" si="0"/>
        <x:v>2022</x:v>
      </x:c>
      <x:c r="M8" s="77">
        <x:f t="shared" si="0"/>
        <x:v>2022</x:v>
      </x:c>
      <x:c r="N8" s="77">
        <x:f t="shared" si="0"/>
        <x:v>2022</x:v>
      </x:c>
      <x:c r="O8" s="77">
        <x:f t="shared" si="0"/>
        <x:v>2022</x:v>
      </x:c>
      <x:c r="P8" s="77">
        <x:f t="shared" si="0"/>
        <x:v>2022</x:v>
      </x:c>
      <x:c r="Q8" s="77">
        <x:f t="shared" si="0"/>
        <x:v>2022</x:v>
      </x:c>
      <x:c r="R8" s="77">
        <x:f t="shared" si="0"/>
        <x:v>2022</x:v>
      </x:c>
      <x:c r="S8" s="77">
        <x:f t="shared" si="0"/>
        <x:v>2022</x:v>
      </x:c>
      <x:c r="T8" s="77">
        <x:f t="shared" si="0"/>
        <x:v>2022</x:v>
      </x:c>
      <x:c r="U8" s="77">
        <x:f t="shared" si="0"/>
        <x:v>2022</x:v>
      </x:c>
      <x:c r="V8" s="77">
        <x:f t="shared" si="0"/>
        <x:v>2022</x:v>
      </x:c>
      <x:c r="W8" s="77">
        <x:f t="shared" si="0"/>
        <x:v>2022</x:v>
      </x:c>
      <x:c r="X8" s="77">
        <x:f t="shared" si="0"/>
        <x:v>2022</x:v>
      </x:c>
      <x:c r="Y8" s="77">
        <x:f t="shared" si="0"/>
        <x:v>2022</x:v>
      </x:c>
      <x:c r="Z8" s="77">
        <x:f t="shared" si="0"/>
        <x:v>2022</x:v>
      </x:c>
      <x:c r="AA8" s="77">
        <x:f t="shared" si="0"/>
        <x:v>2022</x:v>
      </x:c>
      <x:c r="AB8" s="77">
        <x:f t="shared" si="0"/>
        <x:v>2022</x:v>
      </x:c>
      <x:c r="AC8" s="77">
        <x:f t="shared" si="0"/>
        <x:v>2022</x:v>
      </x:c>
      <x:c r="AD8" s="77">
        <x:f t="shared" si="0"/>
        <x:v>2022</x:v>
      </x:c>
      <x:c r="AE8" s="77">
        <x:f t="shared" si="0"/>
        <x:v>2022</x:v>
      </x:c>
      <x:c r="AF8" s="77">
        <x:f t="shared" si="0"/>
        <x:v>2022</x:v>
      </x:c>
      <x:c r="AG8" s="77">
        <x:f t="shared" si="0"/>
        <x:v>2022</x:v>
      </x:c>
      <x:c r="AH8" s="77">
        <x:f t="shared" si="0"/>
        <x:v>2022</x:v>
      </x:c>
      <x:c r="AI8" s="77">
        <x:f t="shared" si="0"/>
        <x:v>2022</x:v>
      </x:c>
      <x:c r="AJ8" s="77">
        <x:f t="shared" si="0"/>
        <x:v>2022</x:v>
      </x:c>
      <x:c r="AK8" s="77">
        <x:f t="shared" si="0"/>
        <x:v>2022</x:v>
      </x:c>
      <x:c r="AL8" s="77">
        <x:f t="shared" si="0"/>
        <x:v>2022</x:v>
      </x:c>
      <x:c r="AM8" s="77">
        <x:f t="shared" si="0"/>
        <x:v>2022</x:v>
      </x:c>
      <x:c r="AN8" s="77">
        <x:f t="shared" si="0"/>
        <x:v>2022</x:v>
      </x:c>
      <x:c r="AO8" s="77">
        <x:f t="shared" si="0"/>
        <x:v>2022</x:v>
      </x:c>
      <x:c r="AP8" s="77">
        <x:f t="shared" si="0"/>
        <x:v>2022</x:v>
      </x:c>
      <x:c r="AQ8" s="77">
        <x:f t="shared" si="0"/>
        <x:v>2022</x:v>
      </x:c>
      <x:c r="AR8" s="77">
        <x:f t="shared" si="0"/>
        <x:v>2022</x:v>
      </x:c>
      <x:c r="AS8" s="77">
        <x:f t="shared" si="0"/>
        <x:v>2022</x:v>
      </x:c>
      <x:c r="AT8" s="77">
        <x:f t="shared" si="0"/>
        <x:v>2022</x:v>
      </x:c>
      <x:c r="AU8" s="77">
        <x:f t="shared" si="0"/>
        <x:v>2022</x:v>
      </x:c>
      <x:c r="AV8" s="77">
        <x:f t="shared" si="0"/>
        <x:v>2022</x:v>
      </x:c>
      <x:c r="AW8" s="77">
        <x:f t="shared" si="0"/>
        <x:v>2022</x:v>
      </x:c>
      <x:c r="AX8" s="77">
        <x:f t="shared" si="0"/>
        <x:v>2022</x:v>
      </x:c>
      <x:c r="AY8" s="77">
        <x:f t="shared" si="0"/>
        <x:v>2022</x:v>
      </x:c>
      <x:c r="AZ8" s="77">
        <x:f t="shared" si="0"/>
        <x:v>2022</x:v>
      </x:c>
      <x:c r="BA8" s="77">
        <x:f t="shared" si="0"/>
        <x:v>2022</x:v>
      </x:c>
      <x:c r="BB8" s="77">
        <x:f t="shared" si="0"/>
        <x:v>2022</x:v>
      </x:c>
      <x:c r="BC8" s="77">
        <x:f t="shared" si="0"/>
        <x:v>2022</x:v>
      </x:c>
      <x:c r="BD8" s="77">
        <x:f t="shared" si="0"/>
        <x:v>2022</x:v>
      </x:c>
      <x:c r="BE8" s="77">
        <x:f t="shared" si="0"/>
        <x:v>2022</x:v>
      </x:c>
    </x:row>
    <x:row r="9" spans="1:57" ht="15" customHeight="1">
      <x:c r="A9" s="42"/>
      <x:c r="B9" s="76" t="s">
        <x:v>137</x:v>
      </x:c>
      <x:c r="C9" s="76"/>
      <x:c r="D9" s="76"/>
      <x:c r="E9" s="76"/>
      <x:c r="F9" s="78" t="str">
        <x:f t="shared" ref="F9:BE9" si="1">IFERROR(ROUNDUP(MONTH(F11)/3,0)&amp;"Q"&amp;YEAR(F11),0)</x:f>
        <x:v>1Q2022</x:v>
      </x:c>
      <x:c r="G9" s="78" t="str">
        <x:f t="shared" si="1"/>
        <x:v>1Q2022</x:v>
      </x:c>
      <x:c r="H9" s="78" t="str">
        <x:f t="shared" si="1"/>
        <x:v>1Q2022</x:v>
      </x:c>
      <x:c r="I9" s="78" t="str">
        <x:f t="shared" si="1"/>
        <x:v>1Q2022</x:v>
      </x:c>
      <x:c r="J9" s="78" t="str">
        <x:f t="shared" si="1"/>
        <x:v>1Q2022</x:v>
      </x:c>
      <x:c r="K9" s="78" t="str">
        <x:f t="shared" si="1"/>
        <x:v>1Q2022</x:v>
      </x:c>
      <x:c r="L9" s="78" t="str">
        <x:f t="shared" si="1"/>
        <x:v>1Q2022</x:v>
      </x:c>
      <x:c r="M9" s="78" t="str">
        <x:f t="shared" si="1"/>
        <x:v>1Q2022</x:v>
      </x:c>
      <x:c r="N9" s="78" t="str">
        <x:f t="shared" si="1"/>
        <x:v>1Q2022</x:v>
      </x:c>
      <x:c r="O9" s="78" t="str">
        <x:f t="shared" si="1"/>
        <x:v>1Q2022</x:v>
      </x:c>
      <x:c r="P9" s="78" t="str">
        <x:f t="shared" si="1"/>
        <x:v>1Q2022</x:v>
      </x:c>
      <x:c r="Q9" s="78" t="str">
        <x:f t="shared" si="1"/>
        <x:v>1Q2022</x:v>
      </x:c>
      <x:c r="R9" s="78" t="str">
        <x:f t="shared" si="1"/>
        <x:v>2Q2022</x:v>
      </x:c>
      <x:c r="S9" s="78" t="str">
        <x:f t="shared" si="1"/>
        <x:v>2Q2022</x:v>
      </x:c>
      <x:c r="T9" s="78" t="str">
        <x:f t="shared" si="1"/>
        <x:v>2Q2022</x:v>
      </x:c>
      <x:c r="U9" s="78" t="str">
        <x:f t="shared" si="1"/>
        <x:v>2Q2022</x:v>
      </x:c>
      <x:c r="V9" s="78" t="str">
        <x:f t="shared" si="1"/>
        <x:v>2Q2022</x:v>
      </x:c>
      <x:c r="W9" s="78" t="str">
        <x:f t="shared" si="1"/>
        <x:v>2Q2022</x:v>
      </x:c>
      <x:c r="X9" s="78" t="str">
        <x:f t="shared" si="1"/>
        <x:v>2Q2022</x:v>
      </x:c>
      <x:c r="Y9" s="78" t="str">
        <x:f t="shared" si="1"/>
        <x:v>2Q2022</x:v>
      </x:c>
      <x:c r="Z9" s="78" t="str">
        <x:f t="shared" si="1"/>
        <x:v>2Q2022</x:v>
      </x:c>
      <x:c r="AA9" s="78" t="str">
        <x:f t="shared" si="1"/>
        <x:v>2Q2022</x:v>
      </x:c>
      <x:c r="AB9" s="78" t="str">
        <x:f t="shared" si="1"/>
        <x:v>2Q2022</x:v>
      </x:c>
      <x:c r="AC9" s="78" t="str">
        <x:f t="shared" si="1"/>
        <x:v>2Q2022</x:v>
      </x:c>
      <x:c r="AD9" s="78" t="str">
        <x:f t="shared" si="1"/>
        <x:v>2Q2022</x:v>
      </x:c>
      <x:c r="AE9" s="78" t="str">
        <x:f t="shared" si="1"/>
        <x:v>3Q2022</x:v>
      </x:c>
      <x:c r="AF9" s="78" t="str">
        <x:f t="shared" si="1"/>
        <x:v>3Q2022</x:v>
      </x:c>
      <x:c r="AG9" s="78" t="str">
        <x:f t="shared" si="1"/>
        <x:v>3Q2022</x:v>
      </x:c>
      <x:c r="AH9" s="78" t="str">
        <x:f t="shared" si="1"/>
        <x:v>3Q2022</x:v>
      </x:c>
      <x:c r="AI9" s="78" t="str">
        <x:f t="shared" si="1"/>
        <x:v>3Q2022</x:v>
      </x:c>
      <x:c r="AJ9" s="78" t="str">
        <x:f t="shared" si="1"/>
        <x:v>3Q2022</x:v>
      </x:c>
      <x:c r="AK9" s="78" t="str">
        <x:f t="shared" si="1"/>
        <x:v>3Q2022</x:v>
      </x:c>
      <x:c r="AL9" s="78" t="str">
        <x:f t="shared" si="1"/>
        <x:v>3Q2022</x:v>
      </x:c>
      <x:c r="AM9" s="78" t="str">
        <x:f t="shared" si="1"/>
        <x:v>3Q2022</x:v>
      </x:c>
      <x:c r="AN9" s="78" t="str">
        <x:f t="shared" si="1"/>
        <x:v>3Q2022</x:v>
      </x:c>
      <x:c r="AO9" s="78" t="str">
        <x:f t="shared" si="1"/>
        <x:v>3Q2022</x:v>
      </x:c>
      <x:c r="AP9" s="78" t="str">
        <x:f t="shared" si="1"/>
        <x:v>3Q2022</x:v>
      </x:c>
      <x:c r="AQ9" s="78" t="str">
        <x:f t="shared" si="1"/>
        <x:v>3Q2022</x:v>
      </x:c>
      <x:c r="AR9" s="78" t="str">
        <x:f t="shared" si="1"/>
        <x:v>3Q2022</x:v>
      </x:c>
      <x:c r="AS9" s="78" t="str">
        <x:f t="shared" si="1"/>
        <x:v>4Q2022</x:v>
      </x:c>
      <x:c r="AT9" s="78" t="str">
        <x:f t="shared" si="1"/>
        <x:v>4Q2022</x:v>
      </x:c>
      <x:c r="AU9" s="78" t="str">
        <x:f t="shared" si="1"/>
        <x:v>4Q2022</x:v>
      </x:c>
      <x:c r="AV9" s="78" t="str">
        <x:f t="shared" si="1"/>
        <x:v>4Q2022</x:v>
      </x:c>
      <x:c r="AW9" s="78" t="str">
        <x:f t="shared" si="1"/>
        <x:v>4Q2022</x:v>
      </x:c>
      <x:c r="AX9" s="78" t="str">
        <x:f t="shared" si="1"/>
        <x:v>4Q2022</x:v>
      </x:c>
      <x:c r="AY9" s="78" t="str">
        <x:f t="shared" si="1"/>
        <x:v>4Q2022</x:v>
      </x:c>
      <x:c r="AZ9" s="78" t="str">
        <x:f t="shared" si="1"/>
        <x:v>4Q2022</x:v>
      </x:c>
      <x:c r="BA9" s="78" t="str">
        <x:f t="shared" si="1"/>
        <x:v>4Q2022</x:v>
      </x:c>
      <x:c r="BB9" s="78" t="str">
        <x:f t="shared" si="1"/>
        <x:v>4Q2022</x:v>
      </x:c>
      <x:c r="BC9" s="78" t="str">
        <x:f t="shared" si="1"/>
        <x:v>4Q2022</x:v>
      </x:c>
      <x:c r="BD9" s="78" t="str">
        <x:f t="shared" si="1"/>
        <x:v>4Q2022</x:v>
      </x:c>
      <x:c r="BE9" s="78" t="str">
        <x:f t="shared" si="1"/>
        <x:v>4Q2022</x:v>
      </x:c>
    </x:row>
    <x:row r="10" spans="1:57" ht="15" customHeight="1">
      <x:c r="A10" s="42"/>
      <x:c r="B10" s="76" t="s">
        <x:v>138</x:v>
      </x:c>
      <x:c r="C10" s="76"/>
      <x:c r="D10" s="76"/>
      <x:c r="E10" s="76"/>
      <x:c r="F10" s="79">
        <x:f t="shared" ref="F10:BE10" si="2">IFERROR(EOMONTH(F11,0),"--")</x:f>
        <x:v>44592</x:v>
      </x:c>
      <x:c r="G10" s="79">
        <x:f t="shared" si="2"/>
        <x:v>44592</x:v>
      </x:c>
      <x:c r="H10" s="79">
        <x:f t="shared" si="2"/>
        <x:v>44592</x:v>
      </x:c>
      <x:c r="I10" s="79">
        <x:f t="shared" si="2"/>
        <x:v>44592</x:v>
      </x:c>
      <x:c r="J10" s="79">
        <x:f t="shared" si="2"/>
        <x:v>44620</x:v>
      </x:c>
      <x:c r="K10" s="79">
        <x:f t="shared" si="2"/>
        <x:v>44620</x:v>
      </x:c>
      <x:c r="L10" s="79">
        <x:f t="shared" si="2"/>
        <x:v>44620</x:v>
      </x:c>
      <x:c r="M10" s="79">
        <x:f t="shared" si="2"/>
        <x:v>44620</x:v>
      </x:c>
      <x:c r="N10" s="79">
        <x:f t="shared" si="2"/>
        <x:v>44651</x:v>
      </x:c>
      <x:c r="O10" s="79">
        <x:f t="shared" si="2"/>
        <x:v>44651</x:v>
      </x:c>
      <x:c r="P10" s="79">
        <x:f t="shared" si="2"/>
        <x:v>44651</x:v>
      </x:c>
      <x:c r="Q10" s="79">
        <x:f t="shared" si="2"/>
        <x:v>44651</x:v>
      </x:c>
      <x:c r="R10" s="79">
        <x:f t="shared" si="2"/>
        <x:v>44681</x:v>
      </x:c>
      <x:c r="S10" s="79">
        <x:f t="shared" si="2"/>
        <x:v>44681</x:v>
      </x:c>
      <x:c r="T10" s="79">
        <x:f t="shared" si="2"/>
        <x:v>44681</x:v>
      </x:c>
      <x:c r="U10" s="79">
        <x:f t="shared" si="2"/>
        <x:v>44681</x:v>
      </x:c>
      <x:c r="V10" s="79">
        <x:f t="shared" si="2"/>
        <x:v>44681</x:v>
      </x:c>
      <x:c r="W10" s="79">
        <x:f t="shared" si="2"/>
        <x:v>44712</x:v>
      </x:c>
      <x:c r="X10" s="79">
        <x:f t="shared" si="2"/>
        <x:v>44712</x:v>
      </x:c>
      <x:c r="Y10" s="79">
        <x:f t="shared" si="2"/>
        <x:v>44712</x:v>
      </x:c>
      <x:c r="Z10" s="79">
        <x:f t="shared" si="2"/>
        <x:v>44712</x:v>
      </x:c>
      <x:c r="AA10" s="79">
        <x:f t="shared" si="2"/>
        <x:v>44742</x:v>
      </x:c>
      <x:c r="AB10" s="79">
        <x:f t="shared" si="2"/>
        <x:v>44742</x:v>
      </x:c>
      <x:c r="AC10" s="79">
        <x:f t="shared" si="2"/>
        <x:v>44742</x:v>
      </x:c>
      <x:c r="AD10" s="79">
        <x:f t="shared" si="2"/>
        <x:v>44742</x:v>
      </x:c>
      <x:c r="AE10" s="79">
        <x:f t="shared" si="2"/>
        <x:v>44773</x:v>
      </x:c>
      <x:c r="AF10" s="79">
        <x:f t="shared" si="2"/>
        <x:v>44773</x:v>
      </x:c>
      <x:c r="AG10" s="79">
        <x:f t="shared" si="2"/>
        <x:v>44773</x:v>
      </x:c>
      <x:c r="AH10" s="79">
        <x:f t="shared" si="2"/>
        <x:v>44773</x:v>
      </x:c>
      <x:c r="AI10" s="79">
        <x:f t="shared" si="2"/>
        <x:v>44773</x:v>
      </x:c>
      <x:c r="AJ10" s="79">
        <x:f t="shared" si="2"/>
        <x:v>44804</x:v>
      </x:c>
      <x:c r="AK10" s="79">
        <x:f t="shared" si="2"/>
        <x:v>44804</x:v>
      </x:c>
      <x:c r="AL10" s="79">
        <x:f t="shared" si="2"/>
        <x:v>44804</x:v>
      </x:c>
      <x:c r="AM10" s="79">
        <x:f t="shared" si="2"/>
        <x:v>44804</x:v>
      </x:c>
      <x:c r="AN10" s="79">
        <x:f t="shared" si="2"/>
        <x:v>44834</x:v>
      </x:c>
      <x:c r="AO10" s="79">
        <x:f t="shared" si="2"/>
        <x:v>44834</x:v>
      </x:c>
      <x:c r="AP10" s="79">
        <x:f t="shared" si="2"/>
        <x:v>44834</x:v>
      </x:c>
      <x:c r="AQ10" s="79">
        <x:f t="shared" si="2"/>
        <x:v>44834</x:v>
      </x:c>
      <x:c r="AR10" s="79">
        <x:f t="shared" si="2"/>
        <x:v>44834</x:v>
      </x:c>
      <x:c r="AS10" s="79">
        <x:f t="shared" si="2"/>
        <x:v>44865</x:v>
      </x:c>
      <x:c r="AT10" s="79">
        <x:f t="shared" si="2"/>
        <x:v>44865</x:v>
      </x:c>
      <x:c r="AU10" s="79">
        <x:f t="shared" si="2"/>
        <x:v>44865</x:v>
      </x:c>
      <x:c r="AV10" s="79">
        <x:f t="shared" si="2"/>
        <x:v>44865</x:v>
      </x:c>
      <x:c r="AW10" s="79">
        <x:f t="shared" si="2"/>
        <x:v>44895</x:v>
      </x:c>
      <x:c r="AX10" s="79">
        <x:f t="shared" si="2"/>
        <x:v>44895</x:v>
      </x:c>
      <x:c r="AY10" s="79">
        <x:f t="shared" si="2"/>
        <x:v>44895</x:v>
      </x:c>
      <x:c r="AZ10" s="79">
        <x:f t="shared" si="2"/>
        <x:v>44895</x:v>
      </x:c>
      <x:c r="BA10" s="79">
        <x:f t="shared" si="2"/>
        <x:v>44926</x:v>
      </x:c>
      <x:c r="BB10" s="79">
        <x:f t="shared" si="2"/>
        <x:v>44926</x:v>
      </x:c>
      <x:c r="BC10" s="79">
        <x:f t="shared" si="2"/>
        <x:v>44926</x:v>
      </x:c>
      <x:c r="BD10" s="79">
        <x:f t="shared" si="2"/>
        <x:v>44926</x:v>
      </x:c>
      <x:c r="BE10" s="79">
        <x:f t="shared" si="2"/>
        <x:v>44926</x:v>
      </x:c>
    </x:row>
    <x:row r="11" spans="1:57" ht="15" customHeight="1">
      <x:c r="A11" s="42"/>
      <x:c r="B11" s="46" t="s">
        <x:v>139</x:v>
      </x:c>
      <x:c r="C11" s="46"/>
      <x:c r="D11" s="47" t="s">
        <x:v>140</x:v>
      </x:c>
      <x:c r="E11" s="46"/>
      <x:c r="F11" s="81">
        <x:v>44568</x:v>
      </x:c>
      <x:c r="G11" s="81">
        <x:f t="shared" ref="G11:BE11" si="3">IFERROR(F11+7,"--")</x:f>
        <x:v>44575</x:v>
      </x:c>
      <x:c r="H11" s="81">
        <x:f t="shared" si="3"/>
        <x:v>44582</x:v>
      </x:c>
      <x:c r="I11" s="81">
        <x:f t="shared" si="3"/>
        <x:v>44589</x:v>
      </x:c>
      <x:c r="J11" s="81">
        <x:f t="shared" si="3"/>
        <x:v>44596</x:v>
      </x:c>
      <x:c r="K11" s="81">
        <x:f t="shared" si="3"/>
        <x:v>44603</x:v>
      </x:c>
      <x:c r="L11" s="81">
        <x:f t="shared" si="3"/>
        <x:v>44610</x:v>
      </x:c>
      <x:c r="M11" s="81">
        <x:f t="shared" si="3"/>
        <x:v>44617</x:v>
      </x:c>
      <x:c r="N11" s="81">
        <x:f t="shared" si="3"/>
        <x:v>44624</x:v>
      </x:c>
      <x:c r="O11" s="81">
        <x:f t="shared" si="3"/>
        <x:v>44631</x:v>
      </x:c>
      <x:c r="P11" s="81">
        <x:f t="shared" si="3"/>
        <x:v>44638</x:v>
      </x:c>
      <x:c r="Q11" s="81">
        <x:f t="shared" si="3"/>
        <x:v>44645</x:v>
      </x:c>
      <x:c r="R11" s="81">
        <x:f t="shared" si="3"/>
        <x:v>44652</x:v>
      </x:c>
      <x:c r="S11" s="81">
        <x:f t="shared" si="3"/>
        <x:v>44659</x:v>
      </x:c>
      <x:c r="T11" s="81">
        <x:f t="shared" si="3"/>
        <x:v>44666</x:v>
      </x:c>
      <x:c r="U11" s="81">
        <x:f t="shared" si="3"/>
        <x:v>44673</x:v>
      </x:c>
      <x:c r="V11" s="81">
        <x:f t="shared" si="3"/>
        <x:v>44680</x:v>
      </x:c>
      <x:c r="W11" s="81">
        <x:f t="shared" si="3"/>
        <x:v>44687</x:v>
      </x:c>
      <x:c r="X11" s="81">
        <x:f t="shared" si="3"/>
        <x:v>44694</x:v>
      </x:c>
      <x:c r="Y11" s="81">
        <x:f t="shared" si="3"/>
        <x:v>44701</x:v>
      </x:c>
      <x:c r="Z11" s="81">
        <x:f t="shared" si="3"/>
        <x:v>44708</x:v>
      </x:c>
      <x:c r="AA11" s="81">
        <x:f t="shared" si="3"/>
        <x:v>44715</x:v>
      </x:c>
      <x:c r="AB11" s="81">
        <x:f t="shared" si="3"/>
        <x:v>44722</x:v>
      </x:c>
      <x:c r="AC11" s="81">
        <x:f t="shared" si="3"/>
        <x:v>44729</x:v>
      </x:c>
      <x:c r="AD11" s="81">
        <x:f t="shared" si="3"/>
        <x:v>44736</x:v>
      </x:c>
      <x:c r="AE11" s="81">
        <x:f t="shared" si="3"/>
        <x:v>44743</x:v>
      </x:c>
      <x:c r="AF11" s="81">
        <x:f t="shared" si="3"/>
        <x:v>44750</x:v>
      </x:c>
      <x:c r="AG11" s="81">
        <x:f t="shared" si="3"/>
        <x:v>44757</x:v>
      </x:c>
      <x:c r="AH11" s="81">
        <x:f t="shared" si="3"/>
        <x:v>44764</x:v>
      </x:c>
      <x:c r="AI11" s="81">
        <x:f t="shared" si="3"/>
        <x:v>44771</x:v>
      </x:c>
      <x:c r="AJ11" s="81">
        <x:f t="shared" si="3"/>
        <x:v>44778</x:v>
      </x:c>
      <x:c r="AK11" s="81">
        <x:f t="shared" si="3"/>
        <x:v>44785</x:v>
      </x:c>
      <x:c r="AL11" s="81">
        <x:f t="shared" si="3"/>
        <x:v>44792</x:v>
      </x:c>
      <x:c r="AM11" s="81">
        <x:f t="shared" si="3"/>
        <x:v>44799</x:v>
      </x:c>
      <x:c r="AN11" s="81">
        <x:f t="shared" si="3"/>
        <x:v>44806</x:v>
      </x:c>
      <x:c r="AO11" s="81">
        <x:f t="shared" si="3"/>
        <x:v>44813</x:v>
      </x:c>
      <x:c r="AP11" s="81">
        <x:f t="shared" si="3"/>
        <x:v>44820</x:v>
      </x:c>
      <x:c r="AQ11" s="81">
        <x:f t="shared" si="3"/>
        <x:v>44827</x:v>
      </x:c>
      <x:c r="AR11" s="81">
        <x:f t="shared" si="3"/>
        <x:v>44834</x:v>
      </x:c>
      <x:c r="AS11" s="81">
        <x:f t="shared" si="3"/>
        <x:v>44841</x:v>
      </x:c>
      <x:c r="AT11" s="81">
        <x:f t="shared" si="3"/>
        <x:v>44848</x:v>
      </x:c>
      <x:c r="AU11" s="81">
        <x:f t="shared" si="3"/>
        <x:v>44855</x:v>
      </x:c>
      <x:c r="AV11" s="81">
        <x:f t="shared" si="3"/>
        <x:v>44862</x:v>
      </x:c>
      <x:c r="AW11" s="81">
        <x:f t="shared" si="3"/>
        <x:v>44869</x:v>
      </x:c>
      <x:c r="AX11" s="81">
        <x:f t="shared" si="3"/>
        <x:v>44876</x:v>
      </x:c>
      <x:c r="AY11" s="81">
        <x:f t="shared" si="3"/>
        <x:v>44883</x:v>
      </x:c>
      <x:c r="AZ11" s="81">
        <x:f t="shared" si="3"/>
        <x:v>44890</x:v>
      </x:c>
      <x:c r="BA11" s="81">
        <x:f t="shared" si="3"/>
        <x:v>44897</x:v>
      </x:c>
      <x:c r="BB11" s="81">
        <x:f t="shared" si="3"/>
        <x:v>44904</x:v>
      </x:c>
      <x:c r="BC11" s="81">
        <x:f t="shared" si="3"/>
        <x:v>44911</x:v>
      </x:c>
      <x:c r="BD11" s="81">
        <x:f t="shared" si="3"/>
        <x:v>44918</x:v>
      </x:c>
      <x:c r="BE11" s="81">
        <x:f t="shared" si="3"/>
        <x:v>44925</x:v>
      </x:c>
    </x:row>
    <x:row r="12" spans="1:57" s="103" customFormat="1" ht="15" customHeight="1" outlineLevel="1">
      <x:c r="B12" s="103" t="s">
        <x:v>163</x:v>
      </x:c>
      <x:c r="D12" s="134"/>
      <x:c r="F12" s="135">
        <x:v>4</x:v>
      </x:c>
      <x:c r="G12" s="135">
        <x:v>4</x:v>
      </x:c>
      <x:c r="H12" s="135">
        <x:v>4</x:v>
      </x:c>
      <x:c r="I12" s="135">
        <x:v>4</x:v>
      </x:c>
      <x:c r="J12" s="135">
        <x:v>4</x:v>
      </x:c>
      <x:c r="K12" s="135">
        <x:v>4</x:v>
      </x:c>
      <x:c r="L12" s="135">
        <x:v>4</x:v>
      </x:c>
      <x:c r="M12" s="135">
        <x:v>4</x:v>
      </x:c>
      <x:c r="N12" s="135">
        <x:v>4</x:v>
      </x:c>
      <x:c r="O12" s="135">
        <x:v>4</x:v>
      </x:c>
      <x:c r="P12" s="135">
        <x:v>4</x:v>
      </x:c>
      <x:c r="Q12" s="135">
        <x:v>4</x:v>
      </x:c>
      <x:c r="R12" s="135">
        <x:v>5</x:v>
      </x:c>
      <x:c r="S12" s="135">
        <x:v>5</x:v>
      </x:c>
      <x:c r="T12" s="135">
        <x:v>5</x:v>
      </x:c>
      <x:c r="U12" s="135">
        <x:v>5</x:v>
      </x:c>
      <x:c r="V12" s="135">
        <x:v>5</x:v>
      </x:c>
      <x:c r="W12" s="135">
        <x:v>4</x:v>
      </x:c>
      <x:c r="X12" s="135">
        <x:v>4</x:v>
      </x:c>
      <x:c r="Y12" s="135">
        <x:v>4</x:v>
      </x:c>
      <x:c r="Z12" s="135">
        <x:v>4</x:v>
      </x:c>
      <x:c r="AA12" s="135">
        <x:v>4</x:v>
      </x:c>
      <x:c r="AB12" s="135">
        <x:v>4</x:v>
      </x:c>
      <x:c r="AC12" s="135">
        <x:v>4</x:v>
      </x:c>
      <x:c r="AD12" s="135">
        <x:v>4</x:v>
      </x:c>
      <x:c r="AE12" s="135">
        <x:v>5</x:v>
      </x:c>
      <x:c r="AF12" s="135">
        <x:v>5</x:v>
      </x:c>
      <x:c r="AG12" s="135">
        <x:v>5</x:v>
      </x:c>
      <x:c r="AH12" s="135">
        <x:v>5</x:v>
      </x:c>
      <x:c r="AI12" s="135">
        <x:v>5</x:v>
      </x:c>
      <x:c r="AJ12" s="135">
        <x:v>4</x:v>
      </x:c>
      <x:c r="AK12" s="135">
        <x:v>4</x:v>
      </x:c>
      <x:c r="AL12" s="135">
        <x:v>4</x:v>
      </x:c>
      <x:c r="AM12" s="135">
        <x:v>4</x:v>
      </x:c>
      <x:c r="AN12" s="135">
        <x:v>5</x:v>
      </x:c>
      <x:c r="AO12" s="135">
        <x:v>5</x:v>
      </x:c>
      <x:c r="AP12" s="135">
        <x:v>5</x:v>
      </x:c>
      <x:c r="AQ12" s="135">
        <x:v>5</x:v>
      </x:c>
      <x:c r="AR12" s="135">
        <x:v>5</x:v>
      </x:c>
      <x:c r="AS12" s="104"/>
      <x:c r="AT12" s="104"/>
      <x:c r="AU12" s="104"/>
      <x:c r="AV12" s="104"/>
      <x:c r="AW12" s="104"/>
      <x:c r="AX12" s="104"/>
      <x:c r="AY12" s="104"/>
      <x:c r="AZ12" s="104"/>
      <x:c r="BA12" s="104"/>
      <x:c r="BB12" s="104"/>
      <x:c r="BC12" s="104"/>
      <x:c r="BD12" s="104"/>
      <x:c r="BE12" s="104"/>
    </x:row>
    <x:row r="13" spans="1:57" s="103" customFormat="1" ht="15" customHeight="1" outlineLevel="1">
      <x:c r="B13" s="103" t="s">
        <x:v>164</x:v>
      </x:c>
      <x:c r="D13" s="134"/>
      <x:c r="F13" s="135">
        <x:v>1</x:v>
      </x:c>
      <x:c r="G13" s="135">
        <x:v>2</x:v>
      </x:c>
      <x:c r="H13" s="135">
        <x:v>3</x:v>
      </x:c>
      <x:c r="I13" s="135">
        <x:v>4</x:v>
      </x:c>
      <x:c r="J13" s="135">
        <x:v>1</x:v>
      </x:c>
      <x:c r="K13" s="135">
        <x:v>2</x:v>
      </x:c>
      <x:c r="L13" s="135">
        <x:v>3</x:v>
      </x:c>
      <x:c r="M13" s="135">
        <x:v>4</x:v>
      </x:c>
      <x:c r="N13" s="135">
        <x:v>1</x:v>
      </x:c>
      <x:c r="O13" s="135">
        <x:v>2</x:v>
      </x:c>
      <x:c r="P13" s="135">
        <x:v>3</x:v>
      </x:c>
      <x:c r="Q13" s="135">
        <x:v>4</x:v>
      </x:c>
      <x:c r="R13" s="135">
        <x:v>1</x:v>
      </x:c>
      <x:c r="S13" s="135">
        <x:v>2</x:v>
      </x:c>
      <x:c r="T13" s="135">
        <x:v>3</x:v>
      </x:c>
      <x:c r="U13" s="135">
        <x:v>4</x:v>
      </x:c>
      <x:c r="V13" s="135">
        <x:v>5</x:v>
      </x:c>
      <x:c r="W13" s="135">
        <x:v>1</x:v>
      </x:c>
      <x:c r="X13" s="135">
        <x:v>2</x:v>
      </x:c>
      <x:c r="Y13" s="135">
        <x:v>3</x:v>
      </x:c>
      <x:c r="Z13" s="135">
        <x:v>4</x:v>
      </x:c>
      <x:c r="AA13" s="135">
        <x:v>1</x:v>
      </x:c>
      <x:c r="AB13" s="135">
        <x:v>2</x:v>
      </x:c>
      <x:c r="AC13" s="135">
        <x:v>3</x:v>
      </x:c>
      <x:c r="AD13" s="135">
        <x:v>4</x:v>
      </x:c>
      <x:c r="AE13" s="135">
        <x:v>1</x:v>
      </x:c>
      <x:c r="AF13" s="135">
        <x:v>2</x:v>
      </x:c>
      <x:c r="AG13" s="135">
        <x:v>3</x:v>
      </x:c>
      <x:c r="AH13" s="135">
        <x:v>4</x:v>
      </x:c>
      <x:c r="AI13" s="135">
        <x:v>5</x:v>
      </x:c>
      <x:c r="AJ13" s="135">
        <x:v>1</x:v>
      </x:c>
      <x:c r="AK13" s="135">
        <x:v>2</x:v>
      </x:c>
      <x:c r="AL13" s="135">
        <x:v>3</x:v>
      </x:c>
      <x:c r="AM13" s="135">
        <x:v>4</x:v>
      </x:c>
      <x:c r="AN13" s="135">
        <x:v>1</x:v>
      </x:c>
      <x:c r="AO13" s="135">
        <x:v>2</x:v>
      </x:c>
      <x:c r="AP13" s="135">
        <x:v>3</x:v>
      </x:c>
      <x:c r="AQ13" s="135">
        <x:v>4</x:v>
      </x:c>
      <x:c r="AR13" s="135">
        <x:v>5</x:v>
      </x:c>
      <x:c r="AS13" s="104"/>
      <x:c r="AT13" s="104"/>
      <x:c r="AU13" s="104"/>
      <x:c r="AV13" s="104"/>
      <x:c r="AW13" s="104"/>
      <x:c r="AX13" s="104"/>
      <x:c r="AY13" s="104"/>
      <x:c r="AZ13" s="104"/>
      <x:c r="BA13" s="104"/>
      <x:c r="BB13" s="104"/>
      <x:c r="BC13" s="104"/>
      <x:c r="BD13" s="104"/>
      <x:c r="BE13" s="104"/>
    </x:row>
    <x:row r="14" spans="1:57" s="103" customFormat="1" ht="15" customHeight="1" outlineLevel="1">
      <x:c r="B14" s="103" t="s">
        <x:v>165</x:v>
      </x:c>
      <x:c r="D14" s="134"/>
      <x:c r="F14" s="135">
        <x:v>0</x:v>
      </x:c>
      <x:c r="G14" s="135">
        <x:v>0</x:v>
      </x:c>
      <x:c r="H14" s="135">
        <x:v>0</x:v>
      </x:c>
      <x:c r="I14" s="135">
        <x:v>1</x:v>
      </x:c>
      <x:c r="J14" s="135">
        <x:v>0</x:v>
      </x:c>
      <x:c r="K14" s="135">
        <x:v>0</x:v>
      </x:c>
      <x:c r="L14" s="135">
        <x:v>0</x:v>
      </x:c>
      <x:c r="M14" s="135">
        <x:v>1</x:v>
      </x:c>
      <x:c r="N14" s="135">
        <x:v>0</x:v>
      </x:c>
      <x:c r="O14" s="135">
        <x:v>0</x:v>
      </x:c>
      <x:c r="P14" s="135">
        <x:v>0</x:v>
      </x:c>
      <x:c r="Q14" s="135">
        <x:v>1</x:v>
      </x:c>
      <x:c r="R14" s="135">
        <x:v>1</x:v>
      </x:c>
      <x:c r="S14" s="135">
        <x:v>0</x:v>
      </x:c>
      <x:c r="T14" s="135">
        <x:v>0</x:v>
      </x:c>
      <x:c r="U14" s="135">
        <x:v>0</x:v>
      </x:c>
      <x:c r="V14" s="135">
        <x:v>1</x:v>
      </x:c>
      <x:c r="W14" s="135">
        <x:v>0</x:v>
      </x:c>
      <x:c r="X14" s="135">
        <x:v>0</x:v>
      </x:c>
      <x:c r="Y14" s="135">
        <x:v>0</x:v>
      </x:c>
      <x:c r="Z14" s="135">
        <x:v>1</x:v>
      </x:c>
      <x:c r="AA14" s="135">
        <x:v>0</x:v>
      </x:c>
      <x:c r="AB14" s="135">
        <x:v>0</x:v>
      </x:c>
      <x:c r="AC14" s="135">
        <x:v>0</x:v>
      </x:c>
      <x:c r="AD14" s="135">
        <x:v>1</x:v>
      </x:c>
      <x:c r="AE14" s="135">
        <x:v>1</x:v>
      </x:c>
      <x:c r="AF14" s="135">
        <x:v>0</x:v>
      </x:c>
      <x:c r="AG14" s="135">
        <x:v>0</x:v>
      </x:c>
      <x:c r="AH14" s="135">
        <x:v>0</x:v>
      </x:c>
      <x:c r="AI14" s="135">
        <x:v>1</x:v>
      </x:c>
      <x:c r="AJ14" s="135">
        <x:v>0</x:v>
      </x:c>
      <x:c r="AK14" s="135">
        <x:v>0</x:v>
      </x:c>
      <x:c r="AL14" s="135">
        <x:v>0</x:v>
      </x:c>
      <x:c r="AM14" s="135">
        <x:v>1</x:v>
      </x:c>
      <x:c r="AN14" s="135">
        <x:v>0</x:v>
      </x:c>
      <x:c r="AO14" s="135">
        <x:v>0</x:v>
      </x:c>
      <x:c r="AP14" s="135">
        <x:v>0</x:v>
      </x:c>
      <x:c r="AQ14" s="135">
        <x:v>0</x:v>
      </x:c>
      <x:c r="AR14" s="135">
        <x:v>1</x:v>
      </x:c>
      <x:c r="AS14" s="104"/>
      <x:c r="AT14" s="104"/>
      <x:c r="AU14" s="104"/>
      <x:c r="AV14" s="104"/>
      <x:c r="AW14" s="104"/>
      <x:c r="AX14" s="104"/>
      <x:c r="AY14" s="104"/>
      <x:c r="AZ14" s="104"/>
      <x:c r="BA14" s="104"/>
      <x:c r="BB14" s="104"/>
      <x:c r="BC14" s="104"/>
      <x:c r="BD14" s="104"/>
      <x:c r="BE14" s="104"/>
    </x:row>
    <x:row r="15" spans="1:57" s="103" customFormat="1" ht="15" customHeight="1" outlineLevel="1">
      <x:c r="B15" s="103" t="s">
        <x:v>166</x:v>
      </x:c>
      <x:c r="D15" s="134"/>
      <x:c r="F15" s="135">
        <x:v>1</x:v>
      </x:c>
      <x:c r="G15" s="135">
        <x:v>0</x:v>
      </x:c>
      <x:c r="H15" s="135">
        <x:v>0</x:v>
      </x:c>
      <x:c r="I15" s="135">
        <x:v>0</x:v>
      </x:c>
      <x:c r="J15" s="135">
        <x:v>1</x:v>
      </x:c>
      <x:c r="K15" s="135">
        <x:v>0</x:v>
      </x:c>
      <x:c r="L15" s="135">
        <x:v>0</x:v>
      </x:c>
      <x:c r="M15" s="135">
        <x:v>0</x:v>
      </x:c>
      <x:c r="N15" s="135">
        <x:v>1</x:v>
      </x:c>
      <x:c r="O15" s="135">
        <x:v>0</x:v>
      </x:c>
      <x:c r="P15" s="135">
        <x:v>0</x:v>
      </x:c>
      <x:c r="Q15" s="135">
        <x:v>0</x:v>
      </x:c>
      <x:c r="R15" s="135">
        <x:v>1</x:v>
      </x:c>
      <x:c r="S15" s="135">
        <x:v>0</x:v>
      </x:c>
      <x:c r="T15" s="135">
        <x:v>0</x:v>
      </x:c>
      <x:c r="U15" s="135">
        <x:v>0</x:v>
      </x:c>
      <x:c r="V15" s="135">
        <x:v>0</x:v>
      </x:c>
      <x:c r="W15" s="135">
        <x:v>1</x:v>
      </x:c>
      <x:c r="X15" s="135">
        <x:v>0</x:v>
      </x:c>
      <x:c r="Y15" s="135">
        <x:v>0</x:v>
      </x:c>
      <x:c r="Z15" s="135">
        <x:v>0</x:v>
      </x:c>
      <x:c r="AA15" s="135">
        <x:v>1</x:v>
      </x:c>
      <x:c r="AB15" s="135">
        <x:v>0</x:v>
      </x:c>
      <x:c r="AC15" s="135">
        <x:v>0</x:v>
      </x:c>
      <x:c r="AD15" s="135">
        <x:v>0</x:v>
      </x:c>
      <x:c r="AE15" s="135">
        <x:v>1</x:v>
      </x:c>
      <x:c r="AF15" s="135">
        <x:v>1</x:v>
      </x:c>
      <x:c r="AG15" s="135">
        <x:v>0</x:v>
      </x:c>
      <x:c r="AH15" s="135">
        <x:v>0</x:v>
      </x:c>
      <x:c r="AI15" s="135">
        <x:v>0</x:v>
      </x:c>
      <x:c r="AJ15" s="135">
        <x:v>1</x:v>
      </x:c>
      <x:c r="AK15" s="135">
        <x:v>0</x:v>
      </x:c>
      <x:c r="AL15" s="135">
        <x:v>0</x:v>
      </x:c>
      <x:c r="AM15" s="135">
        <x:v>0</x:v>
      </x:c>
      <x:c r="AN15" s="135">
        <x:v>1</x:v>
      </x:c>
      <x:c r="AO15" s="135">
        <x:v>0</x:v>
      </x:c>
      <x:c r="AP15" s="135">
        <x:v>0</x:v>
      </x:c>
      <x:c r="AQ15" s="135">
        <x:v>0</x:v>
      </x:c>
      <x:c r="AR15" s="135">
        <x:v>0</x:v>
      </x:c>
      <x:c r="AS15" s="104"/>
      <x:c r="AT15" s="104"/>
      <x:c r="AU15" s="104"/>
      <x:c r="AV15" s="104"/>
      <x:c r="AW15" s="104"/>
      <x:c r="AX15" s="104"/>
      <x:c r="AY15" s="104"/>
      <x:c r="AZ15" s="104"/>
      <x:c r="BA15" s="104"/>
      <x:c r="BB15" s="104"/>
      <x:c r="BC15" s="104"/>
      <x:c r="BD15" s="104"/>
      <x:c r="BE15" s="104"/>
    </x:row>
    <x:row r="16" spans="1:57" ht="5.0999999999999996" customHeight="1"/>
    <x:row r="17" spans="1:57" ht="15" customHeight="1">
      <x:c r="A17" s="39" t="s">
        <x:v>94</x:v>
      </x:c>
      <x:c r="B17" s="45" t="s">
        <x:v>136</x:v>
      </x:c>
      <x:c r="C17" s="45"/>
      <x:c r="D17" s="45"/>
      <x:c r="E17" s="45"/>
      <x:c r="F17" s="45"/>
      <x:c r="G17" s="45"/>
      <x:c r="H17" s="45"/>
      <x:c r="I17" s="45"/>
      <x:c r="J17" s="45"/>
      <x:c r="K17" s="45"/>
      <x:c r="L17" s="45"/>
      <x:c r="M17" s="45"/>
      <x:c r="N17" s="45"/>
      <x:c r="O17" s="45"/>
      <x:c r="P17" s="45"/>
      <x:c r="Q17" s="45"/>
      <x:c r="R17" s="45"/>
      <x:c r="S17" s="45"/>
      <x:c r="T17" s="45"/>
      <x:c r="U17" s="45"/>
      <x:c r="V17" s="45"/>
      <x:c r="W17" s="45"/>
      <x:c r="X17" s="45"/>
      <x:c r="Y17" s="45"/>
      <x:c r="Z17" s="45"/>
      <x:c r="AA17" s="45"/>
      <x:c r="AB17" s="45"/>
      <x:c r="AC17" s="45"/>
      <x:c r="AD17" s="45"/>
      <x:c r="AE17" s="45"/>
      <x:c r="AF17" s="45"/>
      <x:c r="AG17" s="45"/>
      <x:c r="AH17" s="45"/>
      <x:c r="AI17" s="45"/>
      <x:c r="AJ17" s="45"/>
      <x:c r="AK17" s="45"/>
      <x:c r="AL17" s="45"/>
      <x:c r="AM17" s="45"/>
      <x:c r="AN17" s="45"/>
      <x:c r="AO17" s="45"/>
      <x:c r="AP17" s="45"/>
      <x:c r="AQ17" s="45"/>
      <x:c r="AR17" s="45"/>
      <x:c r="AS17" s="45"/>
      <x:c r="AT17" s="45"/>
      <x:c r="AU17" s="45"/>
      <x:c r="AV17" s="45"/>
      <x:c r="AW17" s="45"/>
      <x:c r="AX17" s="45"/>
      <x:c r="AY17" s="45"/>
      <x:c r="AZ17" s="45"/>
      <x:c r="BA17" s="45"/>
      <x:c r="BB17" s="45"/>
      <x:c r="BC17" s="45"/>
      <x:c r="BD17" s="45"/>
      <x:c r="BE17" s="45"/>
    </x:row>
    <x:row r="18" spans="1:57" ht="5.0999999999999996" customHeight="1"/>
    <x:row r="19" spans="1:57" ht="15" customHeight="1">
      <x:c r="B19" s="42" t="s">
        <x:v>141</x:v>
      </x:c>
      <x:c r="F19" s="105">
        <x:v>0</x:v>
      </x:c>
      <x:c r="G19" s="101">
        <x:f t="shared" ref="G19:AR19" si="4">IFERROR(F24,"--")</x:f>
        <x:v>2252.2499999999991</x:v>
      </x:c>
      <x:c r="H19" s="101">
        <x:f t="shared" si="4"/>
        <x:v>4812.7499999999982</x:v>
      </x:c>
      <x:c r="I19" s="101">
        <x:f t="shared" si="4"/>
        <x:v>13036.499999999996</x:v>
      </x:c>
      <x:c r="J19" s="101">
        <x:f t="shared" si="4"/>
        <x:v>16202.999999999996</x:v>
      </x:c>
      <x:c r="K19" s="101">
        <x:f t="shared" si="4"/>
        <x:v>18154.874999999996</x:v>
      </x:c>
      <x:c r="L19" s="101">
        <x:f t="shared" si="4"/>
        <x:v>20061.749999999996</x:v>
      </x:c>
      <x:c r="M19" s="101">
        <x:f t="shared" si="4"/>
        <x:v>26159.249999999993</x:v>
      </x:c>
      <x:c r="N19" s="101">
        <x:f t="shared" si="4"/>
        <x:v>29349.749999999993</x:v>
      </x:c>
      <x:c r="O19" s="101">
        <x:f t="shared" si="4"/>
        <x:v>31596.374999999993</x:v>
      </x:c>
      <x:c r="P19" s="101">
        <x:f t="shared" si="4"/>
        <x:v>33777.749999999993</x:v>
      </x:c>
      <x:c r="Q19" s="101">
        <x:f t="shared" si="4"/>
        <x:v>41165.249999999993</x:v>
      </x:c>
      <x:c r="R19" s="101">
        <x:f t="shared" si="4"/>
        <x:v>44042.249999999993</x:v>
      </x:c>
      <x:c r="S19" s="101">
        <x:f t="shared" si="4"/>
        <x:v>45616.499999999993</x:v>
      </x:c>
      <x:c r="T19" s="101">
        <x:f t="shared" si="4"/>
        <x:v>47124.749999999993</x:v>
      </x:c>
      <x:c r="U19" s="101">
        <x:f t="shared" si="4"/>
        <x:v>48501.749999999993</x:v>
      </x:c>
      <x:c r="V19" s="101">
        <x:f t="shared" si="4"/>
        <x:v>55581.749999999993</x:v>
      </x:c>
      <x:c r="W19" s="101">
        <x:f t="shared" si="4"/>
        <x:v>58674.749999999993</x:v>
      </x:c>
      <x:c r="X19" s="101">
        <x:f t="shared" si="4"/>
        <x:v>61190.249999999993</x:v>
      </x:c>
      <x:c r="Y19" s="101">
        <x:f t="shared" si="4"/>
        <x:v>63665.249999999993</x:v>
      </x:c>
      <x:c r="Z19" s="101">
        <x:f t="shared" si="4"/>
        <x:v>70816.499999999985</x:v>
      </x:c>
      <x:c r="AA19" s="101">
        <x:f t="shared" si="4"/>
        <x:v>74186.999999999985</x:v>
      </x:c>
      <x:c r="AB19" s="101">
        <x:f t="shared" si="4"/>
        <x:v>76502.249999999985</x:v>
      </x:c>
      <x:c r="AC19" s="101">
        <x:f t="shared" si="4"/>
        <x:v>78931.124999999985</x:v>
      </x:c>
      <x:c r="AD19" s="101">
        <x:f t="shared" si="4"/>
        <x:v>85737.374999999985</x:v>
      </x:c>
      <x:c r="AE19" s="101">
        <x:f t="shared" si="4"/>
        <x:v>88551.374999999985</x:v>
      </x:c>
      <x:c r="AF19" s="101">
        <x:f t="shared" si="4"/>
        <x:v>90134.624999999985</x:v>
      </x:c>
      <x:c r="AG19" s="101">
        <x:f t="shared" si="4"/>
        <x:v>91586.624999999985</x:v>
      </x:c>
      <x:c r="AH19" s="101">
        <x:f t="shared" si="4"/>
        <x:v>93025.874999999985</x:v>
      </x:c>
      <x:c r="AI19" s="101">
        <x:f t="shared" si="4"/>
        <x:v>100139.62499999999</x:v>
      </x:c>
      <x:c r="AJ19" s="101">
        <x:f t="shared" si="4"/>
        <x:v>102965.62499999999</x:v>
      </x:c>
      <x:c r="AK19" s="101">
        <x:f t="shared" si="4"/>
        <x:v>105126.74999999999</x:v>
      </x:c>
      <x:c r="AL19" s="101">
        <x:f t="shared" si="4"/>
        <x:v>107201.24999999999</x:v>
      </x:c>
      <x:c r="AM19" s="101">
        <x:f t="shared" si="4"/>
        <x:v>115766.24999999999</x:v>
      </x:c>
      <x:c r="AN19" s="101">
        <x:f t="shared" si="4"/>
        <x:v>118434.74999999999</x:v>
      </x:c>
      <x:c r="AO19" s="101">
        <x:f t="shared" si="4"/>
        <x:v>119882.99999999999</x:v>
      </x:c>
      <x:c r="AP19" s="101">
        <x:f t="shared" si="4"/>
        <x:v>121043.99999999999</x:v>
      </x:c>
      <x:c r="AQ19" s="101">
        <x:f t="shared" si="4"/>
        <x:v>122269.49999999999</x:v>
      </x:c>
      <x:c r="AR19" s="101">
        <x:f t="shared" si="4"/>
        <x:v>129203.24999999999</x:v>
      </x:c>
      <x:c r="AS19" s="126"/>
      <x:c r="AT19" s="126"/>
      <x:c r="AU19" s="126"/>
      <x:c r="AV19" s="126"/>
      <x:c r="AW19" s="126"/>
      <x:c r="AX19" s="126"/>
      <x:c r="AY19" s="126"/>
      <x:c r="AZ19" s="126"/>
      <x:c r="BA19" s="126"/>
      <x:c r="BB19" s="126"/>
      <x:c r="BC19" s="126"/>
      <x:c r="BD19" s="126"/>
      <x:c r="BE19" s="126"/>
    </x:row>
    <x:row r="20" spans="1:57" ht="15" customHeight="1">
      <x:c r="B20" s="42" t="s">
        <x:v>142</x:v>
      </x:c>
      <x:c r="F20" s="101">
        <x:f>IFERROR(F47,"--")</x:f>
        <x:v>2252.2499999999991</x:v>
      </x:c>
      <x:c r="G20" s="101">
        <x:f t="shared" ref="G20:AR20" si="5">IFERROR(G47,"--")</x:f>
        <x:v>2560.4999999999991</x:v>
      </x:c>
      <x:c r="H20" s="101">
        <x:f t="shared" si="5"/>
        <x:v>8223.7499999999982</x:v>
      </x:c>
      <x:c r="I20" s="101">
        <x:f t="shared" si="5"/>
        <x:v>3166.4999999999991</x:v>
      </x:c>
      <x:c r="J20" s="101">
        <x:f t="shared" si="5"/>
        <x:v>1951.8749999999995</x:v>
      </x:c>
      <x:c r="K20" s="101">
        <x:f t="shared" si="5"/>
        <x:v>1906.8749999999995</x:v>
      </x:c>
      <x:c r="L20" s="101">
        <x:f t="shared" si="5"/>
        <x:v>6097.4999999999982</x:v>
      </x:c>
      <x:c r="M20" s="101">
        <x:f t="shared" si="5"/>
        <x:v>3190.4999999999986</x:v>
      </x:c>
      <x:c r="N20" s="101">
        <x:f t="shared" si="5"/>
        <x:v>2246.6249999999995</x:v>
      </x:c>
      <x:c r="O20" s="101">
        <x:f t="shared" si="5"/>
        <x:v>2181.3749999999991</x:v>
      </x:c>
      <x:c r="P20" s="101">
        <x:f t="shared" si="5"/>
        <x:v>7387.4999999999991</x:v>
      </x:c>
      <x:c r="Q20" s="101">
        <x:f t="shared" si="5"/>
        <x:v>2876.9999999999991</x:v>
      </x:c>
      <x:c r="R20" s="101">
        <x:f t="shared" si="5"/>
        <x:v>1574.2499999999995</x:v>
      </x:c>
      <x:c r="S20" s="101">
        <x:f t="shared" si="5"/>
        <x:v>1508.2499999999998</x:v>
      </x:c>
      <x:c r="T20" s="101">
        <x:f t="shared" si="5"/>
        <x:v>1376.9999999999995</x:v>
      </x:c>
      <x:c r="U20" s="101">
        <x:f t="shared" si="5"/>
        <x:v>7079.9999999999991</x:v>
      </x:c>
      <x:c r="V20" s="101">
        <x:f t="shared" si="5"/>
        <x:v>3092.9999999999991</x:v>
      </x:c>
      <x:c r="W20" s="101">
        <x:f t="shared" si="5"/>
        <x:v>2515.4999999999995</x:v>
      </x:c>
      <x:c r="X20" s="101">
        <x:f t="shared" si="5"/>
        <x:v>2474.9999999999991</x:v>
      </x:c>
      <x:c r="Y20" s="101">
        <x:f t="shared" si="5"/>
        <x:v>7151.2499999999991</x:v>
      </x:c>
      <x:c r="Z20" s="101">
        <x:f t="shared" si="5"/>
        <x:v>3370.4999999999986</x:v>
      </x:c>
      <x:c r="AA20" s="101">
        <x:f t="shared" si="5"/>
        <x:v>2315.2499999999991</x:v>
      </x:c>
      <x:c r="AB20" s="101">
        <x:f t="shared" si="5"/>
        <x:v>2428.8749999999995</x:v>
      </x:c>
      <x:c r="AC20" s="101">
        <x:f t="shared" si="5"/>
        <x:v>6806.2499999999982</x:v>
      </x:c>
      <x:c r="AD20" s="101">
        <x:f t="shared" si="5"/>
        <x:v>2813.9999999999991</x:v>
      </x:c>
      <x:c r="AE20" s="101">
        <x:f t="shared" si="5"/>
        <x:v>1583.25</x:v>
      </x:c>
      <x:c r="AF20" s="101">
        <x:f t="shared" si="5"/>
        <x:v>1451.9999999999998</x:v>
      </x:c>
      <x:c r="AG20" s="101">
        <x:f t="shared" si="5"/>
        <x:v>1439.25</x:v>
      </x:c>
      <x:c r="AH20" s="101">
        <x:f t="shared" si="5"/>
        <x:v>7113.7499999999982</x:v>
      </x:c>
      <x:c r="AI20" s="101">
        <x:f t="shared" si="5"/>
        <x:v>2825.9999999999986</x:v>
      </x:c>
      <x:c r="AJ20" s="101">
        <x:f t="shared" si="5"/>
        <x:v>2161.1249999999995</x:v>
      </x:c>
      <x:c r="AK20" s="101">
        <x:f t="shared" si="5"/>
        <x:v>2074.4999999999991</x:v>
      </x:c>
      <x:c r="AL20" s="101">
        <x:f t="shared" si="5"/>
        <x:v>8564.9999999999982</x:v>
      </x:c>
      <x:c r="AM20" s="101">
        <x:f t="shared" si="5"/>
        <x:v>2668.4999999999991</x:v>
      </x:c>
      <x:c r="AN20" s="101">
        <x:f t="shared" si="5"/>
        <x:v>1448.25</x:v>
      </x:c>
      <x:c r="AO20" s="101">
        <x:f t="shared" si="5"/>
        <x:v>1160.9999999999998</x:v>
      </x:c>
      <x:c r="AP20" s="101">
        <x:f t="shared" si="5"/>
        <x:v>1225.4999999999998</x:v>
      </x:c>
      <x:c r="AQ20" s="101">
        <x:f t="shared" si="5"/>
        <x:v>6933.7499999999982</x:v>
      </x:c>
      <x:c r="AR20" s="101">
        <x:f t="shared" si="5"/>
        <x:v>2536.4999999999991</x:v>
      </x:c>
      <x:c r="AS20" s="126"/>
      <x:c r="AT20" s="126"/>
      <x:c r="AU20" s="126"/>
      <x:c r="AV20" s="126"/>
      <x:c r="AW20" s="126"/>
      <x:c r="AX20" s="126"/>
      <x:c r="AY20" s="126"/>
      <x:c r="AZ20" s="126"/>
      <x:c r="BA20" s="126"/>
      <x:c r="BB20" s="126"/>
      <x:c r="BC20" s="126"/>
      <x:c r="BD20" s="126"/>
      <x:c r="BE20" s="126"/>
    </x:row>
    <x:row r="21" spans="1:57" ht="15" customHeight="1">
      <x:c r="B21" s="42" t="s">
        <x:v>143</x:v>
      </x:c>
      <x:c r="F21" s="101">
        <x:f>IFERROR(-F64,"--")</x:f>
        <x:v>0</x:v>
      </x:c>
      <x:c r="G21" s="101">
        <x:f t="shared" ref="G21:AR21" si="6">IFERROR(-G64,"--")</x:f>
        <x:v>0</x:v>
      </x:c>
      <x:c r="H21" s="101">
        <x:f t="shared" si="6"/>
        <x:v>0</x:v>
      </x:c>
      <x:c r="I21" s="101">
        <x:f t="shared" si="6"/>
        <x:v>0</x:v>
      </x:c>
      <x:c r="J21" s="101">
        <x:f t="shared" si="6"/>
        <x:v>0</x:v>
      </x:c>
      <x:c r="K21" s="101">
        <x:f t="shared" si="6"/>
        <x:v>0</x:v>
      </x:c>
      <x:c r="L21" s="101">
        <x:f t="shared" si="6"/>
        <x:v>0</x:v>
      </x:c>
      <x:c r="M21" s="101">
        <x:f t="shared" si="6"/>
        <x:v>0</x:v>
      </x:c>
      <x:c r="N21" s="101">
        <x:f t="shared" si="6"/>
        <x:v>0</x:v>
      </x:c>
      <x:c r="O21" s="101">
        <x:f t="shared" si="6"/>
        <x:v>0</x:v>
      </x:c>
      <x:c r="P21" s="101">
        <x:f t="shared" si="6"/>
        <x:v>0</x:v>
      </x:c>
      <x:c r="Q21" s="101">
        <x:f t="shared" si="6"/>
        <x:v>0</x:v>
      </x:c>
      <x:c r="R21" s="101">
        <x:f t="shared" si="6"/>
        <x:v>0</x:v>
      </x:c>
      <x:c r="S21" s="101">
        <x:f t="shared" si="6"/>
        <x:v>0</x:v>
      </x:c>
      <x:c r="T21" s="101">
        <x:f t="shared" si="6"/>
        <x:v>0</x:v>
      </x:c>
      <x:c r="U21" s="101">
        <x:f t="shared" si="6"/>
        <x:v>0</x:v>
      </x:c>
      <x:c r="V21" s="101">
        <x:f t="shared" si="6"/>
        <x:v>0</x:v>
      </x:c>
      <x:c r="W21" s="101">
        <x:f t="shared" si="6"/>
        <x:v>0</x:v>
      </x:c>
      <x:c r="X21" s="101">
        <x:f t="shared" si="6"/>
        <x:v>0</x:v>
      </x:c>
      <x:c r="Y21" s="101">
        <x:f t="shared" si="6"/>
        <x:v>0</x:v>
      </x:c>
      <x:c r="Z21" s="101">
        <x:f t="shared" si="6"/>
        <x:v>0</x:v>
      </x:c>
      <x:c r="AA21" s="101">
        <x:f t="shared" si="6"/>
        <x:v>0</x:v>
      </x:c>
      <x:c r="AB21" s="101">
        <x:f t="shared" si="6"/>
        <x:v>0</x:v>
      </x:c>
      <x:c r="AC21" s="101">
        <x:f t="shared" si="6"/>
        <x:v>0</x:v>
      </x:c>
      <x:c r="AD21" s="101">
        <x:f t="shared" si="6"/>
        <x:v>0</x:v>
      </x:c>
      <x:c r="AE21" s="101">
        <x:f t="shared" si="6"/>
        <x:v>0</x:v>
      </x:c>
      <x:c r="AF21" s="101">
        <x:f t="shared" si="6"/>
        <x:v>0</x:v>
      </x:c>
      <x:c r="AG21" s="101">
        <x:f t="shared" si="6"/>
        <x:v>0</x:v>
      </x:c>
      <x:c r="AH21" s="101">
        <x:f t="shared" si="6"/>
        <x:v>0</x:v>
      </x:c>
      <x:c r="AI21" s="101">
        <x:f t="shared" si="6"/>
        <x:v>0</x:v>
      </x:c>
      <x:c r="AJ21" s="101">
        <x:f t="shared" si="6"/>
        <x:v>0</x:v>
      </x:c>
      <x:c r="AK21" s="101">
        <x:f t="shared" si="6"/>
        <x:v>0</x:v>
      </x:c>
      <x:c r="AL21" s="101">
        <x:f t="shared" si="6"/>
        <x:v>0</x:v>
      </x:c>
      <x:c r="AM21" s="101">
        <x:f t="shared" si="6"/>
        <x:v>0</x:v>
      </x:c>
      <x:c r="AN21" s="101">
        <x:f t="shared" si="6"/>
        <x:v>0</x:v>
      </x:c>
      <x:c r="AO21" s="101">
        <x:f t="shared" si="6"/>
        <x:v>0</x:v>
      </x:c>
      <x:c r="AP21" s="101">
        <x:f t="shared" si="6"/>
        <x:v>0</x:v>
      </x:c>
      <x:c r="AQ21" s="101">
        <x:f t="shared" si="6"/>
        <x:v>0</x:v>
      </x:c>
      <x:c r="AR21" s="101">
        <x:f t="shared" si="6"/>
        <x:v>0</x:v>
      </x:c>
      <x:c r="AS21" s="126"/>
      <x:c r="AT21" s="126"/>
      <x:c r="AU21" s="126"/>
      <x:c r="AV21" s="126"/>
      <x:c r="AW21" s="126"/>
      <x:c r="AX21" s="126"/>
      <x:c r="AY21" s="126"/>
      <x:c r="AZ21" s="126"/>
      <x:c r="BA21" s="126"/>
      <x:c r="BB21" s="126"/>
      <x:c r="BC21" s="126"/>
      <x:c r="BD21" s="126"/>
      <x:c r="BE21" s="126"/>
    </x:row>
    <x:row r="22" spans="1:57" ht="15" customHeight="1">
      <x:c r="B22" s="42" t="s">
        <x:v>167</x:v>
      </x:c>
      <x:c r="F22" s="105">
        <x:v>0</x:v>
      </x:c>
      <x:c r="G22" s="105">
        <x:v>0</x:v>
      </x:c>
      <x:c r="H22" s="105">
        <x:v>0</x:v>
      </x:c>
      <x:c r="I22" s="105">
        <x:v>0</x:v>
      </x:c>
      <x:c r="J22" s="105">
        <x:v>0</x:v>
      </x:c>
      <x:c r="K22" s="105">
        <x:v>0</x:v>
      </x:c>
      <x:c r="L22" s="105">
        <x:v>0</x:v>
      </x:c>
      <x:c r="M22" s="105">
        <x:v>0</x:v>
      </x:c>
      <x:c r="N22" s="105">
        <x:v>0</x:v>
      </x:c>
      <x:c r="O22" s="105">
        <x:v>0</x:v>
      </x:c>
      <x:c r="P22" s="105">
        <x:v>0</x:v>
      </x:c>
      <x:c r="Q22" s="105">
        <x:v>0</x:v>
      </x:c>
      <x:c r="R22" s="105">
        <x:v>0</x:v>
      </x:c>
      <x:c r="S22" s="105">
        <x:v>0</x:v>
      </x:c>
      <x:c r="T22" s="105">
        <x:v>0</x:v>
      </x:c>
      <x:c r="U22" s="105">
        <x:v>0</x:v>
      </x:c>
      <x:c r="V22" s="105">
        <x:v>0</x:v>
      </x:c>
      <x:c r="W22" s="105">
        <x:v>0</x:v>
      </x:c>
      <x:c r="X22" s="105">
        <x:v>0</x:v>
      </x:c>
      <x:c r="Y22" s="105">
        <x:v>0</x:v>
      </x:c>
      <x:c r="Z22" s="105">
        <x:v>0</x:v>
      </x:c>
      <x:c r="AA22" s="105">
        <x:v>0</x:v>
      </x:c>
      <x:c r="AB22" s="105">
        <x:v>0</x:v>
      </x:c>
      <x:c r="AC22" s="105">
        <x:v>0</x:v>
      </x:c>
      <x:c r="AD22" s="105">
        <x:v>0</x:v>
      </x:c>
      <x:c r="AE22" s="105">
        <x:v>0</x:v>
      </x:c>
      <x:c r="AF22" s="105">
        <x:v>0</x:v>
      </x:c>
      <x:c r="AG22" s="105">
        <x:v>0</x:v>
      </x:c>
      <x:c r="AH22" s="105">
        <x:v>0</x:v>
      </x:c>
      <x:c r="AI22" s="105">
        <x:v>0</x:v>
      </x:c>
      <x:c r="AJ22" s="105">
        <x:v>0</x:v>
      </x:c>
      <x:c r="AK22" s="105">
        <x:v>0</x:v>
      </x:c>
      <x:c r="AL22" s="105">
        <x:v>0</x:v>
      </x:c>
      <x:c r="AM22" s="105">
        <x:v>0</x:v>
      </x:c>
      <x:c r="AN22" s="105">
        <x:v>0</x:v>
      </x:c>
      <x:c r="AO22" s="105">
        <x:v>0</x:v>
      </x:c>
      <x:c r="AP22" s="105">
        <x:v>0</x:v>
      </x:c>
      <x:c r="AQ22" s="105">
        <x:v>0</x:v>
      </x:c>
      <x:c r="AR22" s="105">
        <x:v>0</x:v>
      </x:c>
      <x:c r="AS22" s="132"/>
      <x:c r="AT22" s="132"/>
      <x:c r="AU22" s="132"/>
      <x:c r="AV22" s="132"/>
      <x:c r="AW22" s="132"/>
      <x:c r="AX22" s="132"/>
      <x:c r="AY22" s="132"/>
      <x:c r="AZ22" s="132"/>
      <x:c r="BA22" s="132"/>
      <x:c r="BB22" s="132"/>
      <x:c r="BC22" s="132"/>
      <x:c r="BD22" s="132"/>
      <x:c r="BE22" s="132"/>
    </x:row>
    <x:row r="23" spans="1:57" ht="5.0999999999999996" customHeight="1">
      <x:c r="F23" s="101"/>
      <x:c r="G23" s="101"/>
      <x:c r="H23" s="101"/>
      <x:c r="I23" s="101"/>
      <x:c r="J23" s="101"/>
      <x:c r="K23" s="101"/>
      <x:c r="L23" s="101"/>
      <x:c r="M23" s="101"/>
      <x:c r="N23" s="101"/>
      <x:c r="O23" s="101"/>
      <x:c r="P23" s="101"/>
      <x:c r="Q23" s="101"/>
      <x:c r="R23" s="101"/>
      <x:c r="S23" s="101"/>
      <x:c r="T23" s="101"/>
      <x:c r="U23" s="101"/>
      <x:c r="V23" s="101"/>
      <x:c r="W23" s="101"/>
      <x:c r="X23" s="101"/>
      <x:c r="Y23" s="101"/>
      <x:c r="Z23" s="101"/>
      <x:c r="AA23" s="101"/>
      <x:c r="AB23" s="101"/>
      <x:c r="AC23" s="101"/>
      <x:c r="AD23" s="101"/>
      <x:c r="AE23" s="101"/>
      <x:c r="AF23" s="101"/>
      <x:c r="AG23" s="101"/>
      <x:c r="AH23" s="101"/>
      <x:c r="AI23" s="101"/>
      <x:c r="AJ23" s="101"/>
      <x:c r="AK23" s="101"/>
      <x:c r="AL23" s="101"/>
      <x:c r="AM23" s="101"/>
      <x:c r="AN23" s="101"/>
      <x:c r="AO23" s="101"/>
      <x:c r="AP23" s="101"/>
      <x:c r="AQ23" s="101"/>
      <x:c r="AR23" s="101"/>
      <x:c r="AS23" s="126"/>
      <x:c r="AT23" s="126"/>
      <x:c r="AU23" s="126"/>
      <x:c r="AV23" s="126"/>
      <x:c r="AW23" s="126"/>
      <x:c r="AX23" s="126"/>
      <x:c r="AY23" s="126"/>
      <x:c r="AZ23" s="126"/>
      <x:c r="BA23" s="126"/>
      <x:c r="BB23" s="126"/>
      <x:c r="BC23" s="126"/>
      <x:c r="BD23" s="126"/>
      <x:c r="BE23" s="126"/>
    </x:row>
    <x:row r="24" spans="1:57" ht="15" customHeight="1">
      <x:c r="B24" s="82" t="s">
        <x:v>144</x:v>
      </x:c>
      <x:c r="F24" s="54">
        <x:f t="shared" ref="F24:R24" si="7">IFERROR(SUM(F19:F23),"--")</x:f>
        <x:v>2252.2499999999991</x:v>
      </x:c>
      <x:c r="G24" s="54">
        <x:f t="shared" si="7"/>
        <x:v>4812.7499999999982</x:v>
      </x:c>
      <x:c r="H24" s="54">
        <x:f t="shared" si="7"/>
        <x:v>13036.499999999996</x:v>
      </x:c>
      <x:c r="I24" s="54">
        <x:f t="shared" si="7"/>
        <x:v>16202.999999999996</x:v>
      </x:c>
      <x:c r="J24" s="54">
        <x:f t="shared" si="7"/>
        <x:v>18154.874999999996</x:v>
      </x:c>
      <x:c r="K24" s="54">
        <x:f t="shared" si="7"/>
        <x:v>20061.749999999996</x:v>
      </x:c>
      <x:c r="L24" s="54">
        <x:f t="shared" si="7"/>
        <x:v>26159.249999999993</x:v>
      </x:c>
      <x:c r="M24" s="54">
        <x:f t="shared" si="7"/>
        <x:v>29349.749999999993</x:v>
      </x:c>
      <x:c r="N24" s="54">
        <x:f t="shared" si="7"/>
        <x:v>31596.374999999993</x:v>
      </x:c>
      <x:c r="O24" s="54">
        <x:f t="shared" si="7"/>
        <x:v>33777.749999999993</x:v>
      </x:c>
      <x:c r="P24" s="54">
        <x:f t="shared" si="7"/>
        <x:v>41165.249999999993</x:v>
      </x:c>
      <x:c r="Q24" s="54">
        <x:f t="shared" si="7"/>
        <x:v>44042.249999999993</x:v>
      </x:c>
      <x:c r="R24" s="54">
        <x:f t="shared" si="7"/>
        <x:v>45616.499999999993</x:v>
      </x:c>
      <x:c r="S24" s="54">
        <x:f t="shared" ref="S24:AR24" si="8">IFERROR(SUM(S19:S23),"--")</x:f>
        <x:v>47124.749999999993</x:v>
      </x:c>
      <x:c r="T24" s="54">
        <x:f t="shared" si="8"/>
        <x:v>48501.749999999993</x:v>
      </x:c>
      <x:c r="U24" s="54">
        <x:f t="shared" si="8"/>
        <x:v>55581.749999999993</x:v>
      </x:c>
      <x:c r="V24" s="54">
        <x:f t="shared" si="8"/>
        <x:v>58674.749999999993</x:v>
      </x:c>
      <x:c r="W24" s="54">
        <x:f t="shared" si="8"/>
        <x:v>61190.249999999993</x:v>
      </x:c>
      <x:c r="X24" s="54">
        <x:f t="shared" si="8"/>
        <x:v>63665.249999999993</x:v>
      </x:c>
      <x:c r="Y24" s="54">
        <x:f t="shared" si="8"/>
        <x:v>70816.499999999985</x:v>
      </x:c>
      <x:c r="Z24" s="54">
        <x:f t="shared" si="8"/>
        <x:v>74186.999999999985</x:v>
      </x:c>
      <x:c r="AA24" s="54">
        <x:f t="shared" si="8"/>
        <x:v>76502.249999999985</x:v>
      </x:c>
      <x:c r="AB24" s="54">
        <x:f t="shared" si="8"/>
        <x:v>78931.124999999985</x:v>
      </x:c>
      <x:c r="AC24" s="54">
        <x:f t="shared" si="8"/>
        <x:v>85737.374999999985</x:v>
      </x:c>
      <x:c r="AD24" s="54">
        <x:f t="shared" si="8"/>
        <x:v>88551.374999999985</x:v>
      </x:c>
      <x:c r="AE24" s="54">
        <x:f t="shared" si="8"/>
        <x:v>90134.624999999985</x:v>
      </x:c>
      <x:c r="AF24" s="54">
        <x:f t="shared" si="8"/>
        <x:v>91586.624999999985</x:v>
      </x:c>
      <x:c r="AG24" s="54">
        <x:f t="shared" si="8"/>
        <x:v>93025.874999999985</x:v>
      </x:c>
      <x:c r="AH24" s="54">
        <x:f t="shared" si="8"/>
        <x:v>100139.62499999999</x:v>
      </x:c>
      <x:c r="AI24" s="54">
        <x:f t="shared" si="8"/>
        <x:v>102965.62499999999</x:v>
      </x:c>
      <x:c r="AJ24" s="54">
        <x:f t="shared" si="8"/>
        <x:v>105126.74999999999</x:v>
      </x:c>
      <x:c r="AK24" s="54">
        <x:f t="shared" si="8"/>
        <x:v>107201.24999999999</x:v>
      </x:c>
      <x:c r="AL24" s="54">
        <x:f t="shared" si="8"/>
        <x:v>115766.24999999999</x:v>
      </x:c>
      <x:c r="AM24" s="54">
        <x:f t="shared" si="8"/>
        <x:v>118434.74999999999</x:v>
      </x:c>
      <x:c r="AN24" s="54">
        <x:f t="shared" si="8"/>
        <x:v>119882.99999999999</x:v>
      </x:c>
      <x:c r="AO24" s="54">
        <x:f t="shared" si="8"/>
        <x:v>121043.99999999999</x:v>
      </x:c>
      <x:c r="AP24" s="54">
        <x:f t="shared" si="8"/>
        <x:v>122269.49999999999</x:v>
      </x:c>
      <x:c r="AQ24" s="54">
        <x:f t="shared" si="8"/>
        <x:v>129203.24999999999</x:v>
      </x:c>
      <x:c r="AR24" s="54">
        <x:f t="shared" si="8"/>
        <x:v>131739.74999999997</x:v>
      </x:c>
      <x:c r="AS24" s="127"/>
      <x:c r="AT24" s="127"/>
      <x:c r="AU24" s="127"/>
      <x:c r="AV24" s="127"/>
      <x:c r="AW24" s="127"/>
      <x:c r="AX24" s="127"/>
      <x:c r="AY24" s="127"/>
      <x:c r="AZ24" s="127"/>
      <x:c r="BA24" s="127"/>
      <x:c r="BB24" s="127"/>
      <x:c r="BC24" s="127"/>
      <x:c r="BD24" s="127"/>
      <x:c r="BE24" s="127"/>
    </x:row>
    <x:row r="25" spans="1:57" s="39" customFormat="1" ht="15" customHeight="1">
      <x:c r="B25" s="83" t="s">
        <x:v>145</x:v>
      </x:c>
      <x:c r="F25" s="86" t="s">
        <x:v>20</x:v>
      </x:c>
      <x:c r="G25" s="86" t="s">
        <x:v>20</x:v>
      </x:c>
      <x:c r="H25" s="86" t="s">
        <x:v>20</x:v>
      </x:c>
      <x:c r="I25" s="86" t="s">
        <x:v>20</x:v>
      </x:c>
      <x:c r="J25" s="86" t="s">
        <x:v>20</x:v>
      </x:c>
      <x:c r="K25" s="86" t="s">
        <x:v>20</x:v>
      </x:c>
      <x:c r="L25" s="86" t="s">
        <x:v>20</x:v>
      </x:c>
      <x:c r="M25" s="86" t="s">
        <x:v>20</x:v>
      </x:c>
      <x:c r="N25" s="86" t="s">
        <x:v>20</x:v>
      </x:c>
      <x:c r="O25" s="86" t="s">
        <x:v>20</x:v>
      </x:c>
      <x:c r="P25" s="86" t="s">
        <x:v>20</x:v>
      </x:c>
      <x:c r="Q25" s="86" t="s">
        <x:v>20</x:v>
      </x:c>
      <x:c r="R25" s="86">
        <x:f t="shared" ref="R25:AR25" si="9">IFERROR(SUM(F20:R20),"--")</x:f>
        <x:v>45616.499999999993</x:v>
      </x:c>
      <x:c r="S25" s="86">
        <x:f t="shared" si="9"/>
        <x:v>44872.499999999993</x:v>
      </x:c>
      <x:c r="T25" s="86">
        <x:f t="shared" si="9"/>
        <x:v>43688.999999999993</x:v>
      </x:c>
      <x:c r="U25" s="86">
        <x:f t="shared" si="9"/>
        <x:v>42545.249999999993</x:v>
      </x:c>
      <x:c r="V25" s="86">
        <x:f t="shared" si="9"/>
        <x:v>42471.749999999993</x:v>
      </x:c>
      <x:c r="W25" s="86">
        <x:f t="shared" si="9"/>
        <x:v>43035.374999999993</x:v>
      </x:c>
      <x:c r="X25" s="86">
        <x:f t="shared" si="9"/>
        <x:v>43603.499999999993</x:v>
      </x:c>
      <x:c r="Y25" s="86">
        <x:f t="shared" si="9"/>
        <x:v>44657.249999999993</x:v>
      </x:c>
      <x:c r="Z25" s="86">
        <x:f t="shared" si="9"/>
        <x:v>44837.249999999993</x:v>
      </x:c>
      <x:c r="AA25" s="86">
        <x:f t="shared" si="9"/>
        <x:v>44905.874999999993</x:v>
      </x:c>
      <x:c r="AB25" s="86">
        <x:f t="shared" si="9"/>
        <x:v>45153.374999999993</x:v>
      </x:c>
      <x:c r="AC25" s="86">
        <x:f t="shared" si="9"/>
        <x:v>44572.124999999993</x:v>
      </x:c>
      <x:c r="AD25" s="86">
        <x:f t="shared" si="9"/>
        <x:v>44509.124999999993</x:v>
      </x:c>
      <x:c r="AE25" s="86">
        <x:f t="shared" si="9"/>
        <x:v>44518.124999999993</x:v>
      </x:c>
      <x:c r="AF25" s="86">
        <x:f t="shared" si="9"/>
        <x:v>44461.874999999993</x:v>
      </x:c>
      <x:c r="AG25" s="86">
        <x:f t="shared" si="9"/>
        <x:v>44524.124999999993</x:v>
      </x:c>
      <x:c r="AH25" s="86">
        <x:f t="shared" si="9"/>
        <x:v>44557.874999999993</x:v>
      </x:c>
      <x:c r="AI25" s="86">
        <x:f t="shared" si="9"/>
        <x:v>44290.874999999993</x:v>
      </x:c>
      <x:c r="AJ25" s="86">
        <x:f t="shared" si="9"/>
        <x:v>43936.499999999993</x:v>
      </x:c>
      <x:c r="AK25" s="86">
        <x:f t="shared" si="9"/>
        <x:v>43535.999999999993</x:v>
      </x:c>
      <x:c r="AL25" s="86">
        <x:f t="shared" si="9"/>
        <x:v>44949.749999999993</x:v>
      </x:c>
      <x:c r="AM25" s="86">
        <x:f t="shared" si="9"/>
        <x:v>44247.749999999993</x:v>
      </x:c>
      <x:c r="AN25" s="86">
        <x:f t="shared" si="9"/>
        <x:v>43380.749999999993</x:v>
      </x:c>
      <x:c r="AO25" s="86">
        <x:f t="shared" si="9"/>
        <x:v>42112.874999999993</x:v>
      </x:c>
      <x:c r="AP25" s="86">
        <x:f t="shared" si="9"/>
        <x:v>36532.124999999993</x:v>
      </x:c>
      <x:c r="AQ25" s="86">
        <x:f t="shared" si="9"/>
        <x:v>40651.874999999993</x:v>
      </x:c>
      <x:c r="AR25" s="86">
        <x:f t="shared" si="9"/>
        <x:v>41605.124999999993</x:v>
      </x:c>
      <x:c r="AS25" s="128"/>
      <x:c r="AT25" s="128"/>
      <x:c r="AU25" s="128"/>
      <x:c r="AV25" s="128"/>
      <x:c r="AW25" s="128"/>
      <x:c r="AX25" s="128"/>
      <x:c r="AY25" s="128"/>
      <x:c r="AZ25" s="128"/>
      <x:c r="BA25" s="128"/>
      <x:c r="BB25" s="128"/>
      <x:c r="BC25" s="128"/>
      <x:c r="BD25" s="128"/>
      <x:c r="BE25" s="128"/>
    </x:row>
    <x:row r="26" spans="1:57" s="39" customFormat="1" ht="15" customHeight="1">
      <x:c r="B26" s="84" t="s">
        <x:v>146</x:v>
      </x:c>
      <x:c r="F26" s="106" t="s">
        <x:v>20</x:v>
      </x:c>
      <x:c r="G26" s="106" t="s">
        <x:v>20</x:v>
      </x:c>
      <x:c r="H26" s="106" t="s">
        <x:v>20</x:v>
      </x:c>
      <x:c r="I26" s="106" t="s">
        <x:v>20</x:v>
      </x:c>
      <x:c r="J26" s="106" t="s">
        <x:v>20</x:v>
      </x:c>
      <x:c r="K26" s="106" t="s">
        <x:v>20</x:v>
      </x:c>
      <x:c r="L26" s="106" t="s">
        <x:v>20</x:v>
      </x:c>
      <x:c r="M26" s="106" t="s">
        <x:v>20</x:v>
      </x:c>
      <x:c r="N26" s="106" t="s">
        <x:v>20</x:v>
      </x:c>
      <x:c r="O26" s="106" t="s">
        <x:v>20</x:v>
      </x:c>
      <x:c r="P26" s="106" t="s">
        <x:v>20</x:v>
      </x:c>
      <x:c r="Q26" s="106" t="s">
        <x:v>20</x:v>
      </x:c>
      <x:c r="R26" s="106">
        <x:f t="shared" ref="R26:AR26" si="10">IFERROR(R24/(R25/90),"--")</x:f>
        <x:v>90</x:v>
      </x:c>
      <x:c r="S26" s="106">
        <x:f t="shared" si="10"/>
        <x:v>94.517299013872645</x:v>
      </x:c>
      <x:c r="T26" s="106">
        <x:f t="shared" si="10"/>
        <x:v>99.914337705143168</x:v>
      </x:c>
      <x:c r="U26" s="106">
        <x:f t="shared" si="10"/>
        <x:v>117.57734412184675</x:v>
      </x:c>
      <x:c r="V26" s="106">
        <x:f t="shared" si="10"/>
        <x:v>124.33505800914726</x:v>
      </x:c>
      <x:c r="W26" s="106">
        <x:f t="shared" si="10"/>
        <x:v>127.96734082135919</x:v>
      </x:c>
      <x:c r="X26" s="106">
        <x:f t="shared" si="10"/>
        <x:v>131.40854518559291</x:v>
      </x:c>
      <x:c r="Y26" s="106">
        <x:f t="shared" si="10"/>
        <x:v>142.72005105553967</x:v>
      </x:c>
      <x:c r="Z26" s="106">
        <x:f t="shared" si="10"/>
        <x:v>148.9125671177425</x:v>
      </x:c>
      <x:c r="AA26" s="106">
        <x:f t="shared" si="10"/>
        <x:v>153.32520522092042</x:v>
      </x:c>
      <x:c r="AB26" s="106">
        <x:f t="shared" si="10"/>
        <x:v>157.32603044622908</x:v>
      </x:c>
      <x:c r="AC26" s="106">
        <x:f t="shared" si="10"/>
        <x:v>173.12084065994159</x:v>
      </x:c>
      <x:c r="AD26" s="106">
        <x:f t="shared" si="10"/>
        <x:v>179.05595200984069</x:v>
      </x:c>
      <x:c r="AE26" s="106">
        <x:f t="shared" si="10"/>
        <x:v>182.22052815566693</x:v>
      </x:c>
      <x:c r="AF26" s="106">
        <x:f t="shared" si="10"/>
        <x:v>185.39020790283811</x:v>
      </x:c>
      <x:c r="AG26" s="106">
        <x:f t="shared" si="10"/>
        <x:v>188.04027591783105</x:v>
      </x:c>
      <x:c r="AH26" s="106">
        <x:f t="shared" si="10"/>
        <x:v>202.26651854470171</x:v>
      </x:c>
      <x:c r="AI26" s="106">
        <x:f t="shared" si="10"/>
        <x:v>209.2283399232912</x:v>
      </x:c>
      <x:c r="AJ26" s="106">
        <x:f t="shared" si="10"/>
        <x:v>215.34276740295653</x:v>
      </x:c>
      <x:c r="AK26" s="106">
        <x:f t="shared" si="10"/>
        <x:v>221.61228638368249</x:v>
      </x:c>
      <x:c r="AL26" s="106">
        <x:f t="shared" si="10"/>
        <x:v>231.79133365591576</x:v>
      </x:c>
      <x:c r="AM26" s="106">
        <x:f t="shared" si="10"/>
        <x:v>240.89648626201333</x:v>
      </x:c>
      <x:c r="AN26" s="106">
        <x:f t="shared" si="10"/>
        <x:v>248.71561694991442</x:v>
      </x:c>
      <x:c r="AO26" s="106">
        <x:f t="shared" si="10"/>
        <x:v>258.68478464127656</x:v>
      </x:c>
      <x:c r="AP26" s="106">
        <x:f t="shared" si="10"/>
        <x:v>301.22132232931978</x:v>
      </x:c>
      <x:c r="AQ26" s="106">
        <x:f t="shared" si="10"/>
        <x:v>286.04566210045664</x:v>
      </x:c>
      <x:c r="AR26" s="106">
        <x:f t="shared" si="10"/>
        <x:v>284.97877364867907</x:v>
      </x:c>
      <x:c r="AS26" s="129"/>
      <x:c r="AT26" s="129"/>
      <x:c r="AU26" s="129"/>
      <x:c r="AV26" s="129"/>
      <x:c r="AW26" s="129"/>
      <x:c r="AX26" s="129"/>
      <x:c r="AY26" s="129"/>
      <x:c r="AZ26" s="129"/>
      <x:c r="BA26" s="129"/>
      <x:c r="BB26" s="129"/>
      <x:c r="BC26" s="129"/>
      <x:c r="BD26" s="129"/>
      <x:c r="BE26" s="129"/>
    </x:row>
    <x:row r="27" spans="1:57" ht="15" customHeight="1">
      <x:c r="A27" s="42"/>
    </x:row>
    <x:row r="28" spans="1:57" ht="15" customHeight="1">
      <x:c r="A28" s="39" t="s">
        <x:v>94</x:v>
      </x:c>
      <x:c r="B28" s="45" t="s">
        <x:v>168</x:v>
      </x:c>
      <x:c r="C28" s="45"/>
      <x:c r="D28" s="45"/>
      <x:c r="E28" s="45"/>
      <x:c r="F28" s="45"/>
      <x:c r="G28" s="45"/>
      <x:c r="H28" s="45"/>
      <x:c r="I28" s="45"/>
      <x:c r="J28" s="45"/>
      <x:c r="K28" s="45"/>
      <x:c r="L28" s="45"/>
      <x:c r="M28" s="45"/>
      <x:c r="N28" s="45"/>
      <x:c r="O28" s="45"/>
      <x:c r="P28" s="45"/>
      <x:c r="Q28" s="45"/>
      <x:c r="R28" s="45"/>
      <x:c r="S28" s="45"/>
      <x:c r="T28" s="45"/>
      <x:c r="U28" s="45"/>
      <x:c r="V28" s="45"/>
      <x:c r="W28" s="45"/>
      <x:c r="X28" s="45"/>
      <x:c r="Y28" s="45"/>
      <x:c r="Z28" s="45"/>
      <x:c r="AA28" s="45"/>
      <x:c r="AB28" s="45"/>
      <x:c r="AC28" s="45"/>
      <x:c r="AD28" s="45"/>
      <x:c r="AE28" s="45"/>
      <x:c r="AF28" s="45"/>
      <x:c r="AG28" s="45"/>
      <x:c r="AH28" s="45"/>
      <x:c r="AI28" s="45"/>
      <x:c r="AJ28" s="45"/>
      <x:c r="AK28" s="45"/>
      <x:c r="AL28" s="45"/>
      <x:c r="AM28" s="45"/>
      <x:c r="AN28" s="45"/>
      <x:c r="AO28" s="45"/>
      <x:c r="AP28" s="45"/>
      <x:c r="AQ28" s="45"/>
      <x:c r="AR28" s="45"/>
      <x:c r="AS28" s="45"/>
      <x:c r="AT28" s="45"/>
      <x:c r="AU28" s="45"/>
      <x:c r="AV28" s="45"/>
      <x:c r="AW28" s="45"/>
      <x:c r="AX28" s="45"/>
      <x:c r="AY28" s="45"/>
      <x:c r="AZ28" s="45"/>
      <x:c r="BA28" s="45"/>
      <x:c r="BB28" s="45"/>
      <x:c r="BC28" s="45"/>
      <x:c r="BD28" s="45"/>
      <x:c r="BE28" s="45"/>
    </x:row>
    <x:row r="29" spans="1:57" ht="5.0999999999999996" customHeight="1"/>
    <x:row r="30" spans="1:57" ht="15" customHeight="1">
      <x:c r="B30" s="46"/>
      <x:c r="C30" s="46"/>
      <x:c r="D30" s="47"/>
      <x:c r="E30" s="46"/>
      <x:c r="F30" s="81"/>
      <x:c r="G30" s="81"/>
      <x:c r="H30" s="81"/>
      <x:c r="I30" s="81"/>
      <x:c r="J30" s="81"/>
      <x:c r="K30" s="81"/>
      <x:c r="L30" s="81"/>
      <x:c r="M30" s="81"/>
      <x:c r="N30" s="81"/>
      <x:c r="O30" s="81"/>
      <x:c r="P30" s="81"/>
      <x:c r="Q30" s="81"/>
      <x:c r="R30" s="81"/>
      <x:c r="S30" s="81"/>
      <x:c r="T30" s="81"/>
      <x:c r="U30" s="81"/>
      <x:c r="V30" s="81"/>
      <x:c r="W30" s="81"/>
      <x:c r="X30" s="81"/>
      <x:c r="Y30" s="81"/>
      <x:c r="Z30" s="81"/>
      <x:c r="AA30" s="81"/>
      <x:c r="AB30" s="81"/>
      <x:c r="AC30" s="81"/>
      <x:c r="AD30" s="81"/>
      <x:c r="AE30" s="81"/>
      <x:c r="AF30" s="81"/>
      <x:c r="AG30" s="81"/>
      <x:c r="AH30" s="81"/>
      <x:c r="AI30" s="81"/>
      <x:c r="AJ30" s="81"/>
      <x:c r="AK30" s="81"/>
      <x:c r="AL30" s="81"/>
      <x:c r="AM30" s="81"/>
      <x:c r="AN30" s="81"/>
      <x:c r="AO30" s="81"/>
      <x:c r="AP30" s="81"/>
      <x:c r="AQ30" s="81"/>
      <x:c r="AR30" s="81"/>
      <x:c r="AS30" s="81"/>
      <x:c r="AT30" s="81"/>
      <x:c r="AU30" s="81"/>
      <x:c r="AV30" s="81"/>
      <x:c r="AW30" s="81"/>
      <x:c r="AX30" s="81"/>
      <x:c r="AY30" s="81"/>
      <x:c r="AZ30" s="81"/>
      <x:c r="BA30" s="81"/>
      <x:c r="BB30" s="81"/>
      <x:c r="BC30" s="81"/>
      <x:c r="BD30" s="81"/>
      <x:c r="BE30" s="81"/>
    </x:row>
    <x:row r="31" spans="1:57" ht="15" customHeight="1">
      <x:c r="A31" s="42"/>
      <x:c r="B31" s="46" t="s">
        <x:v>97</x:v>
      </x:c>
      <x:c r="C31" s="46"/>
      <x:c r="D31" s="81" t="s">
        <x:v>102</x:v>
      </x:c>
      <x:c r="E31" s="46"/>
      <x:c r="F31" s="81">
        <x:f t="shared" ref="F31:BE31" si="11">IFERROR(F$11,"--")</x:f>
        <x:v>44568</x:v>
      </x:c>
      <x:c r="G31" s="81">
        <x:f t="shared" si="11"/>
        <x:v>44575</x:v>
      </x:c>
      <x:c r="H31" s="81">
        <x:f t="shared" si="11"/>
        <x:v>44582</x:v>
      </x:c>
      <x:c r="I31" s="81">
        <x:f t="shared" si="11"/>
        <x:v>44589</x:v>
      </x:c>
      <x:c r="J31" s="81">
        <x:f t="shared" si="11"/>
        <x:v>44596</x:v>
      </x:c>
      <x:c r="K31" s="81">
        <x:f t="shared" si="11"/>
        <x:v>44603</x:v>
      </x:c>
      <x:c r="L31" s="81">
        <x:f t="shared" si="11"/>
        <x:v>44610</x:v>
      </x:c>
      <x:c r="M31" s="81">
        <x:f t="shared" si="11"/>
        <x:v>44617</x:v>
      </x:c>
      <x:c r="N31" s="81">
        <x:f t="shared" si="11"/>
        <x:v>44624</x:v>
      </x:c>
      <x:c r="O31" s="81">
        <x:f t="shared" si="11"/>
        <x:v>44631</x:v>
      </x:c>
      <x:c r="P31" s="81">
        <x:f t="shared" si="11"/>
        <x:v>44638</x:v>
      </x:c>
      <x:c r="Q31" s="81">
        <x:f t="shared" si="11"/>
        <x:v>44645</x:v>
      </x:c>
      <x:c r="R31" s="81">
        <x:f t="shared" si="11"/>
        <x:v>44652</x:v>
      </x:c>
      <x:c r="S31" s="81">
        <x:f t="shared" si="11"/>
        <x:v>44659</x:v>
      </x:c>
      <x:c r="T31" s="81">
        <x:f t="shared" si="11"/>
        <x:v>44666</x:v>
      </x:c>
      <x:c r="U31" s="81">
        <x:f t="shared" si="11"/>
        <x:v>44673</x:v>
      </x:c>
      <x:c r="V31" s="81">
        <x:f t="shared" si="11"/>
        <x:v>44680</x:v>
      </x:c>
      <x:c r="W31" s="81">
        <x:f t="shared" si="11"/>
        <x:v>44687</x:v>
      </x:c>
      <x:c r="X31" s="81">
        <x:f t="shared" si="11"/>
        <x:v>44694</x:v>
      </x:c>
      <x:c r="Y31" s="81">
        <x:f t="shared" si="11"/>
        <x:v>44701</x:v>
      </x:c>
      <x:c r="Z31" s="81">
        <x:f t="shared" si="11"/>
        <x:v>44708</x:v>
      </x:c>
      <x:c r="AA31" s="81">
        <x:f t="shared" si="11"/>
        <x:v>44715</x:v>
      </x:c>
      <x:c r="AB31" s="81">
        <x:f t="shared" si="11"/>
        <x:v>44722</x:v>
      </x:c>
      <x:c r="AC31" s="81">
        <x:f t="shared" si="11"/>
        <x:v>44729</x:v>
      </x:c>
      <x:c r="AD31" s="81">
        <x:f t="shared" si="11"/>
        <x:v>44736</x:v>
      </x:c>
      <x:c r="AE31" s="81">
        <x:f t="shared" si="11"/>
        <x:v>44743</x:v>
      </x:c>
      <x:c r="AF31" s="81">
        <x:f t="shared" si="11"/>
        <x:v>44750</x:v>
      </x:c>
      <x:c r="AG31" s="81">
        <x:f t="shared" si="11"/>
        <x:v>44757</x:v>
      </x:c>
      <x:c r="AH31" s="81">
        <x:f t="shared" si="11"/>
        <x:v>44764</x:v>
      </x:c>
      <x:c r="AI31" s="81">
        <x:f t="shared" si="11"/>
        <x:v>44771</x:v>
      </x:c>
      <x:c r="AJ31" s="81">
        <x:f t="shared" si="11"/>
        <x:v>44778</x:v>
      </x:c>
      <x:c r="AK31" s="81">
        <x:f t="shared" si="11"/>
        <x:v>44785</x:v>
      </x:c>
      <x:c r="AL31" s="81">
        <x:f t="shared" si="11"/>
        <x:v>44792</x:v>
      </x:c>
      <x:c r="AM31" s="81">
        <x:f t="shared" si="11"/>
        <x:v>44799</x:v>
      </x:c>
      <x:c r="AN31" s="81">
        <x:f t="shared" si="11"/>
        <x:v>44806</x:v>
      </x:c>
      <x:c r="AO31" s="81">
        <x:f t="shared" si="11"/>
        <x:v>44813</x:v>
      </x:c>
      <x:c r="AP31" s="81">
        <x:f t="shared" si="11"/>
        <x:v>44820</x:v>
      </x:c>
      <x:c r="AQ31" s="81">
        <x:f t="shared" si="11"/>
        <x:v>44827</x:v>
      </x:c>
      <x:c r="AR31" s="81">
        <x:f t="shared" si="11"/>
        <x:v>44834</x:v>
      </x:c>
      <x:c r="AS31" s="81">
        <x:f t="shared" si="11"/>
        <x:v>44841</x:v>
      </x:c>
      <x:c r="AT31" s="81">
        <x:f t="shared" si="11"/>
        <x:v>44848</x:v>
      </x:c>
      <x:c r="AU31" s="81">
        <x:f t="shared" si="11"/>
        <x:v>44855</x:v>
      </x:c>
      <x:c r="AV31" s="81">
        <x:f t="shared" si="11"/>
        <x:v>44862</x:v>
      </x:c>
      <x:c r="AW31" s="81">
        <x:f t="shared" si="11"/>
        <x:v>44869</x:v>
      </x:c>
      <x:c r="AX31" s="81">
        <x:f t="shared" si="11"/>
        <x:v>44876</x:v>
      </x:c>
      <x:c r="AY31" s="81">
        <x:f t="shared" si="11"/>
        <x:v>44883</x:v>
      </x:c>
      <x:c r="AZ31" s="81">
        <x:f t="shared" si="11"/>
        <x:v>44890</x:v>
      </x:c>
      <x:c r="BA31" s="81">
        <x:f t="shared" si="11"/>
        <x:v>44897</x:v>
      </x:c>
      <x:c r="BB31" s="81">
        <x:f t="shared" si="11"/>
        <x:v>44904</x:v>
      </x:c>
      <x:c r="BC31" s="81">
        <x:f t="shared" si="11"/>
        <x:v>44911</x:v>
      </x:c>
      <x:c r="BD31" s="81">
        <x:f t="shared" si="11"/>
        <x:v>44918</x:v>
      </x:c>
      <x:c r="BE31" s="81">
        <x:f t="shared" si="11"/>
        <x:v>44925</x:v>
      </x:c>
    </x:row>
    <x:row r="32" spans="1:57" ht="5.0999999999999996" customHeight="1">
      <x:c r="A32" s="42"/>
    </x:row>
    <x:row r="33" spans="1:57" ht="15" customHeight="1">
      <x:c r="A33" s="42"/>
      <x:c r="B33" s="70" t="s">
        <x:v>169</x:v>
      </x:c>
      <x:c r="C33" s="70"/>
      <x:c r="D33" s="70"/>
      <x:c r="E33" s="70"/>
      <x:c r="F33" s="131"/>
      <x:c r="G33" s="131"/>
      <x:c r="H33" s="131"/>
      <x:c r="I33" s="131"/>
      <x:c r="J33" s="131"/>
      <x:c r="K33" s="131"/>
      <x:c r="L33" s="131"/>
      <x:c r="M33" s="131"/>
      <x:c r="N33" s="131"/>
      <x:c r="O33" s="131"/>
      <x:c r="P33" s="131"/>
      <x:c r="Q33" s="131"/>
      <x:c r="R33" s="131"/>
      <x:c r="S33" s="131"/>
      <x:c r="T33" s="131"/>
      <x:c r="U33" s="131"/>
      <x:c r="V33" s="131"/>
      <x:c r="W33" s="131"/>
      <x:c r="X33" s="131"/>
      <x:c r="Y33" s="131"/>
      <x:c r="Z33" s="131"/>
      <x:c r="AA33" s="131"/>
      <x:c r="AB33" s="131"/>
      <x:c r="AC33" s="131"/>
      <x:c r="AD33" s="131"/>
      <x:c r="AE33" s="131"/>
      <x:c r="AF33" s="131"/>
      <x:c r="AG33" s="131"/>
      <x:c r="AH33" s="131"/>
      <x:c r="AI33" s="131"/>
      <x:c r="AJ33" s="131"/>
      <x:c r="AK33" s="131"/>
      <x:c r="AL33" s="131"/>
      <x:c r="AM33" s="131"/>
      <x:c r="AN33" s="131"/>
      <x:c r="AO33" s="131"/>
      <x:c r="AP33" s="131"/>
      <x:c r="AQ33" s="131"/>
      <x:c r="AR33" s="131"/>
      <x:c r="AS33" s="107"/>
      <x:c r="AT33" s="107"/>
      <x:c r="AU33" s="107"/>
      <x:c r="AV33" s="107"/>
      <x:c r="AW33" s="107"/>
      <x:c r="AX33" s="107"/>
      <x:c r="AY33" s="107"/>
      <x:c r="AZ33" s="107"/>
      <x:c r="BA33" s="107"/>
      <x:c r="BB33" s="107"/>
      <x:c r="BC33" s="107"/>
      <x:c r="BD33" s="107"/>
      <x:c r="BE33" s="107"/>
    </x:row>
    <x:row r="34" spans="1:57" ht="5.0999999999999996" customHeight="1">
      <x:c r="A34" s="42"/>
    </x:row>
    <x:row r="35" spans="1:57" ht="15" customHeight="1">
      <x:c r="A35" s="42"/>
      <x:c r="B35" s="42" t="str">
        <x:f>IFERROR('Assumptions, Control, Output'!B15,"--")</x:f>
        <x:v>EQT Corporation</x:v>
      </x:c>
      <x:c r="D35" s="133"/>
      <x:c r="F35" s="101">
        <x:f>'Historical Sales-Data&amp;Template'!F17</x:f>
        <x:v>218.25</x:v>
      </x:c>
      <x:c r="G35" s="101">
        <x:f>'Historical Sales-Data&amp;Template'!G17</x:f>
        <x:v>294.75</x:v>
      </x:c>
      <x:c r="H35" s="101">
        <x:f>'Historical Sales-Data&amp;Template'!H17</x:f>
        <x:v>570</x:v>
      </x:c>
      <x:c r="I35" s="101">
        <x:f>'Historical Sales-Data&amp;Template'!I17</x:f>
        <x:v>329.99999999999994</x:v>
      </x:c>
      <x:c r="J35" s="101">
        <x:f>'Historical Sales-Data&amp;Template'!J17</x:f>
        <x:v>132.75000000000003</x:v>
      </x:c>
      <x:c r="K35" s="101">
        <x:f>'Historical Sales-Data&amp;Template'!K17</x:f>
        <x:v>159.75</x:v>
      </x:c>
      <x:c r="L35" s="101">
        <x:f>'Historical Sales-Data&amp;Template'!L17</x:f>
        <x:v>435.00000000000006</x:v>
      </x:c>
      <x:c r="M35" s="101">
        <x:f>'Historical Sales-Data&amp;Template'!M17</x:f>
        <x:v>296.99999999999994</x:v>
      </x:c>
      <x:c r="N35" s="101">
        <x:f>'Historical Sales-Data&amp;Template'!N17</x:f>
        <x:v>123.75000000000001</x:v>
      </x:c>
      <x:c r="O35" s="101">
        <x:f>'Historical Sales-Data&amp;Template'!O17</x:f>
        <x:v>128.25</x:v>
      </x:c>
      <x:c r="P35" s="101">
        <x:f>'Historical Sales-Data&amp;Template'!P17</x:f>
        <x:v>420.00000000000006</x:v>
      </x:c>
      <x:c r="Q35" s="101">
        <x:f>'Historical Sales-Data&amp;Template'!Q17</x:f>
        <x:v>329.99999999999994</x:v>
      </x:c>
      <x:c r="R35" s="101">
        <x:f>'Historical Sales-Data&amp;Template'!R17</x:f>
        <x:v>138.00000000000003</x:v>
      </x:c>
      <x:c r="S35" s="101">
        <x:f>'Historical Sales-Data&amp;Template'!S17</x:f>
        <x:v>213.00000000000003</x:v>
      </x:c>
      <x:c r="T35" s="101">
        <x:f>'Historical Sales-Data&amp;Template'!T17</x:f>
        <x:v>133.50000000000003</x:v>
      </x:c>
      <x:c r="U35" s="101">
        <x:f>'Historical Sales-Data&amp;Template'!U17</x:f>
        <x:v>982.5</x:v>
      </x:c>
      <x:c r="V35" s="101">
        <x:f>'Historical Sales-Data&amp;Template'!V17</x:f>
        <x:v>350.99999999999989</x:v>
      </x:c>
      <x:c r="W35" s="101">
        <x:f>'Historical Sales-Data&amp;Template'!W17</x:f>
        <x:v>330.75</x:v>
      </x:c>
      <x:c r="X35" s="101">
        <x:f>'Historical Sales-Data&amp;Template'!X17</x:f>
        <x:v>220.5</x:v>
      </x:c>
      <x:c r="Y35" s="101">
        <x:f>'Historical Sales-Data&amp;Template'!Y17</x:f>
        <x:v>780</x:v>
      </x:c>
      <x:c r="Z35" s="101">
        <x:f>'Historical Sales-Data&amp;Template'!Z17</x:f>
        <x:v>317.99999999999994</x:v>
      </x:c>
      <x:c r="AA35" s="101">
        <x:f>'Historical Sales-Data&amp;Template'!AA17</x:f>
        <x:v>272.25</x:v>
      </x:c>
      <x:c r="AB35" s="101">
        <x:f>'Historical Sales-Data&amp;Template'!AB17</x:f>
        <x:v>236.25</x:v>
      </x:c>
      <x:c r="AC35" s="101">
        <x:f>'Historical Sales-Data&amp;Template'!AC17</x:f>
        <x:v>825.00000000000011</x:v>
      </x:c>
      <x:c r="AD35" s="101">
        <x:f>'Historical Sales-Data&amp;Template'!AD17</x:f>
        <x:v>371.99999999999994</x:v>
      </x:c>
      <x:c r="AE35" s="101">
        <x:f>'Historical Sales-Data&amp;Template'!AE17</x:f>
        <x:v>129.00000000000003</x:v>
      </x:c>
      <x:c r="AF35" s="101">
        <x:f>'Historical Sales-Data&amp;Template'!AF17</x:f>
        <x:v>87.000000000000028</x:v>
      </x:c>
      <x:c r="AG35" s="101">
        <x:f>'Historical Sales-Data&amp;Template'!AG17</x:f>
        <x:v>208.50000000000006</x:v>
      </x:c>
      <x:c r="AH35" s="101">
        <x:f>'Historical Sales-Data&amp;Template'!AH17</x:f>
        <x:v>825.00000000000011</x:v>
      </x:c>
      <x:c r="AI35" s="101">
        <x:f>'Historical Sales-Data&amp;Template'!AI17</x:f>
        <x:v>194.99999999999997</x:v>
      </x:c>
      <x:c r="AJ35" s="101">
        <x:f>'Historical Sales-Data&amp;Template'!AJ17</x:f>
        <x:v>252.00000000000003</x:v>
      </x:c>
      <x:c r="AK35" s="101">
        <x:f>'Historical Sales-Data&amp;Template'!AK17</x:f>
        <x:v>220.5</x:v>
      </x:c>
      <x:c r="AL35" s="101">
        <x:f>'Historical Sales-Data&amp;Template'!AL17</x:f>
        <x:v>540</x:v>
      </x:c>
      <x:c r="AM35" s="101">
        <x:f>'Historical Sales-Data&amp;Template'!AM17</x:f>
        <x:v>185.99999999999997</x:v>
      </x:c>
      <x:c r="AN35" s="101">
        <x:f>'Historical Sales-Data&amp;Template'!AN17</x:f>
        <x:v>85.500000000000028</x:v>
      </x:c>
      <x:c r="AO35" s="101">
        <x:f>'Historical Sales-Data&amp;Template'!AO17</x:f>
        <x:v>78.000000000000014</x:v>
      </x:c>
      <x:c r="AP35" s="101">
        <x:f>'Historical Sales-Data&amp;Template'!AP17</x:f>
        <x:v>159.00000000000003</x:v>
      </x:c>
      <x:c r="AQ35" s="101">
        <x:f>'Historical Sales-Data&amp;Template'!AQ17</x:f>
        <x:v>847.49999999999989</x:v>
      </x:c>
      <x:c r="AR35" s="101">
        <x:f>'Historical Sales-Data&amp;Template'!AR17</x:f>
        <x:v>362.99999999999994</x:v>
      </x:c>
      <x:c r="AS35" s="126"/>
      <x:c r="AT35" s="126"/>
      <x:c r="AU35" s="126"/>
      <x:c r="AV35" s="126"/>
      <x:c r="AW35" s="126"/>
      <x:c r="AX35" s="126"/>
      <x:c r="AY35" s="126"/>
      <x:c r="AZ35" s="126"/>
      <x:c r="BA35" s="126"/>
      <x:c r="BB35" s="126"/>
      <x:c r="BC35" s="126"/>
      <x:c r="BD35" s="126"/>
      <x:c r="BE35" s="126"/>
    </x:row>
    <x:row r="36" spans="1:57" ht="15" customHeight="1">
      <x:c r="A36" s="42"/>
      <x:c r="B36" s="42" t="str">
        <x:f>IFERROR('Assumptions, Control, Output'!B16,"--")</x:f>
        <x:v>Southwestern</x:v>
      </x:c>
      <x:c r="D36" s="133"/>
      <x:c r="F36" s="101">
        <x:f>'Historical Sales-Data&amp;Template'!F18</x:f>
        <x:v>209.25</x:v>
      </x:c>
      <x:c r="G36" s="101">
        <x:f>'Historical Sales-Data&amp;Template'!G18</x:f>
        <x:v>310.5</x:v>
      </x:c>
      <x:c r="H36" s="101">
        <x:f>'Historical Sales-Data&amp;Template'!H18</x:f>
        <x:v>607.5</x:v>
      </x:c>
      <x:c r="I36" s="101">
        <x:f>'Historical Sales-Data&amp;Template'!I18</x:f>
        <x:v>494.99999999999994</x:v>
      </x:c>
      <x:c r="J36" s="101">
        <x:f>'Historical Sales-Data&amp;Template'!J18</x:f>
        <x:v>212.625</x:v>
      </x:c>
      <x:c r="K36" s="101">
        <x:f>'Historical Sales-Data&amp;Template'!K18</x:f>
        <x:v>452.25</x:v>
      </x:c>
      <x:c r="L36" s="101">
        <x:f>'Historical Sales-Data&amp;Template'!L18</x:f>
        <x:v>675</x:v>
      </x:c>
      <x:c r="M36" s="101">
        <x:f>'Historical Sales-Data&amp;Template'!M18</x:f>
        <x:v>449.99999999999989</x:v>
      </x:c>
      <x:c r="N36" s="101">
        <x:f>'Historical Sales-Data&amp;Template'!N18</x:f>
        <x:v>428.625</x:v>
      </x:c>
      <x:c r="O36" s="101">
        <x:f>'Historical Sales-Data&amp;Template'!O18</x:f>
        <x:v>209.25</x:v>
      </x:c>
      <x:c r="P36" s="101">
        <x:f>'Historical Sales-Data&amp;Template'!P18</x:f>
        <x:v>1383.75</x:v>
      </x:c>
      <x:c r="Q36" s="101">
        <x:f>'Historical Sales-Data&amp;Template'!Q18</x:f>
        <x:v>427.49999999999989</x:v>
      </x:c>
      <x:c r="R36" s="101">
        <x:f>'Historical Sales-Data&amp;Template'!R18</x:f>
        <x:v>324</x:v>
      </x:c>
      <x:c r="S36" s="101">
        <x:f>'Historical Sales-Data&amp;Template'!S18</x:f>
        <x:v>114.75</x:v>
      </x:c>
      <x:c r="T36" s="101">
        <x:f>'Historical Sales-Data&amp;Template'!T18</x:f>
        <x:v>141.75</x:v>
      </x:c>
      <x:c r="U36" s="101">
        <x:f>'Historical Sales-Data&amp;Template'!U18</x:f>
        <x:v>585</x:v>
      </x:c>
      <x:c r="V36" s="101">
        <x:f>'Historical Sales-Data&amp;Template'!V18</x:f>
        <x:v>607.49999999999989</x:v>
      </x:c>
      <x:c r="W36" s="101">
        <x:f>'Historical Sales-Data&amp;Template'!W18</x:f>
        <x:v>492.75</x:v>
      </x:c>
      <x:c r="X36" s="101">
        <x:f>'Historical Sales-Data&amp;Template'!X18</x:f>
        <x:v>297</x:v>
      </x:c>
      <x:c r="Y36" s="101">
        <x:f>'Historical Sales-Data&amp;Template'!Y18</x:f>
        <x:v>1023.75</x:v>
      </x:c>
      <x:c r="Z36" s="101">
        <x:f>'Historical Sales-Data&amp;Template'!Z18</x:f>
        <x:v>557.99999999999989</x:v>
      </x:c>
      <x:c r="AA36" s="101">
        <x:f>'Historical Sales-Data&amp;Template'!AA18</x:f>
        <x:v>378.00000000000006</x:v>
      </x:c>
      <x:c r="AB36" s="101">
        <x:f>'Historical Sales-Data&amp;Template'!AB18</x:f>
        <x:v>300.375</x:v>
      </x:c>
      <x:c r="AC36" s="101">
        <x:f>'Historical Sales-Data&amp;Template'!AC18</x:f>
        <x:v>798.75</x:v>
      </x:c>
      <x:c r="AD36" s="101">
        <x:f>'Historical Sales-Data&amp;Template'!AD18</x:f>
        <x:v>616.49999999999989</x:v>
      </x:c>
      <x:c r="AE36" s="101">
        <x:f>'Historical Sales-Data&amp;Template'!AE18</x:f>
        <x:v>245.25000000000003</x:v>
      </x:c>
      <x:c r="AF36" s="101">
        <x:f>'Historical Sales-Data&amp;Template'!AF18</x:f>
        <x:v>267.75</x:v>
      </x:c>
      <x:c r="AG36" s="101">
        <x:f>'Historical Sales-Data&amp;Template'!AG18</x:f>
        <x:v>186.75</x:v>
      </x:c>
      <x:c r="AH36" s="101">
        <x:f>'Historical Sales-Data&amp;Template'!AH18</x:f>
        <x:v>1170</x:v>
      </x:c>
      <x:c r="AI36" s="101">
        <x:f>'Historical Sales-Data&amp;Template'!AI18</x:f>
        <x:v>274.49999999999994</x:v>
      </x:c>
      <x:c r="AJ36" s="101">
        <x:f>'Historical Sales-Data&amp;Template'!AJ18</x:f>
        <x:v>354.375</x:v>
      </x:c>
      <x:c r="AK36" s="101">
        <x:f>'Historical Sales-Data&amp;Template'!AK18</x:f>
        <x:v>226.12499999999997</x:v>
      </x:c>
      <x:c r="AL36" s="101">
        <x:f>'Historical Sales-Data&amp;Template'!AL18</x:f>
        <x:v>1676.25</x:v>
      </x:c>
      <x:c r="AM36" s="101">
        <x:f>'Historical Sales-Data&amp;Template'!AM18</x:f>
        <x:v>548.99999999999989</x:v>
      </x:c>
      <x:c r="AN36" s="101">
        <x:f>'Historical Sales-Data&amp;Template'!AN18</x:f>
        <x:v>153</x:v>
      </x:c>
      <x:c r="AO36" s="101">
        <x:f>'Historical Sales-Data&amp;Template'!AO18</x:f>
        <x:v>139.5</x:v>
      </x:c>
      <x:c r="AP36" s="101">
        <x:f>'Historical Sales-Data&amp;Template'!AP18</x:f>
        <x:v>175.5</x:v>
      </x:c>
      <x:c r="AQ36" s="101">
        <x:f>'Historical Sales-Data&amp;Template'!AQ18</x:f>
        <x:v>607.5</x:v>
      </x:c>
      <x:c r="AR36" s="101">
        <x:f>'Historical Sales-Data&amp;Template'!AR18</x:f>
        <x:v>368.99999999999994</x:v>
      </x:c>
      <x:c r="AS36" s="126"/>
      <x:c r="AT36" s="126"/>
      <x:c r="AU36" s="126"/>
      <x:c r="AV36" s="126"/>
      <x:c r="AW36" s="126"/>
      <x:c r="AX36" s="126"/>
      <x:c r="AY36" s="126"/>
      <x:c r="AZ36" s="126"/>
      <x:c r="BA36" s="126"/>
      <x:c r="BB36" s="126"/>
      <x:c r="BC36" s="126"/>
      <x:c r="BD36" s="126"/>
      <x:c r="BE36" s="126"/>
    </x:row>
    <x:row r="37" spans="1:57" ht="15" customHeight="1">
      <x:c r="A37" s="42"/>
      <x:c r="B37" s="42" t="str">
        <x:f>IFERROR('Assumptions, Control, Output'!B17,"--")</x:f>
        <x:v>Ascent Resources</x:v>
      </x:c>
      <x:c r="D37" s="133"/>
      <x:c r="F37" s="101">
        <x:f>'Historical Sales-Data&amp;Template'!F19</x:f>
        <x:v>141.75</x:v>
      </x:c>
      <x:c r="G37" s="101">
        <x:f>'Historical Sales-Data&amp;Template'!G19</x:f>
        <x:v>321.75</x:v>
      </x:c>
      <x:c r="H37" s="101">
        <x:f>'Historical Sales-Data&amp;Template'!H19</x:f>
        <x:v>997.5</x:v>
      </x:c>
      <x:c r="I37" s="101">
        <x:f>'Historical Sales-Data&amp;Template'!I19</x:f>
        <x:v>401.99999999999994</x:v>
      </x:c>
      <x:c r="J37" s="101">
        <x:f>'Historical Sales-Data&amp;Template'!J19</x:f>
        <x:v>267.75</x:v>
      </x:c>
      <x:c r="K37" s="101">
        <x:f>'Historical Sales-Data&amp;Template'!K19</x:f>
        <x:v>141.75</x:v>
      </x:c>
      <x:c r="L37" s="101">
        <x:f>'Historical Sales-Data&amp;Template'!L19</x:f>
        <x:v>465</x:v>
      </x:c>
      <x:c r="M37" s="101">
        <x:f>'Historical Sales-Data&amp;Template'!M19</x:f>
        <x:v>377.99999999999994</x:v>
      </x:c>
      <x:c r="N37" s="101">
        <x:f>'Historical Sales-Data&amp;Template'!N19</x:f>
        <x:v>297</x:v>
      </x:c>
      <x:c r="O37" s="101">
        <x:f>'Historical Sales-Data&amp;Template'!O19</x:f>
        <x:v>234</x:v>
      </x:c>
      <x:c r="P37" s="101">
        <x:f>'Historical Sales-Data&amp;Template'!P19</x:f>
        <x:v>547.5</x:v>
      </x:c>
      <x:c r="Q37" s="101">
        <x:f>'Historical Sales-Data&amp;Template'!Q19</x:f>
        <x:v>443.99999999999989</x:v>
      </x:c>
      <x:c r="R37" s="101">
        <x:f>'Historical Sales-Data&amp;Template'!R19</x:f>
        <x:v>81.000000000000014</x:v>
      </x:c>
      <x:c r="S37" s="101">
        <x:f>'Historical Sales-Data&amp;Template'!S19</x:f>
        <x:v>177.00000000000003</x:v>
      </x:c>
      <x:c r="T37" s="101">
        <x:f>'Historical Sales-Data&amp;Template'!T19</x:f>
        <x:v>88.500000000000028</x:v>
      </x:c>
      <x:c r="U37" s="101">
        <x:f>'Historical Sales-Data&amp;Template'!U19</x:f>
        <x:v>900</x:v>
      </x:c>
      <x:c r="V37" s="101">
        <x:f>'Historical Sales-Data&amp;Template'!V19</x:f>
        <x:v>251.99999999999994</x:v>
      </x:c>
      <x:c r="W37" s="101">
        <x:f>'Historical Sales-Data&amp;Template'!W19</x:f>
        <x:v>180</x:v>
      </x:c>
      <x:c r="X37" s="101">
        <x:f>'Historical Sales-Data&amp;Template'!X19</x:f>
        <x:v>150.74999999999997</x:v>
      </x:c>
      <x:c r="Y37" s="101">
        <x:f>'Historical Sales-Data&amp;Template'!Y19</x:f>
        <x:v>1087.5</x:v>
      </x:c>
      <x:c r="Z37" s="101">
        <x:f>'Historical Sales-Data&amp;Template'!Z19</x:f>
        <x:v>311.99999999999994</x:v>
      </x:c>
      <x:c r="AA37" s="101">
        <x:f>'Historical Sales-Data&amp;Template'!AA19</x:f>
        <x:v>191.25</x:v>
      </x:c>
      <x:c r="AB37" s="101">
        <x:f>'Historical Sales-Data&amp;Template'!AB19</x:f>
        <x:v>283.5</x:v>
      </x:c>
      <x:c r="AC37" s="101">
        <x:f>'Historical Sales-Data&amp;Template'!AC19</x:f>
        <x:v>960</x:v>
      </x:c>
      <x:c r="AD37" s="101">
        <x:f>'Historical Sales-Data&amp;Template'!AD19</x:f>
        <x:v>263.99999999999994</x:v>
      </x:c>
      <x:c r="AE37" s="101">
        <x:f>'Historical Sales-Data&amp;Template'!AE19</x:f>
        <x:v>220.50000000000003</x:v>
      </x:c>
      <x:c r="AF37" s="101">
        <x:f>'Historical Sales-Data&amp;Template'!AF19</x:f>
        <x:v>142.50000000000003</x:v>
      </x:c>
      <x:c r="AG37" s="101">
        <x:f>'Historical Sales-Data&amp;Template'!AG19</x:f>
        <x:v>178.50000000000003</x:v>
      </x:c>
      <x:c r="AH37" s="101">
        <x:f>'Historical Sales-Data&amp;Template'!AH19</x:f>
        <x:v>802.5</x:v>
      </x:c>
      <x:c r="AI37" s="101">
        <x:f>'Historical Sales-Data&amp;Template'!AI19</x:f>
        <x:v>233.99999999999997</x:v>
      </x:c>
      <x:c r="AJ37" s="101">
        <x:f>'Historical Sales-Data&amp;Template'!AJ19</x:f>
        <x:v>274.5</x:v>
      </x:c>
      <x:c r="AK37" s="101">
        <x:f>'Historical Sales-Data&amp;Template'!AK19</x:f>
        <x:v>146.25</x:v>
      </x:c>
      <x:c r="AL37" s="101">
        <x:f>'Historical Sales-Data&amp;Template'!AL19</x:f>
        <x:v>615</x:v>
      </x:c>
      <x:c r="AM37" s="101">
        <x:f>'Historical Sales-Data&amp;Template'!AM19</x:f>
        <x:v>248.99999999999994</x:v>
      </x:c>
      <x:c r="AN37" s="101">
        <x:f>'Historical Sales-Data&amp;Template'!AN19</x:f>
        <x:v>174.00000000000003</x:v>
      </x:c>
      <x:c r="AO37" s="101">
        <x:f>'Historical Sales-Data&amp;Template'!AO19</x:f>
        <x:v>75.000000000000014</x:v>
      </x:c>
      <x:c r="AP37" s="101">
        <x:f>'Historical Sales-Data&amp;Template'!AP19</x:f>
        <x:v>93.000000000000014</x:v>
      </x:c>
      <x:c r="AQ37" s="101">
        <x:f>'Historical Sales-Data&amp;Template'!AQ19</x:f>
        <x:v>712.5</x:v>
      </x:c>
      <x:c r="AR37" s="101">
        <x:f>'Historical Sales-Data&amp;Template'!AR19</x:f>
        <x:v>377.99999999999994</x:v>
      </x:c>
      <x:c r="AS37" s="126"/>
      <x:c r="AT37" s="126"/>
      <x:c r="AU37" s="126"/>
      <x:c r="AV37" s="126"/>
      <x:c r="AW37" s="126"/>
      <x:c r="AX37" s="126"/>
      <x:c r="AY37" s="126"/>
      <x:c r="AZ37" s="126"/>
      <x:c r="BA37" s="126"/>
      <x:c r="BB37" s="126"/>
      <x:c r="BC37" s="126"/>
      <x:c r="BD37" s="126"/>
      <x:c r="BE37" s="126"/>
    </x:row>
    <x:row r="38" spans="1:57" ht="15" customHeight="1">
      <x:c r="A38" s="42"/>
      <x:c r="B38" s="42" t="str">
        <x:f>IFERROR('Assumptions, Control, Output'!B18,"--")</x:f>
        <x:v>Antero Resources</x:v>
      </x:c>
      <x:c r="D38" s="133"/>
      <x:c r="F38" s="101">
        <x:f>'Historical Sales-Data&amp;Template'!F20</x:f>
        <x:v>85.5</x:v>
      </x:c>
      <x:c r="G38" s="101">
        <x:f>'Historical Sales-Data&amp;Template'!G20</x:f>
        <x:v>105.75</x:v>
      </x:c>
      <x:c r="H38" s="101">
        <x:f>'Historical Sales-Data&amp;Template'!H20</x:f>
        <x:v>363.75</x:v>
      </x:c>
      <x:c r="I38" s="101">
        <x:f>'Historical Sales-Data&amp;Template'!I20</x:f>
        <x:v>160.49999999999997</x:v>
      </x:c>
      <x:c r="J38" s="101">
        <x:f>'Historical Sales-Data&amp;Template'!J20</x:f>
        <x:v>137.25</x:v>
      </x:c>
      <x:c r="K38" s="101">
        <x:f>'Historical Sales-Data&amp;Template'!K20</x:f>
        <x:v>100.125</x:v>
      </x:c>
      <x:c r="L38" s="101">
        <x:f>'Historical Sales-Data&amp;Template'!L20</x:f>
        <x:v>356.25</x:v>
      </x:c>
      <x:c r="M38" s="101">
        <x:f>'Historical Sales-Data&amp;Template'!M20</x:f>
        <x:v>113.99999999999999</x:v>
      </x:c>
      <x:c r="N38" s="101">
        <x:f>'Historical Sales-Data&amp;Template'!N20</x:f>
        <x:v>60.750000000000007</x:v>
      </x:c>
      <x:c r="O38" s="101">
        <x:f>'Historical Sales-Data&amp;Template'!O20</x:f>
        <x:v>63.000000000000007</x:v>
      </x:c>
      <x:c r="P38" s="101">
        <x:f>'Historical Sales-Data&amp;Template'!P20</x:f>
        <x:v>540</x:v>
      </x:c>
      <x:c r="Q38" s="101">
        <x:f>'Historical Sales-Data&amp;Template'!Q20</x:f>
        <x:v>137.99999999999997</x:v>
      </x:c>
      <x:c r="R38" s="101">
        <x:f>'Historical Sales-Data&amp;Template'!R20</x:f>
        <x:v>45.000000000000007</x:v>
      </x:c>
      <x:c r="S38" s="101">
        <x:f>'Historical Sales-Data&amp;Template'!S20</x:f>
        <x:v>47.250000000000007</x:v>
      </x:c>
      <x:c r="T38" s="101">
        <x:f>'Historical Sales-Data&amp;Template'!T20</x:f>
        <x:v>51.000000000000007</x:v>
      </x:c>
      <x:c r="U38" s="101">
        <x:f>'Historical Sales-Data&amp;Template'!U20</x:f>
        <x:v>303.75</x:v>
      </x:c>
      <x:c r="V38" s="101">
        <x:f>'Historical Sales-Data&amp;Template'!V20</x:f>
        <x:v>197.99999999999997</x:v>
      </x:c>
      <x:c r="W38" s="101">
        <x:f>'Historical Sales-Data&amp;Template'!W20</x:f>
        <x:v>102.375</x:v>
      </x:c>
      <x:c r="X38" s="101">
        <x:f>'Historical Sales-Data&amp;Template'!X20</x:f>
        <x:v>157.5</x:v>
      </x:c>
      <x:c r="Y38" s="101">
        <x:f>'Historical Sales-Data&amp;Template'!Y20</x:f>
        <x:v>509.99999999999994</x:v>
      </x:c>
      <x:c r="Z38" s="101">
        <x:f>'Historical Sales-Data&amp;Template'!Z20</x:f>
        <x:v>115.49999999999999</x:v>
      </x:c>
      <x:c r="AA38" s="101">
        <x:f>'Historical Sales-Data&amp;Template'!AA20</x:f>
        <x:v>155.25</x:v>
      </x:c>
      <x:c r="AB38" s="101">
        <x:f>'Historical Sales-Data&amp;Template'!AB20</x:f>
        <x:v>133.875</x:v>
      </x:c>
      <x:c r="AC38" s="101">
        <x:f>'Historical Sales-Data&amp;Template'!AC20</x:f>
        <x:v>254.99999999999997</x:v>
      </x:c>
      <x:c r="AD38" s="101">
        <x:f>'Historical Sales-Data&amp;Template'!AD20</x:f>
        <x:v>136.49999999999997</x:v>
      </x:c>
      <x:c r="AE38" s="101">
        <x:f>'Historical Sales-Data&amp;Template'!AE20</x:f>
        <x:v>47.250000000000007</x:v>
      </x:c>
      <x:c r="AF38" s="101">
        <x:f>'Historical Sales-Data&amp;Template'!AF20</x:f>
        <x:v>98.250000000000028</x:v>
      </x:c>
      <x:c r="AG38" s="101">
        <x:f>'Historical Sales-Data&amp;Template'!AG20</x:f>
        <x:v>44.250000000000014</x:v>
      </x:c>
      <x:c r="AH38" s="101">
        <x:f>'Historical Sales-Data&amp;Template'!AH20</x:f>
        <x:v>191.25</x:v>
      </x:c>
      <x:c r="AI38" s="101">
        <x:f>'Historical Sales-Data&amp;Template'!AI20</x:f>
        <x:v>107.99999999999997</x:v>
      </x:c>
      <x:c r="AJ38" s="101">
        <x:f>'Historical Sales-Data&amp;Template'!AJ20</x:f>
        <x:v>67.5</x:v>
      </x:c>
      <x:c r="AK38" s="101">
        <x:f>'Historical Sales-Data&amp;Template'!AK20</x:f>
        <x:v>64.125</x:v>
      </x:c>
      <x:c r="AL38" s="101">
        <x:f>'Historical Sales-Data&amp;Template'!AL20</x:f>
        <x:v>472.5</x:v>
      </x:c>
      <x:c r="AM38" s="101">
        <x:f>'Historical Sales-Data&amp;Template'!AM20</x:f>
        <x:v>193.49999999999997</x:v>
      </x:c>
      <x:c r="AN38" s="101">
        <x:f>'Historical Sales-Data&amp;Template'!AN20</x:f>
        <x:v>60.750000000000014</x:v>
      </x:c>
      <x:c r="AO38" s="101">
        <x:f>'Historical Sales-Data&amp;Template'!AO20</x:f>
        <x:v>66.750000000000014</x:v>
      </x:c>
      <x:c r="AP38" s="101">
        <x:f>'Historical Sales-Data&amp;Template'!AP20</x:f>
        <x:v>75.750000000000014</x:v>
      </x:c>
      <x:c r="AQ38" s="101">
        <x:f>'Historical Sales-Data&amp;Template'!AQ20</x:f>
        <x:v>420.00000000000006</x:v>
      </x:c>
      <x:c r="AR38" s="101">
        <x:f>'Historical Sales-Data&amp;Template'!AR20</x:f>
        <x:v>172.49999999999994</x:v>
      </x:c>
      <x:c r="AS38" s="126"/>
      <x:c r="AT38" s="126"/>
      <x:c r="AU38" s="126"/>
      <x:c r="AV38" s="126"/>
      <x:c r="AW38" s="126"/>
      <x:c r="AX38" s="126"/>
      <x:c r="AY38" s="126"/>
      <x:c r="AZ38" s="126"/>
      <x:c r="BA38" s="126"/>
      <x:c r="BB38" s="126"/>
      <x:c r="BC38" s="126"/>
      <x:c r="BD38" s="126"/>
      <x:c r="BE38" s="126"/>
    </x:row>
    <x:row r="39" spans="1:57" ht="15" customHeight="1">
      <x:c r="A39" s="42"/>
      <x:c r="B39" s="42" t="str">
        <x:f>IFERROR('Assumptions, Control, Output'!B19,"--")</x:f>
        <x:v>Devon Energy</x:v>
      </x:c>
      <x:c r="D39" s="133"/>
      <x:c r="F39" s="101">
        <x:f>'Historical Sales-Data&amp;Template'!F21</x:f>
        <x:v>294.75</x:v>
      </x:c>
      <x:c r="G39" s="101">
        <x:f>'Historical Sales-Data&amp;Template'!G21</x:f>
        <x:v>189</x:v>
      </x:c>
      <x:c r="H39" s="101">
        <x:f>'Historical Sales-Data&amp;Template'!H21</x:f>
        <x:v>1072.5</x:v>
      </x:c>
      <x:c r="I39" s="101">
        <x:f>'Historical Sales-Data&amp;Template'!I21</x:f>
        <x:v>347.99999999999989</x:v>
      </x:c>
      <x:c r="J39" s="101">
        <x:f>'Historical Sales-Data&amp;Template'!J21</x:f>
        <x:v>330.75</x:v>
      </x:c>
      <x:c r="K39" s="101">
        <x:f>'Historical Sales-Data&amp;Template'!K21</x:f>
        <x:v>123.75000000000001</x:v>
      </x:c>
      <x:c r="L39" s="101">
        <x:f>'Historical Sales-Data&amp;Template'!L21</x:f>
        <x:v>450</x:v>
      </x:c>
      <x:c r="M39" s="101">
        <x:f>'Historical Sales-Data&amp;Template'!M21</x:f>
        <x:v>392.99999999999994</x:v>
      </x:c>
      <x:c r="N39" s="101">
        <x:f>'Historical Sales-Data&amp;Template'!N21</x:f>
        <x:v>252.00000000000003</x:v>
      </x:c>
      <x:c r="O39" s="101">
        <x:f>'Historical Sales-Data&amp;Template'!O21</x:f>
        <x:v>220.5</x:v>
      </x:c>
      <x:c r="P39" s="101">
        <x:f>'Historical Sales-Data&amp;Template'!P21</x:f>
        <x:v>1012.5000000000001</x:v>
      </x:c>
      <x:c r="Q39" s="101">
        <x:f>'Historical Sales-Data&amp;Template'!Q21</x:f>
        <x:v>239.99999999999997</x:v>
      </x:c>
      <x:c r="R39" s="101">
        <x:f>'Historical Sales-Data&amp;Template'!R21</x:f>
        <x:v>106.50000000000001</x:v>
      </x:c>
      <x:c r="S39" s="101">
        <x:f>'Historical Sales-Data&amp;Template'!S21</x:f>
        <x:v>82.500000000000028</x:v>
      </x:c>
      <x:c r="T39" s="101">
        <x:f>'Historical Sales-Data&amp;Template'!T21</x:f>
        <x:v>75.000000000000014</x:v>
      </x:c>
      <x:c r="U39" s="101">
        <x:f>'Historical Sales-Data&amp;Template'!U21</x:f>
        <x:v>832.50000000000011</x:v>
      </x:c>
      <x:c r="V39" s="101">
        <x:f>'Historical Sales-Data&amp;Template'!V21</x:f>
        <x:v>182.99999999999997</x:v>
      </x:c>
      <x:c r="W39" s="101">
        <x:f>'Historical Sales-Data&amp;Template'!W21</x:f>
        <x:v>335.25</x:v>
      </x:c>
      <x:c r="X39" s="101">
        <x:f>'Historical Sales-Data&amp;Template'!X21</x:f>
        <x:v>333</x:v>
      </x:c>
      <x:c r="Y39" s="101">
        <x:f>'Historical Sales-Data&amp;Template'!Y21</x:f>
        <x:v>577.5</x:v>
      </x:c>
      <x:c r="Z39" s="101">
        <x:f>'Historical Sales-Data&amp;Template'!Z21</x:f>
        <x:v>320.99999999999994</x:v>
      </x:c>
      <x:c r="AA39" s="101">
        <x:f>'Historical Sales-Data&amp;Template'!AA21</x:f>
        <x:v>114.75</x:v>
      </x:c>
      <x:c r="AB39" s="101">
        <x:f>'Historical Sales-Data&amp;Template'!AB21</x:f>
        <x:v>328.5</x:v>
      </x:c>
      <x:c r="AC39" s="101">
        <x:f>'Historical Sales-Data&amp;Template'!AC21</x:f>
        <x:v>472.5</x:v>
      </x:c>
      <x:c r="AD39" s="101">
        <x:f>'Historical Sales-Data&amp;Template'!AD21</x:f>
        <x:v>149.99999999999997</x:v>
      </x:c>
      <x:c r="AE39" s="101">
        <x:f>'Historical Sales-Data&amp;Template'!AE21</x:f>
        <x:v>121.50000000000003</x:v>
      </x:c>
      <x:c r="AF39" s="101">
        <x:f>'Historical Sales-Data&amp;Template'!AF21</x:f>
        <x:v>156.00000000000003</x:v>
      </x:c>
      <x:c r="AG39" s="101">
        <x:f>'Historical Sales-Data&amp;Template'!AG21</x:f>
        <x:v>168.00000000000006</x:v>
      </x:c>
      <x:c r="AH39" s="101">
        <x:f>'Historical Sales-Data&amp;Template'!AH21</x:f>
        <x:v>487.5</x:v>
      </x:c>
      <x:c r="AI39" s="101">
        <x:f>'Historical Sales-Data&amp;Template'!AI21</x:f>
        <x:v>221.99999999999994</x:v>
      </x:c>
      <x:c r="AJ39" s="101">
        <x:f>'Historical Sales-Data&amp;Template'!AJ21</x:f>
        <x:v>240.75</x:v>
      </x:c>
      <x:c r="AK39" s="101">
        <x:f>'Historical Sales-Data&amp;Template'!AK21</x:f>
        <x:v>243.00000000000003</x:v>
      </x:c>
      <x:c r="AL39" s="101">
        <x:f>'Historical Sales-Data&amp;Template'!AL21</x:f>
        <x:v>652.5</x:v>
      </x:c>
      <x:c r="AM39" s="101">
        <x:f>'Historical Sales-Data&amp;Template'!AM21</x:f>
        <x:v>248.99999999999994</x:v>
      </x:c>
      <x:c r="AN39" s="101">
        <x:f>'Historical Sales-Data&amp;Template'!AN21</x:f>
        <x:v>180.00000000000003</x:v>
      </x:c>
      <x:c r="AO39" s="101">
        <x:f>'Historical Sales-Data&amp;Template'!AO21</x:f>
        <x:v>198.00000000000006</x:v>
      </x:c>
      <x:c r="AP39" s="101">
        <x:f>'Historical Sales-Data&amp;Template'!AP21</x:f>
        <x:v>126.00000000000001</x:v>
      </x:c>
      <x:c r="AQ39" s="101">
        <x:f>'Historical Sales-Data&amp;Template'!AQ21</x:f>
        <x:v>667.5</x:v>
      </x:c>
      <x:c r="AR39" s="101">
        <x:f>'Historical Sales-Data&amp;Template'!AR21</x:f>
        <x:v>167.99999999999997</x:v>
      </x:c>
      <x:c r="AS39" s="126"/>
      <x:c r="AT39" s="126"/>
      <x:c r="AU39" s="126"/>
      <x:c r="AV39" s="126"/>
      <x:c r="AW39" s="126"/>
      <x:c r="AX39" s="126"/>
      <x:c r="AY39" s="126"/>
      <x:c r="AZ39" s="126"/>
      <x:c r="BA39" s="126"/>
      <x:c r="BB39" s="126"/>
      <x:c r="BC39" s="126"/>
      <x:c r="BD39" s="126"/>
      <x:c r="BE39" s="126"/>
    </x:row>
    <x:row r="40" spans="1:57" ht="15" customHeight="1">
      <x:c r="A40" s="42"/>
      <x:c r="B40" s="42" t="str">
        <x:f>IFERROR('Assumptions, Control, Output'!B20,"--")</x:f>
        <x:v>ConocoPhillips</x:v>
      </x:c>
      <x:c r="D40" s="133"/>
      <x:c r="F40" s="101">
        <x:f>'Historical Sales-Data&amp;Template'!F22</x:f>
        <x:v>105.75</x:v>
      </x:c>
      <x:c r="G40" s="101">
        <x:f>'Historical Sales-Data&amp;Template'!G22</x:f>
        <x:v>93.375</x:v>
      </x:c>
      <x:c r="H40" s="101">
        <x:f>'Historical Sales-Data&amp;Template'!H22</x:f>
        <x:v>412.50000000000006</x:v>
      </x:c>
      <x:c r="I40" s="101">
        <x:f>'Historical Sales-Data&amp;Template'!I22</x:f>
        <x:v>169.49999999999994</x:v>
      </x:c>
      <x:c r="J40" s="101">
        <x:f>'Historical Sales-Data&amp;Template'!J22</x:f>
        <x:v>86.625</x:v>
      </x:c>
      <x:c r="K40" s="101">
        <x:f>'Historical Sales-Data&amp;Template'!K22</x:f>
        <x:v>91.125</x:v>
      </x:c>
      <x:c r="L40" s="101">
        <x:f>'Historical Sales-Data&amp;Template'!L22</x:f>
        <x:v>288.75</x:v>
      </x:c>
      <x:c r="M40" s="101">
        <x:f>'Historical Sales-Data&amp;Template'!M22</x:f>
        <x:v>142.49999999999997</x:v>
      </x:c>
      <x:c r="N40" s="101">
        <x:f>'Historical Sales-Data&amp;Template'!N22</x:f>
        <x:v>121.50000000000001</x:v>
      </x:c>
      <x:c r="O40" s="101">
        <x:f>'Historical Sales-Data&amp;Template'!O22</x:f>
        <x:v>136.125</x:v>
      </x:c>
      <x:c r="P40" s="101">
        <x:f>'Historical Sales-Data&amp;Template'!P22</x:f>
        <x:v>562.5</x:v>
      </x:c>
      <x:c r="Q40" s="101">
        <x:f>'Historical Sales-Data&amp;Template'!Q22</x:f>
        <x:v>158.99999999999997</x:v>
      </x:c>
      <x:c r="R40" s="101">
        <x:f>'Historical Sales-Data&amp;Template'!R22</x:f>
        <x:v>42.000000000000014</x:v>
      </x:c>
      <x:c r="S40" s="101">
        <x:f>'Historical Sales-Data&amp;Template'!S22</x:f>
        <x:v>105.00000000000001</x:v>
      </x:c>
      <x:c r="T40" s="101">
        <x:f>'Historical Sales-Data&amp;Template'!T22</x:f>
        <x:v>48.000000000000007</x:v>
      </x:c>
      <x:c r="U40" s="101">
        <x:f>'Historical Sales-Data&amp;Template'!U22</x:f>
        <x:v>558.75</x:v>
      </x:c>
      <x:c r="V40" s="101">
        <x:f>'Historical Sales-Data&amp;Template'!V22</x:f>
        <x:v>122.99999999999999</x:v>
      </x:c>
      <x:c r="W40" s="101">
        <x:f>'Historical Sales-Data&amp;Template'!W22</x:f>
        <x:v>155.25</x:v>
      </x:c>
      <x:c r="X40" s="101">
        <x:f>'Historical Sales-Data&amp;Template'!X22</x:f>
        <x:v>149.625</x:v>
      </x:c>
      <x:c r="Y40" s="101">
        <x:f>'Historical Sales-Data&amp;Template'!Y22</x:f>
        <x:v>551.25</x:v>
      </x:c>
      <x:c r="Z40" s="101">
        <x:f>'Historical Sales-Data&amp;Template'!Z22</x:f>
        <x:v>158.99999999999997</x:v>
      </x:c>
      <x:c r="AA40" s="101">
        <x:f>'Historical Sales-Data&amp;Template'!AA22</x:f>
        <x:v>73.125</x:v>
      </x:c>
      <x:c r="AB40" s="101">
        <x:f>'Historical Sales-Data&amp;Template'!AB22</x:f>
        <x:v>99</x:v>
      </x:c>
      <x:c r="AC40" s="101">
        <x:f>'Historical Sales-Data&amp;Template'!AC22</x:f>
        <x:v>528.75</x:v>
      </x:c>
      <x:c r="AD40" s="101">
        <x:f>'Historical Sales-Data&amp;Template'!AD22</x:f>
        <x:v>87</x:v>
      </x:c>
      <x:c r="AE40" s="101">
        <x:f>'Historical Sales-Data&amp;Template'!AE22</x:f>
        <x:v>94.500000000000014</x:v>
      </x:c>
      <x:c r="AF40" s="101">
        <x:f>'Historical Sales-Data&amp;Template'!AF22</x:f>
        <x:v>60.750000000000014</x:v>
      </x:c>
      <x:c r="AG40" s="101">
        <x:f>'Historical Sales-Data&amp;Template'!AG22</x:f>
        <x:v>48.000000000000007</x:v>
      </x:c>
      <x:c r="AH40" s="101">
        <x:f>'Historical Sales-Data&amp;Template'!AH22</x:f>
        <x:v>333.75</x:v>
      </x:c>
      <x:c r="AI40" s="101">
        <x:f>'Historical Sales-Data&amp;Template'!AI22</x:f>
        <x:v>97.499999999999986</x:v>
      </x:c>
      <x:c r="AJ40" s="101">
        <x:f>'Historical Sales-Data&amp;Template'!AJ22</x:f>
        <x:v>132.75</x:v>
      </x:c>
      <x:c r="AK40" s="101">
        <x:f>'Historical Sales-Data&amp;Template'!AK22</x:f>
        <x:v>137.25</x:v>
      </x:c>
      <x:c r="AL40" s="101">
        <x:f>'Historical Sales-Data&amp;Template'!AL22</x:f>
        <x:v>262.5</x:v>
      </x:c>
      <x:c r="AM40" s="101">
        <x:f>'Historical Sales-Data&amp;Template'!AM22</x:f>
        <x:v>92.999999999999986</x:v>
      </x:c>
      <x:c r="AN40" s="101">
        <x:f>'Historical Sales-Data&amp;Template'!AN22</x:f>
        <x:v>99.000000000000028</x:v>
      </x:c>
      <x:c r="AO40" s="101">
        <x:f>'Historical Sales-Data&amp;Template'!AO22</x:f>
        <x:v>51.000000000000007</x:v>
      </x:c>
      <x:c r="AP40" s="101">
        <x:f>'Historical Sales-Data&amp;Template'!AP22</x:f>
        <x:v>62.250000000000007</x:v>
      </x:c>
      <x:c r="AQ40" s="101">
        <x:f>'Historical Sales-Data&amp;Template'!AQ22</x:f>
        <x:v>198.75</x:v>
      </x:c>
      <x:c r="AR40" s="101">
        <x:f>'Historical Sales-Data&amp;Template'!AR22</x:f>
        <x:v>134.99999999999997</x:v>
      </x:c>
      <x:c r="AS40" s="126"/>
      <x:c r="AT40" s="126"/>
      <x:c r="AU40" s="126"/>
      <x:c r="AV40" s="126"/>
      <x:c r="AW40" s="126"/>
      <x:c r="AX40" s="126"/>
      <x:c r="AY40" s="126"/>
      <x:c r="AZ40" s="126"/>
      <x:c r="BA40" s="126"/>
      <x:c r="BB40" s="126"/>
      <x:c r="BC40" s="126"/>
      <x:c r="BD40" s="126"/>
      <x:c r="BE40" s="126"/>
    </x:row>
    <x:row r="41" spans="1:57" ht="15" customHeight="1">
      <x:c r="A41" s="42"/>
      <x:c r="B41" s="42" t="str">
        <x:f>IFERROR('Assumptions, Control, Output'!B21,"--")</x:f>
        <x:v>Chevron</x:v>
      </x:c>
      <x:c r="D41" s="133"/>
      <x:c r="F41" s="101">
        <x:f>'Historical Sales-Data&amp;Template'!F23</x:f>
        <x:v>155.25</x:v>
      </x:c>
      <x:c r="G41" s="101">
        <x:f>'Historical Sales-Data&amp;Template'!G23</x:f>
        <x:v>165.375</x:v>
      </x:c>
      <x:c r="H41" s="101">
        <x:f>'Historical Sales-Data&amp;Template'!H23</x:f>
        <x:v>210.00000000000003</x:v>
      </x:c>
      <x:c r="I41" s="101">
        <x:f>'Historical Sales-Data&amp;Template'!I23</x:f>
        <x:v>202.49999999999997</x:v>
      </x:c>
      <x:c r="J41" s="101">
        <x:f>'Historical Sales-Data&amp;Template'!J23</x:f>
        <x:v>124.87500000000001</x:v>
      </x:c>
      <x:c r="K41" s="101">
        <x:f>'Historical Sales-Data&amp;Template'!K23</x:f>
        <x:v>111.375</x:v>
      </x:c>
      <x:c r="L41" s="101">
        <x:f>'Historical Sales-Data&amp;Template'!L23</x:f>
        <x:v>408.75000000000006</x:v>
      </x:c>
      <x:c r="M41" s="101">
        <x:f>'Historical Sales-Data&amp;Template'!M23</x:f>
        <x:v>83.999999999999986</x:v>
      </x:c>
      <x:c r="N41" s="101">
        <x:f>'Historical Sales-Data&amp;Template'!N23</x:f>
        <x:v>103.5</x:v>
      </x:c>
      <x:c r="O41" s="101">
        <x:f>'Historical Sales-Data&amp;Template'!O23</x:f>
        <x:v>127.12499999999999</x:v>
      </x:c>
      <x:c r="P41" s="101">
        <x:f>'Historical Sales-Data&amp;Template'!P23</x:f>
        <x:v>495</x:v>
      </x:c>
      <x:c r="Q41" s="101">
        <x:f>'Historical Sales-Data&amp;Template'!Q23</x:f>
        <x:v>106.49999999999997</x:v>
      </x:c>
      <x:c r="R41" s="101">
        <x:f>'Historical Sales-Data&amp;Template'!R23</x:f>
        <x:v>94.500000000000014</x:v>
      </x:c>
      <x:c r="S41" s="101">
        <x:f>'Historical Sales-Data&amp;Template'!S23</x:f>
        <x:v>67.500000000000014</x:v>
      </x:c>
      <x:c r="T41" s="101">
        <x:f>'Historical Sales-Data&amp;Template'!T23</x:f>
        <x:v>86.250000000000014</x:v>
      </x:c>
      <x:c r="U41" s="101">
        <x:f>'Historical Sales-Data&amp;Template'!U23</x:f>
        <x:v>371.25</x:v>
      </x:c>
      <x:c r="V41" s="101">
        <x:f>'Historical Sales-Data&amp;Template'!V23</x:f>
        <x:v>203.99999999999994</x:v>
      </x:c>
      <x:c r="W41" s="101">
        <x:f>'Historical Sales-Data&amp;Template'!W23</x:f>
        <x:v>150.75</x:v>
      </x:c>
      <x:c r="X41" s="101">
        <x:f>'Historical Sales-Data&amp;Template'!X23</x:f>
        <x:v>83.25</x:v>
      </x:c>
      <x:c r="Y41" s="101">
        <x:f>'Historical Sales-Data&amp;Template'!Y23</x:f>
        <x:v>303.75</x:v>
      </x:c>
      <x:c r="Z41" s="101">
        <x:f>'Historical Sales-Data&amp;Template'!Z23</x:f>
        <x:v>215.99999999999994</x:v>
      </x:c>
      <x:c r="AA41" s="101">
        <x:f>'Historical Sales-Data&amp;Template'!AA23</x:f>
        <x:v>102.375</x:v>
      </x:c>
      <x:c r="AB41" s="101">
        <x:f>'Historical Sales-Data&amp;Template'!AB23</x:f>
        <x:v>100.125</x:v>
      </x:c>
      <x:c r="AC41" s="101">
        <x:f>'Historical Sales-Data&amp;Template'!AC23</x:f>
        <x:v>232.5</x:v>
      </x:c>
      <x:c r="AD41" s="101">
        <x:f>'Historical Sales-Data&amp;Template'!AD23</x:f>
        <x:v>149.99999999999997</x:v>
      </x:c>
      <x:c r="AE41" s="101">
        <x:f>'Historical Sales-Data&amp;Template'!AE23</x:f>
        <x:v>80.250000000000014</x:v>
      </x:c>
      <x:c r="AF41" s="101">
        <x:f>'Historical Sales-Data&amp;Template'!AF23</x:f>
        <x:v>85.500000000000028</x:v>
      </x:c>
      <x:c r="AG41" s="101">
        <x:f>'Historical Sales-Data&amp;Template'!AG23</x:f>
        <x:v>75.000000000000014</x:v>
      </x:c>
      <x:c r="AH41" s="101">
        <x:f>'Historical Sales-Data&amp;Template'!AH23</x:f>
        <x:v>547.5</x:v>
      </x:c>
      <x:c r="AI41" s="101">
        <x:f>'Historical Sales-Data&amp;Template'!AI23</x:f>
        <x:v>137.99999999999997</x:v>
      </x:c>
      <x:c r="AJ41" s="101">
        <x:f>'Historical Sales-Data&amp;Template'!AJ23</x:f>
        <x:v>79.875</x:v>
      </x:c>
      <x:c r="AK41" s="101">
        <x:f>'Historical Sales-Data&amp;Template'!AK23</x:f>
        <x:v>56.25</x:v>
      </x:c>
      <x:c r="AL41" s="101">
        <x:f>'Historical Sales-Data&amp;Template'!AL23</x:f>
        <x:v>277.5</x:v>
      </x:c>
      <x:c r="AM41" s="101">
        <x:f>'Historical Sales-Data&amp;Template'!AM23</x:f>
        <x:v>101.99999999999997</x:v>
      </x:c>
      <x:c r="AN41" s="101">
        <x:f>'Historical Sales-Data&amp;Template'!AN23</x:f>
        <x:v>83.250000000000028</x:v>
      </x:c>
      <x:c r="AO41" s="101">
        <x:f>'Historical Sales-Data&amp;Template'!AO23</x:f>
        <x:v>102.00000000000001</x:v>
      </x:c>
      <x:c r="AP41" s="101">
        <x:f>'Historical Sales-Data&amp;Template'!AP23</x:f>
        <x:v>87.750000000000014</x:v>
      </x:c>
      <x:c r="AQ41" s="101">
        <x:f>'Historical Sales-Data&amp;Template'!AQ23</x:f>
        <x:v>491.25</x:v>
      </x:c>
      <x:c r="AR41" s="101">
        <x:f>'Historical Sales-Data&amp;Template'!AR23</x:f>
        <x:v>113.99999999999999</x:v>
      </x:c>
      <x:c r="AS41" s="126"/>
      <x:c r="AT41" s="126"/>
      <x:c r="AU41" s="126"/>
      <x:c r="AV41" s="126"/>
      <x:c r="AW41" s="126"/>
      <x:c r="AX41" s="126"/>
      <x:c r="AY41" s="126"/>
      <x:c r="AZ41" s="126"/>
      <x:c r="BA41" s="126"/>
      <x:c r="BB41" s="126"/>
      <x:c r="BC41" s="126"/>
      <x:c r="BD41" s="126"/>
      <x:c r="BE41" s="126"/>
    </x:row>
    <x:row r="42" spans="1:57" ht="15" customHeight="1">
      <x:c r="A42" s="42"/>
      <x:c r="B42" s="42" t="str">
        <x:f>IFERROR('Assumptions, Control, Output'!B22,"--")</x:f>
        <x:v>Shell USA</x:v>
      </x:c>
      <x:c r="D42" s="133"/>
      <x:c r="F42" s="101">
        <x:f>'Historical Sales-Data&amp;Template'!F24</x:f>
        <x:v>160.875</x:v>
      </x:c>
      <x:c r="G42" s="101">
        <x:f>'Historical Sales-Data&amp;Template'!G24</x:f>
        <x:v>145.125</x:v>
      </x:c>
      <x:c r="H42" s="101">
        <x:f>'Historical Sales-Data&amp;Template'!H24</x:f>
        <x:v>311.25</x:v>
      </x:c>
      <x:c r="I42" s="101">
        <x:f>'Historical Sales-Data&amp;Template'!I24</x:f>
        <x:v>199.49999999999997</x:v>
      </x:c>
      <x:c r="J42" s="101">
        <x:f>'Historical Sales-Data&amp;Template'!J24</x:f>
        <x:v>87.75</x:v>
      </x:c>
      <x:c r="K42" s="101">
        <x:f>'Historical Sales-Data&amp;Template'!K24</x:f>
        <x:v>114.75</x:v>
      </x:c>
      <x:c r="L42" s="101">
        <x:f>'Historical Sales-Data&amp;Template'!L24</x:f>
        <x:v>420.00000000000006</x:v>
      </x:c>
      <x:c r="M42" s="101">
        <x:f>'Historical Sales-Data&amp;Template'!M24</x:f>
        <x:v>130.49999999999997</x:v>
      </x:c>
      <x:c r="N42" s="101">
        <x:f>'Historical Sales-Data&amp;Template'!N24</x:f>
        <x:v>85.5</x:v>
      </x:c>
      <x:c r="O42" s="101">
        <x:f>'Historical Sales-Data&amp;Template'!O24</x:f>
        <x:v>100.125</x:v>
      </x:c>
      <x:c r="P42" s="101">
        <x:f>'Historical Sales-Data&amp;Template'!P24</x:f>
        <x:v>258.75</x:v>
      </x:c>
      <x:c r="Q42" s="101">
        <x:f>'Historical Sales-Data&amp;Template'!Q24</x:f>
        <x:v>134.99999999999997</x:v>
      </x:c>
      <x:c r="R42" s="101">
        <x:f>'Historical Sales-Data&amp;Template'!R24</x:f>
        <x:v>46.500000000000007</x:v>
      </x:c>
      <x:c r="S42" s="101">
        <x:f>'Historical Sales-Data&amp;Template'!S24</x:f>
        <x:v>108.00000000000001</x:v>
      </x:c>
      <x:c r="T42" s="101">
        <x:f>'Historical Sales-Data&amp;Template'!T24</x:f>
        <x:v>54.000000000000007</x:v>
      </x:c>
      <x:c r="U42" s="101">
        <x:f>'Historical Sales-Data&amp;Template'!U24</x:f>
        <x:v>315</x:v>
      </x:c>
      <x:c r="V42" s="101">
        <x:f>'Historical Sales-Data&amp;Template'!V24</x:f>
        <x:v>145.49999999999997</x:v>
      </x:c>
      <x:c r="W42" s="101">
        <x:f>'Historical Sales-Data&amp;Template'!W24</x:f>
        <x:v>110.25</x:v>
      </x:c>
      <x:c r="X42" s="101">
        <x:f>'Historical Sales-Data&amp;Template'!X24</x:f>
        <x:v>91.125</x:v>
      </x:c>
      <x:c r="Y42" s="101">
        <x:f>'Historical Sales-Data&amp;Template'!Y24</x:f>
        <x:v>495</x:v>
      </x:c>
      <x:c r="Z42" s="101">
        <x:f>'Historical Sales-Data&amp;Template'!Z24</x:f>
        <x:v>136.49999999999997</x:v>
      </x:c>
      <x:c r="AA42" s="101">
        <x:f>'Historical Sales-Data&amp;Template'!AA24</x:f>
        <x:v>56.25</x:v>
      </x:c>
      <x:c r="AB42" s="101">
        <x:f>'Historical Sales-Data&amp;Template'!AB24</x:f>
        <x:v>115.875</x:v>
      </x:c>
      <x:c r="AC42" s="101">
        <x:f>'Historical Sales-Data&amp;Template'!AC24</x:f>
        <x:v>468.75</x:v>
      </x:c>
      <x:c r="AD42" s="101">
        <x:f>'Historical Sales-Data&amp;Template'!AD24</x:f>
        <x:v>206.99999999999994</x:v>
      </x:c>
      <x:c r="AE42" s="101">
        <x:f>'Historical Sales-Data&amp;Template'!AE24</x:f>
        <x:v>54.000000000000007</x:v>
      </x:c>
      <x:c r="AF42" s="101">
        <x:f>'Historical Sales-Data&amp;Template'!AF24</x:f>
        <x:v>63.000000000000007</x:v>
      </x:c>
      <x:c r="AG42" s="101">
        <x:f>'Historical Sales-Data&amp;Template'!AG24</x:f>
        <x:v>71.250000000000014</x:v>
      </x:c>
      <x:c r="AH42" s="101">
        <x:f>'Historical Sales-Data&amp;Template'!AH24</x:f>
        <x:v>446.25</x:v>
      </x:c>
      <x:c r="AI42" s="101">
        <x:f>'Historical Sales-Data&amp;Template'!AI24</x:f>
        <x:v>200.99999999999997</x:v>
      </x:c>
      <x:c r="AJ42" s="101">
        <x:f>'Historical Sales-Data&amp;Template'!AJ24</x:f>
        <x:v>138.375</x:v>
      </x:c>
      <x:c r="AK42" s="101">
        <x:f>'Historical Sales-Data&amp;Template'!AK24</x:f>
        <x:v>166.5</x:v>
      </x:c>
      <x:c r="AL42" s="101">
        <x:f>'Historical Sales-Data&amp;Template'!AL24</x:f>
        <x:v>434.99999999999994</x:v>
      </x:c>
      <x:c r="AM42" s="101">
        <x:f>'Historical Sales-Data&amp;Template'!AM24</x:f>
        <x:v>167.99999999999997</x:v>
      </x:c>
      <x:c r="AN42" s="101">
        <x:f>'Historical Sales-Data&amp;Template'!AN24</x:f>
        <x:v>61.500000000000014</x:v>
      </x:c>
      <x:c r="AO42" s="101">
        <x:f>'Historical Sales-Data&amp;Template'!AO24</x:f>
        <x:v>45.000000000000007</x:v>
      </x:c>
      <x:c r="AP42" s="101">
        <x:f>'Historical Sales-Data&amp;Template'!AP24</x:f>
        <x:v>72.000000000000014</x:v>
      </x:c>
      <x:c r="AQ42" s="101">
        <x:f>'Historical Sales-Data&amp;Template'!AQ24</x:f>
        <x:v>258.75</x:v>
      </x:c>
      <x:c r="AR42" s="101">
        <x:f>'Historical Sales-Data&amp;Template'!AR24</x:f>
        <x:v>205.49999999999997</x:v>
      </x:c>
      <x:c r="AS42" s="126"/>
      <x:c r="AT42" s="126"/>
      <x:c r="AU42" s="126"/>
      <x:c r="AV42" s="126"/>
      <x:c r="AW42" s="126"/>
      <x:c r="AX42" s="126"/>
      <x:c r="AY42" s="126"/>
      <x:c r="AZ42" s="126"/>
      <x:c r="BA42" s="126"/>
      <x:c r="BB42" s="126"/>
      <x:c r="BC42" s="126"/>
      <x:c r="BD42" s="126"/>
      <x:c r="BE42" s="126"/>
    </x:row>
    <x:row r="43" spans="1:57" ht="15" customHeight="1">
      <x:c r="A43" s="42"/>
      <x:c r="B43" s="42" t="str">
        <x:f>IFERROR('Assumptions, Control, Output'!B23,"--")</x:f>
        <x:v>Murphy Oil</x:v>
      </x:c>
      <x:c r="D43" s="133"/>
      <x:c r="F43" s="101">
        <x:f>'Historical Sales-Data&amp;Template'!F25</x:f>
        <x:v>83.25</x:v>
      </x:c>
      <x:c r="G43" s="101">
        <x:f>'Historical Sales-Data&amp;Template'!G25</x:f>
        <x:v>84.375</x:v>
      </x:c>
      <x:c r="H43" s="101">
        <x:f>'Historical Sales-Data&amp;Template'!H25</x:f>
        <x:v>416.25000000000006</x:v>
      </x:c>
      <x:c r="I43" s="101">
        <x:f>'Historical Sales-Data&amp;Template'!I25</x:f>
        <x:v>83.999999999999986</x:v>
      </x:c>
      <x:c r="J43" s="101">
        <x:f>'Historical Sales-Data&amp;Template'!J25</x:f>
        <x:v>145.125</x:v>
      </x:c>
      <x:c r="K43" s="101">
        <x:f>'Historical Sales-Data&amp;Template'!K25</x:f>
        <x:v>137.25</x:v>
      </x:c>
      <x:c r="L43" s="101">
        <x:f>'Historical Sales-Data&amp;Template'!L25</x:f>
        <x:v>502.50000000000006</x:v>
      </x:c>
      <x:c r="M43" s="101">
        <x:f>'Historical Sales-Data&amp;Template'!M25</x:f>
        <x:v>212.99999999999994</x:v>
      </x:c>
      <x:c r="N43" s="101">
        <x:f>'Historical Sales-Data&amp;Template'!N25</x:f>
        <x:v>115.875</x:v>
      </x:c>
      <x:c r="O43" s="101">
        <x:f>'Historical Sales-Data&amp;Template'!O25</x:f>
        <x:v>131.625</x:v>
      </x:c>
      <x:c r="P43" s="101">
        <x:f>'Historical Sales-Data&amp;Template'!P25</x:f>
        <x:v>532.5</x:v>
      </x:c>
      <x:c r="Q43" s="101">
        <x:f>'Historical Sales-Data&amp;Template'!Q25</x:f>
        <x:v>97.499999999999986</x:v>
      </x:c>
      <x:c r="R43" s="101">
        <x:f>'Historical Sales-Data&amp;Template'!R25</x:f>
        <x:v>81.000000000000014</x:v>
      </x:c>
      <x:c r="S43" s="101">
        <x:f>'Historical Sales-Data&amp;Template'!S25</x:f>
        <x:v>84.000000000000028</x:v>
      </x:c>
      <x:c r="T43" s="101">
        <x:f>'Historical Sales-Data&amp;Template'!T25</x:f>
        <x:v>99.750000000000028</x:v>
      </x:c>
      <x:c r="U43" s="101">
        <x:f>'Historical Sales-Data&amp;Template'!U25</x:f>
        <x:v>547.5</x:v>
      </x:c>
      <x:c r="V43" s="101">
        <x:f>'Historical Sales-Data&amp;Template'!V25</x:f>
        <x:v>193.49999999999997</x:v>
      </x:c>
      <x:c r="W43" s="101">
        <x:f>'Historical Sales-Data&amp;Template'!W25</x:f>
        <x:v>109.125</x:v>
      </x:c>
      <x:c r="X43" s="101">
        <x:f>'Historical Sales-Data&amp;Template'!X25</x:f>
        <x:v>64.125</x:v>
      </x:c>
      <x:c r="Y43" s="101">
        <x:f>'Historical Sales-Data&amp;Template'!Y25</x:f>
        <x:v>348.75</x:v>
      </x:c>
      <x:c r="Z43" s="101">
        <x:f>'Historical Sales-Data&amp;Template'!Z25</x:f>
        <x:v>92.999999999999986</x:v>
      </x:c>
      <x:c r="AA43" s="101">
        <x:f>'Historical Sales-Data&amp;Template'!AA25</x:f>
        <x:v>166.5</x:v>
      </x:c>
      <x:c r="AB43" s="101">
        <x:f>'Historical Sales-Data&amp;Template'!AB25</x:f>
        <x:v>119.25</x:v>
      </x:c>
      <x:c r="AC43" s="101">
        <x:f>'Historical Sales-Data&amp;Template'!AC25</x:f>
        <x:v>303.75</x:v>
      </x:c>
      <x:c r="AD43" s="101">
        <x:f>'Historical Sales-Data&amp;Template'!AD25</x:f>
        <x:v>101.99999999999997</x:v>
      </x:c>
      <x:c r="AE43" s="101">
        <x:f>'Historical Sales-Data&amp;Template'!AE25</x:f>
        <x:v>99.000000000000028</x:v>
      </x:c>
      <x:c r="AF43" s="101">
        <x:f>'Historical Sales-Data&amp;Template'!AF25</x:f>
        <x:v>69.750000000000014</x:v>
      </x:c>
      <x:c r="AG43" s="101">
        <x:f>'Historical Sales-Data&amp;Template'!AG25</x:f>
        <x:v>99.750000000000028</x:v>
      </x:c>
      <x:c r="AH43" s="101">
        <x:f>'Historical Sales-Data&amp;Template'!AH25</x:f>
        <x:v>307.5</x:v>
      </x:c>
      <x:c r="AI43" s="101">
        <x:f>'Historical Sales-Data&amp;Template'!AI25</x:f>
        <x:v>77.999999999999986</x:v>
      </x:c>
      <x:c r="AJ43" s="101">
        <x:f>'Historical Sales-Data&amp;Template'!AJ25</x:f>
        <x:v>66.375000000000014</x:v>
      </x:c>
      <x:c r="AK43" s="101">
        <x:f>'Historical Sales-Data&amp;Template'!AK25</x:f>
        <x:v>68.625</x:v>
      </x:c>
      <x:c r="AL43" s="101">
        <x:f>'Historical Sales-Data&amp;Template'!AL25</x:f>
        <x:v>416.25000000000006</x:v>
      </x:c>
      <x:c r="AM43" s="101">
        <x:f>'Historical Sales-Data&amp;Template'!AM25</x:f>
        <x:v>171</x:v>
      </x:c>
      <x:c r="AN43" s="101">
        <x:f>'Historical Sales-Data&amp;Template'!AN25</x:f>
        <x:v>74.250000000000014</x:v>
      </x:c>
      <x:c r="AO43" s="101">
        <x:f>'Historical Sales-Data&amp;Template'!AO25</x:f>
        <x:v>88.500000000000014</x:v>
      </x:c>
      <x:c r="AP43" s="101">
        <x:f>'Historical Sales-Data&amp;Template'!AP25</x:f>
        <x:v>48.000000000000007</x:v>
      </x:c>
      <x:c r="AQ43" s="101">
        <x:f>'Historical Sales-Data&amp;Template'!AQ25</x:f>
        <x:v>506.25000000000006</x:v>
      </x:c>
      <x:c r="AR43" s="101">
        <x:f>'Historical Sales-Data&amp;Template'!AR25</x:f>
        <x:v>110.99999999999997</x:v>
      </x:c>
      <x:c r="AS43" s="126"/>
      <x:c r="AT43" s="126"/>
      <x:c r="AU43" s="126"/>
      <x:c r="AV43" s="126"/>
      <x:c r="AW43" s="126"/>
      <x:c r="AX43" s="126"/>
      <x:c r="AY43" s="126"/>
      <x:c r="AZ43" s="126"/>
      <x:c r="BA43" s="126"/>
      <x:c r="BB43" s="126"/>
      <x:c r="BC43" s="126"/>
      <x:c r="BD43" s="126"/>
      <x:c r="BE43" s="126"/>
    </x:row>
    <x:row r="44" spans="1:57" ht="15" customHeight="1">
      <x:c r="A44" s="42"/>
      <x:c r="B44" s="42" t="str">
        <x:f>IFERROR('Assumptions, Control, Output'!B24,"--")</x:f>
        <x:v>PDC Energy</x:v>
      </x:c>
      <x:c r="D44" s="133"/>
      <x:c r="F44" s="101">
        <x:f>'Historical Sales-Data&amp;Template'!F26</x:f>
        <x:v>60.750000000000007</x:v>
      </x:c>
      <x:c r="G44" s="101">
        <x:f>'Historical Sales-Data&amp;Template'!G26</x:f>
        <x:v>68.625</x:v>
      </x:c>
      <x:c r="H44" s="101">
        <x:f>'Historical Sales-Data&amp;Template'!H26</x:f>
        <x:v>468.75</x:v>
      </x:c>
      <x:c r="I44" s="101">
        <x:f>'Historical Sales-Data&amp;Template'!I26</x:f>
        <x:v>107.99999999999997</x:v>
      </x:c>
      <x:c r="J44" s="101">
        <x:f>'Historical Sales-Data&amp;Template'!J26</x:f>
        <x:v>77.625</x:v>
      </x:c>
      <x:c r="K44" s="101">
        <x:f>'Historical Sales-Data&amp;Template'!K26</x:f>
        <x:v>81</x:v>
      </x:c>
      <x:c r="L44" s="101">
        <x:f>'Historical Sales-Data&amp;Template'!L26</x:f>
        <x:v>371.25</x:v>
      </x:c>
      <x:c r="M44" s="101">
        <x:f>'Historical Sales-Data&amp;Template'!M26</x:f>
        <x:v>95.999999999999986</x:v>
      </x:c>
      <x:c r="N44" s="101">
        <x:f>'Historical Sales-Data&amp;Template'!N26</x:f>
        <x:v>61.875000000000007</x:v>
      </x:c>
      <x:c r="O44" s="101">
        <x:f>'Historical Sales-Data&amp;Template'!O26</x:f>
        <x:v>83.25</x:v>
      </x:c>
      <x:c r="P44" s="101">
        <x:f>'Historical Sales-Data&amp;Template'!P26</x:f>
        <x:v>472.5</x:v>
      </x:c>
      <x:c r="Q44" s="101">
        <x:f>'Historical Sales-Data&amp;Template'!Q26</x:f>
        <x:v>116.99999999999999</x:v>
      </x:c>
      <x:c r="R44" s="101">
        <x:f>'Historical Sales-Data&amp;Template'!R26</x:f>
        <x:v>75.750000000000014</x:v>
      </x:c>
      <x:c r="S44" s="101">
        <x:f>'Historical Sales-Data&amp;Template'!S26</x:f>
        <x:v>100.50000000000003</x:v>
      </x:c>
      <x:c r="T44" s="101">
        <x:f>'Historical Sales-Data&amp;Template'!T26</x:f>
        <x:v>40.500000000000007</x:v>
      </x:c>
      <x:c r="U44" s="101">
        <x:f>'Historical Sales-Data&amp;Template'!U26</x:f>
        <x:v>258.75</x:v>
      </x:c>
      <x:c r="V44" s="101">
        <x:f>'Historical Sales-Data&amp;Template'!V26</x:f>
        <x:v>212.99999999999994</x:v>
      </x:c>
      <x:c r="W44" s="101">
        <x:f>'Historical Sales-Data&amp;Template'!W26</x:f>
        <x:v>93.375</x:v>
      </x:c>
      <x:c r="X44" s="101">
        <x:f>'Historical Sales-Data&amp;Template'!X26</x:f>
        <x:v>157.5</x:v>
      </x:c>
      <x:c r="Y44" s="101">
        <x:f>'Historical Sales-Data&amp;Template'!Y26</x:f>
        <x:v>311.25</x:v>
      </x:c>
      <x:c r="Z44" s="101">
        <x:f>'Historical Sales-Data&amp;Template'!Z26</x:f>
        <x:v>173.99999999999994</x:v>
      </x:c>
      <x:c r="AA44" s="101">
        <x:f>'Historical Sales-Data&amp;Template'!AA26</x:f>
        <x:v>153</x:v>
      </x:c>
      <x:c r="AB44" s="101">
        <x:f>'Historical Sales-Data&amp;Template'!AB26</x:f>
        <x:v>121.50000000000001</x:v>
      </x:c>
      <x:c r="AC44" s="101">
        <x:f>'Historical Sales-Data&amp;Template'!AC26</x:f>
        <x:v>405</x:v>
      </x:c>
      <x:c r="AD44" s="101">
        <x:f>'Historical Sales-Data&amp;Template'!AD26</x:f>
        <x:v>173.99999999999994</x:v>
      </x:c>
      <x:c r="AE44" s="101">
        <x:f>'Historical Sales-Data&amp;Template'!AE26</x:f>
        <x:v>57.000000000000014</x:v>
      </x:c>
      <x:c r="AF44" s="101">
        <x:f>'Historical Sales-Data&amp;Template'!AF26</x:f>
        <x:v>57.750000000000014</x:v>
      </x:c>
      <x:c r="AG44" s="101">
        <x:f>'Historical Sales-Data&amp;Template'!AG26</x:f>
        <x:v>44.250000000000014</x:v>
      </x:c>
      <x:c r="AH44" s="101">
        <x:f>'Historical Sales-Data&amp;Template'!AH26</x:f>
        <x:v>333.75</x:v>
      </x:c>
      <x:c r="AI44" s="101">
        <x:f>'Historical Sales-Data&amp;Template'!AI26</x:f>
        <x:v>182.99999999999997</x:v>
      </x:c>
      <x:c r="AJ44" s="101">
        <x:f>'Historical Sales-Data&amp;Template'!AJ26</x:f>
        <x:v>82.125</x:v>
      </x:c>
      <x:c r="AK44" s="101">
        <x:f>'Historical Sales-Data&amp;Template'!AK26</x:f>
        <x:v>93.375</x:v>
      </x:c>
      <x:c r="AL44" s="101">
        <x:f>'Historical Sales-Data&amp;Template'!AL26</x:f>
        <x:v>555</x:v>
      </x:c>
      <x:c r="AM44" s="101">
        <x:f>'Historical Sales-Data&amp;Template'!AM26</x:f>
        <x:v>130.49999999999997</x:v>
      </x:c>
      <x:c r="AN44" s="101">
        <x:f>'Historical Sales-Data&amp;Template'!AN26</x:f>
        <x:v>79.500000000000014</x:v>
      </x:c>
      <x:c r="AO44" s="101">
        <x:f>'Historical Sales-Data&amp;Template'!AO26</x:f>
        <x:v>103.50000000000001</x:v>
      </x:c>
      <x:c r="AP44" s="101">
        <x:f>'Historical Sales-Data&amp;Template'!AP26</x:f>
        <x:v>90.000000000000014</x:v>
      </x:c>
      <x:c r="AQ44" s="101">
        <x:f>'Historical Sales-Data&amp;Template'!AQ26</x:f>
        <x:v>386.25</x:v>
      </x:c>
      <x:c r="AR44" s="101">
        <x:f>'Historical Sales-Data&amp;Template'!AR26</x:f>
        <x:v>107.99999999999997</x:v>
      </x:c>
      <x:c r="AS44" s="126"/>
      <x:c r="AT44" s="126"/>
      <x:c r="AU44" s="126"/>
      <x:c r="AV44" s="126"/>
      <x:c r="AW44" s="126"/>
      <x:c r="AX44" s="126"/>
      <x:c r="AY44" s="126"/>
      <x:c r="AZ44" s="126"/>
      <x:c r="BA44" s="126"/>
      <x:c r="BB44" s="126"/>
      <x:c r="BC44" s="126"/>
      <x:c r="BD44" s="126"/>
      <x:c r="BE44" s="126"/>
    </x:row>
    <x:row r="45" spans="1:57" ht="15" customHeight="1">
      <x:c r="A45" s="42"/>
      <x:c r="B45" s="42" t="str">
        <x:f>IFERROR('Assumptions, Control, Output'!B25,"--")</x:f>
        <x:v>All Other Customers</x:v>
      </x:c>
      <x:c r="D45" s="133"/>
      <x:c r="F45" s="101">
        <x:f>'Historical Sales-Data&amp;Template'!F27</x:f>
        <x:v>736.87499999999932</x:v>
      </x:c>
      <x:c r="G45" s="101">
        <x:f>'Historical Sales-Data&amp;Template'!G27</x:f>
        <x:v>781.87499999999932</x:v>
      </x:c>
      <x:c r="H45" s="101">
        <x:f>'Historical Sales-Data&amp;Template'!H27</x:f>
        <x:v>2793.7499999999977</x:v>
      </x:c>
      <x:c r="I45" s="101">
        <x:f>'Historical Sales-Data&amp;Template'!I27</x:f>
        <x:v>667.49999999999932</x:v>
      </x:c>
      <x:c r="J45" s="101">
        <x:f>'Historical Sales-Data&amp;Template'!J27</x:f>
        <x:v>348.74999999999966</x:v>
      </x:c>
      <x:c r="K45" s="101">
        <x:f>'Historical Sales-Data&amp;Template'!K27</x:f>
        <x:v>393.7499999999996</x:v>
      </x:c>
      <x:c r="L45" s="101">
        <x:f>'Historical Sales-Data&amp;Template'!L27</x:f>
        <x:v>1724.9999999999986</x:v>
      </x:c>
      <x:c r="M45" s="101">
        <x:f>'Historical Sales-Data&amp;Template'!M27</x:f>
        <x:v>892.49999999999898</x:v>
      </x:c>
      <x:c r="N45" s="101">
        <x:f>'Historical Sales-Data&amp;Template'!N27</x:f>
        <x:v>596.24999999999943</x:v>
      </x:c>
      <x:c r="O45" s="101">
        <x:f>'Historical Sales-Data&amp;Template'!O27</x:f>
        <x:v>748.12499999999932</x:v>
      </x:c>
      <x:c r="P45" s="101">
        <x:f>'Historical Sales-Data&amp;Template'!P27</x:f>
        <x:v>1162.4999999999991</x:v>
      </x:c>
      <x:c r="Q45" s="101">
        <x:f>'Historical Sales-Data&amp;Template'!Q27</x:f>
        <x:v>682.49999999999932</x:v>
      </x:c>
      <x:c r="R45" s="101">
        <x:f>'Historical Sales-Data&amp;Template'!R27</x:f>
        <x:v>539.99999999999955</x:v>
      </x:c>
      <x:c r="S45" s="101">
        <x:f>'Historical Sales-Data&amp;Template'!S27</x:f>
        <x:v>408.74999999999972</x:v>
      </x:c>
      <x:c r="T45" s="101">
        <x:f>'Historical Sales-Data&amp;Template'!T27</x:f>
        <x:v>558.74999999999955</x:v>
      </x:c>
      <x:c r="U45" s="101">
        <x:f>'Historical Sales-Data&amp;Template'!U27</x:f>
        <x:v>1424.9999999999989</x:v>
      </x:c>
      <x:c r="V45" s="101">
        <x:f>'Historical Sales-Data&amp;Template'!V27</x:f>
        <x:v>622.49999999999932</x:v>
      </x:c>
      <x:c r="W45" s="101">
        <x:f>'Historical Sales-Data&amp;Template'!W27</x:f>
        <x:v>455.62499999999955</x:v>
      </x:c>
      <x:c r="X45" s="101">
        <x:f>'Historical Sales-Data&amp;Template'!X27</x:f>
        <x:v>770.62499999999932</x:v>
      </x:c>
      <x:c r="Y45" s="101">
        <x:f>'Historical Sales-Data&amp;Template'!Y27</x:f>
        <x:v>1162.4999999999991</x:v>
      </x:c>
      <x:c r="Z45" s="101">
        <x:f>'Historical Sales-Data&amp;Template'!Z27</x:f>
        <x:v>967.49999999999898</x:v>
      </x:c>
      <x:c r="AA45" s="101">
        <x:f>'Historical Sales-Data&amp;Template'!AA27</x:f>
        <x:v>652.49999999999932</x:v>
      </x:c>
      <x:c r="AB45" s="101">
        <x:f>'Historical Sales-Data&amp;Template'!AB27</x:f>
        <x:v>590.62499999999943</x:v>
      </x:c>
      <x:c r="AC45" s="101">
        <x:f>'Historical Sales-Data&amp;Template'!AC27</x:f>
        <x:v>1556.2499999999986</x:v>
      </x:c>
      <x:c r="AD45" s="101">
        <x:f>'Historical Sales-Data&amp;Template'!AD27</x:f>
        <x:v>554.99999999999943</x:v>
      </x:c>
      <x:c r="AE45" s="101">
        <x:f>'Historical Sales-Data&amp;Template'!AE27</x:f>
        <x:v>434.99999999999966</x:v>
      </x:c>
      <x:c r="AF45" s="101">
        <x:f>'Historical Sales-Data&amp;Template'!AF27</x:f>
        <x:v>363.74999999999972</x:v>
      </x:c>
      <x:c r="AG45" s="101">
        <x:f>'Historical Sales-Data&amp;Template'!AG27</x:f>
        <x:v>314.99999999999977</x:v>
      </x:c>
      <x:c r="AH45" s="101">
        <x:f>'Historical Sales-Data&amp;Template'!AH27</x:f>
        <x:v>1668.7499999999986</x:v>
      </x:c>
      <x:c r="AI45" s="101">
        <x:f>'Historical Sales-Data&amp;Template'!AI27</x:f>
        <x:v>1094.9999999999989</x:v>
      </x:c>
      <x:c r="AJ45" s="101">
        <x:f>'Historical Sales-Data&amp;Template'!AJ27</x:f>
        <x:v>472.49999999999949</x:v>
      </x:c>
      <x:c r="AK45" s="101">
        <x:f>'Historical Sales-Data&amp;Template'!AK27</x:f>
        <x:v>652.49999999999932</x:v>
      </x:c>
      <x:c r="AL45" s="101">
        <x:f>'Historical Sales-Data&amp;Template'!AL27</x:f>
        <x:v>2662.4999999999977</x:v>
      </x:c>
      <x:c r="AM45" s="101">
        <x:f>'Historical Sales-Data&amp;Template'!AM27</x:f>
        <x:v>577.49999999999943</x:v>
      </x:c>
      <x:c r="AN45" s="101">
        <x:f>'Historical Sales-Data&amp;Template'!AN27</x:f>
        <x:v>397.49999999999972</x:v>
      </x:c>
      <x:c r="AO45" s="101">
        <x:f>'Historical Sales-Data&amp;Template'!AO27</x:f>
        <x:v>213.74999999999986</x:v>
      </x:c>
      <x:c r="AP45" s="101">
        <x:f>'Historical Sales-Data&amp;Template'!AP27</x:f>
        <x:v>236.24999999999983</x:v>
      </x:c>
      <x:c r="AQ45" s="101">
        <x:f>'Historical Sales-Data&amp;Template'!AQ27</x:f>
        <x:v>1837.4999999999984</x:v>
      </x:c>
      <x:c r="AR45" s="101">
        <x:f>'Historical Sales-Data&amp;Template'!AR27</x:f>
        <x:v>412.4999999999996</x:v>
      </x:c>
      <x:c r="AS45" s="126"/>
      <x:c r="AT45" s="126"/>
      <x:c r="AU45" s="126"/>
      <x:c r="AV45" s="126"/>
      <x:c r="AW45" s="126"/>
      <x:c r="AX45" s="126"/>
      <x:c r="AY45" s="126"/>
      <x:c r="AZ45" s="126"/>
      <x:c r="BA45" s="126"/>
      <x:c r="BB45" s="126"/>
      <x:c r="BC45" s="126"/>
      <x:c r="BD45" s="126"/>
      <x:c r="BE45" s="126"/>
    </x:row>
    <x:row r="46" spans="1:57" ht="5.0999999999999996" customHeight="1">
      <x:c r="A46" s="42"/>
    </x:row>
    <x:row r="47" spans="1:57" ht="15" customHeight="1">
      <x:c r="A47" s="42"/>
      <x:c r="B47" s="82" t="str">
        <x:f>IFERROR(B31,"--")</x:f>
        <x:v>Net Revenue</x:v>
      </x:c>
      <x:c r="F47" s="54">
        <x:f t="shared" ref="F47:BE47" si="12">IFERROR(SUM(F34:F46),"--")</x:f>
        <x:v>2252.2499999999991</x:v>
      </x:c>
      <x:c r="G47" s="54">
        <x:f t="shared" si="12"/>
        <x:v>2560.4999999999991</x:v>
      </x:c>
      <x:c r="H47" s="54">
        <x:f t="shared" si="12"/>
        <x:v>8223.7499999999982</x:v>
      </x:c>
      <x:c r="I47" s="54">
        <x:f t="shared" si="12"/>
        <x:v>3166.4999999999991</x:v>
      </x:c>
      <x:c r="J47" s="54">
        <x:f t="shared" si="12"/>
        <x:v>1951.8749999999995</x:v>
      </x:c>
      <x:c r="K47" s="54">
        <x:f t="shared" si="12"/>
        <x:v>1906.8749999999995</x:v>
      </x:c>
      <x:c r="L47" s="54">
        <x:f t="shared" si="12"/>
        <x:v>6097.4999999999982</x:v>
      </x:c>
      <x:c r="M47" s="54">
        <x:f t="shared" si="12"/>
        <x:v>3190.4999999999986</x:v>
      </x:c>
      <x:c r="N47" s="54">
        <x:f t="shared" si="12"/>
        <x:v>2246.6249999999995</x:v>
      </x:c>
      <x:c r="O47" s="54">
        <x:f t="shared" si="12"/>
        <x:v>2181.3749999999991</x:v>
      </x:c>
      <x:c r="P47" s="54">
        <x:f t="shared" si="12"/>
        <x:v>7387.4999999999991</x:v>
      </x:c>
      <x:c r="Q47" s="54">
        <x:f t="shared" si="12"/>
        <x:v>2876.9999999999991</x:v>
      </x:c>
      <x:c r="R47" s="54">
        <x:f t="shared" si="12"/>
        <x:v>1574.2499999999995</x:v>
      </x:c>
      <x:c r="S47" s="54">
        <x:f t="shared" ref="S47:AR47" si="13">IFERROR(SUM(S34:S46),"--")</x:f>
        <x:v>1508.2499999999998</x:v>
      </x:c>
      <x:c r="T47" s="54">
        <x:f t="shared" si="13"/>
        <x:v>1376.9999999999995</x:v>
      </x:c>
      <x:c r="U47" s="54">
        <x:f t="shared" si="13"/>
        <x:v>7079.9999999999991</x:v>
      </x:c>
      <x:c r="V47" s="54">
        <x:f t="shared" si="13"/>
        <x:v>3092.9999999999991</x:v>
      </x:c>
      <x:c r="W47" s="54">
        <x:f t="shared" si="13"/>
        <x:v>2515.4999999999995</x:v>
      </x:c>
      <x:c r="X47" s="54">
        <x:f t="shared" si="13"/>
        <x:v>2474.9999999999991</x:v>
      </x:c>
      <x:c r="Y47" s="54">
        <x:f t="shared" si="13"/>
        <x:v>7151.2499999999991</x:v>
      </x:c>
      <x:c r="Z47" s="54">
        <x:f t="shared" si="13"/>
        <x:v>3370.4999999999986</x:v>
      </x:c>
      <x:c r="AA47" s="54">
        <x:f t="shared" si="13"/>
        <x:v>2315.2499999999991</x:v>
      </x:c>
      <x:c r="AB47" s="54">
        <x:f t="shared" si="13"/>
        <x:v>2428.8749999999995</x:v>
      </x:c>
      <x:c r="AC47" s="54">
        <x:f t="shared" si="13"/>
        <x:v>6806.2499999999982</x:v>
      </x:c>
      <x:c r="AD47" s="54">
        <x:f t="shared" si="13"/>
        <x:v>2813.9999999999991</x:v>
      </x:c>
      <x:c r="AE47" s="54">
        <x:f t="shared" si="13"/>
        <x:v>1583.25</x:v>
      </x:c>
      <x:c r="AF47" s="54">
        <x:f t="shared" si="13"/>
        <x:v>1451.9999999999998</x:v>
      </x:c>
      <x:c r="AG47" s="54">
        <x:f t="shared" si="13"/>
        <x:v>1439.25</x:v>
      </x:c>
      <x:c r="AH47" s="54">
        <x:f t="shared" si="13"/>
        <x:v>7113.7499999999982</x:v>
      </x:c>
      <x:c r="AI47" s="54">
        <x:f t="shared" si="13"/>
        <x:v>2825.9999999999986</x:v>
      </x:c>
      <x:c r="AJ47" s="54">
        <x:f t="shared" si="13"/>
        <x:v>2161.1249999999995</x:v>
      </x:c>
      <x:c r="AK47" s="54">
        <x:f t="shared" si="13"/>
        <x:v>2074.4999999999991</x:v>
      </x:c>
      <x:c r="AL47" s="54">
        <x:f t="shared" si="13"/>
        <x:v>8564.9999999999982</x:v>
      </x:c>
      <x:c r="AM47" s="54">
        <x:f t="shared" si="13"/>
        <x:v>2668.4999999999991</x:v>
      </x:c>
      <x:c r="AN47" s="54">
        <x:f t="shared" si="13"/>
        <x:v>1448.25</x:v>
      </x:c>
      <x:c r="AO47" s="54">
        <x:f t="shared" si="13"/>
        <x:v>1160.9999999999998</x:v>
      </x:c>
      <x:c r="AP47" s="54">
        <x:f t="shared" si="13"/>
        <x:v>1225.4999999999998</x:v>
      </x:c>
      <x:c r="AQ47" s="54">
        <x:f t="shared" si="13"/>
        <x:v>6933.7499999999982</x:v>
      </x:c>
      <x:c r="AR47" s="54">
        <x:f t="shared" si="13"/>
        <x:v>2536.4999999999991</x:v>
      </x:c>
      <x:c r="AS47" s="54">
        <x:f t="shared" si="12"/>
        <x:v>0</x:v>
      </x:c>
      <x:c r="AT47" s="54">
        <x:f t="shared" si="12"/>
        <x:v>0</x:v>
      </x:c>
      <x:c r="AU47" s="54">
        <x:f t="shared" si="12"/>
        <x:v>0</x:v>
      </x:c>
      <x:c r="AV47" s="54">
        <x:f t="shared" si="12"/>
        <x:v>0</x:v>
      </x:c>
      <x:c r="AW47" s="54">
        <x:f t="shared" si="12"/>
        <x:v>0</x:v>
      </x:c>
      <x:c r="AX47" s="54">
        <x:f t="shared" si="12"/>
        <x:v>0</x:v>
      </x:c>
      <x:c r="AY47" s="54">
        <x:f t="shared" si="12"/>
        <x:v>0</x:v>
      </x:c>
      <x:c r="AZ47" s="54">
        <x:f t="shared" si="12"/>
        <x:v>0</x:v>
      </x:c>
      <x:c r="BA47" s="54">
        <x:f t="shared" si="12"/>
        <x:v>0</x:v>
      </x:c>
      <x:c r="BB47" s="54">
        <x:f t="shared" si="12"/>
        <x:v>0</x:v>
      </x:c>
      <x:c r="BC47" s="54">
        <x:f t="shared" si="12"/>
        <x:v>0</x:v>
      </x:c>
      <x:c r="BD47" s="54">
        <x:f t="shared" si="12"/>
        <x:v>0</x:v>
      </x:c>
      <x:c r="BE47" s="54">
        <x:f t="shared" si="12"/>
        <x:v>0</x:v>
      </x:c>
    </x:row>
    <x:row r="48" spans="1:57" ht="15" customHeight="1">
      <x:c r="A48" s="42"/>
    </x:row>
    <x:row r="49" spans="1:57" ht="15" customHeight="1">
      <x:c r="B49" s="46"/>
      <x:c r="C49" s="46"/>
      <x:c r="D49" s="47"/>
      <x:c r="E49" s="46"/>
      <x:c r="F49" s="81"/>
      <x:c r="G49" s="81"/>
      <x:c r="H49" s="81"/>
      <x:c r="I49" s="81"/>
      <x:c r="J49" s="81"/>
      <x:c r="K49" s="81"/>
      <x:c r="L49" s="81"/>
      <x:c r="M49" s="81"/>
      <x:c r="N49" s="81"/>
      <x:c r="O49" s="81"/>
      <x:c r="P49" s="81"/>
      <x:c r="Q49" s="81"/>
      <x:c r="R49" s="81"/>
      <x:c r="S49" s="81"/>
      <x:c r="T49" s="81"/>
      <x:c r="U49" s="81"/>
      <x:c r="V49" s="81"/>
      <x:c r="W49" s="81"/>
      <x:c r="X49" s="81"/>
      <x:c r="Y49" s="81"/>
      <x:c r="Z49" s="81"/>
      <x:c r="AA49" s="81"/>
      <x:c r="AB49" s="81"/>
      <x:c r="AC49" s="81"/>
      <x:c r="AD49" s="81"/>
      <x:c r="AE49" s="81"/>
      <x:c r="AF49" s="81"/>
      <x:c r="AG49" s="81"/>
      <x:c r="AH49" s="81"/>
      <x:c r="AI49" s="81"/>
      <x:c r="AJ49" s="81"/>
      <x:c r="AK49" s="81"/>
      <x:c r="AL49" s="81"/>
      <x:c r="AM49" s="81"/>
      <x:c r="AN49" s="81"/>
      <x:c r="AO49" s="81"/>
      <x:c r="AP49" s="81"/>
      <x:c r="AQ49" s="81"/>
      <x:c r="AR49" s="81"/>
      <x:c r="AS49" s="81"/>
      <x:c r="AT49" s="81"/>
      <x:c r="AU49" s="81"/>
      <x:c r="AV49" s="81"/>
      <x:c r="AW49" s="81"/>
      <x:c r="AX49" s="81"/>
      <x:c r="AY49" s="81"/>
      <x:c r="AZ49" s="81"/>
      <x:c r="BA49" s="81"/>
      <x:c r="BB49" s="81"/>
      <x:c r="BC49" s="81"/>
      <x:c r="BD49" s="81"/>
      <x:c r="BE49" s="81"/>
    </x:row>
    <x:row r="50" spans="1:57" ht="15" customHeight="1">
      <x:c r="A50" s="42"/>
      <x:c r="B50" s="46" t="s">
        <x:v>170</x:v>
      </x:c>
      <x:c r="C50" s="46"/>
      <x:c r="D50" s="81" t="s">
        <x:v>105</x:v>
      </x:c>
      <x:c r="E50" s="46"/>
      <x:c r="F50" s="81">
        <x:f t="shared" ref="F50:BE50" si="14">IFERROR(F$11,"--")</x:f>
        <x:v>44568</x:v>
      </x:c>
      <x:c r="G50" s="81">
        <x:f t="shared" si="14"/>
        <x:v>44575</x:v>
      </x:c>
      <x:c r="H50" s="81">
        <x:f t="shared" si="14"/>
        <x:v>44582</x:v>
      </x:c>
      <x:c r="I50" s="81">
        <x:f t="shared" si="14"/>
        <x:v>44589</x:v>
      </x:c>
      <x:c r="J50" s="81">
        <x:f t="shared" si="14"/>
        <x:v>44596</x:v>
      </x:c>
      <x:c r="K50" s="81">
        <x:f t="shared" si="14"/>
        <x:v>44603</x:v>
      </x:c>
      <x:c r="L50" s="81">
        <x:f t="shared" si="14"/>
        <x:v>44610</x:v>
      </x:c>
      <x:c r="M50" s="81">
        <x:f t="shared" si="14"/>
        <x:v>44617</x:v>
      </x:c>
      <x:c r="N50" s="81">
        <x:f t="shared" si="14"/>
        <x:v>44624</x:v>
      </x:c>
      <x:c r="O50" s="81">
        <x:f t="shared" si="14"/>
        <x:v>44631</x:v>
      </x:c>
      <x:c r="P50" s="81">
        <x:f t="shared" si="14"/>
        <x:v>44638</x:v>
      </x:c>
      <x:c r="Q50" s="81">
        <x:f t="shared" si="14"/>
        <x:v>44645</x:v>
      </x:c>
      <x:c r="R50" s="81">
        <x:f t="shared" si="14"/>
        <x:v>44652</x:v>
      </x:c>
      <x:c r="S50" s="81">
        <x:f t="shared" si="14"/>
        <x:v>44659</x:v>
      </x:c>
      <x:c r="T50" s="81">
        <x:f t="shared" si="14"/>
        <x:v>44666</x:v>
      </x:c>
      <x:c r="U50" s="81">
        <x:f t="shared" si="14"/>
        <x:v>44673</x:v>
      </x:c>
      <x:c r="V50" s="81">
        <x:f t="shared" si="14"/>
        <x:v>44680</x:v>
      </x:c>
      <x:c r="W50" s="81">
        <x:f t="shared" si="14"/>
        <x:v>44687</x:v>
      </x:c>
      <x:c r="X50" s="81">
        <x:f t="shared" si="14"/>
        <x:v>44694</x:v>
      </x:c>
      <x:c r="Y50" s="81">
        <x:f t="shared" si="14"/>
        <x:v>44701</x:v>
      </x:c>
      <x:c r="Z50" s="81">
        <x:f t="shared" si="14"/>
        <x:v>44708</x:v>
      </x:c>
      <x:c r="AA50" s="81">
        <x:f t="shared" si="14"/>
        <x:v>44715</x:v>
      </x:c>
      <x:c r="AB50" s="81">
        <x:f t="shared" si="14"/>
        <x:v>44722</x:v>
      </x:c>
      <x:c r="AC50" s="81">
        <x:f t="shared" si="14"/>
        <x:v>44729</x:v>
      </x:c>
      <x:c r="AD50" s="81">
        <x:f t="shared" si="14"/>
        <x:v>44736</x:v>
      </x:c>
      <x:c r="AE50" s="81">
        <x:f t="shared" si="14"/>
        <x:v>44743</x:v>
      </x:c>
      <x:c r="AF50" s="81">
        <x:f t="shared" si="14"/>
        <x:v>44750</x:v>
      </x:c>
      <x:c r="AG50" s="81">
        <x:f t="shared" si="14"/>
        <x:v>44757</x:v>
      </x:c>
      <x:c r="AH50" s="81">
        <x:f t="shared" si="14"/>
        <x:v>44764</x:v>
      </x:c>
      <x:c r="AI50" s="81">
        <x:f t="shared" si="14"/>
        <x:v>44771</x:v>
      </x:c>
      <x:c r="AJ50" s="81">
        <x:f t="shared" si="14"/>
        <x:v>44778</x:v>
      </x:c>
      <x:c r="AK50" s="81">
        <x:f t="shared" si="14"/>
        <x:v>44785</x:v>
      </x:c>
      <x:c r="AL50" s="81">
        <x:f t="shared" si="14"/>
        <x:v>44792</x:v>
      </x:c>
      <x:c r="AM50" s="81">
        <x:f t="shared" si="14"/>
        <x:v>44799</x:v>
      </x:c>
      <x:c r="AN50" s="81">
        <x:f t="shared" si="14"/>
        <x:v>44806</x:v>
      </x:c>
      <x:c r="AO50" s="81">
        <x:f t="shared" si="14"/>
        <x:v>44813</x:v>
      </x:c>
      <x:c r="AP50" s="81">
        <x:f t="shared" si="14"/>
        <x:v>44820</x:v>
      </x:c>
      <x:c r="AQ50" s="81">
        <x:f t="shared" si="14"/>
        <x:v>44827</x:v>
      </x:c>
      <x:c r="AR50" s="81">
        <x:f t="shared" si="14"/>
        <x:v>44834</x:v>
      </x:c>
      <x:c r="AS50" s="81">
        <x:f t="shared" si="14"/>
        <x:v>44841</x:v>
      </x:c>
      <x:c r="AT50" s="81">
        <x:f t="shared" si="14"/>
        <x:v>44848</x:v>
      </x:c>
      <x:c r="AU50" s="81">
        <x:f t="shared" si="14"/>
        <x:v>44855</x:v>
      </x:c>
      <x:c r="AV50" s="81">
        <x:f t="shared" si="14"/>
        <x:v>44862</x:v>
      </x:c>
      <x:c r="AW50" s="81">
        <x:f t="shared" si="14"/>
        <x:v>44869</x:v>
      </x:c>
      <x:c r="AX50" s="81">
        <x:f t="shared" si="14"/>
        <x:v>44876</x:v>
      </x:c>
      <x:c r="AY50" s="81">
        <x:f t="shared" si="14"/>
        <x:v>44883</x:v>
      </x:c>
      <x:c r="AZ50" s="81">
        <x:f t="shared" si="14"/>
        <x:v>44890</x:v>
      </x:c>
      <x:c r="BA50" s="81">
        <x:f t="shared" si="14"/>
        <x:v>44897</x:v>
      </x:c>
      <x:c r="BB50" s="81">
        <x:f t="shared" si="14"/>
        <x:v>44904</x:v>
      </x:c>
      <x:c r="BC50" s="81">
        <x:f t="shared" si="14"/>
        <x:v>44911</x:v>
      </x:c>
      <x:c r="BD50" s="81">
        <x:f t="shared" si="14"/>
        <x:v>44918</x:v>
      </x:c>
      <x:c r="BE50" s="81">
        <x:f t="shared" si="14"/>
        <x:v>44925</x:v>
      </x:c>
    </x:row>
    <x:row r="51" spans="1:57" ht="5.0999999999999996" customHeight="1">
      <x:c r="A51" s="42"/>
    </x:row>
    <x:row r="52" spans="1:57" ht="15" customHeight="1">
      <x:c r="A52" s="42"/>
      <x:c r="B52" s="42" t="str">
        <x:f>IFERROR(B35,"--")</x:f>
        <x:v>EQT Corporation</x:v>
      </x:c>
      <x:c r="D52" s="130"/>
      <x:c r="F52" s="126"/>
      <x:c r="G52" s="126"/>
      <x:c r="H52" s="126"/>
      <x:c r="I52" s="126"/>
      <x:c r="J52" s="126"/>
      <x:c r="K52" s="126"/>
      <x:c r="L52" s="126"/>
      <x:c r="M52" s="126"/>
      <x:c r="N52" s="126"/>
      <x:c r="O52" s="126"/>
      <x:c r="P52" s="126"/>
      <x:c r="Q52" s="126"/>
      <x:c r="R52" s="126"/>
      <x:c r="S52" s="126"/>
      <x:c r="T52" s="126"/>
      <x:c r="U52" s="126"/>
      <x:c r="V52" s="126"/>
      <x:c r="W52" s="126"/>
      <x:c r="X52" s="126"/>
      <x:c r="Y52" s="126"/>
      <x:c r="Z52" s="126"/>
      <x:c r="AA52" s="126"/>
      <x:c r="AB52" s="126"/>
      <x:c r="AC52" s="126"/>
      <x:c r="AD52" s="126"/>
      <x:c r="AE52" s="126"/>
      <x:c r="AF52" s="126"/>
      <x:c r="AG52" s="126"/>
      <x:c r="AH52" s="126"/>
      <x:c r="AI52" s="126"/>
      <x:c r="AJ52" s="126"/>
      <x:c r="AK52" s="126"/>
      <x:c r="AL52" s="126"/>
      <x:c r="AM52" s="126"/>
      <x:c r="AN52" s="126"/>
      <x:c r="AO52" s="126"/>
      <x:c r="AP52" s="126"/>
      <x:c r="AQ52" s="126"/>
      <x:c r="AR52" s="126"/>
      <x:c r="AS52" s="126"/>
      <x:c r="AT52" s="126"/>
      <x:c r="AU52" s="126"/>
      <x:c r="AV52" s="126"/>
      <x:c r="AW52" s="126"/>
      <x:c r="AX52" s="126"/>
      <x:c r="AY52" s="126"/>
      <x:c r="AZ52" s="126"/>
      <x:c r="BA52" s="126"/>
      <x:c r="BB52" s="126"/>
      <x:c r="BC52" s="126"/>
      <x:c r="BD52" s="126"/>
      <x:c r="BE52" s="126"/>
    </x:row>
    <x:row r="53" spans="1:57" ht="15" customHeight="1">
      <x:c r="A53" s="42"/>
      <x:c r="B53" s="42" t="str">
        <x:f t="shared" ref="B53:B62" si="15">IFERROR(B36,"--")</x:f>
        <x:v>Southwestern</x:v>
      </x:c>
      <x:c r="D53" s="130"/>
      <x:c r="F53" s="126"/>
      <x:c r="G53" s="126"/>
      <x:c r="H53" s="126"/>
      <x:c r="I53" s="126"/>
      <x:c r="J53" s="126"/>
      <x:c r="K53" s="126"/>
      <x:c r="L53" s="126"/>
      <x:c r="M53" s="126"/>
      <x:c r="N53" s="126"/>
      <x:c r="O53" s="126"/>
      <x:c r="P53" s="126"/>
      <x:c r="Q53" s="126"/>
      <x:c r="R53" s="126"/>
      <x:c r="S53" s="126"/>
      <x:c r="T53" s="126"/>
      <x:c r="U53" s="126"/>
      <x:c r="V53" s="126"/>
      <x:c r="W53" s="126"/>
      <x:c r="X53" s="126"/>
      <x:c r="Y53" s="126"/>
      <x:c r="Z53" s="126"/>
      <x:c r="AA53" s="126"/>
      <x:c r="AB53" s="126"/>
      <x:c r="AC53" s="126"/>
      <x:c r="AD53" s="126"/>
      <x:c r="AE53" s="126"/>
      <x:c r="AF53" s="126"/>
      <x:c r="AG53" s="126"/>
      <x:c r="AH53" s="126"/>
      <x:c r="AI53" s="126"/>
      <x:c r="AJ53" s="126"/>
      <x:c r="AK53" s="126"/>
      <x:c r="AL53" s="126"/>
      <x:c r="AM53" s="126"/>
      <x:c r="AN53" s="126"/>
      <x:c r="AO53" s="126"/>
      <x:c r="AP53" s="126"/>
      <x:c r="AQ53" s="126"/>
      <x:c r="AR53" s="126"/>
      <x:c r="AS53" s="126"/>
      <x:c r="AT53" s="126"/>
      <x:c r="AU53" s="126"/>
      <x:c r="AV53" s="126"/>
      <x:c r="AW53" s="126"/>
      <x:c r="AX53" s="126"/>
      <x:c r="AY53" s="126"/>
      <x:c r="AZ53" s="126"/>
      <x:c r="BA53" s="126"/>
      <x:c r="BB53" s="126"/>
      <x:c r="BC53" s="126"/>
      <x:c r="BD53" s="126"/>
      <x:c r="BE53" s="126"/>
    </x:row>
    <x:row r="54" spans="1:57" ht="15" customHeight="1">
      <x:c r="A54" s="42"/>
      <x:c r="B54" s="42" t="str">
        <x:f t="shared" si="15"/>
        <x:v>Ascent Resources</x:v>
      </x:c>
      <x:c r="D54" s="130"/>
      <x:c r="F54" s="126"/>
      <x:c r="G54" s="126"/>
      <x:c r="H54" s="126"/>
      <x:c r="I54" s="126"/>
      <x:c r="J54" s="126"/>
      <x:c r="K54" s="126"/>
      <x:c r="L54" s="126"/>
      <x:c r="M54" s="126"/>
      <x:c r="N54" s="126"/>
      <x:c r="O54" s="126"/>
      <x:c r="P54" s="126"/>
      <x:c r="Q54" s="126"/>
      <x:c r="R54" s="126"/>
      <x:c r="S54" s="126"/>
      <x:c r="T54" s="126"/>
      <x:c r="U54" s="126"/>
      <x:c r="V54" s="126"/>
      <x:c r="W54" s="126"/>
      <x:c r="X54" s="126"/>
      <x:c r="Y54" s="126"/>
      <x:c r="Z54" s="126"/>
      <x:c r="AA54" s="126"/>
      <x:c r="AB54" s="126"/>
      <x:c r="AC54" s="126"/>
      <x:c r="AD54" s="126"/>
      <x:c r="AE54" s="126"/>
      <x:c r="AF54" s="126"/>
      <x:c r="AG54" s="126"/>
      <x:c r="AH54" s="126"/>
      <x:c r="AI54" s="126"/>
      <x:c r="AJ54" s="126"/>
      <x:c r="AK54" s="126"/>
      <x:c r="AL54" s="126"/>
      <x:c r="AM54" s="126"/>
      <x:c r="AN54" s="126"/>
      <x:c r="AO54" s="126"/>
      <x:c r="AP54" s="126"/>
      <x:c r="AQ54" s="126"/>
      <x:c r="AR54" s="126"/>
      <x:c r="AS54" s="126"/>
      <x:c r="AT54" s="126"/>
      <x:c r="AU54" s="126"/>
      <x:c r="AV54" s="126"/>
      <x:c r="AW54" s="126"/>
      <x:c r="AX54" s="126"/>
      <x:c r="AY54" s="126"/>
      <x:c r="AZ54" s="126"/>
      <x:c r="BA54" s="126"/>
      <x:c r="BB54" s="126"/>
      <x:c r="BC54" s="126"/>
      <x:c r="BD54" s="126"/>
      <x:c r="BE54" s="126"/>
    </x:row>
    <x:row r="55" spans="1:57" ht="15" customHeight="1">
      <x:c r="A55" s="42"/>
      <x:c r="B55" s="42" t="str">
        <x:f t="shared" si="15"/>
        <x:v>Antero Resources</x:v>
      </x:c>
      <x:c r="D55" s="130"/>
      <x:c r="F55" s="126"/>
      <x:c r="G55" s="126"/>
      <x:c r="H55" s="126"/>
      <x:c r="I55" s="126"/>
      <x:c r="J55" s="126"/>
      <x:c r="K55" s="126"/>
      <x:c r="L55" s="126"/>
      <x:c r="M55" s="126"/>
      <x:c r="N55" s="126"/>
      <x:c r="O55" s="126"/>
      <x:c r="P55" s="126"/>
      <x:c r="Q55" s="126"/>
      <x:c r="R55" s="126"/>
      <x:c r="S55" s="126"/>
      <x:c r="T55" s="126"/>
      <x:c r="U55" s="126"/>
      <x:c r="V55" s="126"/>
      <x:c r="W55" s="126"/>
      <x:c r="X55" s="126"/>
      <x:c r="Y55" s="126"/>
      <x:c r="Z55" s="126"/>
      <x:c r="AA55" s="126"/>
      <x:c r="AB55" s="126"/>
      <x:c r="AC55" s="126"/>
      <x:c r="AD55" s="126"/>
      <x:c r="AE55" s="126"/>
      <x:c r="AF55" s="126"/>
      <x:c r="AG55" s="126"/>
      <x:c r="AH55" s="126"/>
      <x:c r="AI55" s="126"/>
      <x:c r="AJ55" s="126"/>
      <x:c r="AK55" s="126"/>
      <x:c r="AL55" s="126"/>
      <x:c r="AM55" s="126"/>
      <x:c r="AN55" s="126"/>
      <x:c r="AO55" s="126"/>
      <x:c r="AP55" s="126"/>
      <x:c r="AQ55" s="126"/>
      <x:c r="AR55" s="126"/>
      <x:c r="AS55" s="126"/>
      <x:c r="AT55" s="126"/>
      <x:c r="AU55" s="126"/>
      <x:c r="AV55" s="126"/>
      <x:c r="AW55" s="126"/>
      <x:c r="AX55" s="126"/>
      <x:c r="AY55" s="126"/>
      <x:c r="AZ55" s="126"/>
      <x:c r="BA55" s="126"/>
      <x:c r="BB55" s="126"/>
      <x:c r="BC55" s="126"/>
      <x:c r="BD55" s="126"/>
      <x:c r="BE55" s="126"/>
    </x:row>
    <x:row r="56" spans="1:57" ht="15" customHeight="1">
      <x:c r="A56" s="42"/>
      <x:c r="B56" s="42" t="str">
        <x:f t="shared" si="15"/>
        <x:v>Devon Energy</x:v>
      </x:c>
      <x:c r="D56" s="130"/>
      <x:c r="F56" s="126"/>
      <x:c r="G56" s="126"/>
      <x:c r="H56" s="126"/>
      <x:c r="I56" s="126"/>
      <x:c r="J56" s="126"/>
      <x:c r="K56" s="126"/>
      <x:c r="L56" s="126"/>
      <x:c r="M56" s="126"/>
      <x:c r="N56" s="126"/>
      <x:c r="O56" s="126"/>
      <x:c r="P56" s="126"/>
      <x:c r="Q56" s="126"/>
      <x:c r="R56" s="126"/>
      <x:c r="S56" s="126"/>
      <x:c r="T56" s="126"/>
      <x:c r="U56" s="126"/>
      <x:c r="V56" s="126"/>
      <x:c r="W56" s="126"/>
      <x:c r="X56" s="126"/>
      <x:c r="Y56" s="126"/>
      <x:c r="Z56" s="126"/>
      <x:c r="AA56" s="126"/>
      <x:c r="AB56" s="126"/>
      <x:c r="AC56" s="126"/>
      <x:c r="AD56" s="126"/>
      <x:c r="AE56" s="126"/>
      <x:c r="AF56" s="126"/>
      <x:c r="AG56" s="126"/>
      <x:c r="AH56" s="126"/>
      <x:c r="AI56" s="126"/>
      <x:c r="AJ56" s="126"/>
      <x:c r="AK56" s="126"/>
      <x:c r="AL56" s="126"/>
      <x:c r="AM56" s="126"/>
      <x:c r="AN56" s="126"/>
      <x:c r="AO56" s="126"/>
      <x:c r="AP56" s="126"/>
      <x:c r="AQ56" s="126"/>
      <x:c r="AR56" s="126"/>
      <x:c r="AS56" s="126"/>
      <x:c r="AT56" s="126"/>
      <x:c r="AU56" s="126"/>
      <x:c r="AV56" s="126"/>
      <x:c r="AW56" s="126"/>
      <x:c r="AX56" s="126"/>
      <x:c r="AY56" s="126"/>
      <x:c r="AZ56" s="126"/>
      <x:c r="BA56" s="126"/>
      <x:c r="BB56" s="126"/>
      <x:c r="BC56" s="126"/>
      <x:c r="BD56" s="126"/>
      <x:c r="BE56" s="126"/>
    </x:row>
    <x:row r="57" spans="1:57" ht="15" customHeight="1">
      <x:c r="A57" s="42"/>
      <x:c r="B57" s="42" t="str">
        <x:f t="shared" si="15"/>
        <x:v>ConocoPhillips</x:v>
      </x:c>
      <x:c r="D57" s="130"/>
      <x:c r="F57" s="126"/>
      <x:c r="G57" s="126"/>
      <x:c r="H57" s="126"/>
      <x:c r="I57" s="126"/>
      <x:c r="J57" s="126"/>
      <x:c r="K57" s="126"/>
      <x:c r="L57" s="126"/>
      <x:c r="M57" s="126"/>
      <x:c r="N57" s="126"/>
      <x:c r="O57" s="126"/>
      <x:c r="P57" s="126"/>
      <x:c r="Q57" s="126"/>
      <x:c r="R57" s="126"/>
      <x:c r="S57" s="126"/>
      <x:c r="T57" s="126"/>
      <x:c r="U57" s="126"/>
      <x:c r="V57" s="126"/>
      <x:c r="W57" s="126"/>
      <x:c r="X57" s="126"/>
      <x:c r="Y57" s="126"/>
      <x:c r="Z57" s="126"/>
      <x:c r="AA57" s="126"/>
      <x:c r="AB57" s="126"/>
      <x:c r="AC57" s="126"/>
      <x:c r="AD57" s="126"/>
      <x:c r="AE57" s="126"/>
      <x:c r="AF57" s="126"/>
      <x:c r="AG57" s="126"/>
      <x:c r="AH57" s="126"/>
      <x:c r="AI57" s="126"/>
      <x:c r="AJ57" s="126"/>
      <x:c r="AK57" s="126"/>
      <x:c r="AL57" s="126"/>
      <x:c r="AM57" s="126"/>
      <x:c r="AN57" s="126"/>
      <x:c r="AO57" s="126"/>
      <x:c r="AP57" s="126"/>
      <x:c r="AQ57" s="126"/>
      <x:c r="AR57" s="126"/>
      <x:c r="AS57" s="126"/>
      <x:c r="AT57" s="126"/>
      <x:c r="AU57" s="126"/>
      <x:c r="AV57" s="126"/>
      <x:c r="AW57" s="126"/>
      <x:c r="AX57" s="126"/>
      <x:c r="AY57" s="126"/>
      <x:c r="AZ57" s="126"/>
      <x:c r="BA57" s="126"/>
      <x:c r="BB57" s="126"/>
      <x:c r="BC57" s="126"/>
      <x:c r="BD57" s="126"/>
      <x:c r="BE57" s="126"/>
    </x:row>
    <x:row r="58" spans="1:57" ht="15" customHeight="1">
      <x:c r="A58" s="42"/>
      <x:c r="B58" s="42" t="str">
        <x:f t="shared" si="15"/>
        <x:v>Chevron</x:v>
      </x:c>
      <x:c r="D58" s="130"/>
      <x:c r="F58" s="126"/>
      <x:c r="G58" s="126"/>
      <x:c r="H58" s="126"/>
      <x:c r="I58" s="126"/>
      <x:c r="J58" s="126"/>
      <x:c r="K58" s="126"/>
      <x:c r="L58" s="126"/>
      <x:c r="M58" s="126"/>
      <x:c r="N58" s="126"/>
      <x:c r="O58" s="126"/>
      <x:c r="P58" s="126"/>
      <x:c r="Q58" s="126"/>
      <x:c r="R58" s="126"/>
      <x:c r="S58" s="126"/>
      <x:c r="T58" s="126"/>
      <x:c r="U58" s="126"/>
      <x:c r="V58" s="126"/>
      <x:c r="W58" s="126"/>
      <x:c r="X58" s="126"/>
      <x:c r="Y58" s="126"/>
      <x:c r="Z58" s="126"/>
      <x:c r="AA58" s="126"/>
      <x:c r="AB58" s="126"/>
      <x:c r="AC58" s="126"/>
      <x:c r="AD58" s="126"/>
      <x:c r="AE58" s="126"/>
      <x:c r="AF58" s="126"/>
      <x:c r="AG58" s="126"/>
      <x:c r="AH58" s="126"/>
      <x:c r="AI58" s="126"/>
      <x:c r="AJ58" s="126"/>
      <x:c r="AK58" s="126"/>
      <x:c r="AL58" s="126"/>
      <x:c r="AM58" s="126"/>
      <x:c r="AN58" s="126"/>
      <x:c r="AO58" s="126"/>
      <x:c r="AP58" s="126"/>
      <x:c r="AQ58" s="126"/>
      <x:c r="AR58" s="126"/>
      <x:c r="AS58" s="126"/>
      <x:c r="AT58" s="126"/>
      <x:c r="AU58" s="126"/>
      <x:c r="AV58" s="126"/>
      <x:c r="AW58" s="126"/>
      <x:c r="AX58" s="126"/>
      <x:c r="AY58" s="126"/>
      <x:c r="AZ58" s="126"/>
      <x:c r="BA58" s="126"/>
      <x:c r="BB58" s="126"/>
      <x:c r="BC58" s="126"/>
      <x:c r="BD58" s="126"/>
      <x:c r="BE58" s="126"/>
    </x:row>
    <x:row r="59" spans="1:57" ht="15" customHeight="1">
      <x:c r="A59" s="42"/>
      <x:c r="B59" s="42" t="str">
        <x:f t="shared" si="15"/>
        <x:v>Shell USA</x:v>
      </x:c>
      <x:c r="D59" s="130"/>
      <x:c r="F59" s="126"/>
      <x:c r="G59" s="126"/>
      <x:c r="H59" s="126"/>
      <x:c r="I59" s="126"/>
      <x:c r="J59" s="126"/>
      <x:c r="K59" s="126"/>
      <x:c r="L59" s="126"/>
      <x:c r="M59" s="126"/>
      <x:c r="N59" s="126"/>
      <x:c r="O59" s="126"/>
      <x:c r="P59" s="126"/>
      <x:c r="Q59" s="126"/>
      <x:c r="R59" s="126"/>
      <x:c r="S59" s="126"/>
      <x:c r="T59" s="126"/>
      <x:c r="U59" s="126"/>
      <x:c r="V59" s="126"/>
      <x:c r="W59" s="126"/>
      <x:c r="X59" s="126"/>
      <x:c r="Y59" s="126"/>
      <x:c r="Z59" s="126"/>
      <x:c r="AA59" s="126"/>
      <x:c r="AB59" s="126"/>
      <x:c r="AC59" s="126"/>
      <x:c r="AD59" s="126"/>
      <x:c r="AE59" s="126"/>
      <x:c r="AF59" s="126"/>
      <x:c r="AG59" s="126"/>
      <x:c r="AH59" s="126"/>
      <x:c r="AI59" s="126"/>
      <x:c r="AJ59" s="126"/>
      <x:c r="AK59" s="126"/>
      <x:c r="AL59" s="126"/>
      <x:c r="AM59" s="126"/>
      <x:c r="AN59" s="126"/>
      <x:c r="AO59" s="126"/>
      <x:c r="AP59" s="126"/>
      <x:c r="AQ59" s="126"/>
      <x:c r="AR59" s="126"/>
      <x:c r="AS59" s="126"/>
      <x:c r="AT59" s="126"/>
      <x:c r="AU59" s="126"/>
      <x:c r="AV59" s="126"/>
      <x:c r="AW59" s="126"/>
      <x:c r="AX59" s="126"/>
      <x:c r="AY59" s="126"/>
      <x:c r="AZ59" s="126"/>
      <x:c r="BA59" s="126"/>
      <x:c r="BB59" s="126"/>
      <x:c r="BC59" s="126"/>
      <x:c r="BD59" s="126"/>
      <x:c r="BE59" s="126"/>
    </x:row>
    <x:row r="60" spans="1:57" ht="15" customHeight="1">
      <x:c r="A60" s="42"/>
      <x:c r="B60" s="42" t="str">
        <x:f t="shared" si="15"/>
        <x:v>Murphy Oil</x:v>
      </x:c>
      <x:c r="D60" s="130"/>
      <x:c r="F60" s="126"/>
      <x:c r="G60" s="126"/>
      <x:c r="H60" s="126"/>
      <x:c r="I60" s="126"/>
      <x:c r="J60" s="126"/>
      <x:c r="K60" s="126"/>
      <x:c r="L60" s="126"/>
      <x:c r="M60" s="126"/>
      <x:c r="N60" s="126"/>
      <x:c r="O60" s="126"/>
      <x:c r="P60" s="126"/>
      <x:c r="Q60" s="126"/>
      <x:c r="R60" s="126"/>
      <x:c r="S60" s="126"/>
      <x:c r="T60" s="126"/>
      <x:c r="U60" s="126"/>
      <x:c r="V60" s="126"/>
      <x:c r="W60" s="126"/>
      <x:c r="X60" s="126"/>
      <x:c r="Y60" s="126"/>
      <x:c r="Z60" s="126"/>
      <x:c r="AA60" s="126"/>
      <x:c r="AB60" s="126"/>
      <x:c r="AC60" s="126"/>
      <x:c r="AD60" s="126"/>
      <x:c r="AE60" s="126"/>
      <x:c r="AF60" s="126"/>
      <x:c r="AG60" s="126"/>
      <x:c r="AH60" s="126"/>
      <x:c r="AI60" s="126"/>
      <x:c r="AJ60" s="126"/>
      <x:c r="AK60" s="126"/>
      <x:c r="AL60" s="126"/>
      <x:c r="AM60" s="126"/>
      <x:c r="AN60" s="126"/>
      <x:c r="AO60" s="126"/>
      <x:c r="AP60" s="126"/>
      <x:c r="AQ60" s="126"/>
      <x:c r="AR60" s="126"/>
      <x:c r="AS60" s="126"/>
      <x:c r="AT60" s="126"/>
      <x:c r="AU60" s="126"/>
      <x:c r="AV60" s="126"/>
      <x:c r="AW60" s="126"/>
      <x:c r="AX60" s="126"/>
      <x:c r="AY60" s="126"/>
      <x:c r="AZ60" s="126"/>
      <x:c r="BA60" s="126"/>
      <x:c r="BB60" s="126"/>
      <x:c r="BC60" s="126"/>
      <x:c r="BD60" s="126"/>
      <x:c r="BE60" s="126"/>
    </x:row>
    <x:row r="61" spans="1:57" ht="15" customHeight="1">
      <x:c r="A61" s="42"/>
      <x:c r="B61" s="42" t="str">
        <x:f t="shared" si="15"/>
        <x:v>PDC Energy</x:v>
      </x:c>
      <x:c r="D61" s="130"/>
      <x:c r="F61" s="126"/>
      <x:c r="G61" s="126"/>
      <x:c r="H61" s="126"/>
      <x:c r="I61" s="126"/>
      <x:c r="J61" s="126"/>
      <x:c r="K61" s="126"/>
      <x:c r="L61" s="126"/>
      <x:c r="M61" s="126"/>
      <x:c r="N61" s="126"/>
      <x:c r="O61" s="126"/>
      <x:c r="P61" s="126"/>
      <x:c r="Q61" s="126"/>
      <x:c r="R61" s="126"/>
      <x:c r="S61" s="126"/>
      <x:c r="T61" s="126"/>
      <x:c r="U61" s="126"/>
      <x:c r="V61" s="126"/>
      <x:c r="W61" s="126"/>
      <x:c r="X61" s="126"/>
      <x:c r="Y61" s="126"/>
      <x:c r="Z61" s="126"/>
      <x:c r="AA61" s="126"/>
      <x:c r="AB61" s="126"/>
      <x:c r="AC61" s="126"/>
      <x:c r="AD61" s="126"/>
      <x:c r="AE61" s="126"/>
      <x:c r="AF61" s="126"/>
      <x:c r="AG61" s="126"/>
      <x:c r="AH61" s="126"/>
      <x:c r="AI61" s="126"/>
      <x:c r="AJ61" s="126"/>
      <x:c r="AK61" s="126"/>
      <x:c r="AL61" s="126"/>
      <x:c r="AM61" s="126"/>
      <x:c r="AN61" s="126"/>
      <x:c r="AO61" s="126"/>
      <x:c r="AP61" s="126"/>
      <x:c r="AQ61" s="126"/>
      <x:c r="AR61" s="126"/>
      <x:c r="AS61" s="126"/>
      <x:c r="AT61" s="126"/>
      <x:c r="AU61" s="126"/>
      <x:c r="AV61" s="126"/>
      <x:c r="AW61" s="126"/>
      <x:c r="AX61" s="126"/>
      <x:c r="AY61" s="126"/>
      <x:c r="AZ61" s="126"/>
      <x:c r="BA61" s="126"/>
      <x:c r="BB61" s="126"/>
      <x:c r="BC61" s="126"/>
      <x:c r="BD61" s="126"/>
      <x:c r="BE61" s="126"/>
    </x:row>
    <x:row r="62" spans="1:57" ht="15" customHeight="1">
      <x:c r="A62" s="42"/>
      <x:c r="B62" s="42" t="str">
        <x:f t="shared" si="15"/>
        <x:v>All Other Customers</x:v>
      </x:c>
      <x:c r="D62" s="130"/>
      <x:c r="F62" s="126"/>
      <x:c r="G62" s="126"/>
      <x:c r="H62" s="126"/>
      <x:c r="I62" s="126"/>
      <x:c r="J62" s="126"/>
      <x:c r="K62" s="126"/>
      <x:c r="L62" s="126"/>
      <x:c r="M62" s="126"/>
      <x:c r="N62" s="126"/>
      <x:c r="O62" s="126"/>
      <x:c r="P62" s="126"/>
      <x:c r="Q62" s="126"/>
      <x:c r="R62" s="126"/>
      <x:c r="S62" s="126"/>
      <x:c r="T62" s="126"/>
      <x:c r="U62" s="126"/>
      <x:c r="V62" s="126"/>
      <x:c r="W62" s="126"/>
      <x:c r="X62" s="126"/>
      <x:c r="Y62" s="126"/>
      <x:c r="Z62" s="126"/>
      <x:c r="AA62" s="126"/>
      <x:c r="AB62" s="126"/>
      <x:c r="AC62" s="126"/>
      <x:c r="AD62" s="126"/>
      <x:c r="AE62" s="126"/>
      <x:c r="AF62" s="126"/>
      <x:c r="AG62" s="126"/>
      <x:c r="AH62" s="126"/>
      <x:c r="AI62" s="126"/>
      <x:c r="AJ62" s="126"/>
      <x:c r="AK62" s="126"/>
      <x:c r="AL62" s="126"/>
      <x:c r="AM62" s="126"/>
      <x:c r="AN62" s="126"/>
      <x:c r="AO62" s="126"/>
      <x:c r="AP62" s="126"/>
      <x:c r="AQ62" s="126"/>
      <x:c r="AR62" s="126"/>
      <x:c r="AS62" s="126"/>
      <x:c r="AT62" s="126"/>
      <x:c r="AU62" s="126"/>
      <x:c r="AV62" s="126"/>
      <x:c r="AW62" s="126"/>
      <x:c r="AX62" s="126"/>
      <x:c r="AY62" s="126"/>
      <x:c r="AZ62" s="126"/>
      <x:c r="BA62" s="126"/>
      <x:c r="BB62" s="126"/>
      <x:c r="BC62" s="126"/>
      <x:c r="BD62" s="126"/>
      <x:c r="BE62" s="126"/>
    </x:row>
    <x:row r="63" spans="1:57" ht="5.0999999999999996" customHeight="1">
      <x:c r="A63" s="42"/>
      <x:c r="F63" s="102"/>
      <x:c r="G63" s="102"/>
      <x:c r="H63" s="102"/>
      <x:c r="I63" s="102"/>
      <x:c r="J63" s="102"/>
      <x:c r="K63" s="102"/>
      <x:c r="L63" s="102"/>
      <x:c r="M63" s="102"/>
      <x:c r="N63" s="102"/>
      <x:c r="O63" s="102"/>
      <x:c r="P63" s="102"/>
      <x:c r="Q63" s="102"/>
      <x:c r="R63" s="102"/>
      <x:c r="S63" s="102"/>
      <x:c r="T63" s="102"/>
      <x:c r="U63" s="102"/>
      <x:c r="V63" s="102"/>
      <x:c r="W63" s="102"/>
      <x:c r="X63" s="102"/>
      <x:c r="Y63" s="102"/>
      <x:c r="Z63" s="102"/>
      <x:c r="AA63" s="102"/>
      <x:c r="AB63" s="102"/>
      <x:c r="AC63" s="102"/>
      <x:c r="AD63" s="102"/>
      <x:c r="AE63" s="102"/>
      <x:c r="AF63" s="102"/>
      <x:c r="AG63" s="102"/>
      <x:c r="AH63" s="102"/>
      <x:c r="AI63" s="102"/>
      <x:c r="AJ63" s="102"/>
      <x:c r="AK63" s="102"/>
      <x:c r="AL63" s="102"/>
      <x:c r="AM63" s="102"/>
      <x:c r="AN63" s="102"/>
      <x:c r="AO63" s="102"/>
      <x:c r="AP63" s="102"/>
      <x:c r="AQ63" s="102"/>
      <x:c r="AR63" s="102"/>
      <x:c r="AS63" s="102"/>
      <x:c r="AT63" s="102"/>
      <x:c r="AU63" s="102"/>
      <x:c r="AV63" s="102"/>
      <x:c r="AW63" s="102"/>
      <x:c r="AX63" s="102"/>
      <x:c r="AY63" s="102"/>
      <x:c r="AZ63" s="102"/>
      <x:c r="BA63" s="102"/>
      <x:c r="BB63" s="102"/>
      <x:c r="BC63" s="102"/>
      <x:c r="BD63" s="102"/>
      <x:c r="BE63" s="102"/>
    </x:row>
    <x:row r="64" spans="1:57" ht="15" customHeight="1">
      <x:c r="A64" s="42"/>
      <x:c r="B64" s="82" t="str">
        <x:f>IFERROR(B50,"--")</x:f>
        <x:v>Receipts</x:v>
      </x:c>
      <x:c r="F64" s="54">
        <x:f>IFERROR(SUM(F51:F63),"--")</x:f>
        <x:v>0</x:v>
      </x:c>
      <x:c r="G64" s="54">
        <x:f t="shared" ref="G64:R64" si="16">IFERROR(SUM(G51:G63),"--")</x:f>
        <x:v>0</x:v>
      </x:c>
      <x:c r="H64" s="54">
        <x:f t="shared" si="16"/>
        <x:v>0</x:v>
      </x:c>
      <x:c r="I64" s="54">
        <x:f t="shared" si="16"/>
        <x:v>0</x:v>
      </x:c>
      <x:c r="J64" s="54">
        <x:f t="shared" si="16"/>
        <x:v>0</x:v>
      </x:c>
      <x:c r="K64" s="54">
        <x:f t="shared" si="16"/>
        <x:v>0</x:v>
      </x:c>
      <x:c r="L64" s="54">
        <x:f t="shared" si="16"/>
        <x:v>0</x:v>
      </x:c>
      <x:c r="M64" s="54">
        <x:f t="shared" si="16"/>
        <x:v>0</x:v>
      </x:c>
      <x:c r="N64" s="54">
        <x:f t="shared" si="16"/>
        <x:v>0</x:v>
      </x:c>
      <x:c r="O64" s="54">
        <x:f t="shared" si="16"/>
        <x:v>0</x:v>
      </x:c>
      <x:c r="P64" s="54">
        <x:f t="shared" si="16"/>
        <x:v>0</x:v>
      </x:c>
      <x:c r="Q64" s="54">
        <x:f t="shared" si="16"/>
        <x:v>0</x:v>
      </x:c>
      <x:c r="R64" s="54">
        <x:f t="shared" si="16"/>
        <x:v>0</x:v>
      </x:c>
      <x:c r="S64" s="54">
        <x:f>IFERROR(SUM(S51:S63),"--")</x:f>
        <x:v>0</x:v>
      </x:c>
      <x:c r="T64" s="54">
        <x:f t="shared" ref="T64:AE64" si="17">IFERROR(SUM(T51:T63),"--")</x:f>
        <x:v>0</x:v>
      </x:c>
      <x:c r="U64" s="54">
        <x:f t="shared" si="17"/>
        <x:v>0</x:v>
      </x:c>
      <x:c r="V64" s="54">
        <x:f t="shared" si="17"/>
        <x:v>0</x:v>
      </x:c>
      <x:c r="W64" s="54">
        <x:f t="shared" si="17"/>
        <x:v>0</x:v>
      </x:c>
      <x:c r="X64" s="54">
        <x:f t="shared" si="17"/>
        <x:v>0</x:v>
      </x:c>
      <x:c r="Y64" s="54">
        <x:f t="shared" si="17"/>
        <x:v>0</x:v>
      </x:c>
      <x:c r="Z64" s="54">
        <x:f t="shared" si="17"/>
        <x:v>0</x:v>
      </x:c>
      <x:c r="AA64" s="54">
        <x:f t="shared" si="17"/>
        <x:v>0</x:v>
      </x:c>
      <x:c r="AB64" s="54">
        <x:f t="shared" si="17"/>
        <x:v>0</x:v>
      </x:c>
      <x:c r="AC64" s="54">
        <x:f t="shared" si="17"/>
        <x:v>0</x:v>
      </x:c>
      <x:c r="AD64" s="54">
        <x:f t="shared" si="17"/>
        <x:v>0</x:v>
      </x:c>
      <x:c r="AE64" s="54">
        <x:f t="shared" si="17"/>
        <x:v>0</x:v>
      </x:c>
      <x:c r="AF64" s="54">
        <x:f>IFERROR(SUM(AF51:AF63),"--")</x:f>
        <x:v>0</x:v>
      </x:c>
      <x:c r="AG64" s="54">
        <x:f t="shared" ref="AG64:BE64" si="18">IFERROR(SUM(AG51:AG63),"--")</x:f>
        <x:v>0</x:v>
      </x:c>
      <x:c r="AH64" s="54">
        <x:f t="shared" si="18"/>
        <x:v>0</x:v>
      </x:c>
      <x:c r="AI64" s="54">
        <x:f t="shared" si="18"/>
        <x:v>0</x:v>
      </x:c>
      <x:c r="AJ64" s="54">
        <x:f t="shared" si="18"/>
        <x:v>0</x:v>
      </x:c>
      <x:c r="AK64" s="54">
        <x:f t="shared" si="18"/>
        <x:v>0</x:v>
      </x:c>
      <x:c r="AL64" s="54">
        <x:f t="shared" si="18"/>
        <x:v>0</x:v>
      </x:c>
      <x:c r="AM64" s="54">
        <x:f t="shared" si="18"/>
        <x:v>0</x:v>
      </x:c>
      <x:c r="AN64" s="54">
        <x:f t="shared" si="18"/>
        <x:v>0</x:v>
      </x:c>
      <x:c r="AO64" s="54">
        <x:f t="shared" si="18"/>
        <x:v>0</x:v>
      </x:c>
      <x:c r="AP64" s="54">
        <x:f t="shared" si="18"/>
        <x:v>0</x:v>
      </x:c>
      <x:c r="AQ64" s="54">
        <x:f t="shared" si="18"/>
        <x:v>0</x:v>
      </x:c>
      <x:c r="AR64" s="54">
        <x:f t="shared" si="18"/>
        <x:v>0</x:v>
      </x:c>
      <x:c r="AS64" s="54">
        <x:f t="shared" si="18"/>
        <x:v>0</x:v>
      </x:c>
      <x:c r="AT64" s="54">
        <x:f t="shared" si="18"/>
        <x:v>0</x:v>
      </x:c>
      <x:c r="AU64" s="54">
        <x:f t="shared" si="18"/>
        <x:v>0</x:v>
      </x:c>
      <x:c r="AV64" s="54">
        <x:f t="shared" si="18"/>
        <x:v>0</x:v>
      </x:c>
      <x:c r="AW64" s="54">
        <x:f t="shared" si="18"/>
        <x:v>0</x:v>
      </x:c>
      <x:c r="AX64" s="54">
        <x:f t="shared" si="18"/>
        <x:v>0</x:v>
      </x:c>
      <x:c r="AY64" s="54">
        <x:f t="shared" si="18"/>
        <x:v>0</x:v>
      </x:c>
      <x:c r="AZ64" s="54">
        <x:f t="shared" si="18"/>
        <x:v>0</x:v>
      </x:c>
      <x:c r="BA64" s="54">
        <x:f t="shared" si="18"/>
        <x:v>0</x:v>
      </x:c>
      <x:c r="BB64" s="54">
        <x:f t="shared" si="18"/>
        <x:v>0</x:v>
      </x:c>
      <x:c r="BC64" s="54">
        <x:f t="shared" si="18"/>
        <x:v>0</x:v>
      </x:c>
      <x:c r="BD64" s="54">
        <x:f t="shared" si="18"/>
        <x:v>0</x:v>
      </x:c>
      <x:c r="BE64" s="54">
        <x:f t="shared" si="18"/>
        <x:v>0</x:v>
      </x:c>
    </x:row>
    <x:row r="1000">
      <x:c r="XX1000" s="163" t="n">
        <x:v>125713</x:v>
      </x:c>
    </x:row>
  </x:sheetData>
  <x:printOptions horizontalCentered="1"/>
  <x:pageMargins left="0.7" right="0.7" top="0.75" bottom="0.75" header="0.3" footer="0.3"/>
  <x:pageSetup scale="38" fitToHeight="3" orientation="landscape" verticalDpi="300" r:id="rId1"/>
  <x:drawing r:id="rId2"/>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FB92FA3-5BA7-4DD4-A91B-AB641C51790B}" mc:Ignorable="x14ac xr xr2 xr3">
  <x:sheetPr codeName="Sheet10">
    <x:tabColor theme="3"/>
  </x:sheetPr>
  <x:dimension ref="B1:R87"/>
  <x:sheetViews>
    <x:sheetView showGridLines="0" zoomScaleNormal="100" workbookViewId="0">
      <x:selection activeCell="D1" sqref="D1"/>
    </x:sheetView>
  </x:sheetViews>
  <x:sheetFormatPr defaultColWidth="16" defaultRowHeight="15.6"/>
  <x:cols>
    <x:col min="1" max="1" width="6.44140625" style="112" customWidth="1"/>
    <x:col min="2" max="2" width="33.33203125" style="112" customWidth="1"/>
    <x:col min="3" max="3" width="24.77734375" style="112" customWidth="1"/>
    <x:col min="4" max="4" width="61.21875" style="112" customWidth="1"/>
    <x:col min="5" max="5" width="16" style="112"/>
    <x:col min="6" max="6" width="16.109375" style="115" bestFit="1" customWidth="1"/>
    <x:col min="7" max="8" width="14.88671875" style="115" hidden="1" customWidth="1"/>
    <x:col min="9" max="14" width="0" style="158" hidden="1" customWidth="1"/>
    <x:col min="15" max="15" width="16" style="158"/>
    <x:col min="16" max="16384" width="16" style="112"/>
  </x:cols>
  <x:sheetData>
    <x:row r="1" spans="2:15" s="111" customFormat="1" ht="16.2" thickBot="1">
      <x:c r="I1" s="157"/>
      <x:c r="J1" s="157"/>
      <x:c r="K1" s="157"/>
      <x:c r="L1" s="157"/>
      <x:c r="M1" s="157"/>
      <x:c r="N1" s="157"/>
      <x:c r="O1" s="157"/>
    </x:row>
    <x:row r="2" spans="2:15" s="1" customFormat="1" ht="31.8" thickBot="1">
      <x:c r="B2" s="154" t="s">
        <x:v>1</x:v>
      </x:c>
      <x:c r="C2" s="155"/>
      <x:c r="D2" s="155"/>
      <x:c r="I2" s="108"/>
      <x:c r="J2" s="108"/>
      <x:c r="K2" s="108"/>
      <x:c r="L2" s="108"/>
      <x:c r="M2" s="108"/>
      <x:c r="N2" s="108"/>
      <x:c r="O2" s="108"/>
    </x:row>
    <x:row r="3" spans="2:15" s="1" customFormat="1" ht="14.4">
      <x:c r="B3" s="6"/>
      <x:c r="C3" s="6"/>
      <x:c r="D3" s="6"/>
      <x:c r="E3" s="6"/>
      <x:c r="F3" s="6"/>
      <x:c r="I3" s="108"/>
      <x:c r="J3" s="108"/>
      <x:c r="K3" s="108"/>
      <x:c r="L3" s="108"/>
      <x:c r="M3" s="108"/>
      <x:c r="N3" s="108"/>
      <x:c r="O3" s="108"/>
    </x:row>
    <x:row r="4" spans="2:15" s="1" customFormat="1" ht="14.4">
      <x:c r="B4" s="6"/>
      <x:c r="C4" s="6"/>
      <x:c r="D4" s="6"/>
      <x:c r="E4" s="6"/>
      <x:c r="F4" s="6"/>
      <x:c r="I4" s="108"/>
      <x:c r="J4" s="108"/>
      <x:c r="K4" s="108"/>
      <x:c r="L4" s="108"/>
      <x:c r="M4" s="108"/>
      <x:c r="N4" s="108"/>
      <x:c r="O4" s="108"/>
    </x:row>
    <x:row r="5" spans="2:15" s="1" customFormat="1" ht="14.4">
      <x:c r="B5" s="6"/>
      <x:c r="C5" s="6"/>
      <x:c r="D5" s="6"/>
      <x:c r="E5" s="6"/>
      <x:c r="F5" s="6"/>
      <x:c r="I5" s="108"/>
      <x:c r="J5" s="108"/>
      <x:c r="K5" s="108"/>
      <x:c r="L5" s="108"/>
      <x:c r="M5" s="108"/>
      <x:c r="N5" s="108"/>
      <x:c r="O5" s="108"/>
    </x:row>
    <x:row r="6" spans="2:15" s="1" customFormat="1" ht="14.4">
      <x:c r="B6" s="6"/>
      <x:c r="C6" s="6"/>
      <x:c r="D6" s="6"/>
      <x:c r="E6" s="6"/>
      <x:c r="F6" s="6"/>
      <x:c r="I6" s="108"/>
      <x:c r="J6" s="108"/>
      <x:c r="K6" s="108"/>
      <x:c r="L6" s="108"/>
      <x:c r="M6" s="108"/>
      <x:c r="N6" s="108"/>
      <x:c r="O6" s="108"/>
    </x:row>
    <x:row r="7" spans="2:15" s="1" customFormat="1" ht="14.4">
      <x:c r="B7" s="6"/>
      <x:c r="C7" s="6"/>
      <x:c r="D7" s="6"/>
      <x:c r="E7" s="6"/>
      <x:c r="F7" s="6"/>
      <x:c r="I7" s="108"/>
      <x:c r="J7" s="108"/>
      <x:c r="K7" s="108"/>
      <x:c r="L7" s="108"/>
      <x:c r="M7" s="108"/>
      <x:c r="N7" s="108"/>
      <x:c r="O7" s="108"/>
    </x:row>
    <x:row r="8" spans="2:15" s="1" customFormat="1" ht="15" thickBot="1">
      <x:c r="B8" s="6"/>
      <x:c r="C8" s="6"/>
      <x:c r="D8" s="6"/>
      <x:c r="E8" s="6"/>
      <x:c r="F8" s="6"/>
      <x:c r="I8" s="108"/>
      <x:c r="J8" s="108"/>
      <x:c r="K8" s="108"/>
      <x:c r="L8" s="108"/>
      <x:c r="M8" s="108"/>
      <x:c r="N8" s="108"/>
      <x:c r="O8" s="108"/>
    </x:row>
    <x:row r="9" spans="2:15" s="1" customFormat="1" ht="22.8" thickBot="1">
      <x:c r="B9" s="151" t="str">
        <x:f>Instructions!B9</x:f>
        <x:v>Where's Our Money?</x:v>
      </x:c>
      <x:c r="C9" s="152"/>
      <x:c r="D9" s="153"/>
      <x:c r="I9" s="108"/>
      <x:c r="J9" s="108"/>
      <x:c r="K9" s="108"/>
      <x:c r="L9" s="108"/>
      <x:c r="M9" s="108"/>
      <x:c r="N9" s="108"/>
      <x:c r="O9" s="108"/>
    </x:row>
    <x:row r="10" spans="2:15" s="111" customFormat="1" ht="16.2" thickBot="1">
      <x:c r="B10" s="113"/>
      <x:c r="C10" s="113"/>
      <x:c r="D10" s="113"/>
      <x:c r="E10" s="112"/>
      <x:c r="F10" s="113"/>
      <x:c r="G10" s="113"/>
      <x:c r="H10" s="113"/>
      <x:c r="I10" s="157"/>
      <x:c r="J10" s="157"/>
      <x:c r="K10" s="157"/>
      <x:c r="L10" s="157"/>
      <x:c r="M10" s="157"/>
      <x:c r="N10" s="157"/>
      <x:c r="O10" s="157"/>
    </x:row>
    <x:row r="11" spans="2:15" s="111" customFormat="1" ht="22.8" thickBot="1">
      <x:c r="B11" s="151" t="s">
        <x:v>184</x:v>
      </x:c>
      <x:c r="C11" s="152"/>
      <x:c r="D11" s="153"/>
      <x:c r="E11" s="112"/>
      <x:c r="I11" s="157"/>
      <x:c r="J11" s="157"/>
      <x:c r="K11" s="157"/>
      <x:c r="L11" s="157"/>
      <x:c r="M11" s="157"/>
      <x:c r="N11" s="157"/>
      <x:c r="O11" s="157"/>
    </x:row>
    <x:row r="12" spans="2:15" s="111" customFormat="1">
      <x:c r="I12" s="157"/>
      <x:c r="J12" s="157"/>
      <x:c r="K12" s="157"/>
      <x:c r="L12" s="157"/>
      <x:c r="M12" s="157"/>
      <x:c r="N12" s="157"/>
      <x:c r="O12" s="157"/>
    </x:row>
    <x:row r="13" spans="2:15">
      <x:c r="B13" s="114" t="s">
        <x:v>185</x:v>
      </x:c>
      <x:c r="F13" s="112"/>
      <x:c r="G13" s="112"/>
      <x:c r="H13" s="112"/>
    </x:row>
    <x:row r="14" spans="2:15" ht="16.2" thickBot="1">
      <x:c r="G14" s="116"/>
      <x:c r="H14" s="116"/>
    </x:row>
    <x:row r="15" spans="2:15" ht="16.8" thickTop="1" thickBot="1">
      <x:c r="B15" s="117" t="s">
        <x:v>186</x:v>
      </x:c>
      <x:c r="C15" s="117" t="s">
        <x:v>187</x:v>
      </x:c>
      <x:c r="D15" s="117" t="s">
        <x:v>188</x:v>
      </x:c>
      <x:c r="F15" s="111"/>
    </x:row>
    <x:row r="16" spans="2:15" ht="16.2" thickTop="1">
      <x:c r="F16" s="111"/>
    </x:row>
    <x:row r="17" spans="2:14" ht="15" customHeight="1">
      <x:c r="B17" s="150" t="s">
        <x:v>191</x:v>
      </x:c>
      <x:c r="C17" s="150"/>
      <x:c r="D17" s="150"/>
      <x:c r="F17" s="111"/>
    </x:row>
    <x:row r="18" spans="2:14">
      <x:c r="B18" s="118">
        <x:v>1</x:v>
      </x:c>
      <x:c r="C18" s="119">
        <x:v>1</x:v>
      </x:c>
      <x:c r="D18" s="120"/>
      <x:c r="F18" s="111"/>
      <x:c r="G18" s="121"/>
      <x:c r="I18" s="159" t="s">
        <x:v>221</x:v>
      </x:c>
      <x:c r="J18" s="159" t="s">
        <x:v>222</x:v>
      </x:c>
      <x:c r="K18" s="159" t="s">
        <x:v>223</x:v>
      </x:c>
      <x:c r="L18" s="159" t="s">
        <x:v>224</x:v>
      </x:c>
      <x:c r="M18" s="159" t="s">
        <x:v>225</x:v>
      </x:c>
      <x:c r="N18" s="159" t="s">
        <x:v>226</x:v>
      </x:c>
    </x:row>
    <x:row r="19" spans="2:14">
      <x:c r="F19" s="111"/>
      <x:c r="G19" s="121"/>
    </x:row>
    <x:row r="20" spans="2:14" ht="15" customHeight="1">
      <x:c r="B20" s="150" t="s">
        <x:v>192</x:v>
      </x:c>
      <x:c r="C20" s="150"/>
      <x:c r="D20" s="150"/>
      <x:c r="F20" s="111"/>
      <x:c r="G20" s="121"/>
    </x:row>
    <x:row r="21" spans="2:14">
      <x:c r="B21" s="122">
        <x:v>2</x:v>
      </x:c>
      <x:c r="C21" s="123">
        <x:v>1</x:v>
      </x:c>
      <x:c r="D21" s="120"/>
      <x:c r="F21" s="111"/>
      <x:c r="G21" s="121"/>
      <x:c r="I21" s="159" t="s">
        <x:v>227</x:v>
      </x:c>
      <x:c r="J21" s="159" t="s">
        <x:v>228</x:v>
      </x:c>
      <x:c r="K21" s="159" t="s">
        <x:v>229</x:v>
      </x:c>
      <x:c r="L21" s="159" t="s">
        <x:v>230</x:v>
      </x:c>
      <x:c r="M21" s="159" t="s">
        <x:v>231</x:v>
      </x:c>
      <x:c r="N21" s="159" t="s">
        <x:v>232</x:v>
      </x:c>
    </x:row>
    <x:row r="22" spans="2:14">
      <x:c r="F22" s="111"/>
      <x:c r="G22" s="121"/>
    </x:row>
    <x:row r="23" spans="2:14" ht="15" customHeight="1">
      <x:c r="B23" s="150" t="s">
        <x:v>193</x:v>
      </x:c>
      <x:c r="C23" s="150"/>
      <x:c r="D23" s="150"/>
      <x:c r="F23" s="111"/>
      <x:c r="G23" s="121"/>
    </x:row>
    <x:row r="24" spans="2:14">
      <x:c r="B24" s="122">
        <x:v>3</x:v>
      </x:c>
      <x:c r="C24" s="123">
        <x:v>1</x:v>
      </x:c>
      <x:c r="D24" s="120"/>
      <x:c r="F24" s="111"/>
      <x:c r="G24" s="121"/>
      <x:c r="I24" s="157" t="s">
        <x:v>233</x:v>
      </x:c>
      <x:c r="J24" s="157" t="s">
        <x:v>234</x:v>
      </x:c>
      <x:c r="K24" s="157" t="s">
        <x:v>235</x:v>
      </x:c>
      <x:c r="L24" s="157" t="s">
        <x:v>236</x:v>
      </x:c>
      <x:c r="M24" s="157" t="s">
        <x:v>237</x:v>
      </x:c>
      <x:c r="N24" s="157" t="s">
        <x:v>238</x:v>
      </x:c>
    </x:row>
    <x:row r="25" spans="2:14">
      <x:c r="F25" s="111"/>
      <x:c r="G25" s="121"/>
    </x:row>
    <x:row r="26" spans="2:14" ht="15" customHeight="1">
      <x:c r="B26" s="150" t="s">
        <x:v>194</x:v>
      </x:c>
      <x:c r="C26" s="150"/>
      <x:c r="D26" s="150"/>
      <x:c r="F26" s="111"/>
      <x:c r="G26" s="121"/>
    </x:row>
    <x:row r="27" spans="2:14">
      <x:c r="B27" s="122">
        <x:v>4</x:v>
      </x:c>
      <x:c r="C27" s="123">
        <x:v>1</x:v>
      </x:c>
      <x:c r="D27" s="120"/>
      <x:c r="F27" s="111"/>
      <x:c r="G27" s="121"/>
      <x:c r="I27" s="157" t="s">
        <x:v>239</x:v>
      </x:c>
      <x:c r="J27" s="157" t="s">
        <x:v>240</x:v>
      </x:c>
      <x:c r="K27" s="157" t="s">
        <x:v>241</x:v>
      </x:c>
      <x:c r="L27" s="157" t="s">
        <x:v>242</x:v>
      </x:c>
      <x:c r="M27" s="157" t="s">
        <x:v>243</x:v>
      </x:c>
      <x:c r="N27" s="157" t="s">
        <x:v>244</x:v>
      </x:c>
    </x:row>
    <x:row r="28" spans="2:14">
      <x:c r="B28" s="124"/>
      <x:c r="C28" s="124"/>
      <x:c r="F28" s="111"/>
      <x:c r="G28" s="121"/>
    </x:row>
    <x:row r="29" spans="2:14" ht="15" customHeight="1">
      <x:c r="B29" s="150" t="s">
        <x:v>195</x:v>
      </x:c>
      <x:c r="C29" s="150"/>
      <x:c r="D29" s="150"/>
      <x:c r="F29" s="111"/>
      <x:c r="G29" s="121"/>
    </x:row>
    <x:row r="30" spans="2:14">
      <x:c r="B30" s="122">
        <x:v>5</x:v>
      </x:c>
      <x:c r="C30" s="123">
        <x:v>1</x:v>
      </x:c>
      <x:c r="D30" s="120"/>
      <x:c r="F30" s="111"/>
      <x:c r="G30" s="121"/>
      <x:c r="I30" s="157" t="s">
        <x:v>245</x:v>
      </x:c>
      <x:c r="J30" s="157" t="s">
        <x:v>246</x:v>
      </x:c>
      <x:c r="K30" s="157" t="s">
        <x:v>247</x:v>
      </x:c>
      <x:c r="L30" s="157" t="s">
        <x:v>248</x:v>
      </x:c>
      <x:c r="M30" s="157" t="s">
        <x:v>249</x:v>
      </x:c>
      <x:c r="N30" s="157" t="s">
        <x:v>250</x:v>
      </x:c>
    </x:row>
    <x:row r="31" spans="2:14">
      <x:c r="B31" s="124"/>
      <x:c r="C31" s="124"/>
      <x:c r="F31" s="111"/>
      <x:c r="G31" s="121"/>
    </x:row>
    <x:row r="32" spans="2:14" ht="15" customHeight="1">
      <x:c r="B32" s="150" t="s">
        <x:v>196</x:v>
      </x:c>
      <x:c r="C32" s="150"/>
      <x:c r="D32" s="150"/>
      <x:c r="F32" s="111"/>
      <x:c r="G32" s="121"/>
    </x:row>
    <x:row r="33" spans="2:14">
      <x:c r="B33" s="122">
        <x:v>6</x:v>
      </x:c>
      <x:c r="C33" s="123">
        <x:v>1</x:v>
      </x:c>
      <x:c r="D33" s="120"/>
      <x:c r="F33" s="111"/>
      <x:c r="G33" s="121"/>
      <x:c r="I33" s="157" t="s">
        <x:v>251</x:v>
      </x:c>
      <x:c r="J33" s="157" t="s">
        <x:v>252</x:v>
      </x:c>
      <x:c r="K33" s="157" t="s">
        <x:v>253</x:v>
      </x:c>
      <x:c r="L33" s="157" t="s">
        <x:v>254</x:v>
      </x:c>
      <x:c r="M33" s="157" t="s">
        <x:v>255</x:v>
      </x:c>
      <x:c r="N33" s="157" t="s">
        <x:v>256</x:v>
      </x:c>
    </x:row>
    <x:row r="34" spans="2:14">
      <x:c r="F34" s="111"/>
      <x:c r="G34" s="121"/>
    </x:row>
    <x:row r="35" spans="2:14" ht="15" customHeight="1">
      <x:c r="B35" s="150" t="s">
        <x:v>197</x:v>
      </x:c>
      <x:c r="C35" s="150"/>
      <x:c r="D35" s="150"/>
      <x:c r="F35" s="111"/>
      <x:c r="G35" s="121"/>
    </x:row>
    <x:row r="36" spans="2:14">
      <x:c r="B36" s="122">
        <x:v>7</x:v>
      </x:c>
      <x:c r="C36" s="123">
        <x:v>1</x:v>
      </x:c>
      <x:c r="D36" s="120"/>
      <x:c r="F36" s="111"/>
      <x:c r="G36" s="121"/>
      <x:c r="I36" s="157" t="s">
        <x:v>257</x:v>
      </x:c>
      <x:c r="J36" s="157" t="s">
        <x:v>258</x:v>
      </x:c>
      <x:c r="K36" s="157" t="s">
        <x:v>259</x:v>
      </x:c>
      <x:c r="L36" s="157" t="s">
        <x:v>260</x:v>
      </x:c>
      <x:c r="M36" s="157" t="s">
        <x:v>261</x:v>
      </x:c>
      <x:c r="N36" s="157" t="s">
        <x:v>262</x:v>
      </x:c>
    </x:row>
    <x:row r="37" spans="2:14">
      <x:c r="F37" s="111"/>
      <x:c r="G37" s="121"/>
    </x:row>
    <x:row r="38" spans="2:14" ht="15" customHeight="1">
      <x:c r="B38" s="150" t="s">
        <x:v>198</x:v>
      </x:c>
      <x:c r="C38" s="150"/>
      <x:c r="D38" s="150"/>
      <x:c r="F38" s="111"/>
      <x:c r="G38" s="121"/>
    </x:row>
    <x:row r="39" spans="2:14">
      <x:c r="B39" s="122">
        <x:v>8</x:v>
      </x:c>
      <x:c r="C39" s="123">
        <x:v>1</x:v>
      </x:c>
      <x:c r="D39" s="120"/>
      <x:c r="F39" s="111"/>
      <x:c r="G39" s="121"/>
      <x:c r="I39" s="157" t="s">
        <x:v>263</x:v>
      </x:c>
      <x:c r="J39" s="157" t="s">
        <x:v>264</x:v>
      </x:c>
      <x:c r="K39" s="157" t="s">
        <x:v>265</x:v>
      </x:c>
      <x:c r="L39" s="157" t="s">
        <x:v>266</x:v>
      </x:c>
      <x:c r="M39" s="157" t="s">
        <x:v>267</x:v>
      </x:c>
      <x:c r="N39" s="157" t="s">
        <x:v>268</x:v>
      </x:c>
    </x:row>
    <x:row r="40" spans="2:14">
      <x:c r="B40" s="124"/>
      <x:c r="C40" s="124"/>
      <x:c r="F40" s="111"/>
      <x:c r="G40" s="121"/>
    </x:row>
    <x:row r="41" spans="2:14" ht="30" customHeight="1">
      <x:c r="B41" s="150" t="s">
        <x:v>199</x:v>
      </x:c>
      <x:c r="C41" s="150"/>
      <x:c r="D41" s="150"/>
      <x:c r="F41" s="111"/>
      <x:c r="G41" s="121"/>
    </x:row>
    <x:row r="42" spans="2:14">
      <x:c r="B42" s="122">
        <x:v>9</x:v>
      </x:c>
      <x:c r="C42" s="123">
        <x:v>1</x:v>
      </x:c>
      <x:c r="D42" s="120"/>
      <x:c r="F42" s="111"/>
      <x:c r="G42" s="121"/>
      <x:c r="I42" s="157" t="s">
        <x:v>269</x:v>
      </x:c>
      <x:c r="J42" s="157" t="s">
        <x:v>270</x:v>
      </x:c>
      <x:c r="K42" s="157" t="s">
        <x:v>271</x:v>
      </x:c>
      <x:c r="L42" s="157" t="s">
        <x:v>272</x:v>
      </x:c>
      <x:c r="M42" s="157" t="s">
        <x:v>273</x:v>
      </x:c>
      <x:c r="N42" s="157" t="s">
        <x:v>274</x:v>
      </x:c>
    </x:row>
    <x:row r="43" spans="2:14">
      <x:c r="B43" s="124"/>
      <x:c r="C43" s="124"/>
      <x:c r="F43" s="111"/>
      <x:c r="G43" s="121"/>
    </x:row>
    <x:row r="44" spans="2:14" ht="30" customHeight="1">
      <x:c r="B44" s="150" t="s">
        <x:v>200</x:v>
      </x:c>
      <x:c r="C44" s="150"/>
      <x:c r="D44" s="150"/>
      <x:c r="F44" s="111"/>
      <x:c r="G44" s="121"/>
    </x:row>
    <x:row r="45" spans="2:14">
      <x:c r="B45" s="122">
        <x:v>10</x:v>
      </x:c>
      <x:c r="C45" s="123">
        <x:v>1</x:v>
      </x:c>
      <x:c r="D45" s="120"/>
      <x:c r="F45" s="111"/>
      <x:c r="G45" s="121"/>
      <x:c r="I45" s="157" t="s">
        <x:v>269</x:v>
      </x:c>
      <x:c r="J45" s="157" t="s">
        <x:v>270</x:v>
      </x:c>
      <x:c r="K45" s="157" t="s">
        <x:v>271</x:v>
      </x:c>
      <x:c r="L45" s="157" t="s">
        <x:v>272</x:v>
      </x:c>
      <x:c r="M45" s="157" t="s">
        <x:v>273</x:v>
      </x:c>
      <x:c r="N45" s="157" t="s">
        <x:v>274</x:v>
      </x:c>
    </x:row>
    <x:row r="46" spans="2:14">
      <x:c r="B46" s="124"/>
      <x:c r="C46" s="124"/>
      <x:c r="F46" s="111"/>
      <x:c r="G46" s="121"/>
    </x:row>
    <x:row r="47" spans="2:14" ht="15" customHeight="1">
      <x:c r="B47" s="150" t="s">
        <x:v>201</x:v>
      </x:c>
      <x:c r="C47" s="150"/>
      <x:c r="D47" s="150"/>
      <x:c r="F47" s="111"/>
      <x:c r="G47" s="121"/>
    </x:row>
    <x:row r="48" spans="2:14">
      <x:c r="B48" s="122">
        <x:v>11</x:v>
      </x:c>
      <x:c r="C48" s="123">
        <x:v>1</x:v>
      </x:c>
      <x:c r="D48" s="120"/>
      <x:c r="F48" s="111"/>
      <x:c r="G48" s="121"/>
      <x:c r="I48" s="157" t="s">
        <x:v>275</x:v>
      </x:c>
      <x:c r="J48" s="157" t="s">
        <x:v>276</x:v>
      </x:c>
      <x:c r="K48" s="157" t="s">
        <x:v>277</x:v>
      </x:c>
      <x:c r="L48" s="157" t="s">
        <x:v>278</x:v>
      </x:c>
      <x:c r="M48" s="157" t="s">
        <x:v>279</x:v>
      </x:c>
      <x:c r="N48" s="157" t="s">
        <x:v>280</x:v>
      </x:c>
    </x:row>
    <x:row r="49" spans="2:14">
      <x:c r="B49" s="124"/>
      <x:c r="C49" s="124"/>
      <x:c r="F49" s="111"/>
      <x:c r="G49" s="121"/>
    </x:row>
    <x:row r="50" spans="2:14" ht="15" customHeight="1">
      <x:c r="B50" s="150" t="s">
        <x:v>202</x:v>
      </x:c>
      <x:c r="C50" s="150"/>
      <x:c r="D50" s="150"/>
      <x:c r="F50" s="111"/>
      <x:c r="G50" s="121"/>
    </x:row>
    <x:row r="51" spans="2:14">
      <x:c r="B51" s="122">
        <x:v>12</x:v>
      </x:c>
      <x:c r="C51" s="123">
        <x:v>1</x:v>
      </x:c>
      <x:c r="D51" s="120"/>
      <x:c r="F51" s="111"/>
      <x:c r="G51" s="121"/>
      <x:c r="I51" s="157" t="s">
        <x:v>281</x:v>
      </x:c>
      <x:c r="J51" s="157" t="s">
        <x:v>282</x:v>
      </x:c>
      <x:c r="K51" s="157" t="s">
        <x:v>283</x:v>
      </x:c>
      <x:c r="L51" s="157" t="s">
        <x:v>284</x:v>
      </x:c>
      <x:c r="M51" s="157" t="s">
        <x:v>285</x:v>
      </x:c>
      <x:c r="N51" s="157" t="s">
        <x:v>286</x:v>
      </x:c>
    </x:row>
    <x:row r="52" spans="2:14">
      <x:c r="B52" s="124"/>
      <x:c r="C52" s="124"/>
      <x:c r="F52" s="111"/>
      <x:c r="G52" s="121"/>
    </x:row>
    <x:row r="53" spans="2:14" ht="15" customHeight="1">
      <x:c r="B53" s="150" t="s">
        <x:v>203</x:v>
      </x:c>
      <x:c r="C53" s="150"/>
      <x:c r="D53" s="150"/>
      <x:c r="F53" s="111"/>
      <x:c r="G53" s="121"/>
    </x:row>
    <x:row r="54" spans="2:14">
      <x:c r="B54" s="122">
        <x:v>13</x:v>
      </x:c>
      <x:c r="C54" s="123">
        <x:v>1</x:v>
      </x:c>
      <x:c r="D54" s="120"/>
      <x:c r="F54" s="111"/>
      <x:c r="G54" s="121"/>
      <x:c r="I54" s="157" t="s">
        <x:v>275</x:v>
      </x:c>
      <x:c r="J54" s="157" t="s">
        <x:v>276</x:v>
      </x:c>
      <x:c r="K54" s="157" t="s">
        <x:v>277</x:v>
      </x:c>
      <x:c r="L54" s="157" t="s">
        <x:v>278</x:v>
      </x:c>
      <x:c r="M54" s="157" t="s">
        <x:v>279</x:v>
      </x:c>
      <x:c r="N54" s="157" t="s">
        <x:v>280</x:v>
      </x:c>
    </x:row>
    <x:row r="55" spans="2:14">
      <x:c r="B55" s="124"/>
      <x:c r="C55" s="124"/>
      <x:c r="F55" s="111"/>
      <x:c r="G55" s="121"/>
    </x:row>
    <x:row r="56" spans="2:14" ht="15" customHeight="1">
      <x:c r="B56" s="150" t="s">
        <x:v>204</x:v>
      </x:c>
      <x:c r="C56" s="150"/>
      <x:c r="D56" s="150"/>
      <x:c r="F56" s="111"/>
      <x:c r="G56" s="121"/>
    </x:row>
    <x:row r="57" spans="2:14">
      <x:c r="B57" s="122">
        <x:v>14</x:v>
      </x:c>
      <x:c r="C57" s="123">
        <x:v>1</x:v>
      </x:c>
      <x:c r="D57" s="120"/>
      <x:c r="F57" s="111"/>
      <x:c r="G57" s="121"/>
      <x:c r="I57" s="157" t="s">
        <x:v>287</x:v>
      </x:c>
      <x:c r="J57" s="157" t="s">
        <x:v>288</x:v>
      </x:c>
      <x:c r="K57" s="157" t="s">
        <x:v>289</x:v>
      </x:c>
      <x:c r="L57" s="157" t="s">
        <x:v>290</x:v>
      </x:c>
      <x:c r="M57" s="157" t="s">
        <x:v>291</x:v>
      </x:c>
      <x:c r="N57" s="157" t="s">
        <x:v>292</x:v>
      </x:c>
    </x:row>
    <x:row r="58" spans="2:14">
      <x:c r="B58" s="125"/>
      <x:c r="C58" s="125"/>
      <x:c r="D58" s="125"/>
      <x:c r="F58" s="111"/>
    </x:row>
    <x:row r="59" spans="2:14" ht="15" customHeight="1">
      <x:c r="B59" s="150" t="s">
        <x:v>205</x:v>
      </x:c>
      <x:c r="C59" s="150"/>
      <x:c r="D59" s="150"/>
      <x:c r="F59" s="111"/>
      <x:c r="G59" s="121"/>
    </x:row>
    <x:row r="60" spans="2:14">
      <x:c r="B60" s="122">
        <x:v>15</x:v>
      </x:c>
      <x:c r="C60" s="123">
        <x:v>1</x:v>
      </x:c>
      <x:c r="D60" s="120"/>
      <x:c r="F60" s="111"/>
      <x:c r="G60" s="121"/>
      <x:c r="I60" s="157" t="s">
        <x:v>293</x:v>
      </x:c>
      <x:c r="J60" s="157" t="s">
        <x:v>294</x:v>
      </x:c>
      <x:c r="K60" s="157" t="s">
        <x:v>295</x:v>
      </x:c>
      <x:c r="L60" s="157" t="s">
        <x:v>296</x:v>
      </x:c>
      <x:c r="M60" s="157" t="s">
        <x:v>297</x:v>
      </x:c>
      <x:c r="N60" s="157" t="s">
        <x:v>298</x:v>
      </x:c>
    </x:row>
    <x:row r="61" spans="2:14">
      <x:c r="B61" s="124"/>
      <x:c r="C61" s="124"/>
      <x:c r="F61" s="111"/>
      <x:c r="G61" s="121"/>
    </x:row>
    <x:row r="62" spans="2:14" ht="15" customHeight="1">
      <x:c r="B62" s="150" t="s">
        <x:v>206</x:v>
      </x:c>
      <x:c r="C62" s="150"/>
      <x:c r="D62" s="150"/>
      <x:c r="F62" s="111"/>
      <x:c r="G62" s="121"/>
    </x:row>
    <x:row r="63" spans="2:14">
      <x:c r="B63" s="122">
        <x:v>16</x:v>
      </x:c>
      <x:c r="C63" s="123">
        <x:v>1</x:v>
      </x:c>
      <x:c r="D63" s="120"/>
      <x:c r="F63" s="111"/>
      <x:c r="G63" s="121"/>
      <x:c r="I63" s="157" t="s">
        <x:v>299</x:v>
      </x:c>
      <x:c r="J63" s="157" t="s">
        <x:v>300</x:v>
      </x:c>
      <x:c r="K63" s="157" t="s">
        <x:v>301</x:v>
      </x:c>
      <x:c r="L63" s="157" t="s">
        <x:v>302</x:v>
      </x:c>
      <x:c r="M63" s="157" t="s">
        <x:v>303</x:v>
      </x:c>
      <x:c r="N63" s="157" t="s">
        <x:v>304</x:v>
      </x:c>
    </x:row>
    <x:row r="64" spans="2:14">
      <x:c r="B64" s="124"/>
      <x:c r="C64" s="124"/>
      <x:c r="F64" s="111"/>
      <x:c r="G64" s="121"/>
    </x:row>
    <x:row r="65" spans="2:14" ht="15" customHeight="1">
      <x:c r="B65" s="150" t="s">
        <x:v>207</x:v>
      </x:c>
      <x:c r="C65" s="150"/>
      <x:c r="D65" s="150"/>
      <x:c r="F65" s="111"/>
      <x:c r="G65" s="121"/>
    </x:row>
    <x:row r="66" spans="2:14">
      <x:c r="B66" s="122">
        <x:v>17</x:v>
      </x:c>
      <x:c r="C66" s="123">
        <x:v>1</x:v>
      </x:c>
      <x:c r="D66" s="120"/>
      <x:c r="F66" s="111"/>
      <x:c r="G66" s="121"/>
      <x:c r="I66" s="157" t="s">
        <x:v>305</x:v>
      </x:c>
      <x:c r="J66" s="157" t="s">
        <x:v>306</x:v>
      </x:c>
      <x:c r="K66" s="157" t="s">
        <x:v>307</x:v>
      </x:c>
      <x:c r="L66" s="157" t="s">
        <x:v>308</x:v>
      </x:c>
      <x:c r="M66" s="157" t="s">
        <x:v>309</x:v>
      </x:c>
      <x:c r="N66" s="157" t="s">
        <x:v>310</x:v>
      </x:c>
    </x:row>
    <x:row r="67" spans="2:14">
      <x:c r="B67" s="124"/>
      <x:c r="C67" s="124"/>
      <x:c r="F67" s="111"/>
      <x:c r="G67" s="121"/>
    </x:row>
    <x:row r="68" spans="2:14" ht="15" customHeight="1">
      <x:c r="B68" s="150" t="s">
        <x:v>208</x:v>
      </x:c>
      <x:c r="C68" s="150"/>
      <x:c r="D68" s="150"/>
      <x:c r="F68" s="111"/>
      <x:c r="G68" s="121"/>
    </x:row>
    <x:row r="69" spans="2:14">
      <x:c r="B69" s="122">
        <x:v>18</x:v>
      </x:c>
      <x:c r="C69" s="123">
        <x:v>1</x:v>
      </x:c>
      <x:c r="D69" s="120"/>
      <x:c r="F69" s="111"/>
      <x:c r="G69" s="121"/>
      <x:c r="I69" s="157" t="s">
        <x:v>311</x:v>
      </x:c>
      <x:c r="J69" s="157" t="s">
        <x:v>312</x:v>
      </x:c>
      <x:c r="K69" s="157" t="s">
        <x:v>313</x:v>
      </x:c>
      <x:c r="L69" s="157" t="s">
        <x:v>314</x:v>
      </x:c>
      <x:c r="M69" s="157" t="s">
        <x:v>315</x:v>
      </x:c>
      <x:c r="N69" s="157" t="s">
        <x:v>316</x:v>
      </x:c>
    </x:row>
    <x:row r="70" spans="2:14">
      <x:c r="B70" s="124"/>
      <x:c r="C70" s="124"/>
      <x:c r="F70" s="111"/>
      <x:c r="G70" s="121"/>
    </x:row>
    <x:row r="71" spans="2:14" ht="15" customHeight="1">
      <x:c r="B71" s="150" t="s">
        <x:v>209</x:v>
      </x:c>
      <x:c r="C71" s="150"/>
      <x:c r="D71" s="150"/>
      <x:c r="F71" s="111"/>
      <x:c r="G71" s="121"/>
    </x:row>
    <x:row r="72" spans="2:14">
      <x:c r="B72" s="122">
        <x:v>19</x:v>
      </x:c>
      <x:c r="C72" s="123">
        <x:v>1</x:v>
      </x:c>
      <x:c r="D72" s="120"/>
      <x:c r="F72" s="111"/>
      <x:c r="G72" s="121"/>
      <x:c r="I72" s="157" t="s">
        <x:v>317</x:v>
      </x:c>
      <x:c r="J72" s="157" t="s">
        <x:v>318</x:v>
      </x:c>
      <x:c r="K72" s="157" t="s">
        <x:v>319</x:v>
      </x:c>
      <x:c r="L72" s="157" t="s">
        <x:v>320</x:v>
      </x:c>
      <x:c r="M72" s="157" t="s">
        <x:v>321</x:v>
      </x:c>
      <x:c r="N72" s="157" t="s">
        <x:v>322</x:v>
      </x:c>
    </x:row>
    <x:row r="73" spans="2:14">
      <x:c r="B73" s="124"/>
      <x:c r="C73" s="124"/>
      <x:c r="F73" s="111"/>
      <x:c r="G73" s="121"/>
    </x:row>
    <x:row r="74" spans="2:14" ht="15" customHeight="1">
      <x:c r="B74" s="150" t="s">
        <x:v>210</x:v>
      </x:c>
      <x:c r="C74" s="150"/>
      <x:c r="D74" s="150"/>
      <x:c r="F74" s="111"/>
      <x:c r="G74" s="121"/>
    </x:row>
    <x:row r="75" spans="2:14">
      <x:c r="B75" s="122">
        <x:v>20</x:v>
      </x:c>
      <x:c r="C75" s="123">
        <x:v>1</x:v>
      </x:c>
      <x:c r="D75" s="120"/>
      <x:c r="F75" s="111"/>
      <x:c r="G75" s="121"/>
      <x:c r="I75" s="157" t="s">
        <x:v>323</x:v>
      </x:c>
      <x:c r="J75" s="157" t="s">
        <x:v>324</x:v>
      </x:c>
      <x:c r="K75" s="157" t="s">
        <x:v>325</x:v>
      </x:c>
      <x:c r="L75" s="157" t="s">
        <x:v>326</x:v>
      </x:c>
      <x:c r="M75" s="157" t="s">
        <x:v>327</x:v>
      </x:c>
      <x:c r="N75" s="157" t="s">
        <x:v>328</x:v>
      </x:c>
    </x:row>
    <x:row r="76" spans="2:14">
      <x:c r="B76" s="125"/>
      <x:c r="C76" s="125"/>
      <x:c r="D76" s="125"/>
      <x:c r="F76" s="111"/>
    </x:row>
    <x:row r="77" spans="2:14" ht="15" customHeight="1">
      <x:c r="B77" s="150" t="s">
        <x:v>211</x:v>
      </x:c>
      <x:c r="C77" s="150"/>
      <x:c r="D77" s="150"/>
      <x:c r="F77" s="111"/>
      <x:c r="G77" s="121"/>
    </x:row>
    <x:row r="78" spans="2:14">
      <x:c r="B78" s="122">
        <x:v>21</x:v>
      </x:c>
      <x:c r="C78" s="123">
        <x:v>1</x:v>
      </x:c>
      <x:c r="D78" s="120"/>
      <x:c r="F78" s="111"/>
      <x:c r="G78" s="121"/>
      <x:c r="I78" s="157" t="s">
        <x:v>329</x:v>
      </x:c>
      <x:c r="J78" s="157" t="s">
        <x:v>330</x:v>
      </x:c>
      <x:c r="K78" s="157" t="s">
        <x:v>331</x:v>
      </x:c>
      <x:c r="L78" s="157" t="s">
        <x:v>332</x:v>
      </x:c>
      <x:c r="M78" s="157" t="s">
        <x:v>333</x:v>
      </x:c>
      <x:c r="N78" s="157" t="s">
        <x:v>334</x:v>
      </x:c>
    </x:row>
    <x:row r="79" spans="2:14">
      <x:c r="B79" s="124"/>
      <x:c r="C79" s="124"/>
      <x:c r="F79" s="111"/>
      <x:c r="G79" s="121"/>
    </x:row>
    <x:row r="80" spans="2:14" ht="15" customHeight="1">
      <x:c r="B80" s="150" t="s">
        <x:v>212</x:v>
      </x:c>
      <x:c r="C80" s="150"/>
      <x:c r="D80" s="150"/>
      <x:c r="F80" s="111"/>
      <x:c r="G80" s="121"/>
    </x:row>
    <x:row r="81" spans="2:14">
      <x:c r="B81" s="122">
        <x:v>22</x:v>
      </x:c>
      <x:c r="C81" s="123">
        <x:v>1</x:v>
      </x:c>
      <x:c r="D81" s="120"/>
      <x:c r="F81" s="111"/>
      <x:c r="G81" s="121"/>
      <x:c r="I81" s="157" t="s">
        <x:v>335</x:v>
      </x:c>
      <x:c r="J81" s="157" t="s">
        <x:v>336</x:v>
      </x:c>
      <x:c r="K81" s="157" t="s">
        <x:v>337</x:v>
      </x:c>
      <x:c r="L81" s="157" t="s">
        <x:v>338</x:v>
      </x:c>
      <x:c r="M81" s="157" t="s">
        <x:v>339</x:v>
      </x:c>
      <x:c r="N81" s="157" t="s">
        <x:v>340</x:v>
      </x:c>
    </x:row>
    <x:row r="82" spans="2:14">
      <x:c r="B82" s="124"/>
      <x:c r="C82" s="124"/>
      <x:c r="F82" s="111"/>
      <x:c r="G82" s="121"/>
    </x:row>
    <x:row r="83" spans="2:14" ht="30" customHeight="1">
      <x:c r="B83" s="150" t="s">
        <x:v>213</x:v>
      </x:c>
      <x:c r="C83" s="150"/>
      <x:c r="D83" s="150"/>
      <x:c r="F83" s="111"/>
      <x:c r="G83" s="121"/>
    </x:row>
    <x:row r="84" spans="2:14">
      <x:c r="B84" s="122">
        <x:v>23</x:v>
      </x:c>
      <x:c r="C84" s="123">
        <x:v>1</x:v>
      </x:c>
      <x:c r="D84" s="120"/>
      <x:c r="F84" s="111"/>
      <x:c r="G84" s="121"/>
      <x:c r="I84" s="157" t="s">
        <x:v>341</x:v>
      </x:c>
      <x:c r="J84" s="157" t="s">
        <x:v>342</x:v>
      </x:c>
      <x:c r="K84" s="157" t="s">
        <x:v>343</x:v>
      </x:c>
      <x:c r="L84" s="157" t="s">
        <x:v>344</x:v>
      </x:c>
      <x:c r="M84" s="158" t="s">
        <x:v>345</x:v>
      </x:c>
      <x:c r="N84" s="158" t="s">
        <x:v>346</x:v>
      </x:c>
    </x:row>
    <x:row r="85" spans="2:14">
      <x:c r="B85" s="124"/>
      <x:c r="C85" s="124"/>
      <x:c r="F85" s="111"/>
      <x:c r="G85" s="121"/>
    </x:row>
    <x:row r="86" spans="2:14" ht="45" customHeight="1">
      <x:c r="B86" s="150" t="s">
        <x:v>214</x:v>
      </x:c>
      <x:c r="C86" s="150"/>
      <x:c r="D86" s="150"/>
      <x:c r="F86" s="111"/>
      <x:c r="G86" s="121"/>
    </x:row>
    <x:row r="87" spans="2:14">
      <x:c r="B87" s="122">
        <x:v>23</x:v>
      </x:c>
      <x:c r="C87" s="123">
        <x:v>1</x:v>
      </x:c>
      <x:c r="D87" s="120"/>
      <x:c r="F87" s="111"/>
      <x:c r="G87" s="121"/>
      <x:c r="H87" s="111"/>
      <x:c r="I87" s="157" t="s">
        <x:v>215</x:v>
      </x:c>
      <x:c r="J87" s="158" t="s">
        <x:v>216</x:v>
      </x:c>
      <x:c r="K87" s="158" t="s">
        <x:v>217</x:v>
      </x:c>
      <x:c r="L87" s="158" t="s">
        <x:v>218</x:v>
      </x:c>
      <x:c r="M87" s="158" t="s">
        <x:v>219</x:v>
      </x:c>
      <x:c r="N87" s="158" t="s">
        <x:v>220</x:v>
      </x:c>
    </x:row>
    <x:row r="1000">
      <x:c r="XX1000" s="163" t="n">
        <x:v>125713</x:v>
      </x:c>
    </x:row>
  </x:sheetData>
  <x:mergeCells count="27">
    <x:mergeCell ref="B83:D83"/>
    <x:mergeCell ref="B86:D86"/>
    <x:mergeCell ref="B68:D68"/>
    <x:mergeCell ref="B71:D71"/>
    <x:mergeCell ref="B74:D74"/>
    <x:mergeCell ref="B77:D77"/>
    <x:mergeCell ref="B80:D80"/>
    <x:mergeCell ref="B2:D2"/>
    <x:mergeCell ref="B11:D11"/>
    <x:mergeCell ref="B17:D17"/>
    <x:mergeCell ref="B20:D20"/>
    <x:mergeCell ref="B23:D23"/>
    <x:mergeCell ref="B62:D62"/>
    <x:mergeCell ref="B65:D65"/>
    <x:mergeCell ref="B9:D9"/>
    <x:mergeCell ref="B44:D44"/>
    <x:mergeCell ref="B47:D47"/>
    <x:mergeCell ref="B50:D50"/>
    <x:mergeCell ref="B53:D53"/>
    <x:mergeCell ref="B56:D56"/>
    <x:mergeCell ref="B59:D59"/>
    <x:mergeCell ref="B26:D26"/>
    <x:mergeCell ref="B29:D29"/>
    <x:mergeCell ref="B32:D32"/>
    <x:mergeCell ref="B35:D35"/>
    <x:mergeCell ref="B38:D38"/>
    <x:mergeCell ref="B41:D41"/>
  </x:mergeCells>
  <x:dataValidations count="1">
    <x:dataValidation type="list" allowBlank="1" showInputMessage="1" showErrorMessage="1" sqref="D18 D21 D24 D27 D30 D33 D36 D39 D42 D45 D48 D51 D54 D57 D60 D63 D66 D69 D72 D75 D78 D81 D84 D87" xr:uid="{2F5EFF62-B205-4A9E-8B09-804CDBA52B40}">
      <x:formula1>$I18:$N18</x:formula1>
    </x:dataValidation>
  </x:dataValidations>
  <x:pageMargins left="0.7" right="0.7" top="0.75" bottom="0.75" header="0.3" footer="0.3"/>
  <x:drawing r:id="rId1"/>
</x: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E092-3105-4E90-9B9E-98EC4A9B1065}">
  <sheetPr codeName="Sheet2"/>
  <dimension ref="A1:G45"/>
  <sheetViews>
    <sheetView workbookViewId="0">
      <selection activeCell="E1" sqref="E1"/>
    </sheetView>
  </sheetViews>
  <sheetFormatPr defaultRowHeight="14.4"/>
  <cols>
    <col min="1" max="1" width="12.21875" bestFit="1" customWidth="1"/>
    <col min="2" max="2" width="23" bestFit="1" customWidth="1"/>
    <col min="3" max="3" width="6" bestFit="1" customWidth="1"/>
    <col min="4" max="4" width="30.21875" bestFit="1" customWidth="1"/>
    <col min="5" max="5" width="5.77734375" bestFit="1" customWidth="1"/>
    <col min="6" max="6" width="41.109375" bestFit="1" customWidth="1"/>
    <col min="7" max="7" width="16.77734375" bestFit="1" customWidth="1"/>
  </cols>
  <sheetData>
    <row r="1" spans="1:7">
      <c r="A1" t="s">
        <v>7</v>
      </c>
      <c r="B1" s="18" t="s">
        <v>8</v>
      </c>
      <c r="C1" s="18" t="s">
        <v>9</v>
      </c>
      <c r="D1" s="18" t="s">
        <v>10</v>
      </c>
      <c r="E1" t="s">
        <v>11</v>
      </c>
      <c r="F1" t="s">
        <v>12</v>
      </c>
      <c r="G1" t="s">
        <v>13</v>
      </c>
    </row>
    <row r="2" spans="1:7">
      <c r="A2" t="s">
        <v>14</v>
      </c>
      <c r="B2" s="28" t="s">
        <v>18</v>
      </c>
      <c r="C2" s="18" t="s">
        <v>21</v>
      </c>
      <c r="D2" s="18" t="s">
        <v>15</v>
      </c>
      <c r="E2">
        <v>1</v>
      </c>
      <c r="F2" t="s">
        <v>16</v>
      </c>
      <c r="G2" t="s">
        <v>17</v>
      </c>
    </row>
    <row r="3" spans="1:7">
      <c r="A3" t="s">
        <v>14</v>
      </c>
      <c r="B3" s="28" t="s">
        <v>18</v>
      </c>
      <c r="C3" s="18" t="s">
        <v>22</v>
      </c>
      <c r="D3" s="18" t="s">
        <v>15</v>
      </c>
      <c r="E3">
        <v>1</v>
      </c>
      <c r="F3" t="s">
        <v>16</v>
      </c>
      <c r="G3" t="s">
        <v>17</v>
      </c>
    </row>
    <row r="4" spans="1:7">
      <c r="A4" t="s">
        <v>14</v>
      </c>
      <c r="B4" s="28" t="s">
        <v>18</v>
      </c>
      <c r="C4" s="18" t="s">
        <v>23</v>
      </c>
      <c r="D4" s="18" t="s">
        <v>15</v>
      </c>
      <c r="E4">
        <v>1</v>
      </c>
      <c r="F4" t="s">
        <v>16</v>
      </c>
      <c r="G4" t="s">
        <v>17</v>
      </c>
    </row>
    <row r="5" spans="1:7">
      <c r="A5" t="s">
        <v>14</v>
      </c>
      <c r="B5" s="28" t="s">
        <v>18</v>
      </c>
      <c r="C5" s="18" t="s">
        <v>24</v>
      </c>
      <c r="D5" s="18" t="s">
        <v>15</v>
      </c>
      <c r="E5">
        <v>1</v>
      </c>
      <c r="F5" t="s">
        <v>16</v>
      </c>
      <c r="G5" t="s">
        <v>17</v>
      </c>
    </row>
    <row r="6" spans="1:7">
      <c r="A6" t="s">
        <v>14</v>
      </c>
      <c r="B6" s="28" t="s">
        <v>18</v>
      </c>
      <c r="C6" s="18" t="s">
        <v>25</v>
      </c>
      <c r="D6" s="18" t="s">
        <v>15</v>
      </c>
      <c r="E6">
        <v>1</v>
      </c>
      <c r="F6" t="s">
        <v>16</v>
      </c>
      <c r="G6" t="s">
        <v>17</v>
      </c>
    </row>
    <row r="7" spans="1:7">
      <c r="A7" t="s">
        <v>14</v>
      </c>
      <c r="B7" s="28" t="s">
        <v>18</v>
      </c>
      <c r="C7" s="18" t="s">
        <v>26</v>
      </c>
      <c r="D7" s="18" t="s">
        <v>15</v>
      </c>
      <c r="E7">
        <v>1</v>
      </c>
      <c r="F7" t="s">
        <v>16</v>
      </c>
      <c r="G7" t="s">
        <v>17</v>
      </c>
    </row>
    <row r="8" spans="1:7">
      <c r="A8" t="s">
        <v>14</v>
      </c>
      <c r="B8" s="28" t="s">
        <v>18</v>
      </c>
      <c r="C8" s="18" t="s">
        <v>27</v>
      </c>
      <c r="D8" s="18" t="s">
        <v>15</v>
      </c>
      <c r="E8">
        <v>1</v>
      </c>
      <c r="F8" t="s">
        <v>16</v>
      </c>
      <c r="G8" t="s">
        <v>17</v>
      </c>
    </row>
    <row r="9" spans="1:7">
      <c r="A9" t="s">
        <v>14</v>
      </c>
      <c r="B9" s="28" t="s">
        <v>18</v>
      </c>
      <c r="C9" s="18" t="s">
        <v>28</v>
      </c>
      <c r="D9" s="18" t="s">
        <v>15</v>
      </c>
      <c r="E9">
        <v>1</v>
      </c>
      <c r="F9" t="s">
        <v>16</v>
      </c>
      <c r="G9" t="s">
        <v>17</v>
      </c>
    </row>
    <row r="10" spans="1:7">
      <c r="A10" t="s">
        <v>14</v>
      </c>
      <c r="B10" s="28" t="s">
        <v>18</v>
      </c>
      <c r="C10" s="18" t="s">
        <v>29</v>
      </c>
      <c r="D10" s="18" t="s">
        <v>15</v>
      </c>
      <c r="E10">
        <v>1</v>
      </c>
      <c r="F10" t="s">
        <v>16</v>
      </c>
      <c r="G10" t="s">
        <v>17</v>
      </c>
    </row>
    <row r="11" spans="1:7">
      <c r="A11" t="s">
        <v>14</v>
      </c>
      <c r="B11" s="28" t="s">
        <v>18</v>
      </c>
      <c r="C11" s="18" t="s">
        <v>30</v>
      </c>
      <c r="D11" s="18" t="s">
        <v>15</v>
      </c>
      <c r="E11">
        <v>1</v>
      </c>
      <c r="F11" t="s">
        <v>16</v>
      </c>
      <c r="G11" t="s">
        <v>17</v>
      </c>
    </row>
    <row r="12" spans="1:7">
      <c r="A12" t="s">
        <v>14</v>
      </c>
      <c r="B12" s="28" t="s">
        <v>18</v>
      </c>
      <c r="C12" s="18" t="s">
        <v>31</v>
      </c>
      <c r="D12" s="18" t="s">
        <v>15</v>
      </c>
      <c r="E12">
        <v>1</v>
      </c>
      <c r="F12" t="s">
        <v>16</v>
      </c>
      <c r="G12" t="s">
        <v>17</v>
      </c>
    </row>
    <row r="13" spans="1:7">
      <c r="A13" t="s">
        <v>14</v>
      </c>
      <c r="B13" s="28" t="s">
        <v>18</v>
      </c>
      <c r="C13" s="18" t="s">
        <v>32</v>
      </c>
      <c r="D13" s="18" t="s">
        <v>15</v>
      </c>
      <c r="E13">
        <v>1</v>
      </c>
      <c r="F13" t="s">
        <v>16</v>
      </c>
      <c r="G13" t="s">
        <v>17</v>
      </c>
    </row>
    <row r="14" spans="1:7">
      <c r="A14" t="s">
        <v>14</v>
      </c>
      <c r="B14" s="28" t="s">
        <v>18</v>
      </c>
      <c r="C14" s="18" t="s">
        <v>33</v>
      </c>
      <c r="D14" s="18" t="s">
        <v>15</v>
      </c>
      <c r="E14">
        <v>1</v>
      </c>
      <c r="F14" t="s">
        <v>16</v>
      </c>
      <c r="G14" t="s">
        <v>17</v>
      </c>
    </row>
    <row r="15" spans="1:7">
      <c r="A15" t="s">
        <v>14</v>
      </c>
      <c r="B15" s="28" t="s">
        <v>18</v>
      </c>
      <c r="C15" s="18" t="s">
        <v>34</v>
      </c>
      <c r="D15" s="18" t="s">
        <v>15</v>
      </c>
      <c r="E15">
        <v>1</v>
      </c>
      <c r="F15" t="s">
        <v>16</v>
      </c>
      <c r="G15" t="s">
        <v>17</v>
      </c>
    </row>
    <row r="16" spans="1:7">
      <c r="A16" t="s">
        <v>14</v>
      </c>
      <c r="B16" s="28" t="s">
        <v>18</v>
      </c>
      <c r="C16" s="18" t="s">
        <v>35</v>
      </c>
      <c r="D16" s="18" t="s">
        <v>15</v>
      </c>
      <c r="E16">
        <v>1</v>
      </c>
      <c r="F16" t="s">
        <v>16</v>
      </c>
      <c r="G16" t="s">
        <v>17</v>
      </c>
    </row>
    <row r="17" spans="1:7">
      <c r="A17" t="s">
        <v>14</v>
      </c>
      <c r="B17" s="28" t="s">
        <v>18</v>
      </c>
      <c r="C17" s="18" t="s">
        <v>37</v>
      </c>
      <c r="D17" s="18" t="s">
        <v>15</v>
      </c>
      <c r="E17">
        <v>1</v>
      </c>
      <c r="F17" t="s">
        <v>16</v>
      </c>
      <c r="G17" t="s">
        <v>17</v>
      </c>
    </row>
    <row r="18" spans="1:7">
      <c r="A18" t="s">
        <v>14</v>
      </c>
      <c r="B18" s="28" t="s">
        <v>18</v>
      </c>
      <c r="C18" s="18" t="s">
        <v>38</v>
      </c>
      <c r="D18" s="18" t="s">
        <v>15</v>
      </c>
      <c r="E18">
        <v>1</v>
      </c>
      <c r="F18" t="s">
        <v>16</v>
      </c>
      <c r="G18" t="s">
        <v>17</v>
      </c>
    </row>
    <row r="19" spans="1:7">
      <c r="A19" t="s">
        <v>14</v>
      </c>
      <c r="B19" s="28" t="s">
        <v>18</v>
      </c>
      <c r="C19" s="18" t="s">
        <v>39</v>
      </c>
      <c r="D19" s="18" t="s">
        <v>15</v>
      </c>
      <c r="E19">
        <v>1</v>
      </c>
      <c r="F19" t="s">
        <v>16</v>
      </c>
      <c r="G19" t="s">
        <v>17</v>
      </c>
    </row>
    <row r="20" spans="1:7">
      <c r="A20" t="s">
        <v>14</v>
      </c>
      <c r="B20" s="28" t="s">
        <v>18</v>
      </c>
      <c r="C20" s="18" t="s">
        <v>36</v>
      </c>
      <c r="D20" s="18" t="s">
        <v>15</v>
      </c>
      <c r="E20">
        <v>1</v>
      </c>
      <c r="F20" t="s">
        <v>16</v>
      </c>
      <c r="G20" t="s">
        <v>17</v>
      </c>
    </row>
    <row r="21" spans="1:7">
      <c r="A21" t="s">
        <v>14</v>
      </c>
      <c r="B21" s="28" t="s">
        <v>18</v>
      </c>
      <c r="C21" s="18" t="s">
        <v>40</v>
      </c>
      <c r="D21" s="18" t="s">
        <v>15</v>
      </c>
      <c r="E21">
        <v>1</v>
      </c>
      <c r="F21" t="s">
        <v>16</v>
      </c>
      <c r="G21" t="s">
        <v>17</v>
      </c>
    </row>
    <row r="22" spans="1:7">
      <c r="A22" t="s">
        <v>14</v>
      </c>
      <c r="B22" s="28" t="s">
        <v>18</v>
      </c>
      <c r="C22" s="18" t="s">
        <v>41</v>
      </c>
      <c r="D22" s="18" t="s">
        <v>15</v>
      </c>
      <c r="E22">
        <v>1</v>
      </c>
      <c r="F22" t="s">
        <v>16</v>
      </c>
      <c r="G22" t="s">
        <v>17</v>
      </c>
    </row>
    <row r="23" spans="1:7">
      <c r="A23" t="s">
        <v>14</v>
      </c>
      <c r="B23" s="28" t="s">
        <v>18</v>
      </c>
      <c r="C23" s="18" t="s">
        <v>42</v>
      </c>
      <c r="D23" s="18" t="s">
        <v>15</v>
      </c>
      <c r="E23">
        <v>1</v>
      </c>
      <c r="F23" t="s">
        <v>16</v>
      </c>
      <c r="G23" t="s">
        <v>17</v>
      </c>
    </row>
    <row r="24" spans="1:7">
      <c r="A24" t="s">
        <v>14</v>
      </c>
      <c r="B24" s="28" t="s">
        <v>18</v>
      </c>
      <c r="C24" s="18" t="s">
        <v>43</v>
      </c>
      <c r="D24" s="18" t="s">
        <v>15</v>
      </c>
      <c r="E24">
        <v>1</v>
      </c>
      <c r="F24" t="s">
        <v>16</v>
      </c>
      <c r="G24" t="s">
        <v>17</v>
      </c>
    </row>
    <row r="25" spans="1:7">
      <c r="A25" t="s">
        <v>14</v>
      </c>
      <c r="B25" s="28" t="s">
        <v>18</v>
      </c>
      <c r="C25" s="18" t="s">
        <v>52</v>
      </c>
      <c r="D25" s="18" t="s">
        <v>15</v>
      </c>
      <c r="E25">
        <v>1</v>
      </c>
      <c r="F25" t="s">
        <v>16</v>
      </c>
      <c r="G25" t="s">
        <v>17</v>
      </c>
    </row>
    <row r="26" spans="1:7">
      <c r="A26" t="s">
        <v>14</v>
      </c>
      <c r="B26" s="28" t="s">
        <v>18</v>
      </c>
      <c r="C26" s="18" t="s">
        <v>49</v>
      </c>
      <c r="D26" s="18" t="s">
        <v>15</v>
      </c>
      <c r="E26">
        <v>1</v>
      </c>
      <c r="F26" t="s">
        <v>16</v>
      </c>
      <c r="G26" t="s">
        <v>17</v>
      </c>
    </row>
    <row r="27" spans="1:7">
      <c r="A27" t="s">
        <v>14</v>
      </c>
      <c r="B27" s="28" t="s">
        <v>18</v>
      </c>
      <c r="C27" s="18" t="s">
        <v>50</v>
      </c>
      <c r="D27" s="18" t="s">
        <v>15</v>
      </c>
      <c r="E27">
        <v>1</v>
      </c>
      <c r="F27" t="s">
        <v>16</v>
      </c>
      <c r="G27" t="s">
        <v>17</v>
      </c>
    </row>
    <row r="28" spans="1:7">
      <c r="A28" t="s">
        <v>14</v>
      </c>
      <c r="B28" s="28" t="s">
        <v>18</v>
      </c>
      <c r="C28" s="18" t="s">
        <v>51</v>
      </c>
      <c r="D28" s="18" t="s">
        <v>15</v>
      </c>
      <c r="E28">
        <v>1</v>
      </c>
      <c r="F28" t="s">
        <v>16</v>
      </c>
      <c r="G28" t="s">
        <v>17</v>
      </c>
    </row>
    <row r="29" spans="1:7">
      <c r="A29" t="s">
        <v>14</v>
      </c>
      <c r="B29" s="28" t="s">
        <v>18</v>
      </c>
      <c r="C29" s="18" t="s">
        <v>44</v>
      </c>
      <c r="D29" s="18" t="s">
        <v>15</v>
      </c>
      <c r="E29">
        <v>1</v>
      </c>
      <c r="F29" t="s">
        <v>16</v>
      </c>
      <c r="G29" t="s">
        <v>17</v>
      </c>
    </row>
    <row r="30" spans="1:7">
      <c r="A30" t="s">
        <v>14</v>
      </c>
      <c r="B30" s="28" t="s">
        <v>18</v>
      </c>
      <c r="C30" s="18" t="s">
        <v>45</v>
      </c>
      <c r="D30" s="18" t="s">
        <v>15</v>
      </c>
      <c r="E30">
        <v>1</v>
      </c>
      <c r="F30" t="s">
        <v>16</v>
      </c>
      <c r="G30" t="s">
        <v>17</v>
      </c>
    </row>
    <row r="31" spans="1:7">
      <c r="A31" t="s">
        <v>14</v>
      </c>
      <c r="B31" s="28" t="s">
        <v>18</v>
      </c>
      <c r="C31" s="18" t="s">
        <v>46</v>
      </c>
      <c r="D31" s="18" t="s">
        <v>15</v>
      </c>
      <c r="E31">
        <v>1</v>
      </c>
      <c r="F31" t="s">
        <v>16</v>
      </c>
      <c r="G31" t="s">
        <v>17</v>
      </c>
    </row>
    <row r="32" spans="1:7">
      <c r="A32" t="s">
        <v>14</v>
      </c>
      <c r="B32" s="28" t="s">
        <v>18</v>
      </c>
      <c r="C32" s="18" t="s">
        <v>47</v>
      </c>
      <c r="D32" s="18" t="s">
        <v>15</v>
      </c>
      <c r="E32">
        <v>1</v>
      </c>
      <c r="F32" t="s">
        <v>16</v>
      </c>
      <c r="G32" t="s">
        <v>17</v>
      </c>
    </row>
    <row r="33" spans="1:7">
      <c r="A33" t="s">
        <v>14</v>
      </c>
      <c r="B33" s="28" t="s">
        <v>18</v>
      </c>
      <c r="C33" s="18" t="s">
        <v>48</v>
      </c>
      <c r="D33" s="18" t="s">
        <v>15</v>
      </c>
      <c r="E33">
        <v>1</v>
      </c>
      <c r="F33" t="s">
        <v>16</v>
      </c>
      <c r="G33" t="s">
        <v>17</v>
      </c>
    </row>
    <row r="34" spans="1:7">
      <c r="A34" t="s">
        <v>14</v>
      </c>
      <c r="B34" s="18" t="s">
        <v>18</v>
      </c>
      <c r="C34" s="18" t="s">
        <v>21</v>
      </c>
      <c r="D34" s="18" t="s">
        <v>53</v>
      </c>
      <c r="E34">
        <v>-1000</v>
      </c>
      <c r="F34" t="s">
        <v>19</v>
      </c>
      <c r="G34" t="s">
        <v>20</v>
      </c>
    </row>
    <row r="35" spans="1:7">
      <c r="A35" t="s">
        <v>14</v>
      </c>
      <c r="B35" s="18" t="s">
        <v>18</v>
      </c>
      <c r="C35" s="18" t="s">
        <v>22</v>
      </c>
      <c r="D35" s="18" t="s">
        <v>54</v>
      </c>
      <c r="E35">
        <v>-1000</v>
      </c>
      <c r="F35" t="s">
        <v>19</v>
      </c>
      <c r="G35" t="s">
        <v>20</v>
      </c>
    </row>
    <row r="36" spans="1:7">
      <c r="A36" t="s">
        <v>14</v>
      </c>
      <c r="B36" s="18" t="s">
        <v>18</v>
      </c>
      <c r="C36" s="18" t="s">
        <v>23</v>
      </c>
      <c r="D36" s="18" t="s">
        <v>55</v>
      </c>
      <c r="E36">
        <v>-1000</v>
      </c>
      <c r="F36" t="s">
        <v>19</v>
      </c>
      <c r="G36" t="s">
        <v>20</v>
      </c>
    </row>
    <row r="37" spans="1:7">
      <c r="A37" t="s">
        <v>14</v>
      </c>
      <c r="B37" s="18" t="s">
        <v>18</v>
      </c>
      <c r="C37" s="18" t="s">
        <v>24</v>
      </c>
      <c r="D37" s="18" t="s">
        <v>56</v>
      </c>
      <c r="E37">
        <v>-1000</v>
      </c>
      <c r="F37" t="s">
        <v>19</v>
      </c>
      <c r="G37" t="s">
        <v>20</v>
      </c>
    </row>
    <row r="38" spans="1:7">
      <c r="A38" t="s">
        <v>14</v>
      </c>
      <c r="B38" s="18" t="s">
        <v>18</v>
      </c>
      <c r="C38" s="18" t="s">
        <v>25</v>
      </c>
      <c r="D38" s="18" t="s">
        <v>57</v>
      </c>
      <c r="E38">
        <v>-1000</v>
      </c>
      <c r="F38" t="s">
        <v>19</v>
      </c>
      <c r="G38" t="s">
        <v>20</v>
      </c>
    </row>
    <row r="39" spans="1:7">
      <c r="A39" t="s">
        <v>14</v>
      </c>
      <c r="B39" s="18" t="s">
        <v>18</v>
      </c>
      <c r="C39" s="18" t="s">
        <v>26</v>
      </c>
      <c r="D39" s="18" t="s">
        <v>58</v>
      </c>
      <c r="E39">
        <v>-1000</v>
      </c>
      <c r="F39" t="s">
        <v>19</v>
      </c>
      <c r="G39" t="s">
        <v>20</v>
      </c>
    </row>
    <row r="40" spans="1:7">
      <c r="A40" t="s">
        <v>14</v>
      </c>
      <c r="B40" s="18" t="s">
        <v>18</v>
      </c>
      <c r="C40" s="18" t="s">
        <v>27</v>
      </c>
      <c r="D40" s="18" t="s">
        <v>59</v>
      </c>
      <c r="E40">
        <v>-1000</v>
      </c>
      <c r="F40" t="s">
        <v>19</v>
      </c>
      <c r="G40" t="s">
        <v>20</v>
      </c>
    </row>
    <row r="41" spans="1:7">
      <c r="A41" t="s">
        <v>14</v>
      </c>
      <c r="B41" s="18" t="s">
        <v>18</v>
      </c>
      <c r="C41" s="18" t="s">
        <v>28</v>
      </c>
      <c r="D41" s="18" t="s">
        <v>60</v>
      </c>
      <c r="E41">
        <v>-1000</v>
      </c>
      <c r="F41" t="s">
        <v>19</v>
      </c>
      <c r="G41" t="s">
        <v>20</v>
      </c>
    </row>
    <row r="42" spans="1:7">
      <c r="A42" t="s">
        <v>14</v>
      </c>
      <c r="B42" s="18" t="s">
        <v>18</v>
      </c>
      <c r="C42" s="18" t="s">
        <v>29</v>
      </c>
      <c r="D42" s="18" t="s">
        <v>61</v>
      </c>
      <c r="E42">
        <v>-1000</v>
      </c>
      <c r="F42" t="s">
        <v>19</v>
      </c>
      <c r="G42" t="s">
        <v>20</v>
      </c>
    </row>
    <row r="43" spans="1:7">
      <c r="A43" t="s">
        <v>14</v>
      </c>
      <c r="B43" s="18" t="s">
        <v>18</v>
      </c>
      <c r="C43" s="18" t="s">
        <v>30</v>
      </c>
      <c r="D43" s="18" t="s">
        <v>62</v>
      </c>
      <c r="E43">
        <v>-1000</v>
      </c>
      <c r="F43" t="s">
        <v>19</v>
      </c>
      <c r="G43" t="s">
        <v>20</v>
      </c>
    </row>
    <row r="44" spans="1:7">
      <c r="A44" t="s">
        <v>14</v>
      </c>
      <c r="B44" s="18" t="s">
        <v>18</v>
      </c>
      <c r="C44" s="18" t="s">
        <v>31</v>
      </c>
      <c r="D44" s="18" t="s">
        <v>63</v>
      </c>
      <c r="E44">
        <v>-1000</v>
      </c>
      <c r="F44" t="s">
        <v>19</v>
      </c>
      <c r="G44" t="s">
        <v>20</v>
      </c>
    </row>
    <row r="45" spans="1:7">
      <c r="A45" t="s">
        <v>14</v>
      </c>
      <c r="B45" s="18" t="s">
        <v>18</v>
      </c>
      <c r="C45" s="18" t="s">
        <v>32</v>
      </c>
      <c r="D45" s="18" t="s">
        <v>64</v>
      </c>
      <c r="E45">
        <v>-1000</v>
      </c>
      <c r="F45" t="s">
        <v>19</v>
      </c>
      <c r="G45" t="s">
        <v>20</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F531A-358A-404E-8A4C-E129D877D886}">
  <sheetPr codeName="Sheet9"/>
  <dimension ref="A1:H76"/>
  <sheetViews>
    <sheetView workbookViewId="0">
      <selection activeCell="A2" sqref="A2"/>
    </sheetView>
  </sheetViews>
  <sheetFormatPr defaultColWidth="8.77734375" defaultRowHeight="14.4"/>
  <cols>
    <col min="1" max="3" width="21" style="24" customWidth="1"/>
    <col min="4" max="4" width="24.33203125" style="24" bestFit="1" customWidth="1"/>
    <col min="5" max="16384" width="8.77734375" style="22"/>
  </cols>
  <sheetData>
    <row r="1" spans="1:8">
      <c r="A1" s="21" t="s">
        <v>65</v>
      </c>
      <c r="B1" s="21" t="s">
        <v>66</v>
      </c>
      <c r="C1" s="21" t="s">
        <v>67</v>
      </c>
      <c r="D1" s="21" t="s">
        <v>72</v>
      </c>
    </row>
    <row r="2" spans="1:8">
      <c r="A2" s="23">
        <f>'Student Info'!C43</f>
        <v>0</v>
      </c>
      <c r="B2" s="23">
        <f>'Student Info'!C44</f>
        <v>0</v>
      </c>
      <c r="C2" s="23">
        <f>'Student Info'!C45</f>
        <v>0</v>
      </c>
      <c r="D2" s="23">
        <f>'Student Info'!C46</f>
        <v>0</v>
      </c>
    </row>
    <row r="10" spans="1:8">
      <c r="H10" s="25"/>
    </row>
    <row r="11" spans="1:8">
      <c r="H11" s="26"/>
    </row>
    <row r="12" spans="1:8">
      <c r="H12" s="26"/>
    </row>
    <row r="14" spans="1:8">
      <c r="H14" s="25"/>
    </row>
    <row r="15" spans="1:8">
      <c r="H15" s="25"/>
    </row>
    <row r="16" spans="1:8">
      <c r="H16" s="25"/>
    </row>
    <row r="17" spans="8:8">
      <c r="H17" s="25"/>
    </row>
    <row r="18" spans="8:8">
      <c r="H18" s="25"/>
    </row>
    <row r="20" spans="8:8">
      <c r="H20" s="26"/>
    </row>
    <row r="21" spans="8:8">
      <c r="H21" s="27"/>
    </row>
    <row r="22" spans="8:8">
      <c r="H22" s="27"/>
    </row>
    <row r="23" spans="8:8">
      <c r="H23" s="27"/>
    </row>
    <row r="25" spans="8:8">
      <c r="H25" s="26"/>
    </row>
    <row r="26" spans="8:8">
      <c r="H26" s="27"/>
    </row>
    <row r="28" spans="8:8">
      <c r="H28" s="27"/>
    </row>
    <row r="29" spans="8:8">
      <c r="H29" s="27"/>
    </row>
    <row r="30" spans="8:8">
      <c r="H30" s="27"/>
    </row>
    <row r="31" spans="8:8">
      <c r="H31" s="27"/>
    </row>
    <row r="32" spans="8:8">
      <c r="H32" s="27"/>
    </row>
    <row r="33" spans="8:8">
      <c r="H33" s="27"/>
    </row>
    <row r="35" spans="8:8">
      <c r="H35" s="26"/>
    </row>
    <row r="36" spans="8:8">
      <c r="H36" s="27"/>
    </row>
    <row r="37" spans="8:8">
      <c r="H37" s="27"/>
    </row>
    <row r="38" spans="8:8">
      <c r="H38" s="27"/>
    </row>
    <row r="40" spans="8:8">
      <c r="H40" s="26"/>
    </row>
    <row r="41" spans="8:8">
      <c r="H41" s="27"/>
    </row>
    <row r="43" spans="8:8">
      <c r="H43" s="26"/>
    </row>
    <row r="44" spans="8:8">
      <c r="H44" s="27"/>
    </row>
    <row r="46" spans="8:8">
      <c r="H46" s="26"/>
    </row>
    <row r="47" spans="8:8">
      <c r="H47" s="27"/>
    </row>
    <row r="48" spans="8:8">
      <c r="H48" s="27"/>
    </row>
    <row r="49" spans="8:8">
      <c r="H49" s="27"/>
    </row>
    <row r="50" spans="8:8">
      <c r="H50" s="27"/>
    </row>
    <row r="51" spans="8:8">
      <c r="H51" s="27"/>
    </row>
    <row r="52" spans="8:8">
      <c r="H52" s="27"/>
    </row>
    <row r="53" spans="8:8">
      <c r="H53" s="27"/>
    </row>
    <row r="54" spans="8:8">
      <c r="H54" s="27"/>
    </row>
    <row r="55" spans="8:8">
      <c r="H55" s="27"/>
    </row>
    <row r="56" spans="8:8">
      <c r="H56" s="27"/>
    </row>
    <row r="57" spans="8:8">
      <c r="H57" s="27"/>
    </row>
    <row r="58" spans="8:8">
      <c r="H58" s="27"/>
    </row>
    <row r="59" spans="8:8">
      <c r="H59" s="27"/>
    </row>
    <row r="60" spans="8:8">
      <c r="H60" s="27"/>
    </row>
    <row r="61" spans="8:8">
      <c r="H61" s="27"/>
    </row>
    <row r="63" spans="8:8">
      <c r="H63" s="27"/>
    </row>
    <row r="64" spans="8:8">
      <c r="H64" s="27"/>
    </row>
    <row r="65" spans="8:8">
      <c r="H65" s="27"/>
    </row>
    <row r="67" spans="8:8">
      <c r="H67" s="26"/>
    </row>
    <row r="68" spans="8:8">
      <c r="H68" s="27"/>
    </row>
    <row r="70" spans="8:8">
      <c r="H70" s="27"/>
    </row>
    <row r="71" spans="8:8">
      <c r="H71" s="27"/>
    </row>
    <row r="72" spans="8:8">
      <c r="H72" s="27"/>
    </row>
    <row r="73" spans="8:8">
      <c r="H73" s="27"/>
    </row>
    <row r="74" spans="8:8">
      <c r="H74" s="27"/>
    </row>
    <row r="75" spans="8:8">
      <c r="H75" s="25"/>
    </row>
    <row r="76" spans="8:8">
      <c r="H76"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Instructions</vt:lpstr>
      <vt:lpstr>Student Info</vt:lpstr>
      <vt:lpstr>Assumptions, Control, Output</vt:lpstr>
      <vt:lpstr>Historical Sales-Data&amp;Template</vt:lpstr>
      <vt:lpstr>AR Analysis  - Template</vt:lpstr>
      <vt:lpstr>Your Answers</vt:lpstr>
      <vt:lpstr>Grading</vt:lpstr>
      <vt:lpstr>Output</vt:lpstr>
      <vt:lpstr>'AR Analysis  - Template'!Print_Area</vt:lpstr>
      <vt:lpstr>'Assumptions, Control, Output'!Print_Area</vt:lpstr>
      <vt:lpstr>'AR Analysis  - Template'!Print_Titles</vt:lpstr>
      <vt:lpstr>'Assumptions, Control, Output'!Print_Titles</vt:lpstr>
      <vt:lpstr>'Historical Sales-Data&amp;Template'!Print_Titles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2022-04-08T15:22:46Z</dcterms:created>
  <dcterms:modified xsi:type="dcterms:W3CDTF">2023-10-09T21:56:57Z</dcterms:modified>
</cp:coreProperties>
</file>