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6827"/>
  <x:workbookPr codeName="ThisWorkbook" defaultThemeVersion="166925"/>
  <mc:AlternateContent xmlns:mc="http://schemas.openxmlformats.org/markup-compatibility/2006">
    <mc:Choice Requires="x15">
      <x15ac:absPath xmlns:x15ac="http://schemas.microsoft.com/office/spreadsheetml/2010/11/ac" url="C:\Users\David Brown\Box\MECC\MECC 2023\Case Development &amp; Related Files\Round 2\Birthday Bonanza\"/>
    </mc:Choice>
  </mc:AlternateContent>
  <xr:revisionPtr revIDLastSave="0" documentId="13_ncr:1_{425BA960-BC9E-45E1-9A25-339E077DBE9D}" xr6:coauthVersionLast="47" xr6:coauthVersionMax="47" xr10:uidLastSave="{00000000-0000-0000-0000-000000000000}"/>
  <x:bookViews>
    <x:workbookView xWindow="-110" yWindow="-110" windowWidth="19420" windowHeight="11620" xr2:uid="{D2FDE209-10EF-4323-A261-D9E9C3F4A0BD}"/>
  </x:bookViews>
  <x:sheets>
    <x:sheet name="Birthday Case Instructions" sheetId="6" r:id="rId1"/>
    <x:sheet name="Birthday Case Assumptions" sheetId="2" r:id="rId2"/>
    <x:sheet name="Birthday Case Answers" sheetId="3" r:id="rId3"/>
    <x:sheet name="Solution" sheetId="4" r:id="rId4"/>
  </x:sheets>
  <x:externalReferences>
    <x:externalReference r:id="rId5"/>
    <x:externalReference r:id="rId6"/>
    <x:externalReference r:id="rId7"/>
    <x:externalReference r:id="rId8"/>
    <x:externalReference r:id="rId9"/>
    <x:externalReference r:id="rId10"/>
    <x:externalReference r:id="rId11"/>
    <x:externalReference r:id="rId12"/>
    <x:externalReference r:id="rId13"/>
    <x:externalReference r:id="rId14"/>
    <x:externalReference r:id="rId15"/>
  </x:externalReferences>
  <x:definedNames>
    <x:definedName name="_AtRisk_SimSetting_AutomaticResultsDisplayMode" hidden="1">2</x:definedName>
    <x:definedName name="_AtRisk_SimSetting_ConvergenceConfidenceLevel" hidden="1">0.95</x:definedName>
    <x:definedName name="_AtRisk_SimSetting_ConvergencePercentileToTest" hidden="1">0.9</x:definedName>
    <x:definedName name="_AtRisk_SimSetting_ConvergencePerformMeanTest" hidden="1">TRUE</x:definedName>
    <x:definedName name="_AtRisk_SimSetting_ConvergencePerformPercentileTest" hidden="1">FALSE</x:definedName>
    <x:definedName name="_AtRisk_SimSetting_ConvergencePerformStdDeviationTest" hidden="1">FALSE</x:definedName>
    <x:definedName name="_AtRisk_SimSetting_ConvergenceTestAllOutputs" hidden="1">TRUE</x:definedName>
    <x:definedName name="_AtRisk_SimSetting_ConvergenceTestingPeriod" hidden="1">100</x:definedName>
    <x:definedName name="_AtRisk_SimSetting_ConvergenceTolerance" hidden="1">0.03</x:definedName>
    <x:definedName name="_AtRisk_SimSetting_GoalSeekTargetValue" hidden="1">0</x:definedName>
    <x:definedName name="_AtRisk_SimSetting_LiveUpdate" hidden="1">TRUE</x:definedName>
    <x:definedName name="_AtRisk_SimSetting_MacroMode" hidden="1">0</x:definedName>
    <x:definedName name="_AtRisk_SimSetting_MacroRecalculationBehavior" hidden="1">0</x:definedName>
    <x:definedName name="_AtRisk_SimSetting_MaxAutoIterations" hidden="1">50000</x:definedName>
    <x:definedName name="_AtRisk_SimSetting_MultipleCPUCount" hidden="1">2</x:definedName>
    <x:definedName name="_AtRisk_SimSetting_MultipleCPUManualCount" hidden="1">2</x:definedName>
    <x:definedName name="_AtRisk_SimSetting_MultipleCPUMode" hidden="1">2</x:definedName>
    <x:definedName name="_AtRisk_SimSetting_MultipleCPUModeV8" hidden="1">2</x:definedName>
    <x:definedName name="_AtRisk_SimSetting_RandomNumberGenerator" hidden="1">0</x:definedName>
    <x:definedName name="_AtRisk_SimSetting_ShowSimulationProgressWindow" hidden="1">TRUE</x:definedName>
    <x:definedName name="_AtRisk_SimSetting_SimName001" hidden="1">"Scen 1(Base=123.42, S0=126.12, V=31.97%)"</x:definedName>
    <x:definedName name="_AtRisk_SimSetting_SimName002" hidden="1">"Scen 2(Base=123.42, S0=130, V=31.97%)"</x:definedName>
    <x:definedName name="_AtRisk_SimSetting_SimName003" hidden="1">"Scen 3(Base=123.42, S0=132, V=31.97%)"</x:definedName>
    <x:definedName name="_AtRisk_SimSetting_SimName004" hidden="1">"Scen 4(Base=1, S0=1, V=31.97%)"</x:definedName>
    <x:definedName name="_AtRisk_SimSetting_SimNameCount" hidden="1">4</x:definedName>
    <x:definedName name="_AtRisk_SimSetting_SmartSensitivityAnalysisEnabled" hidden="1">TRUE</x:definedName>
    <x:definedName name="_AtRisk_SimSetting_StatisticFunctionUpdating" hidden="1">1</x:definedName>
    <x:definedName name="_AtRisk_SimSetting_StdRecalcActiveSimulationNumber" hidden="1">1</x:definedName>
    <x:definedName name="_AtRisk_SimSetting_StdRecalcBehavior" hidden="1">1</x:definedName>
    <x:definedName name="_AtRisk_SimSetting_StdRecalcWithoutRiskStatic" hidden="1">0</x:definedName>
    <x:definedName name="_AtRisk_SimSetting_StdRecalcWithoutRiskStaticPercentile" hidden="1">0.5</x:definedName>
    <x:definedName name="activateCount">[1]BackgroundCalcs!$D$26</x:definedName>
    <x:definedName name="AllowedCellsTab1">'[2]Keyboard Warm Up 1'!$D$7,'[2]Keyboard Warm Up 1'!$D$53,'[2]Keyboard Warm Up 1'!$AC$53,'[2]Keyboard Warm Up 1'!$AC$7,'[2]Keyboard Warm Up 1'!$AX$53,'[2]Keyboard Warm Up 1'!$AY$53,'[2]Keyboard Warm Up 1'!$AY$30,'[2]Keyboard Warm Up 1'!$AH$30,'[2]Keyboard Warm Up 1'!$AH$53,'[2]Keyboard Warm Up 1'!$BD$53,'[2]Keyboard Warm Up 1'!$BE$30,'[2]Keyboard Warm Up 1'!$BK$30,'[2]Keyboard Warm Up 1'!$BN$18,'[2]Keyboard Warm Up 1'!$BN$12,'[2]Keyboard Warm Up 1'!$BD$12,'[2]Keyboard Warm Up 1'!$BR$7,'[2]Keyboard Warm Up 1'!$BR$31,'[2]Keyboard Warm Up 1'!$BS$31,'[2]Keyboard Warm Up 1'!$BR$53,'[2]Keyboard Warm Up 1'!$BS$53,'[2]Keyboard Warm Up 1'!$CP$53,'[2]Keyboard Warm Up 1'!$CQ$53,'[2]Keyboard Warm Up 1'!$CP$31,'[2]Keyboard Warm Up 1'!$CQ$7,'[2]Keyboard Warm Up 1'!$A$1</x:definedName>
    <x:definedName name="Answer3">[1]BackgroundCalcs!#REF!</x:definedName>
    <x:definedName name="CAGR_heads">'[3]Main Model'!#REF!</x:definedName>
    <x:definedName name="cellsInFirst">#REF!,#REF!,#REF!,#REF!,#REF!,#REF!,#REF!,#REF!,#REF!,#REF!,#REF!,#REF!</x:definedName>
    <x:definedName name="cellsInSecond">'[2]Keyboard Warm Up 1'!$D$7,'[2]Keyboard Warm Up 1'!$D$23,'[2]Keyboard Warm Up 1'!$M$23,'[2]Keyboard Warm Up 1'!$M$16,'[2]Keyboard Warm Up 1'!$G$16,'[2]Keyboard Warm Up 1'!$G$7,'[2]Keyboard Warm Up 1'!$T$11,'[2]Keyboard Warm Up 1'!$AB$11,'[2]Keyboard Warm Up 1'!$AB$38,'[2]Keyboard Warm Up 1'!$S$38,'[2]Keyboard Warm Up 1'!$S$29,'[2]Keyboard Warm Up 1'!#REF!,'[2]Keyboard Warm Up 1'!#REF!,'[2]Keyboard Warm Up 1'!$AE$25,'[2]Keyboard Warm Up 1'!$AE$21,'[2]Keyboard Warm Up 1'!#REF!,'[2]Keyboard Warm Up 1'!#REF!,'[2]Keyboard Warm Up 1'!$AE$17,'[2]Keyboard Warm Up 1'!$AE$11,'[2]Keyboard Warm Up 1'!$AN$11</x:definedName>
    <x:definedName name="CheckRange1">[4]BackgroundCalcs!#REF!</x:definedName>
    <x:definedName name="CheckRange2">[4]BackgroundCalcs!#REF!</x:definedName>
    <x:definedName name="CheckRange3">[4]BackgroundCalcs!#REF!</x:definedName>
    <x:definedName name="CheckRange4">[4]BackgroundCalcs!#REF!</x:definedName>
    <x:definedName name="CheckRange5">[4]BackgroundCalcs!#REF!</x:definedName>
    <x:definedName name="CheckRange6">[4]BackgroundCalcs!#REF!</x:definedName>
    <x:definedName name="CheckRange7">[4]BackgroundCalcs!#REF!</x:definedName>
    <x:definedName name="CurrentScore">'[1]Question Results'!$C$6</x:definedName>
    <x:definedName name="CurrentSum">[5]BackgroundCalcs!$F$20</x:definedName>
    <x:definedName name="CurrentTarget">[5]BackgroundCalcs!$F$17</x:definedName>
    <x:definedName name="CurrentTargetSum">[5]BackgroundCalcs!$G$17</x:definedName>
    <x:definedName name="EmptyCell">[6]BackgroundCalcs!$D$50</x:definedName>
    <x:definedName name="endTime">[1]BackgroundCalcs!$D$5</x:definedName>
    <x:definedName name="Ever_Green">'[3]Main Model'!#REF!</x:definedName>
    <x:definedName name="factor_option">'[3]Main Model'!#REF!</x:definedName>
    <x:definedName name="factor_PSU">'[3]Main Model'!#REF!</x:definedName>
    <x:definedName name="factor_RSU">'[3]Main Model'!#REF!</x:definedName>
    <x:definedName name="factor_RSUs">'[3]Main Model'!#REF!</x:definedName>
    <x:definedName name="FileName">[1]BackgroundCalcs!$B$2</x:definedName>
    <x:definedName name="forf_rate">'[3]Main Model'!#REF!</x:definedName>
    <x:definedName name="forf_shares">'[3]Main Model'!#REF!</x:definedName>
    <x:definedName name="fund_ratio">'[3]Main Model'!#REF!</x:definedName>
    <x:definedName name="Invalid1">[4]BackgroundCalcs!#REF!</x:definedName>
    <x:definedName name="Invalid2">[4]BackgroundCalcs!#REF!</x:definedName>
    <x:definedName name="Invalid3">[4]BackgroundCalcs!#REF!</x:definedName>
    <x:definedName name="Invalid4">[4]BackgroundCalcs!#REF!</x:definedName>
    <x:definedName name="Invalid5">[4]BackgroundCalcs!#REF!</x:definedName>
    <x:definedName name="Invalid6">[4]BackgroundCalcs!#REF!</x:definedName>
    <x:definedName name="Invalid7">[4]BackgroundCalcs!#REF!</x:definedName>
    <x:definedName name="IQ_CH">110000</x:definedName>
    <x:definedName name="IQ_CQ">5000</x:definedName>
    <x:definedName name="IQ_CY">10000</x:definedName>
    <x:definedName name="IQ_DAILY">500000</x:definedName>
    <x:definedName name="IQ_DNTM" hidden="1">700000</x:definedName>
    <x:definedName name="IQ_FH">100000</x:definedName>
    <x:definedName name="IQ_FQ">500</x:definedName>
    <x:definedName name="IQ_FWD_CY" hidden="1">10001</x:definedName>
    <x:definedName name="IQ_FWD_CY1" hidden="1">10002</x:definedName>
    <x:definedName name="IQ_FWD_CY2" hidden="1">10003</x:definedName>
    <x:definedName name="IQ_FWD_FY" hidden="1">1001</x:definedName>
    <x:definedName name="IQ_FWD_FY1" hidden="1">1002</x:definedName>
    <x:definedName name="IQ_FWD_FY2" hidden="1">1003</x:definedName>
    <x:definedName name="IQ_FWD_Q" hidden="1">501</x:definedName>
    <x:definedName name="IQ_FWD_Q1" hidden="1">502</x:definedName>
    <x:definedName name="IQ_FWD_Q2" hidden="1">503</x:definedName>
    <x:definedName name="IQ_FY">1000</x:definedName>
    <x:definedName name="IQ_LATESTK" hidden="1">1000</x:definedName>
    <x:definedName name="IQ_LATESTQ" hidden="1">500</x:definedName>
    <x:definedName name="IQ_LTM">2000</x:definedName>
    <x:definedName name="IQ_LTMMONTH" hidden="1">120000</x:definedName>
    <x:definedName name="IQ_MONTH">15000</x:definedName>
    <x:definedName name="IQ_MTD" hidden="1">800000</x:definedName>
    <x:definedName name="IQ_NAMES_REVISION_DATE_" hidden="1">44091.7196296296</x:definedName>
    <x:definedName name="IQ_NTM">6000</x:definedName>
    <x:definedName name="IQ_QTD" hidden="1">750000</x:definedName>
    <x:definedName name="IQ_TODAY" hidden="1">0</x:definedName>
    <x:definedName name="IQ_WEEK">50000</x:definedName>
    <x:definedName name="IQ_YTD">3000</x:definedName>
    <x:definedName name="IQ_YTDMONTH" hidden="1">130000</x:definedName>
    <x:definedName name="IQB_BOOKMARK_COUNT" hidden="1">0</x:definedName>
    <x:definedName name="lstVisited">[7]calc!$D$4:$D$21</x:definedName>
    <x:definedName name="lu_mix">#REF!</x:definedName>
    <x:definedName name="months">'Birthday Case Assumptions'!$P$6:$P$17</x:definedName>
    <x:definedName name="n">'[8]Dynamic Ranges and Charts'!$D$30</x:definedName>
    <x:definedName name="name">#REF!</x:definedName>
    <x:definedName name="NumAnswers">[1]BackgroundCalcs!$B$26</x:definedName>
    <x:definedName name="NumExercises">[5]BackgroundCalcs!$D$14</x:definedName>
    <x:definedName name="oldEndTime">[7]calc!$H$3</x:definedName>
    <x:definedName name="oldStartTime">[7]calc!$G$3</x:definedName>
    <x:definedName name="OverrideSave">[4]BackgroundCalcs!#REF!</x:definedName>
    <x:definedName name="Pal_Workbook_GUID" hidden="1">"KHB4MCAJCJC3RUEFU5N2FB3U"</x:definedName>
    <x:definedName name="passwordOn">[4]BackgroundCalcs!#REF!</x:definedName>
    <x:definedName name="payout_PSUs">'[3]Main Model'!#REF!</x:definedName>
    <x:definedName name="pCount">[9]calc!$F$3</x:definedName>
    <x:definedName name="pCountNew">[2]BackgroundCalcs!$S$2</x:definedName>
    <x:definedName name="pct_fullval">'[3]Main Model'!#REF!</x:definedName>
    <x:definedName name="Pool_Cap">'[3]Main Model'!#REF!</x:definedName>
    <x:definedName name="RandomMethod">[1]BackgroundCalcs!$B$5</x:definedName>
    <x:definedName name="RandomScenarioNumber">[1]BackgroundCalcs!$B$8</x:definedName>
    <x:definedName name="RiskAfterRecalcMacro" hidden="1">""</x:definedName>
    <x:definedName name="RiskAfterSimMacro" hidden="1">""</x:definedName>
    <x:definedName name="RiskBeforeRecalcMacro" hidden="1">""</x:definedName>
    <x:definedName name="RiskBeforeSimMacro" hidden="1">""</x:definedName>
    <x:definedName name="RiskCollectDistributionSamples" hidden="1">2</x:definedName>
    <x:definedName name="RiskFixedSeed" hidden="1">1</x:definedName>
    <x:definedName name="RiskHasSettings" hidden="1">8</x:definedName>
    <x:definedName name="RiskMinimizeOnStart" hidden="1">FALSE</x:definedName>
    <x:definedName name="RiskMonitorConvergence" hidden="1">FALSE</x:definedName>
    <x:definedName name="RiskMultipleCPUSupportEnabled" hidden="1">FALSE</x:definedName>
    <x:definedName name="RiskNumIterations" hidden="1">100000</x:definedName>
    <x:definedName name="RiskNumSimulations" hidden="1">1</x:definedName>
    <x:definedName name="RiskPauseOnError" hidden="1">FALSE</x:definedName>
    <x:definedName name="RiskRunAfterRecalcMacro" hidden="1">FALSE</x:definedName>
    <x:definedName name="RiskRunAfterSimMacro" hidden="1">FALSE</x:definedName>
    <x:definedName name="RiskRunBeforeRecalcMacro" hidden="1">FALSE</x:definedName>
    <x:definedName name="RiskRunBeforeSimMacro" hidden="1">FALSE</x:definedName>
    <x:definedName name="RiskSamplingType" hidden="1">3</x:definedName>
    <x:definedName name="RiskStandardRecalc" hidden="1">2</x:definedName>
    <x:definedName name="RiskUpdateDisplay" hidden="1">FALSE</x:definedName>
    <x:definedName name="RiskUseDifferentSeedForEachSim" hidden="1">FALSE</x:definedName>
    <x:definedName name="RiskUseFixedSeed" hidden="1">TRUE</x:definedName>
    <x:definedName name="RiskUseMultipleCPUs" hidden="1">FALSE</x:definedName>
    <x:definedName name="six">'[2]Keyboard Warm Up 1'!#REF!</x:definedName>
    <x:definedName name="SpreadsheetName">[5]BackgroundCalcs!$D$5</x:definedName>
    <x:definedName name="startTime">[1]BackgroundCalcs!$D$2</x:definedName>
    <x:definedName name="StudentIDCell">[5]BackgroundCalcs!$D$8</x:definedName>
    <x:definedName name="StudentNameCell">[5]BackgroundCalcs!$D$11</x:definedName>
    <x:definedName name="temp">[10]BackgroundCalcs!$B$26</x:definedName>
    <x:definedName name="temp2">[10]BackgroundCalcs!$B$26</x:definedName>
    <x:definedName name="ten">'[2]Keyboard Warm Up 1'!#REF!</x:definedName>
    <x:definedName name="timeElapsed">[7]calc!$G$6</x:definedName>
    <x:definedName name="totalTime">[1]BackgroundCalcs!$B$32</x:definedName>
    <x:definedName name="Track">[6]BackgroundCalcs!$D$51</x:definedName>
    <x:definedName name="twelveth">'[6]Keyboarding Challenge'!$V$103</x:definedName>
    <x:definedName name="valDuration">[9]calc!$G$7</x:definedName>
    <x:definedName name="Valid1">[5]BackgroundCalcs!#REF!</x:definedName>
    <x:definedName name="ValidationCode">[11]calc!$B$11</x:definedName>
  </x:definedNames>
  <x:calcPr calcId="191029" calcMode="autoNoTable"/>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x:ext>
  </x:extLst>
</x:workbook>
</file>

<file path=xl/calcChain.xml><?xml version="1.0" encoding="utf-8"?>
<calcChain xmlns="http://schemas.openxmlformats.org/spreadsheetml/2006/main">
  <c r="AJ6" i="4" l="1" a="1"/>
  <c r="AJ6" i="4" s="1"/>
  <c r="BA173" i="4" l="1"/>
  <c r="BB173" i="4" s="1"/>
  <c r="AV11" i="4" a="1"/>
  <c r="AV11" i="4" s="1"/>
  <c r="AR6" i="4"/>
  <c r="AI12" i="4" a="1"/>
  <c r="AI12" i="4" s="1"/>
  <c r="B11" i="4" a="1"/>
  <c r="H137" i="4" s="1"/>
  <c r="S11" i="4" a="1"/>
  <c r="S11" i="4" s="1"/>
  <c r="J11" i="4" a="1"/>
  <c r="J11" i="4" s="1"/>
  <c r="P11" i="4" a="1"/>
  <c r="P11" i="4" s="1"/>
  <c r="H1082" i="4" l="1"/>
  <c r="H994" i="4"/>
  <c r="H1403" i="4"/>
  <c r="H1352" i="4"/>
  <c r="H1300" i="4"/>
  <c r="H472" i="4"/>
  <c r="H1250" i="4"/>
  <c r="H882" i="4"/>
  <c r="H1168" i="4"/>
  <c r="H1416" i="4"/>
  <c r="H1364" i="4"/>
  <c r="H1314" i="4"/>
  <c r="H1263" i="4"/>
  <c r="H1188" i="4"/>
  <c r="H1104" i="4"/>
  <c r="H1018" i="4"/>
  <c r="H909" i="4"/>
  <c r="H781" i="4"/>
  <c r="H1410" i="4"/>
  <c r="H1359" i="4"/>
  <c r="H1307" i="4"/>
  <c r="H1256" i="4"/>
  <c r="H1178" i="4"/>
  <c r="H1092" i="4"/>
  <c r="H1008" i="4"/>
  <c r="H895" i="4"/>
  <c r="H607" i="4"/>
  <c r="H1396" i="4"/>
  <c r="H1346" i="4"/>
  <c r="H1295" i="4"/>
  <c r="H1242" i="4"/>
  <c r="H1156" i="4"/>
  <c r="H1072" i="4"/>
  <c r="H981" i="4"/>
  <c r="H866" i="4"/>
  <c r="H421" i="4"/>
  <c r="H1442" i="4"/>
  <c r="H1391" i="4"/>
  <c r="H1339" i="4"/>
  <c r="H1288" i="4"/>
  <c r="H1232" i="4"/>
  <c r="H1146" i="4"/>
  <c r="H1060" i="4"/>
  <c r="H967" i="4"/>
  <c r="H853" i="4"/>
  <c r="H369" i="4"/>
  <c r="H1435" i="4"/>
  <c r="H1384" i="4"/>
  <c r="H1332" i="4"/>
  <c r="H1282" i="4"/>
  <c r="H1220" i="4"/>
  <c r="H1136" i="4"/>
  <c r="H1050" i="4"/>
  <c r="H951" i="4"/>
  <c r="H839" i="4"/>
  <c r="H265" i="4"/>
  <c r="H1428" i="4"/>
  <c r="H1378" i="4"/>
  <c r="H1327" i="4"/>
  <c r="H1275" i="4"/>
  <c r="H1210" i="4"/>
  <c r="H1124" i="4"/>
  <c r="H1040" i="4"/>
  <c r="H938" i="4"/>
  <c r="H823" i="4"/>
  <c r="H216" i="4"/>
  <c r="H1423" i="4"/>
  <c r="H1371" i="4"/>
  <c r="H1320" i="4"/>
  <c r="H1268" i="4"/>
  <c r="H1200" i="4"/>
  <c r="H1114" i="4"/>
  <c r="H1028" i="4"/>
  <c r="H925" i="4"/>
  <c r="H810" i="4"/>
  <c r="H165" i="4"/>
  <c r="H797" i="4"/>
  <c r="H767" i="4"/>
  <c r="H733" i="4"/>
  <c r="H701" i="4"/>
  <c r="H641" i="4"/>
  <c r="H1440" i="4"/>
  <c r="H1427" i="4"/>
  <c r="H1415" i="4"/>
  <c r="H1402" i="4"/>
  <c r="H1388" i="4"/>
  <c r="H1376" i="4"/>
  <c r="H1363" i="4"/>
  <c r="H1351" i="4"/>
  <c r="H1338" i="4"/>
  <c r="H1324" i="4"/>
  <c r="H1312" i="4"/>
  <c r="H1299" i="4"/>
  <c r="H1287" i="4"/>
  <c r="H1274" i="4"/>
  <c r="H1260" i="4"/>
  <c r="H1248" i="4"/>
  <c r="H1228" i="4"/>
  <c r="H1208" i="4"/>
  <c r="H1186" i="4"/>
  <c r="H1164" i="4"/>
  <c r="H1144" i="4"/>
  <c r="H1122" i="4"/>
  <c r="H1100" i="4"/>
  <c r="H1080" i="4"/>
  <c r="H1058" i="4"/>
  <c r="H1036" i="4"/>
  <c r="H1016" i="4"/>
  <c r="H991" i="4"/>
  <c r="H962" i="4"/>
  <c r="H935" i="4"/>
  <c r="H906" i="4"/>
  <c r="H877" i="4"/>
  <c r="H850" i="4"/>
  <c r="H821" i="4"/>
  <c r="H791" i="4"/>
  <c r="H765" i="4"/>
  <c r="H730" i="4"/>
  <c r="H694" i="4"/>
  <c r="H623" i="4"/>
  <c r="H448" i="4"/>
  <c r="H241" i="4"/>
  <c r="H1439" i="4"/>
  <c r="H1426" i="4"/>
  <c r="H1412" i="4"/>
  <c r="H1400" i="4"/>
  <c r="H1387" i="4"/>
  <c r="H1375" i="4"/>
  <c r="H1362" i="4"/>
  <c r="H1348" i="4"/>
  <c r="H1336" i="4"/>
  <c r="H1323" i="4"/>
  <c r="H1311" i="4"/>
  <c r="H1298" i="4"/>
  <c r="H1284" i="4"/>
  <c r="H1272" i="4"/>
  <c r="H1259" i="4"/>
  <c r="H1247" i="4"/>
  <c r="H1226" i="4"/>
  <c r="H1204" i="4"/>
  <c r="H1184" i="4"/>
  <c r="H1162" i="4"/>
  <c r="H1140" i="4"/>
  <c r="H1120" i="4"/>
  <c r="H1098" i="4"/>
  <c r="H1076" i="4"/>
  <c r="H1056" i="4"/>
  <c r="H1034" i="4"/>
  <c r="H1012" i="4"/>
  <c r="H989" i="4"/>
  <c r="H959" i="4"/>
  <c r="H930" i="4"/>
  <c r="H903" i="4"/>
  <c r="H874" i="4"/>
  <c r="H845" i="4"/>
  <c r="H818" i="4"/>
  <c r="H789" i="4"/>
  <c r="H758" i="4"/>
  <c r="H726" i="4"/>
  <c r="H691" i="4"/>
  <c r="H1436" i="4"/>
  <c r="H1424" i="4"/>
  <c r="H1411" i="4"/>
  <c r="H1399" i="4"/>
  <c r="H1386" i="4"/>
  <c r="H1372" i="4"/>
  <c r="H1360" i="4"/>
  <c r="H1347" i="4"/>
  <c r="H1335" i="4"/>
  <c r="H1322" i="4"/>
  <c r="H1308" i="4"/>
  <c r="H1296" i="4"/>
  <c r="H1283" i="4"/>
  <c r="H1271" i="4"/>
  <c r="H1258" i="4"/>
  <c r="H1244" i="4"/>
  <c r="H1224" i="4"/>
  <c r="H1202" i="4"/>
  <c r="H1180" i="4"/>
  <c r="H1160" i="4"/>
  <c r="H1138" i="4"/>
  <c r="H1116" i="4"/>
  <c r="H1096" i="4"/>
  <c r="H1074" i="4"/>
  <c r="H1052" i="4"/>
  <c r="H1032" i="4"/>
  <c r="H1010" i="4"/>
  <c r="H983" i="4"/>
  <c r="H957" i="4"/>
  <c r="H927" i="4"/>
  <c r="H898" i="4"/>
  <c r="H871" i="4"/>
  <c r="H842" i="4"/>
  <c r="H813" i="4"/>
  <c r="H786" i="4"/>
  <c r="H755" i="4"/>
  <c r="H719" i="4"/>
  <c r="H687" i="4"/>
  <c r="H590" i="4"/>
  <c r="H393" i="4"/>
  <c r="H192" i="4"/>
  <c r="H751" i="4"/>
  <c r="H717" i="4"/>
  <c r="H680" i="4"/>
  <c r="H574" i="4"/>
  <c r="H1434" i="4"/>
  <c r="H1420" i="4"/>
  <c r="H1408" i="4"/>
  <c r="H1395" i="4"/>
  <c r="H1383" i="4"/>
  <c r="H1370" i="4"/>
  <c r="H1356" i="4"/>
  <c r="H1344" i="4"/>
  <c r="H1331" i="4"/>
  <c r="H1319" i="4"/>
  <c r="H1306" i="4"/>
  <c r="H1292" i="4"/>
  <c r="H1280" i="4"/>
  <c r="H1267" i="4"/>
  <c r="H1255" i="4"/>
  <c r="H1240" i="4"/>
  <c r="H1218" i="4"/>
  <c r="H1196" i="4"/>
  <c r="H1176" i="4"/>
  <c r="H1154" i="4"/>
  <c r="H1132" i="4"/>
  <c r="H1112" i="4"/>
  <c r="H1090" i="4"/>
  <c r="H1068" i="4"/>
  <c r="H1048" i="4"/>
  <c r="H1026" i="4"/>
  <c r="H1004" i="4"/>
  <c r="H978" i="4"/>
  <c r="H949" i="4"/>
  <c r="H919" i="4"/>
  <c r="H893" i="4"/>
  <c r="H863" i="4"/>
  <c r="H834" i="4"/>
  <c r="H807" i="4"/>
  <c r="H778" i="4"/>
  <c r="H746" i="4"/>
  <c r="H714" i="4"/>
  <c r="H676" i="4"/>
  <c r="H549" i="4"/>
  <c r="H344" i="4"/>
  <c r="B11" i="4"/>
  <c r="H11" i="4" s="1"/>
  <c r="H18" i="4"/>
  <c r="H26" i="4"/>
  <c r="H34" i="4"/>
  <c r="H42" i="4"/>
  <c r="H50" i="4"/>
  <c r="H58" i="4"/>
  <c r="H66" i="4"/>
  <c r="H74" i="4"/>
  <c r="H82" i="4"/>
  <c r="H90" i="4"/>
  <c r="H98" i="4"/>
  <c r="H106" i="4"/>
  <c r="H114" i="4"/>
  <c r="H122" i="4"/>
  <c r="H130" i="4"/>
  <c r="H138" i="4"/>
  <c r="H146" i="4"/>
  <c r="H154" i="4"/>
  <c r="H162" i="4"/>
  <c r="H170" i="4"/>
  <c r="H178" i="4"/>
  <c r="H186" i="4"/>
  <c r="H194" i="4"/>
  <c r="H202" i="4"/>
  <c r="H210" i="4"/>
  <c r="H218" i="4"/>
  <c r="H226" i="4"/>
  <c r="H234" i="4"/>
  <c r="H242" i="4"/>
  <c r="H250" i="4"/>
  <c r="H258" i="4"/>
  <c r="H266" i="4"/>
  <c r="H274" i="4"/>
  <c r="H282" i="4"/>
  <c r="H290" i="4"/>
  <c r="H298" i="4"/>
  <c r="H306" i="4"/>
  <c r="H314" i="4"/>
  <c r="H322" i="4"/>
  <c r="H330" i="4"/>
  <c r="H338" i="4"/>
  <c r="H346" i="4"/>
  <c r="H354" i="4"/>
  <c r="H362" i="4"/>
  <c r="H370" i="4"/>
  <c r="H378" i="4"/>
  <c r="H386" i="4"/>
  <c r="H394" i="4"/>
  <c r="H402" i="4"/>
  <c r="H410" i="4"/>
  <c r="H418" i="4"/>
  <c r="H426" i="4"/>
  <c r="H434" i="4"/>
  <c r="H442" i="4"/>
  <c r="H450" i="4"/>
  <c r="H458" i="4"/>
  <c r="H466" i="4"/>
  <c r="H474" i="4"/>
  <c r="H482" i="4"/>
  <c r="H490" i="4"/>
  <c r="H498" i="4"/>
  <c r="H506" i="4"/>
  <c r="H514" i="4"/>
  <c r="H522" i="4"/>
  <c r="H530" i="4"/>
  <c r="H538" i="4"/>
  <c r="H546" i="4"/>
  <c r="H554" i="4"/>
  <c r="H562" i="4"/>
  <c r="H570" i="4"/>
  <c r="H578" i="4"/>
  <c r="H586" i="4"/>
  <c r="H594" i="4"/>
  <c r="H602" i="4"/>
  <c r="H610" i="4"/>
  <c r="H618" i="4"/>
  <c r="H626" i="4"/>
  <c r="H634" i="4"/>
  <c r="H642" i="4"/>
  <c r="H650" i="4"/>
  <c r="H658" i="4"/>
  <c r="H666" i="4"/>
  <c r="H674" i="4"/>
  <c r="H682" i="4"/>
  <c r="H19" i="4"/>
  <c r="H27" i="4"/>
  <c r="H35" i="4"/>
  <c r="H43" i="4"/>
  <c r="H51" i="4"/>
  <c r="H59" i="4"/>
  <c r="H67" i="4"/>
  <c r="H75" i="4"/>
  <c r="H83" i="4"/>
  <c r="H91" i="4"/>
  <c r="H99" i="4"/>
  <c r="H107" i="4"/>
  <c r="H115" i="4"/>
  <c r="H123" i="4"/>
  <c r="H131" i="4"/>
  <c r="H139" i="4"/>
  <c r="H147" i="4"/>
  <c r="H155" i="4"/>
  <c r="H163" i="4"/>
  <c r="H171" i="4"/>
  <c r="H179" i="4"/>
  <c r="H187" i="4"/>
  <c r="H195" i="4"/>
  <c r="H203" i="4"/>
  <c r="H211" i="4"/>
  <c r="H219" i="4"/>
  <c r="H227" i="4"/>
  <c r="H235" i="4"/>
  <c r="H243" i="4"/>
  <c r="H251" i="4"/>
  <c r="H259" i="4"/>
  <c r="H267" i="4"/>
  <c r="H275" i="4"/>
  <c r="H283" i="4"/>
  <c r="H291" i="4"/>
  <c r="H299" i="4"/>
  <c r="H307" i="4"/>
  <c r="H315" i="4"/>
  <c r="H323" i="4"/>
  <c r="H331" i="4"/>
  <c r="H339" i="4"/>
  <c r="H347" i="4"/>
  <c r="H355" i="4"/>
  <c r="H363" i="4"/>
  <c r="H371" i="4"/>
  <c r="H379" i="4"/>
  <c r="H387" i="4"/>
  <c r="H395" i="4"/>
  <c r="H403" i="4"/>
  <c r="H411" i="4"/>
  <c r="H419" i="4"/>
  <c r="H427" i="4"/>
  <c r="H435" i="4"/>
  <c r="H443" i="4"/>
  <c r="H451" i="4"/>
  <c r="H459" i="4"/>
  <c r="H467" i="4"/>
  <c r="H475" i="4"/>
  <c r="H483" i="4"/>
  <c r="H491" i="4"/>
  <c r="H499" i="4"/>
  <c r="H507" i="4"/>
  <c r="H515" i="4"/>
  <c r="H523" i="4"/>
  <c r="H531" i="4"/>
  <c r="H539" i="4"/>
  <c r="H547" i="4"/>
  <c r="H555" i="4"/>
  <c r="H563" i="4"/>
  <c r="H571" i="4"/>
  <c r="H579" i="4"/>
  <c r="H587" i="4"/>
  <c r="H595" i="4"/>
  <c r="H603" i="4"/>
  <c r="H611" i="4"/>
  <c r="H619" i="4"/>
  <c r="H627" i="4"/>
  <c r="H635" i="4"/>
  <c r="H643" i="4"/>
  <c r="H651" i="4"/>
  <c r="H659" i="4"/>
  <c r="H667" i="4"/>
  <c r="H675" i="4"/>
  <c r="H683" i="4"/>
  <c r="H14" i="4"/>
  <c r="H22" i="4"/>
  <c r="H30" i="4"/>
  <c r="H38" i="4"/>
  <c r="H46" i="4"/>
  <c r="H54" i="4"/>
  <c r="H62" i="4"/>
  <c r="H70" i="4"/>
  <c r="H78" i="4"/>
  <c r="H86" i="4"/>
  <c r="H94" i="4"/>
  <c r="H102" i="4"/>
  <c r="H110" i="4"/>
  <c r="H118" i="4"/>
  <c r="H126" i="4"/>
  <c r="H134" i="4"/>
  <c r="H142" i="4"/>
  <c r="H150" i="4"/>
  <c r="H158" i="4"/>
  <c r="H166" i="4"/>
  <c r="H174" i="4"/>
  <c r="H182" i="4"/>
  <c r="H190" i="4"/>
  <c r="H198" i="4"/>
  <c r="H206" i="4"/>
  <c r="H214" i="4"/>
  <c r="H222" i="4"/>
  <c r="H230" i="4"/>
  <c r="H238" i="4"/>
  <c r="H246" i="4"/>
  <c r="H254" i="4"/>
  <c r="H262" i="4"/>
  <c r="H270" i="4"/>
  <c r="H278" i="4"/>
  <c r="H286" i="4"/>
  <c r="H294" i="4"/>
  <c r="H302" i="4"/>
  <c r="H310" i="4"/>
  <c r="H318" i="4"/>
  <c r="H326" i="4"/>
  <c r="H334" i="4"/>
  <c r="H342" i="4"/>
  <c r="H350" i="4"/>
  <c r="H358" i="4"/>
  <c r="H366" i="4"/>
  <c r="H374" i="4"/>
  <c r="H382" i="4"/>
  <c r="H390" i="4"/>
  <c r="H398" i="4"/>
  <c r="H406" i="4"/>
  <c r="H414" i="4"/>
  <c r="H422" i="4"/>
  <c r="H430" i="4"/>
  <c r="H438" i="4"/>
  <c r="H446" i="4"/>
  <c r="H454" i="4"/>
  <c r="H462" i="4"/>
  <c r="H470" i="4"/>
  <c r="H478" i="4"/>
  <c r="H486" i="4"/>
  <c r="H494" i="4"/>
  <c r="H502" i="4"/>
  <c r="H510" i="4"/>
  <c r="H518" i="4"/>
  <c r="H526" i="4"/>
  <c r="H534" i="4"/>
  <c r="H542" i="4"/>
  <c r="H550" i="4"/>
  <c r="H558" i="4"/>
  <c r="H566" i="4"/>
  <c r="H15" i="4"/>
  <c r="H23" i="4"/>
  <c r="H31" i="4"/>
  <c r="H39" i="4"/>
  <c r="H47" i="4"/>
  <c r="H55" i="4"/>
  <c r="H63" i="4"/>
  <c r="H71" i="4"/>
  <c r="H79" i="4"/>
  <c r="H87" i="4"/>
  <c r="H95" i="4"/>
  <c r="H103" i="4"/>
  <c r="H111" i="4"/>
  <c r="H119" i="4"/>
  <c r="H127" i="4"/>
  <c r="H135" i="4"/>
  <c r="H143" i="4"/>
  <c r="H151" i="4"/>
  <c r="H159" i="4"/>
  <c r="H167" i="4"/>
  <c r="H175" i="4"/>
  <c r="H183" i="4"/>
  <c r="H191" i="4"/>
  <c r="H199" i="4"/>
  <c r="H207" i="4"/>
  <c r="H215" i="4"/>
  <c r="H223" i="4"/>
  <c r="H231" i="4"/>
  <c r="H239" i="4"/>
  <c r="H247" i="4"/>
  <c r="H255" i="4"/>
  <c r="H263" i="4"/>
  <c r="H271" i="4"/>
  <c r="H279" i="4"/>
  <c r="H287" i="4"/>
  <c r="H295" i="4"/>
  <c r="H303" i="4"/>
  <c r="H311" i="4"/>
  <c r="H319" i="4"/>
  <c r="H327" i="4"/>
  <c r="H335" i="4"/>
  <c r="H343" i="4"/>
  <c r="H351" i="4"/>
  <c r="H359" i="4"/>
  <c r="H367" i="4"/>
  <c r="H375" i="4"/>
  <c r="H383" i="4"/>
  <c r="H391" i="4"/>
  <c r="H399" i="4"/>
  <c r="H407" i="4"/>
  <c r="H415" i="4"/>
  <c r="H423" i="4"/>
  <c r="H431" i="4"/>
  <c r="H439" i="4"/>
  <c r="H447" i="4"/>
  <c r="H455" i="4"/>
  <c r="H463" i="4"/>
  <c r="H471" i="4"/>
  <c r="H479" i="4"/>
  <c r="H487" i="4"/>
  <c r="H495" i="4"/>
  <c r="H503" i="4"/>
  <c r="H511" i="4"/>
  <c r="H519" i="4"/>
  <c r="H527" i="4"/>
  <c r="H535" i="4"/>
  <c r="H543" i="4"/>
  <c r="H551" i="4"/>
  <c r="H559" i="4"/>
  <c r="H567" i="4"/>
  <c r="H12" i="4"/>
  <c r="H28" i="4"/>
  <c r="H44" i="4"/>
  <c r="H60" i="4"/>
  <c r="H76" i="4"/>
  <c r="H92" i="4"/>
  <c r="H108" i="4"/>
  <c r="H124" i="4"/>
  <c r="H140" i="4"/>
  <c r="H156" i="4"/>
  <c r="H172" i="4"/>
  <c r="H188" i="4"/>
  <c r="H204" i="4"/>
  <c r="H220" i="4"/>
  <c r="H236" i="4"/>
  <c r="H252" i="4"/>
  <c r="H268" i="4"/>
  <c r="H284" i="4"/>
  <c r="H300" i="4"/>
  <c r="H316" i="4"/>
  <c r="H332" i="4"/>
  <c r="H348" i="4"/>
  <c r="H364" i="4"/>
  <c r="H380" i="4"/>
  <c r="H396" i="4"/>
  <c r="H412" i="4"/>
  <c r="H428" i="4"/>
  <c r="H444" i="4"/>
  <c r="H460" i="4"/>
  <c r="H476" i="4"/>
  <c r="H492" i="4"/>
  <c r="H508" i="4"/>
  <c r="H524" i="4"/>
  <c r="H540" i="4"/>
  <c r="H556" i="4"/>
  <c r="H572" i="4"/>
  <c r="H582" i="4"/>
  <c r="H592" i="4"/>
  <c r="H604" i="4"/>
  <c r="H614" i="4"/>
  <c r="H624" i="4"/>
  <c r="H636" i="4"/>
  <c r="H646" i="4"/>
  <c r="H656" i="4"/>
  <c r="H668" i="4"/>
  <c r="H678" i="4"/>
  <c r="H688" i="4"/>
  <c r="H696" i="4"/>
  <c r="H704" i="4"/>
  <c r="H712" i="4"/>
  <c r="H720" i="4"/>
  <c r="H728" i="4"/>
  <c r="H736" i="4"/>
  <c r="H744" i="4"/>
  <c r="H752" i="4"/>
  <c r="H760" i="4"/>
  <c r="H13" i="4"/>
  <c r="H29" i="4"/>
  <c r="H45" i="4"/>
  <c r="H61" i="4"/>
  <c r="H77" i="4"/>
  <c r="H93" i="4"/>
  <c r="H109" i="4"/>
  <c r="H125" i="4"/>
  <c r="H141" i="4"/>
  <c r="H157" i="4"/>
  <c r="H173" i="4"/>
  <c r="H189" i="4"/>
  <c r="H205" i="4"/>
  <c r="H221" i="4"/>
  <c r="H237" i="4"/>
  <c r="H253" i="4"/>
  <c r="H269" i="4"/>
  <c r="H285" i="4"/>
  <c r="H301" i="4"/>
  <c r="H317" i="4"/>
  <c r="H333" i="4"/>
  <c r="H349" i="4"/>
  <c r="H365" i="4"/>
  <c r="H381" i="4"/>
  <c r="H397" i="4"/>
  <c r="H413" i="4"/>
  <c r="H429" i="4"/>
  <c r="H445" i="4"/>
  <c r="H461" i="4"/>
  <c r="H477" i="4"/>
  <c r="H493" i="4"/>
  <c r="H509" i="4"/>
  <c r="H525" i="4"/>
  <c r="H541" i="4"/>
  <c r="H557" i="4"/>
  <c r="H573" i="4"/>
  <c r="H583" i="4"/>
  <c r="H593" i="4"/>
  <c r="H605" i="4"/>
  <c r="H615" i="4"/>
  <c r="H625" i="4"/>
  <c r="H637" i="4"/>
  <c r="H647" i="4"/>
  <c r="H657" i="4"/>
  <c r="H669" i="4"/>
  <c r="H679" i="4"/>
  <c r="H689" i="4"/>
  <c r="H697" i="4"/>
  <c r="H705" i="4"/>
  <c r="H713" i="4"/>
  <c r="H721" i="4"/>
  <c r="H729" i="4"/>
  <c r="H737" i="4"/>
  <c r="H745" i="4"/>
  <c r="H753" i="4"/>
  <c r="H761" i="4"/>
  <c r="H769" i="4"/>
  <c r="H777" i="4"/>
  <c r="H785" i="4"/>
  <c r="H793" i="4"/>
  <c r="H801" i="4"/>
  <c r="H809" i="4"/>
  <c r="H817" i="4"/>
  <c r="H825" i="4"/>
  <c r="H833" i="4"/>
  <c r="H841" i="4"/>
  <c r="H849" i="4"/>
  <c r="H857" i="4"/>
  <c r="H865" i="4"/>
  <c r="H873" i="4"/>
  <c r="H881" i="4"/>
  <c r="H889" i="4"/>
  <c r="H897" i="4"/>
  <c r="H905" i="4"/>
  <c r="H913" i="4"/>
  <c r="H921" i="4"/>
  <c r="H929" i="4"/>
  <c r="H937" i="4"/>
  <c r="H945" i="4"/>
  <c r="H953" i="4"/>
  <c r="H961" i="4"/>
  <c r="H969" i="4"/>
  <c r="H977" i="4"/>
  <c r="H985" i="4"/>
  <c r="H993" i="4"/>
  <c r="H1001" i="4"/>
  <c r="H16" i="4"/>
  <c r="H32" i="4"/>
  <c r="H48" i="4"/>
  <c r="H64" i="4"/>
  <c r="H80" i="4"/>
  <c r="H96" i="4"/>
  <c r="H112" i="4"/>
  <c r="H128" i="4"/>
  <c r="H17" i="4"/>
  <c r="H20" i="4"/>
  <c r="H36" i="4"/>
  <c r="H52" i="4"/>
  <c r="H68" i="4"/>
  <c r="H84" i="4"/>
  <c r="H100" i="4"/>
  <c r="H116" i="4"/>
  <c r="H132" i="4"/>
  <c r="H148" i="4"/>
  <c r="H164" i="4"/>
  <c r="H180" i="4"/>
  <c r="H196" i="4"/>
  <c r="H212" i="4"/>
  <c r="H228" i="4"/>
  <c r="H244" i="4"/>
  <c r="H260" i="4"/>
  <c r="H276" i="4"/>
  <c r="H292" i="4"/>
  <c r="H308" i="4"/>
  <c r="H324" i="4"/>
  <c r="H340" i="4"/>
  <c r="H356" i="4"/>
  <c r="H372" i="4"/>
  <c r="H388" i="4"/>
  <c r="H404" i="4"/>
  <c r="H420" i="4"/>
  <c r="H436" i="4"/>
  <c r="H452" i="4"/>
  <c r="H468" i="4"/>
  <c r="H484" i="4"/>
  <c r="H500" i="4"/>
  <c r="H516" i="4"/>
  <c r="H532" i="4"/>
  <c r="H548" i="4"/>
  <c r="H564" i="4"/>
  <c r="H576" i="4"/>
  <c r="H588" i="4"/>
  <c r="H598" i="4"/>
  <c r="H608" i="4"/>
  <c r="H620" i="4"/>
  <c r="H630" i="4"/>
  <c r="H640" i="4"/>
  <c r="H652" i="4"/>
  <c r="H662" i="4"/>
  <c r="H672" i="4"/>
  <c r="H684" i="4"/>
  <c r="H692" i="4"/>
  <c r="H700" i="4"/>
  <c r="H708" i="4"/>
  <c r="H716" i="4"/>
  <c r="H724" i="4"/>
  <c r="H732" i="4"/>
  <c r="H740" i="4"/>
  <c r="H748" i="4"/>
  <c r="H756" i="4"/>
  <c r="H764" i="4"/>
  <c r="H772" i="4"/>
  <c r="H780" i="4"/>
  <c r="H788" i="4"/>
  <c r="H796" i="4"/>
  <c r="H804" i="4"/>
  <c r="H812" i="4"/>
  <c r="H820" i="4"/>
  <c r="H828" i="4"/>
  <c r="H836" i="4"/>
  <c r="H844" i="4"/>
  <c r="H852" i="4"/>
  <c r="H860" i="4"/>
  <c r="H868" i="4"/>
  <c r="H876" i="4"/>
  <c r="H884" i="4"/>
  <c r="H892" i="4"/>
  <c r="H900" i="4"/>
  <c r="H908" i="4"/>
  <c r="H916" i="4"/>
  <c r="H924" i="4"/>
  <c r="H932" i="4"/>
  <c r="H940" i="4"/>
  <c r="H948" i="4"/>
  <c r="H956" i="4"/>
  <c r="H964" i="4"/>
  <c r="H972" i="4"/>
  <c r="H980" i="4"/>
  <c r="H988" i="4"/>
  <c r="H996" i="4"/>
  <c r="H24" i="4"/>
  <c r="H40" i="4"/>
  <c r="H56" i="4"/>
  <c r="H72" i="4"/>
  <c r="H88" i="4"/>
  <c r="H104" i="4"/>
  <c r="H120" i="4"/>
  <c r="H136" i="4"/>
  <c r="H25" i="4"/>
  <c r="H21" i="4"/>
  <c r="H69" i="4"/>
  <c r="H113" i="4"/>
  <c r="H149" i="4"/>
  <c r="H176" i="4"/>
  <c r="H200" i="4"/>
  <c r="H225" i="4"/>
  <c r="H249" i="4"/>
  <c r="H277" i="4"/>
  <c r="H304" i="4"/>
  <c r="H328" i="4"/>
  <c r="H353" i="4"/>
  <c r="H377" i="4"/>
  <c r="H405" i="4"/>
  <c r="H432" i="4"/>
  <c r="H456" i="4"/>
  <c r="H481" i="4"/>
  <c r="H505" i="4"/>
  <c r="H533" i="4"/>
  <c r="H560" i="4"/>
  <c r="H580" i="4"/>
  <c r="H597" i="4"/>
  <c r="H613" i="4"/>
  <c r="H631" i="4"/>
  <c r="H648" i="4"/>
  <c r="H664" i="4"/>
  <c r="H681" i="4"/>
  <c r="H695" i="4"/>
  <c r="H709" i="4"/>
  <c r="H722" i="4"/>
  <c r="H734" i="4"/>
  <c r="H747" i="4"/>
  <c r="H759" i="4"/>
  <c r="H771" i="4"/>
  <c r="H782" i="4"/>
  <c r="H792" i="4"/>
  <c r="H803" i="4"/>
  <c r="H814" i="4"/>
  <c r="H824" i="4"/>
  <c r="H835" i="4"/>
  <c r="H846" i="4"/>
  <c r="H856" i="4"/>
  <c r="H867" i="4"/>
  <c r="H878" i="4"/>
  <c r="H888" i="4"/>
  <c r="H899" i="4"/>
  <c r="H910" i="4"/>
  <c r="H920" i="4"/>
  <c r="H931" i="4"/>
  <c r="H942" i="4"/>
  <c r="H952" i="4"/>
  <c r="H963" i="4"/>
  <c r="H974" i="4"/>
  <c r="H984" i="4"/>
  <c r="H995" i="4"/>
  <c r="H1005" i="4"/>
  <c r="H1013" i="4"/>
  <c r="H1021" i="4"/>
  <c r="H1029" i="4"/>
  <c r="H1037" i="4"/>
  <c r="H1045" i="4"/>
  <c r="H1053" i="4"/>
  <c r="H1061" i="4"/>
  <c r="H1069" i="4"/>
  <c r="H1077" i="4"/>
  <c r="H1085" i="4"/>
  <c r="H1093" i="4"/>
  <c r="H1101" i="4"/>
  <c r="H1109" i="4"/>
  <c r="H1117" i="4"/>
  <c r="H1125" i="4"/>
  <c r="H1133" i="4"/>
  <c r="H1141" i="4"/>
  <c r="H1149" i="4"/>
  <c r="H1157" i="4"/>
  <c r="H1165" i="4"/>
  <c r="H1173" i="4"/>
  <c r="H1181" i="4"/>
  <c r="H1189" i="4"/>
  <c r="H1197" i="4"/>
  <c r="H1205" i="4"/>
  <c r="H1213" i="4"/>
  <c r="H1221" i="4"/>
  <c r="H1229" i="4"/>
  <c r="H1237" i="4"/>
  <c r="H1245" i="4"/>
  <c r="H1253" i="4"/>
  <c r="H1261" i="4"/>
  <c r="H1269" i="4"/>
  <c r="H1277" i="4"/>
  <c r="H1285" i="4"/>
  <c r="H1293" i="4"/>
  <c r="H1301" i="4"/>
  <c r="H1309" i="4"/>
  <c r="H1317" i="4"/>
  <c r="H1325" i="4"/>
  <c r="H1333" i="4"/>
  <c r="H1341" i="4"/>
  <c r="H1349" i="4"/>
  <c r="H1357" i="4"/>
  <c r="H1365" i="4"/>
  <c r="H1373" i="4"/>
  <c r="H1381" i="4"/>
  <c r="H1389" i="4"/>
  <c r="H1397" i="4"/>
  <c r="H1405" i="4"/>
  <c r="H1413" i="4"/>
  <c r="H1421" i="4"/>
  <c r="H1429" i="4"/>
  <c r="H1437" i="4"/>
  <c r="H33" i="4"/>
  <c r="H73" i="4"/>
  <c r="H117" i="4"/>
  <c r="H152" i="4"/>
  <c r="H177" i="4"/>
  <c r="H201" i="4"/>
  <c r="H229" i="4"/>
  <c r="H256" i="4"/>
  <c r="H280" i="4"/>
  <c r="H305" i="4"/>
  <c r="H329" i="4"/>
  <c r="H357" i="4"/>
  <c r="H384" i="4"/>
  <c r="H408" i="4"/>
  <c r="H433" i="4"/>
  <c r="H457" i="4"/>
  <c r="H485" i="4"/>
  <c r="H512" i="4"/>
  <c r="H536" i="4"/>
  <c r="H561" i="4"/>
  <c r="H581" i="4"/>
  <c r="H599" i="4"/>
  <c r="H616" i="4"/>
  <c r="H632" i="4"/>
  <c r="H649" i="4"/>
  <c r="H665" i="4"/>
  <c r="H685" i="4"/>
  <c r="H698" i="4"/>
  <c r="H710" i="4"/>
  <c r="H723" i="4"/>
  <c r="H735" i="4"/>
  <c r="H749" i="4"/>
  <c r="H762" i="4"/>
  <c r="H773" i="4"/>
  <c r="H783" i="4"/>
  <c r="H794" i="4"/>
  <c r="H805" i="4"/>
  <c r="H815" i="4"/>
  <c r="H826" i="4"/>
  <c r="H837" i="4"/>
  <c r="H847" i="4"/>
  <c r="H858" i="4"/>
  <c r="H869" i="4"/>
  <c r="H879" i="4"/>
  <c r="H890" i="4"/>
  <c r="H901" i="4"/>
  <c r="H911" i="4"/>
  <c r="H922" i="4"/>
  <c r="H933" i="4"/>
  <c r="H943" i="4"/>
  <c r="H954" i="4"/>
  <c r="H965" i="4"/>
  <c r="H975" i="4"/>
  <c r="H986" i="4"/>
  <c r="H997" i="4"/>
  <c r="H1006" i="4"/>
  <c r="H1014" i="4"/>
  <c r="H1022" i="4"/>
  <c r="H1030" i="4"/>
  <c r="H1038" i="4"/>
  <c r="H1046" i="4"/>
  <c r="H1054" i="4"/>
  <c r="H1062" i="4"/>
  <c r="H1070" i="4"/>
  <c r="H1078" i="4"/>
  <c r="H1086" i="4"/>
  <c r="H1094" i="4"/>
  <c r="H1102" i="4"/>
  <c r="H1110" i="4"/>
  <c r="H1118" i="4"/>
  <c r="H1126" i="4"/>
  <c r="H1134" i="4"/>
  <c r="H1142" i="4"/>
  <c r="H1150" i="4"/>
  <c r="H1158" i="4"/>
  <c r="H1166" i="4"/>
  <c r="H1174" i="4"/>
  <c r="H1182" i="4"/>
  <c r="H1190" i="4"/>
  <c r="H1198" i="4"/>
  <c r="H1206" i="4"/>
  <c r="H1214" i="4"/>
  <c r="H1222" i="4"/>
  <c r="H1230" i="4"/>
  <c r="H1238" i="4"/>
  <c r="H1246" i="4"/>
  <c r="H1254" i="4"/>
  <c r="H1262" i="4"/>
  <c r="H1270" i="4"/>
  <c r="H1278" i="4"/>
  <c r="H1286" i="4"/>
  <c r="H1294" i="4"/>
  <c r="H1302" i="4"/>
  <c r="H1310" i="4"/>
  <c r="H1318" i="4"/>
  <c r="H1326" i="4"/>
  <c r="H1334" i="4"/>
  <c r="H1342" i="4"/>
  <c r="H1350" i="4"/>
  <c r="H1358" i="4"/>
  <c r="H1366" i="4"/>
  <c r="H1374" i="4"/>
  <c r="H1382" i="4"/>
  <c r="H1390" i="4"/>
  <c r="H1398" i="4"/>
  <c r="H1406" i="4"/>
  <c r="H1414" i="4"/>
  <c r="H1422" i="4"/>
  <c r="H1430" i="4"/>
  <c r="H1438" i="4"/>
  <c r="H37" i="4"/>
  <c r="H81" i="4"/>
  <c r="H121" i="4"/>
  <c r="H153" i="4"/>
  <c r="H181" i="4"/>
  <c r="H208" i="4"/>
  <c r="H232" i="4"/>
  <c r="H257" i="4"/>
  <c r="H281" i="4"/>
  <c r="H309" i="4"/>
  <c r="H336" i="4"/>
  <c r="H360" i="4"/>
  <c r="H385" i="4"/>
  <c r="H409" i="4"/>
  <c r="H437" i="4"/>
  <c r="H464" i="4"/>
  <c r="H488" i="4"/>
  <c r="H513" i="4"/>
  <c r="H537" i="4"/>
  <c r="H565" i="4"/>
  <c r="H584" i="4"/>
  <c r="H600" i="4"/>
  <c r="H617" i="4"/>
  <c r="H633" i="4"/>
  <c r="H653" i="4"/>
  <c r="H670" i="4"/>
  <c r="H686" i="4"/>
  <c r="H699" i="4"/>
  <c r="H711" i="4"/>
  <c r="H725" i="4"/>
  <c r="H738" i="4"/>
  <c r="H750" i="4"/>
  <c r="H763" i="4"/>
  <c r="H774" i="4"/>
  <c r="H784" i="4"/>
  <c r="H795" i="4"/>
  <c r="H806" i="4"/>
  <c r="H816" i="4"/>
  <c r="H827" i="4"/>
  <c r="H838" i="4"/>
  <c r="H848" i="4"/>
  <c r="H859" i="4"/>
  <c r="H870" i="4"/>
  <c r="H880" i="4"/>
  <c r="H891" i="4"/>
  <c r="H902" i="4"/>
  <c r="H912" i="4"/>
  <c r="H923" i="4"/>
  <c r="H934" i="4"/>
  <c r="H944" i="4"/>
  <c r="H955" i="4"/>
  <c r="H966" i="4"/>
  <c r="H976" i="4"/>
  <c r="H987" i="4"/>
  <c r="H998" i="4"/>
  <c r="H1007" i="4"/>
  <c r="H1015" i="4"/>
  <c r="H1023" i="4"/>
  <c r="H1031" i="4"/>
  <c r="H1039" i="4"/>
  <c r="H1047" i="4"/>
  <c r="H1055" i="4"/>
  <c r="H1063" i="4"/>
  <c r="H1071" i="4"/>
  <c r="H1079" i="4"/>
  <c r="H1087" i="4"/>
  <c r="H1095" i="4"/>
  <c r="H1103" i="4"/>
  <c r="H1111" i="4"/>
  <c r="H1119" i="4"/>
  <c r="H1127" i="4"/>
  <c r="H1135" i="4"/>
  <c r="H1143" i="4"/>
  <c r="H1151" i="4"/>
  <c r="H1159" i="4"/>
  <c r="H1167" i="4"/>
  <c r="H1175" i="4"/>
  <c r="H1183" i="4"/>
  <c r="H1191" i="4"/>
  <c r="H1199" i="4"/>
  <c r="H1207" i="4"/>
  <c r="H1215" i="4"/>
  <c r="H1223" i="4"/>
  <c r="H1231" i="4"/>
  <c r="H1239" i="4"/>
  <c r="H41" i="4"/>
  <c r="H85" i="4"/>
  <c r="H129" i="4"/>
  <c r="H160" i="4"/>
  <c r="H184" i="4"/>
  <c r="H209" i="4"/>
  <c r="H233" i="4"/>
  <c r="H261" i="4"/>
  <c r="H288" i="4"/>
  <c r="H312" i="4"/>
  <c r="H337" i="4"/>
  <c r="H361" i="4"/>
  <c r="H389" i="4"/>
  <c r="H416" i="4"/>
  <c r="H440" i="4"/>
  <c r="H465" i="4"/>
  <c r="H489" i="4"/>
  <c r="H517" i="4"/>
  <c r="H544" i="4"/>
  <c r="H568" i="4"/>
  <c r="H585" i="4"/>
  <c r="H601" i="4"/>
  <c r="H621" i="4"/>
  <c r="H638" i="4"/>
  <c r="H654" i="4"/>
  <c r="H49" i="4"/>
  <c r="H89" i="4"/>
  <c r="H133" i="4"/>
  <c r="H161" i="4"/>
  <c r="H185" i="4"/>
  <c r="H213" i="4"/>
  <c r="H240" i="4"/>
  <c r="H264" i="4"/>
  <c r="H289" i="4"/>
  <c r="H313" i="4"/>
  <c r="H341" i="4"/>
  <c r="H368" i="4"/>
  <c r="H392" i="4"/>
  <c r="H417" i="4"/>
  <c r="H441" i="4"/>
  <c r="H469" i="4"/>
  <c r="H496" i="4"/>
  <c r="H520" i="4"/>
  <c r="H545" i="4"/>
  <c r="H569" i="4"/>
  <c r="H589" i="4"/>
  <c r="H606" i="4"/>
  <c r="H622" i="4"/>
  <c r="H639" i="4"/>
  <c r="H655" i="4"/>
  <c r="H673" i="4"/>
  <c r="H690" i="4"/>
  <c r="H702" i="4"/>
  <c r="H715" i="4"/>
  <c r="H727" i="4"/>
  <c r="H741" i="4"/>
  <c r="H754" i="4"/>
  <c r="H766" i="4"/>
  <c r="H776" i="4"/>
  <c r="H787" i="4"/>
  <c r="H798" i="4"/>
  <c r="H808" i="4"/>
  <c r="H819" i="4"/>
  <c r="H830" i="4"/>
  <c r="H840" i="4"/>
  <c r="H851" i="4"/>
  <c r="H862" i="4"/>
  <c r="H872" i="4"/>
  <c r="H883" i="4"/>
  <c r="H894" i="4"/>
  <c r="H904" i="4"/>
  <c r="H915" i="4"/>
  <c r="H926" i="4"/>
  <c r="H936" i="4"/>
  <c r="H947" i="4"/>
  <c r="H958" i="4"/>
  <c r="H968" i="4"/>
  <c r="H979" i="4"/>
  <c r="H990" i="4"/>
  <c r="H1000" i="4"/>
  <c r="H1009" i="4"/>
  <c r="H1017" i="4"/>
  <c r="H1025" i="4"/>
  <c r="H1033" i="4"/>
  <c r="H1041" i="4"/>
  <c r="H1049" i="4"/>
  <c r="H1057" i="4"/>
  <c r="H1065" i="4"/>
  <c r="H1073" i="4"/>
  <c r="H1081" i="4"/>
  <c r="H1089" i="4"/>
  <c r="H1097" i="4"/>
  <c r="H1105" i="4"/>
  <c r="H1113" i="4"/>
  <c r="H1121" i="4"/>
  <c r="H1129" i="4"/>
  <c r="H1137" i="4"/>
  <c r="H1145" i="4"/>
  <c r="H1153" i="4"/>
  <c r="H1161" i="4"/>
  <c r="H1169" i="4"/>
  <c r="H1177" i="4"/>
  <c r="H1185" i="4"/>
  <c r="H1193" i="4"/>
  <c r="H1201" i="4"/>
  <c r="H1209" i="4"/>
  <c r="H1217" i="4"/>
  <c r="H1225" i="4"/>
  <c r="H1233" i="4"/>
  <c r="H1241" i="4"/>
  <c r="H1249" i="4"/>
  <c r="H1257" i="4"/>
  <c r="H1265" i="4"/>
  <c r="H1273" i="4"/>
  <c r="H1281" i="4"/>
  <c r="H1289" i="4"/>
  <c r="H1297" i="4"/>
  <c r="H1305" i="4"/>
  <c r="H1313" i="4"/>
  <c r="H1321" i="4"/>
  <c r="H1329" i="4"/>
  <c r="H1337" i="4"/>
  <c r="H1345" i="4"/>
  <c r="H1353" i="4"/>
  <c r="H1361" i="4"/>
  <c r="H1369" i="4"/>
  <c r="H1377" i="4"/>
  <c r="H1385" i="4"/>
  <c r="H1393" i="4"/>
  <c r="H1401" i="4"/>
  <c r="H1409" i="4"/>
  <c r="H1417" i="4"/>
  <c r="H1425" i="4"/>
  <c r="H1433" i="4"/>
  <c r="H1441" i="4"/>
  <c r="H57" i="4"/>
  <c r="H101" i="4"/>
  <c r="H144" i="4"/>
  <c r="H168" i="4"/>
  <c r="H193" i="4"/>
  <c r="H217" i="4"/>
  <c r="H245" i="4"/>
  <c r="H272" i="4"/>
  <c r="H296" i="4"/>
  <c r="H321" i="4"/>
  <c r="H345" i="4"/>
  <c r="H373" i="4"/>
  <c r="H400" i="4"/>
  <c r="H424" i="4"/>
  <c r="H449" i="4"/>
  <c r="H473" i="4"/>
  <c r="H501" i="4"/>
  <c r="H528" i="4"/>
  <c r="H552" i="4"/>
  <c r="H575" i="4"/>
  <c r="H591" i="4"/>
  <c r="H609" i="4"/>
  <c r="H628" i="4"/>
  <c r="H644" i="4"/>
  <c r="H661" i="4"/>
  <c r="H677" i="4"/>
  <c r="H693" i="4"/>
  <c r="H706" i="4"/>
  <c r="H718" i="4"/>
  <c r="H731" i="4"/>
  <c r="H743" i="4"/>
  <c r="H757" i="4"/>
  <c r="H768" i="4"/>
  <c r="H779" i="4"/>
  <c r="H790" i="4"/>
  <c r="H800" i="4"/>
  <c r="H811" i="4"/>
  <c r="H822" i="4"/>
  <c r="H832" i="4"/>
  <c r="H843" i="4"/>
  <c r="H854" i="4"/>
  <c r="H864" i="4"/>
  <c r="H875" i="4"/>
  <c r="H886" i="4"/>
  <c r="H896" i="4"/>
  <c r="H907" i="4"/>
  <c r="H918" i="4"/>
  <c r="H928" i="4"/>
  <c r="H939" i="4"/>
  <c r="H950" i="4"/>
  <c r="H960" i="4"/>
  <c r="H971" i="4"/>
  <c r="H982" i="4"/>
  <c r="H992" i="4"/>
  <c r="H1003" i="4"/>
  <c r="H1011" i="4"/>
  <c r="H1019" i="4"/>
  <c r="H1027" i="4"/>
  <c r="H1035" i="4"/>
  <c r="H1043" i="4"/>
  <c r="H1051" i="4"/>
  <c r="H1059" i="4"/>
  <c r="H1067" i="4"/>
  <c r="H1075" i="4"/>
  <c r="H1083" i="4"/>
  <c r="H1091" i="4"/>
  <c r="H1099" i="4"/>
  <c r="H1107" i="4"/>
  <c r="H1115" i="4"/>
  <c r="H1123" i="4"/>
  <c r="H1131" i="4"/>
  <c r="H1139" i="4"/>
  <c r="H1147" i="4"/>
  <c r="H1155" i="4"/>
  <c r="H1163" i="4"/>
  <c r="H1171" i="4"/>
  <c r="H1179" i="4"/>
  <c r="H1187" i="4"/>
  <c r="H1195" i="4"/>
  <c r="H1203" i="4"/>
  <c r="H1211" i="4"/>
  <c r="H1219" i="4"/>
  <c r="H1227" i="4"/>
  <c r="H1235" i="4"/>
  <c r="H1243" i="4"/>
  <c r="H65" i="4"/>
  <c r="H105" i="4"/>
  <c r="H145" i="4"/>
  <c r="H169" i="4"/>
  <c r="H197" i="4"/>
  <c r="H224" i="4"/>
  <c r="H248" i="4"/>
  <c r="H273" i="4"/>
  <c r="H297" i="4"/>
  <c r="H325" i="4"/>
  <c r="H352" i="4"/>
  <c r="H376" i="4"/>
  <c r="H401" i="4"/>
  <c r="H425" i="4"/>
  <c r="H453" i="4"/>
  <c r="H480" i="4"/>
  <c r="H504" i="4"/>
  <c r="H529" i="4"/>
  <c r="H553" i="4"/>
  <c r="H577" i="4"/>
  <c r="H596" i="4"/>
  <c r="H612" i="4"/>
  <c r="H629" i="4"/>
  <c r="H645" i="4"/>
  <c r="H663" i="4"/>
  <c r="H1432" i="4"/>
  <c r="H1419" i="4"/>
  <c r="H1407" i="4"/>
  <c r="H1394" i="4"/>
  <c r="H1380" i="4"/>
  <c r="H1368" i="4"/>
  <c r="H1355" i="4"/>
  <c r="H1343" i="4"/>
  <c r="H1330" i="4"/>
  <c r="H1316" i="4"/>
  <c r="H1304" i="4"/>
  <c r="H1291" i="4"/>
  <c r="H1279" i="4"/>
  <c r="H1266" i="4"/>
  <c r="H1252" i="4"/>
  <c r="H1236" i="4"/>
  <c r="H1216" i="4"/>
  <c r="H1194" i="4"/>
  <c r="H1172" i="4"/>
  <c r="H1152" i="4"/>
  <c r="H1130" i="4"/>
  <c r="H1108" i="4"/>
  <c r="H1088" i="4"/>
  <c r="H1066" i="4"/>
  <c r="H1044" i="4"/>
  <c r="H1024" i="4"/>
  <c r="H1002" i="4"/>
  <c r="H973" i="4"/>
  <c r="H946" i="4"/>
  <c r="H917" i="4"/>
  <c r="H887" i="4"/>
  <c r="H861" i="4"/>
  <c r="H831" i="4"/>
  <c r="H802" i="4"/>
  <c r="H775" i="4"/>
  <c r="H742" i="4"/>
  <c r="H707" i="4"/>
  <c r="H671" i="4"/>
  <c r="H521" i="4"/>
  <c r="H320" i="4"/>
  <c r="H97" i="4"/>
  <c r="H1431" i="4"/>
  <c r="H1418" i="4"/>
  <c r="H1404" i="4"/>
  <c r="H1392" i="4"/>
  <c r="H1379" i="4"/>
  <c r="H1367" i="4"/>
  <c r="H1354" i="4"/>
  <c r="H1340" i="4"/>
  <c r="H1328" i="4"/>
  <c r="H1315" i="4"/>
  <c r="H1303" i="4"/>
  <c r="H1290" i="4"/>
  <c r="H1276" i="4"/>
  <c r="H1264" i="4"/>
  <c r="H1251" i="4"/>
  <c r="H1234" i="4"/>
  <c r="H1212" i="4"/>
  <c r="H1192" i="4"/>
  <c r="H1170" i="4"/>
  <c r="H1148" i="4"/>
  <c r="H1128" i="4"/>
  <c r="H1106" i="4"/>
  <c r="H1084" i="4"/>
  <c r="H1064" i="4"/>
  <c r="H1042" i="4"/>
  <c r="H1020" i="4"/>
  <c r="H999" i="4"/>
  <c r="H970" i="4"/>
  <c r="H941" i="4"/>
  <c r="H914" i="4"/>
  <c r="H885" i="4"/>
  <c r="H855" i="4"/>
  <c r="H829" i="4"/>
  <c r="H799" i="4"/>
  <c r="H770" i="4"/>
  <c r="H739" i="4"/>
  <c r="H703" i="4"/>
  <c r="H660" i="4"/>
  <c r="H497" i="4"/>
  <c r="H293" i="4"/>
  <c r="H53" i="4"/>
  <c r="C1226" i="4"/>
  <c r="C13" i="4"/>
  <c r="D13" i="4"/>
  <c r="D15" i="4"/>
  <c r="F15" i="4"/>
  <c r="D12" i="4"/>
  <c r="F12" i="4"/>
  <c r="F14" i="4"/>
  <c r="F1426" i="4"/>
  <c r="F1380" i="4"/>
  <c r="C1336" i="4"/>
  <c r="E1290" i="4"/>
  <c r="D1240" i="4"/>
  <c r="E1423" i="4"/>
  <c r="E1378" i="4"/>
  <c r="D1333" i="4"/>
  <c r="F1286" i="4"/>
  <c r="E1237" i="4"/>
  <c r="E13" i="4"/>
  <c r="E14" i="4"/>
  <c r="F1414" i="4"/>
  <c r="D1370" i="4"/>
  <c r="F1324" i="4"/>
  <c r="D1278" i="4"/>
  <c r="T815" i="4" a="1"/>
  <c r="W815" i="4" s="1"/>
  <c r="C16" i="4"/>
  <c r="C18" i="4"/>
  <c r="C20" i="4"/>
  <c r="C22" i="4"/>
  <c r="C24" i="4"/>
  <c r="C26" i="4"/>
  <c r="C28" i="4"/>
  <c r="C30" i="4"/>
  <c r="C32" i="4"/>
  <c r="C34" i="4"/>
  <c r="C36" i="4"/>
  <c r="C38" i="4"/>
  <c r="C40" i="4"/>
  <c r="C42" i="4"/>
  <c r="C44" i="4"/>
  <c r="C46" i="4"/>
  <c r="C48" i="4"/>
  <c r="C50" i="4"/>
  <c r="C52" i="4"/>
  <c r="C54" i="4"/>
  <c r="C56" i="4"/>
  <c r="C58" i="4"/>
  <c r="C60" i="4"/>
  <c r="C62" i="4"/>
  <c r="C64" i="4"/>
  <c r="C66" i="4"/>
  <c r="C68" i="4"/>
  <c r="C70" i="4"/>
  <c r="C72" i="4"/>
  <c r="C74" i="4"/>
  <c r="C76" i="4"/>
  <c r="C78" i="4"/>
  <c r="C80" i="4"/>
  <c r="C82" i="4"/>
  <c r="C84" i="4"/>
  <c r="C86" i="4"/>
  <c r="C88" i="4"/>
  <c r="C90" i="4"/>
  <c r="C92" i="4"/>
  <c r="C94" i="4"/>
  <c r="C96" i="4"/>
  <c r="C98" i="4"/>
  <c r="C100" i="4"/>
  <c r="C102" i="4"/>
  <c r="C104" i="4"/>
  <c r="C106" i="4"/>
  <c r="C108" i="4"/>
  <c r="C110" i="4"/>
  <c r="C112" i="4"/>
  <c r="C114" i="4"/>
  <c r="C116" i="4"/>
  <c r="C118" i="4"/>
  <c r="C120" i="4"/>
  <c r="C122" i="4"/>
  <c r="C124" i="4"/>
  <c r="C126" i="4"/>
  <c r="C128" i="4"/>
  <c r="C130" i="4"/>
  <c r="C132" i="4"/>
  <c r="C134" i="4"/>
  <c r="C136" i="4"/>
  <c r="C138" i="4"/>
  <c r="C140" i="4"/>
  <c r="C142" i="4"/>
  <c r="C144" i="4"/>
  <c r="C146" i="4"/>
  <c r="C148" i="4"/>
  <c r="C150" i="4"/>
  <c r="C152" i="4"/>
  <c r="C154" i="4"/>
  <c r="C156" i="4"/>
  <c r="C158" i="4"/>
  <c r="C160" i="4"/>
  <c r="C162" i="4"/>
  <c r="C164" i="4"/>
  <c r="C166" i="4"/>
  <c r="C168" i="4"/>
  <c r="C170" i="4"/>
  <c r="C172" i="4"/>
  <c r="C174" i="4"/>
  <c r="C176" i="4"/>
  <c r="C178" i="4"/>
  <c r="C180" i="4"/>
  <c r="C182" i="4"/>
  <c r="C184" i="4"/>
  <c r="D16" i="4"/>
  <c r="D18" i="4"/>
  <c r="D20" i="4"/>
  <c r="D22" i="4"/>
  <c r="D24" i="4"/>
  <c r="D26" i="4"/>
  <c r="D28" i="4"/>
  <c r="D30" i="4"/>
  <c r="D32" i="4"/>
  <c r="D34" i="4"/>
  <c r="D36" i="4"/>
  <c r="D38" i="4"/>
  <c r="D40" i="4"/>
  <c r="D42" i="4"/>
  <c r="D44" i="4"/>
  <c r="D46" i="4"/>
  <c r="D48" i="4"/>
  <c r="D50" i="4"/>
  <c r="D52" i="4"/>
  <c r="D54" i="4"/>
  <c r="D56" i="4"/>
  <c r="D58" i="4"/>
  <c r="D60" i="4"/>
  <c r="D62" i="4"/>
  <c r="D64" i="4"/>
  <c r="D66" i="4"/>
  <c r="D68" i="4"/>
  <c r="D70" i="4"/>
  <c r="D72" i="4"/>
  <c r="D74" i="4"/>
  <c r="D76" i="4"/>
  <c r="D78" i="4"/>
  <c r="D80" i="4"/>
  <c r="D82" i="4"/>
  <c r="D84" i="4"/>
  <c r="D86" i="4"/>
  <c r="D88" i="4"/>
  <c r="D90" i="4"/>
  <c r="D92" i="4"/>
  <c r="D94" i="4"/>
  <c r="D96" i="4"/>
  <c r="D98" i="4"/>
  <c r="D100" i="4"/>
  <c r="D102" i="4"/>
  <c r="D104" i="4"/>
  <c r="D106" i="4"/>
  <c r="D108" i="4"/>
  <c r="D110" i="4"/>
  <c r="D112" i="4"/>
  <c r="D114" i="4"/>
  <c r="D116" i="4"/>
  <c r="D118" i="4"/>
  <c r="D120" i="4"/>
  <c r="D122" i="4"/>
  <c r="D124" i="4"/>
  <c r="D126" i="4"/>
  <c r="D128" i="4"/>
  <c r="D130" i="4"/>
  <c r="D132" i="4"/>
  <c r="D134" i="4"/>
  <c r="D136" i="4"/>
  <c r="D138" i="4"/>
  <c r="D140" i="4"/>
  <c r="D142" i="4"/>
  <c r="D144" i="4"/>
  <c r="D146" i="4"/>
  <c r="D148" i="4"/>
  <c r="D150" i="4"/>
  <c r="D152" i="4"/>
  <c r="D154" i="4"/>
  <c r="D156" i="4"/>
  <c r="D158" i="4"/>
  <c r="D160" i="4"/>
  <c r="D162" i="4"/>
  <c r="D164" i="4"/>
  <c r="D166" i="4"/>
  <c r="D168" i="4"/>
  <c r="D170" i="4"/>
  <c r="D172" i="4"/>
  <c r="D174" i="4"/>
  <c r="D176" i="4"/>
  <c r="D178" i="4"/>
  <c r="D180" i="4"/>
  <c r="D182" i="4"/>
  <c r="D184" i="4"/>
  <c r="E16" i="4"/>
  <c r="E18" i="4"/>
  <c r="E20" i="4"/>
  <c r="E22" i="4"/>
  <c r="E24" i="4"/>
  <c r="E26" i="4"/>
  <c r="E28" i="4"/>
  <c r="E30" i="4"/>
  <c r="E32" i="4"/>
  <c r="E34" i="4"/>
  <c r="E36" i="4"/>
  <c r="E38" i="4"/>
  <c r="E40" i="4"/>
  <c r="E42" i="4"/>
  <c r="E44" i="4"/>
  <c r="E46" i="4"/>
  <c r="E48" i="4"/>
  <c r="E50" i="4"/>
  <c r="E52" i="4"/>
  <c r="E54" i="4"/>
  <c r="E56" i="4"/>
  <c r="E58" i="4"/>
  <c r="E60" i="4"/>
  <c r="E62" i="4"/>
  <c r="E64" i="4"/>
  <c r="E66" i="4"/>
  <c r="E68" i="4"/>
  <c r="E70" i="4"/>
  <c r="E72" i="4"/>
  <c r="E74" i="4"/>
  <c r="E76" i="4"/>
  <c r="E78" i="4"/>
  <c r="E80" i="4"/>
  <c r="E82" i="4"/>
  <c r="E84" i="4"/>
  <c r="E86" i="4"/>
  <c r="E88" i="4"/>
  <c r="E90" i="4"/>
  <c r="E92" i="4"/>
  <c r="E94" i="4"/>
  <c r="E96" i="4"/>
  <c r="E98" i="4"/>
  <c r="E100" i="4"/>
  <c r="E102" i="4"/>
  <c r="E104" i="4"/>
  <c r="E106" i="4"/>
  <c r="E108" i="4"/>
  <c r="E110" i="4"/>
  <c r="E112" i="4"/>
  <c r="E114" i="4"/>
  <c r="E116" i="4"/>
  <c r="E118" i="4"/>
  <c r="E120" i="4"/>
  <c r="E122" i="4"/>
  <c r="E124" i="4"/>
  <c r="E126" i="4"/>
  <c r="E128" i="4"/>
  <c r="E130" i="4"/>
  <c r="E132" i="4"/>
  <c r="E134" i="4"/>
  <c r="E136" i="4"/>
  <c r="E138" i="4"/>
  <c r="E140" i="4"/>
  <c r="E142" i="4"/>
  <c r="E144" i="4"/>
  <c r="E146" i="4"/>
  <c r="E148" i="4"/>
  <c r="E150" i="4"/>
  <c r="E152" i="4"/>
  <c r="E154" i="4"/>
  <c r="E156" i="4"/>
  <c r="E158" i="4"/>
  <c r="E160" i="4"/>
  <c r="E162" i="4"/>
  <c r="E164" i="4"/>
  <c r="E166" i="4"/>
  <c r="E168" i="4"/>
  <c r="E170" i="4"/>
  <c r="E172" i="4"/>
  <c r="E174" i="4"/>
  <c r="E176" i="4"/>
  <c r="E178" i="4"/>
  <c r="E180" i="4"/>
  <c r="E182" i="4"/>
  <c r="E184" i="4"/>
  <c r="C17" i="4"/>
  <c r="C19" i="4"/>
  <c r="C21" i="4"/>
  <c r="C23" i="4"/>
  <c r="C25" i="4"/>
  <c r="C27" i="4"/>
  <c r="C29" i="4"/>
  <c r="C31" i="4"/>
  <c r="C33" i="4"/>
  <c r="C35" i="4"/>
  <c r="C37" i="4"/>
  <c r="C39" i="4"/>
  <c r="C41" i="4"/>
  <c r="C43" i="4"/>
  <c r="C45" i="4"/>
  <c r="C47" i="4"/>
  <c r="C49" i="4"/>
  <c r="C51" i="4"/>
  <c r="C53" i="4"/>
  <c r="C55" i="4"/>
  <c r="C57" i="4"/>
  <c r="C59" i="4"/>
  <c r="C61" i="4"/>
  <c r="C63" i="4"/>
  <c r="C65" i="4"/>
  <c r="C67" i="4"/>
  <c r="C69" i="4"/>
  <c r="C71" i="4"/>
  <c r="C73" i="4"/>
  <c r="C75" i="4"/>
  <c r="C77" i="4"/>
  <c r="C79" i="4"/>
  <c r="C81" i="4"/>
  <c r="C83" i="4"/>
  <c r="C85" i="4"/>
  <c r="C87" i="4"/>
  <c r="C89" i="4"/>
  <c r="C91" i="4"/>
  <c r="C93" i="4"/>
  <c r="C95" i="4"/>
  <c r="C97" i="4"/>
  <c r="C99" i="4"/>
  <c r="C101" i="4"/>
  <c r="C103" i="4"/>
  <c r="C105" i="4"/>
  <c r="C107" i="4"/>
  <c r="C109" i="4"/>
  <c r="C111" i="4"/>
  <c r="C113" i="4"/>
  <c r="C115" i="4"/>
  <c r="C117" i="4"/>
  <c r="C119" i="4"/>
  <c r="C121" i="4"/>
  <c r="C123" i="4"/>
  <c r="C125" i="4"/>
  <c r="C127" i="4"/>
  <c r="C129" i="4"/>
  <c r="C131" i="4"/>
  <c r="C133" i="4"/>
  <c r="C135" i="4"/>
  <c r="C137" i="4"/>
  <c r="C139" i="4"/>
  <c r="C141" i="4"/>
  <c r="C143" i="4"/>
  <c r="C145" i="4"/>
  <c r="C147" i="4"/>
  <c r="C149" i="4"/>
  <c r="C151" i="4"/>
  <c r="C153" i="4"/>
  <c r="C155" i="4"/>
  <c r="C157" i="4"/>
  <c r="C159" i="4"/>
  <c r="C161" i="4"/>
  <c r="C163" i="4"/>
  <c r="C165" i="4"/>
  <c r="C167" i="4"/>
  <c r="C169" i="4"/>
  <c r="C171" i="4"/>
  <c r="C173" i="4"/>
  <c r="C175" i="4"/>
  <c r="C177" i="4"/>
  <c r="C179" i="4"/>
  <c r="C181" i="4"/>
  <c r="C183" i="4"/>
  <c r="C185" i="4"/>
  <c r="D17" i="4"/>
  <c r="D19" i="4"/>
  <c r="D21" i="4"/>
  <c r="D23" i="4"/>
  <c r="D25" i="4"/>
  <c r="D27" i="4"/>
  <c r="D29" i="4"/>
  <c r="D31" i="4"/>
  <c r="D33" i="4"/>
  <c r="D35" i="4"/>
  <c r="D37" i="4"/>
  <c r="D39" i="4"/>
  <c r="D41" i="4"/>
  <c r="D43" i="4"/>
  <c r="D45" i="4"/>
  <c r="D47" i="4"/>
  <c r="D49" i="4"/>
  <c r="D51" i="4"/>
  <c r="D53" i="4"/>
  <c r="D55" i="4"/>
  <c r="D57" i="4"/>
  <c r="D59" i="4"/>
  <c r="D61" i="4"/>
  <c r="D63" i="4"/>
  <c r="D65" i="4"/>
  <c r="D67" i="4"/>
  <c r="D69" i="4"/>
  <c r="F16" i="4"/>
  <c r="F21" i="4"/>
  <c r="E27" i="4"/>
  <c r="F32" i="4"/>
  <c r="F37" i="4"/>
  <c r="E43" i="4"/>
  <c r="F48" i="4"/>
  <c r="F53" i="4"/>
  <c r="E59" i="4"/>
  <c r="F64" i="4"/>
  <c r="F69" i="4"/>
  <c r="F73" i="4"/>
  <c r="F77" i="4"/>
  <c r="F81" i="4"/>
  <c r="F85" i="4"/>
  <c r="F89" i="4"/>
  <c r="F93" i="4"/>
  <c r="F97" i="4"/>
  <c r="F101" i="4"/>
  <c r="F105" i="4"/>
  <c r="F109" i="4"/>
  <c r="F113" i="4"/>
  <c r="F117" i="4"/>
  <c r="F121" i="4"/>
  <c r="F125" i="4"/>
  <c r="F129" i="4"/>
  <c r="F133" i="4"/>
  <c r="F137" i="4"/>
  <c r="F141" i="4"/>
  <c r="F145" i="4"/>
  <c r="F149" i="4"/>
  <c r="F153" i="4"/>
  <c r="F157" i="4"/>
  <c r="F161" i="4"/>
  <c r="F165" i="4"/>
  <c r="F169" i="4"/>
  <c r="F173" i="4"/>
  <c r="F177" i="4"/>
  <c r="F181" i="4"/>
  <c r="F185" i="4"/>
  <c r="F187" i="4"/>
  <c r="F189" i="4"/>
  <c r="F191" i="4"/>
  <c r="F193" i="4"/>
  <c r="F195" i="4"/>
  <c r="F197" i="4"/>
  <c r="F199" i="4"/>
  <c r="F201" i="4"/>
  <c r="F203" i="4"/>
  <c r="F205" i="4"/>
  <c r="F207" i="4"/>
  <c r="F209" i="4"/>
  <c r="F211" i="4"/>
  <c r="F213" i="4"/>
  <c r="F215" i="4"/>
  <c r="F217" i="4"/>
  <c r="F219" i="4"/>
  <c r="F221" i="4"/>
  <c r="F223" i="4"/>
  <c r="F225" i="4"/>
  <c r="F227" i="4"/>
  <c r="F229" i="4"/>
  <c r="F231" i="4"/>
  <c r="F233" i="4"/>
  <c r="F235" i="4"/>
  <c r="F237" i="4"/>
  <c r="F239" i="4"/>
  <c r="F241" i="4"/>
  <c r="F243" i="4"/>
  <c r="F245" i="4"/>
  <c r="F247" i="4"/>
  <c r="F249" i="4"/>
  <c r="F251" i="4"/>
  <c r="E17" i="4"/>
  <c r="F22" i="4"/>
  <c r="F27" i="4"/>
  <c r="E33" i="4"/>
  <c r="F38" i="4"/>
  <c r="F43" i="4"/>
  <c r="E49" i="4"/>
  <c r="F54" i="4"/>
  <c r="F59" i="4"/>
  <c r="E65" i="4"/>
  <c r="F70" i="4"/>
  <c r="F74" i="4"/>
  <c r="F78" i="4"/>
  <c r="F82" i="4"/>
  <c r="F86" i="4"/>
  <c r="F90" i="4"/>
  <c r="F94" i="4"/>
  <c r="F98" i="4"/>
  <c r="F102" i="4"/>
  <c r="F106" i="4"/>
  <c r="F110" i="4"/>
  <c r="F114" i="4"/>
  <c r="F118" i="4"/>
  <c r="F122" i="4"/>
  <c r="F126" i="4"/>
  <c r="F130" i="4"/>
  <c r="F134" i="4"/>
  <c r="F138" i="4"/>
  <c r="F142" i="4"/>
  <c r="F146" i="4"/>
  <c r="F150" i="4"/>
  <c r="F154" i="4"/>
  <c r="F158" i="4"/>
  <c r="F162" i="4"/>
  <c r="F166" i="4"/>
  <c r="F170" i="4"/>
  <c r="F174" i="4"/>
  <c r="F178" i="4"/>
  <c r="F182" i="4"/>
  <c r="C186" i="4"/>
  <c r="C188" i="4"/>
  <c r="C190" i="4"/>
  <c r="C192" i="4"/>
  <c r="C194" i="4"/>
  <c r="C196" i="4"/>
  <c r="C198" i="4"/>
  <c r="C200" i="4"/>
  <c r="C202" i="4"/>
  <c r="C204" i="4"/>
  <c r="C206" i="4"/>
  <c r="C208" i="4"/>
  <c r="C210" i="4"/>
  <c r="C212" i="4"/>
  <c r="C214" i="4"/>
  <c r="C216" i="4"/>
  <c r="C218" i="4"/>
  <c r="C220" i="4"/>
  <c r="C222" i="4"/>
  <c r="C224" i="4"/>
  <c r="C226" i="4"/>
  <c r="C228" i="4"/>
  <c r="C230" i="4"/>
  <c r="C232" i="4"/>
  <c r="C234" i="4"/>
  <c r="C236" i="4"/>
  <c r="C238" i="4"/>
  <c r="C240" i="4"/>
  <c r="C242" i="4"/>
  <c r="C244" i="4"/>
  <c r="C246" i="4"/>
  <c r="C248" i="4"/>
  <c r="C250" i="4"/>
  <c r="C252" i="4"/>
  <c r="C254" i="4"/>
  <c r="C256" i="4"/>
  <c r="C258" i="4"/>
  <c r="C260" i="4"/>
  <c r="C262" i="4"/>
  <c r="C264" i="4"/>
  <c r="C266" i="4"/>
  <c r="C268" i="4"/>
  <c r="C270" i="4"/>
  <c r="C272" i="4"/>
  <c r="C274" i="4"/>
  <c r="C276" i="4"/>
  <c r="C278" i="4"/>
  <c r="C280" i="4"/>
  <c r="C282" i="4"/>
  <c r="C284" i="4"/>
  <c r="C286" i="4"/>
  <c r="C288" i="4"/>
  <c r="C290" i="4"/>
  <c r="C292" i="4"/>
  <c r="C294" i="4"/>
  <c r="C296" i="4"/>
  <c r="C298" i="4"/>
  <c r="C300" i="4"/>
  <c r="C302" i="4"/>
  <c r="C304" i="4"/>
  <c r="C306" i="4"/>
  <c r="C308" i="4"/>
  <c r="C310" i="4"/>
  <c r="C312" i="4"/>
  <c r="C314" i="4"/>
  <c r="C316" i="4"/>
  <c r="C318" i="4"/>
  <c r="C320" i="4"/>
  <c r="C322" i="4"/>
  <c r="C324" i="4"/>
  <c r="C326" i="4"/>
  <c r="C328" i="4"/>
  <c r="C330" i="4"/>
  <c r="C332" i="4"/>
  <c r="C334" i="4"/>
  <c r="C336" i="4"/>
  <c r="C338" i="4"/>
  <c r="C340" i="4"/>
  <c r="C342" i="4"/>
  <c r="C344" i="4"/>
  <c r="C346" i="4"/>
  <c r="C348" i="4"/>
  <c r="C350" i="4"/>
  <c r="C352" i="4"/>
  <c r="C354" i="4"/>
  <c r="C356" i="4"/>
  <c r="C358" i="4"/>
  <c r="C360" i="4"/>
  <c r="C362" i="4"/>
  <c r="C364" i="4"/>
  <c r="C366" i="4"/>
  <c r="C368" i="4"/>
  <c r="C370" i="4"/>
  <c r="C372" i="4"/>
  <c r="C374" i="4"/>
  <c r="C376" i="4"/>
  <c r="C378" i="4"/>
  <c r="C380" i="4"/>
  <c r="C382" i="4"/>
  <c r="C384" i="4"/>
  <c r="C386" i="4"/>
  <c r="C388" i="4"/>
  <c r="C390" i="4"/>
  <c r="C392" i="4"/>
  <c r="C394" i="4"/>
  <c r="C396" i="4"/>
  <c r="C398" i="4"/>
  <c r="C400" i="4"/>
  <c r="C402" i="4"/>
  <c r="C404" i="4"/>
  <c r="C406" i="4"/>
  <c r="C408" i="4"/>
  <c r="C410" i="4"/>
  <c r="C412" i="4"/>
  <c r="C414" i="4"/>
  <c r="C416" i="4"/>
  <c r="C418" i="4"/>
  <c r="C420" i="4"/>
  <c r="C422" i="4"/>
  <c r="C424" i="4"/>
  <c r="C426" i="4"/>
  <c r="C428" i="4"/>
  <c r="C430" i="4"/>
  <c r="C432" i="4"/>
  <c r="C434" i="4"/>
  <c r="C436" i="4"/>
  <c r="C438" i="4"/>
  <c r="C440" i="4"/>
  <c r="C442" i="4"/>
  <c r="C444" i="4"/>
  <c r="C446" i="4"/>
  <c r="F17" i="4"/>
  <c r="E23" i="4"/>
  <c r="F28" i="4"/>
  <c r="F33" i="4"/>
  <c r="E39" i="4"/>
  <c r="F44" i="4"/>
  <c r="F49" i="4"/>
  <c r="E55" i="4"/>
  <c r="F60" i="4"/>
  <c r="F65" i="4"/>
  <c r="D71" i="4"/>
  <c r="D75" i="4"/>
  <c r="D79" i="4"/>
  <c r="G79" i="4" s="1"/>
  <c r="D83" i="4"/>
  <c r="D87" i="4"/>
  <c r="D91" i="4"/>
  <c r="D95" i="4"/>
  <c r="D99" i="4"/>
  <c r="D103" i="4"/>
  <c r="D107" i="4"/>
  <c r="D111" i="4"/>
  <c r="G111" i="4" s="1"/>
  <c r="D115" i="4"/>
  <c r="D119" i="4"/>
  <c r="D123" i="4"/>
  <c r="D127" i="4"/>
  <c r="D131" i="4"/>
  <c r="D135" i="4"/>
  <c r="D139" i="4"/>
  <c r="D143" i="4"/>
  <c r="G143" i="4" s="1"/>
  <c r="D147" i="4"/>
  <c r="D151" i="4"/>
  <c r="D155" i="4"/>
  <c r="D159" i="4"/>
  <c r="D163" i="4"/>
  <c r="D167" i="4"/>
  <c r="D171" i="4"/>
  <c r="D175" i="4"/>
  <c r="G175" i="4" s="1"/>
  <c r="D179" i="4"/>
  <c r="D183" i="4"/>
  <c r="D186" i="4"/>
  <c r="D188" i="4"/>
  <c r="D190" i="4"/>
  <c r="D192" i="4"/>
  <c r="D194" i="4"/>
  <c r="D196" i="4"/>
  <c r="D198" i="4"/>
  <c r="D200" i="4"/>
  <c r="D202" i="4"/>
  <c r="D204" i="4"/>
  <c r="D206" i="4"/>
  <c r="D208" i="4"/>
  <c r="D210" i="4"/>
  <c r="D212" i="4"/>
  <c r="D214" i="4"/>
  <c r="D216" i="4"/>
  <c r="D218" i="4"/>
  <c r="D220" i="4"/>
  <c r="D222" i="4"/>
  <c r="D224" i="4"/>
  <c r="D226" i="4"/>
  <c r="D228" i="4"/>
  <c r="D230" i="4"/>
  <c r="D232" i="4"/>
  <c r="D234" i="4"/>
  <c r="D236" i="4"/>
  <c r="D238" i="4"/>
  <c r="D240" i="4"/>
  <c r="D242" i="4"/>
  <c r="D244" i="4"/>
  <c r="D246" i="4"/>
  <c r="D248" i="4"/>
  <c r="D250" i="4"/>
  <c r="D252" i="4"/>
  <c r="D254" i="4"/>
  <c r="E19" i="4"/>
  <c r="F24" i="4"/>
  <c r="F29" i="4"/>
  <c r="E35" i="4"/>
  <c r="F40" i="4"/>
  <c r="F45" i="4"/>
  <c r="E51" i="4"/>
  <c r="F56" i="4"/>
  <c r="F61" i="4"/>
  <c r="E67" i="4"/>
  <c r="F71" i="4"/>
  <c r="F75" i="4"/>
  <c r="F79" i="4"/>
  <c r="F83" i="4"/>
  <c r="F87" i="4"/>
  <c r="F91" i="4"/>
  <c r="F95" i="4"/>
  <c r="F99" i="4"/>
  <c r="F103" i="4"/>
  <c r="F107" i="4"/>
  <c r="F111" i="4"/>
  <c r="F115" i="4"/>
  <c r="F119" i="4"/>
  <c r="F123" i="4"/>
  <c r="F127" i="4"/>
  <c r="F131" i="4"/>
  <c r="F135" i="4"/>
  <c r="F139" i="4"/>
  <c r="F143" i="4"/>
  <c r="F147" i="4"/>
  <c r="F151" i="4"/>
  <c r="F155" i="4"/>
  <c r="F159" i="4"/>
  <c r="F163" i="4"/>
  <c r="F167" i="4"/>
  <c r="F171" i="4"/>
  <c r="F175" i="4"/>
  <c r="F179" i="4"/>
  <c r="F183" i="4"/>
  <c r="F186" i="4"/>
  <c r="F188" i="4"/>
  <c r="F190" i="4"/>
  <c r="F192" i="4"/>
  <c r="F194" i="4"/>
  <c r="F196" i="4"/>
  <c r="F198" i="4"/>
  <c r="F200" i="4"/>
  <c r="F202" i="4"/>
  <c r="F204" i="4"/>
  <c r="F206" i="4"/>
  <c r="F208" i="4"/>
  <c r="F210" i="4"/>
  <c r="F212" i="4"/>
  <c r="F214" i="4"/>
  <c r="F216" i="4"/>
  <c r="F218" i="4"/>
  <c r="F220" i="4"/>
  <c r="F222" i="4"/>
  <c r="F224" i="4"/>
  <c r="F226" i="4"/>
  <c r="F228" i="4"/>
  <c r="F230" i="4"/>
  <c r="F232" i="4"/>
  <c r="F234" i="4"/>
  <c r="F236" i="4"/>
  <c r="F238" i="4"/>
  <c r="F240" i="4"/>
  <c r="F242" i="4"/>
  <c r="F244" i="4"/>
  <c r="F246" i="4"/>
  <c r="F248" i="4"/>
  <c r="F250" i="4"/>
  <c r="F252" i="4"/>
  <c r="F254" i="4"/>
  <c r="F256" i="4"/>
  <c r="F258" i="4"/>
  <c r="F260" i="4"/>
  <c r="F262" i="4"/>
  <c r="F264" i="4"/>
  <c r="F266" i="4"/>
  <c r="F268" i="4"/>
  <c r="F270" i="4"/>
  <c r="F272" i="4"/>
  <c r="F274" i="4"/>
  <c r="F276" i="4"/>
  <c r="F278" i="4"/>
  <c r="F280" i="4"/>
  <c r="F282" i="4"/>
  <c r="F284" i="4"/>
  <c r="F286" i="4"/>
  <c r="F288" i="4"/>
  <c r="F290" i="4"/>
  <c r="F292" i="4"/>
  <c r="F294" i="4"/>
  <c r="F296" i="4"/>
  <c r="F298" i="4"/>
  <c r="F300" i="4"/>
  <c r="F302" i="4"/>
  <c r="F304" i="4"/>
  <c r="F306" i="4"/>
  <c r="F308" i="4"/>
  <c r="F310" i="4"/>
  <c r="F312" i="4"/>
  <c r="F314" i="4"/>
  <c r="F316" i="4"/>
  <c r="F318" i="4"/>
  <c r="F320" i="4"/>
  <c r="F322" i="4"/>
  <c r="F324" i="4"/>
  <c r="F326" i="4"/>
  <c r="F328" i="4"/>
  <c r="F330" i="4"/>
  <c r="F332" i="4"/>
  <c r="F334" i="4"/>
  <c r="F336" i="4"/>
  <c r="F338" i="4"/>
  <c r="F340" i="4"/>
  <c r="F342" i="4"/>
  <c r="F344" i="4"/>
  <c r="F346" i="4"/>
  <c r="F348" i="4"/>
  <c r="F350" i="4"/>
  <c r="F352" i="4"/>
  <c r="F354" i="4"/>
  <c r="F356" i="4"/>
  <c r="F358" i="4"/>
  <c r="F360" i="4"/>
  <c r="F362" i="4"/>
  <c r="F364" i="4"/>
  <c r="F366" i="4"/>
  <c r="F368" i="4"/>
  <c r="F370" i="4"/>
  <c r="F372" i="4"/>
  <c r="F374" i="4"/>
  <c r="F376" i="4"/>
  <c r="F378" i="4"/>
  <c r="F380" i="4"/>
  <c r="F382" i="4"/>
  <c r="F384" i="4"/>
  <c r="F386" i="4"/>
  <c r="F388" i="4"/>
  <c r="F390" i="4"/>
  <c r="F392" i="4"/>
  <c r="F394" i="4"/>
  <c r="F396" i="4"/>
  <c r="F398" i="4"/>
  <c r="F400" i="4"/>
  <c r="F402" i="4"/>
  <c r="F404" i="4"/>
  <c r="F406" i="4"/>
  <c r="F408" i="4"/>
  <c r="F410" i="4"/>
  <c r="F412" i="4"/>
  <c r="F414" i="4"/>
  <c r="F416" i="4"/>
  <c r="F418" i="4"/>
  <c r="F420" i="4"/>
  <c r="F422" i="4"/>
  <c r="F424" i="4"/>
  <c r="F426" i="4"/>
  <c r="F428" i="4"/>
  <c r="F430" i="4"/>
  <c r="F432" i="4"/>
  <c r="F434" i="4"/>
  <c r="F436" i="4"/>
  <c r="F438" i="4"/>
  <c r="F440" i="4"/>
  <c r="F442" i="4"/>
  <c r="F444" i="4"/>
  <c r="F446" i="4"/>
  <c r="F18" i="4"/>
  <c r="E29" i="4"/>
  <c r="F39" i="4"/>
  <c r="F50" i="4"/>
  <c r="E61" i="4"/>
  <c r="E71" i="4"/>
  <c r="E79" i="4"/>
  <c r="E87" i="4"/>
  <c r="E95" i="4"/>
  <c r="E103" i="4"/>
  <c r="E111" i="4"/>
  <c r="E119" i="4"/>
  <c r="E127" i="4"/>
  <c r="E135" i="4"/>
  <c r="E143" i="4"/>
  <c r="E151" i="4"/>
  <c r="E159" i="4"/>
  <c r="E167" i="4"/>
  <c r="E175" i="4"/>
  <c r="E183" i="4"/>
  <c r="E188" i="4"/>
  <c r="E192" i="4"/>
  <c r="E196" i="4"/>
  <c r="E200" i="4"/>
  <c r="E204" i="4"/>
  <c r="E208" i="4"/>
  <c r="E212" i="4"/>
  <c r="E216" i="4"/>
  <c r="E220" i="4"/>
  <c r="E224" i="4"/>
  <c r="E228" i="4"/>
  <c r="E232" i="4"/>
  <c r="E236" i="4"/>
  <c r="E240" i="4"/>
  <c r="E244" i="4"/>
  <c r="E248" i="4"/>
  <c r="E252" i="4"/>
  <c r="E255" i="4"/>
  <c r="D258" i="4"/>
  <c r="C261" i="4"/>
  <c r="E263" i="4"/>
  <c r="D266" i="4"/>
  <c r="G266" i="4" s="1"/>
  <c r="C269" i="4"/>
  <c r="E271" i="4"/>
  <c r="D274" i="4"/>
  <c r="C277" i="4"/>
  <c r="E279" i="4"/>
  <c r="D282" i="4"/>
  <c r="C285" i="4"/>
  <c r="E287" i="4"/>
  <c r="D290" i="4"/>
  <c r="C293" i="4"/>
  <c r="E295" i="4"/>
  <c r="D298" i="4"/>
  <c r="C301" i="4"/>
  <c r="E303" i="4"/>
  <c r="D306" i="4"/>
  <c r="C309" i="4"/>
  <c r="E311" i="4"/>
  <c r="D314" i="4"/>
  <c r="C317" i="4"/>
  <c r="E319" i="4"/>
  <c r="D322" i="4"/>
  <c r="C325" i="4"/>
  <c r="E327" i="4"/>
  <c r="D330" i="4"/>
  <c r="G330" i="4" s="1"/>
  <c r="C333" i="4"/>
  <c r="E335" i="4"/>
  <c r="D338" i="4"/>
  <c r="C341" i="4"/>
  <c r="E343" i="4"/>
  <c r="D346" i="4"/>
  <c r="C349" i="4"/>
  <c r="E351" i="4"/>
  <c r="D354" i="4"/>
  <c r="C357" i="4"/>
  <c r="E359" i="4"/>
  <c r="D362" i="4"/>
  <c r="C365" i="4"/>
  <c r="E367" i="4"/>
  <c r="D370" i="4"/>
  <c r="C373" i="4"/>
  <c r="E375" i="4"/>
  <c r="D378" i="4"/>
  <c r="C381" i="4"/>
  <c r="E383" i="4"/>
  <c r="D386" i="4"/>
  <c r="C389" i="4"/>
  <c r="E391" i="4"/>
  <c r="D394" i="4"/>
  <c r="G394" i="4" s="1"/>
  <c r="C397" i="4"/>
  <c r="E399" i="4"/>
  <c r="D402" i="4"/>
  <c r="C405" i="4"/>
  <c r="E407" i="4"/>
  <c r="D410" i="4"/>
  <c r="C413" i="4"/>
  <c r="E415" i="4"/>
  <c r="D418" i="4"/>
  <c r="C421" i="4"/>
  <c r="E423" i="4"/>
  <c r="D426" i="4"/>
  <c r="C429" i="4"/>
  <c r="E431" i="4"/>
  <c r="D434" i="4"/>
  <c r="C437" i="4"/>
  <c r="E439" i="4"/>
  <c r="D442" i="4"/>
  <c r="C445" i="4"/>
  <c r="E447" i="4"/>
  <c r="E449" i="4"/>
  <c r="E451" i="4"/>
  <c r="E453" i="4"/>
  <c r="E455" i="4"/>
  <c r="E457" i="4"/>
  <c r="E459" i="4"/>
  <c r="E461" i="4"/>
  <c r="E463" i="4"/>
  <c r="E465" i="4"/>
  <c r="E467" i="4"/>
  <c r="E469" i="4"/>
  <c r="E471" i="4"/>
  <c r="E473" i="4"/>
  <c r="E475" i="4"/>
  <c r="E477" i="4"/>
  <c r="E479" i="4"/>
  <c r="E481" i="4"/>
  <c r="E483" i="4"/>
  <c r="E485" i="4"/>
  <c r="E487" i="4"/>
  <c r="E489" i="4"/>
  <c r="E491" i="4"/>
  <c r="E493" i="4"/>
  <c r="E495" i="4"/>
  <c r="E497" i="4"/>
  <c r="E499" i="4"/>
  <c r="E501" i="4"/>
  <c r="E503" i="4"/>
  <c r="E505" i="4"/>
  <c r="E507" i="4"/>
  <c r="E509" i="4"/>
  <c r="E511" i="4"/>
  <c r="E513" i="4"/>
  <c r="E515" i="4"/>
  <c r="E517" i="4"/>
  <c r="E519" i="4"/>
  <c r="E521" i="4"/>
  <c r="E523" i="4"/>
  <c r="E525" i="4"/>
  <c r="E527" i="4"/>
  <c r="E529" i="4"/>
  <c r="E531" i="4"/>
  <c r="E533" i="4"/>
  <c r="E535" i="4"/>
  <c r="E537" i="4"/>
  <c r="E539" i="4"/>
  <c r="E541" i="4"/>
  <c r="E543" i="4"/>
  <c r="E545" i="4"/>
  <c r="E547" i="4"/>
  <c r="E549" i="4"/>
  <c r="E551" i="4"/>
  <c r="E553" i="4"/>
  <c r="E555" i="4"/>
  <c r="E557" i="4"/>
  <c r="E559" i="4"/>
  <c r="E561" i="4"/>
  <c r="E563" i="4"/>
  <c r="E565" i="4"/>
  <c r="E567" i="4"/>
  <c r="F19" i="4"/>
  <c r="F30" i="4"/>
  <c r="E41" i="4"/>
  <c r="F51" i="4"/>
  <c r="F62" i="4"/>
  <c r="F72" i="4"/>
  <c r="F80" i="4"/>
  <c r="F88" i="4"/>
  <c r="F96" i="4"/>
  <c r="F104" i="4"/>
  <c r="F112" i="4"/>
  <c r="F120" i="4"/>
  <c r="F128" i="4"/>
  <c r="F136" i="4"/>
  <c r="F144" i="4"/>
  <c r="F152" i="4"/>
  <c r="F160" i="4"/>
  <c r="F168" i="4"/>
  <c r="F176" i="4"/>
  <c r="F184" i="4"/>
  <c r="C189" i="4"/>
  <c r="C193" i="4"/>
  <c r="C197" i="4"/>
  <c r="C201" i="4"/>
  <c r="C205" i="4"/>
  <c r="C209" i="4"/>
  <c r="C213" i="4"/>
  <c r="C217" i="4"/>
  <c r="C221" i="4"/>
  <c r="C225" i="4"/>
  <c r="C229" i="4"/>
  <c r="C233" i="4"/>
  <c r="C237" i="4"/>
  <c r="C241" i="4"/>
  <c r="C245" i="4"/>
  <c r="C249" i="4"/>
  <c r="C253" i="4"/>
  <c r="F255" i="4"/>
  <c r="E258" i="4"/>
  <c r="D261" i="4"/>
  <c r="F263" i="4"/>
  <c r="E266" i="4"/>
  <c r="D269" i="4"/>
  <c r="F271" i="4"/>
  <c r="E274" i="4"/>
  <c r="D277" i="4"/>
  <c r="F279" i="4"/>
  <c r="E282" i="4"/>
  <c r="D285" i="4"/>
  <c r="F287" i="4"/>
  <c r="E290" i="4"/>
  <c r="D293" i="4"/>
  <c r="F295" i="4"/>
  <c r="E298" i="4"/>
  <c r="D301" i="4"/>
  <c r="F303" i="4"/>
  <c r="E306" i="4"/>
  <c r="D309" i="4"/>
  <c r="F311" i="4"/>
  <c r="E314" i="4"/>
  <c r="D317" i="4"/>
  <c r="F319" i="4"/>
  <c r="E322" i="4"/>
  <c r="D325" i="4"/>
  <c r="F327" i="4"/>
  <c r="E330" i="4"/>
  <c r="D333" i="4"/>
  <c r="F335" i="4"/>
  <c r="E338" i="4"/>
  <c r="D341" i="4"/>
  <c r="F343" i="4"/>
  <c r="E346" i="4"/>
  <c r="D349" i="4"/>
  <c r="F351" i="4"/>
  <c r="E354" i="4"/>
  <c r="D357" i="4"/>
  <c r="F359" i="4"/>
  <c r="E362" i="4"/>
  <c r="D365" i="4"/>
  <c r="F367" i="4"/>
  <c r="E370" i="4"/>
  <c r="D373" i="4"/>
  <c r="F375" i="4"/>
  <c r="E378" i="4"/>
  <c r="D381" i="4"/>
  <c r="F383" i="4"/>
  <c r="E386" i="4"/>
  <c r="D389" i="4"/>
  <c r="F391" i="4"/>
  <c r="E394" i="4"/>
  <c r="D397" i="4"/>
  <c r="F399" i="4"/>
  <c r="E402" i="4"/>
  <c r="D405" i="4"/>
  <c r="F407" i="4"/>
  <c r="E410" i="4"/>
  <c r="D413" i="4"/>
  <c r="F415" i="4"/>
  <c r="E418" i="4"/>
  <c r="D421" i="4"/>
  <c r="F423" i="4"/>
  <c r="E426" i="4"/>
  <c r="D429" i="4"/>
  <c r="F431" i="4"/>
  <c r="E434" i="4"/>
  <c r="D437" i="4"/>
  <c r="F439" i="4"/>
  <c r="E442" i="4"/>
  <c r="D445" i="4"/>
  <c r="F447" i="4"/>
  <c r="F449" i="4"/>
  <c r="F451" i="4"/>
  <c r="F453" i="4"/>
  <c r="F455" i="4"/>
  <c r="F457" i="4"/>
  <c r="F459" i="4"/>
  <c r="F461" i="4"/>
  <c r="F463" i="4"/>
  <c r="F465" i="4"/>
  <c r="F467" i="4"/>
  <c r="F469" i="4"/>
  <c r="F471" i="4"/>
  <c r="F473" i="4"/>
  <c r="F475" i="4"/>
  <c r="F477" i="4"/>
  <c r="F479" i="4"/>
  <c r="F481" i="4"/>
  <c r="F483" i="4"/>
  <c r="F485" i="4"/>
  <c r="F487" i="4"/>
  <c r="F489" i="4"/>
  <c r="F491" i="4"/>
  <c r="F493" i="4"/>
  <c r="F495" i="4"/>
  <c r="F497" i="4"/>
  <c r="F499" i="4"/>
  <c r="F501" i="4"/>
  <c r="F503" i="4"/>
  <c r="F505" i="4"/>
  <c r="F507" i="4"/>
  <c r="F509" i="4"/>
  <c r="F511" i="4"/>
  <c r="F513" i="4"/>
  <c r="F515" i="4"/>
  <c r="F517" i="4"/>
  <c r="F519" i="4"/>
  <c r="F521" i="4"/>
  <c r="F523" i="4"/>
  <c r="F525" i="4"/>
  <c r="F527" i="4"/>
  <c r="F529" i="4"/>
  <c r="F531" i="4"/>
  <c r="F533" i="4"/>
  <c r="F20" i="4"/>
  <c r="E31" i="4"/>
  <c r="F41" i="4"/>
  <c r="F52" i="4"/>
  <c r="E63" i="4"/>
  <c r="D73" i="4"/>
  <c r="D81" i="4"/>
  <c r="G81" i="4" s="1"/>
  <c r="D89" i="4"/>
  <c r="D97" i="4"/>
  <c r="D105" i="4"/>
  <c r="D113" i="4"/>
  <c r="D121" i="4"/>
  <c r="D129" i="4"/>
  <c r="D137" i="4"/>
  <c r="D145" i="4"/>
  <c r="G145" i="4" s="1"/>
  <c r="D153" i="4"/>
  <c r="D161" i="4"/>
  <c r="D169" i="4"/>
  <c r="D177" i="4"/>
  <c r="D185" i="4"/>
  <c r="D189" i="4"/>
  <c r="D193" i="4"/>
  <c r="D197" i="4"/>
  <c r="D201" i="4"/>
  <c r="D205" i="4"/>
  <c r="D209" i="4"/>
  <c r="D213" i="4"/>
  <c r="D217" i="4"/>
  <c r="E21" i="4"/>
  <c r="F31" i="4"/>
  <c r="F42" i="4"/>
  <c r="E53" i="4"/>
  <c r="F63" i="4"/>
  <c r="E73" i="4"/>
  <c r="E81" i="4"/>
  <c r="E89" i="4"/>
  <c r="E97" i="4"/>
  <c r="E105" i="4"/>
  <c r="E113" i="4"/>
  <c r="E121" i="4"/>
  <c r="E129" i="4"/>
  <c r="E137" i="4"/>
  <c r="E145" i="4"/>
  <c r="E153" i="4"/>
  <c r="E161" i="4"/>
  <c r="E169" i="4"/>
  <c r="E177" i="4"/>
  <c r="E185" i="4"/>
  <c r="E189" i="4"/>
  <c r="E193" i="4"/>
  <c r="E197" i="4"/>
  <c r="E201" i="4"/>
  <c r="E205" i="4"/>
  <c r="E209" i="4"/>
  <c r="E213" i="4"/>
  <c r="F23" i="4"/>
  <c r="F34" i="4"/>
  <c r="E45" i="4"/>
  <c r="F55" i="4"/>
  <c r="F66" i="4"/>
  <c r="E75" i="4"/>
  <c r="E83" i="4"/>
  <c r="E91" i="4"/>
  <c r="E99" i="4"/>
  <c r="E107" i="4"/>
  <c r="E115" i="4"/>
  <c r="E123" i="4"/>
  <c r="E131" i="4"/>
  <c r="E139" i="4"/>
  <c r="E147" i="4"/>
  <c r="E155" i="4"/>
  <c r="E163" i="4"/>
  <c r="E171" i="4"/>
  <c r="E179" i="4"/>
  <c r="E186" i="4"/>
  <c r="E190" i="4"/>
  <c r="E194" i="4"/>
  <c r="E198" i="4"/>
  <c r="E202" i="4"/>
  <c r="E206" i="4"/>
  <c r="E210" i="4"/>
  <c r="E214" i="4"/>
  <c r="E218" i="4"/>
  <c r="E222" i="4"/>
  <c r="E226" i="4"/>
  <c r="E230" i="4"/>
  <c r="E234" i="4"/>
  <c r="E238" i="4"/>
  <c r="E242" i="4"/>
  <c r="E246" i="4"/>
  <c r="E250" i="4"/>
  <c r="F253" i="4"/>
  <c r="C257" i="4"/>
  <c r="E259" i="4"/>
  <c r="D262" i="4"/>
  <c r="C265" i="4"/>
  <c r="E267" i="4"/>
  <c r="D270" i="4"/>
  <c r="C273" i="4"/>
  <c r="E275" i="4"/>
  <c r="D278" i="4"/>
  <c r="G278" i="4" s="1"/>
  <c r="C281" i="4"/>
  <c r="E283" i="4"/>
  <c r="D286" i="4"/>
  <c r="C289" i="4"/>
  <c r="E291" i="4"/>
  <c r="D294" i="4"/>
  <c r="C297" i="4"/>
  <c r="E299" i="4"/>
  <c r="D302" i="4"/>
  <c r="C305" i="4"/>
  <c r="E307" i="4"/>
  <c r="D310" i="4"/>
  <c r="C313" i="4"/>
  <c r="E315" i="4"/>
  <c r="D318" i="4"/>
  <c r="C321" i="4"/>
  <c r="E323" i="4"/>
  <c r="D326" i="4"/>
  <c r="C329" i="4"/>
  <c r="E331" i="4"/>
  <c r="D334" i="4"/>
  <c r="C337" i="4"/>
  <c r="E339" i="4"/>
  <c r="D342" i="4"/>
  <c r="G342" i="4" s="1"/>
  <c r="C345" i="4"/>
  <c r="E347" i="4"/>
  <c r="D350" i="4"/>
  <c r="C353" i="4"/>
  <c r="E355" i="4"/>
  <c r="D358" i="4"/>
  <c r="C361" i="4"/>
  <c r="E363" i="4"/>
  <c r="D366" i="4"/>
  <c r="C369" i="4"/>
  <c r="E371" i="4"/>
  <c r="D374" i="4"/>
  <c r="C377" i="4"/>
  <c r="E379" i="4"/>
  <c r="D382" i="4"/>
  <c r="C385" i="4"/>
  <c r="E387" i="4"/>
  <c r="D390" i="4"/>
  <c r="C393" i="4"/>
  <c r="E395" i="4"/>
  <c r="D398" i="4"/>
  <c r="C401" i="4"/>
  <c r="E403" i="4"/>
  <c r="D406" i="4"/>
  <c r="G406" i="4" s="1"/>
  <c r="C409" i="4"/>
  <c r="E411" i="4"/>
  <c r="D414" i="4"/>
  <c r="C417" i="4"/>
  <c r="E419" i="4"/>
  <c r="D422" i="4"/>
  <c r="C425" i="4"/>
  <c r="E427" i="4"/>
  <c r="D430" i="4"/>
  <c r="C433" i="4"/>
  <c r="E435" i="4"/>
  <c r="D438" i="4"/>
  <c r="C441" i="4"/>
  <c r="E443" i="4"/>
  <c r="D446" i="4"/>
  <c r="E448" i="4"/>
  <c r="E450" i="4"/>
  <c r="E452" i="4"/>
  <c r="E454" i="4"/>
  <c r="E456" i="4"/>
  <c r="E458" i="4"/>
  <c r="E460" i="4"/>
  <c r="E462" i="4"/>
  <c r="E464" i="4"/>
  <c r="E466" i="4"/>
  <c r="E468" i="4"/>
  <c r="E470" i="4"/>
  <c r="E472" i="4"/>
  <c r="E474" i="4"/>
  <c r="E476" i="4"/>
  <c r="E478" i="4"/>
  <c r="E480" i="4"/>
  <c r="E482" i="4"/>
  <c r="E484" i="4"/>
  <c r="E486" i="4"/>
  <c r="E488" i="4"/>
  <c r="E490" i="4"/>
  <c r="E492" i="4"/>
  <c r="E494" i="4"/>
  <c r="E496" i="4"/>
  <c r="E498" i="4"/>
  <c r="E500" i="4"/>
  <c r="E502" i="4"/>
  <c r="E504" i="4"/>
  <c r="E506" i="4"/>
  <c r="E508" i="4"/>
  <c r="E510" i="4"/>
  <c r="E512" i="4"/>
  <c r="E514" i="4"/>
  <c r="E516" i="4"/>
  <c r="E518" i="4"/>
  <c r="E520" i="4"/>
  <c r="E522" i="4"/>
  <c r="E524" i="4"/>
  <c r="E526" i="4"/>
  <c r="E528" i="4"/>
  <c r="E530" i="4"/>
  <c r="E532" i="4"/>
  <c r="E534" i="4"/>
  <c r="E536" i="4"/>
  <c r="E538" i="4"/>
  <c r="E540" i="4"/>
  <c r="E542" i="4"/>
  <c r="E544" i="4"/>
  <c r="E546" i="4"/>
  <c r="E548" i="4"/>
  <c r="E550" i="4"/>
  <c r="E552" i="4"/>
  <c r="E554" i="4"/>
  <c r="E556" i="4"/>
  <c r="E558" i="4"/>
  <c r="E560" i="4"/>
  <c r="E562" i="4"/>
  <c r="E564" i="4"/>
  <c r="E566" i="4"/>
  <c r="E568" i="4"/>
  <c r="F25" i="4"/>
  <c r="F36" i="4"/>
  <c r="E47" i="4"/>
  <c r="F57" i="4"/>
  <c r="F68" i="4"/>
  <c r="D77" i="4"/>
  <c r="D85" i="4"/>
  <c r="D93" i="4"/>
  <c r="D101" i="4"/>
  <c r="D109" i="4"/>
  <c r="D117" i="4"/>
  <c r="D125" i="4"/>
  <c r="G125" i="4" s="1"/>
  <c r="D133" i="4"/>
  <c r="D141" i="4"/>
  <c r="D149" i="4"/>
  <c r="D157" i="4"/>
  <c r="D165" i="4"/>
  <c r="D173" i="4"/>
  <c r="D181" i="4"/>
  <c r="D187" i="4"/>
  <c r="D191" i="4"/>
  <c r="D195" i="4"/>
  <c r="D199" i="4"/>
  <c r="D203" i="4"/>
  <c r="D207" i="4"/>
  <c r="D211" i="4"/>
  <c r="D215" i="4"/>
  <c r="D219" i="4"/>
  <c r="D223" i="4"/>
  <c r="D227" i="4"/>
  <c r="D231" i="4"/>
  <c r="D235" i="4"/>
  <c r="D239" i="4"/>
  <c r="D243" i="4"/>
  <c r="D247" i="4"/>
  <c r="D251" i="4"/>
  <c r="C255" i="4"/>
  <c r="E257" i="4"/>
  <c r="D260" i="4"/>
  <c r="C263" i="4"/>
  <c r="E265" i="4"/>
  <c r="D268" i="4"/>
  <c r="C271" i="4"/>
  <c r="E273" i="4"/>
  <c r="D276" i="4"/>
  <c r="C279" i="4"/>
  <c r="E281" i="4"/>
  <c r="D284" i="4"/>
  <c r="C287" i="4"/>
  <c r="E289" i="4"/>
  <c r="D292" i="4"/>
  <c r="G292" i="4" s="1"/>
  <c r="C295" i="4"/>
  <c r="E297" i="4"/>
  <c r="D300" i="4"/>
  <c r="C303" i="4"/>
  <c r="E305" i="4"/>
  <c r="D308" i="4"/>
  <c r="C311" i="4"/>
  <c r="E313" i="4"/>
  <c r="D316" i="4"/>
  <c r="C319" i="4"/>
  <c r="E321" i="4"/>
  <c r="D324" i="4"/>
  <c r="C327" i="4"/>
  <c r="E329" i="4"/>
  <c r="D332" i="4"/>
  <c r="C335" i="4"/>
  <c r="E337" i="4"/>
  <c r="E25" i="4"/>
  <c r="F67" i="4"/>
  <c r="F100" i="4"/>
  <c r="F132" i="4"/>
  <c r="F164" i="4"/>
  <c r="C191" i="4"/>
  <c r="C207" i="4"/>
  <c r="E219" i="4"/>
  <c r="E227" i="4"/>
  <c r="E235" i="4"/>
  <c r="E243" i="4"/>
  <c r="E251" i="4"/>
  <c r="F257" i="4"/>
  <c r="D263" i="4"/>
  <c r="E268" i="4"/>
  <c r="F273" i="4"/>
  <c r="D279" i="4"/>
  <c r="E284" i="4"/>
  <c r="F289" i="4"/>
  <c r="D295" i="4"/>
  <c r="E300" i="4"/>
  <c r="F305" i="4"/>
  <c r="D311" i="4"/>
  <c r="E316" i="4"/>
  <c r="F26" i="4"/>
  <c r="E69" i="4"/>
  <c r="E101" i="4"/>
  <c r="E133" i="4"/>
  <c r="E165" i="4"/>
  <c r="E191" i="4"/>
  <c r="E207" i="4"/>
  <c r="D221" i="4"/>
  <c r="D229" i="4"/>
  <c r="G229" i="4" s="1"/>
  <c r="D237" i="4"/>
  <c r="D245" i="4"/>
  <c r="D253" i="4"/>
  <c r="C259" i="4"/>
  <c r="D264" i="4"/>
  <c r="E269" i="4"/>
  <c r="C275" i="4"/>
  <c r="D280" i="4"/>
  <c r="G280" i="4" s="1"/>
  <c r="E285" i="4"/>
  <c r="C291" i="4"/>
  <c r="D296" i="4"/>
  <c r="E301" i="4"/>
  <c r="C307" i="4"/>
  <c r="D312" i="4"/>
  <c r="E317" i="4"/>
  <c r="C323" i="4"/>
  <c r="D328" i="4"/>
  <c r="E333" i="4"/>
  <c r="C339" i="4"/>
  <c r="C343" i="4"/>
  <c r="D347" i="4"/>
  <c r="D351" i="4"/>
  <c r="F355" i="4"/>
  <c r="D360" i="4"/>
  <c r="G360" i="4" s="1"/>
  <c r="D364" i="4"/>
  <c r="E368" i="4"/>
  <c r="E372" i="4"/>
  <c r="D377" i="4"/>
  <c r="G377" i="4" s="1"/>
  <c r="E381" i="4"/>
  <c r="E385" i="4"/>
  <c r="F389" i="4"/>
  <c r="F393" i="4"/>
  <c r="E398" i="4"/>
  <c r="C403" i="4"/>
  <c r="C407" i="4"/>
  <c r="D411" i="4"/>
  <c r="D415" i="4"/>
  <c r="F419" i="4"/>
  <c r="D424" i="4"/>
  <c r="D428" i="4"/>
  <c r="E432" i="4"/>
  <c r="E436" i="4"/>
  <c r="D441" i="4"/>
  <c r="E445" i="4"/>
  <c r="C449" i="4"/>
  <c r="D452" i="4"/>
  <c r="D455" i="4"/>
  <c r="F458" i="4"/>
  <c r="C462" i="4"/>
  <c r="C465" i="4"/>
  <c r="D468" i="4"/>
  <c r="D471" i="4"/>
  <c r="F474" i="4"/>
  <c r="C478" i="4"/>
  <c r="C481" i="4"/>
  <c r="D484" i="4"/>
  <c r="D487" i="4"/>
  <c r="F490" i="4"/>
  <c r="C494" i="4"/>
  <c r="C497" i="4"/>
  <c r="D500" i="4"/>
  <c r="D503" i="4"/>
  <c r="F506" i="4"/>
  <c r="C510" i="4"/>
  <c r="C513" i="4"/>
  <c r="D516" i="4"/>
  <c r="D519" i="4"/>
  <c r="F522" i="4"/>
  <c r="C526" i="4"/>
  <c r="C529" i="4"/>
  <c r="D532" i="4"/>
  <c r="D535" i="4"/>
  <c r="C538" i="4"/>
  <c r="F540" i="4"/>
  <c r="D543" i="4"/>
  <c r="C546" i="4"/>
  <c r="F548" i="4"/>
  <c r="D551" i="4"/>
  <c r="C554" i="4"/>
  <c r="F556" i="4"/>
  <c r="D559" i="4"/>
  <c r="C562" i="4"/>
  <c r="F564" i="4"/>
  <c r="D567" i="4"/>
  <c r="F569" i="4"/>
  <c r="F571" i="4"/>
  <c r="F573" i="4"/>
  <c r="F575" i="4"/>
  <c r="F577" i="4"/>
  <c r="F579" i="4"/>
  <c r="F581" i="4"/>
  <c r="F583" i="4"/>
  <c r="F585" i="4"/>
  <c r="F587" i="4"/>
  <c r="F589" i="4"/>
  <c r="F591" i="4"/>
  <c r="F593" i="4"/>
  <c r="F595" i="4"/>
  <c r="F597" i="4"/>
  <c r="F599" i="4"/>
  <c r="F601" i="4"/>
  <c r="F603" i="4"/>
  <c r="F605" i="4"/>
  <c r="F607" i="4"/>
  <c r="F609" i="4"/>
  <c r="F611" i="4"/>
  <c r="F613" i="4"/>
  <c r="F615" i="4"/>
  <c r="F617" i="4"/>
  <c r="F619" i="4"/>
  <c r="F621" i="4"/>
  <c r="F623" i="4"/>
  <c r="F625" i="4"/>
  <c r="F627" i="4"/>
  <c r="F629" i="4"/>
  <c r="F631" i="4"/>
  <c r="F633" i="4"/>
  <c r="F635" i="4"/>
  <c r="F637" i="4"/>
  <c r="F639" i="4"/>
  <c r="F641" i="4"/>
  <c r="F643" i="4"/>
  <c r="F645" i="4"/>
  <c r="F647" i="4"/>
  <c r="F649" i="4"/>
  <c r="F651" i="4"/>
  <c r="F653" i="4"/>
  <c r="F655" i="4"/>
  <c r="F657" i="4"/>
  <c r="F659" i="4"/>
  <c r="F661" i="4"/>
  <c r="F663" i="4"/>
  <c r="F665" i="4"/>
  <c r="F667" i="4"/>
  <c r="F669" i="4"/>
  <c r="F671" i="4"/>
  <c r="F673" i="4"/>
  <c r="F675" i="4"/>
  <c r="F677" i="4"/>
  <c r="F679" i="4"/>
  <c r="F681" i="4"/>
  <c r="F683" i="4"/>
  <c r="F685" i="4"/>
  <c r="F687" i="4"/>
  <c r="F689" i="4"/>
  <c r="F691" i="4"/>
  <c r="F693" i="4"/>
  <c r="F695" i="4"/>
  <c r="F697" i="4"/>
  <c r="F699" i="4"/>
  <c r="F701" i="4"/>
  <c r="F703" i="4"/>
  <c r="F705" i="4"/>
  <c r="F707" i="4"/>
  <c r="F709" i="4"/>
  <c r="F711" i="4"/>
  <c r="F713" i="4"/>
  <c r="F715" i="4"/>
  <c r="F717" i="4"/>
  <c r="F719" i="4"/>
  <c r="F721" i="4"/>
  <c r="F723" i="4"/>
  <c r="F725" i="4"/>
  <c r="F727" i="4"/>
  <c r="F729" i="4"/>
  <c r="F731" i="4"/>
  <c r="F733" i="4"/>
  <c r="F735" i="4"/>
  <c r="F737" i="4"/>
  <c r="F739" i="4"/>
  <c r="F741" i="4"/>
  <c r="F743" i="4"/>
  <c r="F745" i="4"/>
  <c r="F747" i="4"/>
  <c r="F749" i="4"/>
  <c r="F751" i="4"/>
  <c r="F753" i="4"/>
  <c r="F755" i="4"/>
  <c r="F757" i="4"/>
  <c r="F759" i="4"/>
  <c r="F761" i="4"/>
  <c r="F763" i="4"/>
  <c r="F765" i="4"/>
  <c r="F767" i="4"/>
  <c r="F769" i="4"/>
  <c r="F771" i="4"/>
  <c r="F773" i="4"/>
  <c r="F775" i="4"/>
  <c r="F777" i="4"/>
  <c r="F779" i="4"/>
  <c r="F781" i="4"/>
  <c r="F783" i="4"/>
  <c r="F785" i="4"/>
  <c r="F787" i="4"/>
  <c r="F789" i="4"/>
  <c r="F791" i="4"/>
  <c r="F793" i="4"/>
  <c r="F795" i="4"/>
  <c r="F797" i="4"/>
  <c r="F799" i="4"/>
  <c r="F801" i="4"/>
  <c r="F803" i="4"/>
  <c r="F805" i="4"/>
  <c r="F807" i="4"/>
  <c r="F809" i="4"/>
  <c r="F811" i="4"/>
  <c r="F813" i="4"/>
  <c r="F815" i="4"/>
  <c r="F817" i="4"/>
  <c r="F819" i="4"/>
  <c r="F821" i="4"/>
  <c r="F823" i="4"/>
  <c r="F825" i="4"/>
  <c r="F827" i="4"/>
  <c r="F829" i="4"/>
  <c r="F831" i="4"/>
  <c r="F833" i="4"/>
  <c r="F835" i="4"/>
  <c r="F837" i="4"/>
  <c r="F839" i="4"/>
  <c r="F841" i="4"/>
  <c r="F843" i="4"/>
  <c r="F845" i="4"/>
  <c r="F847" i="4"/>
  <c r="F849" i="4"/>
  <c r="F851" i="4"/>
  <c r="F853" i="4"/>
  <c r="F855" i="4"/>
  <c r="F857" i="4"/>
  <c r="F859" i="4"/>
  <c r="F861" i="4"/>
  <c r="F863" i="4"/>
  <c r="F865" i="4"/>
  <c r="F867" i="4"/>
  <c r="F869" i="4"/>
  <c r="F871" i="4"/>
  <c r="F873" i="4"/>
  <c r="F875" i="4"/>
  <c r="F877" i="4"/>
  <c r="F879" i="4"/>
  <c r="F881" i="4"/>
  <c r="F883" i="4"/>
  <c r="F885" i="4"/>
  <c r="F887" i="4"/>
  <c r="F889" i="4"/>
  <c r="F891" i="4"/>
  <c r="F893" i="4"/>
  <c r="F895" i="4"/>
  <c r="F897" i="4"/>
  <c r="F899" i="4"/>
  <c r="F901" i="4"/>
  <c r="F903" i="4"/>
  <c r="F905" i="4"/>
  <c r="F907" i="4"/>
  <c r="F909" i="4"/>
  <c r="F911" i="4"/>
  <c r="F913" i="4"/>
  <c r="F915" i="4"/>
  <c r="F917" i="4"/>
  <c r="F919" i="4"/>
  <c r="F921" i="4"/>
  <c r="F923" i="4"/>
  <c r="F925" i="4"/>
  <c r="F927" i="4"/>
  <c r="F929" i="4"/>
  <c r="F931" i="4"/>
  <c r="F933" i="4"/>
  <c r="F935" i="4"/>
  <c r="F937" i="4"/>
  <c r="F939" i="4"/>
  <c r="F941" i="4"/>
  <c r="F943" i="4"/>
  <c r="F35" i="4"/>
  <c r="F76" i="4"/>
  <c r="F108" i="4"/>
  <c r="F140" i="4"/>
  <c r="F172" i="4"/>
  <c r="C195" i="4"/>
  <c r="C211" i="4"/>
  <c r="E221" i="4"/>
  <c r="E229" i="4"/>
  <c r="E237" i="4"/>
  <c r="E245" i="4"/>
  <c r="E253" i="4"/>
  <c r="D259" i="4"/>
  <c r="E264" i="4"/>
  <c r="F269" i="4"/>
  <c r="D275" i="4"/>
  <c r="E280" i="4"/>
  <c r="F285" i="4"/>
  <c r="D291" i="4"/>
  <c r="E296" i="4"/>
  <c r="F301" i="4"/>
  <c r="D307" i="4"/>
  <c r="E312" i="4"/>
  <c r="F317" i="4"/>
  <c r="E37" i="4"/>
  <c r="E77" i="4"/>
  <c r="E109" i="4"/>
  <c r="E141" i="4"/>
  <c r="E173" i="4"/>
  <c r="E195" i="4"/>
  <c r="E211" i="4"/>
  <c r="C223" i="4"/>
  <c r="C231" i="4"/>
  <c r="C239" i="4"/>
  <c r="C247" i="4"/>
  <c r="E254" i="4"/>
  <c r="F259" i="4"/>
  <c r="D265" i="4"/>
  <c r="E270" i="4"/>
  <c r="F275" i="4"/>
  <c r="D281" i="4"/>
  <c r="E286" i="4"/>
  <c r="F291" i="4"/>
  <c r="D297" i="4"/>
  <c r="E302" i="4"/>
  <c r="F307" i="4"/>
  <c r="D313" i="4"/>
  <c r="E318" i="4"/>
  <c r="F323" i="4"/>
  <c r="D329" i="4"/>
  <c r="G329" i="4" s="1"/>
  <c r="E334" i="4"/>
  <c r="F339" i="4"/>
  <c r="D344" i="4"/>
  <c r="D348" i="4"/>
  <c r="E352" i="4"/>
  <c r="E356" i="4"/>
  <c r="D361" i="4"/>
  <c r="E365" i="4"/>
  <c r="E369" i="4"/>
  <c r="F373" i="4"/>
  <c r="F377" i="4"/>
  <c r="E382" i="4"/>
  <c r="C387" i="4"/>
  <c r="C391" i="4"/>
  <c r="D395" i="4"/>
  <c r="D399" i="4"/>
  <c r="F403" i="4"/>
  <c r="D408" i="4"/>
  <c r="D412" i="4"/>
  <c r="E416" i="4"/>
  <c r="E420" i="4"/>
  <c r="D425" i="4"/>
  <c r="E429" i="4"/>
  <c r="E433" i="4"/>
  <c r="F437" i="4"/>
  <c r="F441" i="4"/>
  <c r="E446" i="4"/>
  <c r="C450" i="4"/>
  <c r="C453" i="4"/>
  <c r="D456" i="4"/>
  <c r="D459" i="4"/>
  <c r="F462" i="4"/>
  <c r="C466" i="4"/>
  <c r="C469" i="4"/>
  <c r="D472" i="4"/>
  <c r="D475" i="4"/>
  <c r="F478" i="4"/>
  <c r="C482" i="4"/>
  <c r="C485" i="4"/>
  <c r="D488" i="4"/>
  <c r="D491" i="4"/>
  <c r="F494" i="4"/>
  <c r="C498" i="4"/>
  <c r="C501" i="4"/>
  <c r="D504" i="4"/>
  <c r="D507" i="4"/>
  <c r="F510" i="4"/>
  <c r="C514" i="4"/>
  <c r="C517" i="4"/>
  <c r="D520" i="4"/>
  <c r="D523" i="4"/>
  <c r="F526" i="4"/>
  <c r="C530" i="4"/>
  <c r="C533" i="4"/>
  <c r="C536" i="4"/>
  <c r="F538" i="4"/>
  <c r="D541" i="4"/>
  <c r="C544" i="4"/>
  <c r="F546" i="4"/>
  <c r="F46" i="4"/>
  <c r="F84" i="4"/>
  <c r="F116" i="4"/>
  <c r="F148" i="4"/>
  <c r="F180" i="4"/>
  <c r="C199" i="4"/>
  <c r="C215" i="4"/>
  <c r="E223" i="4"/>
  <c r="E231" i="4"/>
  <c r="E239" i="4"/>
  <c r="E247" i="4"/>
  <c r="D255" i="4"/>
  <c r="E260" i="4"/>
  <c r="F265" i="4"/>
  <c r="D271" i="4"/>
  <c r="E276" i="4"/>
  <c r="F281" i="4"/>
  <c r="D287" i="4"/>
  <c r="E292" i="4"/>
  <c r="F297" i="4"/>
  <c r="D303" i="4"/>
  <c r="G303" i="4" s="1"/>
  <c r="E308" i="4"/>
  <c r="F313" i="4"/>
  <c r="D319" i="4"/>
  <c r="E324" i="4"/>
  <c r="F329" i="4"/>
  <c r="D335" i="4"/>
  <c r="D340" i="4"/>
  <c r="E344" i="4"/>
  <c r="E348" i="4"/>
  <c r="D353" i="4"/>
  <c r="E357" i="4"/>
  <c r="E361" i="4"/>
  <c r="F365" i="4"/>
  <c r="F369" i="4"/>
  <c r="E374" i="4"/>
  <c r="C379" i="4"/>
  <c r="C383" i="4"/>
  <c r="D387" i="4"/>
  <c r="D391" i="4"/>
  <c r="F395" i="4"/>
  <c r="D400" i="4"/>
  <c r="D404" i="4"/>
  <c r="E408" i="4"/>
  <c r="E412" i="4"/>
  <c r="D417" i="4"/>
  <c r="G417" i="4" s="1"/>
  <c r="E421" i="4"/>
  <c r="E425" i="4"/>
  <c r="F429" i="4"/>
  <c r="F433" i="4"/>
  <c r="E438" i="4"/>
  <c r="C443" i="4"/>
  <c r="C447" i="4"/>
  <c r="D450" i="4"/>
  <c r="D453" i="4"/>
  <c r="F456" i="4"/>
  <c r="C460" i="4"/>
  <c r="C463" i="4"/>
  <c r="D466" i="4"/>
  <c r="D469" i="4"/>
  <c r="F472" i="4"/>
  <c r="C476" i="4"/>
  <c r="C479" i="4"/>
  <c r="D482" i="4"/>
  <c r="D485" i="4"/>
  <c r="F488" i="4"/>
  <c r="C492" i="4"/>
  <c r="C495" i="4"/>
  <c r="D498" i="4"/>
  <c r="D501" i="4"/>
  <c r="F504" i="4"/>
  <c r="C508" i="4"/>
  <c r="C511" i="4"/>
  <c r="D514" i="4"/>
  <c r="D517" i="4"/>
  <c r="F520" i="4"/>
  <c r="C524" i="4"/>
  <c r="C527" i="4"/>
  <c r="D530" i="4"/>
  <c r="D533" i="4"/>
  <c r="D536" i="4"/>
  <c r="C539" i="4"/>
  <c r="F541" i="4"/>
  <c r="D544" i="4"/>
  <c r="C547" i="4"/>
  <c r="F549" i="4"/>
  <c r="D552" i="4"/>
  <c r="C555" i="4"/>
  <c r="F557" i="4"/>
  <c r="D560" i="4"/>
  <c r="C563" i="4"/>
  <c r="F565" i="4"/>
  <c r="D568" i="4"/>
  <c r="E570" i="4"/>
  <c r="E572" i="4"/>
  <c r="E574" i="4"/>
  <c r="E576" i="4"/>
  <c r="E578" i="4"/>
  <c r="E580" i="4"/>
  <c r="E582" i="4"/>
  <c r="E584" i="4"/>
  <c r="E586" i="4"/>
  <c r="E588" i="4"/>
  <c r="E590" i="4"/>
  <c r="E592" i="4"/>
  <c r="E594" i="4"/>
  <c r="E596" i="4"/>
  <c r="E598" i="4"/>
  <c r="E600" i="4"/>
  <c r="E602" i="4"/>
  <c r="E604" i="4"/>
  <c r="E606" i="4"/>
  <c r="E608" i="4"/>
  <c r="E610" i="4"/>
  <c r="E612" i="4"/>
  <c r="E614" i="4"/>
  <c r="E616" i="4"/>
  <c r="E618" i="4"/>
  <c r="E620" i="4"/>
  <c r="E622" i="4"/>
  <c r="E624" i="4"/>
  <c r="E626" i="4"/>
  <c r="E628" i="4"/>
  <c r="E630" i="4"/>
  <c r="E632" i="4"/>
  <c r="E634" i="4"/>
  <c r="E636" i="4"/>
  <c r="E638" i="4"/>
  <c r="E640" i="4"/>
  <c r="E642" i="4"/>
  <c r="E644" i="4"/>
  <c r="E646" i="4"/>
  <c r="E648" i="4"/>
  <c r="E650" i="4"/>
  <c r="E652" i="4"/>
  <c r="E654" i="4"/>
  <c r="E656" i="4"/>
  <c r="E658" i="4"/>
  <c r="E660" i="4"/>
  <c r="E662" i="4"/>
  <c r="E664" i="4"/>
  <c r="E666" i="4"/>
  <c r="E668" i="4"/>
  <c r="E670" i="4"/>
  <c r="E672" i="4"/>
  <c r="E674" i="4"/>
  <c r="E676" i="4"/>
  <c r="E678" i="4"/>
  <c r="E680" i="4"/>
  <c r="E682" i="4"/>
  <c r="E684" i="4"/>
  <c r="E686" i="4"/>
  <c r="E688" i="4"/>
  <c r="E690" i="4"/>
  <c r="E692" i="4"/>
  <c r="E694" i="4"/>
  <c r="E696" i="4"/>
  <c r="E698" i="4"/>
  <c r="E700" i="4"/>
  <c r="E702" i="4"/>
  <c r="E704" i="4"/>
  <c r="E706" i="4"/>
  <c r="E708" i="4"/>
  <c r="E710" i="4"/>
  <c r="E712" i="4"/>
  <c r="E714" i="4"/>
  <c r="E716" i="4"/>
  <c r="E718" i="4"/>
  <c r="E720" i="4"/>
  <c r="E722" i="4"/>
  <c r="E724" i="4"/>
  <c r="E726" i="4"/>
  <c r="E728" i="4"/>
  <c r="E730" i="4"/>
  <c r="E732" i="4"/>
  <c r="E734" i="4"/>
  <c r="E736" i="4"/>
  <c r="E738" i="4"/>
  <c r="E740" i="4"/>
  <c r="E742" i="4"/>
  <c r="E744" i="4"/>
  <c r="E746" i="4"/>
  <c r="E748" i="4"/>
  <c r="E750" i="4"/>
  <c r="E752" i="4"/>
  <c r="E754" i="4"/>
  <c r="E756" i="4"/>
  <c r="E758" i="4"/>
  <c r="E760" i="4"/>
  <c r="E762" i="4"/>
  <c r="E764" i="4"/>
  <c r="E766" i="4"/>
  <c r="E768" i="4"/>
  <c r="E770" i="4"/>
  <c r="E772" i="4"/>
  <c r="E774" i="4"/>
  <c r="E776" i="4"/>
  <c r="E778" i="4"/>
  <c r="E780" i="4"/>
  <c r="E782" i="4"/>
  <c r="E784" i="4"/>
  <c r="E786" i="4"/>
  <c r="E788" i="4"/>
  <c r="E790" i="4"/>
  <c r="E792" i="4"/>
  <c r="E794" i="4"/>
  <c r="E796" i="4"/>
  <c r="E798" i="4"/>
  <c r="E800" i="4"/>
  <c r="E802" i="4"/>
  <c r="E804" i="4"/>
  <c r="E806" i="4"/>
  <c r="E808" i="4"/>
  <c r="E810" i="4"/>
  <c r="E812" i="4"/>
  <c r="E814" i="4"/>
  <c r="E816" i="4"/>
  <c r="E818" i="4"/>
  <c r="E820" i="4"/>
  <c r="E822" i="4"/>
  <c r="E824" i="4"/>
  <c r="E826" i="4"/>
  <c r="E828" i="4"/>
  <c r="E830" i="4"/>
  <c r="E832" i="4"/>
  <c r="E834" i="4"/>
  <c r="E836" i="4"/>
  <c r="E838" i="4"/>
  <c r="E840" i="4"/>
  <c r="E842" i="4"/>
  <c r="E844" i="4"/>
  <c r="E846" i="4"/>
  <c r="E848" i="4"/>
  <c r="E850" i="4"/>
  <c r="E852" i="4"/>
  <c r="E854" i="4"/>
  <c r="E856" i="4"/>
  <c r="E858" i="4"/>
  <c r="E860" i="4"/>
  <c r="E862" i="4"/>
  <c r="E864" i="4"/>
  <c r="E866" i="4"/>
  <c r="E868" i="4"/>
  <c r="E870" i="4"/>
  <c r="E872" i="4"/>
  <c r="E874" i="4"/>
  <c r="E876" i="4"/>
  <c r="E878" i="4"/>
  <c r="E880" i="4"/>
  <c r="E882" i="4"/>
  <c r="E884" i="4"/>
  <c r="E886" i="4"/>
  <c r="E888" i="4"/>
  <c r="E890" i="4"/>
  <c r="E892" i="4"/>
  <c r="E894" i="4"/>
  <c r="E896" i="4"/>
  <c r="E898" i="4"/>
  <c r="E900" i="4"/>
  <c r="E902" i="4"/>
  <c r="E904" i="4"/>
  <c r="E906" i="4"/>
  <c r="E908" i="4"/>
  <c r="E910" i="4"/>
  <c r="E912" i="4"/>
  <c r="E914" i="4"/>
  <c r="E916" i="4"/>
  <c r="E918" i="4"/>
  <c r="E920" i="4"/>
  <c r="E922" i="4"/>
  <c r="E924" i="4"/>
  <c r="E926" i="4"/>
  <c r="E928" i="4"/>
  <c r="E930" i="4"/>
  <c r="E932" i="4"/>
  <c r="E934" i="4"/>
  <c r="E936" i="4"/>
  <c r="E57" i="4"/>
  <c r="F92" i="4"/>
  <c r="F124" i="4"/>
  <c r="F156" i="4"/>
  <c r="C187" i="4"/>
  <c r="C203" i="4"/>
  <c r="E217" i="4"/>
  <c r="E225" i="4"/>
  <c r="E233" i="4"/>
  <c r="E241" i="4"/>
  <c r="E249" i="4"/>
  <c r="E256" i="4"/>
  <c r="F261" i="4"/>
  <c r="D267" i="4"/>
  <c r="E272" i="4"/>
  <c r="F277" i="4"/>
  <c r="D283" i="4"/>
  <c r="E288" i="4"/>
  <c r="F293" i="4"/>
  <c r="D299" i="4"/>
  <c r="E304" i="4"/>
  <c r="F309" i="4"/>
  <c r="D315" i="4"/>
  <c r="E320" i="4"/>
  <c r="F325" i="4"/>
  <c r="D331" i="4"/>
  <c r="E336" i="4"/>
  <c r="E341" i="4"/>
  <c r="E345" i="4"/>
  <c r="F349" i="4"/>
  <c r="F353" i="4"/>
  <c r="E358" i="4"/>
  <c r="C363" i="4"/>
  <c r="C367" i="4"/>
  <c r="D371" i="4"/>
  <c r="D375" i="4"/>
  <c r="F379" i="4"/>
  <c r="D384" i="4"/>
  <c r="D388" i="4"/>
  <c r="E392" i="4"/>
  <c r="E396" i="4"/>
  <c r="D401" i="4"/>
  <c r="E405" i="4"/>
  <c r="E409" i="4"/>
  <c r="F413" i="4"/>
  <c r="F417" i="4"/>
  <c r="E422" i="4"/>
  <c r="C427" i="4"/>
  <c r="C431" i="4"/>
  <c r="D435" i="4"/>
  <c r="D439" i="4"/>
  <c r="F443" i="4"/>
  <c r="C448" i="4"/>
  <c r="C451" i="4"/>
  <c r="D454" i="4"/>
  <c r="D457" i="4"/>
  <c r="F460" i="4"/>
  <c r="C464" i="4"/>
  <c r="C467" i="4"/>
  <c r="D470" i="4"/>
  <c r="D473" i="4"/>
  <c r="F476" i="4"/>
  <c r="C480" i="4"/>
  <c r="C483" i="4"/>
  <c r="D486" i="4"/>
  <c r="D489" i="4"/>
  <c r="F492" i="4"/>
  <c r="C496" i="4"/>
  <c r="C499" i="4"/>
  <c r="D502" i="4"/>
  <c r="D505" i="4"/>
  <c r="F508" i="4"/>
  <c r="C512" i="4"/>
  <c r="C515" i="4"/>
  <c r="D518" i="4"/>
  <c r="D521" i="4"/>
  <c r="F524" i="4"/>
  <c r="C528" i="4"/>
  <c r="C531" i="4"/>
  <c r="D534" i="4"/>
  <c r="C537" i="4"/>
  <c r="F539" i="4"/>
  <c r="D542" i="4"/>
  <c r="C545" i="4"/>
  <c r="F547" i="4"/>
  <c r="F47" i="4"/>
  <c r="E181" i="4"/>
  <c r="D233" i="4"/>
  <c r="E261" i="4"/>
  <c r="C283" i="4"/>
  <c r="D304" i="4"/>
  <c r="F321" i="4"/>
  <c r="E332" i="4"/>
  <c r="E342" i="4"/>
  <c r="C351" i="4"/>
  <c r="D359" i="4"/>
  <c r="D368" i="4"/>
  <c r="E376" i="4"/>
  <c r="D385" i="4"/>
  <c r="E393" i="4"/>
  <c r="F401" i="4"/>
  <c r="C411" i="4"/>
  <c r="D419" i="4"/>
  <c r="F427" i="4"/>
  <c r="D436" i="4"/>
  <c r="E444" i="4"/>
  <c r="C452" i="4"/>
  <c r="D458" i="4"/>
  <c r="F464" i="4"/>
  <c r="C471" i="4"/>
  <c r="D477" i="4"/>
  <c r="C484" i="4"/>
  <c r="D490" i="4"/>
  <c r="F496" i="4"/>
  <c r="C503" i="4"/>
  <c r="D509" i="4"/>
  <c r="C516" i="4"/>
  <c r="D522" i="4"/>
  <c r="F528" i="4"/>
  <c r="C535" i="4"/>
  <c r="D540" i="4"/>
  <c r="F545" i="4"/>
  <c r="D550" i="4"/>
  <c r="F553" i="4"/>
  <c r="D557" i="4"/>
  <c r="C561" i="4"/>
  <c r="D564" i="4"/>
  <c r="C568" i="4"/>
  <c r="C571" i="4"/>
  <c r="E573" i="4"/>
  <c r="D576" i="4"/>
  <c r="C579" i="4"/>
  <c r="E581" i="4"/>
  <c r="D584" i="4"/>
  <c r="C587" i="4"/>
  <c r="E589" i="4"/>
  <c r="D592" i="4"/>
  <c r="C595" i="4"/>
  <c r="E597" i="4"/>
  <c r="D600" i="4"/>
  <c r="C603" i="4"/>
  <c r="E605" i="4"/>
  <c r="D608" i="4"/>
  <c r="C611" i="4"/>
  <c r="E613" i="4"/>
  <c r="D616" i="4"/>
  <c r="C619" i="4"/>
  <c r="E621" i="4"/>
  <c r="D624" i="4"/>
  <c r="C627" i="4"/>
  <c r="E629" i="4"/>
  <c r="D632" i="4"/>
  <c r="C635" i="4"/>
  <c r="E637" i="4"/>
  <c r="D640" i="4"/>
  <c r="C643" i="4"/>
  <c r="E645" i="4"/>
  <c r="D648" i="4"/>
  <c r="C651" i="4"/>
  <c r="E653" i="4"/>
  <c r="D656" i="4"/>
  <c r="C659" i="4"/>
  <c r="E661" i="4"/>
  <c r="D664" i="4"/>
  <c r="C667" i="4"/>
  <c r="E669" i="4"/>
  <c r="D672" i="4"/>
  <c r="C675" i="4"/>
  <c r="E677" i="4"/>
  <c r="D680" i="4"/>
  <c r="C683" i="4"/>
  <c r="E685" i="4"/>
  <c r="F58" i="4"/>
  <c r="E187" i="4"/>
  <c r="C235" i="4"/>
  <c r="E262" i="4"/>
  <c r="F283" i="4"/>
  <c r="D305" i="4"/>
  <c r="D323" i="4"/>
  <c r="F333" i="4"/>
  <c r="D343" i="4"/>
  <c r="D352" i="4"/>
  <c r="E360" i="4"/>
  <c r="D369" i="4"/>
  <c r="E377" i="4"/>
  <c r="F385" i="4"/>
  <c r="C395" i="4"/>
  <c r="D403" i="4"/>
  <c r="F411" i="4"/>
  <c r="D420" i="4"/>
  <c r="E428" i="4"/>
  <c r="E437" i="4"/>
  <c r="F445" i="4"/>
  <c r="F452" i="4"/>
  <c r="C459" i="4"/>
  <c r="D465" i="4"/>
  <c r="C472" i="4"/>
  <c r="D478" i="4"/>
  <c r="F484" i="4"/>
  <c r="C491" i="4"/>
  <c r="D497" i="4"/>
  <c r="C504" i="4"/>
  <c r="D510" i="4"/>
  <c r="F516" i="4"/>
  <c r="C523" i="4"/>
  <c r="D529" i="4"/>
  <c r="F535" i="4"/>
  <c r="C541" i="4"/>
  <c r="D546" i="4"/>
  <c r="F550" i="4"/>
  <c r="D554" i="4"/>
  <c r="C558" i="4"/>
  <c r="D561" i="4"/>
  <c r="C565" i="4"/>
  <c r="F568" i="4"/>
  <c r="D571" i="4"/>
  <c r="C574" i="4"/>
  <c r="F576" i="4"/>
  <c r="D579" i="4"/>
  <c r="C582" i="4"/>
  <c r="F584" i="4"/>
  <c r="D587" i="4"/>
  <c r="C590" i="4"/>
  <c r="F592" i="4"/>
  <c r="D595" i="4"/>
  <c r="C598" i="4"/>
  <c r="F600" i="4"/>
  <c r="D603" i="4"/>
  <c r="C606" i="4"/>
  <c r="F608" i="4"/>
  <c r="D611" i="4"/>
  <c r="C614" i="4"/>
  <c r="F616" i="4"/>
  <c r="D619" i="4"/>
  <c r="C622" i="4"/>
  <c r="F624" i="4"/>
  <c r="D627" i="4"/>
  <c r="C630" i="4"/>
  <c r="F632" i="4"/>
  <c r="D635" i="4"/>
  <c r="C638" i="4"/>
  <c r="F640" i="4"/>
  <c r="D643" i="4"/>
  <c r="C646" i="4"/>
  <c r="F648" i="4"/>
  <c r="D651" i="4"/>
  <c r="C654" i="4"/>
  <c r="F656" i="4"/>
  <c r="D659" i="4"/>
  <c r="C662" i="4"/>
  <c r="F664" i="4"/>
  <c r="D667" i="4"/>
  <c r="C670" i="4"/>
  <c r="F672" i="4"/>
  <c r="D675" i="4"/>
  <c r="C678" i="4"/>
  <c r="F680" i="4"/>
  <c r="D683" i="4"/>
  <c r="C686" i="4"/>
  <c r="F688" i="4"/>
  <c r="D691" i="4"/>
  <c r="C694" i="4"/>
  <c r="F696" i="4"/>
  <c r="D699" i="4"/>
  <c r="C702" i="4"/>
  <c r="F704" i="4"/>
  <c r="D707" i="4"/>
  <c r="C710" i="4"/>
  <c r="F712" i="4"/>
  <c r="D715" i="4"/>
  <c r="C718" i="4"/>
  <c r="F720" i="4"/>
  <c r="D723" i="4"/>
  <c r="C726" i="4"/>
  <c r="F728" i="4"/>
  <c r="D731" i="4"/>
  <c r="C734" i="4"/>
  <c r="F736" i="4"/>
  <c r="D739" i="4"/>
  <c r="C742" i="4"/>
  <c r="F744" i="4"/>
  <c r="D747" i="4"/>
  <c r="C750" i="4"/>
  <c r="F752" i="4"/>
  <c r="D755" i="4"/>
  <c r="C758" i="4"/>
  <c r="F760" i="4"/>
  <c r="D763" i="4"/>
  <c r="C766" i="4"/>
  <c r="F768" i="4"/>
  <c r="D771" i="4"/>
  <c r="C774" i="4"/>
  <c r="F776" i="4"/>
  <c r="D779" i="4"/>
  <c r="C782" i="4"/>
  <c r="F784" i="4"/>
  <c r="D787" i="4"/>
  <c r="C790" i="4"/>
  <c r="F792" i="4"/>
  <c r="D795" i="4"/>
  <c r="C798" i="4"/>
  <c r="F800" i="4"/>
  <c r="D803" i="4"/>
  <c r="C806" i="4"/>
  <c r="F808" i="4"/>
  <c r="D811" i="4"/>
  <c r="C814" i="4"/>
  <c r="F816" i="4"/>
  <c r="D819" i="4"/>
  <c r="C822" i="4"/>
  <c r="F824" i="4"/>
  <c r="D827" i="4"/>
  <c r="C830" i="4"/>
  <c r="F832" i="4"/>
  <c r="D835" i="4"/>
  <c r="C838" i="4"/>
  <c r="F840" i="4"/>
  <c r="D843" i="4"/>
  <c r="C846" i="4"/>
  <c r="F848" i="4"/>
  <c r="D851" i="4"/>
  <c r="C854" i="4"/>
  <c r="F856" i="4"/>
  <c r="D859" i="4"/>
  <c r="C862" i="4"/>
  <c r="F864" i="4"/>
  <c r="D867" i="4"/>
  <c r="C870" i="4"/>
  <c r="F872" i="4"/>
  <c r="D875" i="4"/>
  <c r="C878" i="4"/>
  <c r="F880" i="4"/>
  <c r="D883" i="4"/>
  <c r="C886" i="4"/>
  <c r="F888" i="4"/>
  <c r="D891" i="4"/>
  <c r="C894" i="4"/>
  <c r="F896" i="4"/>
  <c r="D899" i="4"/>
  <c r="C902" i="4"/>
  <c r="F904" i="4"/>
  <c r="D907" i="4"/>
  <c r="C910" i="4"/>
  <c r="F912" i="4"/>
  <c r="D915" i="4"/>
  <c r="C918" i="4"/>
  <c r="F920" i="4"/>
  <c r="D923" i="4"/>
  <c r="C926" i="4"/>
  <c r="F928" i="4"/>
  <c r="D931" i="4"/>
  <c r="C934" i="4"/>
  <c r="F936" i="4"/>
  <c r="C939" i="4"/>
  <c r="D941" i="4"/>
  <c r="E943" i="4"/>
  <c r="F945" i="4"/>
  <c r="F947" i="4"/>
  <c r="F949" i="4"/>
  <c r="F951" i="4"/>
  <c r="F953" i="4"/>
  <c r="F955" i="4"/>
  <c r="F957" i="4"/>
  <c r="F959" i="4"/>
  <c r="F961" i="4"/>
  <c r="F963" i="4"/>
  <c r="F965" i="4"/>
  <c r="F967" i="4"/>
  <c r="F969" i="4"/>
  <c r="F971" i="4"/>
  <c r="F973" i="4"/>
  <c r="F975" i="4"/>
  <c r="F977" i="4"/>
  <c r="F979" i="4"/>
  <c r="F981" i="4"/>
  <c r="F983" i="4"/>
  <c r="F985" i="4"/>
  <c r="F987" i="4"/>
  <c r="F989" i="4"/>
  <c r="F991" i="4"/>
  <c r="F993" i="4"/>
  <c r="F995" i="4"/>
  <c r="F997" i="4"/>
  <c r="F999" i="4"/>
  <c r="F1001" i="4"/>
  <c r="F1003" i="4"/>
  <c r="F1005" i="4"/>
  <c r="F1007" i="4"/>
  <c r="F1009" i="4"/>
  <c r="F1011" i="4"/>
  <c r="F1013" i="4"/>
  <c r="F1015" i="4"/>
  <c r="F1017" i="4"/>
  <c r="F1019" i="4"/>
  <c r="F1021" i="4"/>
  <c r="F1023" i="4"/>
  <c r="F1025" i="4"/>
  <c r="F1027" i="4"/>
  <c r="F1029" i="4"/>
  <c r="F1031" i="4"/>
  <c r="F1033" i="4"/>
  <c r="F1035" i="4"/>
  <c r="F1037" i="4"/>
  <c r="F1039" i="4"/>
  <c r="F1041" i="4"/>
  <c r="F1043" i="4"/>
  <c r="F1045" i="4"/>
  <c r="F1047" i="4"/>
  <c r="F1049" i="4"/>
  <c r="F1051" i="4"/>
  <c r="F1053" i="4"/>
  <c r="F1055" i="4"/>
  <c r="F1057" i="4"/>
  <c r="F1059" i="4"/>
  <c r="F1061" i="4"/>
  <c r="F1063" i="4"/>
  <c r="F1065" i="4"/>
  <c r="F1067" i="4"/>
  <c r="F1069" i="4"/>
  <c r="F1071" i="4"/>
  <c r="F1073" i="4"/>
  <c r="F1075" i="4"/>
  <c r="F1077" i="4"/>
  <c r="F1079" i="4"/>
  <c r="F1081" i="4"/>
  <c r="F1083" i="4"/>
  <c r="F1085" i="4"/>
  <c r="F1087" i="4"/>
  <c r="F1089" i="4"/>
  <c r="F1091" i="4"/>
  <c r="F1093" i="4"/>
  <c r="F1095" i="4"/>
  <c r="F1097" i="4"/>
  <c r="F1099" i="4"/>
  <c r="F1101" i="4"/>
  <c r="F1103" i="4"/>
  <c r="F1105" i="4"/>
  <c r="F1107" i="4"/>
  <c r="F1109" i="4"/>
  <c r="F1111" i="4"/>
  <c r="F1113" i="4"/>
  <c r="F1115" i="4"/>
  <c r="F1117" i="4"/>
  <c r="F1119" i="4"/>
  <c r="F1121" i="4"/>
  <c r="F1123" i="4"/>
  <c r="F1125" i="4"/>
  <c r="F1127" i="4"/>
  <c r="F1129" i="4"/>
  <c r="F1131" i="4"/>
  <c r="F1133" i="4"/>
  <c r="F1135" i="4"/>
  <c r="F1137" i="4"/>
  <c r="F1139" i="4"/>
  <c r="F1141" i="4"/>
  <c r="F1143" i="4"/>
  <c r="F1145" i="4"/>
  <c r="F1147" i="4"/>
  <c r="F1149" i="4"/>
  <c r="F1151" i="4"/>
  <c r="F1153" i="4"/>
  <c r="F1155" i="4"/>
  <c r="F1157" i="4"/>
  <c r="F1159" i="4"/>
  <c r="F1161" i="4"/>
  <c r="F1163" i="4"/>
  <c r="F1165" i="4"/>
  <c r="F1167" i="4"/>
  <c r="F1169" i="4"/>
  <c r="F1171" i="4"/>
  <c r="F1173" i="4"/>
  <c r="F1175" i="4"/>
  <c r="F1177" i="4"/>
  <c r="F1179" i="4"/>
  <c r="F1181" i="4"/>
  <c r="F1183" i="4"/>
  <c r="F1185" i="4"/>
  <c r="F1187" i="4"/>
  <c r="F1189" i="4"/>
  <c r="F1191" i="4"/>
  <c r="F1193" i="4"/>
  <c r="F1195" i="4"/>
  <c r="F1197" i="4"/>
  <c r="F1199" i="4"/>
  <c r="F1201" i="4"/>
  <c r="F1203" i="4"/>
  <c r="F1205" i="4"/>
  <c r="F1207" i="4"/>
  <c r="F1209" i="4"/>
  <c r="F1211" i="4"/>
  <c r="F1213" i="4"/>
  <c r="F1215" i="4"/>
  <c r="F1217" i="4"/>
  <c r="F1219" i="4"/>
  <c r="F1221" i="4"/>
  <c r="F1223" i="4"/>
  <c r="F1225" i="4"/>
  <c r="F1227" i="4"/>
  <c r="F1229" i="4"/>
  <c r="F1231" i="4"/>
  <c r="F1233" i="4"/>
  <c r="F1235" i="4"/>
  <c r="F1237" i="4"/>
  <c r="F1239" i="4"/>
  <c r="F1241" i="4"/>
  <c r="F1243" i="4"/>
  <c r="F1245" i="4"/>
  <c r="F1247" i="4"/>
  <c r="F1249" i="4"/>
  <c r="F1251" i="4"/>
  <c r="F1253" i="4"/>
  <c r="F1255" i="4"/>
  <c r="F1257" i="4"/>
  <c r="E85" i="4"/>
  <c r="E199" i="4"/>
  <c r="D241" i="4"/>
  <c r="C267" i="4"/>
  <c r="D288" i="4"/>
  <c r="E309" i="4"/>
  <c r="E325" i="4"/>
  <c r="D336" i="4"/>
  <c r="D345" i="4"/>
  <c r="E353" i="4"/>
  <c r="F361" i="4"/>
  <c r="C371" i="4"/>
  <c r="D379" i="4"/>
  <c r="F387" i="4"/>
  <c r="D396" i="4"/>
  <c r="G396" i="4" s="1"/>
  <c r="E404" i="4"/>
  <c r="E413" i="4"/>
  <c r="F421" i="4"/>
  <c r="E430" i="4"/>
  <c r="C439" i="4"/>
  <c r="D447" i="4"/>
  <c r="C454" i="4"/>
  <c r="D460" i="4"/>
  <c r="F466" i="4"/>
  <c r="C473" i="4"/>
  <c r="D479" i="4"/>
  <c r="C486" i="4"/>
  <c r="D492" i="4"/>
  <c r="F498" i="4"/>
  <c r="C505" i="4"/>
  <c r="D511" i="4"/>
  <c r="C518" i="4"/>
  <c r="D524" i="4"/>
  <c r="F530" i="4"/>
  <c r="F536" i="4"/>
  <c r="C542" i="4"/>
  <c r="D547" i="4"/>
  <c r="C551" i="4"/>
  <c r="F554" i="4"/>
  <c r="D558" i="4"/>
  <c r="F561" i="4"/>
  <c r="D565" i="4"/>
  <c r="C569" i="4"/>
  <c r="E571" i="4"/>
  <c r="D574" i="4"/>
  <c r="C577" i="4"/>
  <c r="E579" i="4"/>
  <c r="D582" i="4"/>
  <c r="C585" i="4"/>
  <c r="E587" i="4"/>
  <c r="D590" i="4"/>
  <c r="C593" i="4"/>
  <c r="E595" i="4"/>
  <c r="D598" i="4"/>
  <c r="C601" i="4"/>
  <c r="E603" i="4"/>
  <c r="D606" i="4"/>
  <c r="C609" i="4"/>
  <c r="E611" i="4"/>
  <c r="D614" i="4"/>
  <c r="C617" i="4"/>
  <c r="E619" i="4"/>
  <c r="D622" i="4"/>
  <c r="C625" i="4"/>
  <c r="E627" i="4"/>
  <c r="D630" i="4"/>
  <c r="C633" i="4"/>
  <c r="E635" i="4"/>
  <c r="D638" i="4"/>
  <c r="C641" i="4"/>
  <c r="E643" i="4"/>
  <c r="D646" i="4"/>
  <c r="C649" i="4"/>
  <c r="E651" i="4"/>
  <c r="D654" i="4"/>
  <c r="C657" i="4"/>
  <c r="E659" i="4"/>
  <c r="D662" i="4"/>
  <c r="C665" i="4"/>
  <c r="E667" i="4"/>
  <c r="D670" i="4"/>
  <c r="C673" i="4"/>
  <c r="E675" i="4"/>
  <c r="D678" i="4"/>
  <c r="C681" i="4"/>
  <c r="E683" i="4"/>
  <c r="D686" i="4"/>
  <c r="E93" i="4"/>
  <c r="E203" i="4"/>
  <c r="C243" i="4"/>
  <c r="F267" i="4"/>
  <c r="D289" i="4"/>
  <c r="E310" i="4"/>
  <c r="E326" i="4"/>
  <c r="D337" i="4"/>
  <c r="F345" i="4"/>
  <c r="C355" i="4"/>
  <c r="D363" i="4"/>
  <c r="F371" i="4"/>
  <c r="D380" i="4"/>
  <c r="E388" i="4"/>
  <c r="E397" i="4"/>
  <c r="F405" i="4"/>
  <c r="E414" i="4"/>
  <c r="C423" i="4"/>
  <c r="D431" i="4"/>
  <c r="D440" i="4"/>
  <c r="D448" i="4"/>
  <c r="G448" i="4" s="1"/>
  <c r="F454" i="4"/>
  <c r="C461" i="4"/>
  <c r="D467" i="4"/>
  <c r="C474" i="4"/>
  <c r="D480" i="4"/>
  <c r="F486" i="4"/>
  <c r="C493" i="4"/>
  <c r="D499" i="4"/>
  <c r="G499" i="4" s="1"/>
  <c r="C506" i="4"/>
  <c r="D512" i="4"/>
  <c r="F518" i="4"/>
  <c r="C525" i="4"/>
  <c r="D531" i="4"/>
  <c r="D537" i="4"/>
  <c r="F542" i="4"/>
  <c r="C548" i="4"/>
  <c r="F551" i="4"/>
  <c r="D555" i="4"/>
  <c r="F558" i="4"/>
  <c r="D562" i="4"/>
  <c r="C566" i="4"/>
  <c r="D569" i="4"/>
  <c r="C572" i="4"/>
  <c r="F574" i="4"/>
  <c r="D577" i="4"/>
  <c r="C580" i="4"/>
  <c r="F582" i="4"/>
  <c r="D585" i="4"/>
  <c r="C588" i="4"/>
  <c r="F590" i="4"/>
  <c r="D593" i="4"/>
  <c r="C596" i="4"/>
  <c r="F598" i="4"/>
  <c r="D601" i="4"/>
  <c r="C604" i="4"/>
  <c r="F606" i="4"/>
  <c r="D609" i="4"/>
  <c r="C612" i="4"/>
  <c r="F614" i="4"/>
  <c r="D617" i="4"/>
  <c r="C620" i="4"/>
  <c r="F622" i="4"/>
  <c r="D625" i="4"/>
  <c r="C628" i="4"/>
  <c r="F630" i="4"/>
  <c r="D633" i="4"/>
  <c r="C636" i="4"/>
  <c r="F638" i="4"/>
  <c r="D641" i="4"/>
  <c r="C644" i="4"/>
  <c r="F646" i="4"/>
  <c r="D649" i="4"/>
  <c r="C652" i="4"/>
  <c r="F654" i="4"/>
  <c r="D657" i="4"/>
  <c r="E117" i="4"/>
  <c r="E215" i="4"/>
  <c r="D249" i="4"/>
  <c r="D272" i="4"/>
  <c r="E293" i="4"/>
  <c r="C315" i="4"/>
  <c r="D327" i="4"/>
  <c r="F337" i="4"/>
  <c r="C347" i="4"/>
  <c r="D355" i="4"/>
  <c r="F363" i="4"/>
  <c r="D372" i="4"/>
  <c r="E380" i="4"/>
  <c r="E389" i="4"/>
  <c r="F397" i="4"/>
  <c r="E406" i="4"/>
  <c r="C415" i="4"/>
  <c r="D423" i="4"/>
  <c r="D432" i="4"/>
  <c r="E440" i="4"/>
  <c r="F448" i="4"/>
  <c r="C455" i="4"/>
  <c r="D461" i="4"/>
  <c r="C468" i="4"/>
  <c r="D474" i="4"/>
  <c r="F480" i="4"/>
  <c r="C487" i="4"/>
  <c r="D493" i="4"/>
  <c r="C500" i="4"/>
  <c r="D506" i="4"/>
  <c r="F512" i="4"/>
  <c r="C519" i="4"/>
  <c r="D525" i="4"/>
  <c r="C532" i="4"/>
  <c r="F537" i="4"/>
  <c r="C543" i="4"/>
  <c r="D548" i="4"/>
  <c r="C552" i="4"/>
  <c r="F555" i="4"/>
  <c r="C559" i="4"/>
  <c r="F562" i="4"/>
  <c r="D566" i="4"/>
  <c r="E569" i="4"/>
  <c r="D572" i="4"/>
  <c r="C575" i="4"/>
  <c r="E577" i="4"/>
  <c r="D580" i="4"/>
  <c r="C583" i="4"/>
  <c r="E585" i="4"/>
  <c r="D588" i="4"/>
  <c r="C591" i="4"/>
  <c r="E593" i="4"/>
  <c r="D596" i="4"/>
  <c r="C599" i="4"/>
  <c r="E601" i="4"/>
  <c r="D604" i="4"/>
  <c r="C607" i="4"/>
  <c r="E609" i="4"/>
  <c r="D612" i="4"/>
  <c r="C615" i="4"/>
  <c r="E617" i="4"/>
  <c r="D620" i="4"/>
  <c r="C623" i="4"/>
  <c r="E625" i="4"/>
  <c r="D628" i="4"/>
  <c r="C631" i="4"/>
  <c r="E633" i="4"/>
  <c r="D636" i="4"/>
  <c r="C639" i="4"/>
  <c r="E641" i="4"/>
  <c r="D644" i="4"/>
  <c r="C647" i="4"/>
  <c r="E649" i="4"/>
  <c r="D652" i="4"/>
  <c r="C655" i="4"/>
  <c r="E657" i="4"/>
  <c r="D660" i="4"/>
  <c r="C663" i="4"/>
  <c r="E665" i="4"/>
  <c r="D668" i="4"/>
  <c r="C671" i="4"/>
  <c r="E673" i="4"/>
  <c r="D676" i="4"/>
  <c r="C679" i="4"/>
  <c r="E681" i="4"/>
  <c r="D684" i="4"/>
  <c r="C687" i="4"/>
  <c r="E689" i="4"/>
  <c r="D692" i="4"/>
  <c r="C695" i="4"/>
  <c r="E697" i="4"/>
  <c r="D700" i="4"/>
  <c r="C703" i="4"/>
  <c r="E705" i="4"/>
  <c r="D708" i="4"/>
  <c r="C711" i="4"/>
  <c r="E713" i="4"/>
  <c r="D716" i="4"/>
  <c r="C719" i="4"/>
  <c r="E721" i="4"/>
  <c r="D724" i="4"/>
  <c r="C727" i="4"/>
  <c r="E729" i="4"/>
  <c r="D732" i="4"/>
  <c r="C735" i="4"/>
  <c r="E737" i="4"/>
  <c r="D740" i="4"/>
  <c r="C743" i="4"/>
  <c r="E745" i="4"/>
  <c r="D748" i="4"/>
  <c r="C751" i="4"/>
  <c r="E753" i="4"/>
  <c r="D756" i="4"/>
  <c r="C759" i="4"/>
  <c r="E761" i="4"/>
  <c r="D764" i="4"/>
  <c r="C767" i="4"/>
  <c r="E769" i="4"/>
  <c r="D772" i="4"/>
  <c r="C775" i="4"/>
  <c r="E777" i="4"/>
  <c r="D780" i="4"/>
  <c r="C783" i="4"/>
  <c r="E785" i="4"/>
  <c r="D788" i="4"/>
  <c r="C791" i="4"/>
  <c r="E793" i="4"/>
  <c r="D796" i="4"/>
  <c r="C799" i="4"/>
  <c r="E801" i="4"/>
  <c r="D804" i="4"/>
  <c r="C807" i="4"/>
  <c r="E809" i="4"/>
  <c r="D812" i="4"/>
  <c r="C815" i="4"/>
  <c r="E817" i="4"/>
  <c r="D820" i="4"/>
  <c r="C823" i="4"/>
  <c r="E825" i="4"/>
  <c r="D828" i="4"/>
  <c r="C831" i="4"/>
  <c r="E833" i="4"/>
  <c r="D836" i="4"/>
  <c r="C839" i="4"/>
  <c r="E841" i="4"/>
  <c r="D844" i="4"/>
  <c r="C847" i="4"/>
  <c r="E849" i="4"/>
  <c r="D852" i="4"/>
  <c r="C855" i="4"/>
  <c r="E857" i="4"/>
  <c r="D860" i="4"/>
  <c r="C863" i="4"/>
  <c r="E865" i="4"/>
  <c r="D868" i="4"/>
  <c r="C871" i="4"/>
  <c r="E873" i="4"/>
  <c r="D876" i="4"/>
  <c r="C879" i="4"/>
  <c r="E881" i="4"/>
  <c r="D884" i="4"/>
  <c r="C887" i="4"/>
  <c r="E889" i="4"/>
  <c r="D892" i="4"/>
  <c r="C895" i="4"/>
  <c r="E897" i="4"/>
  <c r="D900" i="4"/>
  <c r="C903" i="4"/>
  <c r="E905" i="4"/>
  <c r="D908" i="4"/>
  <c r="C911" i="4"/>
  <c r="E913" i="4"/>
  <c r="D916" i="4"/>
  <c r="C919" i="4"/>
  <c r="E921" i="4"/>
  <c r="D924" i="4"/>
  <c r="C927" i="4"/>
  <c r="E929" i="4"/>
  <c r="D932" i="4"/>
  <c r="C935" i="4"/>
  <c r="E937" i="4"/>
  <c r="C940" i="4"/>
  <c r="D942" i="4"/>
  <c r="E944" i="4"/>
  <c r="E946" i="4"/>
  <c r="E948" i="4"/>
  <c r="E950" i="4"/>
  <c r="E952" i="4"/>
  <c r="E954" i="4"/>
  <c r="E956" i="4"/>
  <c r="E958" i="4"/>
  <c r="E960" i="4"/>
  <c r="E962" i="4"/>
  <c r="E964" i="4"/>
  <c r="E966" i="4"/>
  <c r="E968" i="4"/>
  <c r="E970" i="4"/>
  <c r="E972" i="4"/>
  <c r="E974" i="4"/>
  <c r="E976" i="4"/>
  <c r="E978" i="4"/>
  <c r="E980" i="4"/>
  <c r="E982" i="4"/>
  <c r="E984" i="4"/>
  <c r="E986" i="4"/>
  <c r="E988" i="4"/>
  <c r="E990" i="4"/>
  <c r="E992" i="4"/>
  <c r="E994" i="4"/>
  <c r="E996" i="4"/>
  <c r="E998" i="4"/>
  <c r="E1000" i="4"/>
  <c r="E1002" i="4"/>
  <c r="E1004" i="4"/>
  <c r="E1006" i="4"/>
  <c r="E1008" i="4"/>
  <c r="E1010" i="4"/>
  <c r="E1012" i="4"/>
  <c r="E1014" i="4"/>
  <c r="E1016" i="4"/>
  <c r="E1018" i="4"/>
  <c r="E1020" i="4"/>
  <c r="E1022" i="4"/>
  <c r="E1024" i="4"/>
  <c r="E1026" i="4"/>
  <c r="E1028" i="4"/>
  <c r="E1030" i="4"/>
  <c r="E1032" i="4"/>
  <c r="E1034" i="4"/>
  <c r="E1036" i="4"/>
  <c r="E1038" i="4"/>
  <c r="E1040" i="4"/>
  <c r="E1042" i="4"/>
  <c r="E1044" i="4"/>
  <c r="E1046" i="4"/>
  <c r="E1048" i="4"/>
  <c r="E1050" i="4"/>
  <c r="E1052" i="4"/>
  <c r="E1054" i="4"/>
  <c r="E1056" i="4"/>
  <c r="E1058" i="4"/>
  <c r="E1060" i="4"/>
  <c r="E1062" i="4"/>
  <c r="E1064" i="4"/>
  <c r="E1066" i="4"/>
  <c r="E1068" i="4"/>
  <c r="E1070" i="4"/>
  <c r="E1072" i="4"/>
  <c r="E1074" i="4"/>
  <c r="E1076" i="4"/>
  <c r="E1078" i="4"/>
  <c r="E1080" i="4"/>
  <c r="E1082" i="4"/>
  <c r="E1084" i="4"/>
  <c r="E1086" i="4"/>
  <c r="E1088" i="4"/>
  <c r="E1090" i="4"/>
  <c r="E1092" i="4"/>
  <c r="E1094" i="4"/>
  <c r="E1096" i="4"/>
  <c r="E1098" i="4"/>
  <c r="E1100" i="4"/>
  <c r="E1102" i="4"/>
  <c r="E1104" i="4"/>
  <c r="E1106" i="4"/>
  <c r="E1108" i="4"/>
  <c r="E1110" i="4"/>
  <c r="E1112" i="4"/>
  <c r="E1114" i="4"/>
  <c r="E1116" i="4"/>
  <c r="E1118" i="4"/>
  <c r="E1120" i="4"/>
  <c r="E1122" i="4"/>
  <c r="E1124" i="4"/>
  <c r="E1126" i="4"/>
  <c r="E1128" i="4"/>
  <c r="E1130" i="4"/>
  <c r="E1132" i="4"/>
  <c r="E1134" i="4"/>
  <c r="E1136" i="4"/>
  <c r="E1138" i="4"/>
  <c r="E1140" i="4"/>
  <c r="E1142" i="4"/>
  <c r="E1144" i="4"/>
  <c r="E1146" i="4"/>
  <c r="E1148" i="4"/>
  <c r="E1150" i="4"/>
  <c r="E1152" i="4"/>
  <c r="E1154" i="4"/>
  <c r="E1156" i="4"/>
  <c r="E1158" i="4"/>
  <c r="E1160" i="4"/>
  <c r="E1162" i="4"/>
  <c r="E1164" i="4"/>
  <c r="E1166" i="4"/>
  <c r="E1168" i="4"/>
  <c r="E1170" i="4"/>
  <c r="E1172" i="4"/>
  <c r="E1174" i="4"/>
  <c r="E1176" i="4"/>
  <c r="E1178" i="4"/>
  <c r="E1180" i="4"/>
  <c r="E1182" i="4"/>
  <c r="E1184" i="4"/>
  <c r="E1186" i="4"/>
  <c r="E1188" i="4"/>
  <c r="E1190" i="4"/>
  <c r="E1192" i="4"/>
  <c r="E1194" i="4"/>
  <c r="E1196" i="4"/>
  <c r="E1198" i="4"/>
  <c r="E1200" i="4"/>
  <c r="E1202" i="4"/>
  <c r="E1204" i="4"/>
  <c r="E1206" i="4"/>
  <c r="E1208" i="4"/>
  <c r="E1210" i="4"/>
  <c r="E1212" i="4"/>
  <c r="E1214" i="4"/>
  <c r="E1216" i="4"/>
  <c r="E1218" i="4"/>
  <c r="E1220" i="4"/>
  <c r="E1222" i="4"/>
  <c r="E1224" i="4"/>
  <c r="E1226" i="4"/>
  <c r="E1228" i="4"/>
  <c r="E1230" i="4"/>
  <c r="E1232" i="4"/>
  <c r="E1234" i="4"/>
  <c r="E1236" i="4"/>
  <c r="E1238" i="4"/>
  <c r="E1240" i="4"/>
  <c r="E1242" i="4"/>
  <c r="E1244" i="4"/>
  <c r="E1246" i="4"/>
  <c r="E1248" i="4"/>
  <c r="E1250" i="4"/>
  <c r="E1252" i="4"/>
  <c r="E149" i="4"/>
  <c r="D225" i="4"/>
  <c r="D256" i="4"/>
  <c r="E277" i="4"/>
  <c r="C299" i="4"/>
  <c r="D320" i="4"/>
  <c r="C331" i="4"/>
  <c r="E340" i="4"/>
  <c r="E349" i="4"/>
  <c r="F357" i="4"/>
  <c r="E366" i="4"/>
  <c r="C375" i="4"/>
  <c r="D383" i="4"/>
  <c r="D392" i="4"/>
  <c r="E400" i="4"/>
  <c r="D409" i="4"/>
  <c r="G409" i="4" s="1"/>
  <c r="E417" i="4"/>
  <c r="F425" i="4"/>
  <c r="C435" i="4"/>
  <c r="D443" i="4"/>
  <c r="F450" i="4"/>
  <c r="C457" i="4"/>
  <c r="D463" i="4"/>
  <c r="G463" i="4" s="1"/>
  <c r="C470" i="4"/>
  <c r="D476" i="4"/>
  <c r="F482" i="4"/>
  <c r="C489" i="4"/>
  <c r="D495" i="4"/>
  <c r="C502" i="4"/>
  <c r="D508" i="4"/>
  <c r="F514" i="4"/>
  <c r="C521" i="4"/>
  <c r="D527" i="4"/>
  <c r="C534" i="4"/>
  <c r="D539" i="4"/>
  <c r="F544" i="4"/>
  <c r="D549" i="4"/>
  <c r="C553" i="4"/>
  <c r="D556" i="4"/>
  <c r="C560" i="4"/>
  <c r="F563" i="4"/>
  <c r="C567" i="4"/>
  <c r="D570" i="4"/>
  <c r="C573" i="4"/>
  <c r="E575" i="4"/>
  <c r="D578" i="4"/>
  <c r="C581" i="4"/>
  <c r="E583" i="4"/>
  <c r="D586" i="4"/>
  <c r="C589" i="4"/>
  <c r="E591" i="4"/>
  <c r="D594" i="4"/>
  <c r="C597" i="4"/>
  <c r="E599" i="4"/>
  <c r="D602" i="4"/>
  <c r="C605" i="4"/>
  <c r="E607" i="4"/>
  <c r="D610" i="4"/>
  <c r="C613" i="4"/>
  <c r="E615" i="4"/>
  <c r="D618" i="4"/>
  <c r="C621" i="4"/>
  <c r="E623" i="4"/>
  <c r="D626" i="4"/>
  <c r="C629" i="4"/>
  <c r="E631" i="4"/>
  <c r="D634" i="4"/>
  <c r="C637" i="4"/>
  <c r="E639" i="4"/>
  <c r="D642" i="4"/>
  <c r="C645" i="4"/>
  <c r="E647" i="4"/>
  <c r="D650" i="4"/>
  <c r="C653" i="4"/>
  <c r="E655" i="4"/>
  <c r="D658" i="4"/>
  <c r="E125" i="4"/>
  <c r="E294" i="4"/>
  <c r="F347" i="4"/>
  <c r="F381" i="4"/>
  <c r="D416" i="4"/>
  <c r="D449" i="4"/>
  <c r="C475" i="4"/>
  <c r="F500" i="4"/>
  <c r="D526" i="4"/>
  <c r="G526" i="4" s="1"/>
  <c r="C549" i="4"/>
  <c r="D563" i="4"/>
  <c r="D575" i="4"/>
  <c r="C586" i="4"/>
  <c r="F596" i="4"/>
  <c r="D607" i="4"/>
  <c r="C618" i="4"/>
  <c r="F628" i="4"/>
  <c r="D639" i="4"/>
  <c r="C650" i="4"/>
  <c r="C660" i="4"/>
  <c r="D665" i="4"/>
  <c r="F670" i="4"/>
  <c r="C676" i="4"/>
  <c r="D681" i="4"/>
  <c r="F686" i="4"/>
  <c r="D690" i="4"/>
  <c r="E693" i="4"/>
  <c r="D697" i="4"/>
  <c r="C701" i="4"/>
  <c r="D704" i="4"/>
  <c r="C708" i="4"/>
  <c r="E711" i="4"/>
  <c r="C715" i="4"/>
  <c r="F718" i="4"/>
  <c r="D722" i="4"/>
  <c r="E725" i="4"/>
  <c r="D729" i="4"/>
  <c r="C733" i="4"/>
  <c r="D736" i="4"/>
  <c r="C740" i="4"/>
  <c r="E743" i="4"/>
  <c r="C747" i="4"/>
  <c r="F750" i="4"/>
  <c r="D754" i="4"/>
  <c r="E757" i="4"/>
  <c r="D761" i="4"/>
  <c r="C765" i="4"/>
  <c r="D768" i="4"/>
  <c r="C772" i="4"/>
  <c r="E775" i="4"/>
  <c r="C779" i="4"/>
  <c r="F782" i="4"/>
  <c r="D786" i="4"/>
  <c r="E789" i="4"/>
  <c r="D793" i="4"/>
  <c r="C797" i="4"/>
  <c r="D800" i="4"/>
  <c r="C804" i="4"/>
  <c r="E807" i="4"/>
  <c r="C811" i="4"/>
  <c r="F814" i="4"/>
  <c r="D818" i="4"/>
  <c r="E821" i="4"/>
  <c r="D825" i="4"/>
  <c r="C829" i="4"/>
  <c r="D832" i="4"/>
  <c r="C836" i="4"/>
  <c r="E839" i="4"/>
  <c r="C843" i="4"/>
  <c r="F846" i="4"/>
  <c r="D850" i="4"/>
  <c r="E853" i="4"/>
  <c r="D857" i="4"/>
  <c r="C861" i="4"/>
  <c r="D864" i="4"/>
  <c r="C868" i="4"/>
  <c r="E871" i="4"/>
  <c r="C875" i="4"/>
  <c r="F878" i="4"/>
  <c r="D882" i="4"/>
  <c r="E885" i="4"/>
  <c r="D889" i="4"/>
  <c r="C893" i="4"/>
  <c r="D896" i="4"/>
  <c r="C900" i="4"/>
  <c r="E903" i="4"/>
  <c r="C907" i="4"/>
  <c r="F910" i="4"/>
  <c r="D914" i="4"/>
  <c r="E917" i="4"/>
  <c r="D921" i="4"/>
  <c r="C925" i="4"/>
  <c r="D928" i="4"/>
  <c r="C932" i="4"/>
  <c r="E935" i="4"/>
  <c r="F938" i="4"/>
  <c r="C942" i="4"/>
  <c r="C945" i="4"/>
  <c r="E947" i="4"/>
  <c r="D950" i="4"/>
  <c r="C953" i="4"/>
  <c r="E955" i="4"/>
  <c r="D958" i="4"/>
  <c r="C961" i="4"/>
  <c r="E963" i="4"/>
  <c r="D966" i="4"/>
  <c r="C969" i="4"/>
  <c r="E971" i="4"/>
  <c r="D974" i="4"/>
  <c r="C977" i="4"/>
  <c r="E979" i="4"/>
  <c r="D982" i="4"/>
  <c r="C985" i="4"/>
  <c r="E987" i="4"/>
  <c r="D990" i="4"/>
  <c r="C993" i="4"/>
  <c r="E995" i="4"/>
  <c r="D998" i="4"/>
  <c r="C1001" i="4"/>
  <c r="E1003" i="4"/>
  <c r="D1006" i="4"/>
  <c r="C1009" i="4"/>
  <c r="E1011" i="4"/>
  <c r="D1014" i="4"/>
  <c r="C1017" i="4"/>
  <c r="E1019" i="4"/>
  <c r="D1022" i="4"/>
  <c r="C1025" i="4"/>
  <c r="E1027" i="4"/>
  <c r="D1030" i="4"/>
  <c r="C1033" i="4"/>
  <c r="E1035" i="4"/>
  <c r="D1038" i="4"/>
  <c r="C1041" i="4"/>
  <c r="E1043" i="4"/>
  <c r="D1046" i="4"/>
  <c r="C1049" i="4"/>
  <c r="E1051" i="4"/>
  <c r="D1054" i="4"/>
  <c r="C1057" i="4"/>
  <c r="E1059" i="4"/>
  <c r="D1062" i="4"/>
  <c r="C1065" i="4"/>
  <c r="E1067" i="4"/>
  <c r="D1070" i="4"/>
  <c r="C1073" i="4"/>
  <c r="E1075" i="4"/>
  <c r="D1078" i="4"/>
  <c r="C1081" i="4"/>
  <c r="E1083" i="4"/>
  <c r="D1086" i="4"/>
  <c r="C1089" i="4"/>
  <c r="E1091" i="4"/>
  <c r="D1094" i="4"/>
  <c r="E157" i="4"/>
  <c r="F299" i="4"/>
  <c r="E350" i="4"/>
  <c r="E384" i="4"/>
  <c r="C419" i="4"/>
  <c r="D451" i="4"/>
  <c r="C477" i="4"/>
  <c r="F502" i="4"/>
  <c r="D528" i="4"/>
  <c r="C550" i="4"/>
  <c r="C564" i="4"/>
  <c r="C576" i="4"/>
  <c r="F586" i="4"/>
  <c r="D597" i="4"/>
  <c r="C608" i="4"/>
  <c r="F618" i="4"/>
  <c r="D629" i="4"/>
  <c r="C640" i="4"/>
  <c r="F650" i="4"/>
  <c r="F660" i="4"/>
  <c r="C666" i="4"/>
  <c r="D671" i="4"/>
  <c r="F676" i="4"/>
  <c r="C682" i="4"/>
  <c r="D687" i="4"/>
  <c r="F690" i="4"/>
  <c r="D694" i="4"/>
  <c r="C698" i="4"/>
  <c r="D701" i="4"/>
  <c r="C705" i="4"/>
  <c r="F708" i="4"/>
  <c r="C712" i="4"/>
  <c r="E715" i="4"/>
  <c r="D719" i="4"/>
  <c r="F722" i="4"/>
  <c r="D726" i="4"/>
  <c r="C730" i="4"/>
  <c r="D733" i="4"/>
  <c r="C737" i="4"/>
  <c r="F740" i="4"/>
  <c r="C744" i="4"/>
  <c r="E747" i="4"/>
  <c r="D751" i="4"/>
  <c r="F754" i="4"/>
  <c r="D758" i="4"/>
  <c r="C762" i="4"/>
  <c r="D765" i="4"/>
  <c r="C769" i="4"/>
  <c r="F772" i="4"/>
  <c r="C776" i="4"/>
  <c r="E779" i="4"/>
  <c r="D783" i="4"/>
  <c r="F786" i="4"/>
  <c r="D790" i="4"/>
  <c r="G790" i="4" s="1"/>
  <c r="C794" i="4"/>
  <c r="D797" i="4"/>
  <c r="C801" i="4"/>
  <c r="F804" i="4"/>
  <c r="C808" i="4"/>
  <c r="E811" i="4"/>
  <c r="D815" i="4"/>
  <c r="F818" i="4"/>
  <c r="D822" i="4"/>
  <c r="C826" i="4"/>
  <c r="D829" i="4"/>
  <c r="C833" i="4"/>
  <c r="F836" i="4"/>
  <c r="C840" i="4"/>
  <c r="E843" i="4"/>
  <c r="D847" i="4"/>
  <c r="F850" i="4"/>
  <c r="D854" i="4"/>
  <c r="C858" i="4"/>
  <c r="D861" i="4"/>
  <c r="C865" i="4"/>
  <c r="F868" i="4"/>
  <c r="C872" i="4"/>
  <c r="E875" i="4"/>
  <c r="D879" i="4"/>
  <c r="G879" i="4" s="1"/>
  <c r="F882" i="4"/>
  <c r="D886" i="4"/>
  <c r="C890" i="4"/>
  <c r="D893" i="4"/>
  <c r="C897" i="4"/>
  <c r="F900" i="4"/>
  <c r="C904" i="4"/>
  <c r="E907" i="4"/>
  <c r="D911" i="4"/>
  <c r="F914" i="4"/>
  <c r="D918" i="4"/>
  <c r="C922" i="4"/>
  <c r="D925" i="4"/>
  <c r="C929" i="4"/>
  <c r="F932" i="4"/>
  <c r="C936" i="4"/>
  <c r="D939" i="4"/>
  <c r="E942" i="4"/>
  <c r="D945" i="4"/>
  <c r="C948" i="4"/>
  <c r="F950" i="4"/>
  <c r="D953" i="4"/>
  <c r="C956" i="4"/>
  <c r="F958" i="4"/>
  <c r="D961" i="4"/>
  <c r="C964" i="4"/>
  <c r="F966" i="4"/>
  <c r="D969" i="4"/>
  <c r="C972" i="4"/>
  <c r="F974" i="4"/>
  <c r="D977" i="4"/>
  <c r="C980" i="4"/>
  <c r="F982" i="4"/>
  <c r="D985" i="4"/>
  <c r="C988" i="4"/>
  <c r="F990" i="4"/>
  <c r="D993" i="4"/>
  <c r="C996" i="4"/>
  <c r="F998" i="4"/>
  <c r="D1001" i="4"/>
  <c r="C1004" i="4"/>
  <c r="F1006" i="4"/>
  <c r="D1009" i="4"/>
  <c r="C1012" i="4"/>
  <c r="F1014" i="4"/>
  <c r="D1017" i="4"/>
  <c r="C1020" i="4"/>
  <c r="F1022" i="4"/>
  <c r="D1025" i="4"/>
  <c r="C1028" i="4"/>
  <c r="F1030" i="4"/>
  <c r="D1033" i="4"/>
  <c r="C1036" i="4"/>
  <c r="F1038" i="4"/>
  <c r="D1041" i="4"/>
  <c r="C1044" i="4"/>
  <c r="F1046" i="4"/>
  <c r="D1049" i="4"/>
  <c r="C1052" i="4"/>
  <c r="F1054" i="4"/>
  <c r="D1057" i="4"/>
  <c r="C1060" i="4"/>
  <c r="F1062" i="4"/>
  <c r="D1065" i="4"/>
  <c r="C1068" i="4"/>
  <c r="F1070" i="4"/>
  <c r="D1073" i="4"/>
  <c r="C1076" i="4"/>
  <c r="F1078" i="4"/>
  <c r="D1081" i="4"/>
  <c r="C1084" i="4"/>
  <c r="F1086" i="4"/>
  <c r="D1089" i="4"/>
  <c r="C1092" i="4"/>
  <c r="F1094" i="4"/>
  <c r="D1097" i="4"/>
  <c r="C1100" i="4"/>
  <c r="F1102" i="4"/>
  <c r="D1105" i="4"/>
  <c r="C1108" i="4"/>
  <c r="F1110" i="4"/>
  <c r="D1113" i="4"/>
  <c r="C1116" i="4"/>
  <c r="F1118" i="4"/>
  <c r="D1121" i="4"/>
  <c r="C1124" i="4"/>
  <c r="F1126" i="4"/>
  <c r="D1129" i="4"/>
  <c r="C1132" i="4"/>
  <c r="F1134" i="4"/>
  <c r="D1137" i="4"/>
  <c r="C1140" i="4"/>
  <c r="F1142" i="4"/>
  <c r="D1145" i="4"/>
  <c r="C1148" i="4"/>
  <c r="F1150" i="4"/>
  <c r="D1153" i="4"/>
  <c r="C1156" i="4"/>
  <c r="F1158" i="4"/>
  <c r="D1161" i="4"/>
  <c r="C1164" i="4"/>
  <c r="F1166" i="4"/>
  <c r="D1169" i="4"/>
  <c r="C1172" i="4"/>
  <c r="F1174" i="4"/>
  <c r="D1177" i="4"/>
  <c r="C1180" i="4"/>
  <c r="F1182" i="4"/>
  <c r="D1185" i="4"/>
  <c r="C1188" i="4"/>
  <c r="F1190" i="4"/>
  <c r="D1193" i="4"/>
  <c r="C1196" i="4"/>
  <c r="F1198" i="4"/>
  <c r="D1201" i="4"/>
  <c r="C1204" i="4"/>
  <c r="F1206" i="4"/>
  <c r="D1209" i="4"/>
  <c r="C1212" i="4"/>
  <c r="F1214" i="4"/>
  <c r="D1217" i="4"/>
  <c r="C1220" i="4"/>
  <c r="F1222" i="4"/>
  <c r="D1225" i="4"/>
  <c r="C1228" i="4"/>
  <c r="F1230" i="4"/>
  <c r="D1233" i="4"/>
  <c r="C1236" i="4"/>
  <c r="F1238" i="4"/>
  <c r="D1241" i="4"/>
  <c r="C1244" i="4"/>
  <c r="F1246" i="4"/>
  <c r="D1249" i="4"/>
  <c r="C1252" i="4"/>
  <c r="E1254" i="4"/>
  <c r="F1256" i="4"/>
  <c r="C1259" i="4"/>
  <c r="C1261" i="4"/>
  <c r="C1263" i="4"/>
  <c r="C1265" i="4"/>
  <c r="C1267" i="4"/>
  <c r="C1269" i="4"/>
  <c r="C1271" i="4"/>
  <c r="C1273" i="4"/>
  <c r="C1275" i="4"/>
  <c r="C1277" i="4"/>
  <c r="C1279" i="4"/>
  <c r="C1281" i="4"/>
  <c r="C1283" i="4"/>
  <c r="C1285" i="4"/>
  <c r="C1287" i="4"/>
  <c r="C1289" i="4"/>
  <c r="C1291" i="4"/>
  <c r="C1293" i="4"/>
  <c r="C1295" i="4"/>
  <c r="C1297" i="4"/>
  <c r="C1299" i="4"/>
  <c r="C1301" i="4"/>
  <c r="C1303" i="4"/>
  <c r="C1305" i="4"/>
  <c r="C1307" i="4"/>
  <c r="C1309" i="4"/>
  <c r="C1311" i="4"/>
  <c r="C1313" i="4"/>
  <c r="C1315" i="4"/>
  <c r="C1317" i="4"/>
  <c r="C1319" i="4"/>
  <c r="C1321" i="4"/>
  <c r="C1323" i="4"/>
  <c r="C1325" i="4"/>
  <c r="C1327" i="4"/>
  <c r="C1329" i="4"/>
  <c r="C1331" i="4"/>
  <c r="C1333" i="4"/>
  <c r="C1335" i="4"/>
  <c r="C1337" i="4"/>
  <c r="C1339" i="4"/>
  <c r="C1341" i="4"/>
  <c r="C1343" i="4"/>
  <c r="C1345" i="4"/>
  <c r="C1347" i="4"/>
  <c r="C1349" i="4"/>
  <c r="C1351" i="4"/>
  <c r="C1353" i="4"/>
  <c r="C1355" i="4"/>
  <c r="C1357" i="4"/>
  <c r="C1359" i="4"/>
  <c r="C1361" i="4"/>
  <c r="C1363" i="4"/>
  <c r="C1365" i="4"/>
  <c r="C1367" i="4"/>
  <c r="C1369" i="4"/>
  <c r="C1371" i="4"/>
  <c r="C1373" i="4"/>
  <c r="C1375" i="4"/>
  <c r="C1377" i="4"/>
  <c r="C1379" i="4"/>
  <c r="C1381" i="4"/>
  <c r="C1383" i="4"/>
  <c r="C1385" i="4"/>
  <c r="C1387" i="4"/>
  <c r="C1389" i="4"/>
  <c r="C1391" i="4"/>
  <c r="C1393" i="4"/>
  <c r="C1395" i="4"/>
  <c r="C1397" i="4"/>
  <c r="C1399" i="4"/>
  <c r="C1401" i="4"/>
  <c r="C1403" i="4"/>
  <c r="C1405" i="4"/>
  <c r="C1407" i="4"/>
  <c r="C1409" i="4"/>
  <c r="C1411" i="4"/>
  <c r="C1413" i="4"/>
  <c r="C1415" i="4"/>
  <c r="C1417" i="4"/>
  <c r="C1419" i="4"/>
  <c r="C1421" i="4"/>
  <c r="C1423" i="4"/>
  <c r="C1425" i="4"/>
  <c r="C1427" i="4"/>
  <c r="C1429" i="4"/>
  <c r="C1431" i="4"/>
  <c r="C1433" i="4"/>
  <c r="C1435" i="4"/>
  <c r="C1437" i="4"/>
  <c r="C1439" i="4"/>
  <c r="C1441" i="4"/>
  <c r="C219" i="4"/>
  <c r="F315" i="4"/>
  <c r="D356" i="4"/>
  <c r="E390" i="4"/>
  <c r="E424" i="4"/>
  <c r="C456" i="4"/>
  <c r="D481" i="4"/>
  <c r="C507" i="4"/>
  <c r="F532" i="4"/>
  <c r="F552" i="4"/>
  <c r="F566" i="4"/>
  <c r="C578" i="4"/>
  <c r="F588" i="4"/>
  <c r="D599" i="4"/>
  <c r="C610" i="4"/>
  <c r="F620" i="4"/>
  <c r="D631" i="4"/>
  <c r="C642" i="4"/>
  <c r="F652" i="4"/>
  <c r="C661" i="4"/>
  <c r="D666" i="4"/>
  <c r="E671" i="4"/>
  <c r="C677" i="4"/>
  <c r="D682" i="4"/>
  <c r="E687" i="4"/>
  <c r="C691" i="4"/>
  <c r="F694" i="4"/>
  <c r="D698" i="4"/>
  <c r="E701" i="4"/>
  <c r="D705" i="4"/>
  <c r="C709" i="4"/>
  <c r="D712" i="4"/>
  <c r="C716" i="4"/>
  <c r="E719" i="4"/>
  <c r="C723" i="4"/>
  <c r="F726" i="4"/>
  <c r="D730" i="4"/>
  <c r="E733" i="4"/>
  <c r="D737" i="4"/>
  <c r="C741" i="4"/>
  <c r="D744" i="4"/>
  <c r="C748" i="4"/>
  <c r="E751" i="4"/>
  <c r="C755" i="4"/>
  <c r="F758" i="4"/>
  <c r="D762" i="4"/>
  <c r="E765" i="4"/>
  <c r="D769" i="4"/>
  <c r="C773" i="4"/>
  <c r="D776" i="4"/>
  <c r="C780" i="4"/>
  <c r="E783" i="4"/>
  <c r="C787" i="4"/>
  <c r="F790" i="4"/>
  <c r="D794" i="4"/>
  <c r="E797" i="4"/>
  <c r="D801" i="4"/>
  <c r="C805" i="4"/>
  <c r="D808" i="4"/>
  <c r="C812" i="4"/>
  <c r="E815" i="4"/>
  <c r="C819" i="4"/>
  <c r="F822" i="4"/>
  <c r="D826" i="4"/>
  <c r="E829" i="4"/>
  <c r="D833" i="4"/>
  <c r="C837" i="4"/>
  <c r="D840" i="4"/>
  <c r="C844" i="4"/>
  <c r="E847" i="4"/>
  <c r="C851" i="4"/>
  <c r="F854" i="4"/>
  <c r="D858" i="4"/>
  <c r="E861" i="4"/>
  <c r="D865" i="4"/>
  <c r="C869" i="4"/>
  <c r="D872" i="4"/>
  <c r="C876" i="4"/>
  <c r="E879" i="4"/>
  <c r="C883" i="4"/>
  <c r="F886" i="4"/>
  <c r="D890" i="4"/>
  <c r="E893" i="4"/>
  <c r="D897" i="4"/>
  <c r="C901" i="4"/>
  <c r="D904" i="4"/>
  <c r="C908" i="4"/>
  <c r="E911" i="4"/>
  <c r="C915" i="4"/>
  <c r="F918" i="4"/>
  <c r="D922" i="4"/>
  <c r="E925" i="4"/>
  <c r="D929" i="4"/>
  <c r="C933" i="4"/>
  <c r="D936" i="4"/>
  <c r="E939" i="4"/>
  <c r="F942" i="4"/>
  <c r="E945" i="4"/>
  <c r="D948" i="4"/>
  <c r="C951" i="4"/>
  <c r="E953" i="4"/>
  <c r="D956" i="4"/>
  <c r="C959" i="4"/>
  <c r="E961" i="4"/>
  <c r="D964" i="4"/>
  <c r="C967" i="4"/>
  <c r="E969" i="4"/>
  <c r="D972" i="4"/>
  <c r="C975" i="4"/>
  <c r="E977" i="4"/>
  <c r="D980" i="4"/>
  <c r="C983" i="4"/>
  <c r="E985" i="4"/>
  <c r="D988" i="4"/>
  <c r="C991" i="4"/>
  <c r="E993" i="4"/>
  <c r="D996" i="4"/>
  <c r="C999" i="4"/>
  <c r="E1001" i="4"/>
  <c r="D1004" i="4"/>
  <c r="C1007" i="4"/>
  <c r="E1009" i="4"/>
  <c r="D1012" i="4"/>
  <c r="C1015" i="4"/>
  <c r="E1017" i="4"/>
  <c r="D1020" i="4"/>
  <c r="C1023" i="4"/>
  <c r="E1025" i="4"/>
  <c r="D1028" i="4"/>
  <c r="C1031" i="4"/>
  <c r="E1033" i="4"/>
  <c r="D1036" i="4"/>
  <c r="C1039" i="4"/>
  <c r="E1041" i="4"/>
  <c r="D1044" i="4"/>
  <c r="C1047" i="4"/>
  <c r="E1049" i="4"/>
  <c r="D1052" i="4"/>
  <c r="C1055" i="4"/>
  <c r="E1057" i="4"/>
  <c r="D1060" i="4"/>
  <c r="C1063" i="4"/>
  <c r="E1065" i="4"/>
  <c r="D1068" i="4"/>
  <c r="C1071" i="4"/>
  <c r="E1073" i="4"/>
  <c r="D1076" i="4"/>
  <c r="C1079" i="4"/>
  <c r="E1081" i="4"/>
  <c r="D1084" i="4"/>
  <c r="C1087" i="4"/>
  <c r="E1089" i="4"/>
  <c r="D1092" i="4"/>
  <c r="C227" i="4"/>
  <c r="D321" i="4"/>
  <c r="C359" i="4"/>
  <c r="D393" i="4"/>
  <c r="D427" i="4"/>
  <c r="C458" i="4"/>
  <c r="D483" i="4"/>
  <c r="C509" i="4"/>
  <c r="F534" i="4"/>
  <c r="D553" i="4"/>
  <c r="F567" i="4"/>
  <c r="F578" i="4"/>
  <c r="D589" i="4"/>
  <c r="C600" i="4"/>
  <c r="F610" i="4"/>
  <c r="D621" i="4"/>
  <c r="C632" i="4"/>
  <c r="F642" i="4"/>
  <c r="D653" i="4"/>
  <c r="D661" i="4"/>
  <c r="F666" i="4"/>
  <c r="C672" i="4"/>
  <c r="D677" i="4"/>
  <c r="F682" i="4"/>
  <c r="C688" i="4"/>
  <c r="E691" i="4"/>
  <c r="D695" i="4"/>
  <c r="F698" i="4"/>
  <c r="D702" i="4"/>
  <c r="C706" i="4"/>
  <c r="D709" i="4"/>
  <c r="C713" i="4"/>
  <c r="F716" i="4"/>
  <c r="C720" i="4"/>
  <c r="E723" i="4"/>
  <c r="D727" i="4"/>
  <c r="F730" i="4"/>
  <c r="D734" i="4"/>
  <c r="C738" i="4"/>
  <c r="D741" i="4"/>
  <c r="C745" i="4"/>
  <c r="F748" i="4"/>
  <c r="C752" i="4"/>
  <c r="E755" i="4"/>
  <c r="D759" i="4"/>
  <c r="F762" i="4"/>
  <c r="D766" i="4"/>
  <c r="C770" i="4"/>
  <c r="D773" i="4"/>
  <c r="C777" i="4"/>
  <c r="F780" i="4"/>
  <c r="C784" i="4"/>
  <c r="E787" i="4"/>
  <c r="D791" i="4"/>
  <c r="F794" i="4"/>
  <c r="D798" i="4"/>
  <c r="C802" i="4"/>
  <c r="D805" i="4"/>
  <c r="C809" i="4"/>
  <c r="F812" i="4"/>
  <c r="C816" i="4"/>
  <c r="E819" i="4"/>
  <c r="D823" i="4"/>
  <c r="F826" i="4"/>
  <c r="D830" i="4"/>
  <c r="G830" i="4" s="1"/>
  <c r="C834" i="4"/>
  <c r="D837" i="4"/>
  <c r="C841" i="4"/>
  <c r="F844" i="4"/>
  <c r="C848" i="4"/>
  <c r="E851" i="4"/>
  <c r="D855" i="4"/>
  <c r="F858" i="4"/>
  <c r="D862" i="4"/>
  <c r="C866" i="4"/>
  <c r="D869" i="4"/>
  <c r="C873" i="4"/>
  <c r="F876" i="4"/>
  <c r="C880" i="4"/>
  <c r="E883" i="4"/>
  <c r="D887" i="4"/>
  <c r="F890" i="4"/>
  <c r="D894" i="4"/>
  <c r="C898" i="4"/>
  <c r="D901" i="4"/>
  <c r="C905" i="4"/>
  <c r="F908" i="4"/>
  <c r="C912" i="4"/>
  <c r="E915" i="4"/>
  <c r="D919" i="4"/>
  <c r="G919" i="4" s="1"/>
  <c r="F922" i="4"/>
  <c r="D926" i="4"/>
  <c r="C930" i="4"/>
  <c r="D933" i="4"/>
  <c r="C937" i="4"/>
  <c r="D940" i="4"/>
  <c r="C943" i="4"/>
  <c r="C946" i="4"/>
  <c r="F948" i="4"/>
  <c r="D951" i="4"/>
  <c r="C954" i="4"/>
  <c r="F956" i="4"/>
  <c r="D959" i="4"/>
  <c r="C962" i="4"/>
  <c r="F964" i="4"/>
  <c r="D967" i="4"/>
  <c r="C970" i="4"/>
  <c r="F972" i="4"/>
  <c r="D975" i="4"/>
  <c r="C978" i="4"/>
  <c r="F980" i="4"/>
  <c r="D983" i="4"/>
  <c r="C986" i="4"/>
  <c r="F988" i="4"/>
  <c r="D991" i="4"/>
  <c r="C994" i="4"/>
  <c r="F996" i="4"/>
  <c r="D999" i="4"/>
  <c r="C1002" i="4"/>
  <c r="F1004" i="4"/>
  <c r="D1007" i="4"/>
  <c r="C1010" i="4"/>
  <c r="F1012" i="4"/>
  <c r="D1015" i="4"/>
  <c r="C1018" i="4"/>
  <c r="F1020" i="4"/>
  <c r="D1023" i="4"/>
  <c r="C1026" i="4"/>
  <c r="F1028" i="4"/>
  <c r="D1031" i="4"/>
  <c r="C1034" i="4"/>
  <c r="F1036" i="4"/>
  <c r="D1039" i="4"/>
  <c r="C1042" i="4"/>
  <c r="F1044" i="4"/>
  <c r="D1047" i="4"/>
  <c r="C1050" i="4"/>
  <c r="F1052" i="4"/>
  <c r="D1055" i="4"/>
  <c r="C1058" i="4"/>
  <c r="C251" i="4"/>
  <c r="E328" i="4"/>
  <c r="E364" i="4"/>
  <c r="C399" i="4"/>
  <c r="D433" i="4"/>
  <c r="D462" i="4"/>
  <c r="C488" i="4"/>
  <c r="D513" i="4"/>
  <c r="D538" i="4"/>
  <c r="C556" i="4"/>
  <c r="C570" i="4"/>
  <c r="F580" i="4"/>
  <c r="D591" i="4"/>
  <c r="C602" i="4"/>
  <c r="F612" i="4"/>
  <c r="D623" i="4"/>
  <c r="C634" i="4"/>
  <c r="F644" i="4"/>
  <c r="D655" i="4"/>
  <c r="G655" i="4" s="1"/>
  <c r="F662" i="4"/>
  <c r="C668" i="4"/>
  <c r="D673" i="4"/>
  <c r="F678" i="4"/>
  <c r="C684" i="4"/>
  <c r="D688" i="4"/>
  <c r="C692" i="4"/>
  <c r="E695" i="4"/>
  <c r="C699" i="4"/>
  <c r="F702" i="4"/>
  <c r="D706" i="4"/>
  <c r="E709" i="4"/>
  <c r="D713" i="4"/>
  <c r="C717" i="4"/>
  <c r="D720" i="4"/>
  <c r="C724" i="4"/>
  <c r="E727" i="4"/>
  <c r="C731" i="4"/>
  <c r="F734" i="4"/>
  <c r="D738" i="4"/>
  <c r="E741" i="4"/>
  <c r="D745" i="4"/>
  <c r="C749" i="4"/>
  <c r="D752" i="4"/>
  <c r="C756" i="4"/>
  <c r="E759" i="4"/>
  <c r="C763" i="4"/>
  <c r="F766" i="4"/>
  <c r="D770" i="4"/>
  <c r="E773" i="4"/>
  <c r="D777" i="4"/>
  <c r="C781" i="4"/>
  <c r="D784" i="4"/>
  <c r="C788" i="4"/>
  <c r="E791" i="4"/>
  <c r="C795" i="4"/>
  <c r="F798" i="4"/>
  <c r="D802" i="4"/>
  <c r="E805" i="4"/>
  <c r="D809" i="4"/>
  <c r="C813" i="4"/>
  <c r="D816" i="4"/>
  <c r="C820" i="4"/>
  <c r="E823" i="4"/>
  <c r="C827" i="4"/>
  <c r="F830" i="4"/>
  <c r="D834" i="4"/>
  <c r="E837" i="4"/>
  <c r="D841" i="4"/>
  <c r="C845" i="4"/>
  <c r="D848" i="4"/>
  <c r="C852" i="4"/>
  <c r="E855" i="4"/>
  <c r="C859" i="4"/>
  <c r="F862" i="4"/>
  <c r="D866" i="4"/>
  <c r="E869" i="4"/>
  <c r="D873" i="4"/>
  <c r="C877" i="4"/>
  <c r="D880" i="4"/>
  <c r="C884" i="4"/>
  <c r="E887" i="4"/>
  <c r="C891" i="4"/>
  <c r="F894" i="4"/>
  <c r="D898" i="4"/>
  <c r="E901" i="4"/>
  <c r="D905" i="4"/>
  <c r="C909" i="4"/>
  <c r="D912" i="4"/>
  <c r="C916" i="4"/>
  <c r="E919" i="4"/>
  <c r="C923" i="4"/>
  <c r="F926" i="4"/>
  <c r="D930" i="4"/>
  <c r="E933" i="4"/>
  <c r="D937" i="4"/>
  <c r="E940" i="4"/>
  <c r="D943" i="4"/>
  <c r="D946" i="4"/>
  <c r="C949" i="4"/>
  <c r="E951" i="4"/>
  <c r="D954" i="4"/>
  <c r="C957" i="4"/>
  <c r="E959" i="4"/>
  <c r="D962" i="4"/>
  <c r="C965" i="4"/>
  <c r="E967" i="4"/>
  <c r="D970" i="4"/>
  <c r="C973" i="4"/>
  <c r="E975" i="4"/>
  <c r="D978" i="4"/>
  <c r="C981" i="4"/>
  <c r="E983" i="4"/>
  <c r="D986" i="4"/>
  <c r="C989" i="4"/>
  <c r="E991" i="4"/>
  <c r="D994" i="4"/>
  <c r="C997" i="4"/>
  <c r="E999" i="4"/>
  <c r="D1002" i="4"/>
  <c r="C1005" i="4"/>
  <c r="E1007" i="4"/>
  <c r="D1010" i="4"/>
  <c r="C1013" i="4"/>
  <c r="E1015" i="4"/>
  <c r="D1018" i="4"/>
  <c r="C1021" i="4"/>
  <c r="E1023" i="4"/>
  <c r="D1026" i="4"/>
  <c r="C1029" i="4"/>
  <c r="E1031" i="4"/>
  <c r="D1034" i="4"/>
  <c r="C1037" i="4"/>
  <c r="E1039" i="4"/>
  <c r="D1042" i="4"/>
  <c r="C1045" i="4"/>
  <c r="E1047" i="4"/>
  <c r="D1050" i="4"/>
  <c r="C1053" i="4"/>
  <c r="E1055" i="4"/>
  <c r="D1058" i="4"/>
  <c r="C1061" i="4"/>
  <c r="E1063" i="4"/>
  <c r="D1066" i="4"/>
  <c r="C1069" i="4"/>
  <c r="E1071" i="4"/>
  <c r="D1074" i="4"/>
  <c r="C1077" i="4"/>
  <c r="E1079" i="4"/>
  <c r="D1082" i="4"/>
  <c r="C1085" i="4"/>
  <c r="E1087" i="4"/>
  <c r="D1090" i="4"/>
  <c r="C1093" i="4"/>
  <c r="E1095" i="4"/>
  <c r="D1098" i="4"/>
  <c r="C1101" i="4"/>
  <c r="E1103" i="4"/>
  <c r="D1106" i="4"/>
  <c r="C1109" i="4"/>
  <c r="E1111" i="4"/>
  <c r="D1114" i="4"/>
  <c r="C1117" i="4"/>
  <c r="E1119" i="4"/>
  <c r="D1122" i="4"/>
  <c r="C1125" i="4"/>
  <c r="E1127" i="4"/>
  <c r="D1130" i="4"/>
  <c r="C1133" i="4"/>
  <c r="E1135" i="4"/>
  <c r="D1138" i="4"/>
  <c r="C1141" i="4"/>
  <c r="E1143" i="4"/>
  <c r="D1146" i="4"/>
  <c r="C1149" i="4"/>
  <c r="E1151" i="4"/>
  <c r="D1154" i="4"/>
  <c r="C1157" i="4"/>
  <c r="E1159" i="4"/>
  <c r="D1162" i="4"/>
  <c r="C1165" i="4"/>
  <c r="E1167" i="4"/>
  <c r="D1170" i="4"/>
  <c r="C1173" i="4"/>
  <c r="E1175" i="4"/>
  <c r="D1178" i="4"/>
  <c r="C1181" i="4"/>
  <c r="E1183" i="4"/>
  <c r="D1186" i="4"/>
  <c r="C1189" i="4"/>
  <c r="E1191" i="4"/>
  <c r="D1194" i="4"/>
  <c r="C1197" i="4"/>
  <c r="E1199" i="4"/>
  <c r="D1202" i="4"/>
  <c r="C1205" i="4"/>
  <c r="E1207" i="4"/>
  <c r="D1210" i="4"/>
  <c r="C1213" i="4"/>
  <c r="E1215" i="4"/>
  <c r="D1218" i="4"/>
  <c r="C1221" i="4"/>
  <c r="E1223" i="4"/>
  <c r="D1226" i="4"/>
  <c r="C1229" i="4"/>
  <c r="E1231" i="4"/>
  <c r="D1234" i="4"/>
  <c r="C1237" i="4"/>
  <c r="E1239" i="4"/>
  <c r="D1242" i="4"/>
  <c r="C1245" i="4"/>
  <c r="E1247" i="4"/>
  <c r="D1250" i="4"/>
  <c r="C1253" i="4"/>
  <c r="D1255" i="4"/>
  <c r="E1257" i="4"/>
  <c r="F1259" i="4"/>
  <c r="F1261" i="4"/>
  <c r="F1263" i="4"/>
  <c r="F1265" i="4"/>
  <c r="F1267" i="4"/>
  <c r="F1269" i="4"/>
  <c r="F1271" i="4"/>
  <c r="F1273" i="4"/>
  <c r="F1275" i="4"/>
  <c r="F1277" i="4"/>
  <c r="F1279" i="4"/>
  <c r="F1281" i="4"/>
  <c r="F1283" i="4"/>
  <c r="F1285" i="4"/>
  <c r="F1287" i="4"/>
  <c r="F1289" i="4"/>
  <c r="F1291" i="4"/>
  <c r="F1293" i="4"/>
  <c r="F1295" i="4"/>
  <c r="F1297" i="4"/>
  <c r="F1299" i="4"/>
  <c r="F1301" i="4"/>
  <c r="F1303" i="4"/>
  <c r="F1305" i="4"/>
  <c r="F1307" i="4"/>
  <c r="F1309" i="4"/>
  <c r="F1311" i="4"/>
  <c r="F1313" i="4"/>
  <c r="F1315" i="4"/>
  <c r="F1317" i="4"/>
  <c r="F1319" i="4"/>
  <c r="F1321" i="4"/>
  <c r="F1323" i="4"/>
  <c r="F1325" i="4"/>
  <c r="F1327" i="4"/>
  <c r="F1329" i="4"/>
  <c r="F1331" i="4"/>
  <c r="F1333" i="4"/>
  <c r="F1335" i="4"/>
  <c r="F1337" i="4"/>
  <c r="F1339" i="4"/>
  <c r="F1341" i="4"/>
  <c r="F1343" i="4"/>
  <c r="F1345" i="4"/>
  <c r="F1347" i="4"/>
  <c r="F1349" i="4"/>
  <c r="F1351" i="4"/>
  <c r="F1353" i="4"/>
  <c r="F1355" i="4"/>
  <c r="F1357" i="4"/>
  <c r="F1359" i="4"/>
  <c r="F1361" i="4"/>
  <c r="F1363" i="4"/>
  <c r="F1365" i="4"/>
  <c r="F1367" i="4"/>
  <c r="F1369" i="4"/>
  <c r="F1371" i="4"/>
  <c r="F1373" i="4"/>
  <c r="F1375" i="4"/>
  <c r="F1377" i="4"/>
  <c r="F1379" i="4"/>
  <c r="F1381" i="4"/>
  <c r="F1383" i="4"/>
  <c r="F1385" i="4"/>
  <c r="F1387" i="4"/>
  <c r="F1389" i="4"/>
  <c r="F1391" i="4"/>
  <c r="F1393" i="4"/>
  <c r="F1395" i="4"/>
  <c r="F1397" i="4"/>
  <c r="F1399" i="4"/>
  <c r="F1401" i="4"/>
  <c r="F1403" i="4"/>
  <c r="F1405" i="4"/>
  <c r="F1407" i="4"/>
  <c r="F1409" i="4"/>
  <c r="F1411" i="4"/>
  <c r="F1413" i="4"/>
  <c r="F1415" i="4"/>
  <c r="F1417" i="4"/>
  <c r="F1419" i="4"/>
  <c r="F1421" i="4"/>
  <c r="F1423" i="4"/>
  <c r="F1425" i="4"/>
  <c r="F1427" i="4"/>
  <c r="F1429" i="4"/>
  <c r="F1431" i="4"/>
  <c r="F1433" i="4"/>
  <c r="F1435" i="4"/>
  <c r="F1437" i="4"/>
  <c r="F1439" i="4"/>
  <c r="F1441" i="4"/>
  <c r="D273" i="4"/>
  <c r="D339" i="4"/>
  <c r="G339" i="4" s="1"/>
  <c r="E373" i="4"/>
  <c r="D407" i="4"/>
  <c r="E441" i="4"/>
  <c r="F468" i="4"/>
  <c r="D494" i="4"/>
  <c r="C520" i="4"/>
  <c r="F543" i="4"/>
  <c r="F559" i="4"/>
  <c r="F572" i="4"/>
  <c r="D583" i="4"/>
  <c r="C594" i="4"/>
  <c r="F604" i="4"/>
  <c r="D615" i="4"/>
  <c r="C626" i="4"/>
  <c r="F636" i="4"/>
  <c r="D647" i="4"/>
  <c r="C658" i="4"/>
  <c r="E663" i="4"/>
  <c r="C669" i="4"/>
  <c r="D674" i="4"/>
  <c r="E679" i="4"/>
  <c r="C685" i="4"/>
  <c r="D689" i="4"/>
  <c r="C693" i="4"/>
  <c r="D696" i="4"/>
  <c r="C700" i="4"/>
  <c r="E703" i="4"/>
  <c r="C707" i="4"/>
  <c r="F710" i="4"/>
  <c r="D714" i="4"/>
  <c r="E717" i="4"/>
  <c r="D721" i="4"/>
  <c r="C725" i="4"/>
  <c r="D728" i="4"/>
  <c r="C732" i="4"/>
  <c r="E735" i="4"/>
  <c r="C739" i="4"/>
  <c r="F742" i="4"/>
  <c r="D746" i="4"/>
  <c r="E749" i="4"/>
  <c r="D753" i="4"/>
  <c r="C757" i="4"/>
  <c r="D760" i="4"/>
  <c r="C764" i="4"/>
  <c r="E767" i="4"/>
  <c r="C771" i="4"/>
  <c r="F774" i="4"/>
  <c r="D778" i="4"/>
  <c r="E781" i="4"/>
  <c r="D785" i="4"/>
  <c r="C789" i="4"/>
  <c r="D792" i="4"/>
  <c r="C796" i="4"/>
  <c r="E799" i="4"/>
  <c r="C803" i="4"/>
  <c r="F806" i="4"/>
  <c r="D810" i="4"/>
  <c r="E813" i="4"/>
  <c r="D817" i="4"/>
  <c r="C821" i="4"/>
  <c r="D824" i="4"/>
  <c r="C828" i="4"/>
  <c r="E831" i="4"/>
  <c r="C835" i="4"/>
  <c r="F838" i="4"/>
  <c r="D842" i="4"/>
  <c r="E845" i="4"/>
  <c r="D849" i="4"/>
  <c r="C853" i="4"/>
  <c r="D856" i="4"/>
  <c r="C860" i="4"/>
  <c r="E863" i="4"/>
  <c r="C867" i="4"/>
  <c r="F870" i="4"/>
  <c r="D874" i="4"/>
  <c r="E877" i="4"/>
  <c r="D881" i="4"/>
  <c r="C885" i="4"/>
  <c r="D888" i="4"/>
  <c r="C892" i="4"/>
  <c r="E895" i="4"/>
  <c r="C899" i="4"/>
  <c r="F902" i="4"/>
  <c r="D906" i="4"/>
  <c r="E909" i="4"/>
  <c r="D913" i="4"/>
  <c r="C917" i="4"/>
  <c r="D920" i="4"/>
  <c r="C924" i="4"/>
  <c r="E927" i="4"/>
  <c r="C931" i="4"/>
  <c r="F934" i="4"/>
  <c r="D938" i="4"/>
  <c r="C941" i="4"/>
  <c r="D944" i="4"/>
  <c r="C947" i="4"/>
  <c r="E949" i="4"/>
  <c r="D952" i="4"/>
  <c r="C955" i="4"/>
  <c r="E957" i="4"/>
  <c r="D960" i="4"/>
  <c r="C963" i="4"/>
  <c r="E965" i="4"/>
  <c r="D968" i="4"/>
  <c r="C971" i="4"/>
  <c r="E973" i="4"/>
  <c r="D976" i="4"/>
  <c r="C979" i="4"/>
  <c r="E981" i="4"/>
  <c r="D984" i="4"/>
  <c r="C987" i="4"/>
  <c r="E989" i="4"/>
  <c r="D992" i="4"/>
  <c r="C995" i="4"/>
  <c r="E997" i="4"/>
  <c r="D1000" i="4"/>
  <c r="C1003" i="4"/>
  <c r="E1005" i="4"/>
  <c r="D1008" i="4"/>
  <c r="C1011" i="4"/>
  <c r="E1013" i="4"/>
  <c r="D1016" i="4"/>
  <c r="C1019" i="4"/>
  <c r="E1021" i="4"/>
  <c r="D1024" i="4"/>
  <c r="C1027" i="4"/>
  <c r="E1029" i="4"/>
  <c r="D1032" i="4"/>
  <c r="C1035" i="4"/>
  <c r="E1037" i="4"/>
  <c r="D1040" i="4"/>
  <c r="C1043" i="4"/>
  <c r="E1045" i="4"/>
  <c r="D1048" i="4"/>
  <c r="C1051" i="4"/>
  <c r="E1053" i="4"/>
  <c r="D1056" i="4"/>
  <c r="C1059" i="4"/>
  <c r="D257" i="4"/>
  <c r="F435" i="4"/>
  <c r="C540" i="4"/>
  <c r="C592" i="4"/>
  <c r="F634" i="4"/>
  <c r="F668" i="4"/>
  <c r="C689" i="4"/>
  <c r="D703" i="4"/>
  <c r="D717" i="4"/>
  <c r="E731" i="4"/>
  <c r="C746" i="4"/>
  <c r="C760" i="4"/>
  <c r="D774" i="4"/>
  <c r="F788" i="4"/>
  <c r="F802" i="4"/>
  <c r="C817" i="4"/>
  <c r="D831" i="4"/>
  <c r="D845" i="4"/>
  <c r="E859" i="4"/>
  <c r="C874" i="4"/>
  <c r="C888" i="4"/>
  <c r="D902" i="4"/>
  <c r="F916" i="4"/>
  <c r="F930" i="4"/>
  <c r="C944" i="4"/>
  <c r="F954" i="4"/>
  <c r="D965" i="4"/>
  <c r="C976" i="4"/>
  <c r="F986" i="4"/>
  <c r="D997" i="4"/>
  <c r="G997" i="4" s="1"/>
  <c r="C1008" i="4"/>
  <c r="F1018" i="4"/>
  <c r="D1029" i="4"/>
  <c r="C1040" i="4"/>
  <c r="F1050" i="4"/>
  <c r="F1060" i="4"/>
  <c r="C1066" i="4"/>
  <c r="D1071" i="4"/>
  <c r="F1076" i="4"/>
  <c r="C1082" i="4"/>
  <c r="D1087" i="4"/>
  <c r="F1092" i="4"/>
  <c r="F1096" i="4"/>
  <c r="D1100" i="4"/>
  <c r="C1104" i="4"/>
  <c r="D1107" i="4"/>
  <c r="C1111" i="4"/>
  <c r="F1114" i="4"/>
  <c r="C1118" i="4"/>
  <c r="E1121" i="4"/>
  <c r="D1125" i="4"/>
  <c r="F1128" i="4"/>
  <c r="D1132" i="4"/>
  <c r="C1136" i="4"/>
  <c r="D1139" i="4"/>
  <c r="C1143" i="4"/>
  <c r="F1146" i="4"/>
  <c r="C1150" i="4"/>
  <c r="E1153" i="4"/>
  <c r="D1157" i="4"/>
  <c r="F1160" i="4"/>
  <c r="D1164" i="4"/>
  <c r="C1168" i="4"/>
  <c r="D1171" i="4"/>
  <c r="C1175" i="4"/>
  <c r="F1178" i="4"/>
  <c r="C1182" i="4"/>
  <c r="E1185" i="4"/>
  <c r="D1189" i="4"/>
  <c r="F1192" i="4"/>
  <c r="D1196" i="4"/>
  <c r="C1200" i="4"/>
  <c r="D1203" i="4"/>
  <c r="C1207" i="4"/>
  <c r="F1210" i="4"/>
  <c r="C1214" i="4"/>
  <c r="E1217" i="4"/>
  <c r="D1221" i="4"/>
  <c r="F1224" i="4"/>
  <c r="D1228" i="4"/>
  <c r="C1232" i="4"/>
  <c r="D1235" i="4"/>
  <c r="C1239" i="4"/>
  <c r="F1242" i="4"/>
  <c r="C1246" i="4"/>
  <c r="E1249" i="4"/>
  <c r="D1253" i="4"/>
  <c r="D1256" i="4"/>
  <c r="D1259" i="4"/>
  <c r="G1259" i="4" s="1"/>
  <c r="C1262" i="4"/>
  <c r="E1264" i="4"/>
  <c r="D1267" i="4"/>
  <c r="C1270" i="4"/>
  <c r="E1272" i="4"/>
  <c r="D1275" i="4"/>
  <c r="C1278" i="4"/>
  <c r="E1280" i="4"/>
  <c r="D1283" i="4"/>
  <c r="C1286" i="4"/>
  <c r="E1288" i="4"/>
  <c r="D1291" i="4"/>
  <c r="C1294" i="4"/>
  <c r="E1296" i="4"/>
  <c r="D1299" i="4"/>
  <c r="C1302" i="4"/>
  <c r="E1304" i="4"/>
  <c r="D1307" i="4"/>
  <c r="C1310" i="4"/>
  <c r="E1312" i="4"/>
  <c r="D1315" i="4"/>
  <c r="C1318" i="4"/>
  <c r="E1320" i="4"/>
  <c r="D1323" i="4"/>
  <c r="G1323" i="4" s="1"/>
  <c r="C1326" i="4"/>
  <c r="E1328" i="4"/>
  <c r="D1331" i="4"/>
  <c r="C1334" i="4"/>
  <c r="E1336" i="4"/>
  <c r="D1339" i="4"/>
  <c r="C1342" i="4"/>
  <c r="E1344" i="4"/>
  <c r="D1347" i="4"/>
  <c r="C1350" i="4"/>
  <c r="E1352" i="4"/>
  <c r="D1355" i="4"/>
  <c r="C1358" i="4"/>
  <c r="E1360" i="4"/>
  <c r="D1363" i="4"/>
  <c r="C1366" i="4"/>
  <c r="E1368" i="4"/>
  <c r="D1371" i="4"/>
  <c r="C1374" i="4"/>
  <c r="E1376" i="4"/>
  <c r="D1379" i="4"/>
  <c r="C1382" i="4"/>
  <c r="E1384" i="4"/>
  <c r="D1387" i="4"/>
  <c r="G1387" i="4" s="1"/>
  <c r="C1390" i="4"/>
  <c r="E1392" i="4"/>
  <c r="D1395" i="4"/>
  <c r="C1398" i="4"/>
  <c r="E1400" i="4"/>
  <c r="D1403" i="4"/>
  <c r="C1406" i="4"/>
  <c r="E1408" i="4"/>
  <c r="D1411" i="4"/>
  <c r="C1414" i="4"/>
  <c r="E1416" i="4"/>
  <c r="D1419" i="4"/>
  <c r="C1422" i="4"/>
  <c r="E1424" i="4"/>
  <c r="D1427" i="4"/>
  <c r="C1430" i="4"/>
  <c r="E1432" i="4"/>
  <c r="D1435" i="4"/>
  <c r="C1438" i="4"/>
  <c r="E1440" i="4"/>
  <c r="E278" i="4"/>
  <c r="D444" i="4"/>
  <c r="D545" i="4"/>
  <c r="F594" i="4"/>
  <c r="D637" i="4"/>
  <c r="D669" i="4"/>
  <c r="C690" i="4"/>
  <c r="C704" i="4"/>
  <c r="D718" i="4"/>
  <c r="F732" i="4"/>
  <c r="F746" i="4"/>
  <c r="C761" i="4"/>
  <c r="D775" i="4"/>
  <c r="D789" i="4"/>
  <c r="E803" i="4"/>
  <c r="C818" i="4"/>
  <c r="C832" i="4"/>
  <c r="D846" i="4"/>
  <c r="F860" i="4"/>
  <c r="F874" i="4"/>
  <c r="C889" i="4"/>
  <c r="D903" i="4"/>
  <c r="D917" i="4"/>
  <c r="E931" i="4"/>
  <c r="F944" i="4"/>
  <c r="D955" i="4"/>
  <c r="C966" i="4"/>
  <c r="F976" i="4"/>
  <c r="D987" i="4"/>
  <c r="C998" i="4"/>
  <c r="F1008" i="4"/>
  <c r="D1019" i="4"/>
  <c r="C1030" i="4"/>
  <c r="F1040" i="4"/>
  <c r="D1051" i="4"/>
  <c r="D1061" i="4"/>
  <c r="F1066" i="4"/>
  <c r="C1072" i="4"/>
  <c r="D1077" i="4"/>
  <c r="G1077" i="4" s="1"/>
  <c r="F1082" i="4"/>
  <c r="C1088" i="4"/>
  <c r="D1093" i="4"/>
  <c r="C1097" i="4"/>
  <c r="F1100" i="4"/>
  <c r="D1104" i="4"/>
  <c r="E1107" i="4"/>
  <c r="D1111" i="4"/>
  <c r="C1115" i="4"/>
  <c r="D1118" i="4"/>
  <c r="C1122" i="4"/>
  <c r="E1125" i="4"/>
  <c r="C1129" i="4"/>
  <c r="F1132" i="4"/>
  <c r="D1136" i="4"/>
  <c r="E1139" i="4"/>
  <c r="D1143" i="4"/>
  <c r="C1147" i="4"/>
  <c r="D1150" i="4"/>
  <c r="C1154" i="4"/>
  <c r="F331" i="4"/>
  <c r="D464" i="4"/>
  <c r="C557" i="4"/>
  <c r="F602" i="4"/>
  <c r="D645" i="4"/>
  <c r="C674" i="4"/>
  <c r="F692" i="4"/>
  <c r="F706" i="4"/>
  <c r="C721" i="4"/>
  <c r="D735" i="4"/>
  <c r="G735" i="4" s="1"/>
  <c r="D749" i="4"/>
  <c r="G749" i="4" s="1"/>
  <c r="E763" i="4"/>
  <c r="C778" i="4"/>
  <c r="C792" i="4"/>
  <c r="D806" i="4"/>
  <c r="F820" i="4"/>
  <c r="F834" i="4"/>
  <c r="C849" i="4"/>
  <c r="D863" i="4"/>
  <c r="D877" i="4"/>
  <c r="E891" i="4"/>
  <c r="C906" i="4"/>
  <c r="C920" i="4"/>
  <c r="D934" i="4"/>
  <c r="F946" i="4"/>
  <c r="D957" i="4"/>
  <c r="C968" i="4"/>
  <c r="F978" i="4"/>
  <c r="D989" i="4"/>
  <c r="C1000" i="4"/>
  <c r="F1010" i="4"/>
  <c r="D1021" i="4"/>
  <c r="C1032" i="4"/>
  <c r="F1042" i="4"/>
  <c r="D1053" i="4"/>
  <c r="G1053" i="4" s="1"/>
  <c r="E1061" i="4"/>
  <c r="C1067" i="4"/>
  <c r="D1072" i="4"/>
  <c r="E1077" i="4"/>
  <c r="C1083" i="4"/>
  <c r="D1088" i="4"/>
  <c r="E1093" i="4"/>
  <c r="E1097" i="4"/>
  <c r="D1101" i="4"/>
  <c r="F1104" i="4"/>
  <c r="D1108" i="4"/>
  <c r="C1112" i="4"/>
  <c r="D1115" i="4"/>
  <c r="C1119" i="4"/>
  <c r="F1122" i="4"/>
  <c r="C1126" i="4"/>
  <c r="E1129" i="4"/>
  <c r="D1133" i="4"/>
  <c r="F1136" i="4"/>
  <c r="D1140" i="4"/>
  <c r="C1144" i="4"/>
  <c r="D1147" i="4"/>
  <c r="C1151" i="4"/>
  <c r="F1154" i="4"/>
  <c r="C1158" i="4"/>
  <c r="E1161" i="4"/>
  <c r="D1165" i="4"/>
  <c r="F1168" i="4"/>
  <c r="D1172" i="4"/>
  <c r="G1172" i="4" s="1"/>
  <c r="C1176" i="4"/>
  <c r="D1179" i="4"/>
  <c r="C1183" i="4"/>
  <c r="F1186" i="4"/>
  <c r="C1190" i="4"/>
  <c r="E1193" i="4"/>
  <c r="D1197" i="4"/>
  <c r="F1200" i="4"/>
  <c r="D1204" i="4"/>
  <c r="C1208" i="4"/>
  <c r="D1211" i="4"/>
  <c r="C1215" i="4"/>
  <c r="F1218" i="4"/>
  <c r="C1222" i="4"/>
  <c r="E1225" i="4"/>
  <c r="D1229" i="4"/>
  <c r="F1232" i="4"/>
  <c r="D1236" i="4"/>
  <c r="C1240" i="4"/>
  <c r="D1243" i="4"/>
  <c r="C1247" i="4"/>
  <c r="F1250" i="4"/>
  <c r="C1254" i="4"/>
  <c r="C1257" i="4"/>
  <c r="C1260" i="4"/>
  <c r="E1262" i="4"/>
  <c r="D1265" i="4"/>
  <c r="C1268" i="4"/>
  <c r="E1270" i="4"/>
  <c r="D1273" i="4"/>
  <c r="C1276" i="4"/>
  <c r="E1278" i="4"/>
  <c r="D1281" i="4"/>
  <c r="C1284" i="4"/>
  <c r="E1286" i="4"/>
  <c r="D1289" i="4"/>
  <c r="C1292" i="4"/>
  <c r="E1294" i="4"/>
  <c r="D1297" i="4"/>
  <c r="C1300" i="4"/>
  <c r="E1302" i="4"/>
  <c r="D1305" i="4"/>
  <c r="C1308" i="4"/>
  <c r="E1310" i="4"/>
  <c r="D1313" i="4"/>
  <c r="C1316" i="4"/>
  <c r="E1318" i="4"/>
  <c r="D1321" i="4"/>
  <c r="G1321" i="4" s="1"/>
  <c r="C1324" i="4"/>
  <c r="E1326" i="4"/>
  <c r="D1329" i="4"/>
  <c r="C1332" i="4"/>
  <c r="E1334" i="4"/>
  <c r="D1337" i="4"/>
  <c r="C1340" i="4"/>
  <c r="E1342" i="4"/>
  <c r="D1345" i="4"/>
  <c r="C1348" i="4"/>
  <c r="E1350" i="4"/>
  <c r="D1353" i="4"/>
  <c r="C1356" i="4"/>
  <c r="E1358" i="4"/>
  <c r="D1361" i="4"/>
  <c r="C1364" i="4"/>
  <c r="E1366" i="4"/>
  <c r="D1369" i="4"/>
  <c r="C1372" i="4"/>
  <c r="E1374" i="4"/>
  <c r="D1377" i="4"/>
  <c r="C1380" i="4"/>
  <c r="E1382" i="4"/>
  <c r="D1385" i="4"/>
  <c r="G1385" i="4" s="1"/>
  <c r="C1388" i="4"/>
  <c r="E1390" i="4"/>
  <c r="D1393" i="4"/>
  <c r="C1396" i="4"/>
  <c r="E1398" i="4"/>
  <c r="D1401" i="4"/>
  <c r="C1404" i="4"/>
  <c r="E1406" i="4"/>
  <c r="D1409" i="4"/>
  <c r="C1412" i="4"/>
  <c r="E1414" i="4"/>
  <c r="D1417" i="4"/>
  <c r="C1420" i="4"/>
  <c r="E1422" i="4"/>
  <c r="D1425" i="4"/>
  <c r="C1428" i="4"/>
  <c r="E1430" i="4"/>
  <c r="D1433" i="4"/>
  <c r="C1436" i="4"/>
  <c r="E1438" i="4"/>
  <c r="D1441" i="4"/>
  <c r="F341" i="4"/>
  <c r="F470" i="4"/>
  <c r="F560" i="4"/>
  <c r="D605" i="4"/>
  <c r="C648" i="4"/>
  <c r="F674" i="4"/>
  <c r="D693" i="4"/>
  <c r="E707" i="4"/>
  <c r="C722" i="4"/>
  <c r="C736" i="4"/>
  <c r="D750" i="4"/>
  <c r="G750" i="4" s="1"/>
  <c r="F764" i="4"/>
  <c r="F778" i="4"/>
  <c r="C793" i="4"/>
  <c r="D807" i="4"/>
  <c r="D821" i="4"/>
  <c r="E835" i="4"/>
  <c r="C850" i="4"/>
  <c r="C864" i="4"/>
  <c r="D878" i="4"/>
  <c r="F892" i="4"/>
  <c r="F906" i="4"/>
  <c r="C921" i="4"/>
  <c r="D935" i="4"/>
  <c r="G935" i="4" s="1"/>
  <c r="D947" i="4"/>
  <c r="G947" i="4" s="1"/>
  <c r="C958" i="4"/>
  <c r="F968" i="4"/>
  <c r="D979" i="4"/>
  <c r="C990" i="4"/>
  <c r="F1000" i="4"/>
  <c r="D1011" i="4"/>
  <c r="C1022" i="4"/>
  <c r="F1032" i="4"/>
  <c r="D1043" i="4"/>
  <c r="C1054" i="4"/>
  <c r="C1062" i="4"/>
  <c r="D1067" i="4"/>
  <c r="F1072" i="4"/>
  <c r="C1078" i="4"/>
  <c r="D1083" i="4"/>
  <c r="F1088" i="4"/>
  <c r="C1094" i="4"/>
  <c r="C1098" i="4"/>
  <c r="E1101" i="4"/>
  <c r="C1105" i="4"/>
  <c r="F1108" i="4"/>
  <c r="D1112" i="4"/>
  <c r="E1115" i="4"/>
  <c r="D1119" i="4"/>
  <c r="C1123" i="4"/>
  <c r="D1126" i="4"/>
  <c r="C1130" i="4"/>
  <c r="E1133" i="4"/>
  <c r="C1137" i="4"/>
  <c r="F1140" i="4"/>
  <c r="D1144" i="4"/>
  <c r="E1147" i="4"/>
  <c r="D1151" i="4"/>
  <c r="C1155" i="4"/>
  <c r="D1158" i="4"/>
  <c r="C1162" i="4"/>
  <c r="E1165" i="4"/>
  <c r="C1169" i="4"/>
  <c r="F1172" i="4"/>
  <c r="D1176" i="4"/>
  <c r="E1179" i="4"/>
  <c r="D1183" i="4"/>
  <c r="D367" i="4"/>
  <c r="C490" i="4"/>
  <c r="F570" i="4"/>
  <c r="D613" i="4"/>
  <c r="C656" i="4"/>
  <c r="D679" i="4"/>
  <c r="G679" i="4" s="1"/>
  <c r="C696" i="4"/>
  <c r="D710" i="4"/>
  <c r="F724" i="4"/>
  <c r="F738" i="4"/>
  <c r="C753" i="4"/>
  <c r="D767" i="4"/>
  <c r="D781" i="4"/>
  <c r="E795" i="4"/>
  <c r="C810" i="4"/>
  <c r="C824" i="4"/>
  <c r="D838" i="4"/>
  <c r="G838" i="4" s="1"/>
  <c r="F852" i="4"/>
  <c r="F866" i="4"/>
  <c r="C881" i="4"/>
  <c r="D895" i="4"/>
  <c r="D909" i="4"/>
  <c r="E923" i="4"/>
  <c r="C938" i="4"/>
  <c r="D949" i="4"/>
  <c r="C960" i="4"/>
  <c r="F970" i="4"/>
  <c r="D981" i="4"/>
  <c r="C992" i="4"/>
  <c r="F1002" i="4"/>
  <c r="D1013" i="4"/>
  <c r="C1024" i="4"/>
  <c r="F1034" i="4"/>
  <c r="D1045" i="4"/>
  <c r="C1056" i="4"/>
  <c r="D1063" i="4"/>
  <c r="F1068" i="4"/>
  <c r="C1074" i="4"/>
  <c r="D1079" i="4"/>
  <c r="F1084" i="4"/>
  <c r="C1090" i="4"/>
  <c r="C1095" i="4"/>
  <c r="F1098" i="4"/>
  <c r="C1102" i="4"/>
  <c r="E1105" i="4"/>
  <c r="D1109" i="4"/>
  <c r="F1112" i="4"/>
  <c r="D1116" i="4"/>
  <c r="C1120" i="4"/>
  <c r="D1123" i="4"/>
  <c r="C1127" i="4"/>
  <c r="F1130" i="4"/>
  <c r="C1134" i="4"/>
  <c r="E1137" i="4"/>
  <c r="D1141" i="4"/>
  <c r="F1144" i="4"/>
  <c r="D1148" i="4"/>
  <c r="C1152" i="4"/>
  <c r="D1155" i="4"/>
  <c r="C1159" i="4"/>
  <c r="F1162" i="4"/>
  <c r="C1166" i="4"/>
  <c r="E1169" i="4"/>
  <c r="D1173" i="4"/>
  <c r="G1173" i="4" s="1"/>
  <c r="F1176" i="4"/>
  <c r="D1180" i="4"/>
  <c r="C1184" i="4"/>
  <c r="D1187" i="4"/>
  <c r="C1191" i="4"/>
  <c r="F1194" i="4"/>
  <c r="C1198" i="4"/>
  <c r="E1201" i="4"/>
  <c r="D1205" i="4"/>
  <c r="F1208" i="4"/>
  <c r="D1212" i="4"/>
  <c r="C1216" i="4"/>
  <c r="D1219" i="4"/>
  <c r="C1223" i="4"/>
  <c r="F1226" i="4"/>
  <c r="C1230" i="4"/>
  <c r="E1233" i="4"/>
  <c r="D1237" i="4"/>
  <c r="F1240" i="4"/>
  <c r="D1244" i="4"/>
  <c r="C1248" i="4"/>
  <c r="D1251" i="4"/>
  <c r="F1254" i="4"/>
  <c r="C1258" i="4"/>
  <c r="E1260" i="4"/>
  <c r="D1263" i="4"/>
  <c r="C1266" i="4"/>
  <c r="E1268" i="4"/>
  <c r="D1271" i="4"/>
  <c r="C1274" i="4"/>
  <c r="E1276" i="4"/>
  <c r="D1279" i="4"/>
  <c r="C1282" i="4"/>
  <c r="E1284" i="4"/>
  <c r="D1287" i="4"/>
  <c r="C1290" i="4"/>
  <c r="E1292" i="4"/>
  <c r="D1295" i="4"/>
  <c r="C1298" i="4"/>
  <c r="E1300" i="4"/>
  <c r="D1303" i="4"/>
  <c r="C1306" i="4"/>
  <c r="E1308" i="4"/>
  <c r="D1311" i="4"/>
  <c r="C1314" i="4"/>
  <c r="E1316" i="4"/>
  <c r="D1319" i="4"/>
  <c r="G1319" i="4" s="1"/>
  <c r="C1322" i="4"/>
  <c r="E1324" i="4"/>
  <c r="D1327" i="4"/>
  <c r="C1330" i="4"/>
  <c r="E1332" i="4"/>
  <c r="D1335" i="4"/>
  <c r="C1338" i="4"/>
  <c r="E1340" i="4"/>
  <c r="D1343" i="4"/>
  <c r="C1346" i="4"/>
  <c r="E1348" i="4"/>
  <c r="D1351" i="4"/>
  <c r="C1354" i="4"/>
  <c r="E1356" i="4"/>
  <c r="D1359" i="4"/>
  <c r="C1362" i="4"/>
  <c r="E1364" i="4"/>
  <c r="D1367" i="4"/>
  <c r="C1370" i="4"/>
  <c r="E1372" i="4"/>
  <c r="D1375" i="4"/>
  <c r="C1378" i="4"/>
  <c r="E1380" i="4"/>
  <c r="D1383" i="4"/>
  <c r="G1383" i="4" s="1"/>
  <c r="C1386" i="4"/>
  <c r="E1388" i="4"/>
  <c r="D1391" i="4"/>
  <c r="C1394" i="4"/>
  <c r="E1396" i="4"/>
  <c r="D1399" i="4"/>
  <c r="C1402" i="4"/>
  <c r="E1404" i="4"/>
  <c r="D1407" i="4"/>
  <c r="C1410" i="4"/>
  <c r="E1412" i="4"/>
  <c r="D1415" i="4"/>
  <c r="C1418" i="4"/>
  <c r="E1420" i="4"/>
  <c r="D1423" i="4"/>
  <c r="C1426" i="4"/>
  <c r="E1428" i="4"/>
  <c r="D1431" i="4"/>
  <c r="C1434" i="4"/>
  <c r="E1436" i="4"/>
  <c r="D1439" i="4"/>
  <c r="C1442" i="4"/>
  <c r="E401" i="4"/>
  <c r="D515" i="4"/>
  <c r="G515" i="4" s="1"/>
  <c r="D581" i="4"/>
  <c r="C624" i="4"/>
  <c r="D663" i="4"/>
  <c r="F684" i="4"/>
  <c r="E699" i="4"/>
  <c r="C714" i="4"/>
  <c r="C728" i="4"/>
  <c r="D742" i="4"/>
  <c r="F756" i="4"/>
  <c r="F770" i="4"/>
  <c r="C785" i="4"/>
  <c r="D799" i="4"/>
  <c r="D813" i="4"/>
  <c r="E827" i="4"/>
  <c r="C842" i="4"/>
  <c r="C856" i="4"/>
  <c r="D870" i="4"/>
  <c r="F884" i="4"/>
  <c r="F898" i="4"/>
  <c r="C913" i="4"/>
  <c r="D927" i="4"/>
  <c r="F940" i="4"/>
  <c r="C952" i="4"/>
  <c r="F962" i="4"/>
  <c r="D973" i="4"/>
  <c r="C984" i="4"/>
  <c r="F994" i="4"/>
  <c r="D1005" i="4"/>
  <c r="C1016" i="4"/>
  <c r="F1026" i="4"/>
  <c r="D1037" i="4"/>
  <c r="C1048" i="4"/>
  <c r="F1058" i="4"/>
  <c r="D1064" i="4"/>
  <c r="E1069" i="4"/>
  <c r="C1075" i="4"/>
  <c r="D1080" i="4"/>
  <c r="E1085" i="4"/>
  <c r="C1091" i="4"/>
  <c r="C1096" i="4"/>
  <c r="D1099" i="4"/>
  <c r="C1103" i="4"/>
  <c r="F1106" i="4"/>
  <c r="C1110" i="4"/>
  <c r="E1113" i="4"/>
  <c r="D1117" i="4"/>
  <c r="F1120" i="4"/>
  <c r="D1124" i="4"/>
  <c r="C1128" i="4"/>
  <c r="D1131" i="4"/>
  <c r="C1135" i="4"/>
  <c r="F1138" i="4"/>
  <c r="C1142" i="4"/>
  <c r="E1145" i="4"/>
  <c r="D1149" i="4"/>
  <c r="F1152" i="4"/>
  <c r="D1156" i="4"/>
  <c r="C1160" i="4"/>
  <c r="D1163" i="4"/>
  <c r="C1167" i="4"/>
  <c r="F1170" i="4"/>
  <c r="C1174" i="4"/>
  <c r="E1177" i="4"/>
  <c r="D1181" i="4"/>
  <c r="D376" i="4"/>
  <c r="F658" i="4"/>
  <c r="D725" i="4"/>
  <c r="D782" i="4"/>
  <c r="D839" i="4"/>
  <c r="C896" i="4"/>
  <c r="C950" i="4"/>
  <c r="F992" i="4"/>
  <c r="D1035" i="4"/>
  <c r="D1069" i="4"/>
  <c r="G1069" i="4" s="1"/>
  <c r="F1090" i="4"/>
  <c r="C1106" i="4"/>
  <c r="D1120" i="4"/>
  <c r="D1134" i="4"/>
  <c r="G1134" i="4" s="1"/>
  <c r="F1148" i="4"/>
  <c r="D1160" i="4"/>
  <c r="C1170" i="4"/>
  <c r="C1179" i="4"/>
  <c r="C1187" i="4"/>
  <c r="D1192" i="4"/>
  <c r="D1198" i="4"/>
  <c r="E1203" i="4"/>
  <c r="E1209" i="4"/>
  <c r="D1215" i="4"/>
  <c r="F1220" i="4"/>
  <c r="C1227" i="4"/>
  <c r="D1232" i="4"/>
  <c r="C1238" i="4"/>
  <c r="E1243" i="4"/>
  <c r="C1249" i="4"/>
  <c r="C1255" i="4"/>
  <c r="E1259" i="4"/>
  <c r="C1264" i="4"/>
  <c r="D1268" i="4"/>
  <c r="D1272" i="4"/>
  <c r="F1276" i="4"/>
  <c r="F1280" i="4"/>
  <c r="D1285" i="4"/>
  <c r="E1289" i="4"/>
  <c r="E1293" i="4"/>
  <c r="D1298" i="4"/>
  <c r="D1302" i="4"/>
  <c r="G1302" i="4" s="1"/>
  <c r="E1306" i="4"/>
  <c r="F1310" i="4"/>
  <c r="F1314" i="4"/>
  <c r="E1319" i="4"/>
  <c r="E1323" i="4"/>
  <c r="C1328" i="4"/>
  <c r="D1332" i="4"/>
  <c r="D1336" i="4"/>
  <c r="F1340" i="4"/>
  <c r="F1344" i="4"/>
  <c r="D1349" i="4"/>
  <c r="E1353" i="4"/>
  <c r="E1357" i="4"/>
  <c r="D1362" i="4"/>
  <c r="G1362" i="4" s="1"/>
  <c r="D1366" i="4"/>
  <c r="E1370" i="4"/>
  <c r="F1374" i="4"/>
  <c r="F1378" i="4"/>
  <c r="E1383" i="4"/>
  <c r="E1387" i="4"/>
  <c r="C1392" i="4"/>
  <c r="D1396" i="4"/>
  <c r="D1400" i="4"/>
  <c r="F1404" i="4"/>
  <c r="F1408" i="4"/>
  <c r="D1413" i="4"/>
  <c r="E1417" i="4"/>
  <c r="E1421" i="4"/>
  <c r="D1426" i="4"/>
  <c r="D1430" i="4"/>
  <c r="E1434" i="4"/>
  <c r="F1438" i="4"/>
  <c r="F1442" i="4"/>
  <c r="F409" i="4"/>
  <c r="C664" i="4"/>
  <c r="C729" i="4"/>
  <c r="C786" i="4"/>
  <c r="F842" i="4"/>
  <c r="E899" i="4"/>
  <c r="F952" i="4"/>
  <c r="D995" i="4"/>
  <c r="C1038" i="4"/>
  <c r="C1070" i="4"/>
  <c r="D1091" i="4"/>
  <c r="C1107" i="4"/>
  <c r="C1121" i="4"/>
  <c r="D1135" i="4"/>
  <c r="E1149" i="4"/>
  <c r="C1161" i="4"/>
  <c r="C1171" i="4"/>
  <c r="F1180" i="4"/>
  <c r="E1187" i="4"/>
  <c r="C1193" i="4"/>
  <c r="C1199" i="4"/>
  <c r="F1204" i="4"/>
  <c r="C1210" i="4"/>
  <c r="D1216" i="4"/>
  <c r="E1221" i="4"/>
  <c r="D1227" i="4"/>
  <c r="C1233" i="4"/>
  <c r="D1238" i="4"/>
  <c r="F1244" i="4"/>
  <c r="C1250" i="4"/>
  <c r="E1255" i="4"/>
  <c r="D1260" i="4"/>
  <c r="D1264" i="4"/>
  <c r="F1268" i="4"/>
  <c r="F1272" i="4"/>
  <c r="D1277" i="4"/>
  <c r="E1281" i="4"/>
  <c r="E1285" i="4"/>
  <c r="D1290" i="4"/>
  <c r="D1294" i="4"/>
  <c r="E1298" i="4"/>
  <c r="F1302" i="4"/>
  <c r="F1306" i="4"/>
  <c r="E1311" i="4"/>
  <c r="E1315" i="4"/>
  <c r="C1320" i="4"/>
  <c r="D1324" i="4"/>
  <c r="G1324" i="4" s="1"/>
  <c r="D1328" i="4"/>
  <c r="F1332" i="4"/>
  <c r="F1336" i="4"/>
  <c r="D1341" i="4"/>
  <c r="E1345" i="4"/>
  <c r="E1349" i="4"/>
  <c r="D1354" i="4"/>
  <c r="D1358" i="4"/>
  <c r="E1362" i="4"/>
  <c r="F1366" i="4"/>
  <c r="F1370" i="4"/>
  <c r="E1375" i="4"/>
  <c r="E1379" i="4"/>
  <c r="C1384" i="4"/>
  <c r="D1388" i="4"/>
  <c r="D1392" i="4"/>
  <c r="F1396" i="4"/>
  <c r="F1400" i="4"/>
  <c r="D1405" i="4"/>
  <c r="E1409" i="4"/>
  <c r="E1413" i="4"/>
  <c r="D1418" i="4"/>
  <c r="D1422" i="4"/>
  <c r="E1426" i="4"/>
  <c r="F1430" i="4"/>
  <c r="F1434" i="4"/>
  <c r="D573" i="4"/>
  <c r="C697" i="4"/>
  <c r="C754" i="4"/>
  <c r="F810" i="4"/>
  <c r="E867" i="4"/>
  <c r="F924" i="4"/>
  <c r="D971" i="4"/>
  <c r="C1014" i="4"/>
  <c r="F1056" i="4"/>
  <c r="C1080" i="4"/>
  <c r="C1099" i="4"/>
  <c r="C1113" i="4"/>
  <c r="D1127" i="4"/>
  <c r="E1141" i="4"/>
  <c r="E1155" i="4"/>
  <c r="F1164" i="4"/>
  <c r="D1174" i="4"/>
  <c r="D1184" i="4"/>
  <c r="E1189" i="4"/>
  <c r="D1195" i="4"/>
  <c r="C1201" i="4"/>
  <c r="D1206" i="4"/>
  <c r="F1212" i="4"/>
  <c r="C1218" i="4"/>
  <c r="C1224" i="4"/>
  <c r="E1229" i="4"/>
  <c r="C1235" i="4"/>
  <c r="C1241" i="4"/>
  <c r="D1246" i="4"/>
  <c r="D1252" i="4"/>
  <c r="D1257" i="4"/>
  <c r="E1261" i="4"/>
  <c r="D1266" i="4"/>
  <c r="D1270" i="4"/>
  <c r="G1270" i="4" s="1"/>
  <c r="E1274" i="4"/>
  <c r="F1278" i="4"/>
  <c r="F1282" i="4"/>
  <c r="E1287" i="4"/>
  <c r="E1291" i="4"/>
  <c r="C1296" i="4"/>
  <c r="D1300" i="4"/>
  <c r="D1304" i="4"/>
  <c r="F1308" i="4"/>
  <c r="F1312" i="4"/>
  <c r="D1317" i="4"/>
  <c r="E1321" i="4"/>
  <c r="E1325" i="4"/>
  <c r="D1330" i="4"/>
  <c r="G1330" i="4" s="1"/>
  <c r="D1334" i="4"/>
  <c r="E1338" i="4"/>
  <c r="F1342" i="4"/>
  <c r="F1346" i="4"/>
  <c r="E1351" i="4"/>
  <c r="E1355" i="4"/>
  <c r="C1360" i="4"/>
  <c r="D1364" i="4"/>
  <c r="D1368" i="4"/>
  <c r="F1372" i="4"/>
  <c r="F1376" i="4"/>
  <c r="D1381" i="4"/>
  <c r="E1385" i="4"/>
  <c r="E1389" i="4"/>
  <c r="D1394" i="4"/>
  <c r="D1398" i="4"/>
  <c r="E1402" i="4"/>
  <c r="F1406" i="4"/>
  <c r="F1410" i="4"/>
  <c r="E1415" i="4"/>
  <c r="E1419" i="4"/>
  <c r="C1424" i="4"/>
  <c r="D1428" i="4"/>
  <c r="D1432" i="4"/>
  <c r="F1436" i="4"/>
  <c r="C584" i="4"/>
  <c r="F700" i="4"/>
  <c r="D757" i="4"/>
  <c r="D814" i="4"/>
  <c r="G814" i="4" s="1"/>
  <c r="D871" i="4"/>
  <c r="C928" i="4"/>
  <c r="C974" i="4"/>
  <c r="F1016" i="4"/>
  <c r="D1059" i="4"/>
  <c r="F1080" i="4"/>
  <c r="E1099" i="4"/>
  <c r="C1114" i="4"/>
  <c r="D1128" i="4"/>
  <c r="D1142" i="4"/>
  <c r="F1156" i="4"/>
  <c r="D1166" i="4"/>
  <c r="D1175" i="4"/>
  <c r="F1184" i="4"/>
  <c r="D1190" i="4"/>
  <c r="E1195" i="4"/>
  <c r="C1202" i="4"/>
  <c r="D1207" i="4"/>
  <c r="G1207" i="4" s="1"/>
  <c r="D1213" i="4"/>
  <c r="C1219" i="4"/>
  <c r="D1224" i="4"/>
  <c r="D1230" i="4"/>
  <c r="E1235" i="4"/>
  <c r="E1241" i="4"/>
  <c r="D1247" i="4"/>
  <c r="F1252" i="4"/>
  <c r="D1258" i="4"/>
  <c r="D1262" i="4"/>
  <c r="E1266" i="4"/>
  <c r="F1270" i="4"/>
  <c r="F1274" i="4"/>
  <c r="E1279" i="4"/>
  <c r="E1283" i="4"/>
  <c r="C1288" i="4"/>
  <c r="D1292" i="4"/>
  <c r="D1296" i="4"/>
  <c r="F1300" i="4"/>
  <c r="F1304" i="4"/>
  <c r="D1309" i="4"/>
  <c r="E1313" i="4"/>
  <c r="E1317" i="4"/>
  <c r="D1322" i="4"/>
  <c r="D1326" i="4"/>
  <c r="E1330" i="4"/>
  <c r="F1334" i="4"/>
  <c r="F1338" i="4"/>
  <c r="E1343" i="4"/>
  <c r="E1347" i="4"/>
  <c r="C1352" i="4"/>
  <c r="D1356" i="4"/>
  <c r="D1360" i="4"/>
  <c r="F1364" i="4"/>
  <c r="F1368" i="4"/>
  <c r="D1373" i="4"/>
  <c r="E1377" i="4"/>
  <c r="E1381" i="4"/>
  <c r="D1386" i="4"/>
  <c r="D1390" i="4"/>
  <c r="G1390" i="4" s="1"/>
  <c r="E1394" i="4"/>
  <c r="F1398" i="4"/>
  <c r="F1402" i="4"/>
  <c r="E1407" i="4"/>
  <c r="E1411" i="4"/>
  <c r="C1416" i="4"/>
  <c r="D1420" i="4"/>
  <c r="D1424" i="4"/>
  <c r="F1428" i="4"/>
  <c r="F1432" i="4"/>
  <c r="D1437" i="4"/>
  <c r="E1441" i="4"/>
  <c r="C616" i="4"/>
  <c r="D711" i="4"/>
  <c r="C768" i="4"/>
  <c r="C825" i="4"/>
  <c r="C882" i="4"/>
  <c r="E938" i="4"/>
  <c r="C982" i="4"/>
  <c r="F1024" i="4"/>
  <c r="C1064" i="4"/>
  <c r="D1085" i="4"/>
  <c r="D1102" i="4"/>
  <c r="F1116" i="4"/>
  <c r="C1131" i="4"/>
  <c r="C1145" i="4"/>
  <c r="E1157" i="4"/>
  <c r="D1167" i="4"/>
  <c r="C1177" i="4"/>
  <c r="C1185" i="4"/>
  <c r="D1191" i="4"/>
  <c r="F1196" i="4"/>
  <c r="F1202" i="4"/>
  <c r="D1208" i="4"/>
  <c r="E1213" i="4"/>
  <c r="E1219" i="4"/>
  <c r="C1225" i="4"/>
  <c r="C1231" i="4"/>
  <c r="F1236" i="4"/>
  <c r="C1242" i="4"/>
  <c r="D1248" i="4"/>
  <c r="E1253" i="4"/>
  <c r="E1258" i="4"/>
  <c r="F1262" i="4"/>
  <c r="F1266" i="4"/>
  <c r="E1271" i="4"/>
  <c r="E1275" i="4"/>
  <c r="C1280" i="4"/>
  <c r="D1284" i="4"/>
  <c r="D1288" i="4"/>
  <c r="F1292" i="4"/>
  <c r="F1296" i="4"/>
  <c r="D1301" i="4"/>
  <c r="E1305" i="4"/>
  <c r="E1309" i="4"/>
  <c r="D1314" i="4"/>
  <c r="D1318" i="4"/>
  <c r="E1322" i="4"/>
  <c r="F1326" i="4"/>
  <c r="F1330" i="4"/>
  <c r="E1335" i="4"/>
  <c r="E1339" i="4"/>
  <c r="C1344" i="4"/>
  <c r="D1348" i="4"/>
  <c r="G1348" i="4" s="1"/>
  <c r="D1352" i="4"/>
  <c r="F1356" i="4"/>
  <c r="F1360" i="4"/>
  <c r="D1365" i="4"/>
  <c r="G1365" i="4" s="1"/>
  <c r="E1369" i="4"/>
  <c r="E1373" i="4"/>
  <c r="D1378" i="4"/>
  <c r="D1382" i="4"/>
  <c r="E1386" i="4"/>
  <c r="F1390" i="4"/>
  <c r="F1394" i="4"/>
  <c r="E1399" i="4"/>
  <c r="E1403" i="4"/>
  <c r="C1408" i="4"/>
  <c r="D1412" i="4"/>
  <c r="D1416" i="4"/>
  <c r="F1420" i="4"/>
  <c r="F1424" i="4"/>
  <c r="D1429" i="4"/>
  <c r="E1433" i="4"/>
  <c r="E1437" i="4"/>
  <c r="D1442" i="4"/>
  <c r="D496" i="4"/>
  <c r="G496" i="4" s="1"/>
  <c r="E771" i="4"/>
  <c r="C914" i="4"/>
  <c r="C1046" i="4"/>
  <c r="D1103" i="4"/>
  <c r="C1139" i="4"/>
  <c r="E1171" i="4"/>
  <c r="C522" i="4"/>
  <c r="F796" i="4"/>
  <c r="E941" i="4"/>
  <c r="F1048" i="4"/>
  <c r="E1109" i="4"/>
  <c r="C1146" i="4"/>
  <c r="E1173" i="4"/>
  <c r="C1194" i="4"/>
  <c r="C1209" i="4"/>
  <c r="D1223" i="4"/>
  <c r="D1239" i="4"/>
  <c r="D1254" i="4"/>
  <c r="E1265" i="4"/>
  <c r="E1277" i="4"/>
  <c r="F1288" i="4"/>
  <c r="E1299" i="4"/>
  <c r="C1312" i="4"/>
  <c r="F1322" i="4"/>
  <c r="E1333" i="4"/>
  <c r="D1346" i="4"/>
  <c r="D1357" i="4"/>
  <c r="C1368" i="4"/>
  <c r="D1380" i="4"/>
  <c r="G1380" i="4" s="1"/>
  <c r="E1391" i="4"/>
  <c r="D1402" i="4"/>
  <c r="D1414" i="4"/>
  <c r="E1425" i="4"/>
  <c r="D1436" i="4"/>
  <c r="G1436" i="4" s="1"/>
  <c r="F626" i="4"/>
  <c r="C800" i="4"/>
  <c r="F960" i="4"/>
  <c r="F1064" i="4"/>
  <c r="D1110" i="4"/>
  <c r="D1152" i="4"/>
  <c r="C1178" i="4"/>
  <c r="C680" i="4"/>
  <c r="F828" i="4"/>
  <c r="D963" i="4"/>
  <c r="F1074" i="4"/>
  <c r="E1117" i="4"/>
  <c r="C1153" i="4"/>
  <c r="E1181" i="4"/>
  <c r="E1197" i="4"/>
  <c r="E1211" i="4"/>
  <c r="E1227" i="4"/>
  <c r="C1243" i="4"/>
  <c r="E1256" i="4"/>
  <c r="D1269" i="4"/>
  <c r="D1280" i="4"/>
  <c r="F1290" i="4"/>
  <c r="E1303" i="4"/>
  <c r="E1314" i="4"/>
  <c r="D1325" i="4"/>
  <c r="E1337" i="4"/>
  <c r="F1348" i="4"/>
  <c r="E1359" i="4"/>
  <c r="E1371" i="4"/>
  <c r="F1382" i="4"/>
  <c r="E1393" i="4"/>
  <c r="E1405" i="4"/>
  <c r="F1416" i="4"/>
  <c r="E1427" i="4"/>
  <c r="E1439" i="4"/>
  <c r="D685" i="4"/>
  <c r="D853" i="4"/>
  <c r="F984" i="4"/>
  <c r="D1075" i="4"/>
  <c r="E1123" i="4"/>
  <c r="D1159" i="4"/>
  <c r="G1159" i="4" s="1"/>
  <c r="D1182" i="4"/>
  <c r="D1199" i="4"/>
  <c r="D1214" i="4"/>
  <c r="F1228" i="4"/>
  <c r="D1245" i="4"/>
  <c r="F1258" i="4"/>
  <c r="E1269" i="4"/>
  <c r="D1282" i="4"/>
  <c r="D1293" i="4"/>
  <c r="C1304" i="4"/>
  <c r="D1316" i="4"/>
  <c r="E1327" i="4"/>
  <c r="D1338" i="4"/>
  <c r="D1350" i="4"/>
  <c r="E1361" i="4"/>
  <c r="D1372" i="4"/>
  <c r="D1384" i="4"/>
  <c r="E1395" i="4"/>
  <c r="D1406" i="4"/>
  <c r="E1418" i="4"/>
  <c r="E1429" i="4"/>
  <c r="C1440" i="4"/>
  <c r="F714" i="4"/>
  <c r="C857" i="4"/>
  <c r="D1003" i="4"/>
  <c r="C1086" i="4"/>
  <c r="F1124" i="4"/>
  <c r="C1163" i="4"/>
  <c r="C1186" i="4"/>
  <c r="D1200" i="4"/>
  <c r="F1216" i="4"/>
  <c r="D1231" i="4"/>
  <c r="E1245" i="4"/>
  <c r="F1260" i="4"/>
  <c r="C1272" i="4"/>
  <c r="E1282" i="4"/>
  <c r="F1294" i="4"/>
  <c r="D1306" i="4"/>
  <c r="G1306" i="4" s="1"/>
  <c r="F1316" i="4"/>
  <c r="F1328" i="4"/>
  <c r="D1340" i="4"/>
  <c r="F1350" i="4"/>
  <c r="F1362" i="4"/>
  <c r="D1374" i="4"/>
  <c r="F1384" i="4"/>
  <c r="D1397" i="4"/>
  <c r="D1408" i="4"/>
  <c r="F1418" i="4"/>
  <c r="E1431" i="4"/>
  <c r="D1440" i="4"/>
  <c r="E739" i="4"/>
  <c r="D885" i="4"/>
  <c r="C1006" i="4"/>
  <c r="D1095" i="4"/>
  <c r="G1095" i="4" s="1"/>
  <c r="E1131" i="4"/>
  <c r="E1163" i="4"/>
  <c r="D1188" i="4"/>
  <c r="C1203" i="4"/>
  <c r="C1217" i="4"/>
  <c r="C1234" i="4"/>
  <c r="F1248" i="4"/>
  <c r="D1261" i="4"/>
  <c r="G1261" i="4" s="1"/>
  <c r="E1273" i="4"/>
  <c r="F1284" i="4"/>
  <c r="E1295" i="4"/>
  <c r="E1307" i="4"/>
  <c r="F1318" i="4"/>
  <c r="E1329" i="4"/>
  <c r="E1341" i="4"/>
  <c r="F1352" i="4"/>
  <c r="E1363" i="4"/>
  <c r="C1376" i="4"/>
  <c r="F1386" i="4"/>
  <c r="E1397" i="4"/>
  <c r="D1410" i="4"/>
  <c r="D1421" i="4"/>
  <c r="C1432" i="4"/>
  <c r="F1440" i="4"/>
  <c r="D743" i="4"/>
  <c r="D910" i="4"/>
  <c r="G910" i="4" s="1"/>
  <c r="D1027" i="4"/>
  <c r="D1096" i="4"/>
  <c r="C1138" i="4"/>
  <c r="D1168" i="4"/>
  <c r="F1188" i="4"/>
  <c r="E1205" i="4"/>
  <c r="D1220" i="4"/>
  <c r="F1234" i="4"/>
  <c r="C1251" i="4"/>
  <c r="E1263" i="4"/>
  <c r="D1274" i="4"/>
  <c r="D1286" i="4"/>
  <c r="E1297" i="4"/>
  <c r="D1308" i="4"/>
  <c r="D1320" i="4"/>
  <c r="E1331" i="4"/>
  <c r="D1342" i="4"/>
  <c r="E1354" i="4"/>
  <c r="E1365" i="4"/>
  <c r="D1376" i="4"/>
  <c r="F1388" i="4"/>
  <c r="C1400" i="4"/>
  <c r="E1410" i="4"/>
  <c r="F1422" i="4"/>
  <c r="D1434" i="4"/>
  <c r="E1442" i="4"/>
  <c r="F13" i="4"/>
  <c r="D14" i="4"/>
  <c r="F1412" i="4"/>
  <c r="E1367" i="4"/>
  <c r="F1320" i="4"/>
  <c r="D1276" i="4"/>
  <c r="D1222" i="4"/>
  <c r="C12" i="4"/>
  <c r="C15" i="4"/>
  <c r="C14" i="4"/>
  <c r="D1404" i="4"/>
  <c r="F1358" i="4"/>
  <c r="D1312" i="4"/>
  <c r="E1267" i="4"/>
  <c r="C1211" i="4"/>
  <c r="E1401" i="4"/>
  <c r="F1354" i="4"/>
  <c r="D1310" i="4"/>
  <c r="F1264" i="4"/>
  <c r="C1206" i="4"/>
  <c r="E12" i="4"/>
  <c r="E15" i="4"/>
  <c r="D1438" i="4"/>
  <c r="F1392" i="4"/>
  <c r="E1346" i="4"/>
  <c r="E1301" i="4"/>
  <c r="C1256" i="4"/>
  <c r="C1195" i="4"/>
  <c r="E1435" i="4"/>
  <c r="D1389" i="4"/>
  <c r="D1344" i="4"/>
  <c r="F1298" i="4"/>
  <c r="E1251" i="4"/>
  <c r="C1192" i="4"/>
  <c r="T1442" i="4" a="1"/>
  <c r="W1442" i="4" s="1"/>
  <c r="T1438" i="4" a="1"/>
  <c r="W1438" i="4" s="1"/>
  <c r="T1431" i="4" a="1"/>
  <c r="W1431" i="4" s="1"/>
  <c r="T1406" i="4" a="1"/>
  <c r="W1406" i="4" s="1"/>
  <c r="T1398" i="4" a="1"/>
  <c r="T1383" i="4" a="1"/>
  <c r="W1383" i="4" s="1"/>
  <c r="T1378" i="4" a="1"/>
  <c r="T1374" i="4" a="1"/>
  <c r="W1374" i="4" s="1"/>
  <c r="T1367" i="4" a="1"/>
  <c r="W1367" i="4" s="1"/>
  <c r="T1354" i="4" a="1"/>
  <c r="W1354" i="4" s="1"/>
  <c r="T1351" i="4" a="1"/>
  <c r="W1351" i="4" s="1"/>
  <c r="T1341" i="4" a="1"/>
  <c r="T1326" i="4" a="1"/>
  <c r="W1326" i="4" s="1"/>
  <c r="T1320" i="4" a="1"/>
  <c r="W1320" i="4" s="1"/>
  <c r="T1302" i="4" a="1"/>
  <c r="T1296" i="4" a="1"/>
  <c r="W1296" i="4" s="1"/>
  <c r="T1290" i="4" a="1"/>
  <c r="W1290" i="4" s="1"/>
  <c r="T1284" i="4" a="1"/>
  <c r="W1284" i="4" s="1"/>
  <c r="T1279" i="4" a="1"/>
  <c r="W1279" i="4" s="1"/>
  <c r="T1262" i="4" a="1"/>
  <c r="T1255" i="4" a="1"/>
  <c r="T1241" i="4" a="1"/>
  <c r="W1241" i="4" s="1"/>
  <c r="T1236" i="4" a="1"/>
  <c r="T1225" i="4" a="1"/>
  <c r="W1225" i="4" s="1"/>
  <c r="T1215" i="4" a="1"/>
  <c r="T1203" i="4" a="1"/>
  <c r="T1186" i="4" a="1"/>
  <c r="W1186" i="4" s="1"/>
  <c r="T1181" i="4" a="1"/>
  <c r="W1181" i="4" s="1"/>
  <c r="T1174" i="4" a="1"/>
  <c r="W1174" i="4" s="1"/>
  <c r="T1166" i="4" a="1"/>
  <c r="W1166" i="4" s="1"/>
  <c r="T1151" i="4" a="1"/>
  <c r="W1151" i="4" s="1"/>
  <c r="T1128" i="4" a="1"/>
  <c r="T1109" i="4" a="1"/>
  <c r="W1109" i="4" s="1"/>
  <c r="T1100" i="4" a="1"/>
  <c r="W1100" i="4" s="1"/>
  <c r="T1045" i="4" a="1"/>
  <c r="T979" i="4" a="1"/>
  <c r="T791" i="4" a="1"/>
  <c r="W791" i="4" s="1"/>
  <c r="T719" i="4" a="1"/>
  <c r="W719" i="4" s="1"/>
  <c r="T1437" i="4" a="1"/>
  <c r="T1426" i="4" a="1"/>
  <c r="W1426" i="4" s="1"/>
  <c r="T1422" i="4" a="1"/>
  <c r="W1422" i="4" s="1"/>
  <c r="T1414" i="4" a="1"/>
  <c r="W1414" i="4" s="1"/>
  <c r="T1405" i="4" a="1"/>
  <c r="W1405" i="4" s="1"/>
  <c r="T1394" i="4" a="1"/>
  <c r="W1394" i="4" s="1"/>
  <c r="T1358" i="4" a="1"/>
  <c r="W1358" i="4" s="1"/>
  <c r="T1325" i="4" a="1"/>
  <c r="T1310" i="4" a="1"/>
  <c r="T1278" i="4" a="1"/>
  <c r="W1278" i="4" s="1"/>
  <c r="T1273" i="4" a="1"/>
  <c r="T1260" i="4" a="1"/>
  <c r="T1249" i="4" a="1"/>
  <c r="T1240" i="4" a="1"/>
  <c r="W1240" i="4" s="1"/>
  <c r="T1234" i="4" a="1"/>
  <c r="W1234" i="4" s="1"/>
  <c r="T1219" i="4" a="1"/>
  <c r="W1219" i="4" s="1"/>
  <c r="T1213" i="4" a="1"/>
  <c r="W1213" i="4" s="1"/>
  <c r="T1208" i="4" a="1"/>
  <c r="T1190" i="4" a="1"/>
  <c r="W1190" i="4" s="1"/>
  <c r="T1179" i="4" a="1"/>
  <c r="W1179" i="4" s="1"/>
  <c r="T1165" i="4" a="1"/>
  <c r="T1160" i="4" a="1"/>
  <c r="T1155" i="4" a="1"/>
  <c r="W1155" i="4" s="1"/>
  <c r="T1127" i="4" a="1"/>
  <c r="T1123" i="4" a="1"/>
  <c r="W1123" i="4" s="1"/>
  <c r="T1115" i="4" a="1"/>
  <c r="W1115" i="4" s="1"/>
  <c r="T974" i="4" a="1"/>
  <c r="W974" i="4" s="1"/>
  <c r="T932" i="4" a="1"/>
  <c r="W932" i="4" s="1"/>
  <c r="T784" i="4" a="1"/>
  <c r="T620" i="4" a="1"/>
  <c r="T1441" i="4" a="1"/>
  <c r="W1441" i="4" s="1"/>
  <c r="T1429" i="4" a="1"/>
  <c r="T1425" i="4" a="1"/>
  <c r="T1417" i="4" a="1"/>
  <c r="W1417" i="4" s="1"/>
  <c r="T1413" i="4" a="1"/>
  <c r="W1413" i="4" s="1"/>
  <c r="T1409" i="4" a="1"/>
  <c r="W1409" i="4" s="1"/>
  <c r="T1402" i="4" a="1"/>
  <c r="W1402" i="4" s="1"/>
  <c r="T1397" i="4" a="1"/>
  <c r="T1393" i="4" a="1"/>
  <c r="W1393" i="4" s="1"/>
  <c r="T1389" i="4" a="1"/>
  <c r="T1382" i="4" a="1"/>
  <c r="W1382" i="4" s="1"/>
  <c r="T1377" i="4" a="1"/>
  <c r="W1377" i="4" s="1"/>
  <c r="T1373" i="4" a="1"/>
  <c r="T1365" i="4" a="1"/>
  <c r="T1362" i="4" a="1"/>
  <c r="W1362" i="4" s="1"/>
  <c r="T1324" i="4" a="1"/>
  <c r="W1324" i="4" s="1"/>
  <c r="T1283" i="4" a="1"/>
  <c r="W1283" i="4" s="1"/>
  <c r="T1267" i="4" a="1"/>
  <c r="T1244" i="4" a="1"/>
  <c r="W1244" i="4" s="1"/>
  <c r="T1229" i="4" a="1"/>
  <c r="W1229" i="4" s="1"/>
  <c r="T1197" i="4" a="1"/>
  <c r="T1178" i="4" a="1"/>
  <c r="W1178" i="4" s="1"/>
  <c r="T1173" i="4" a="1"/>
  <c r="W1173" i="4" s="1"/>
  <c r="T1169" i="4" a="1"/>
  <c r="W1169" i="4" s="1"/>
  <c r="T1132" i="4" a="1"/>
  <c r="W1132" i="4" s="1"/>
  <c r="T967" i="4" a="1"/>
  <c r="T927" i="4" a="1"/>
  <c r="W927" i="4" s="1"/>
  <c r="T888" i="4" a="1"/>
  <c r="W888" i="4" s="1"/>
  <c r="T837" i="4" a="1"/>
  <c r="W837" i="4" s="1"/>
  <c r="T776" i="4" a="1"/>
  <c r="T697" i="4" a="1"/>
  <c r="W697" i="4" s="1"/>
  <c r="T577" i="4" a="1"/>
  <c r="W577" i="4" s="1"/>
  <c r="T1436" i="4" a="1"/>
  <c r="W1436" i="4" s="1"/>
  <c r="T1433" i="4" a="1"/>
  <c r="W1433" i="4" s="1"/>
  <c r="T1420" i="4" a="1"/>
  <c r="W1420" i="4" s="1"/>
  <c r="T1412" i="4" a="1"/>
  <c r="W1412" i="4" s="1"/>
  <c r="T1401" i="4" a="1"/>
  <c r="W1401" i="4" s="1"/>
  <c r="T1392" i="4" a="1"/>
  <c r="W1392" i="4" s="1"/>
  <c r="T1388" i="4" a="1"/>
  <c r="W1388" i="4" s="1"/>
  <c r="T1384" i="4" a="1"/>
  <c r="W1384" i="4" s="1"/>
  <c r="T1380" i="4" a="1"/>
  <c r="W1380" i="4" s="1"/>
  <c r="T1376" i="4" a="1"/>
  <c r="T1372" i="4" a="1"/>
  <c r="W1372" i="4" s="1"/>
  <c r="T1369" i="4" a="1"/>
  <c r="T1364" i="4" a="1"/>
  <c r="W1364" i="4" s="1"/>
  <c r="T1356" i="4" a="1"/>
  <c r="W1356" i="4" s="1"/>
  <c r="T1353" i="4" a="1"/>
  <c r="W1353" i="4" s="1"/>
  <c r="T1349" i="4" a="1"/>
  <c r="W1349" i="4" s="1"/>
  <c r="T1334" i="4" a="1"/>
  <c r="T1313" i="4" a="1"/>
  <c r="W1313" i="4" s="1"/>
  <c r="T1299" i="4" a="1"/>
  <c r="W1299" i="4" s="1"/>
  <c r="T1294" i="4" a="1"/>
  <c r="T1272" i="4" a="1"/>
  <c r="W1272" i="4" s="1"/>
  <c r="T1259" i="4" a="1"/>
  <c r="W1259" i="4" s="1"/>
  <c r="T1239" i="4" a="1"/>
  <c r="W1239" i="4" s="1"/>
  <c r="T1223" i="4" a="1"/>
  <c r="W1223" i="4" s="1"/>
  <c r="T1218" i="4" a="1"/>
  <c r="W1218" i="4" s="1"/>
  <c r="T1188" i="4" a="1"/>
  <c r="T1177" i="4" a="1"/>
  <c r="W1177" i="4" s="1"/>
  <c r="T1168" i="4" a="1"/>
  <c r="V1168" i="4" s="1"/>
  <c r="AN1168" i="4" s="1"/>
  <c r="T1154" i="4" a="1"/>
  <c r="T1149" i="4" a="1"/>
  <c r="W1149" i="4" s="1"/>
  <c r="T1126" i="4" a="1"/>
  <c r="W1126" i="4" s="1"/>
  <c r="T1108" i="4" a="1"/>
  <c r="W1108" i="4" s="1"/>
  <c r="T1103" i="4" a="1"/>
  <c r="W1103" i="4" s="1"/>
  <c r="T1095" i="4" a="1"/>
  <c r="T962" i="4" a="1"/>
  <c r="T882" i="4" a="1"/>
  <c r="T536" i="4" a="1"/>
  <c r="T1424" i="4" a="1"/>
  <c r="W1424" i="4" s="1"/>
  <c r="T1360" i="4" a="1"/>
  <c r="W1360" i="4" s="1"/>
  <c r="T1352" i="4" a="1"/>
  <c r="W1352" i="4" s="1"/>
  <c r="T1348" i="4" a="1"/>
  <c r="W1348" i="4" s="1"/>
  <c r="T1328" i="4" a="1"/>
  <c r="W1328" i="4" s="1"/>
  <c r="T1304" i="4" a="1"/>
  <c r="T1298" i="4" a="1"/>
  <c r="T1248" i="4" a="1"/>
  <c r="W1248" i="4" s="1"/>
  <c r="T1243" i="4" a="1"/>
  <c r="T1217" i="4" a="1"/>
  <c r="W1217" i="4" s="1"/>
  <c r="T1212" i="4" a="1"/>
  <c r="W1212" i="4" s="1"/>
  <c r="T1176" i="4" a="1"/>
  <c r="W1176" i="4" s="1"/>
  <c r="T1153" i="4" a="1"/>
  <c r="T1148" i="4" a="1"/>
  <c r="W1148" i="4" s="1"/>
  <c r="T1142" i="4" a="1"/>
  <c r="T1107" i="4" a="1"/>
  <c r="T996" i="4" a="1"/>
  <c r="W996" i="4" s="1"/>
  <c r="T918" i="4" a="1"/>
  <c r="T822" i="4" a="1"/>
  <c r="T762" i="4" a="1"/>
  <c r="W762" i="4" s="1"/>
  <c r="T675" i="4" a="1"/>
  <c r="W675" i="4" s="1"/>
  <c r="T1368" i="4" a="1"/>
  <c r="W1368" i="4" s="1"/>
  <c r="T1322" i="4" a="1"/>
  <c r="T1317" i="4" a="1"/>
  <c r="W1317" i="4" s="1"/>
  <c r="T1309" i="4" a="1"/>
  <c r="W1309" i="4" s="1"/>
  <c r="T1292" i="4" a="1"/>
  <c r="W1292" i="4" s="1"/>
  <c r="T1286" i="4" a="1"/>
  <c r="W1286" i="4" s="1"/>
  <c r="T1281" i="4" a="1"/>
  <c r="W1281" i="4" s="1"/>
  <c r="T1276" i="4" a="1"/>
  <c r="T1270" i="4" a="1"/>
  <c r="T1252" i="4" a="1"/>
  <c r="W1252" i="4" s="1"/>
  <c r="T1226" i="4" a="1"/>
  <c r="T1221" i="4" a="1"/>
  <c r="W1221" i="4" s="1"/>
  <c r="T1205" i="4" a="1"/>
  <c r="T1196" i="4" a="1"/>
  <c r="W1196" i="4" s="1"/>
  <c r="T1175" i="4" a="1"/>
  <c r="W1175" i="4" s="1"/>
  <c r="T1158" i="4" a="1"/>
  <c r="W1158" i="4" s="1"/>
  <c r="T1146" i="4" a="1"/>
  <c r="W1146" i="4" s="1"/>
  <c r="T1138" i="4" a="1"/>
  <c r="W1138" i="4" s="1"/>
  <c r="T1130" i="4" a="1"/>
  <c r="T1119" i="4" a="1"/>
  <c r="T1112" i="4" a="1"/>
  <c r="W1112" i="4" s="1"/>
  <c r="T992" i="4" a="1"/>
  <c r="W992" i="4" s="1"/>
  <c r="T11" i="4" a="1"/>
  <c r="W11" i="4" s="1"/>
  <c r="T12" i="4" a="1"/>
  <c r="W12" i="4" s="1"/>
  <c r="T25" i="4" a="1"/>
  <c r="T31" i="4" a="1"/>
  <c r="W31" i="4" s="1"/>
  <c r="T34" i="4" a="1"/>
  <c r="W34" i="4" s="1"/>
  <c r="T36" i="4" a="1"/>
  <c r="W36" i="4" s="1"/>
  <c r="T39" i="4" a="1"/>
  <c r="W39" i="4" s="1"/>
  <c r="T43" i="4" a="1"/>
  <c r="W43" i="4" s="1"/>
  <c r="T53" i="4" a="1"/>
  <c r="W53" i="4" s="1"/>
  <c r="T71" i="4" a="1"/>
  <c r="W71" i="4" s="1"/>
  <c r="T78" i="4" a="1"/>
  <c r="T82" i="4" a="1"/>
  <c r="W82" i="4" s="1"/>
  <c r="T107" i="4" a="1"/>
  <c r="W107" i="4" s="1"/>
  <c r="T111" i="4" a="1"/>
  <c r="W111" i="4" s="1"/>
  <c r="T113" i="4" a="1"/>
  <c r="T127" i="4" a="1"/>
  <c r="W127" i="4" s="1"/>
  <c r="T140" i="4" a="1"/>
  <c r="W140" i="4" s="1"/>
  <c r="T147" i="4" a="1"/>
  <c r="T151" i="4" a="1"/>
  <c r="W151" i="4" s="1"/>
  <c r="T155" i="4" a="1"/>
  <c r="W155" i="4" s="1"/>
  <c r="T157" i="4" a="1"/>
  <c r="T161" i="4" a="1"/>
  <c r="T170" i="4" a="1"/>
  <c r="W170" i="4" s="1"/>
  <c r="T175" i="4" a="1"/>
  <c r="W175" i="4" s="1"/>
  <c r="T181" i="4" a="1"/>
  <c r="T195" i="4" a="1"/>
  <c r="W195" i="4" s="1"/>
  <c r="T198" i="4" a="1"/>
  <c r="W198" i="4" s="1"/>
  <c r="T201" i="4" a="1"/>
  <c r="W201" i="4" s="1"/>
  <c r="T209" i="4" a="1"/>
  <c r="T227" i="4" a="1"/>
  <c r="W227" i="4" s="1"/>
  <c r="T241" i="4" a="1"/>
  <c r="T13" i="4" a="1"/>
  <c r="T21" i="4" a="1"/>
  <c r="T30" i="4" a="1"/>
  <c r="W30" i="4" s="1"/>
  <c r="T35" i="4" a="1"/>
  <c r="W35" i="4" s="1"/>
  <c r="T38" i="4" a="1"/>
  <c r="W38" i="4" s="1"/>
  <c r="T54" i="4" a="1"/>
  <c r="W54" i="4" s="1"/>
  <c r="T61" i="4" a="1"/>
  <c r="T83" i="4" a="1"/>
  <c r="W83" i="4" s="1"/>
  <c r="T90" i="4" a="1"/>
  <c r="T98" i="4" a="1"/>
  <c r="W98" i="4" s="1"/>
  <c r="T106" i="4" a="1"/>
  <c r="W106" i="4" s="1"/>
  <c r="T112" i="4" a="1"/>
  <c r="W112" i="4" s="1"/>
  <c r="T126" i="4" a="1"/>
  <c r="W126" i="4" s="1"/>
  <c r="T128" i="4" a="1"/>
  <c r="W128" i="4" s="1"/>
  <c r="T133" i="4" a="1"/>
  <c r="T142" i="4" a="1"/>
  <c r="W142" i="4" s="1"/>
  <c r="T154" i="4" a="1"/>
  <c r="W154" i="4" s="1"/>
  <c r="T156" i="4" a="1"/>
  <c r="W156" i="4" s="1"/>
  <c r="T171" i="4" a="1"/>
  <c r="W171" i="4" s="1"/>
  <c r="T176" i="4" a="1"/>
  <c r="W176" i="4" s="1"/>
  <c r="T180" i="4" a="1"/>
  <c r="W180" i="4" s="1"/>
  <c r="T202" i="4" a="1"/>
  <c r="T206" i="4" a="1"/>
  <c r="W206" i="4" s="1"/>
  <c r="T216" i="4" a="1"/>
  <c r="T37" i="4" a="1"/>
  <c r="T41" i="4" a="1"/>
  <c r="W41" i="4" s="1"/>
  <c r="T47" i="4" a="1"/>
  <c r="W47" i="4" s="1"/>
  <c r="T51" i="4" a="1"/>
  <c r="W51" i="4" s="1"/>
  <c r="T16" i="4" a="1"/>
  <c r="W16" i="4" s="1"/>
  <c r="T19" i="4" a="1"/>
  <c r="T23" i="4" a="1"/>
  <c r="T27" i="4" a="1"/>
  <c r="T42" i="4" a="1"/>
  <c r="T58" i="4" a="1"/>
  <c r="T65" i="4" a="1"/>
  <c r="T92" i="4" a="1"/>
  <c r="W92" i="4" s="1"/>
  <c r="T102" i="4" a="1"/>
  <c r="W102" i="4" s="1"/>
  <c r="T110" i="4" a="1"/>
  <c r="T125" i="4" a="1"/>
  <c r="T150" i="4" a="1"/>
  <c r="T166" i="4" a="1"/>
  <c r="W166" i="4" s="1"/>
  <c r="T169" i="4" a="1"/>
  <c r="T191" i="4" a="1"/>
  <c r="W191" i="4" s="1"/>
  <c r="T194" i="4" a="1"/>
  <c r="T203" i="4" a="1"/>
  <c r="W203" i="4" s="1"/>
  <c r="T208" i="4" a="1"/>
  <c r="T213" i="4" a="1"/>
  <c r="T217" i="4" a="1"/>
  <c r="W217" i="4" s="1"/>
  <c r="T226" i="4" a="1"/>
  <c r="T229" i="4" a="1"/>
  <c r="T233" i="4" a="1"/>
  <c r="W233" i="4" s="1"/>
  <c r="T246" i="4" a="1"/>
  <c r="W246" i="4" s="1"/>
  <c r="T249" i="4" a="1"/>
  <c r="T256" i="4" a="1"/>
  <c r="W256" i="4" s="1"/>
  <c r="T261" i="4" a="1"/>
  <c r="W261" i="4" s="1"/>
  <c r="T273" i="4" a="1"/>
  <c r="W273" i="4" s="1"/>
  <c r="T279" i="4" a="1"/>
  <c r="W279" i="4" s="1"/>
  <c r="T297" i="4" a="1"/>
  <c r="W297" i="4" s="1"/>
  <c r="T14" i="4" a="1"/>
  <c r="W14" i="4" s="1"/>
  <c r="T17" i="4" a="1"/>
  <c r="T49" i="4" a="1"/>
  <c r="T56" i="4" a="1"/>
  <c r="W56" i="4" s="1"/>
  <c r="T74" i="4" a="1"/>
  <c r="T97" i="4" a="1"/>
  <c r="W97" i="4" s="1"/>
  <c r="T104" i="4" a="1"/>
  <c r="T129" i="4" a="1"/>
  <c r="T134" i="4" a="1"/>
  <c r="W134" i="4" s="1"/>
  <c r="T148" i="4" a="1"/>
  <c r="W148" i="4" s="1"/>
  <c r="T158" i="4" a="1"/>
  <c r="W158" i="4" s="1"/>
  <c r="T167" i="4" a="1"/>
  <c r="W167" i="4" s="1"/>
  <c r="T192" i="4" a="1"/>
  <c r="W192" i="4" s="1"/>
  <c r="T210" i="4" a="1"/>
  <c r="W210" i="4" s="1"/>
  <c r="T218" i="4" a="1"/>
  <c r="W218" i="4" s="1"/>
  <c r="T234" i="4" a="1"/>
  <c r="T243" i="4" a="1"/>
  <c r="W243" i="4" s="1"/>
  <c r="T247" i="4" a="1"/>
  <c r="W247" i="4" s="1"/>
  <c r="X247" i="4" s="1"/>
  <c r="T264" i="4" a="1"/>
  <c r="T268" i="4" a="1"/>
  <c r="T282" i="4" a="1"/>
  <c r="W282" i="4" s="1"/>
  <c r="T285" i="4" a="1"/>
  <c r="W285" i="4" s="1"/>
  <c r="T287" i="4" a="1"/>
  <c r="T298" i="4" a="1"/>
  <c r="T302" i="4" a="1"/>
  <c r="T306" i="4" a="1"/>
  <c r="T18" i="4" a="1"/>
  <c r="W18" i="4" s="1"/>
  <c r="T24" i="4" a="1"/>
  <c r="W24" i="4" s="1"/>
  <c r="T70" i="4" a="1"/>
  <c r="W70" i="4" s="1"/>
  <c r="T76" i="4" a="1"/>
  <c r="W76" i="4" s="1"/>
  <c r="T91" i="4" a="1"/>
  <c r="W91" i="4" s="1"/>
  <c r="T100" i="4" a="1"/>
  <c r="W100" i="4" s="1"/>
  <c r="T105" i="4" a="1"/>
  <c r="W105" i="4" s="1"/>
  <c r="T115" i="4" a="1"/>
  <c r="W115" i="4" s="1"/>
  <c r="T139" i="4" a="1"/>
  <c r="W139" i="4" s="1"/>
  <c r="T144" i="4" a="1"/>
  <c r="W144" i="4" s="1"/>
  <c r="T159" i="4" a="1"/>
  <c r="W159" i="4" s="1"/>
  <c r="T165" i="4" a="1"/>
  <c r="T173" i="4" a="1"/>
  <c r="W173" i="4" s="1"/>
  <c r="T179" i="4" a="1"/>
  <c r="T185" i="4" a="1"/>
  <c r="W185" i="4" s="1"/>
  <c r="T193" i="4" a="1"/>
  <c r="T199" i="4" a="1"/>
  <c r="T212" i="4" a="1"/>
  <c r="T240" i="4" a="1"/>
  <c r="T270" i="4" a="1"/>
  <c r="W270" i="4" s="1"/>
  <c r="T275" i="4" a="1"/>
  <c r="W275" i="4" s="1"/>
  <c r="T278" i="4" a="1"/>
  <c r="T289" i="4" a="1"/>
  <c r="W289" i="4" s="1"/>
  <c r="T296" i="4" a="1"/>
  <c r="W296" i="4" s="1"/>
  <c r="T318" i="4" a="1"/>
  <c r="W318" i="4" s="1"/>
  <c r="T44" i="4" a="1"/>
  <c r="W44" i="4" s="1"/>
  <c r="T66" i="4" a="1"/>
  <c r="W66" i="4" s="1"/>
  <c r="T77" i="4" a="1"/>
  <c r="T87" i="4" a="1"/>
  <c r="T101" i="4" a="1"/>
  <c r="W101" i="4" s="1"/>
  <c r="T120" i="4" a="1"/>
  <c r="T132" i="4" a="1"/>
  <c r="W132" i="4" s="1"/>
  <c r="T136" i="4" a="1"/>
  <c r="W136" i="4" s="1"/>
  <c r="T160" i="4" a="1"/>
  <c r="W160" i="4" s="1"/>
  <c r="T174" i="4" a="1"/>
  <c r="W174" i="4" s="1"/>
  <c r="T186" i="4" a="1"/>
  <c r="W186" i="4" s="1"/>
  <c r="T200" i="4" a="1"/>
  <c r="T214" i="4" a="1"/>
  <c r="W214" i="4" s="1"/>
  <c r="T266" i="4" a="1"/>
  <c r="W266" i="4" s="1"/>
  <c r="T276" i="4" a="1"/>
  <c r="W276" i="4" s="1"/>
  <c r="T286" i="4" a="1"/>
  <c r="W286" i="4" s="1"/>
  <c r="T300" i="4" a="1"/>
  <c r="T315" i="4" a="1"/>
  <c r="W315" i="4" s="1"/>
  <c r="T322" i="4" a="1"/>
  <c r="T325" i="4" a="1"/>
  <c r="W325" i="4" s="1"/>
  <c r="T336" i="4" a="1"/>
  <c r="W336" i="4" s="1"/>
  <c r="T340" i="4" a="1"/>
  <c r="W340" i="4" s="1"/>
  <c r="T342" i="4" a="1"/>
  <c r="T351" i="4" a="1"/>
  <c r="T361" i="4" a="1"/>
  <c r="T365" i="4" a="1"/>
  <c r="W365" i="4" s="1"/>
  <c r="T383" i="4" a="1"/>
  <c r="T389" i="4" a="1"/>
  <c r="T394" i="4" a="1"/>
  <c r="W394" i="4" s="1"/>
  <c r="T400" i="4" a="1"/>
  <c r="W400" i="4" s="1"/>
  <c r="T407" i="4" a="1"/>
  <c r="W407" i="4" s="1"/>
  <c r="T410" i="4" a="1"/>
  <c r="W410" i="4" s="1"/>
  <c r="T419" i="4" a="1"/>
  <c r="W419" i="4" s="1"/>
  <c r="T434" i="4" a="1"/>
  <c r="W434" i="4" s="1"/>
  <c r="T441" i="4" a="1"/>
  <c r="W441" i="4" s="1"/>
  <c r="T443" i="4" a="1"/>
  <c r="T456" i="4" a="1"/>
  <c r="W456" i="4" s="1"/>
  <c r="T468" i="4" a="1"/>
  <c r="T477" i="4" a="1"/>
  <c r="W477" i="4" s="1"/>
  <c r="T492" i="4" a="1"/>
  <c r="W492" i="4" s="1"/>
  <c r="T498" i="4" a="1"/>
  <c r="W498" i="4" s="1"/>
  <c r="T501" i="4" a="1"/>
  <c r="W501" i="4" s="1"/>
  <c r="T503" i="4" a="1"/>
  <c r="W503" i="4" s="1"/>
  <c r="T507" i="4" a="1"/>
  <c r="W507" i="4" s="1"/>
  <c r="T516" i="4" a="1"/>
  <c r="T524" i="4" a="1"/>
  <c r="T532" i="4" a="1"/>
  <c r="T540" i="4" a="1"/>
  <c r="T548" i="4" a="1"/>
  <c r="T560" i="4" a="1"/>
  <c r="W560" i="4" s="1"/>
  <c r="T568" i="4" a="1"/>
  <c r="W568" i="4" s="1"/>
  <c r="T582" i="4" a="1"/>
  <c r="W582" i="4" s="1"/>
  <c r="T590" i="4" a="1"/>
  <c r="W590" i="4" s="1"/>
  <c r="T595" i="4" a="1"/>
  <c r="W595" i="4" s="1"/>
  <c r="T598" i="4" a="1"/>
  <c r="T601" i="4" a="1"/>
  <c r="W601" i="4" s="1"/>
  <c r="T607" i="4" a="1"/>
  <c r="T627" i="4" a="1"/>
  <c r="W627" i="4" s="1"/>
  <c r="T20" i="4" a="1"/>
  <c r="W20" i="4" s="1"/>
  <c r="T26" i="4" a="1"/>
  <c r="W26" i="4" s="1"/>
  <c r="T32" i="4" a="1"/>
  <c r="W32" i="4" s="1"/>
  <c r="T45" i="4" a="1"/>
  <c r="T96" i="4" a="1"/>
  <c r="W96" i="4" s="1"/>
  <c r="T121" i="4" a="1"/>
  <c r="W121" i="4" s="1"/>
  <c r="T190" i="4" a="1"/>
  <c r="T207" i="4" a="1"/>
  <c r="W207" i="4" s="1"/>
  <c r="X207" i="4" s="1"/>
  <c r="T222" i="4" a="1"/>
  <c r="T33" i="4" a="1"/>
  <c r="T52" i="4" a="1"/>
  <c r="T57" i="4" a="1"/>
  <c r="W57" i="4" s="1"/>
  <c r="T62" i="4" a="1"/>
  <c r="V62" i="4" s="1"/>
  <c r="AN62" i="4" s="1"/>
  <c r="T79" i="4" a="1"/>
  <c r="W79" i="4" s="1"/>
  <c r="T88" i="4" a="1"/>
  <c r="W88" i="4" s="1"/>
  <c r="T116" i="4" a="1"/>
  <c r="W116" i="4" s="1"/>
  <c r="T122" i="4" a="1"/>
  <c r="T130" i="4" a="1"/>
  <c r="W130" i="4" s="1"/>
  <c r="T145" i="4" a="1"/>
  <c r="T162" i="4" a="1"/>
  <c r="T182" i="4" a="1"/>
  <c r="T15" i="4" a="1"/>
  <c r="W15" i="4" s="1"/>
  <c r="T28" i="4" a="1"/>
  <c r="W28" i="4" s="1"/>
  <c r="T46" i="4" a="1"/>
  <c r="W46" i="4" s="1"/>
  <c r="T63" i="4" a="1"/>
  <c r="W63" i="4" s="1"/>
  <c r="T67" i="4" a="1"/>
  <c r="T72" i="4" a="1"/>
  <c r="T84" i="4" a="1"/>
  <c r="T117" i="4" a="1"/>
  <c r="W117" i="4" s="1"/>
  <c r="T123" i="4" a="1"/>
  <c r="W123" i="4" s="1"/>
  <c r="T137" i="4" a="1"/>
  <c r="T146" i="4" a="1"/>
  <c r="T152" i="4" a="1"/>
  <c r="W152" i="4" s="1"/>
  <c r="T163" i="4" a="1"/>
  <c r="W163" i="4" s="1"/>
  <c r="T168" i="4" a="1"/>
  <c r="W168" i="4" s="1"/>
  <c r="T183" i="4" a="1"/>
  <c r="W183" i="4" s="1"/>
  <c r="T187" i="4" a="1"/>
  <c r="T196" i="4" a="1"/>
  <c r="V196" i="4" s="1"/>
  <c r="AN196" i="4" s="1"/>
  <c r="T219" i="4" a="1"/>
  <c r="T224" i="4" a="1"/>
  <c r="W224" i="4" s="1"/>
  <c r="T232" i="4" a="1"/>
  <c r="T237" i="4" a="1"/>
  <c r="W237" i="4" s="1"/>
  <c r="T248" i="4" a="1"/>
  <c r="T253" i="4" a="1"/>
  <c r="W253" i="4" s="1"/>
  <c r="T258" i="4" a="1"/>
  <c r="W258" i="4" s="1"/>
  <c r="T260" i="4" a="1"/>
  <c r="W260" i="4" s="1"/>
  <c r="T269" i="4" a="1"/>
  <c r="W269" i="4" s="1"/>
  <c r="T272" i="4" a="1"/>
  <c r="W272" i="4" s="1"/>
  <c r="T277" i="4" a="1"/>
  <c r="W277" i="4" s="1"/>
  <c r="T283" i="4" a="1"/>
  <c r="W283" i="4" s="1"/>
  <c r="T290" i="4" a="1"/>
  <c r="T294" i="4" a="1"/>
  <c r="W294" i="4" s="1"/>
  <c r="T316" i="4" a="1"/>
  <c r="T324" i="4" a="1"/>
  <c r="W324" i="4" s="1"/>
  <c r="T330" i="4" a="1"/>
  <c r="T350" i="4" a="1"/>
  <c r="W350" i="4" s="1"/>
  <c r="T355" i="4" a="1"/>
  <c r="W355" i="4" s="1"/>
  <c r="T359" i="4" a="1"/>
  <c r="W359" i="4" s="1"/>
  <c r="T381" i="4" a="1"/>
  <c r="W381" i="4" s="1"/>
  <c r="T387" i="4" a="1"/>
  <c r="W387" i="4" s="1"/>
  <c r="T395" i="4" a="1"/>
  <c r="W395" i="4" s="1"/>
  <c r="T398" i="4" a="1"/>
  <c r="W398" i="4" s="1"/>
  <c r="T401" i="4" a="1"/>
  <c r="T405" i="4" a="1"/>
  <c r="T420" i="4" a="1"/>
  <c r="T428" i="4" a="1"/>
  <c r="T439" i="4" a="1"/>
  <c r="W439" i="4" s="1"/>
  <c r="T442" i="4" a="1"/>
  <c r="W442" i="4" s="1"/>
  <c r="T451" i="4" a="1"/>
  <c r="W451" i="4" s="1"/>
  <c r="T466" i="4" a="1"/>
  <c r="T473" i="4" a="1"/>
  <c r="W473" i="4" s="1"/>
  <c r="T475" i="4" a="1"/>
  <c r="W475" i="4" s="1"/>
  <c r="T488" i="4" a="1"/>
  <c r="W488" i="4" s="1"/>
  <c r="T493" i="4" a="1"/>
  <c r="W493" i="4" s="1"/>
  <c r="T505" i="4" a="1"/>
  <c r="T509" i="4" a="1"/>
  <c r="T563" i="4" a="1"/>
  <c r="W563" i="4" s="1"/>
  <c r="T566" i="4" a="1"/>
  <c r="T569" i="4" a="1"/>
  <c r="T580" i="4" a="1"/>
  <c r="W580" i="4" s="1"/>
  <c r="T591" i="4" a="1"/>
  <c r="W591" i="4" s="1"/>
  <c r="T596" i="4" a="1"/>
  <c r="W596" i="4" s="1"/>
  <c r="T613" i="4" a="1"/>
  <c r="T619" i="4" a="1"/>
  <c r="W619" i="4" s="1"/>
  <c r="T624" i="4" a="1"/>
  <c r="W624" i="4" s="1"/>
  <c r="T626" i="4" a="1"/>
  <c r="W626" i="4" s="1"/>
  <c r="T29" i="4" a="1"/>
  <c r="T48" i="4" a="1"/>
  <c r="W48" i="4" s="1"/>
  <c r="T59" i="4" a="1"/>
  <c r="W59" i="4" s="1"/>
  <c r="T69" i="4" a="1"/>
  <c r="W69" i="4" s="1"/>
  <c r="T94" i="4" a="1"/>
  <c r="T103" i="4" a="1"/>
  <c r="T109" i="4" a="1"/>
  <c r="W109" i="4" s="1"/>
  <c r="T114" i="4" a="1"/>
  <c r="W114" i="4" s="1"/>
  <c r="T138" i="4" a="1"/>
  <c r="W138" i="4" s="1"/>
  <c r="T143" i="4" a="1"/>
  <c r="W143" i="4" s="1"/>
  <c r="T153" i="4" a="1"/>
  <c r="T172" i="4" a="1"/>
  <c r="W172" i="4" s="1"/>
  <c r="T177" i="4" a="1"/>
  <c r="T228" i="4" a="1"/>
  <c r="T50" i="4" a="1"/>
  <c r="W50" i="4" s="1"/>
  <c r="T55" i="4" a="1"/>
  <c r="T60" i="4" a="1"/>
  <c r="W60" i="4" s="1"/>
  <c r="T64" i="4" a="1"/>
  <c r="T75" i="4" a="1"/>
  <c r="W75" i="4" s="1"/>
  <c r="T81" i="4" a="1"/>
  <c r="W81" i="4" s="1"/>
  <c r="T86" i="4" a="1"/>
  <c r="W86" i="4" s="1"/>
  <c r="T95" i="4" a="1"/>
  <c r="W95" i="4" s="1"/>
  <c r="T99" i="4" a="1"/>
  <c r="T119" i="4" a="1"/>
  <c r="V119" i="4" s="1"/>
  <c r="AN119" i="4" s="1"/>
  <c r="T135" i="4" a="1"/>
  <c r="W135" i="4" s="1"/>
  <c r="T149" i="4" a="1"/>
  <c r="T178" i="4" a="1"/>
  <c r="T184" i="4" a="1"/>
  <c r="T189" i="4" a="1"/>
  <c r="W189" i="4" s="1"/>
  <c r="T205" i="4" a="1"/>
  <c r="T215" i="4" a="1"/>
  <c r="W215" i="4" s="1"/>
  <c r="T225" i="4" a="1"/>
  <c r="V225" i="4" s="1"/>
  <c r="AN225" i="4" s="1"/>
  <c r="T235" i="4" a="1"/>
  <c r="W235" i="4" s="1"/>
  <c r="T244" i="4" a="1"/>
  <c r="T251" i="4" a="1"/>
  <c r="T263" i="4" a="1"/>
  <c r="T288" i="4" a="1"/>
  <c r="T293" i="4" a="1"/>
  <c r="T299" i="4" a="1"/>
  <c r="W299" i="4" s="1"/>
  <c r="T321" i="4" a="1"/>
  <c r="W321" i="4" s="1"/>
  <c r="T334" i="4" a="1"/>
  <c r="T339" i="4" a="1"/>
  <c r="T354" i="4" a="1"/>
  <c r="T369" i="4" a="1"/>
  <c r="T385" i="4" a="1"/>
  <c r="T404" i="4" a="1"/>
  <c r="T409" i="4" a="1"/>
  <c r="W409" i="4" s="1"/>
  <c r="T425" i="4" a="1"/>
  <c r="T431" i="4" a="1"/>
  <c r="W431" i="4" s="1"/>
  <c r="T436" i="4" a="1"/>
  <c r="T440" i="4" a="1"/>
  <c r="T453" i="4" a="1"/>
  <c r="T457" i="4" a="1"/>
  <c r="T463" i="4" a="1"/>
  <c r="W463" i="4" s="1"/>
  <c r="T472" i="4" a="1"/>
  <c r="T22" i="4" a="1"/>
  <c r="W22" i="4" s="1"/>
  <c r="T68" i="4" a="1"/>
  <c r="W68" i="4" s="1"/>
  <c r="T108" i="4" a="1"/>
  <c r="T141" i="4" a="1"/>
  <c r="T236" i="4" a="1"/>
  <c r="W236" i="4" s="1"/>
  <c r="T245" i="4" a="1"/>
  <c r="W245" i="4" s="1"/>
  <c r="T252" i="4" a="1"/>
  <c r="W252" i="4" s="1"/>
  <c r="T259" i="4" a="1"/>
  <c r="W259" i="4" s="1"/>
  <c r="T271" i="4" a="1"/>
  <c r="T295" i="4" a="1"/>
  <c r="W295" i="4" s="1"/>
  <c r="T301" i="4" a="1"/>
  <c r="W301" i="4" s="1"/>
  <c r="T309" i="4" a="1"/>
  <c r="W309" i="4" s="1"/>
  <c r="T313" i="4" a="1"/>
  <c r="T326" i="4" a="1"/>
  <c r="W326" i="4" s="1"/>
  <c r="T344" i="4" a="1"/>
  <c r="W344" i="4" s="1"/>
  <c r="T347" i="4" a="1"/>
  <c r="W347" i="4" s="1"/>
  <c r="T352" i="4" a="1"/>
  <c r="W352" i="4" s="1"/>
  <c r="T356" i="4" a="1"/>
  <c r="W356" i="4" s="1"/>
  <c r="T377" i="4" a="1"/>
  <c r="T382" i="4" a="1"/>
  <c r="W382" i="4" s="1"/>
  <c r="T406" i="4" a="1"/>
  <c r="W406" i="4" s="1"/>
  <c r="T422" i="4" a="1"/>
  <c r="W422" i="4" s="1"/>
  <c r="T426" i="4" a="1"/>
  <c r="W426" i="4" s="1"/>
  <c r="T432" i="4" a="1"/>
  <c r="W432" i="4" s="1"/>
  <c r="T437" i="4" a="1"/>
  <c r="T454" i="4" a="1"/>
  <c r="W454" i="4" s="1"/>
  <c r="T458" i="4" a="1"/>
  <c r="W458" i="4" s="1"/>
  <c r="T469" i="4" a="1"/>
  <c r="T486" i="4" a="1"/>
  <c r="W486" i="4" s="1"/>
  <c r="T490" i="4" a="1"/>
  <c r="T496" i="4" a="1"/>
  <c r="W496" i="4" s="1"/>
  <c r="T499" i="4" a="1"/>
  <c r="T512" i="4" a="1"/>
  <c r="T515" i="4" a="1"/>
  <c r="W515" i="4" s="1"/>
  <c r="T526" i="4" a="1"/>
  <c r="W526" i="4" s="1"/>
  <c r="T537" i="4" a="1"/>
  <c r="W537" i="4" s="1"/>
  <c r="T544" i="4" a="1"/>
  <c r="T547" i="4" a="1"/>
  <c r="W547" i="4" s="1"/>
  <c r="T558" i="4" a="1"/>
  <c r="W558" i="4" s="1"/>
  <c r="T562" i="4" a="1"/>
  <c r="T574" i="4" a="1"/>
  <c r="W574" i="4" s="1"/>
  <c r="T594" i="4" a="1"/>
  <c r="T602" i="4" a="1"/>
  <c r="T635" i="4" a="1"/>
  <c r="W635" i="4" s="1"/>
  <c r="T638" i="4" a="1"/>
  <c r="W638" i="4" s="1"/>
  <c r="T641" i="4" a="1"/>
  <c r="W641" i="4" s="1"/>
  <c r="T643" i="4" a="1"/>
  <c r="W643" i="4" s="1"/>
  <c r="T646" i="4" a="1"/>
  <c r="W646" i="4" s="1"/>
  <c r="T649" i="4" a="1"/>
  <c r="W649" i="4" s="1"/>
  <c r="T651" i="4" a="1"/>
  <c r="T672" i="4" a="1"/>
  <c r="W672" i="4" s="1"/>
  <c r="T684" i="4" a="1"/>
  <c r="T694" i="4" a="1"/>
  <c r="W694" i="4" s="1"/>
  <c r="T701" i="4" a="1"/>
  <c r="T705" i="4" a="1"/>
  <c r="T708" i="4" a="1"/>
  <c r="T711" i="4" a="1"/>
  <c r="W711" i="4" s="1"/>
  <c r="T718" i="4" a="1"/>
  <c r="W718" i="4" s="1"/>
  <c r="T721" i="4" a="1"/>
  <c r="T728" i="4" a="1"/>
  <c r="W728" i="4" s="1"/>
  <c r="T731" i="4" a="1"/>
  <c r="W731" i="4" s="1"/>
  <c r="T746" i="4" a="1"/>
  <c r="W746" i="4" s="1"/>
  <c r="T753" i="4" a="1"/>
  <c r="T760" i="4" a="1"/>
  <c r="T763" i="4" a="1"/>
  <c r="T782" i="4" a="1"/>
  <c r="W782" i="4" s="1"/>
  <c r="T786" i="4" a="1"/>
  <c r="W786" i="4" s="1"/>
  <c r="T789" i="4" a="1"/>
  <c r="T796" i="4" a="1"/>
  <c r="T817" i="4" a="1"/>
  <c r="W817" i="4" s="1"/>
  <c r="T821" i="4" a="1"/>
  <c r="W821" i="4" s="1"/>
  <c r="T828" i="4" a="1"/>
  <c r="W828" i="4" s="1"/>
  <c r="T846" i="4" a="1"/>
  <c r="W846" i="4" s="1"/>
  <c r="T857" i="4" a="1"/>
  <c r="T861" i="4" a="1"/>
  <c r="T866" i="4" a="1"/>
  <c r="T870" i="4" a="1"/>
  <c r="T874" i="4" a="1"/>
  <c r="W874" i="4" s="1"/>
  <c r="T73" i="4" a="1"/>
  <c r="W73" i="4" s="1"/>
  <c r="T188" i="4" a="1"/>
  <c r="W188" i="4" s="1"/>
  <c r="T265" i="4" a="1"/>
  <c r="W265" i="4" s="1"/>
  <c r="T303" i="4" a="1"/>
  <c r="T80" i="4" a="1"/>
  <c r="T118" i="4" a="1"/>
  <c r="W118" i="4" s="1"/>
  <c r="T230" i="4" a="1"/>
  <c r="W230" i="4" s="1"/>
  <c r="T238" i="4" a="1"/>
  <c r="W238" i="4" s="1"/>
  <c r="T254" i="4" a="1"/>
  <c r="T284" i="4" a="1"/>
  <c r="W284" i="4" s="1"/>
  <c r="T304" i="4" a="1"/>
  <c r="T40" i="4" a="1"/>
  <c r="W40" i="4" s="1"/>
  <c r="T85" i="4" a="1"/>
  <c r="W85" i="4" s="1"/>
  <c r="T124" i="4" a="1"/>
  <c r="W124" i="4" s="1"/>
  <c r="T197" i="4" a="1"/>
  <c r="T220" i="4" a="1"/>
  <c r="W220" i="4" s="1"/>
  <c r="T231" i="4" a="1"/>
  <c r="W231" i="4" s="1"/>
  <c r="T255" i="4" a="1"/>
  <c r="W255" i="4" s="1"/>
  <c r="T267" i="4" a="1"/>
  <c r="T280" i="4" a="1"/>
  <c r="W280" i="4" s="1"/>
  <c r="T305" i="4" a="1"/>
  <c r="W305" i="4" s="1"/>
  <c r="T311" i="4" a="1"/>
  <c r="W311" i="4" s="1"/>
  <c r="T319" i="4" a="1"/>
  <c r="T323" i="4" a="1"/>
  <c r="T349" i="4" a="1"/>
  <c r="T397" i="4" a="1"/>
  <c r="W397" i="4" s="1"/>
  <c r="T418" i="4" a="1"/>
  <c r="T433" i="4" a="1"/>
  <c r="T450" i="4" a="1"/>
  <c r="T465" i="4" a="1"/>
  <c r="T482" i="4" a="1"/>
  <c r="T487" i="4" a="1"/>
  <c r="W487" i="4" s="1"/>
  <c r="T497" i="4" a="1"/>
  <c r="T510" i="4" a="1"/>
  <c r="W510" i="4" s="1"/>
  <c r="T517" i="4" a="1"/>
  <c r="W517" i="4" s="1"/>
  <c r="T527" i="4" a="1"/>
  <c r="W527" i="4" s="1"/>
  <c r="T538" i="4" a="1"/>
  <c r="W538" i="4" s="1"/>
  <c r="T549" i="4" a="1"/>
  <c r="W549" i="4" s="1"/>
  <c r="T576" i="4" a="1"/>
  <c r="T581" i="4" a="1"/>
  <c r="T586" i="4" a="1"/>
  <c r="W586" i="4" s="1"/>
  <c r="T600" i="4" a="1"/>
  <c r="W600" i="4" s="1"/>
  <c r="T609" i="4" a="1"/>
  <c r="W609" i="4" s="1"/>
  <c r="T615" i="4" a="1"/>
  <c r="W615" i="4" s="1"/>
  <c r="T618" i="4" a="1"/>
  <c r="W618" i="4" s="1"/>
  <c r="T656" i="4" a="1"/>
  <c r="W656" i="4" s="1"/>
  <c r="T659" i="4" a="1"/>
  <c r="W659" i="4" s="1"/>
  <c r="T665" i="4" a="1"/>
  <c r="W665" i="4" s="1"/>
  <c r="T677" i="4" a="1"/>
  <c r="V677" i="4" s="1"/>
  <c r="AN677" i="4" s="1"/>
  <c r="T682" i="4" a="1"/>
  <c r="W682" i="4" s="1"/>
  <c r="T689" i="4" a="1"/>
  <c r="T726" i="4" a="1"/>
  <c r="W726" i="4" s="1"/>
  <c r="T733" i="4" a="1"/>
  <c r="T740" i="4" a="1"/>
  <c r="W740" i="4" s="1"/>
  <c r="T743" i="4" a="1"/>
  <c r="W743" i="4" s="1"/>
  <c r="T758" i="4" a="1"/>
  <c r="W758" i="4" s="1"/>
  <c r="T771" i="4" a="1"/>
  <c r="W771" i="4" s="1"/>
  <c r="T800" i="4" a="1"/>
  <c r="W800" i="4" s="1"/>
  <c r="T805" i="4" a="1"/>
  <c r="W805" i="4" s="1"/>
  <c r="T812" i="4" a="1"/>
  <c r="T818" i="4" a="1"/>
  <c r="T825" i="4" a="1"/>
  <c r="W825" i="4" s="1"/>
  <c r="T835" i="4" a="1"/>
  <c r="W835" i="4" s="1"/>
  <c r="T843" i="4" a="1"/>
  <c r="T847" i="4" a="1"/>
  <c r="W847" i="4" s="1"/>
  <c r="T851" i="4" a="1"/>
  <c r="W851" i="4" s="1"/>
  <c r="T855" i="4" a="1"/>
  <c r="T862" i="4" a="1"/>
  <c r="W862" i="4" s="1"/>
  <c r="T864" i="4" a="1"/>
  <c r="W864" i="4" s="1"/>
  <c r="T868" i="4" a="1"/>
  <c r="W868" i="4" s="1"/>
  <c r="T872" i="4" a="1"/>
  <c r="W872" i="4" s="1"/>
  <c r="T93" i="4" a="1"/>
  <c r="T131" i="4" a="1"/>
  <c r="W131" i="4" s="1"/>
  <c r="T211" i="4" a="1"/>
  <c r="W211" i="4" s="1"/>
  <c r="T223" i="4" a="1"/>
  <c r="T242" i="4" a="1"/>
  <c r="T250" i="4" a="1"/>
  <c r="W250" i="4" s="1"/>
  <c r="T257" i="4" a="1"/>
  <c r="T262" i="4" a="1"/>
  <c r="W262" i="4" s="1"/>
  <c r="T292" i="4" a="1"/>
  <c r="W292" i="4" s="1"/>
  <c r="T307" i="4" a="1"/>
  <c r="W307" i="4" s="1"/>
  <c r="T281" i="4" a="1"/>
  <c r="W281" i="4" s="1"/>
  <c r="T308" i="4" a="1"/>
  <c r="W308" i="4" s="1"/>
  <c r="T312" i="4" a="1"/>
  <c r="W312" i="4" s="1"/>
  <c r="T329" i="4" a="1"/>
  <c r="W329" i="4" s="1"/>
  <c r="T337" i="4" a="1"/>
  <c r="W337" i="4" s="1"/>
  <c r="T343" i="4" a="1"/>
  <c r="W343" i="4" s="1"/>
  <c r="T364" i="4" a="1"/>
  <c r="W364" i="4" s="1"/>
  <c r="T376" i="4" a="1"/>
  <c r="W376" i="4" s="1"/>
  <c r="T384" i="4" a="1"/>
  <c r="W384" i="4" s="1"/>
  <c r="T390" i="4" a="1"/>
  <c r="T402" i="4" a="1"/>
  <c r="T408" i="4" a="1"/>
  <c r="T414" i="4" a="1"/>
  <c r="T430" i="4" a="1"/>
  <c r="W430" i="4" s="1"/>
  <c r="T444" i="4" a="1"/>
  <c r="W444" i="4" s="1"/>
  <c r="T459" i="4" a="1"/>
  <c r="T474" i="4" a="1"/>
  <c r="W474" i="4" s="1"/>
  <c r="T479" i="4" a="1"/>
  <c r="W479" i="4" s="1"/>
  <c r="T485" i="4" a="1"/>
  <c r="T514" i="4" a="1"/>
  <c r="W514" i="4" s="1"/>
  <c r="T523" i="4" a="1"/>
  <c r="W523" i="4" s="1"/>
  <c r="T533" i="4" a="1"/>
  <c r="W533" i="4" s="1"/>
  <c r="T552" i="4" a="1"/>
  <c r="T579" i="4" a="1"/>
  <c r="T585" i="4" a="1"/>
  <c r="W585" i="4" s="1"/>
  <c r="T605" i="4" a="1"/>
  <c r="T612" i="4" a="1"/>
  <c r="W612" i="4" s="1"/>
  <c r="T617" i="4" a="1"/>
  <c r="T622" i="4" a="1"/>
  <c r="W622" i="4" s="1"/>
  <c r="T630" i="4" a="1"/>
  <c r="W630" i="4" s="1"/>
  <c r="T634" i="4" a="1"/>
  <c r="W634" i="4" s="1"/>
  <c r="T653" i="4" a="1"/>
  <c r="W653" i="4" s="1"/>
  <c r="T667" i="4" a="1"/>
  <c r="W667" i="4" s="1"/>
  <c r="T671" i="4" a="1"/>
  <c r="T683" i="4" a="1"/>
  <c r="W683" i="4" s="1"/>
  <c r="T688" i="4" a="1"/>
  <c r="W688" i="4" s="1"/>
  <c r="T693" i="4" a="1"/>
  <c r="W693" i="4" s="1"/>
  <c r="T712" i="4" a="1"/>
  <c r="T739" i="4" a="1"/>
  <c r="W739" i="4" s="1"/>
  <c r="T749" i="4" a="1"/>
  <c r="T754" i="4" a="1"/>
  <c r="W754" i="4" s="1"/>
  <c r="T768" i="4" a="1"/>
  <c r="W768" i="4" s="1"/>
  <c r="T773" i="4" a="1"/>
  <c r="T778" i="4" a="1"/>
  <c r="W778" i="4" s="1"/>
  <c r="T787" i="4" a="1"/>
  <c r="W787" i="4" s="1"/>
  <c r="T792" i="4" a="1"/>
  <c r="T806" i="4" a="1"/>
  <c r="T811" i="4" a="1"/>
  <c r="T820" i="4" a="1"/>
  <c r="W820" i="4" s="1"/>
  <c r="T830" i="4" a="1"/>
  <c r="W830" i="4" s="1"/>
  <c r="T833" i="4" a="1"/>
  <c r="T838" i="4" a="1"/>
  <c r="T845" i="4" a="1"/>
  <c r="T89" i="4" a="1"/>
  <c r="W89" i="4" s="1"/>
  <c r="T371" i="4" a="1"/>
  <c r="W371" i="4" s="1"/>
  <c r="T378" i="4" a="1"/>
  <c r="W378" i="4" s="1"/>
  <c r="T391" i="4" a="1"/>
  <c r="W391" i="4" s="1"/>
  <c r="T403" i="4" a="1"/>
  <c r="W403" i="4" s="1"/>
  <c r="T415" i="4" a="1"/>
  <c r="W415" i="4" s="1"/>
  <c r="T423" i="4" a="1"/>
  <c r="W423" i="4" s="1"/>
  <c r="T445" i="4" a="1"/>
  <c r="W445" i="4" s="1"/>
  <c r="T460" i="4" a="1"/>
  <c r="T494" i="4" a="1"/>
  <c r="W494" i="4" s="1"/>
  <c r="T519" i="4" a="1"/>
  <c r="W519" i="4" s="1"/>
  <c r="T529" i="4" a="1"/>
  <c r="W529" i="4" s="1"/>
  <c r="T553" i="4" a="1"/>
  <c r="W553" i="4" s="1"/>
  <c r="T557" i="4" a="1"/>
  <c r="W557" i="4" s="1"/>
  <c r="T573" i="4" a="1"/>
  <c r="T642" i="4" a="1"/>
  <c r="W642" i="4" s="1"/>
  <c r="T658" i="4" a="1"/>
  <c r="W658" i="4" s="1"/>
  <c r="T662" i="4" a="1"/>
  <c r="W662" i="4" s="1"/>
  <c r="T668" i="4" a="1"/>
  <c r="W668" i="4" s="1"/>
  <c r="T673" i="4" a="1"/>
  <c r="W673" i="4" s="1"/>
  <c r="T685" i="4" a="1"/>
  <c r="W685" i="4" s="1"/>
  <c r="T699" i="4" a="1"/>
  <c r="W699" i="4" s="1"/>
  <c r="T703" i="4" a="1"/>
  <c r="T713" i="4" a="1"/>
  <c r="T717" i="4" a="1"/>
  <c r="T735" i="4" a="1"/>
  <c r="W735" i="4" s="1"/>
  <c r="T745" i="4" a="1"/>
  <c r="T750" i="4" a="1"/>
  <c r="W750" i="4" s="1"/>
  <c r="T764" i="4" a="1"/>
  <c r="W764" i="4" s="1"/>
  <c r="T769" i="4" a="1"/>
  <c r="T788" i="4" a="1"/>
  <c r="T793" i="4" a="1"/>
  <c r="T798" i="4" a="1"/>
  <c r="W798" i="4" s="1"/>
  <c r="T807" i="4" a="1"/>
  <c r="W807" i="4" s="1"/>
  <c r="T813" i="4" a="1"/>
  <c r="T816" i="4" a="1"/>
  <c r="W816" i="4" s="1"/>
  <c r="T834" i="4" a="1"/>
  <c r="T839" i="4" a="1"/>
  <c r="T849" i="4" a="1"/>
  <c r="W849" i="4" s="1"/>
  <c r="T860" i="4" a="1"/>
  <c r="T869" i="4" a="1"/>
  <c r="W869" i="4" s="1"/>
  <c r="T881" i="4" a="1"/>
  <c r="T886" i="4" a="1"/>
  <c r="T903" i="4" a="1"/>
  <c r="W903" i="4" s="1"/>
  <c r="T909" i="4" a="1"/>
  <c r="T917" i="4" a="1"/>
  <c r="W917" i="4" s="1"/>
  <c r="T924" i="4" a="1"/>
  <c r="T938" i="4" a="1"/>
  <c r="W938" i="4" s="1"/>
  <c r="T946" i="4" a="1"/>
  <c r="T958" i="4" a="1"/>
  <c r="W958" i="4" s="1"/>
  <c r="T960" i="4" a="1"/>
  <c r="W960" i="4" s="1"/>
  <c r="T965" i="4" a="1"/>
  <c r="W965" i="4" s="1"/>
  <c r="T976" i="4" a="1"/>
  <c r="T988" i="4" a="1"/>
  <c r="W988" i="4" s="1"/>
  <c r="T991" i="4" a="1"/>
  <c r="W991" i="4" s="1"/>
  <c r="T993" i="4" a="1"/>
  <c r="W993" i="4" s="1"/>
  <c r="T1004" i="4" a="1"/>
  <c r="W1004" i="4" s="1"/>
  <c r="T1028" i="4" a="1"/>
  <c r="W1028" i="4" s="1"/>
  <c r="T1032" i="4" a="1"/>
  <c r="W1032" i="4" s="1"/>
  <c r="T1035" i="4" a="1"/>
  <c r="T1038" i="4" a="1"/>
  <c r="W1038" i="4" s="1"/>
  <c r="T1053" i="4" a="1"/>
  <c r="W1053" i="4" s="1"/>
  <c r="T1059" i="4" a="1"/>
  <c r="T1062" i="4" a="1"/>
  <c r="W1062" i="4" s="1"/>
  <c r="T1069" i="4" a="1"/>
  <c r="T1084" i="4" a="1"/>
  <c r="W1084" i="4" s="1"/>
  <c r="T1090" i="4" a="1"/>
  <c r="T1098" i="4" a="1"/>
  <c r="W1098" i="4" s="1"/>
  <c r="T1105" i="4" a="1"/>
  <c r="W1105" i="4" s="1"/>
  <c r="T1113" i="4" a="1"/>
  <c r="W1113" i="4" s="1"/>
  <c r="T1116" i="4" a="1"/>
  <c r="W1116" i="4" s="1"/>
  <c r="T1136" i="4" a="1"/>
  <c r="W1136" i="4" s="1"/>
  <c r="T1143" i="4" a="1"/>
  <c r="W1143" i="4" s="1"/>
  <c r="T1152" i="4" a="1"/>
  <c r="W1152" i="4" s="1"/>
  <c r="T1164" i="4" a="1"/>
  <c r="W1164" i="4" s="1"/>
  <c r="T1180" i="4" a="1"/>
  <c r="W1180" i="4" s="1"/>
  <c r="T1184" i="4" a="1"/>
  <c r="W1184" i="4" s="1"/>
  <c r="T1193" i="4" a="1"/>
  <c r="W1193" i="4" s="1"/>
  <c r="T1198" i="4" a="1"/>
  <c r="T1201" i="4" a="1"/>
  <c r="W1201" i="4" s="1"/>
  <c r="T1206" i="4" a="1"/>
  <c r="W1206" i="4" s="1"/>
  <c r="T1210" i="4" a="1"/>
  <c r="W1210" i="4" s="1"/>
  <c r="T1230" i="4" a="1"/>
  <c r="W1230" i="4" s="1"/>
  <c r="T1233" i="4" a="1"/>
  <c r="W1233" i="4" s="1"/>
  <c r="T1242" i="4" a="1"/>
  <c r="W1242" i="4" s="1"/>
  <c r="T1245" i="4" a="1"/>
  <c r="W1245" i="4" s="1"/>
  <c r="T1247" i="4" a="1"/>
  <c r="W1247" i="4" s="1"/>
  <c r="T1251" i="4" a="1"/>
  <c r="W1251" i="4" s="1"/>
  <c r="T1268" i="4" a="1"/>
  <c r="W1268" i="4" s="1"/>
  <c r="T1274" i="4" a="1"/>
  <c r="W1274" i="4" s="1"/>
  <c r="T1277" i="4" a="1"/>
  <c r="W1277" i="4" s="1"/>
  <c r="T1280" i="4" a="1"/>
  <c r="W1280" i="4" s="1"/>
  <c r="T1288" i="4" a="1"/>
  <c r="W1288" i="4" s="1"/>
  <c r="T1301" i="4" a="1"/>
  <c r="T1308" i="4" a="1"/>
  <c r="W1308" i="4" s="1"/>
  <c r="T1312" i="4" a="1"/>
  <c r="W1312" i="4" s="1"/>
  <c r="T1314" i="4" a="1"/>
  <c r="T1318" i="4" a="1"/>
  <c r="W1318" i="4" s="1"/>
  <c r="T1329" i="4" a="1"/>
  <c r="W1329" i="4" s="1"/>
  <c r="X1329" i="4" s="1"/>
  <c r="T1340" i="4" a="1"/>
  <c r="W1340" i="4" s="1"/>
  <c r="T317" i="4" a="1"/>
  <c r="T338" i="4" a="1"/>
  <c r="T357" i="4" a="1"/>
  <c r="W357" i="4" s="1"/>
  <c r="T366" i="4" a="1"/>
  <c r="T396" i="4" a="1"/>
  <c r="W396" i="4" s="1"/>
  <c r="T416" i="4" a="1"/>
  <c r="W416" i="4" s="1"/>
  <c r="T452" i="4" a="1"/>
  <c r="T461" i="4" a="1"/>
  <c r="W461" i="4" s="1"/>
  <c r="T470" i="4" a="1"/>
  <c r="W470" i="4" s="1"/>
  <c r="T480" i="4" a="1"/>
  <c r="W480" i="4" s="1"/>
  <c r="T504" i="4" a="1"/>
  <c r="T520" i="4" a="1"/>
  <c r="W520" i="4" s="1"/>
  <c r="T525" i="4" a="1"/>
  <c r="W525" i="4" s="1"/>
  <c r="T534" i="4" a="1"/>
  <c r="W534" i="4" s="1"/>
  <c r="T543" i="4" a="1"/>
  <c r="W543" i="4" s="1"/>
  <c r="T606" i="4" a="1"/>
  <c r="W606" i="4" s="1"/>
  <c r="T614" i="4" a="1"/>
  <c r="T164" i="4" a="1"/>
  <c r="W164" i="4" s="1"/>
  <c r="T310" i="4" a="1"/>
  <c r="T331" i="4" a="1"/>
  <c r="W331" i="4" s="1"/>
  <c r="T345" i="4" a="1"/>
  <c r="T358" i="4" a="1"/>
  <c r="W358" i="4" s="1"/>
  <c r="T367" i="4" a="1"/>
  <c r="W367" i="4" s="1"/>
  <c r="T372" i="4" a="1"/>
  <c r="W372" i="4" s="1"/>
  <c r="T379" i="4" a="1"/>
  <c r="T386" i="4" a="1"/>
  <c r="W386" i="4" s="1"/>
  <c r="T424" i="4" a="1"/>
  <c r="W424" i="4" s="1"/>
  <c r="T446" i="4" a="1"/>
  <c r="T462" i="4" a="1"/>
  <c r="W462" i="4" s="1"/>
  <c r="T476" i="4" a="1"/>
  <c r="W476" i="4" s="1"/>
  <c r="T500" i="4" a="1"/>
  <c r="W500" i="4" s="1"/>
  <c r="T506" i="4" a="1"/>
  <c r="W506" i="4" s="1"/>
  <c r="T521" i="4" a="1"/>
  <c r="W521" i="4" s="1"/>
  <c r="T530" i="4" a="1"/>
  <c r="W530" i="4" s="1"/>
  <c r="T539" i="4" a="1"/>
  <c r="W539" i="4" s="1"/>
  <c r="X539" i="4" s="1"/>
  <c r="T559" i="4" a="1"/>
  <c r="W559" i="4" s="1"/>
  <c r="T564" i="4" a="1"/>
  <c r="W564" i="4" s="1"/>
  <c r="T583" i="4" a="1"/>
  <c r="W583" i="4" s="1"/>
  <c r="T587" i="4" a="1"/>
  <c r="W587" i="4" s="1"/>
  <c r="T592" i="4" a="1"/>
  <c r="W592" i="4" s="1"/>
  <c r="T623" i="4" a="1"/>
  <c r="T631" i="4" a="1"/>
  <c r="W631" i="4" s="1"/>
  <c r="T636" i="4" a="1"/>
  <c r="W636" i="4" s="1"/>
  <c r="T639" i="4" a="1"/>
  <c r="W639" i="4" s="1"/>
  <c r="T650" i="4" a="1"/>
  <c r="W650" i="4" s="1"/>
  <c r="T654" i="4" a="1"/>
  <c r="W654" i="4" s="1"/>
  <c r="T669" i="4" a="1"/>
  <c r="W669" i="4" s="1"/>
  <c r="T706" i="4" a="1"/>
  <c r="W706" i="4" s="1"/>
  <c r="T710" i="4" a="1"/>
  <c r="W710" i="4" s="1"/>
  <c r="T714" i="4" a="1"/>
  <c r="W714" i="4" s="1"/>
  <c r="T732" i="4" a="1"/>
  <c r="T737" i="4" a="1"/>
  <c r="T204" i="4" a="1"/>
  <c r="W204" i="4" s="1"/>
  <c r="T274" i="4" a="1"/>
  <c r="T332" i="4" a="1"/>
  <c r="W332" i="4" s="1"/>
  <c r="T346" i="4" a="1"/>
  <c r="W346" i="4" s="1"/>
  <c r="T353" i="4" a="1"/>
  <c r="W353" i="4" s="1"/>
  <c r="X353" i="4" s="1"/>
  <c r="T368" i="4" a="1"/>
  <c r="W368" i="4" s="1"/>
  <c r="T373" i="4" a="1"/>
  <c r="T380" i="4" a="1"/>
  <c r="W380" i="4" s="1"/>
  <c r="T392" i="4" a="1"/>
  <c r="W392" i="4" s="1"/>
  <c r="T411" i="4" a="1"/>
  <c r="T417" i="4" a="1"/>
  <c r="T435" i="4" a="1"/>
  <c r="W435" i="4" s="1"/>
  <c r="T447" i="4" a="1"/>
  <c r="W447" i="4" s="1"/>
  <c r="T455" i="4" a="1"/>
  <c r="W455" i="4" s="1"/>
  <c r="T471" i="4" a="1"/>
  <c r="W471" i="4" s="1"/>
  <c r="T481" i="4" a="1"/>
  <c r="W481" i="4" s="1"/>
  <c r="T495" i="4" a="1"/>
  <c r="W495" i="4" s="1"/>
  <c r="T511" i="4" a="1"/>
  <c r="W511" i="4" s="1"/>
  <c r="T535" i="4" a="1"/>
  <c r="W535" i="4" s="1"/>
  <c r="T545" i="4" a="1"/>
  <c r="W545" i="4" s="1"/>
  <c r="T554" i="4" a="1"/>
  <c r="W554" i="4" s="1"/>
  <c r="T575" i="4" a="1"/>
  <c r="T608" i="4" a="1"/>
  <c r="T628" i="4" a="1"/>
  <c r="W628" i="4" s="1"/>
  <c r="T632" i="4" a="1"/>
  <c r="W632" i="4" s="1"/>
  <c r="T640" i="4" a="1"/>
  <c r="W640" i="4" s="1"/>
  <c r="T666" i="4" a="1"/>
  <c r="W666" i="4" s="1"/>
  <c r="T670" i="4" a="1"/>
  <c r="W670" i="4" s="1"/>
  <c r="T686" i="4" a="1"/>
  <c r="W686" i="4" s="1"/>
  <c r="T727" i="4" a="1"/>
  <c r="W727" i="4" s="1"/>
  <c r="T742" i="4" a="1"/>
  <c r="W742" i="4" s="1"/>
  <c r="T751" i="4" a="1"/>
  <c r="W751" i="4" s="1"/>
  <c r="T756" i="4" a="1"/>
  <c r="T761" i="4" a="1"/>
  <c r="T780" i="4" a="1"/>
  <c r="T785" i="4" a="1"/>
  <c r="W785" i="4" s="1"/>
  <c r="T799" i="4" a="1"/>
  <c r="W799" i="4" s="1"/>
  <c r="T804" i="4" a="1"/>
  <c r="W804" i="4" s="1"/>
  <c r="T809" i="4" a="1"/>
  <c r="W809" i="4" s="1"/>
  <c r="T814" i="4" a="1"/>
  <c r="W814" i="4" s="1"/>
  <c r="T827" i="4" a="1"/>
  <c r="T836" i="4" a="1"/>
  <c r="W836" i="4" s="1"/>
  <c r="T853" i="4" a="1"/>
  <c r="W853" i="4" s="1"/>
  <c r="T876" i="4" a="1"/>
  <c r="W876" i="4" s="1"/>
  <c r="T884" i="4" a="1"/>
  <c r="T910" i="4" a="1"/>
  <c r="W910" i="4" s="1"/>
  <c r="T935" i="4" a="1"/>
  <c r="T941" i="4" a="1"/>
  <c r="W941" i="4" s="1"/>
  <c r="T949" i="4" a="1"/>
  <c r="W949" i="4" s="1"/>
  <c r="T956" i="4" a="1"/>
  <c r="T961" i="4" a="1"/>
  <c r="T970" i="4" a="1"/>
  <c r="W970" i="4" s="1"/>
  <c r="T978" i="4" a="1"/>
  <c r="T982" i="4" a="1"/>
  <c r="W982" i="4" s="1"/>
  <c r="T998" i="4" a="1"/>
  <c r="W998" i="4" s="1"/>
  <c r="T1001" i="4" a="1"/>
  <c r="W1001" i="4" s="1"/>
  <c r="T1010" i="4" a="1"/>
  <c r="W1010" i="4" s="1"/>
  <c r="T1017" i="4" a="1"/>
  <c r="W1017" i="4" s="1"/>
  <c r="T1026" i="4" a="1"/>
  <c r="W1026" i="4" s="1"/>
  <c r="T1048" i="4" a="1"/>
  <c r="W1048" i="4" s="1"/>
  <c r="T1063" i="4" a="1"/>
  <c r="W1063" i="4" s="1"/>
  <c r="T1066" i="4" a="1"/>
  <c r="W1066" i="4" s="1"/>
  <c r="T1068" i="4" a="1"/>
  <c r="W1068" i="4" s="1"/>
  <c r="T1077" i="4" a="1"/>
  <c r="W1077" i="4" s="1"/>
  <c r="T1080" i="4" a="1"/>
  <c r="W1080" i="4" s="1"/>
  <c r="T1082" i="4" a="1"/>
  <c r="W1082" i="4" s="1"/>
  <c r="T1088" i="4" a="1"/>
  <c r="W1088" i="4" s="1"/>
  <c r="T1093" i="4" a="1"/>
  <c r="W1093" i="4" s="1"/>
  <c r="T1101" i="4" a="1"/>
  <c r="W1101" i="4" s="1"/>
  <c r="T1110" i="4" a="1"/>
  <c r="T1114" i="4" a="1"/>
  <c r="W1114" i="4" s="1"/>
  <c r="T1117" i="4" a="1"/>
  <c r="T1122" i="4" a="1"/>
  <c r="T1125" i="4" a="1"/>
  <c r="W1125" i="4" s="1"/>
  <c r="T1131" i="4" a="1"/>
  <c r="W1131" i="4" s="1"/>
  <c r="T1135" i="4" a="1"/>
  <c r="W1135" i="4" s="1"/>
  <c r="T1139" i="4" a="1"/>
  <c r="W1139" i="4" s="1"/>
  <c r="T1147" i="4" a="1"/>
  <c r="W1147" i="4" s="1"/>
  <c r="T1150" i="4" a="1"/>
  <c r="W1150" i="4" s="1"/>
  <c r="T1156" i="4" a="1"/>
  <c r="T1162" i="4" a="1"/>
  <c r="T1171" i="4" a="1"/>
  <c r="W1171" i="4" s="1"/>
  <c r="T1187" i="4" a="1"/>
  <c r="W1187" i="4" s="1"/>
  <c r="T1189" i="4" a="1"/>
  <c r="W1189" i="4" s="1"/>
  <c r="T1192" i="4" a="1"/>
  <c r="W1192" i="4" s="1"/>
  <c r="T1204" i="4" a="1"/>
  <c r="T1207" i="4" a="1"/>
  <c r="T1228" i="4" a="1"/>
  <c r="T1232" i="4" a="1"/>
  <c r="W1232" i="4" s="1"/>
  <c r="T1257" i="4" a="1"/>
  <c r="T1261" i="4" a="1"/>
  <c r="T1289" i="4" a="1"/>
  <c r="W1289" i="4" s="1"/>
  <c r="T1293" i="4" a="1"/>
  <c r="W1293" i="4" s="1"/>
  <c r="T1300" i="4" a="1"/>
  <c r="W1300" i="4" s="1"/>
  <c r="T1306" i="4" a="1"/>
  <c r="W1306" i="4" s="1"/>
  <c r="T1311" i="4" a="1"/>
  <c r="W1311" i="4" s="1"/>
  <c r="T1319" i="4" a="1"/>
  <c r="W1319" i="4" s="1"/>
  <c r="T1332" i="4" a="1"/>
  <c r="W1332" i="4" s="1"/>
  <c r="T1336" i="4" a="1"/>
  <c r="W1336" i="4" s="1"/>
  <c r="T1339" i="4" a="1"/>
  <c r="W1339" i="4" s="1"/>
  <c r="T1344" i="4" a="1"/>
  <c r="T314" i="4" a="1"/>
  <c r="W314" i="4" s="1"/>
  <c r="T320" i="4" a="1"/>
  <c r="W320" i="4" s="1"/>
  <c r="T333" i="4" a="1"/>
  <c r="W333" i="4" s="1"/>
  <c r="T362" i="4" a="1"/>
  <c r="T388" i="4" a="1"/>
  <c r="W388" i="4" s="1"/>
  <c r="T413" i="4" a="1"/>
  <c r="W413" i="4" s="1"/>
  <c r="T513" i="4" a="1"/>
  <c r="W513" i="4" s="1"/>
  <c r="T522" i="4" a="1"/>
  <c r="W522" i="4" s="1"/>
  <c r="T546" i="4" a="1"/>
  <c r="W546" i="4" s="1"/>
  <c r="T555" i="4" a="1"/>
  <c r="W555" i="4" s="1"/>
  <c r="T571" i="4" a="1"/>
  <c r="W571" i="4" s="1"/>
  <c r="T584" i="4" a="1"/>
  <c r="W584" i="4" s="1"/>
  <c r="T589" i="4" a="1"/>
  <c r="W589" i="4" s="1"/>
  <c r="T603" i="4" a="1"/>
  <c r="W603" i="4" s="1"/>
  <c r="T610" i="4" a="1"/>
  <c r="W610" i="4" s="1"/>
  <c r="T621" i="4" a="1"/>
  <c r="W621" i="4" s="1"/>
  <c r="T625" i="4" a="1"/>
  <c r="W625" i="4" s="1"/>
  <c r="T239" i="4" a="1"/>
  <c r="W239" i="4" s="1"/>
  <c r="T291" i="4" a="1"/>
  <c r="T328" i="4" a="1"/>
  <c r="W328" i="4" s="1"/>
  <c r="T335" i="4" a="1"/>
  <c r="T348" i="4" a="1"/>
  <c r="W348" i="4" s="1"/>
  <c r="T363" i="4" a="1"/>
  <c r="W363" i="4" s="1"/>
  <c r="T370" i="4" a="1"/>
  <c r="W370" i="4" s="1"/>
  <c r="T375" i="4" a="1"/>
  <c r="T421" i="4" a="1"/>
  <c r="T429" i="4" a="1"/>
  <c r="W429" i="4" s="1"/>
  <c r="T438" i="4" a="1"/>
  <c r="W438" i="4" s="1"/>
  <c r="T449" i="4" a="1"/>
  <c r="W449" i="4" s="1"/>
  <c r="T467" i="4" a="1"/>
  <c r="W467" i="4" s="1"/>
  <c r="T478" i="4" a="1"/>
  <c r="W478" i="4" s="1"/>
  <c r="T484" i="4" a="1"/>
  <c r="W484" i="4" s="1"/>
  <c r="T491" i="4" a="1"/>
  <c r="T502" i="4" a="1"/>
  <c r="W502" i="4" s="1"/>
  <c r="T508" i="4" a="1"/>
  <c r="W508" i="4" s="1"/>
  <c r="T518" i="4" a="1"/>
  <c r="W518" i="4" s="1"/>
  <c r="T528" i="4" a="1"/>
  <c r="T542" i="4" a="1"/>
  <c r="W542" i="4" s="1"/>
  <c r="T551" i="4" a="1"/>
  <c r="W551" i="4" s="1"/>
  <c r="T556" i="4" a="1"/>
  <c r="W556" i="4" s="1"/>
  <c r="T567" i="4" a="1"/>
  <c r="W567" i="4" s="1"/>
  <c r="T572" i="4" a="1"/>
  <c r="T578" i="4" a="1"/>
  <c r="W578" i="4" s="1"/>
  <c r="T599" i="4" a="1"/>
  <c r="W599" i="4" s="1"/>
  <c r="T604" i="4" a="1"/>
  <c r="T611" i="4" a="1"/>
  <c r="T645" i="4" a="1"/>
  <c r="W645" i="4" s="1"/>
  <c r="T652" i="4" a="1"/>
  <c r="T657" i="4" a="1"/>
  <c r="T661" i="4" a="1"/>
  <c r="T676" i="4" a="1"/>
  <c r="T680" i="4" a="1"/>
  <c r="W680" i="4" s="1"/>
  <c r="T687" i="4" a="1"/>
  <c r="W687" i="4" s="1"/>
  <c r="T692" i="4" a="1"/>
  <c r="W692" i="4" s="1"/>
  <c r="T696" i="4" a="1"/>
  <c r="W696" i="4" s="1"/>
  <c r="T707" i="4" a="1"/>
  <c r="W707" i="4" s="1"/>
  <c r="T716" i="4" a="1"/>
  <c r="T720" i="4" a="1"/>
  <c r="T725" i="4" a="1"/>
  <c r="T730" i="4" a="1"/>
  <c r="W730" i="4" s="1"/>
  <c r="T744" i="4" a="1"/>
  <c r="T221" i="4" a="1"/>
  <c r="W221" i="4" s="1"/>
  <c r="T464" i="4" a="1"/>
  <c r="W464" i="4" s="1"/>
  <c r="T550" i="4" a="1"/>
  <c r="W550" i="4" s="1"/>
  <c r="T593" i="4" a="1"/>
  <c r="W593" i="4" s="1"/>
  <c r="T648" i="4" a="1"/>
  <c r="W648" i="4" s="1"/>
  <c r="T679" i="4" a="1"/>
  <c r="W679" i="4" s="1"/>
  <c r="T700" i="4" a="1"/>
  <c r="W700" i="4" s="1"/>
  <c r="T723" i="4" a="1"/>
  <c r="W723" i="4" s="1"/>
  <c r="T736" i="4" a="1"/>
  <c r="T748" i="4" a="1"/>
  <c r="T757" i="4" a="1"/>
  <c r="T765" i="4" a="1"/>
  <c r="T779" i="4" a="1"/>
  <c r="W779" i="4" s="1"/>
  <c r="T802" i="4" a="1"/>
  <c r="W802" i="4" s="1"/>
  <c r="T810" i="4" a="1"/>
  <c r="T840" i="4" a="1"/>
  <c r="W840" i="4" s="1"/>
  <c r="T879" i="4" a="1"/>
  <c r="W879" i="4" s="1"/>
  <c r="T889" i="4" a="1"/>
  <c r="W889" i="4" s="1"/>
  <c r="T894" i="4" a="1"/>
  <c r="W894" i="4" s="1"/>
  <c r="T914" i="4" a="1"/>
  <c r="T920" i="4" a="1"/>
  <c r="W920" i="4" s="1"/>
  <c r="T925" i="4" a="1"/>
  <c r="W925" i="4" s="1"/>
  <c r="T928" i="4" a="1"/>
  <c r="T940" i="4" a="1"/>
  <c r="T944" i="4" a="1"/>
  <c r="T950" i="4" a="1"/>
  <c r="T955" i="4" a="1"/>
  <c r="W955" i="4" s="1"/>
  <c r="T964" i="4" a="1"/>
  <c r="W964" i="4" s="1"/>
  <c r="T969" i="4" a="1"/>
  <c r="T985" i="4" a="1"/>
  <c r="W985" i="4" s="1"/>
  <c r="T997" i="4" a="1"/>
  <c r="W997" i="4" s="1"/>
  <c r="T1002" i="4" a="1"/>
  <c r="W1002" i="4" s="1"/>
  <c r="T1009" i="4" a="1"/>
  <c r="W1009" i="4" s="1"/>
  <c r="T1014" i="4" a="1"/>
  <c r="W1014" i="4" s="1"/>
  <c r="T1019" i="4" a="1"/>
  <c r="T1023" i="4" a="1"/>
  <c r="W1023" i="4" s="1"/>
  <c r="T1031" i="4" a="1"/>
  <c r="W1031" i="4" s="1"/>
  <c r="T1036" i="4" a="1"/>
  <c r="W1036" i="4" s="1"/>
  <c r="T1047" i="4" a="1"/>
  <c r="T1071" i="4" a="1"/>
  <c r="W1071" i="4" s="1"/>
  <c r="T1074" i="4" a="1"/>
  <c r="T1079" i="4" a="1"/>
  <c r="W1079" i="4" s="1"/>
  <c r="T1086" i="4" a="1"/>
  <c r="W1086" i="4" s="1"/>
  <c r="T1089" i="4" a="1"/>
  <c r="T360" i="4" a="1"/>
  <c r="T412" i="4" a="1"/>
  <c r="W412" i="4" s="1"/>
  <c r="T597" i="4" a="1"/>
  <c r="W597" i="4" s="1"/>
  <c r="T629" i="4" a="1"/>
  <c r="W629" i="4" s="1"/>
  <c r="T660" i="4" a="1"/>
  <c r="W660" i="4" s="1"/>
  <c r="T681" i="4" a="1"/>
  <c r="W681" i="4" s="1"/>
  <c r="T691" i="4" a="1"/>
  <c r="W691" i="4" s="1"/>
  <c r="T702" i="4" a="1"/>
  <c r="W702" i="4" s="1"/>
  <c r="T724" i="4" a="1"/>
  <c r="T738" i="4" a="1"/>
  <c r="W738" i="4" s="1"/>
  <c r="T766" i="4" a="1"/>
  <c r="W766" i="4" s="1"/>
  <c r="T772" i="4" a="1"/>
  <c r="T795" i="4" a="1"/>
  <c r="W795" i="4" s="1"/>
  <c r="T803" i="4" a="1"/>
  <c r="W803" i="4" s="1"/>
  <c r="T826" i="4" a="1"/>
  <c r="T832" i="4" a="1"/>
  <c r="T856" i="4" a="1"/>
  <c r="W856" i="4" s="1"/>
  <c r="T867" i="4" a="1"/>
  <c r="W867" i="4" s="1"/>
  <c r="T873" i="4" a="1"/>
  <c r="T890" i="4" a="1"/>
  <c r="T898" i="4" a="1"/>
  <c r="T904" i="4" a="1"/>
  <c r="W904" i="4" s="1"/>
  <c r="T915" i="4" a="1"/>
  <c r="W915" i="4" s="1"/>
  <c r="T934" i="4" a="1"/>
  <c r="T951" i="4" a="1"/>
  <c r="T971" i="4" a="1"/>
  <c r="T986" i="4" a="1"/>
  <c r="T990" i="4" a="1"/>
  <c r="T994" i="4" a="1"/>
  <c r="T999" i="4" a="1"/>
  <c r="W999" i="4" s="1"/>
  <c r="T1003" i="4" a="1"/>
  <c r="T1015" i="4" a="1"/>
  <c r="T1020" i="4" a="1"/>
  <c r="W1020" i="4" s="1"/>
  <c r="T1043" i="4" a="1"/>
  <c r="T1056" i="4" a="1"/>
  <c r="W1056" i="4" s="1"/>
  <c r="T1075" i="4" a="1"/>
  <c r="T1091" i="4" a="1"/>
  <c r="W1091" i="4" s="1"/>
  <c r="T1094" i="4" a="1"/>
  <c r="W1094" i="4" s="1"/>
  <c r="T1104" i="4" a="1"/>
  <c r="W1104" i="4" s="1"/>
  <c r="X1104" i="4" s="1"/>
  <c r="T1120" i="4" a="1"/>
  <c r="W1120" i="4" s="1"/>
  <c r="T1137" i="4" a="1"/>
  <c r="W1137" i="4" s="1"/>
  <c r="T1140" i="4" a="1"/>
  <c r="W1140" i="4" s="1"/>
  <c r="T1159" i="4" a="1"/>
  <c r="T1163" i="4" a="1"/>
  <c r="T1172" i="4" a="1"/>
  <c r="T1182" i="4" a="1"/>
  <c r="W1182" i="4" s="1"/>
  <c r="T1185" i="4" a="1"/>
  <c r="T1199" i="4" a="1"/>
  <c r="W1199" i="4" s="1"/>
  <c r="T1202" i="4" a="1"/>
  <c r="W1202" i="4" s="1"/>
  <c r="T1214" i="4" a="1"/>
  <c r="W1214" i="4" s="1"/>
  <c r="T1222" i="4" a="1"/>
  <c r="W1222" i="4" s="1"/>
  <c r="T1238" i="4" a="1"/>
  <c r="W1238" i="4" s="1"/>
  <c r="T1253" i="4" a="1"/>
  <c r="W1253" i="4" s="1"/>
  <c r="T1266" i="4" a="1"/>
  <c r="W1266" i="4" s="1"/>
  <c r="T1271" i="4" a="1"/>
  <c r="W1271" i="4" s="1"/>
  <c r="T1275" i="4" a="1"/>
  <c r="T1282" i="4" a="1"/>
  <c r="T1295" i="4" a="1"/>
  <c r="W1295" i="4" s="1"/>
  <c r="T1330" i="4" a="1"/>
  <c r="W1330" i="4" s="1"/>
  <c r="T1333" i="4" a="1"/>
  <c r="T1338" i="4" a="1"/>
  <c r="W1338" i="4" s="1"/>
  <c r="T1345" i="4" a="1"/>
  <c r="W1345" i="4" s="1"/>
  <c r="T1357" i="4" a="1"/>
  <c r="T1366" i="4" a="1"/>
  <c r="T1370" i="4" a="1"/>
  <c r="W1370" i="4" s="1"/>
  <c r="T1375" i="4" a="1"/>
  <c r="W1375" i="4" s="1"/>
  <c r="T1381" i="4" a="1"/>
  <c r="W1381" i="4" s="1"/>
  <c r="T1387" i="4" a="1"/>
  <c r="W1387" i="4" s="1"/>
  <c r="T1390" i="4" a="1"/>
  <c r="W1390" i="4" s="1"/>
  <c r="T1404" i="4" a="1"/>
  <c r="W1404" i="4" s="1"/>
  <c r="T1416" i="4" a="1"/>
  <c r="T1423" i="4" a="1"/>
  <c r="W1423" i="4" s="1"/>
  <c r="X1423" i="4" s="1"/>
  <c r="T1428" i="4" a="1"/>
  <c r="W1428" i="4" s="1"/>
  <c r="T1432" i="4" a="1"/>
  <c r="W1432" i="4" s="1"/>
  <c r="X1432" i="4" s="1"/>
  <c r="T1435" i="4" a="1"/>
  <c r="W1435" i="4" s="1"/>
  <c r="T1440" i="4" a="1"/>
  <c r="T561" i="4" a="1"/>
  <c r="W561" i="4" s="1"/>
  <c r="T774" i="4" a="1"/>
  <c r="W774" i="4" s="1"/>
  <c r="T781" i="4" a="1"/>
  <c r="T790" i="4" a="1"/>
  <c r="W790" i="4" s="1"/>
  <c r="T797" i="4" a="1"/>
  <c r="T819" i="4" a="1"/>
  <c r="W819" i="4" s="1"/>
  <c r="T841" i="4" a="1"/>
  <c r="T848" i="4" a="1"/>
  <c r="T875" i="4" a="1"/>
  <c r="T899" i="4" a="1"/>
  <c r="W899" i="4" s="1"/>
  <c r="T916" i="4" a="1"/>
  <c r="W916" i="4" s="1"/>
  <c r="T921" i="4" a="1"/>
  <c r="T926" i="4" a="1"/>
  <c r="W926" i="4" s="1"/>
  <c r="T929" i="4" a="1"/>
  <c r="T945" i="4" a="1"/>
  <c r="T952" i="4" a="1"/>
  <c r="W952" i="4" s="1"/>
  <c r="T957" i="4" a="1"/>
  <c r="T972" i="4" a="1"/>
  <c r="W972" i="4" s="1"/>
  <c r="T981" i="4" a="1"/>
  <c r="T995" i="4" a="1"/>
  <c r="W995" i="4" s="1"/>
  <c r="T1007" i="4" a="1"/>
  <c r="W1007" i="4" s="1"/>
  <c r="T1016" i="4" a="1"/>
  <c r="W1016" i="4" s="1"/>
  <c r="T1040" i="4" a="1"/>
  <c r="W1040" i="4" s="1"/>
  <c r="T1044" i="4" a="1"/>
  <c r="W1044" i="4" s="1"/>
  <c r="T1076" i="4" a="1"/>
  <c r="W1076" i="4" s="1"/>
  <c r="T374" i="4" a="1"/>
  <c r="W374" i="4" s="1"/>
  <c r="T427" i="4" a="1"/>
  <c r="T483" i="4" a="1"/>
  <c r="W483" i="4" s="1"/>
  <c r="T565" i="4" a="1"/>
  <c r="W565" i="4" s="1"/>
  <c r="T633" i="4" a="1"/>
  <c r="W633" i="4" s="1"/>
  <c r="T663" i="4" a="1"/>
  <c r="W663" i="4" s="1"/>
  <c r="T674" i="4" a="1"/>
  <c r="W674" i="4" s="1"/>
  <c r="T704" i="4" a="1"/>
  <c r="W704" i="4" s="1"/>
  <c r="T715" i="4" a="1"/>
  <c r="W715" i="4" s="1"/>
  <c r="T741" i="4" a="1"/>
  <c r="W741" i="4" s="1"/>
  <c r="T752" i="4" a="1"/>
  <c r="T759" i="4" a="1"/>
  <c r="W759" i="4" s="1"/>
  <c r="T842" i="4" a="1"/>
  <c r="W842" i="4" s="1"/>
  <c r="T850" i="4" a="1"/>
  <c r="T877" i="4" a="1"/>
  <c r="T880" i="4" a="1"/>
  <c r="T891" i="4" a="1"/>
  <c r="W891" i="4" s="1"/>
  <c r="T895" i="4" a="1"/>
  <c r="W895" i="4" s="1"/>
  <c r="T900" i="4" a="1"/>
  <c r="W900" i="4" s="1"/>
  <c r="T905" i="4" a="1"/>
  <c r="T911" i="4" a="1"/>
  <c r="W911" i="4" s="1"/>
  <c r="T922" i="4" a="1"/>
  <c r="T930" i="4" a="1"/>
  <c r="T936" i="4" a="1"/>
  <c r="W936" i="4" s="1"/>
  <c r="T942" i="4" a="1"/>
  <c r="W942" i="4" s="1"/>
  <c r="T947" i="4" a="1"/>
  <c r="T966" i="4" a="1"/>
  <c r="T973" i="4" a="1"/>
  <c r="T983" i="4" a="1"/>
  <c r="T987" i="4" a="1"/>
  <c r="T1000" i="4" a="1"/>
  <c r="W1000" i="4" s="1"/>
  <c r="T1008" i="4" a="1"/>
  <c r="W1008" i="4" s="1"/>
  <c r="T1011" i="4" a="1"/>
  <c r="W1011" i="4" s="1"/>
  <c r="T1024" i="4" a="1"/>
  <c r="W1024" i="4" s="1"/>
  <c r="T1061" i="4" a="1"/>
  <c r="W1061" i="4" s="1"/>
  <c r="T1065" i="4" a="1"/>
  <c r="W1065" i="4" s="1"/>
  <c r="T1072" i="4" a="1"/>
  <c r="W1072" i="4" s="1"/>
  <c r="T1087" i="4" a="1"/>
  <c r="T1099" i="4" a="1"/>
  <c r="W1099" i="4" s="1"/>
  <c r="T327" i="4" a="1"/>
  <c r="W327" i="4" s="1"/>
  <c r="X327" i="4" s="1"/>
  <c r="T489" i="4" a="1"/>
  <c r="T531" i="4" a="1"/>
  <c r="W531" i="4" s="1"/>
  <c r="T570" i="4" a="1"/>
  <c r="T616" i="4" a="1"/>
  <c r="W616" i="4" s="1"/>
  <c r="T644" i="4" a="1"/>
  <c r="W644" i="4" s="1"/>
  <c r="T664" i="4" a="1"/>
  <c r="W664" i="4" s="1"/>
  <c r="T695" i="4" a="1"/>
  <c r="T729" i="4" a="1"/>
  <c r="T767" i="4" a="1"/>
  <c r="W767" i="4" s="1"/>
  <c r="T775" i="4" a="1"/>
  <c r="W775" i="4" s="1"/>
  <c r="T783" i="4" a="1"/>
  <c r="W783" i="4" s="1"/>
  <c r="T829" i="4" a="1"/>
  <c r="T844" i="4" a="1"/>
  <c r="W844" i="4" s="1"/>
  <c r="T852" i="4" a="1"/>
  <c r="T858" i="4" a="1"/>
  <c r="T863" i="4" a="1"/>
  <c r="W863" i="4" s="1"/>
  <c r="T887" i="4" a="1"/>
  <c r="T892" i="4" a="1"/>
  <c r="W892" i="4" s="1"/>
  <c r="T901" i="4" a="1"/>
  <c r="W901" i="4" s="1"/>
  <c r="X901" i="4" s="1"/>
  <c r="T906" i="4" a="1"/>
  <c r="T931" i="4" a="1"/>
  <c r="W931" i="4" s="1"/>
  <c r="T948" i="4" a="1"/>
  <c r="W948" i="4" s="1"/>
  <c r="T953" i="4" a="1"/>
  <c r="T977" i="4" a="1"/>
  <c r="T984" i="4" a="1"/>
  <c r="W984" i="4" s="1"/>
  <c r="T1012" i="4" a="1"/>
  <c r="W1012" i="4" s="1"/>
  <c r="T1021" i="4" a="1"/>
  <c r="W1021" i="4" s="1"/>
  <c r="T1033" i="4" a="1"/>
  <c r="W1033" i="4" s="1"/>
  <c r="T1037" i="4" a="1"/>
  <c r="T1049" i="4" a="1"/>
  <c r="W1049" i="4" s="1"/>
  <c r="T1054" i="4" a="1"/>
  <c r="W1054" i="4" s="1"/>
  <c r="T1057" i="4" a="1"/>
  <c r="W1057" i="4" s="1"/>
  <c r="T1083" i="4" a="1"/>
  <c r="W1083" i="4" s="1"/>
  <c r="T1092" i="4" a="1"/>
  <c r="W1092" i="4" s="1"/>
  <c r="T1102" i="4" a="1"/>
  <c r="W1102" i="4" s="1"/>
  <c r="T1111" i="4" a="1"/>
  <c r="T1121" i="4" a="1"/>
  <c r="W1121" i="4" s="1"/>
  <c r="T1144" i="4" a="1"/>
  <c r="W1144" i="4" s="1"/>
  <c r="T1161" i="4" a="1"/>
  <c r="W1161" i="4" s="1"/>
  <c r="T1211" i="4" a="1"/>
  <c r="T1216" i="4" a="1"/>
  <c r="W1216" i="4" s="1"/>
  <c r="T1224" i="4" a="1"/>
  <c r="W1224" i="4" s="1"/>
  <c r="T1227" i="4" a="1"/>
  <c r="W1227" i="4" s="1"/>
  <c r="T1231" i="4" a="1"/>
  <c r="T1235" i="4" a="1"/>
  <c r="W1235" i="4" s="1"/>
  <c r="T1250" i="4" a="1"/>
  <c r="T1254" i="4" a="1"/>
  <c r="W1254" i="4" s="1"/>
  <c r="T1258" i="4" a="1"/>
  <c r="W1258" i="4" s="1"/>
  <c r="T1264" i="4" a="1"/>
  <c r="W1264" i="4" s="1"/>
  <c r="T1287" i="4" a="1"/>
  <c r="W1287" i="4" s="1"/>
  <c r="T1297" i="4" a="1"/>
  <c r="W1297" i="4" s="1"/>
  <c r="T1305" i="4" a="1"/>
  <c r="T1315" i="4" a="1"/>
  <c r="W1315" i="4" s="1"/>
  <c r="T1323" i="4" a="1"/>
  <c r="W1323" i="4" s="1"/>
  <c r="T1327" i="4" a="1"/>
  <c r="W1327" i="4" s="1"/>
  <c r="T1331" i="4" a="1"/>
  <c r="W1331" i="4" s="1"/>
  <c r="T1335" i="4" a="1"/>
  <c r="W1335" i="4" s="1"/>
  <c r="T1346" i="4" a="1"/>
  <c r="W1346" i="4" s="1"/>
  <c r="T1350" i="4" a="1"/>
  <c r="W1350" i="4" s="1"/>
  <c r="T1361" i="4" a="1"/>
  <c r="W1361" i="4" s="1"/>
  <c r="T1379" i="4" a="1"/>
  <c r="W1379" i="4" s="1"/>
  <c r="T1385" i="4" a="1"/>
  <c r="W1385" i="4" s="1"/>
  <c r="T1391" i="4" a="1"/>
  <c r="W1391" i="4" s="1"/>
  <c r="T1396" i="4" a="1"/>
  <c r="W1396" i="4" s="1"/>
  <c r="T1400" i="4" a="1"/>
  <c r="W1400" i="4" s="1"/>
  <c r="T1403" i="4" a="1"/>
  <c r="W1403" i="4" s="1"/>
  <c r="T1408" i="4" a="1"/>
  <c r="W1408" i="4" s="1"/>
  <c r="T1421" i="4" a="1"/>
  <c r="T1430" i="4" a="1"/>
  <c r="T1434" i="4" a="1"/>
  <c r="W1434" i="4" s="1"/>
  <c r="T1439" i="4" a="1"/>
  <c r="W1439" i="4" s="1"/>
  <c r="T341" i="4" a="1"/>
  <c r="W341" i="4" s="1"/>
  <c r="T393" i="4" a="1"/>
  <c r="W393" i="4" s="1"/>
  <c r="T448" i="4" a="1"/>
  <c r="W448" i="4" s="1"/>
  <c r="T541" i="4" a="1"/>
  <c r="W541" i="4" s="1"/>
  <c r="T637" i="4" a="1"/>
  <c r="W637" i="4" s="1"/>
  <c r="T655" i="4" a="1"/>
  <c r="W655" i="4" s="1"/>
  <c r="T678" i="4" a="1"/>
  <c r="W678" i="4" s="1"/>
  <c r="T698" i="4" a="1"/>
  <c r="W698" i="4" s="1"/>
  <c r="T709" i="4" a="1"/>
  <c r="T770" i="4" a="1"/>
  <c r="W770" i="4" s="1"/>
  <c r="T777" i="4" a="1"/>
  <c r="T794" i="4" a="1"/>
  <c r="W794" i="4" s="1"/>
  <c r="T823" i="4" a="1"/>
  <c r="W823" i="4" s="1"/>
  <c r="T859" i="4" a="1"/>
  <c r="T871" i="4" a="1"/>
  <c r="T878" i="4" a="1"/>
  <c r="W878" i="4" s="1"/>
  <c r="T883" i="4" a="1"/>
  <c r="W883" i="4" s="1"/>
  <c r="T893" i="4" a="1"/>
  <c r="T896" i="4" a="1"/>
  <c r="T908" i="4" a="1"/>
  <c r="T912" i="4" a="1"/>
  <c r="T923" i="4" a="1"/>
  <c r="T933" i="4" a="1"/>
  <c r="W933" i="4" s="1"/>
  <c r="T937" i="4" a="1"/>
  <c r="T954" i="4" a="1"/>
  <c r="T963" i="4" a="1"/>
  <c r="W963" i="4" s="1"/>
  <c r="T968" i="4" a="1"/>
  <c r="W968" i="4" s="1"/>
  <c r="T980" i="4" a="1"/>
  <c r="W980" i="4" s="1"/>
  <c r="T1005" i="4" a="1"/>
  <c r="W1005" i="4" s="1"/>
  <c r="T1018" i="4" a="1"/>
  <c r="T1022" i="4" a="1"/>
  <c r="W1022" i="4" s="1"/>
  <c r="T1025" i="4" a="1"/>
  <c r="W1025" i="4" s="1"/>
  <c r="T1029" i="4" a="1"/>
  <c r="W1029" i="4" s="1"/>
  <c r="T1034" i="4" a="1"/>
  <c r="W1034" i="4" s="1"/>
  <c r="T1041" i="4" a="1"/>
  <c r="W1041" i="4" s="1"/>
  <c r="T1046" i="4" a="1"/>
  <c r="T1051" i="4" a="1"/>
  <c r="T1055" i="4" a="1"/>
  <c r="W1055" i="4" s="1"/>
  <c r="T1058" i="4" a="1"/>
  <c r="W1058" i="4" s="1"/>
  <c r="T1078" i="4" a="1"/>
  <c r="T1096" i="4" a="1"/>
  <c r="W1096" i="4" s="1"/>
  <c r="T399" i="4" a="1"/>
  <c r="T588" i="4" a="1"/>
  <c r="W588" i="4" s="1"/>
  <c r="T647" i="4" a="1"/>
  <c r="W647" i="4" s="1"/>
  <c r="T690" i="4" a="1"/>
  <c r="W690" i="4" s="1"/>
  <c r="T722" i="4" a="1"/>
  <c r="W722" i="4" s="1"/>
  <c r="T734" i="4" a="1"/>
  <c r="W734" i="4" s="1"/>
  <c r="T747" i="4" a="1"/>
  <c r="W747" i="4" s="1"/>
  <c r="T755" i="4" a="1"/>
  <c r="W755" i="4" s="1"/>
  <c r="T801" i="4" a="1"/>
  <c r="W801" i="4" s="1"/>
  <c r="T824" i="4" a="1"/>
  <c r="W824" i="4" s="1"/>
  <c r="T831" i="4" a="1"/>
  <c r="W831" i="4" s="1"/>
  <c r="T854" i="4" a="1"/>
  <c r="T865" i="4" a="1"/>
  <c r="T885" i="4" a="1"/>
  <c r="W885" i="4" s="1"/>
  <c r="T897" i="4" a="1"/>
  <c r="T902" i="4" a="1"/>
  <c r="T913" i="4" a="1"/>
  <c r="W913" i="4" s="1"/>
  <c r="T919" i="4" a="1"/>
  <c r="T939" i="4" a="1"/>
  <c r="T959" i="4" a="1"/>
  <c r="W959" i="4" s="1"/>
  <c r="T975" i="4" a="1"/>
  <c r="W975" i="4" s="1"/>
  <c r="T989" i="4" a="1"/>
  <c r="W989" i="4" s="1"/>
  <c r="T1006" i="4" a="1"/>
  <c r="W1006" i="4" s="1"/>
  <c r="T1013" i="4" a="1"/>
  <c r="T1027" i="4" a="1"/>
  <c r="W1027" i="4" s="1"/>
  <c r="T1030" i="4" a="1"/>
  <c r="W1030" i="4" s="1"/>
  <c r="T1039" i="4" a="1"/>
  <c r="W1039" i="4" s="1"/>
  <c r="T1042" i="4" a="1"/>
  <c r="W1042" i="4" s="1"/>
  <c r="T1052" i="4" a="1"/>
  <c r="W1052" i="4" s="1"/>
  <c r="T1060" i="4" a="1"/>
  <c r="W1060" i="4" s="1"/>
  <c r="T1064" i="4" a="1"/>
  <c r="W1064" i="4" s="1"/>
  <c r="T1067" i="4" a="1"/>
  <c r="W1067" i="4" s="1"/>
  <c r="T1070" i="4" a="1"/>
  <c r="W1070" i="4" s="1"/>
  <c r="T1073" i="4" a="1"/>
  <c r="W1073" i="4" s="1"/>
  <c r="T1081" i="4" a="1"/>
  <c r="W1081" i="4" s="1"/>
  <c r="T1085" i="4" a="1"/>
  <c r="T1097" i="4" a="1"/>
  <c r="W1097" i="4" s="1"/>
  <c r="T1419" i="4" a="1"/>
  <c r="W1419" i="4" s="1"/>
  <c r="T1411" i="4" a="1"/>
  <c r="W1411" i="4" s="1"/>
  <c r="T1407" i="4" a="1"/>
  <c r="W1407" i="4" s="1"/>
  <c r="T1343" i="4" a="1"/>
  <c r="W1343" i="4" s="1"/>
  <c r="T1316" i="4" a="1"/>
  <c r="W1316" i="4" s="1"/>
  <c r="T1303" i="4" a="1"/>
  <c r="W1303" i="4" s="1"/>
  <c r="T1291" i="4" a="1"/>
  <c r="T1265" i="4" a="1"/>
  <c r="W1265" i="4" s="1"/>
  <c r="T1246" i="4" a="1"/>
  <c r="W1246" i="4" s="1"/>
  <c r="T1200" i="4" a="1"/>
  <c r="T1195" i="4" a="1"/>
  <c r="W1195" i="4" s="1"/>
  <c r="T1191" i="4" a="1"/>
  <c r="T1183" i="4" a="1"/>
  <c r="W1183" i="4" s="1"/>
  <c r="T1167" i="4" a="1"/>
  <c r="W1167" i="4" s="1"/>
  <c r="T1134" i="4" a="1"/>
  <c r="W1134" i="4" s="1"/>
  <c r="T1124" i="4" a="1"/>
  <c r="T1118" i="4" a="1"/>
  <c r="T1106" i="4" a="1"/>
  <c r="W1106" i="4" s="1"/>
  <c r="T907" i="4" a="1"/>
  <c r="T808" i="4" a="1"/>
  <c r="W808" i="4" s="1"/>
  <c r="X808" i="4" s="1"/>
  <c r="T1427" i="4" a="1"/>
  <c r="W1427" i="4" s="1"/>
  <c r="T1418" i="4" a="1"/>
  <c r="W1418" i="4" s="1"/>
  <c r="T1415" i="4" a="1"/>
  <c r="W1415" i="4" s="1"/>
  <c r="X1415" i="4" s="1"/>
  <c r="T1410" i="4" a="1"/>
  <c r="T1399" i="4" a="1"/>
  <c r="W1399" i="4" s="1"/>
  <c r="T1395" i="4" a="1"/>
  <c r="W1395" i="4" s="1"/>
  <c r="T1386" i="4" a="1"/>
  <c r="W1386" i="4" s="1"/>
  <c r="T1371" i="4" a="1"/>
  <c r="W1371" i="4" s="1"/>
  <c r="T1363" i="4" a="1"/>
  <c r="W1363" i="4" s="1"/>
  <c r="T1359" i="4" a="1"/>
  <c r="W1359" i="4" s="1"/>
  <c r="T1355" i="4" a="1"/>
  <c r="W1355" i="4" s="1"/>
  <c r="T1347" i="4" a="1"/>
  <c r="W1347" i="4" s="1"/>
  <c r="T1342" i="4" a="1"/>
  <c r="W1342" i="4" s="1"/>
  <c r="T1337" i="4" a="1"/>
  <c r="W1337" i="4" s="1"/>
  <c r="T1321" i="4" a="1"/>
  <c r="W1321" i="4" s="1"/>
  <c r="T1307" i="4" a="1"/>
  <c r="T1285" i="4" a="1"/>
  <c r="W1285" i="4" s="1"/>
  <c r="T1269" i="4" a="1"/>
  <c r="W1269" i="4" s="1"/>
  <c r="T1263" i="4" a="1"/>
  <c r="T1256" i="4" a="1"/>
  <c r="W1256" i="4" s="1"/>
  <c r="T1237" i="4" a="1"/>
  <c r="W1237" i="4" s="1"/>
  <c r="T1220" i="4" a="1"/>
  <c r="T1209" i="4" a="1"/>
  <c r="T1194" i="4" a="1"/>
  <c r="T1170" i="4" a="1"/>
  <c r="W1170" i="4" s="1"/>
  <c r="T1157" i="4" a="1"/>
  <c r="W1157" i="4" s="1"/>
  <c r="T1145" i="4" a="1"/>
  <c r="W1145" i="4" s="1"/>
  <c r="T1141" i="4" a="1"/>
  <c r="W1141" i="4" s="1"/>
  <c r="T1133" i="4" a="1"/>
  <c r="W1133" i="4" s="1"/>
  <c r="T1129" i="4" a="1"/>
  <c r="W1129" i="4" s="1"/>
  <c r="T1050" i="4" a="1"/>
  <c r="T943" i="4" a="1"/>
  <c r="W943" i="4" s="1"/>
  <c r="T1267" i="4"/>
  <c r="T1095" i="4"/>
  <c r="V426" i="4"/>
  <c r="AN426" i="4" s="1"/>
  <c r="T771" i="4"/>
  <c r="T719" i="4"/>
  <c r="V252" i="4"/>
  <c r="AN252" i="4" s="1"/>
  <c r="T387" i="4"/>
  <c r="X1330" i="4" l="1"/>
  <c r="X172" i="4"/>
  <c r="T1244" i="4"/>
  <c r="X1214" i="4"/>
  <c r="V711" i="4"/>
  <c r="AN711" i="4" s="1"/>
  <c r="AU11" i="4" a="1"/>
  <c r="AM409" i="4"/>
  <c r="AL409" i="4"/>
  <c r="AM360" i="4"/>
  <c r="AL360" i="4"/>
  <c r="AM280" i="4"/>
  <c r="AL280" i="4"/>
  <c r="AM229" i="4"/>
  <c r="AL229" i="4"/>
  <c r="AM175" i="4"/>
  <c r="AL175" i="4"/>
  <c r="AM143" i="4"/>
  <c r="AL143" i="4"/>
  <c r="AM111" i="4"/>
  <c r="AL111" i="4"/>
  <c r="AM79" i="4"/>
  <c r="AL79" i="4"/>
  <c r="AM1261" i="4"/>
  <c r="AL1261" i="4"/>
  <c r="AM1095" i="4"/>
  <c r="AL1095" i="4"/>
  <c r="AM1306" i="4"/>
  <c r="AL1306" i="4"/>
  <c r="AM1348" i="4"/>
  <c r="AL1348" i="4"/>
  <c r="AM1390" i="4"/>
  <c r="AL1390" i="4"/>
  <c r="AL1207" i="4"/>
  <c r="AM1207" i="4"/>
  <c r="AM735" i="4"/>
  <c r="AL735" i="4"/>
  <c r="AM463" i="4"/>
  <c r="AL463" i="4"/>
  <c r="AM499" i="4"/>
  <c r="AL499" i="4"/>
  <c r="AM448" i="4"/>
  <c r="AL448" i="4"/>
  <c r="AM125" i="4"/>
  <c r="AL125" i="4"/>
  <c r="AM406" i="4"/>
  <c r="AL406" i="4"/>
  <c r="AM342" i="4"/>
  <c r="AL342" i="4"/>
  <c r="AL278" i="4"/>
  <c r="AM278" i="4"/>
  <c r="AM1436" i="4"/>
  <c r="AL1436" i="4"/>
  <c r="AM1330" i="4"/>
  <c r="AL1330" i="4"/>
  <c r="AM1323" i="4"/>
  <c r="AL1323" i="4"/>
  <c r="AM814" i="4"/>
  <c r="AL814" i="4"/>
  <c r="AM1173" i="4"/>
  <c r="AL1173" i="4"/>
  <c r="AM750" i="4"/>
  <c r="AL750" i="4"/>
  <c r="AM1385" i="4"/>
  <c r="AL1385" i="4"/>
  <c r="AM1321" i="4"/>
  <c r="AL1321" i="4"/>
  <c r="AM1172" i="4"/>
  <c r="AL1172" i="4"/>
  <c r="AM879" i="4"/>
  <c r="AL879" i="4"/>
  <c r="AM526" i="4"/>
  <c r="AL526" i="4"/>
  <c r="AM1069" i="4"/>
  <c r="AL1069" i="4"/>
  <c r="AM838" i="4"/>
  <c r="AL838" i="4"/>
  <c r="AM1362" i="4"/>
  <c r="AL1362" i="4"/>
  <c r="AM515" i="4"/>
  <c r="AL515" i="4"/>
  <c r="AM1383" i="4"/>
  <c r="AL1383" i="4"/>
  <c r="AM1319" i="4"/>
  <c r="AL1319" i="4"/>
  <c r="AM919" i="4"/>
  <c r="AL919" i="4"/>
  <c r="AM790" i="4"/>
  <c r="AL790" i="4"/>
  <c r="AM377" i="4"/>
  <c r="AL377" i="4"/>
  <c r="AM1053" i="4"/>
  <c r="AL1053" i="4"/>
  <c r="AM496" i="4"/>
  <c r="AL496" i="4"/>
  <c r="AM1387" i="4"/>
  <c r="AL1387" i="4"/>
  <c r="AM1259" i="4"/>
  <c r="AL1259" i="4"/>
  <c r="AM1380" i="4"/>
  <c r="AL1380" i="4"/>
  <c r="AM1365" i="4"/>
  <c r="AL1365" i="4"/>
  <c r="AM679" i="4"/>
  <c r="AL679" i="4"/>
  <c r="AM947" i="4"/>
  <c r="AL947" i="4"/>
  <c r="AM997" i="4"/>
  <c r="AL997" i="4"/>
  <c r="AM339" i="4"/>
  <c r="AL339" i="4"/>
  <c r="AM830" i="4"/>
  <c r="AL830" i="4"/>
  <c r="AM417" i="4"/>
  <c r="AL417" i="4"/>
  <c r="AM749" i="4"/>
  <c r="AL749" i="4"/>
  <c r="AM1324" i="4"/>
  <c r="AL1324" i="4"/>
  <c r="AM1302" i="4"/>
  <c r="AL1302" i="4"/>
  <c r="AM292" i="4"/>
  <c r="AL292" i="4"/>
  <c r="AL1270" i="4"/>
  <c r="AM1270" i="4"/>
  <c r="AM1134" i="4"/>
  <c r="AL1134" i="4"/>
  <c r="AM935" i="4"/>
  <c r="AL935" i="4"/>
  <c r="AM396" i="4"/>
  <c r="AL396" i="4"/>
  <c r="AM303" i="4"/>
  <c r="AL303" i="4"/>
  <c r="AM329" i="4"/>
  <c r="AL329" i="4"/>
  <c r="AM910" i="4"/>
  <c r="AL910" i="4"/>
  <c r="AM1159" i="4"/>
  <c r="AL1159" i="4"/>
  <c r="AM1077" i="4"/>
  <c r="AL1077" i="4"/>
  <c r="AM655" i="4"/>
  <c r="AL655" i="4"/>
  <c r="AL145" i="4"/>
  <c r="AM145" i="4"/>
  <c r="AM81" i="4"/>
  <c r="AL81" i="4"/>
  <c r="AM394" i="4"/>
  <c r="AL394" i="4"/>
  <c r="AM330" i="4"/>
  <c r="AL330" i="4"/>
  <c r="AM266" i="4"/>
  <c r="AL266" i="4"/>
  <c r="V1115" i="4"/>
  <c r="AN1115" i="4" s="1"/>
  <c r="V601" i="4"/>
  <c r="AN601" i="4" s="1"/>
  <c r="V492" i="4"/>
  <c r="AN492" i="4" s="1"/>
  <c r="X1182" i="4"/>
  <c r="X1183" i="4" s="1"/>
  <c r="X1184" i="4" s="1"/>
  <c r="V1442" i="4"/>
  <c r="AN1442" i="4" s="1"/>
  <c r="X156" i="4"/>
  <c r="X578" i="4"/>
  <c r="X639" i="4"/>
  <c r="X559" i="4"/>
  <c r="X560" i="4" s="1"/>
  <c r="X561" i="4" s="1"/>
  <c r="X993" i="4"/>
  <c r="V771" i="4"/>
  <c r="AN771" i="4" s="1"/>
  <c r="X588" i="4"/>
  <c r="X589" i="4" s="1"/>
  <c r="X590" i="4" s="1"/>
  <c r="X464" i="4"/>
  <c r="T558" i="4"/>
  <c r="AC558" i="4" s="1"/>
  <c r="AG558" i="4" s="1" a="1"/>
  <c r="AG558" i="4" s="1"/>
  <c r="X1337" i="4"/>
  <c r="X743" i="4"/>
  <c r="X1092" i="4"/>
  <c r="X1093" i="4" s="1"/>
  <c r="X1094" i="4" s="1"/>
  <c r="X1408" i="4"/>
  <c r="X1409" i="4" s="1"/>
  <c r="X356" i="4"/>
  <c r="X1363" i="4"/>
  <c r="X1041" i="4"/>
  <c r="X1042" i="4" s="1"/>
  <c r="X1403" i="4"/>
  <c r="X1404" i="4" s="1"/>
  <c r="X1405" i="4" s="1"/>
  <c r="X1406" i="4" s="1"/>
  <c r="X1407" i="4" s="1"/>
  <c r="X622" i="4"/>
  <c r="X31" i="4"/>
  <c r="X1181" i="4"/>
  <c r="X92" i="4"/>
  <c r="X1321" i="4"/>
  <c r="X332" i="4"/>
  <c r="X442" i="4"/>
  <c r="X1361" i="4"/>
  <c r="X640" i="4"/>
  <c r="X641" i="4" s="1"/>
  <c r="X1084" i="4"/>
  <c r="X487" i="4"/>
  <c r="X238" i="4"/>
  <c r="X239" i="4" s="1"/>
  <c r="X1132" i="4"/>
  <c r="X173" i="4"/>
  <c r="X174" i="4" s="1"/>
  <c r="X175" i="4" s="1"/>
  <c r="X176" i="4" s="1"/>
  <c r="X237" i="4"/>
  <c r="X1077" i="4"/>
  <c r="X693" i="4"/>
  <c r="X382" i="4"/>
  <c r="X1126" i="4"/>
  <c r="X1134" i="4"/>
  <c r="X1065" i="4"/>
  <c r="X1066" i="4" s="1"/>
  <c r="X1068" i="4"/>
  <c r="X809" i="4"/>
  <c r="X688" i="4"/>
  <c r="X514" i="4"/>
  <c r="X159" i="4"/>
  <c r="X160" i="4" s="1"/>
  <c r="X1149" i="4"/>
  <c r="X1150" i="4" s="1"/>
  <c r="X1151" i="4" s="1"/>
  <c r="X1152" i="4" s="1"/>
  <c r="X1392" i="4"/>
  <c r="X1393" i="4" s="1"/>
  <c r="X1394" i="4" s="1"/>
  <c r="X1395" i="4" s="1"/>
  <c r="X1396" i="4" s="1"/>
  <c r="X1414" i="4"/>
  <c r="X1284" i="4"/>
  <c r="X1285" i="4" s="1"/>
  <c r="X1286" i="4" s="1"/>
  <c r="X1287" i="4" s="1"/>
  <c r="X1288" i="4" s="1"/>
  <c r="X1289" i="4" s="1"/>
  <c r="X1290" i="4" s="1"/>
  <c r="X1061" i="4"/>
  <c r="X531" i="4"/>
  <c r="X1193" i="4"/>
  <c r="X144" i="4"/>
  <c r="X1317" i="4"/>
  <c r="X1318" i="4" s="1"/>
  <c r="X1319" i="4" s="1"/>
  <c r="X1320" i="4" s="1"/>
  <c r="X1364" i="4"/>
  <c r="X1442" i="4"/>
  <c r="X768" i="4"/>
  <c r="X260" i="4"/>
  <c r="X82" i="4"/>
  <c r="X83" i="4" s="1"/>
  <c r="X1252" i="4"/>
  <c r="X1253" i="4" s="1"/>
  <c r="X1254" i="4" s="1"/>
  <c r="X1340" i="4"/>
  <c r="X1233" i="4"/>
  <c r="X667" i="4"/>
  <c r="X668" i="4" s="1"/>
  <c r="X585" i="4"/>
  <c r="X586" i="4" s="1"/>
  <c r="X587" i="4" s="1"/>
  <c r="X277" i="4"/>
  <c r="X132" i="4"/>
  <c r="X333" i="4"/>
  <c r="X12" i="4"/>
  <c r="X1219" i="4"/>
  <c r="T934" i="4"/>
  <c r="AC934" i="4" s="1"/>
  <c r="AG934" i="4" s="1" a="1"/>
  <c r="AG934" i="4" s="1"/>
  <c r="W934" i="4"/>
  <c r="X934" i="4" s="1"/>
  <c r="T716" i="4"/>
  <c r="AC716" i="4" s="1"/>
  <c r="AG716" i="4" s="1" a="1"/>
  <c r="AG716" i="4" s="1"/>
  <c r="W716" i="4"/>
  <c r="T1204" i="4"/>
  <c r="AC1204" i="4" s="1"/>
  <c r="AG1204" i="4" s="1" a="1"/>
  <c r="AG1204" i="4" s="1"/>
  <c r="W1204" i="4"/>
  <c r="V402" i="4"/>
  <c r="AN402" i="4" s="1"/>
  <c r="W402" i="4"/>
  <c r="W594" i="4"/>
  <c r="V594" i="4"/>
  <c r="AN594" i="4" s="1"/>
  <c r="V569" i="4"/>
  <c r="AN569" i="4" s="1"/>
  <c r="W569" i="4"/>
  <c r="T536" i="4"/>
  <c r="AC536" i="4" s="1"/>
  <c r="AG536" i="4" s="1" a="1"/>
  <c r="AG536" i="4" s="1"/>
  <c r="W536" i="4"/>
  <c r="V1197" i="4"/>
  <c r="AN1197" i="4" s="1"/>
  <c r="W1197" i="4"/>
  <c r="T908" i="4"/>
  <c r="AC908" i="4" s="1"/>
  <c r="AG908" i="4" s="1" a="1"/>
  <c r="AG908" i="4" s="1"/>
  <c r="W908" i="4"/>
  <c r="T570" i="4"/>
  <c r="W570" i="4"/>
  <c r="V1275" i="4"/>
  <c r="AN1275" i="4" s="1"/>
  <c r="W1275" i="4"/>
  <c r="V832" i="4"/>
  <c r="AN832" i="4" s="1"/>
  <c r="W832" i="4"/>
  <c r="T1089" i="4"/>
  <c r="AC1089" i="4" s="1"/>
  <c r="AG1089" i="4" s="1" a="1"/>
  <c r="AG1089" i="4" s="1"/>
  <c r="W1089" i="4"/>
  <c r="X1089" i="4" s="1"/>
  <c r="T765" i="4"/>
  <c r="AC765" i="4" s="1"/>
  <c r="W765" i="4"/>
  <c r="T657" i="4"/>
  <c r="W657" i="4"/>
  <c r="X657" i="4" s="1"/>
  <c r="V338" i="4"/>
  <c r="AN338" i="4" s="1"/>
  <c r="W338" i="4"/>
  <c r="T839" i="4"/>
  <c r="AC839" i="4" s="1"/>
  <c r="W839" i="4"/>
  <c r="T769" i="4"/>
  <c r="AC769" i="4" s="1"/>
  <c r="W769" i="4"/>
  <c r="V833" i="4"/>
  <c r="AN833" i="4" s="1"/>
  <c r="W833" i="4"/>
  <c r="V485" i="4"/>
  <c r="AN485" i="4" s="1"/>
  <c r="W485" i="4"/>
  <c r="T242" i="4"/>
  <c r="AC242" i="4" s="1"/>
  <c r="AG242" i="4" s="1" a="1"/>
  <c r="AG242" i="4" s="1"/>
  <c r="W242" i="4"/>
  <c r="V812" i="4"/>
  <c r="AN812" i="4" s="1"/>
  <c r="W812" i="4"/>
  <c r="T433" i="4"/>
  <c r="AC433" i="4" s="1"/>
  <c r="AG433" i="4" s="1" a="1"/>
  <c r="AG433" i="4" s="1"/>
  <c r="W433" i="4"/>
  <c r="T29" i="4"/>
  <c r="AC29" i="4" s="1"/>
  <c r="AG29" i="4" s="1" a="1"/>
  <c r="AG29" i="4" s="1"/>
  <c r="W29" i="4"/>
  <c r="T401" i="4"/>
  <c r="AC401" i="4" s="1"/>
  <c r="AG401" i="4" s="1" a="1"/>
  <c r="AG401" i="4" s="1"/>
  <c r="W401" i="4"/>
  <c r="T137" i="4"/>
  <c r="AC137" i="4" s="1"/>
  <c r="AG137" i="4" s="1" a="1"/>
  <c r="AG137" i="4" s="1"/>
  <c r="W137" i="4"/>
  <c r="V137" i="4"/>
  <c r="AN137" i="4" s="1"/>
  <c r="T548" i="4"/>
  <c r="AC548" i="4" s="1"/>
  <c r="AG548" i="4" s="1" a="1"/>
  <c r="AG548" i="4" s="1"/>
  <c r="W548" i="4"/>
  <c r="V300" i="4"/>
  <c r="AN300" i="4" s="1"/>
  <c r="W300" i="4"/>
  <c r="T268" i="4"/>
  <c r="AC268" i="4" s="1"/>
  <c r="AG268" i="4" s="1" a="1"/>
  <c r="AG268" i="4" s="1"/>
  <c r="W268" i="4"/>
  <c r="T208" i="4"/>
  <c r="AC208" i="4" s="1"/>
  <c r="AG208" i="4" s="1" a="1"/>
  <c r="AG208" i="4" s="1"/>
  <c r="W208" i="4"/>
  <c r="X208" i="4" s="1"/>
  <c r="T19" i="4"/>
  <c r="AC19" i="4" s="1"/>
  <c r="AG19" i="4" s="1" a="1"/>
  <c r="AG19" i="4" s="1"/>
  <c r="W19" i="4"/>
  <c r="W202" i="4"/>
  <c r="V202" i="4"/>
  <c r="AN202" i="4" s="1"/>
  <c r="T1130" i="4"/>
  <c r="W1130" i="4"/>
  <c r="W1273" i="4"/>
  <c r="V1273" i="4"/>
  <c r="AN1273" i="4" s="1"/>
  <c r="T1215" i="4"/>
  <c r="AC1215" i="4" s="1"/>
  <c r="W1215" i="4"/>
  <c r="X1215" i="4" s="1"/>
  <c r="X927" i="4"/>
  <c r="T1046" i="4"/>
  <c r="AC1046" i="4" s="1"/>
  <c r="AG1046" i="4" s="1" a="1"/>
  <c r="AG1046" i="4" s="1"/>
  <c r="W1046" i="4"/>
  <c r="T752" i="4"/>
  <c r="AC752" i="4" s="1"/>
  <c r="AG752" i="4" s="1" a="1"/>
  <c r="AG752" i="4" s="1"/>
  <c r="W752" i="4"/>
  <c r="V921" i="4"/>
  <c r="AN921" i="4" s="1"/>
  <c r="W921" i="4"/>
  <c r="V1366" i="4"/>
  <c r="AN1366" i="4" s="1"/>
  <c r="W1366" i="4"/>
  <c r="T1015" i="4"/>
  <c r="AC1015" i="4" s="1"/>
  <c r="AG1015" i="4" s="1" a="1"/>
  <c r="AG1015" i="4" s="1"/>
  <c r="W1015" i="4"/>
  <c r="V491" i="4"/>
  <c r="AN491" i="4" s="1"/>
  <c r="W491" i="4"/>
  <c r="V1110" i="4"/>
  <c r="AN1110" i="4" s="1"/>
  <c r="W1110" i="4"/>
  <c r="T575" i="4"/>
  <c r="AC575" i="4" s="1"/>
  <c r="AG575" i="4" s="1" a="1"/>
  <c r="AG575" i="4" s="1"/>
  <c r="W575" i="4"/>
  <c r="T303" i="4"/>
  <c r="W303" i="4"/>
  <c r="W651" i="4"/>
  <c r="V651" i="4"/>
  <c r="AN651" i="4" s="1"/>
  <c r="V334" i="4"/>
  <c r="AN334" i="4" s="1"/>
  <c r="W334" i="4"/>
  <c r="V330" i="4"/>
  <c r="AN330" i="4" s="1"/>
  <c r="W330" i="4"/>
  <c r="T219" i="4"/>
  <c r="AC219" i="4" s="1"/>
  <c r="AG219" i="4" s="1" a="1"/>
  <c r="AG219" i="4" s="1"/>
  <c r="W219" i="4"/>
  <c r="X219" i="4" s="1"/>
  <c r="T607" i="4"/>
  <c r="AC607" i="4" s="1"/>
  <c r="AG607" i="4" s="1" a="1"/>
  <c r="AG607" i="4" s="1"/>
  <c r="W607" i="4"/>
  <c r="T361" i="4"/>
  <c r="W361" i="4"/>
  <c r="V212" i="4"/>
  <c r="AN212" i="4" s="1"/>
  <c r="W212" i="4"/>
  <c r="X212" i="4" s="1"/>
  <c r="T110" i="4"/>
  <c r="AC110" i="4" s="1"/>
  <c r="AG110" i="4" s="1" a="1"/>
  <c r="AG110" i="4" s="1"/>
  <c r="W110" i="4"/>
  <c r="X111" i="4" s="1"/>
  <c r="T209" i="4"/>
  <c r="AC209" i="4" s="1"/>
  <c r="AG209" i="4" s="1" a="1"/>
  <c r="AG209" i="4" s="1"/>
  <c r="W209" i="4"/>
  <c r="T157" i="4"/>
  <c r="AC157" i="4" s="1"/>
  <c r="W157" i="4"/>
  <c r="V157" i="4"/>
  <c r="AN157" i="4" s="1"/>
  <c r="T1226" i="4"/>
  <c r="AC1226" i="4" s="1"/>
  <c r="AG1226" i="4" s="1" a="1"/>
  <c r="AG1226" i="4" s="1"/>
  <c r="W1226" i="4"/>
  <c r="V1107" i="4"/>
  <c r="AN1107" i="4" s="1"/>
  <c r="W1107" i="4"/>
  <c r="W1154" i="4"/>
  <c r="X1155" i="4" s="1"/>
  <c r="V1154" i="4"/>
  <c r="AN1154" i="4" s="1"/>
  <c r="T1373" i="4"/>
  <c r="AC1373" i="4" s="1"/>
  <c r="AG1373" i="4" s="1" a="1"/>
  <c r="AG1373" i="4" s="1"/>
  <c r="W1373" i="4"/>
  <c r="X1373" i="4" s="1"/>
  <c r="X1135" i="4"/>
  <c r="V401" i="4"/>
  <c r="AN401" i="4" s="1"/>
  <c r="V939" i="4"/>
  <c r="AN939" i="4" s="1"/>
  <c r="W939" i="4"/>
  <c r="T966" i="4"/>
  <c r="AC966" i="4" s="1"/>
  <c r="AG966" i="4" s="1" a="1"/>
  <c r="AG966" i="4" s="1"/>
  <c r="W966" i="4"/>
  <c r="X966" i="4" s="1"/>
  <c r="T914" i="4"/>
  <c r="AC914" i="4" s="1"/>
  <c r="AG914" i="4" s="1" a="1"/>
  <c r="AG914" i="4" s="1"/>
  <c r="W914" i="4"/>
  <c r="T375" i="4"/>
  <c r="AC375" i="4" s="1"/>
  <c r="W375" i="4"/>
  <c r="T1301" i="4"/>
  <c r="AC1301" i="4" s="1"/>
  <c r="AG1301" i="4" s="1" a="1"/>
  <c r="AG1301" i="4" s="1"/>
  <c r="W1301" i="4"/>
  <c r="T773" i="4"/>
  <c r="AC773" i="4" s="1"/>
  <c r="W773" i="4"/>
  <c r="V857" i="4"/>
  <c r="AN857" i="4" s="1"/>
  <c r="W857" i="4"/>
  <c r="X857" i="4" s="1"/>
  <c r="T190" i="4"/>
  <c r="AC190" i="4" s="1"/>
  <c r="W190" i="4"/>
  <c r="X191" i="4" s="1"/>
  <c r="X192" i="4" s="1"/>
  <c r="T1263" i="4"/>
  <c r="W1263" i="4"/>
  <c r="V1291" i="4"/>
  <c r="AN1291" i="4" s="1"/>
  <c r="W1291" i="4"/>
  <c r="T1085" i="4"/>
  <c r="AC1085" i="4" s="1"/>
  <c r="AG1085" i="4" s="1" a="1"/>
  <c r="AG1085" i="4" s="1"/>
  <c r="W1085" i="4"/>
  <c r="T854" i="4"/>
  <c r="AC854" i="4" s="1"/>
  <c r="AG854" i="4" s="1" a="1"/>
  <c r="AG854" i="4" s="1"/>
  <c r="W854" i="4"/>
  <c r="T1051" i="4"/>
  <c r="AC1051" i="4" s="1"/>
  <c r="W1051" i="4"/>
  <c r="X1052" i="4" s="1"/>
  <c r="X1053" i="4" s="1"/>
  <c r="X1054" i="4" s="1"/>
  <c r="X1055" i="4" s="1"/>
  <c r="X1056" i="4" s="1"/>
  <c r="X1057" i="4" s="1"/>
  <c r="X1058" i="4" s="1"/>
  <c r="V912" i="4"/>
  <c r="AN912" i="4" s="1"/>
  <c r="W912" i="4"/>
  <c r="X913" i="4" s="1"/>
  <c r="V1421" i="4"/>
  <c r="AN1421" i="4" s="1"/>
  <c r="W1421" i="4"/>
  <c r="V1305" i="4"/>
  <c r="AN1305" i="4" s="1"/>
  <c r="W1305" i="4"/>
  <c r="X1306" i="4" s="1"/>
  <c r="V1231" i="4"/>
  <c r="AN1231" i="4" s="1"/>
  <c r="W1231" i="4"/>
  <c r="T1111" i="4"/>
  <c r="AC1111" i="4" s="1"/>
  <c r="W1111" i="4"/>
  <c r="T906" i="4"/>
  <c r="AC906" i="4" s="1"/>
  <c r="AG906" i="4" s="1" a="1"/>
  <c r="AG906" i="4" s="1"/>
  <c r="W906" i="4"/>
  <c r="V829" i="4"/>
  <c r="AN829" i="4" s="1"/>
  <c r="W829" i="4"/>
  <c r="V973" i="4"/>
  <c r="AN973" i="4" s="1"/>
  <c r="W973" i="4"/>
  <c r="T905" i="4"/>
  <c r="AC905" i="4" s="1"/>
  <c r="AG905" i="4" s="1" a="1"/>
  <c r="AG905" i="4" s="1"/>
  <c r="W905" i="4"/>
  <c r="X905" i="4" s="1"/>
  <c r="V797" i="4"/>
  <c r="AN797" i="4" s="1"/>
  <c r="W797" i="4"/>
  <c r="X1428" i="4"/>
  <c r="T1282" i="4"/>
  <c r="AC1282" i="4" s="1"/>
  <c r="W1282" i="4"/>
  <c r="T951" i="4"/>
  <c r="AC951" i="4" s="1"/>
  <c r="AG951" i="4" s="1" a="1"/>
  <c r="AG951" i="4" s="1"/>
  <c r="W951" i="4"/>
  <c r="T724" i="4"/>
  <c r="AC724" i="4" s="1"/>
  <c r="AG724" i="4" s="1" a="1"/>
  <c r="AG724" i="4" s="1"/>
  <c r="W724" i="4"/>
  <c r="V360" i="4"/>
  <c r="AN360" i="4" s="1"/>
  <c r="W360" i="4"/>
  <c r="T969" i="4"/>
  <c r="AC969" i="4" s="1"/>
  <c r="AG969" i="4" s="1" a="1"/>
  <c r="AG969" i="4" s="1"/>
  <c r="W969" i="4"/>
  <c r="X969" i="4" s="1"/>
  <c r="T720" i="4"/>
  <c r="AC720" i="4" s="1"/>
  <c r="AG720" i="4" s="1" a="1"/>
  <c r="AG720" i="4" s="1"/>
  <c r="W720" i="4"/>
  <c r="V661" i="4"/>
  <c r="AN661" i="4" s="1"/>
  <c r="W661" i="4"/>
  <c r="T572" i="4"/>
  <c r="AC572" i="4" s="1"/>
  <c r="AG572" i="4" s="1" a="1"/>
  <c r="AG572" i="4" s="1"/>
  <c r="W572" i="4"/>
  <c r="V421" i="4"/>
  <c r="AN421" i="4" s="1"/>
  <c r="W421" i="4"/>
  <c r="T1207" i="4"/>
  <c r="AC1207" i="4" s="1"/>
  <c r="W1207" i="4"/>
  <c r="X1114" i="4"/>
  <c r="X1115" i="4" s="1"/>
  <c r="X1116" i="4" s="1"/>
  <c r="T935" i="4"/>
  <c r="AC935" i="4" s="1"/>
  <c r="W935" i="4"/>
  <c r="T608" i="4"/>
  <c r="AC608" i="4" s="1"/>
  <c r="AG608" i="4" s="1" a="1"/>
  <c r="AG608" i="4" s="1"/>
  <c r="W608" i="4"/>
  <c r="T373" i="4"/>
  <c r="AC373" i="4" s="1"/>
  <c r="AG373" i="4" s="1" a="1"/>
  <c r="AG373" i="4" s="1"/>
  <c r="W373" i="4"/>
  <c r="X373" i="4" s="1"/>
  <c r="T732" i="4"/>
  <c r="AC732" i="4" s="1"/>
  <c r="AG732" i="4" s="1" a="1"/>
  <c r="AG732" i="4" s="1"/>
  <c r="W732" i="4"/>
  <c r="X637" i="4"/>
  <c r="X638" i="4" s="1"/>
  <c r="T310" i="4"/>
  <c r="AC310" i="4" s="1"/>
  <c r="AG310" i="4" s="1" a="1"/>
  <c r="AG310" i="4" s="1"/>
  <c r="W310" i="4"/>
  <c r="V504" i="4"/>
  <c r="AN504" i="4" s="1"/>
  <c r="W504" i="4"/>
  <c r="X357" i="4"/>
  <c r="T1198" i="4"/>
  <c r="AC1198" i="4" s="1"/>
  <c r="W1198" i="4"/>
  <c r="V1059" i="4"/>
  <c r="AN1059" i="4" s="1"/>
  <c r="W1059" i="4"/>
  <c r="X1060" i="4" s="1"/>
  <c r="V924" i="4"/>
  <c r="AN924" i="4" s="1"/>
  <c r="W924" i="4"/>
  <c r="V788" i="4"/>
  <c r="AN788" i="4" s="1"/>
  <c r="W788" i="4"/>
  <c r="T703" i="4"/>
  <c r="AC703" i="4" s="1"/>
  <c r="AG703" i="4" s="1" a="1"/>
  <c r="AG703" i="4" s="1"/>
  <c r="W703" i="4"/>
  <c r="V573" i="4"/>
  <c r="AN573" i="4" s="1"/>
  <c r="W573" i="4"/>
  <c r="T838" i="4"/>
  <c r="AC838" i="4" s="1"/>
  <c r="AG838" i="4" s="1" a="1"/>
  <c r="AG838" i="4" s="1"/>
  <c r="W838" i="4"/>
  <c r="T617" i="4"/>
  <c r="AC617" i="4" s="1"/>
  <c r="AG617" i="4" s="1" a="1"/>
  <c r="AG617" i="4" s="1"/>
  <c r="W617" i="4"/>
  <c r="X617" i="4" s="1"/>
  <c r="X515" i="4"/>
  <c r="T408" i="4"/>
  <c r="AC408" i="4" s="1"/>
  <c r="AG408" i="4" s="1" a="1"/>
  <c r="AG408" i="4" s="1"/>
  <c r="W408" i="4"/>
  <c r="V818" i="4"/>
  <c r="AN818" i="4" s="1"/>
  <c r="W818" i="4"/>
  <c r="T733" i="4"/>
  <c r="AC733" i="4" s="1"/>
  <c r="W733" i="4"/>
  <c r="T450" i="4"/>
  <c r="AC450" i="4" s="1"/>
  <c r="W450" i="4"/>
  <c r="V80" i="4"/>
  <c r="AN80" i="4" s="1"/>
  <c r="W80" i="4"/>
  <c r="V861" i="4"/>
  <c r="AN861" i="4" s="1"/>
  <c r="W861" i="4"/>
  <c r="X786" i="4"/>
  <c r="X787" i="4" s="1"/>
  <c r="T721" i="4"/>
  <c r="AC721" i="4" s="1"/>
  <c r="W721" i="4"/>
  <c r="T602" i="4"/>
  <c r="AC602" i="4" s="1"/>
  <c r="AG602" i="4" s="1" a="1"/>
  <c r="AG602" i="4" s="1"/>
  <c r="W602" i="4"/>
  <c r="X602" i="4" s="1"/>
  <c r="V377" i="4"/>
  <c r="AN377" i="4" s="1"/>
  <c r="W377" i="4"/>
  <c r="X378" i="4" s="1"/>
  <c r="T108" i="4"/>
  <c r="AC108" i="4" s="1"/>
  <c r="AG108" i="4" s="1" a="1"/>
  <c r="AG108" i="4" s="1"/>
  <c r="W108" i="4"/>
  <c r="V436" i="4"/>
  <c r="AN436" i="4" s="1"/>
  <c r="W436" i="4"/>
  <c r="T339" i="4"/>
  <c r="AC339" i="4" s="1"/>
  <c r="AG339" i="4" s="1" a="1"/>
  <c r="AG339" i="4" s="1"/>
  <c r="W339" i="4"/>
  <c r="V244" i="4"/>
  <c r="AN244" i="4" s="1"/>
  <c r="W244" i="4"/>
  <c r="T149" i="4"/>
  <c r="AC149" i="4" s="1"/>
  <c r="W149" i="4"/>
  <c r="X149" i="4" s="1"/>
  <c r="V64" i="4"/>
  <c r="AN64" i="4" s="1"/>
  <c r="W64" i="4"/>
  <c r="V405" i="4"/>
  <c r="AN405" i="4" s="1"/>
  <c r="W405" i="4"/>
  <c r="V146" i="4"/>
  <c r="AN146" i="4" s="1"/>
  <c r="W146" i="4"/>
  <c r="V240" i="4"/>
  <c r="AN240" i="4" s="1"/>
  <c r="W240" i="4"/>
  <c r="X240" i="4" s="1"/>
  <c r="V74" i="4"/>
  <c r="AN74" i="4" s="1"/>
  <c r="W74" i="4"/>
  <c r="T213" i="4"/>
  <c r="AC213" i="4" s="1"/>
  <c r="AG213" i="4" s="1" a="1"/>
  <c r="AG213" i="4" s="1"/>
  <c r="W213" i="4"/>
  <c r="T125" i="4"/>
  <c r="AC125" i="4" s="1"/>
  <c r="W125" i="4"/>
  <c r="T23" i="4"/>
  <c r="AC23" i="4" s="1"/>
  <c r="AG23" i="4" s="1" a="1"/>
  <c r="AG23" i="4" s="1"/>
  <c r="W23" i="4"/>
  <c r="X23" i="4" s="1"/>
  <c r="T133" i="4"/>
  <c r="AC133" i="4" s="1"/>
  <c r="W133" i="4"/>
  <c r="X133" i="4" s="1"/>
  <c r="T61" i="4"/>
  <c r="AC61" i="4" s="1"/>
  <c r="AG61" i="4" s="1" a="1"/>
  <c r="AG61" i="4" s="1"/>
  <c r="W61" i="4"/>
  <c r="T161" i="4"/>
  <c r="AC161" i="4" s="1"/>
  <c r="AG161" i="4" s="1" a="1"/>
  <c r="AG161" i="4" s="1"/>
  <c r="W161" i="4"/>
  <c r="T1119" i="4"/>
  <c r="AC1119" i="4" s="1"/>
  <c r="AG1119" i="4" s="1" a="1"/>
  <c r="AG1119" i="4" s="1"/>
  <c r="W1119" i="4"/>
  <c r="V1243" i="4"/>
  <c r="AN1243" i="4" s="1"/>
  <c r="W1243" i="4"/>
  <c r="X1424" i="4"/>
  <c r="V776" i="4"/>
  <c r="AN776" i="4" s="1"/>
  <c r="W776" i="4"/>
  <c r="T1365" i="4"/>
  <c r="AC1365" i="4" s="1"/>
  <c r="AG1365" i="4" s="1" a="1"/>
  <c r="AG1365" i="4" s="1"/>
  <c r="W1365" i="4"/>
  <c r="X1365" i="4" s="1"/>
  <c r="T1260" i="4"/>
  <c r="AC1260" i="4" s="1"/>
  <c r="AG1260" i="4" s="1" a="1"/>
  <c r="AG1260" i="4" s="1"/>
  <c r="W1260" i="4"/>
  <c r="T1203" i="4"/>
  <c r="AC1203" i="4" s="1"/>
  <c r="AG1203" i="4" s="1" a="1"/>
  <c r="AG1203" i="4" s="1"/>
  <c r="W1203" i="4"/>
  <c r="X1203" i="4" s="1"/>
  <c r="T777" i="4"/>
  <c r="AC777" i="4" s="1"/>
  <c r="W777" i="4"/>
  <c r="X1024" i="4"/>
  <c r="X1025" i="4" s="1"/>
  <c r="X1026" i="4" s="1"/>
  <c r="X1027" i="4" s="1"/>
  <c r="V427" i="4"/>
  <c r="AN427" i="4" s="1"/>
  <c r="W427" i="4"/>
  <c r="X427" i="4" s="1"/>
  <c r="V1003" i="4"/>
  <c r="AN1003" i="4" s="1"/>
  <c r="W1003" i="4"/>
  <c r="T652" i="4"/>
  <c r="AC652" i="4" s="1"/>
  <c r="AG652" i="4" s="1" a="1"/>
  <c r="AG652" i="4" s="1"/>
  <c r="W652" i="4"/>
  <c r="T884" i="4"/>
  <c r="AC884" i="4" s="1"/>
  <c r="AG884" i="4" s="1" a="1"/>
  <c r="AG884" i="4" s="1"/>
  <c r="W884" i="4"/>
  <c r="T614" i="4"/>
  <c r="AC614" i="4" s="1"/>
  <c r="AG614" i="4" s="1" a="1"/>
  <c r="AG614" i="4" s="1"/>
  <c r="W614" i="4"/>
  <c r="V909" i="4"/>
  <c r="AN909" i="4" s="1"/>
  <c r="W909" i="4"/>
  <c r="T418" i="4"/>
  <c r="AC418" i="4" s="1"/>
  <c r="W418" i="4"/>
  <c r="T437" i="4"/>
  <c r="AC437" i="4" s="1"/>
  <c r="AG437" i="4" s="1" a="1"/>
  <c r="AG437" i="4" s="1"/>
  <c r="W437" i="4"/>
  <c r="T425" i="4"/>
  <c r="AC425" i="4" s="1"/>
  <c r="AG425" i="4" s="1" a="1"/>
  <c r="AG425" i="4" s="1"/>
  <c r="W425" i="4"/>
  <c r="X425" i="4" s="1"/>
  <c r="T540" i="4"/>
  <c r="AC540" i="4" s="1"/>
  <c r="AG540" i="4" s="1" a="1"/>
  <c r="AG540" i="4" s="1"/>
  <c r="W540" i="4"/>
  <c r="X540" i="4" s="1"/>
  <c r="X541" i="4" s="1"/>
  <c r="T351" i="4"/>
  <c r="AC351" i="4" s="1"/>
  <c r="AG351" i="4" s="1" a="1"/>
  <c r="AG351" i="4" s="1"/>
  <c r="W351" i="4"/>
  <c r="T199" i="4"/>
  <c r="AC199" i="4" s="1"/>
  <c r="AG199" i="4" s="1" a="1"/>
  <c r="AG199" i="4" s="1"/>
  <c r="W199" i="4"/>
  <c r="V264" i="4"/>
  <c r="AN264" i="4" s="1"/>
  <c r="W264" i="4"/>
  <c r="T49" i="4"/>
  <c r="AC49" i="4" s="1"/>
  <c r="AG49" i="4" s="1" a="1"/>
  <c r="AG49" i="4" s="1"/>
  <c r="W49" i="4"/>
  <c r="X50" i="4" s="1"/>
  <c r="V1322" i="4"/>
  <c r="AN1322" i="4" s="1"/>
  <c r="W1322" i="4"/>
  <c r="X1322" i="4" s="1"/>
  <c r="T882" i="4"/>
  <c r="AC882" i="4" s="1"/>
  <c r="AG882" i="4" s="1" a="1"/>
  <c r="AG882" i="4" s="1"/>
  <c r="W882" i="4"/>
  <c r="V1294" i="4"/>
  <c r="AN1294" i="4" s="1"/>
  <c r="W1294" i="4"/>
  <c r="V1208" i="4"/>
  <c r="AN1208" i="4" s="1"/>
  <c r="W1208" i="4"/>
  <c r="T1128" i="4"/>
  <c r="AC1128" i="4" s="1"/>
  <c r="AG1128" i="4" s="1" a="1"/>
  <c r="AG1128" i="4" s="1"/>
  <c r="W1128" i="4"/>
  <c r="X1129" i="4" s="1"/>
  <c r="T1194" i="4"/>
  <c r="AC1194" i="4" s="1"/>
  <c r="W1194" i="4"/>
  <c r="X1194" i="4" s="1"/>
  <c r="V399" i="4"/>
  <c r="AN399" i="4" s="1"/>
  <c r="W399" i="4"/>
  <c r="V893" i="4"/>
  <c r="AN893" i="4" s="1"/>
  <c r="W893" i="4"/>
  <c r="X601" i="4"/>
  <c r="T708" i="4"/>
  <c r="W708" i="4"/>
  <c r="T316" i="4"/>
  <c r="W316" i="4"/>
  <c r="T342" i="4"/>
  <c r="AC342" i="4" s="1"/>
  <c r="W342" i="4"/>
  <c r="X296" i="4"/>
  <c r="T193" i="4"/>
  <c r="AC193" i="4" s="1"/>
  <c r="W193" i="4"/>
  <c r="X193" i="4" s="1"/>
  <c r="V306" i="4"/>
  <c r="AN306" i="4" s="1"/>
  <c r="W306" i="4"/>
  <c r="T17" i="4"/>
  <c r="AC17" i="4" s="1"/>
  <c r="W17" i="4"/>
  <c r="T194" i="4"/>
  <c r="AC194" i="4" s="1"/>
  <c r="AG194" i="4" s="1" a="1"/>
  <c r="AG194" i="4" s="1"/>
  <c r="W194" i="4"/>
  <c r="T78" i="4"/>
  <c r="AC78" i="4" s="1"/>
  <c r="AG78" i="4" s="1" a="1"/>
  <c r="AG78" i="4" s="1"/>
  <c r="W78" i="4"/>
  <c r="T25" i="4"/>
  <c r="AC25" i="4" s="1"/>
  <c r="AG25" i="4" s="1" a="1"/>
  <c r="AG25" i="4" s="1"/>
  <c r="W25" i="4"/>
  <c r="X26" i="4" s="1"/>
  <c r="T1270" i="4"/>
  <c r="AC1270" i="4" s="1"/>
  <c r="AG1270" i="4" s="1" a="1"/>
  <c r="AG1270" i="4" s="1"/>
  <c r="W1270" i="4"/>
  <c r="X1270" i="4" s="1"/>
  <c r="X1148" i="4"/>
  <c r="T1304" i="4"/>
  <c r="AC1304" i="4" s="1"/>
  <c r="W1304" i="4"/>
  <c r="T962" i="4"/>
  <c r="AC962" i="4" s="1"/>
  <c r="AG962" i="4" s="1" a="1"/>
  <c r="AG962" i="4" s="1"/>
  <c r="W962" i="4"/>
  <c r="T1425" i="4"/>
  <c r="AC1425" i="4" s="1"/>
  <c r="AG1425" i="4" s="1" a="1"/>
  <c r="AG1425" i="4" s="1"/>
  <c r="W1425" i="4"/>
  <c r="T1310" i="4"/>
  <c r="AC1310" i="4" s="1"/>
  <c r="AG1310" i="4" s="1" a="1"/>
  <c r="AG1310" i="4" s="1"/>
  <c r="W1310" i="4"/>
  <c r="T1437" i="4"/>
  <c r="AC1437" i="4" s="1"/>
  <c r="AG1437" i="4" s="1" a="1"/>
  <c r="AG1437" i="4" s="1"/>
  <c r="W1437" i="4"/>
  <c r="V1236" i="4"/>
  <c r="AN1236" i="4" s="1"/>
  <c r="W1236" i="4"/>
  <c r="V1302" i="4"/>
  <c r="AN1302" i="4" s="1"/>
  <c r="W1302" i="4"/>
  <c r="V1378" i="4"/>
  <c r="AN1378" i="4" s="1"/>
  <c r="W1378" i="4"/>
  <c r="X1378" i="4" s="1"/>
  <c r="X364" i="4"/>
  <c r="X365" i="4" s="1"/>
  <c r="V1357" i="4"/>
  <c r="AN1357" i="4" s="1"/>
  <c r="W1357" i="4"/>
  <c r="T623" i="4"/>
  <c r="AC623" i="4" s="1"/>
  <c r="AG623" i="4" s="1" a="1"/>
  <c r="AG623" i="4" s="1"/>
  <c r="W623" i="4"/>
  <c r="X623" i="4" s="1"/>
  <c r="V317" i="4"/>
  <c r="AN317" i="4" s="1"/>
  <c r="W317" i="4"/>
  <c r="V605" i="4"/>
  <c r="AN605" i="4" s="1"/>
  <c r="W605" i="4"/>
  <c r="V855" i="4"/>
  <c r="AN855" i="4" s="1"/>
  <c r="W855" i="4"/>
  <c r="T512" i="4"/>
  <c r="AC512" i="4" s="1"/>
  <c r="AG512" i="4" s="1" a="1"/>
  <c r="AG512" i="4" s="1"/>
  <c r="W512" i="4"/>
  <c r="X513" i="4" s="1"/>
  <c r="T55" i="4"/>
  <c r="AC55" i="4" s="1"/>
  <c r="W55" i="4"/>
  <c r="T950" i="4"/>
  <c r="AC950" i="4" s="1"/>
  <c r="AG950" i="4" s="1" a="1"/>
  <c r="AG950" i="4" s="1"/>
  <c r="W950" i="4"/>
  <c r="X673" i="4"/>
  <c r="V562" i="4"/>
  <c r="AN562" i="4" s="1"/>
  <c r="W562" i="4"/>
  <c r="T472" i="4"/>
  <c r="AC472" i="4" s="1"/>
  <c r="AG472" i="4" s="1" a="1"/>
  <c r="AG472" i="4" s="1"/>
  <c r="W472" i="4"/>
  <c r="T598" i="4"/>
  <c r="AC598" i="4" s="1"/>
  <c r="AG598" i="4" s="1" a="1"/>
  <c r="AG598" i="4" s="1"/>
  <c r="W598" i="4"/>
  <c r="X51" i="4"/>
  <c r="V193" i="4"/>
  <c r="AN193" i="4" s="1"/>
  <c r="T1050" i="4"/>
  <c r="AC1050" i="4" s="1"/>
  <c r="AG1050" i="4" s="1" a="1"/>
  <c r="AG1050" i="4" s="1"/>
  <c r="W1050" i="4"/>
  <c r="V1209" i="4"/>
  <c r="AN1209" i="4" s="1"/>
  <c r="W1209" i="4"/>
  <c r="T907" i="4"/>
  <c r="AC907" i="4" s="1"/>
  <c r="AG907" i="4" s="1" a="1"/>
  <c r="AG907" i="4" s="1"/>
  <c r="W907" i="4"/>
  <c r="X1067" i="4"/>
  <c r="V1013" i="4"/>
  <c r="AN1013" i="4" s="1"/>
  <c r="W1013" i="4"/>
  <c r="X1013" i="4" s="1"/>
  <c r="X1014" i="4" s="1"/>
  <c r="T902" i="4"/>
  <c r="AC902" i="4" s="1"/>
  <c r="AG902" i="4" s="1" a="1"/>
  <c r="AG902" i="4" s="1"/>
  <c r="W902" i="4"/>
  <c r="T954" i="4"/>
  <c r="AC954" i="4" s="1"/>
  <c r="W954" i="4"/>
  <c r="T709" i="4"/>
  <c r="AC709" i="4" s="1"/>
  <c r="W709" i="4"/>
  <c r="V1211" i="4"/>
  <c r="AN1211" i="4" s="1"/>
  <c r="W1211" i="4"/>
  <c r="T977" i="4"/>
  <c r="AC977" i="4" s="1"/>
  <c r="AG977" i="4" s="1" a="1"/>
  <c r="AG977" i="4" s="1"/>
  <c r="W977" i="4"/>
  <c r="T729" i="4"/>
  <c r="AC729" i="4" s="1"/>
  <c r="W729" i="4"/>
  <c r="X729" i="4" s="1"/>
  <c r="V880" i="4"/>
  <c r="AN880" i="4" s="1"/>
  <c r="W880" i="4"/>
  <c r="X880" i="4" s="1"/>
  <c r="V957" i="4"/>
  <c r="AN957" i="4" s="1"/>
  <c r="W957" i="4"/>
  <c r="T875" i="4"/>
  <c r="AC875" i="4" s="1"/>
  <c r="AG875" i="4" s="1" a="1"/>
  <c r="AG875" i="4" s="1"/>
  <c r="W875" i="4"/>
  <c r="X1338" i="4"/>
  <c r="X1339" i="4" s="1"/>
  <c r="V1172" i="4"/>
  <c r="AN1172" i="4" s="1"/>
  <c r="W1172" i="4"/>
  <c r="V994" i="4"/>
  <c r="AN994" i="4" s="1"/>
  <c r="W994" i="4"/>
  <c r="T898" i="4"/>
  <c r="AC898" i="4" s="1"/>
  <c r="W898" i="4"/>
  <c r="V1074" i="4"/>
  <c r="AN1074" i="4" s="1"/>
  <c r="W1074" i="4"/>
  <c r="V944" i="4"/>
  <c r="AN944" i="4" s="1"/>
  <c r="W944" i="4"/>
  <c r="X944" i="4" s="1"/>
  <c r="T736" i="4"/>
  <c r="AC736" i="4" s="1"/>
  <c r="AG736" i="4" s="1" a="1"/>
  <c r="AG736" i="4" s="1"/>
  <c r="W736" i="4"/>
  <c r="T611" i="4"/>
  <c r="W611" i="4"/>
  <c r="X542" i="4"/>
  <c r="X543" i="4" s="1"/>
  <c r="T1261" i="4"/>
  <c r="AC1261" i="4" s="1"/>
  <c r="AG1261" i="4" s="1" a="1"/>
  <c r="AG1261" i="4" s="1"/>
  <c r="W1261" i="4"/>
  <c r="V961" i="4"/>
  <c r="AN961" i="4" s="1"/>
  <c r="W961" i="4"/>
  <c r="X961" i="4" s="1"/>
  <c r="V780" i="4"/>
  <c r="AN780" i="4" s="1"/>
  <c r="W780" i="4"/>
  <c r="V417" i="4"/>
  <c r="AN417" i="4" s="1"/>
  <c r="W417" i="4"/>
  <c r="V452" i="4"/>
  <c r="AN452" i="4" s="1"/>
  <c r="W452" i="4"/>
  <c r="T1090" i="4"/>
  <c r="AC1090" i="4" s="1"/>
  <c r="AG1090" i="4" s="1" a="1"/>
  <c r="AG1090" i="4" s="1"/>
  <c r="W1090" i="4"/>
  <c r="X960" i="4"/>
  <c r="T886" i="4"/>
  <c r="AC886" i="4" s="1"/>
  <c r="W886" i="4"/>
  <c r="V813" i="4"/>
  <c r="AN813" i="4" s="1"/>
  <c r="W813" i="4"/>
  <c r="T745" i="4"/>
  <c r="AC745" i="4" s="1"/>
  <c r="W745" i="4"/>
  <c r="X669" i="4"/>
  <c r="X670" i="4" s="1"/>
  <c r="T811" i="4"/>
  <c r="AC811" i="4" s="1"/>
  <c r="AG811" i="4" s="1" a="1"/>
  <c r="AG811" i="4" s="1"/>
  <c r="W811" i="4"/>
  <c r="T749" i="4"/>
  <c r="AC749" i="4" s="1"/>
  <c r="W749" i="4"/>
  <c r="V579" i="4"/>
  <c r="AN579" i="4" s="1"/>
  <c r="W579" i="4"/>
  <c r="V459" i="4"/>
  <c r="AN459" i="4" s="1"/>
  <c r="W459" i="4"/>
  <c r="T677" i="4"/>
  <c r="AC677" i="4" s="1"/>
  <c r="W677" i="4"/>
  <c r="V497" i="4"/>
  <c r="AN497" i="4" s="1"/>
  <c r="W497" i="4"/>
  <c r="X497" i="4" s="1"/>
  <c r="X498" i="4" s="1"/>
  <c r="V349" i="4"/>
  <c r="AN349" i="4" s="1"/>
  <c r="W349" i="4"/>
  <c r="X349" i="4" s="1"/>
  <c r="X350" i="4" s="1"/>
  <c r="T254" i="4"/>
  <c r="AC254" i="4" s="1"/>
  <c r="W254" i="4"/>
  <c r="X254" i="4" s="1"/>
  <c r="T753" i="4"/>
  <c r="AC753" i="4" s="1"/>
  <c r="W753" i="4"/>
  <c r="T705" i="4"/>
  <c r="AC705" i="4" s="1"/>
  <c r="AG705" i="4" s="1" a="1"/>
  <c r="AG705" i="4" s="1"/>
  <c r="W705" i="4"/>
  <c r="X558" i="4"/>
  <c r="X344" i="4"/>
  <c r="V404" i="4"/>
  <c r="AN404" i="4" s="1"/>
  <c r="W404" i="4"/>
  <c r="T293" i="4"/>
  <c r="AC293" i="4" s="1"/>
  <c r="AG293" i="4" s="1" a="1"/>
  <c r="AG293" i="4" s="1"/>
  <c r="W293" i="4"/>
  <c r="T205" i="4"/>
  <c r="AC205" i="4" s="1"/>
  <c r="AG205" i="4" s="1" a="1"/>
  <c r="AG205" i="4" s="1"/>
  <c r="W205" i="4"/>
  <c r="X205" i="4" s="1"/>
  <c r="T228" i="4"/>
  <c r="AC228" i="4" s="1"/>
  <c r="AG228" i="4" s="1" a="1"/>
  <c r="AG228" i="4" s="1"/>
  <c r="W228" i="4"/>
  <c r="T103" i="4"/>
  <c r="AC103" i="4" s="1"/>
  <c r="W103" i="4"/>
  <c r="T509" i="4"/>
  <c r="AC509" i="4" s="1"/>
  <c r="W509" i="4"/>
  <c r="X510" i="4" s="1"/>
  <c r="X387" i="4"/>
  <c r="X388" i="4" s="1"/>
  <c r="T84" i="4"/>
  <c r="AC84" i="4" s="1"/>
  <c r="AG84" i="4" s="1" a="1"/>
  <c r="AG84" i="4" s="1"/>
  <c r="W84" i="4"/>
  <c r="T162" i="4"/>
  <c r="AC162" i="4" s="1"/>
  <c r="AG162" i="4" s="1" a="1"/>
  <c r="AG162" i="4" s="1"/>
  <c r="W162" i="4"/>
  <c r="T45" i="4"/>
  <c r="AC45" i="4" s="1"/>
  <c r="AG45" i="4" s="1" a="1"/>
  <c r="AG45" i="4" s="1"/>
  <c r="W45" i="4"/>
  <c r="T524" i="4"/>
  <c r="AC524" i="4" s="1"/>
  <c r="AG524" i="4" s="1" a="1"/>
  <c r="AG524" i="4" s="1"/>
  <c r="W524" i="4"/>
  <c r="V468" i="4"/>
  <c r="AN468" i="4" s="1"/>
  <c r="W468" i="4"/>
  <c r="T120" i="4"/>
  <c r="AC120" i="4" s="1"/>
  <c r="AG120" i="4" s="1" a="1"/>
  <c r="AG120" i="4" s="1"/>
  <c r="W120" i="4"/>
  <c r="T302" i="4"/>
  <c r="AC302" i="4" s="1"/>
  <c r="W302" i="4"/>
  <c r="V65" i="4"/>
  <c r="AN65" i="4" s="1"/>
  <c r="W65" i="4"/>
  <c r="T147" i="4"/>
  <c r="AC147" i="4" s="1"/>
  <c r="W147" i="4"/>
  <c r="X71" i="4"/>
  <c r="T1276" i="4"/>
  <c r="AC1276" i="4" s="1"/>
  <c r="AG1276" i="4" s="1" a="1"/>
  <c r="AG1276" i="4" s="1"/>
  <c r="W1276" i="4"/>
  <c r="T1153" i="4"/>
  <c r="AC1153" i="4" s="1"/>
  <c r="AG1153" i="4" s="1" a="1"/>
  <c r="AG1153" i="4" s="1"/>
  <c r="W1153" i="4"/>
  <c r="V1095" i="4"/>
  <c r="AN1095" i="4" s="1"/>
  <c r="W1095" i="4"/>
  <c r="T1188" i="4"/>
  <c r="AC1188" i="4" s="1"/>
  <c r="AG1188" i="4" s="1" a="1"/>
  <c r="AG1188" i="4" s="1"/>
  <c r="W1188" i="4"/>
  <c r="T1376" i="4"/>
  <c r="AC1376" i="4" s="1"/>
  <c r="AG1376" i="4" s="1" a="1"/>
  <c r="AG1376" i="4" s="1"/>
  <c r="W1376" i="4"/>
  <c r="X1433" i="4"/>
  <c r="X1434" i="4" s="1"/>
  <c r="T967" i="4"/>
  <c r="AC967" i="4" s="1"/>
  <c r="AG967" i="4" s="1" a="1"/>
  <c r="AG967" i="4" s="1"/>
  <c r="W967" i="4"/>
  <c r="X968" i="4" s="1"/>
  <c r="V1267" i="4"/>
  <c r="AN1267" i="4" s="1"/>
  <c r="W1267" i="4"/>
  <c r="V1389" i="4"/>
  <c r="AN1389" i="4" s="1"/>
  <c r="W1389" i="4"/>
  <c r="T1429" i="4"/>
  <c r="AC1429" i="4" s="1"/>
  <c r="AG1429" i="4" s="1" a="1"/>
  <c r="AG1429" i="4" s="1"/>
  <c r="W1429" i="4"/>
  <c r="T1127" i="4"/>
  <c r="AC1127" i="4" s="1"/>
  <c r="W1127" i="4"/>
  <c r="X1127" i="4" s="1"/>
  <c r="V1325" i="4"/>
  <c r="AN1325" i="4" s="1"/>
  <c r="W1325" i="4"/>
  <c r="X1383" i="4"/>
  <c r="X1384" i="4" s="1"/>
  <c r="X1385" i="4" s="1"/>
  <c r="X1386" i="4" s="1"/>
  <c r="X1387" i="4" s="1"/>
  <c r="X1388" i="4" s="1"/>
  <c r="T896" i="4"/>
  <c r="AC896" i="4" s="1"/>
  <c r="AG896" i="4" s="1" a="1"/>
  <c r="AG896" i="4" s="1"/>
  <c r="W896" i="4"/>
  <c r="X896" i="4" s="1"/>
  <c r="V947" i="4"/>
  <c r="AN947" i="4" s="1"/>
  <c r="W947" i="4"/>
  <c r="T981" i="4"/>
  <c r="AC981" i="4" s="1"/>
  <c r="AG981" i="4" s="1" a="1"/>
  <c r="AG981" i="4" s="1"/>
  <c r="W981" i="4"/>
  <c r="V1416" i="4"/>
  <c r="AN1416" i="4" s="1"/>
  <c r="W1416" i="4"/>
  <c r="X1416" i="4" s="1"/>
  <c r="T1019" i="4"/>
  <c r="AC1019" i="4" s="1"/>
  <c r="W1019" i="4"/>
  <c r="T379" i="4"/>
  <c r="AC379" i="4" s="1"/>
  <c r="AG379" i="4" s="1" a="1"/>
  <c r="AG379" i="4" s="1"/>
  <c r="W379" i="4"/>
  <c r="V976" i="4"/>
  <c r="AN976" i="4" s="1"/>
  <c r="W976" i="4"/>
  <c r="T671" i="4"/>
  <c r="AC671" i="4" s="1"/>
  <c r="AG671" i="4" s="1" a="1"/>
  <c r="AG671" i="4" s="1"/>
  <c r="W671" i="4"/>
  <c r="T223" i="4"/>
  <c r="AC223" i="4" s="1"/>
  <c r="W223" i="4"/>
  <c r="T304" i="4"/>
  <c r="AC304" i="4" s="1"/>
  <c r="AG304" i="4" s="1" a="1"/>
  <c r="AG304" i="4" s="1"/>
  <c r="W304" i="4"/>
  <c r="V763" i="4"/>
  <c r="AN763" i="4" s="1"/>
  <c r="W763" i="4"/>
  <c r="V249" i="4"/>
  <c r="AN249" i="4" s="1"/>
  <c r="W249" i="4"/>
  <c r="T1298" i="4"/>
  <c r="AC1298" i="4" s="1"/>
  <c r="AG1298" i="4" s="1" a="1"/>
  <c r="AG1298" i="4" s="1"/>
  <c r="W1298" i="4"/>
  <c r="T1168" i="4"/>
  <c r="AC1168" i="4" s="1"/>
  <c r="AG1168" i="4" s="1" a="1"/>
  <c r="AG1168" i="4" s="1"/>
  <c r="W1168" i="4"/>
  <c r="T1369" i="4"/>
  <c r="AC1369" i="4" s="1"/>
  <c r="AG1369" i="4" s="1" a="1"/>
  <c r="AG1369" i="4" s="1"/>
  <c r="W1369" i="4"/>
  <c r="X1369" i="4" s="1"/>
  <c r="V887" i="4"/>
  <c r="AN887" i="4" s="1"/>
  <c r="W887" i="4"/>
  <c r="X1266" i="4"/>
  <c r="X511" i="4"/>
  <c r="T182" i="4"/>
  <c r="AC182" i="4" s="1"/>
  <c r="AG182" i="4" s="1" a="1"/>
  <c r="AG182" i="4" s="1"/>
  <c r="W182" i="4"/>
  <c r="T532" i="4"/>
  <c r="AC532" i="4" s="1"/>
  <c r="AG532" i="4" s="1" a="1"/>
  <c r="AG532" i="4" s="1"/>
  <c r="W532" i="4"/>
  <c r="X532" i="4" s="1"/>
  <c r="T31" i="4"/>
  <c r="T1220" i="4"/>
  <c r="AC1220" i="4" s="1"/>
  <c r="AG1220" i="4" s="1" a="1"/>
  <c r="AG1220" i="4" s="1"/>
  <c r="W1220" i="4"/>
  <c r="X1220" i="4" s="1"/>
  <c r="X1221" i="4" s="1"/>
  <c r="V1200" i="4"/>
  <c r="AN1200" i="4" s="1"/>
  <c r="W1200" i="4"/>
  <c r="V897" i="4"/>
  <c r="AN897" i="4" s="1"/>
  <c r="W897" i="4"/>
  <c r="T1078" i="4"/>
  <c r="AC1078" i="4" s="1"/>
  <c r="AG1078" i="4" s="1" a="1"/>
  <c r="AG1078" i="4" s="1"/>
  <c r="W1078" i="4"/>
  <c r="V937" i="4"/>
  <c r="AN937" i="4" s="1"/>
  <c r="W937" i="4"/>
  <c r="X937" i="4" s="1"/>
  <c r="V953" i="4"/>
  <c r="AN953" i="4" s="1"/>
  <c r="W953" i="4"/>
  <c r="T858" i="4"/>
  <c r="AC858" i="4" s="1"/>
  <c r="W858" i="4"/>
  <c r="V695" i="4"/>
  <c r="AN695" i="4" s="1"/>
  <c r="W695" i="4"/>
  <c r="X695" i="4" s="1"/>
  <c r="X696" i="4" s="1"/>
  <c r="X697" i="4" s="1"/>
  <c r="X698" i="4" s="1"/>
  <c r="X699" i="4" s="1"/>
  <c r="X700" i="4" s="1"/>
  <c r="T930" i="4"/>
  <c r="AC930" i="4" s="1"/>
  <c r="AG930" i="4" s="1" a="1"/>
  <c r="AG930" i="4" s="1"/>
  <c r="W930" i="4"/>
  <c r="V877" i="4"/>
  <c r="AN877" i="4" s="1"/>
  <c r="W877" i="4"/>
  <c r="X674" i="4"/>
  <c r="X675" i="4" s="1"/>
  <c r="V848" i="4"/>
  <c r="AN848" i="4" s="1"/>
  <c r="W848" i="4"/>
  <c r="X848" i="4" s="1"/>
  <c r="V1440" i="4"/>
  <c r="AN1440" i="4" s="1"/>
  <c r="W1440" i="4"/>
  <c r="T1333" i="4"/>
  <c r="AC1333" i="4" s="1"/>
  <c r="AG1333" i="4" s="1" a="1"/>
  <c r="AG1333" i="4" s="1"/>
  <c r="W1333" i="4"/>
  <c r="X1238" i="4"/>
  <c r="X1239" i="4" s="1"/>
  <c r="X1240" i="4" s="1"/>
  <c r="X1241" i="4" s="1"/>
  <c r="X1242" i="4" s="1"/>
  <c r="T1163" i="4"/>
  <c r="AC1163" i="4" s="1"/>
  <c r="AG1163" i="4" s="1" a="1"/>
  <c r="AG1163" i="4" s="1"/>
  <c r="W1163" i="4"/>
  <c r="V1075" i="4"/>
  <c r="AN1075" i="4" s="1"/>
  <c r="W1075" i="4"/>
  <c r="V990" i="4"/>
  <c r="AN990" i="4" s="1"/>
  <c r="W990" i="4"/>
  <c r="T890" i="4"/>
  <c r="AC890" i="4" s="1"/>
  <c r="W890" i="4"/>
  <c r="V772" i="4"/>
  <c r="AN772" i="4" s="1"/>
  <c r="W772" i="4"/>
  <c r="T940" i="4"/>
  <c r="W940" i="4"/>
  <c r="X723" i="4"/>
  <c r="T744" i="4"/>
  <c r="AC744" i="4" s="1"/>
  <c r="AG744" i="4" s="1" a="1"/>
  <c r="AG744" i="4" s="1"/>
  <c r="W744" i="4"/>
  <c r="T604" i="4"/>
  <c r="AC604" i="4" s="1"/>
  <c r="W604" i="4"/>
  <c r="X604" i="4" s="1"/>
  <c r="T528" i="4"/>
  <c r="AC528" i="4" s="1"/>
  <c r="AG528" i="4" s="1" a="1"/>
  <c r="AG528" i="4" s="1"/>
  <c r="W528" i="4"/>
  <c r="T335" i="4"/>
  <c r="AC335" i="4" s="1"/>
  <c r="AG335" i="4" s="1" a="1"/>
  <c r="AG335" i="4" s="1"/>
  <c r="W335" i="4"/>
  <c r="X1332" i="4"/>
  <c r="V1257" i="4"/>
  <c r="AN1257" i="4" s="1"/>
  <c r="W1257" i="4"/>
  <c r="X1257" i="4" s="1"/>
  <c r="V956" i="4"/>
  <c r="AN956" i="4" s="1"/>
  <c r="W956" i="4"/>
  <c r="X956" i="4" s="1"/>
  <c r="X837" i="4"/>
  <c r="T761" i="4"/>
  <c r="AC761" i="4" s="1"/>
  <c r="W761" i="4"/>
  <c r="V411" i="4"/>
  <c r="AN411" i="4" s="1"/>
  <c r="W411" i="4"/>
  <c r="V274" i="4"/>
  <c r="AN274" i="4" s="1"/>
  <c r="W274" i="4"/>
  <c r="X274" i="4" s="1"/>
  <c r="X358" i="4"/>
  <c r="X359" i="4" s="1"/>
  <c r="X1028" i="4"/>
  <c r="X1029" i="4" s="1"/>
  <c r="X1030" i="4" s="1"/>
  <c r="X1031" i="4" s="1"/>
  <c r="X1032" i="4" s="1"/>
  <c r="X1033" i="4" s="1"/>
  <c r="X1034" i="4" s="1"/>
  <c r="T881" i="4"/>
  <c r="AC881" i="4" s="1"/>
  <c r="AG881" i="4" s="1" a="1"/>
  <c r="AG881" i="4" s="1"/>
  <c r="W881" i="4"/>
  <c r="T806" i="4"/>
  <c r="AC806" i="4" s="1"/>
  <c r="AG806" i="4" s="1" a="1"/>
  <c r="AG806" i="4" s="1"/>
  <c r="W806" i="4"/>
  <c r="X634" i="4"/>
  <c r="X635" i="4" s="1"/>
  <c r="X636" i="4" s="1"/>
  <c r="T552" i="4"/>
  <c r="AC552" i="4" s="1"/>
  <c r="AG552" i="4" s="1" a="1"/>
  <c r="AG552" i="4" s="1"/>
  <c r="W552" i="4"/>
  <c r="T93" i="4"/>
  <c r="W93" i="4"/>
  <c r="T843" i="4"/>
  <c r="AC843" i="4" s="1"/>
  <c r="AG843" i="4" s="1" a="1"/>
  <c r="AG843" i="4" s="1"/>
  <c r="W843" i="4"/>
  <c r="X843" i="4" s="1"/>
  <c r="X844" i="4" s="1"/>
  <c r="T581" i="4"/>
  <c r="AC581" i="4" s="1"/>
  <c r="W581" i="4"/>
  <c r="V323" i="4"/>
  <c r="AN323" i="4" s="1"/>
  <c r="W323" i="4"/>
  <c r="T701" i="4"/>
  <c r="AC701" i="4" s="1"/>
  <c r="AG701" i="4" s="1" a="1"/>
  <c r="AG701" i="4" s="1"/>
  <c r="W701" i="4"/>
  <c r="T490" i="4"/>
  <c r="AC490" i="4" s="1"/>
  <c r="AG490" i="4" s="1" a="1"/>
  <c r="AG490" i="4" s="1"/>
  <c r="W490" i="4"/>
  <c r="T457" i="4"/>
  <c r="AC457" i="4" s="1"/>
  <c r="AG457" i="4" s="1" a="1"/>
  <c r="AG457" i="4" s="1"/>
  <c r="W457" i="4"/>
  <c r="T385" i="4"/>
  <c r="AC385" i="4" s="1"/>
  <c r="AG385" i="4" s="1" a="1"/>
  <c r="AG385" i="4" s="1"/>
  <c r="W385" i="4"/>
  <c r="X385" i="4" s="1"/>
  <c r="T288" i="4"/>
  <c r="AC288" i="4" s="1"/>
  <c r="W288" i="4"/>
  <c r="V177" i="4"/>
  <c r="AN177" i="4" s="1"/>
  <c r="W177" i="4"/>
  <c r="X177" i="4" s="1"/>
  <c r="V94" i="4"/>
  <c r="AN94" i="4" s="1"/>
  <c r="W94" i="4"/>
  <c r="V613" i="4"/>
  <c r="AN613" i="4" s="1"/>
  <c r="W613" i="4"/>
  <c r="X613" i="4" s="1"/>
  <c r="T505" i="4"/>
  <c r="AC505" i="4" s="1"/>
  <c r="W505" i="4"/>
  <c r="X439" i="4"/>
  <c r="V290" i="4"/>
  <c r="AN290" i="4" s="1"/>
  <c r="W290" i="4"/>
  <c r="T248" i="4"/>
  <c r="AC248" i="4" s="1"/>
  <c r="AG248" i="4" s="1" a="1"/>
  <c r="AG248" i="4" s="1"/>
  <c r="W248" i="4"/>
  <c r="X248" i="4" s="1"/>
  <c r="X168" i="4"/>
  <c r="V72" i="4"/>
  <c r="AN72" i="4" s="1"/>
  <c r="W72" i="4"/>
  <c r="X72" i="4" s="1"/>
  <c r="V145" i="4"/>
  <c r="AN145" i="4" s="1"/>
  <c r="W145" i="4"/>
  <c r="X145" i="4" s="1"/>
  <c r="T52" i="4"/>
  <c r="AC52" i="4" s="1"/>
  <c r="AG52" i="4" s="1" a="1"/>
  <c r="AG52" i="4" s="1"/>
  <c r="W52" i="4"/>
  <c r="X32" i="4"/>
  <c r="T516" i="4"/>
  <c r="AC516" i="4" s="1"/>
  <c r="W516" i="4"/>
  <c r="T278" i="4"/>
  <c r="AC278" i="4" s="1"/>
  <c r="AG278" i="4" s="1" a="1"/>
  <c r="AG278" i="4" s="1"/>
  <c r="W278" i="4"/>
  <c r="X278" i="4" s="1"/>
  <c r="T179" i="4"/>
  <c r="AC179" i="4" s="1"/>
  <c r="AG179" i="4" s="1" a="1"/>
  <c r="AG179" i="4" s="1"/>
  <c r="W179" i="4"/>
  <c r="V298" i="4"/>
  <c r="AN298" i="4" s="1"/>
  <c r="W298" i="4"/>
  <c r="V234" i="4"/>
  <c r="AN234" i="4" s="1"/>
  <c r="W234" i="4"/>
  <c r="T129" i="4"/>
  <c r="AC129" i="4" s="1"/>
  <c r="AG129" i="4" s="1" a="1"/>
  <c r="AG129" i="4" s="1"/>
  <c r="W129" i="4"/>
  <c r="X297" i="4"/>
  <c r="V229" i="4"/>
  <c r="AN229" i="4" s="1"/>
  <c r="W229" i="4"/>
  <c r="T169" i="4"/>
  <c r="AC169" i="4" s="1"/>
  <c r="W169" i="4"/>
  <c r="T58" i="4"/>
  <c r="AC58" i="4" s="1"/>
  <c r="W58" i="4"/>
  <c r="X59" i="4" s="1"/>
  <c r="X60" i="4" s="1"/>
  <c r="T21" i="4"/>
  <c r="AC21" i="4" s="1"/>
  <c r="AG21" i="4" s="1" a="1"/>
  <c r="AG21" i="4" s="1"/>
  <c r="W21" i="4"/>
  <c r="T181" i="4"/>
  <c r="AC181" i="4" s="1"/>
  <c r="W181" i="4"/>
  <c r="V1334" i="4"/>
  <c r="AN1334" i="4" s="1"/>
  <c r="W1334" i="4"/>
  <c r="X1133" i="4"/>
  <c r="X1234" i="4"/>
  <c r="X1235" i="4" s="1"/>
  <c r="X1359" i="4"/>
  <c r="X1360" i="4" s="1"/>
  <c r="T1255" i="4"/>
  <c r="AC1255" i="4" s="1"/>
  <c r="AG1255" i="4" s="1" a="1"/>
  <c r="AG1255" i="4" s="1"/>
  <c r="W1255" i="4"/>
  <c r="X1255" i="4" s="1"/>
  <c r="V1398" i="4"/>
  <c r="AN1398" i="4" s="1"/>
  <c r="W1398" i="4"/>
  <c r="T919" i="4"/>
  <c r="AC919" i="4" s="1"/>
  <c r="W919" i="4"/>
  <c r="V1185" i="4"/>
  <c r="AN1185" i="4" s="1"/>
  <c r="W1185" i="4"/>
  <c r="V826" i="4"/>
  <c r="AN826" i="4" s="1"/>
  <c r="W826" i="4"/>
  <c r="T390" i="4"/>
  <c r="AC390" i="4" s="1"/>
  <c r="W390" i="4"/>
  <c r="X391" i="4" s="1"/>
  <c r="X392" i="4" s="1"/>
  <c r="X393" i="4" s="1"/>
  <c r="X394" i="4" s="1"/>
  <c r="X395" i="4" s="1"/>
  <c r="X396" i="4" s="1"/>
  <c r="X397" i="4" s="1"/>
  <c r="X398" i="4" s="1"/>
  <c r="T689" i="4"/>
  <c r="AC689" i="4" s="1"/>
  <c r="W689" i="4"/>
  <c r="T267" i="4"/>
  <c r="AC267" i="4" s="1"/>
  <c r="W267" i="4"/>
  <c r="X649" i="4"/>
  <c r="X650" i="4" s="1"/>
  <c r="T271" i="4"/>
  <c r="AC271" i="4" s="1"/>
  <c r="AG271" i="4" s="1" a="1"/>
  <c r="AG271" i="4" s="1"/>
  <c r="W271" i="4"/>
  <c r="T225" i="4"/>
  <c r="AC225" i="4" s="1"/>
  <c r="AG225" i="4" s="1" a="1"/>
  <c r="AG225" i="4" s="1"/>
  <c r="W225" i="4"/>
  <c r="V466" i="4"/>
  <c r="AN466" i="4" s="1"/>
  <c r="W466" i="4"/>
  <c r="X1138" i="4"/>
  <c r="X1139" i="4" s="1"/>
  <c r="X1140" i="4" s="1"/>
  <c r="V271" i="4"/>
  <c r="AN271" i="4" s="1"/>
  <c r="T1307" i="4"/>
  <c r="AC1307" i="4" s="1"/>
  <c r="AG1307" i="4" s="1" a="1"/>
  <c r="AG1307" i="4" s="1"/>
  <c r="W1307" i="4"/>
  <c r="X1307" i="4" s="1"/>
  <c r="T1191" i="4"/>
  <c r="AC1191" i="4" s="1"/>
  <c r="AG1191" i="4" s="1" a="1"/>
  <c r="AG1191" i="4" s="1"/>
  <c r="W1191" i="4"/>
  <c r="X1191" i="4" s="1"/>
  <c r="X1192" i="4" s="1"/>
  <c r="T489" i="4"/>
  <c r="AC489" i="4" s="1"/>
  <c r="AG489" i="4" s="1" a="1"/>
  <c r="AG489" i="4" s="1"/>
  <c r="W489" i="4"/>
  <c r="V1035" i="4"/>
  <c r="AN1035" i="4" s="1"/>
  <c r="W1035" i="4"/>
  <c r="T187" i="4"/>
  <c r="AC187" i="4" s="1"/>
  <c r="AG187" i="4" s="1" a="1"/>
  <c r="AG187" i="4" s="1"/>
  <c r="W187" i="4"/>
  <c r="X188" i="4" s="1"/>
  <c r="X189" i="4" s="1"/>
  <c r="X35" i="4"/>
  <c r="X36" i="4" s="1"/>
  <c r="V390" i="4"/>
  <c r="AN390" i="4" s="1"/>
  <c r="V1118" i="4"/>
  <c r="AN1118" i="4" s="1"/>
  <c r="W1118" i="4"/>
  <c r="X1022" i="4"/>
  <c r="X1023" i="4" s="1"/>
  <c r="T871" i="4"/>
  <c r="AC871" i="4" s="1"/>
  <c r="AG871" i="4" s="1" a="1"/>
  <c r="AG871" i="4" s="1"/>
  <c r="W871" i="4"/>
  <c r="T1250" i="4"/>
  <c r="AC1250" i="4" s="1"/>
  <c r="AG1250" i="4" s="1" a="1"/>
  <c r="AG1250" i="4" s="1"/>
  <c r="W1250" i="4"/>
  <c r="X1049" i="4"/>
  <c r="T852" i="4"/>
  <c r="AC852" i="4" s="1"/>
  <c r="AG852" i="4" s="1" a="1"/>
  <c r="AG852" i="4" s="1"/>
  <c r="W852" i="4"/>
  <c r="X852" i="4" s="1"/>
  <c r="V1087" i="4"/>
  <c r="AN1087" i="4" s="1"/>
  <c r="W1087" i="4"/>
  <c r="T987" i="4"/>
  <c r="AC987" i="4" s="1"/>
  <c r="W987" i="4"/>
  <c r="T922" i="4"/>
  <c r="AC922" i="4" s="1"/>
  <c r="W922" i="4"/>
  <c r="T850" i="4"/>
  <c r="AC850" i="4" s="1"/>
  <c r="AG850" i="4" s="1" a="1"/>
  <c r="AG850" i="4" s="1"/>
  <c r="W850" i="4"/>
  <c r="V945" i="4"/>
  <c r="AN945" i="4" s="1"/>
  <c r="W945" i="4"/>
  <c r="T841" i="4"/>
  <c r="AC841" i="4" s="1"/>
  <c r="AG841" i="4" s="1" a="1"/>
  <c r="AG841" i="4" s="1"/>
  <c r="W841" i="4"/>
  <c r="X1435" i="4"/>
  <c r="X1436" i="4" s="1"/>
  <c r="X1331" i="4"/>
  <c r="X1222" i="4"/>
  <c r="X1223" i="4" s="1"/>
  <c r="X1224" i="4" s="1"/>
  <c r="X1225" i="4" s="1"/>
  <c r="T1159" i="4"/>
  <c r="AC1159" i="4" s="1"/>
  <c r="W1159" i="4"/>
  <c r="T986" i="4"/>
  <c r="AC986" i="4" s="1"/>
  <c r="AG986" i="4" s="1" a="1"/>
  <c r="AG986" i="4" s="1"/>
  <c r="W986" i="4"/>
  <c r="T873" i="4"/>
  <c r="AC873" i="4" s="1"/>
  <c r="AG873" i="4" s="1" a="1"/>
  <c r="AG873" i="4" s="1"/>
  <c r="W873" i="4"/>
  <c r="T1047" i="4"/>
  <c r="AC1047" i="4" s="1"/>
  <c r="W1047" i="4"/>
  <c r="T928" i="4"/>
  <c r="AC928" i="4" s="1"/>
  <c r="AG928" i="4" s="1" a="1"/>
  <c r="AG928" i="4" s="1"/>
  <c r="W928" i="4"/>
  <c r="V810" i="4"/>
  <c r="AN810" i="4" s="1"/>
  <c r="W810" i="4"/>
  <c r="X328" i="4"/>
  <c r="X329" i="4" s="1"/>
  <c r="V362" i="4"/>
  <c r="AN362" i="4" s="1"/>
  <c r="W362" i="4"/>
  <c r="T1162" i="4"/>
  <c r="AC1162" i="4" s="1"/>
  <c r="AG1162" i="4" s="1" a="1"/>
  <c r="AG1162" i="4" s="1"/>
  <c r="W1162" i="4"/>
  <c r="V1122" i="4"/>
  <c r="AN1122" i="4" s="1"/>
  <c r="W1122" i="4"/>
  <c r="X1122" i="4" s="1"/>
  <c r="T827" i="4"/>
  <c r="AC827" i="4" s="1"/>
  <c r="AG827" i="4" s="1" a="1"/>
  <c r="AG827" i="4" s="1"/>
  <c r="W827" i="4"/>
  <c r="T756" i="4"/>
  <c r="AC756" i="4" s="1"/>
  <c r="AG756" i="4" s="1" a="1"/>
  <c r="AG756" i="4" s="1"/>
  <c r="W756" i="4"/>
  <c r="V345" i="4"/>
  <c r="AN345" i="4" s="1"/>
  <c r="W345" i="4"/>
  <c r="V1314" i="4"/>
  <c r="AN1314" i="4" s="1"/>
  <c r="W1314" i="4"/>
  <c r="V1069" i="4"/>
  <c r="AN1069" i="4" s="1"/>
  <c r="W1069" i="4"/>
  <c r="T946" i="4"/>
  <c r="AC946" i="4" s="1"/>
  <c r="W946" i="4"/>
  <c r="T717" i="4"/>
  <c r="AC717" i="4" s="1"/>
  <c r="W717" i="4"/>
  <c r="V460" i="4"/>
  <c r="AN460" i="4" s="1"/>
  <c r="W460" i="4"/>
  <c r="V792" i="4"/>
  <c r="AN792" i="4" s="1"/>
  <c r="W792" i="4"/>
  <c r="T712" i="4"/>
  <c r="AC712" i="4" s="1"/>
  <c r="AG712" i="4" s="1" a="1"/>
  <c r="AG712" i="4" s="1"/>
  <c r="W712" i="4"/>
  <c r="T576" i="4"/>
  <c r="AC576" i="4" s="1"/>
  <c r="AG576" i="4" s="1" a="1"/>
  <c r="AG576" i="4" s="1"/>
  <c r="W576" i="4"/>
  <c r="T482" i="4"/>
  <c r="AC482" i="4" s="1"/>
  <c r="W482" i="4"/>
  <c r="T319" i="4"/>
  <c r="AC319" i="4" s="1"/>
  <c r="W319" i="4"/>
  <c r="V197" i="4"/>
  <c r="AN197" i="4" s="1"/>
  <c r="W197" i="4"/>
  <c r="X198" i="4" s="1"/>
  <c r="T870" i="4"/>
  <c r="AC870" i="4" s="1"/>
  <c r="AG870" i="4" s="1" a="1"/>
  <c r="AG870" i="4" s="1"/>
  <c r="W870" i="4"/>
  <c r="T796" i="4"/>
  <c r="AC796" i="4" s="1"/>
  <c r="AG796" i="4" s="1" a="1"/>
  <c r="AG796" i="4" s="1"/>
  <c r="W796" i="4"/>
  <c r="X694" i="4"/>
  <c r="T544" i="4"/>
  <c r="AC544" i="4" s="1"/>
  <c r="AG544" i="4" s="1" a="1"/>
  <c r="AG544" i="4" s="1"/>
  <c r="W544" i="4"/>
  <c r="T313" i="4"/>
  <c r="AC313" i="4" s="1"/>
  <c r="W313" i="4"/>
  <c r="V453" i="4"/>
  <c r="AN453" i="4" s="1"/>
  <c r="W453" i="4"/>
  <c r="T369" i="4"/>
  <c r="AC369" i="4" s="1"/>
  <c r="W369" i="4"/>
  <c r="X369" i="4" s="1"/>
  <c r="V263" i="4"/>
  <c r="AN263" i="4" s="1"/>
  <c r="W263" i="4"/>
  <c r="T184" i="4"/>
  <c r="AC184" i="4" s="1"/>
  <c r="AG184" i="4" s="1" a="1"/>
  <c r="AG184" i="4" s="1"/>
  <c r="W184" i="4"/>
  <c r="V428" i="4"/>
  <c r="AN428" i="4" s="1"/>
  <c r="W428" i="4"/>
  <c r="T67" i="4"/>
  <c r="AC67" i="4" s="1"/>
  <c r="AG67" i="4" s="1" a="1"/>
  <c r="AG67" i="4" s="1"/>
  <c r="W67" i="4"/>
  <c r="X68" i="4" s="1"/>
  <c r="X69" i="4" s="1"/>
  <c r="X70" i="4" s="1"/>
  <c r="T33" i="4"/>
  <c r="AC33" i="4" s="1"/>
  <c r="W33" i="4"/>
  <c r="V443" i="4"/>
  <c r="AN443" i="4" s="1"/>
  <c r="W443" i="4"/>
  <c r="T389" i="4"/>
  <c r="AC389" i="4" s="1"/>
  <c r="AG389" i="4" s="1" a="1"/>
  <c r="AG389" i="4" s="1"/>
  <c r="W389" i="4"/>
  <c r="V200" i="4"/>
  <c r="AN200" i="4" s="1"/>
  <c r="W200" i="4"/>
  <c r="T87" i="4"/>
  <c r="AC87" i="4" s="1"/>
  <c r="AG87" i="4" s="1" a="1"/>
  <c r="AG87" i="4" s="1"/>
  <c r="W87" i="4"/>
  <c r="T287" i="4"/>
  <c r="AC287" i="4" s="1"/>
  <c r="AG287" i="4" s="1" a="1"/>
  <c r="AG287" i="4" s="1"/>
  <c r="W287" i="4"/>
  <c r="V104" i="4"/>
  <c r="AN104" i="4" s="1"/>
  <c r="W104" i="4"/>
  <c r="V226" i="4"/>
  <c r="AN226" i="4" s="1"/>
  <c r="W226" i="4"/>
  <c r="V42" i="4"/>
  <c r="AN42" i="4" s="1"/>
  <c r="W42" i="4"/>
  <c r="V37" i="4"/>
  <c r="AN37" i="4" s="1"/>
  <c r="W37" i="4"/>
  <c r="T90" i="4"/>
  <c r="AC90" i="4" s="1"/>
  <c r="AG90" i="4" s="1" a="1"/>
  <c r="AG90" i="4" s="1"/>
  <c r="W90" i="4"/>
  <c r="T13" i="4"/>
  <c r="AC13" i="4" s="1"/>
  <c r="AG13" i="4" s="1" a="1"/>
  <c r="AG13" i="4" s="1"/>
  <c r="W13" i="4"/>
  <c r="X13" i="4" s="1"/>
  <c r="X127" i="4"/>
  <c r="X128" i="4" s="1"/>
  <c r="T822" i="4"/>
  <c r="AC822" i="4" s="1"/>
  <c r="AG822" i="4" s="1" a="1"/>
  <c r="AG822" i="4" s="1"/>
  <c r="W822" i="4"/>
  <c r="T1397" i="4"/>
  <c r="AC1397" i="4" s="1"/>
  <c r="AG1397" i="4" s="1" a="1"/>
  <c r="AG1397" i="4" s="1"/>
  <c r="W1397" i="4"/>
  <c r="T620" i="4"/>
  <c r="AC620" i="4" s="1"/>
  <c r="W620" i="4"/>
  <c r="T1160" i="4"/>
  <c r="AC1160" i="4" s="1"/>
  <c r="AG1160" i="4" s="1" a="1"/>
  <c r="AG1160" i="4" s="1"/>
  <c r="W1160" i="4"/>
  <c r="T979" i="4"/>
  <c r="AC979" i="4" s="1"/>
  <c r="AG979" i="4" s="1" a="1"/>
  <c r="AG979" i="4" s="1"/>
  <c r="W979" i="4"/>
  <c r="T1262" i="4"/>
  <c r="AC1262" i="4" s="1"/>
  <c r="W1262" i="4"/>
  <c r="T1341" i="4"/>
  <c r="AC1341" i="4" s="1"/>
  <c r="AG1341" i="4" s="1" a="1"/>
  <c r="AG1341" i="4" s="1"/>
  <c r="W1341" i="4"/>
  <c r="X820" i="4"/>
  <c r="X821" i="4" s="1"/>
  <c r="X1324" i="4"/>
  <c r="X1012" i="4"/>
  <c r="T781" i="4"/>
  <c r="AC781" i="4" s="1"/>
  <c r="AG781" i="4" s="1" a="1"/>
  <c r="AG781" i="4" s="1"/>
  <c r="W781" i="4"/>
  <c r="T757" i="4"/>
  <c r="AC757" i="4" s="1"/>
  <c r="W757" i="4"/>
  <c r="X758" i="4" s="1"/>
  <c r="X759" i="4" s="1"/>
  <c r="X556" i="4"/>
  <c r="X557" i="4" s="1"/>
  <c r="T1344" i="4"/>
  <c r="AC1344" i="4" s="1"/>
  <c r="AG1344" i="4" s="1" a="1"/>
  <c r="AG1344" i="4" s="1"/>
  <c r="W1344" i="4"/>
  <c r="X1344" i="4" s="1"/>
  <c r="T978" i="4"/>
  <c r="AC978" i="4" s="1"/>
  <c r="AG978" i="4" s="1" a="1"/>
  <c r="AG978" i="4" s="1"/>
  <c r="W978" i="4"/>
  <c r="X1105" i="4"/>
  <c r="X1106" i="4" s="1"/>
  <c r="V834" i="4"/>
  <c r="AN834" i="4" s="1"/>
  <c r="W834" i="4"/>
  <c r="T119" i="4"/>
  <c r="W119" i="4"/>
  <c r="X119" i="4" s="1"/>
  <c r="T566" i="4"/>
  <c r="AC566" i="4" s="1"/>
  <c r="AG566" i="4" s="1" a="1"/>
  <c r="AG566" i="4" s="1"/>
  <c r="W566" i="4"/>
  <c r="X566" i="4" s="1"/>
  <c r="X261" i="4"/>
  <c r="X262" i="4" s="1"/>
  <c r="T196" i="4"/>
  <c r="AC196" i="4" s="1"/>
  <c r="AG196" i="4" s="1" a="1"/>
  <c r="AG196" i="4" s="1"/>
  <c r="W196" i="4"/>
  <c r="V1142" i="4"/>
  <c r="AN1142" i="4" s="1"/>
  <c r="W1142" i="4"/>
  <c r="T748" i="4"/>
  <c r="AC748" i="4" s="1"/>
  <c r="AG748" i="4" s="1" a="1"/>
  <c r="AG748" i="4" s="1"/>
  <c r="W748" i="4"/>
  <c r="T760" i="4"/>
  <c r="AC760" i="4" s="1"/>
  <c r="AG760" i="4" s="1" a="1"/>
  <c r="AG760" i="4" s="1"/>
  <c r="W760" i="4"/>
  <c r="V499" i="4"/>
  <c r="AN499" i="4" s="1"/>
  <c r="W499" i="4"/>
  <c r="V99" i="4"/>
  <c r="AN99" i="4" s="1"/>
  <c r="W99" i="4"/>
  <c r="X99" i="4" s="1"/>
  <c r="T62" i="4"/>
  <c r="AC62" i="4" s="1"/>
  <c r="W62" i="4"/>
  <c r="X63" i="4" s="1"/>
  <c r="X112" i="4"/>
  <c r="T249" i="4"/>
  <c r="V1063" i="4"/>
  <c r="AN1063" i="4" s="1"/>
  <c r="V1410" i="4"/>
  <c r="AN1410" i="4" s="1"/>
  <c r="W1410" i="4"/>
  <c r="V1124" i="4"/>
  <c r="AN1124" i="4" s="1"/>
  <c r="W1124" i="4"/>
  <c r="X1097" i="4"/>
  <c r="X1098" i="4" s="1"/>
  <c r="X1099" i="4" s="1"/>
  <c r="X1100" i="4" s="1"/>
  <c r="X1101" i="4" s="1"/>
  <c r="X1102" i="4" s="1"/>
  <c r="X1103" i="4" s="1"/>
  <c r="V865" i="4"/>
  <c r="AN865" i="4" s="1"/>
  <c r="W865" i="4"/>
  <c r="T1018" i="4"/>
  <c r="AC1018" i="4" s="1"/>
  <c r="AG1018" i="4" s="1" a="1"/>
  <c r="AG1018" i="4" s="1"/>
  <c r="W1018" i="4"/>
  <c r="T923" i="4"/>
  <c r="AC923" i="4" s="1"/>
  <c r="AG923" i="4" s="1" a="1"/>
  <c r="AG923" i="4" s="1"/>
  <c r="W923" i="4"/>
  <c r="T859" i="4"/>
  <c r="AC859" i="4" s="1"/>
  <c r="AG859" i="4" s="1" a="1"/>
  <c r="AG859" i="4" s="1"/>
  <c r="W859" i="4"/>
  <c r="V1430" i="4"/>
  <c r="AN1430" i="4" s="1"/>
  <c r="W1430" i="4"/>
  <c r="T1037" i="4"/>
  <c r="AC1037" i="4" s="1"/>
  <c r="AG1037" i="4" s="1" a="1"/>
  <c r="AG1037" i="4" s="1"/>
  <c r="W1037" i="4"/>
  <c r="X1038" i="4" s="1"/>
  <c r="X1039" i="4" s="1"/>
  <c r="X1040" i="4" s="1"/>
  <c r="T983" i="4"/>
  <c r="AC983" i="4" s="1"/>
  <c r="W983" i="4"/>
  <c r="X984" i="4" s="1"/>
  <c r="V929" i="4"/>
  <c r="AN929" i="4" s="1"/>
  <c r="W929" i="4"/>
  <c r="X1141" i="4"/>
  <c r="T1043" i="4"/>
  <c r="AC1043" i="4" s="1"/>
  <c r="AG1043" i="4" s="1" a="1"/>
  <c r="AG1043" i="4" s="1"/>
  <c r="W1043" i="4"/>
  <c r="T971" i="4"/>
  <c r="AC971" i="4" s="1"/>
  <c r="AG971" i="4" s="1" a="1"/>
  <c r="AG971" i="4" s="1"/>
  <c r="W971" i="4"/>
  <c r="X985" i="4"/>
  <c r="T725" i="4"/>
  <c r="AC725" i="4" s="1"/>
  <c r="W725" i="4"/>
  <c r="T676" i="4"/>
  <c r="W676" i="4"/>
  <c r="V291" i="4"/>
  <c r="AN291" i="4" s="1"/>
  <c r="W291" i="4"/>
  <c r="T1228" i="4"/>
  <c r="W1228" i="4"/>
  <c r="V1156" i="4"/>
  <c r="AN1156" i="4" s="1"/>
  <c r="W1156" i="4"/>
  <c r="T1117" i="4"/>
  <c r="AC1117" i="4" s="1"/>
  <c r="AG1117" i="4" s="1" a="1"/>
  <c r="AG1117" i="4" s="1"/>
  <c r="W1117" i="4"/>
  <c r="X1001" i="4"/>
  <c r="X1002" i="4" s="1"/>
  <c r="X481" i="4"/>
  <c r="T737" i="4"/>
  <c r="AC737" i="4" s="1"/>
  <c r="W737" i="4"/>
  <c r="T446" i="4"/>
  <c r="AC446" i="4" s="1"/>
  <c r="W446" i="4"/>
  <c r="X331" i="4"/>
  <c r="X520" i="4"/>
  <c r="X521" i="4" s="1"/>
  <c r="X522" i="4" s="1"/>
  <c r="X523" i="4" s="1"/>
  <c r="V366" i="4"/>
  <c r="AN366" i="4" s="1"/>
  <c r="W366" i="4"/>
  <c r="X1136" i="4"/>
  <c r="X1137" i="4" s="1"/>
  <c r="X1063" i="4"/>
  <c r="X1064" i="4" s="1"/>
  <c r="X1062" i="4"/>
  <c r="V860" i="4"/>
  <c r="AN860" i="4" s="1"/>
  <c r="W860" i="4"/>
  <c r="T793" i="4"/>
  <c r="AC793" i="4" s="1"/>
  <c r="W793" i="4"/>
  <c r="X794" i="4" s="1"/>
  <c r="X795" i="4" s="1"/>
  <c r="T713" i="4"/>
  <c r="AC713" i="4" s="1"/>
  <c r="W713" i="4"/>
  <c r="X642" i="4"/>
  <c r="X643" i="4" s="1"/>
  <c r="X644" i="4" s="1"/>
  <c r="X645" i="4" s="1"/>
  <c r="X646" i="4" s="1"/>
  <c r="X647" i="4" s="1"/>
  <c r="X648" i="4" s="1"/>
  <c r="V845" i="4"/>
  <c r="AN845" i="4" s="1"/>
  <c r="W845" i="4"/>
  <c r="X846" i="4" s="1"/>
  <c r="X847" i="4" s="1"/>
  <c r="T414" i="4"/>
  <c r="AC414" i="4" s="1"/>
  <c r="W414" i="4"/>
  <c r="T257" i="4"/>
  <c r="AC257" i="4" s="1"/>
  <c r="W257" i="4"/>
  <c r="X825" i="4"/>
  <c r="X656" i="4"/>
  <c r="V465" i="4"/>
  <c r="AN465" i="4" s="1"/>
  <c r="W465" i="4"/>
  <c r="T866" i="4"/>
  <c r="AC866" i="4" s="1"/>
  <c r="AG866" i="4" s="1" a="1"/>
  <c r="AG866" i="4" s="1"/>
  <c r="W866" i="4"/>
  <c r="T789" i="4"/>
  <c r="AC789" i="4" s="1"/>
  <c r="AG789" i="4" s="1" a="1"/>
  <c r="AG789" i="4" s="1"/>
  <c r="W789" i="4"/>
  <c r="X728" i="4"/>
  <c r="V684" i="4"/>
  <c r="AN684" i="4" s="1"/>
  <c r="W684" i="4"/>
  <c r="T469" i="4"/>
  <c r="AC469" i="4" s="1"/>
  <c r="AG469" i="4" s="1" a="1"/>
  <c r="AG469" i="4" s="1"/>
  <c r="W469" i="4"/>
  <c r="T141" i="4"/>
  <c r="AC141" i="4" s="1"/>
  <c r="AG141" i="4" s="1" a="1"/>
  <c r="AG141" i="4" s="1"/>
  <c r="W141" i="4"/>
  <c r="X142" i="4" s="1"/>
  <c r="X143" i="4" s="1"/>
  <c r="T440" i="4"/>
  <c r="AC440" i="4" s="1"/>
  <c r="AG440" i="4" s="1" a="1"/>
  <c r="AG440" i="4" s="1"/>
  <c r="W440" i="4"/>
  <c r="X440" i="4" s="1"/>
  <c r="V354" i="4"/>
  <c r="AN354" i="4" s="1"/>
  <c r="W354" i="4"/>
  <c r="X354" i="4" s="1"/>
  <c r="T251" i="4"/>
  <c r="AC251" i="4" s="1"/>
  <c r="W251" i="4"/>
  <c r="V178" i="4"/>
  <c r="AN178" i="4" s="1"/>
  <c r="W178" i="4"/>
  <c r="T153" i="4"/>
  <c r="AC153" i="4" s="1"/>
  <c r="W153" i="4"/>
  <c r="X154" i="4" s="1"/>
  <c r="X155" i="4" s="1"/>
  <c r="X591" i="4"/>
  <c r="X592" i="4" s="1"/>
  <c r="X593" i="4" s="1"/>
  <c r="X488" i="4"/>
  <c r="V420" i="4"/>
  <c r="AN420" i="4" s="1"/>
  <c r="W420" i="4"/>
  <c r="T232" i="4"/>
  <c r="AC232" i="4" s="1"/>
  <c r="AG232" i="4" s="1" a="1"/>
  <c r="AG232" i="4" s="1"/>
  <c r="W232" i="4"/>
  <c r="X152" i="4"/>
  <c r="V122" i="4"/>
  <c r="AN122" i="4" s="1"/>
  <c r="W122" i="4"/>
  <c r="T222" i="4"/>
  <c r="AC222" i="4" s="1"/>
  <c r="W222" i="4"/>
  <c r="V383" i="4"/>
  <c r="AN383" i="4" s="1"/>
  <c r="W383" i="4"/>
  <c r="X383" i="4" s="1"/>
  <c r="V322" i="4"/>
  <c r="AN322" i="4" s="1"/>
  <c r="W322" i="4"/>
  <c r="T77" i="4"/>
  <c r="AC77" i="4" s="1"/>
  <c r="AG77" i="4" s="1" a="1"/>
  <c r="AG77" i="4" s="1"/>
  <c r="W77" i="4"/>
  <c r="V165" i="4"/>
  <c r="AN165" i="4" s="1"/>
  <c r="W165" i="4"/>
  <c r="X165" i="4" s="1"/>
  <c r="V150" i="4"/>
  <c r="AN150" i="4" s="1"/>
  <c r="W150" i="4"/>
  <c r="V27" i="4"/>
  <c r="AN27" i="4" s="1"/>
  <c r="W27" i="4"/>
  <c r="V216" i="4"/>
  <c r="AN216" i="4" s="1"/>
  <c r="W216" i="4"/>
  <c r="T241" i="4"/>
  <c r="AC241" i="4" s="1"/>
  <c r="W241" i="4"/>
  <c r="T113" i="4"/>
  <c r="AC113" i="4" s="1"/>
  <c r="AG113" i="4" s="1" a="1"/>
  <c r="AG113" i="4" s="1"/>
  <c r="W113" i="4"/>
  <c r="V1205" i="4"/>
  <c r="AN1205" i="4" s="1"/>
  <c r="W1205" i="4"/>
  <c r="X1206" i="4" s="1"/>
  <c r="T918" i="4"/>
  <c r="AC918" i="4" s="1"/>
  <c r="AG918" i="4" s="1" a="1"/>
  <c r="AG918" i="4" s="1"/>
  <c r="W918" i="4"/>
  <c r="X1362" i="4"/>
  <c r="X1402" i="4"/>
  <c r="V784" i="4"/>
  <c r="AN784" i="4" s="1"/>
  <c r="W784" i="4"/>
  <c r="T1165" i="4"/>
  <c r="AC1165" i="4" s="1"/>
  <c r="AG1165" i="4" s="1" a="1"/>
  <c r="AG1165" i="4" s="1"/>
  <c r="W1165" i="4"/>
  <c r="T1249" i="4"/>
  <c r="AC1249" i="4" s="1"/>
  <c r="AG1249" i="4" s="1" a="1"/>
  <c r="AG1249" i="4" s="1"/>
  <c r="W1249" i="4"/>
  <c r="V1045" i="4"/>
  <c r="AN1045" i="4" s="1"/>
  <c r="W1045" i="4"/>
  <c r="V575" i="4"/>
  <c r="AN575" i="4" s="1"/>
  <c r="V375" i="4"/>
  <c r="AN375" i="4" s="1"/>
  <c r="V209" i="4"/>
  <c r="AN209" i="4" s="1"/>
  <c r="V242" i="4"/>
  <c r="AN242" i="4" s="1"/>
  <c r="T431" i="4"/>
  <c r="AC431" i="4" s="1"/>
  <c r="AG431" i="4" s="1" a="1"/>
  <c r="AG431" i="4" s="1"/>
  <c r="V982" i="4"/>
  <c r="AN982" i="4" s="1"/>
  <c r="V1413" i="4"/>
  <c r="AN1413" i="4" s="1"/>
  <c r="V107" i="4"/>
  <c r="AN107" i="4" s="1"/>
  <c r="V110" i="4"/>
  <c r="AN110" i="4" s="1"/>
  <c r="V509" i="4"/>
  <c r="AN509" i="4" s="1"/>
  <c r="T543" i="4"/>
  <c r="AC543" i="4" s="1"/>
  <c r="AG543" i="4" s="1" a="1"/>
  <c r="AG543" i="4" s="1"/>
  <c r="V631" i="4"/>
  <c r="AN631" i="4" s="1"/>
  <c r="V1130" i="4"/>
  <c r="AN1130" i="4" s="1"/>
  <c r="G1389" i="4"/>
  <c r="G1325" i="4"/>
  <c r="G1357" i="4"/>
  <c r="G1405" i="4"/>
  <c r="G927" i="4"/>
  <c r="G141" i="4"/>
  <c r="G77" i="4"/>
  <c r="V361" i="4"/>
  <c r="AN361" i="4" s="1"/>
  <c r="V433" i="4"/>
  <c r="AN433" i="4" s="1"/>
  <c r="V219" i="4"/>
  <c r="AN219" i="4" s="1"/>
  <c r="V303" i="4"/>
  <c r="AN303" i="4" s="1"/>
  <c r="V208" i="4"/>
  <c r="AN208" i="4" s="1"/>
  <c r="V769" i="4"/>
  <c r="AN769" i="4" s="1"/>
  <c r="V657" i="4"/>
  <c r="AN657" i="4" s="1"/>
  <c r="V1215" i="4"/>
  <c r="AN1215" i="4" s="1"/>
  <c r="G1220" i="4"/>
  <c r="G799" i="4"/>
  <c r="G863" i="4"/>
  <c r="G734" i="4"/>
  <c r="G481" i="4"/>
  <c r="V607" i="4"/>
  <c r="AN607" i="4" s="1"/>
  <c r="V773" i="4"/>
  <c r="AN773" i="4" s="1"/>
  <c r="G1421" i="4"/>
  <c r="G1156" i="4"/>
  <c r="G581" i="4"/>
  <c r="G1152" i="4"/>
  <c r="G257" i="4"/>
  <c r="V68" i="4"/>
  <c r="AN68" i="4" s="1"/>
  <c r="V190" i="4"/>
  <c r="AN190" i="4" s="1"/>
  <c r="V683" i="4"/>
  <c r="AN683" i="4" s="1"/>
  <c r="V1317" i="4"/>
  <c r="AN1317" i="4" s="1"/>
  <c r="T68" i="4"/>
  <c r="AC68" i="4" s="1"/>
  <c r="AG68" i="4" s="1" a="1"/>
  <c r="AG68" i="4" s="1"/>
  <c r="V431" i="4"/>
  <c r="AN431" i="4" s="1"/>
  <c r="T675" i="4"/>
  <c r="AC675" i="4" s="1"/>
  <c r="AG675" i="4" s="1" a="1"/>
  <c r="AG675" i="4" s="1"/>
  <c r="T417" i="4"/>
  <c r="AC417" i="4" s="1"/>
  <c r="AG417" i="4" s="1" a="1"/>
  <c r="AG417" i="4" s="1"/>
  <c r="T683" i="4"/>
  <c r="AC683" i="4" s="1"/>
  <c r="AG683" i="4" s="1" a="1"/>
  <c r="AG683" i="4" s="1"/>
  <c r="V1053" i="4"/>
  <c r="AN1053" i="4" s="1"/>
  <c r="V915" i="4"/>
  <c r="AN915" i="4" s="1"/>
  <c r="V1226" i="4"/>
  <c r="AN1226" i="4" s="1"/>
  <c r="G1309" i="4"/>
  <c r="G862" i="4"/>
  <c r="G321" i="4"/>
  <c r="G926" i="4"/>
  <c r="V515" i="4"/>
  <c r="AN515" i="4" s="1"/>
  <c r="G1373" i="4"/>
  <c r="G1277" i="4"/>
  <c r="G1412" i="4"/>
  <c r="V699" i="4"/>
  <c r="AN699" i="4" s="1"/>
  <c r="V29" i="4"/>
  <c r="AN29" i="4" s="1"/>
  <c r="V103" i="4"/>
  <c r="AN103" i="4" s="1"/>
  <c r="T252" i="4"/>
  <c r="AC252" i="4" s="1"/>
  <c r="AG252" i="4" s="1" a="1"/>
  <c r="AG252" i="4" s="1"/>
  <c r="T452" i="4"/>
  <c r="AC452" i="4" s="1"/>
  <c r="AG452" i="4" s="1" a="1"/>
  <c r="AG452" i="4" s="1"/>
  <c r="V527" i="4"/>
  <c r="AN527" i="4" s="1"/>
  <c r="T579" i="4"/>
  <c r="AC579" i="4" s="1"/>
  <c r="AG579" i="4" s="1" a="1"/>
  <c r="AG579" i="4" s="1"/>
  <c r="V811" i="4"/>
  <c r="AN811" i="4" s="1"/>
  <c r="T1320" i="4"/>
  <c r="G1293" i="4"/>
  <c r="G1437" i="4"/>
  <c r="G1341" i="4"/>
  <c r="G645" i="4"/>
  <c r="G798" i="4"/>
  <c r="G225" i="4"/>
  <c r="G782" i="4"/>
  <c r="G538" i="4"/>
  <c r="G1205" i="4"/>
  <c r="G949" i="4"/>
  <c r="G979" i="4"/>
  <c r="G1409" i="4"/>
  <c r="G1345" i="4"/>
  <c r="G1281" i="4"/>
  <c r="G1029" i="4"/>
  <c r="G717" i="4"/>
  <c r="G513" i="4"/>
  <c r="G1310" i="4"/>
  <c r="G885" i="4"/>
  <c r="G1374" i="4"/>
  <c r="G1280" i="4"/>
  <c r="G1135" i="4"/>
  <c r="G554" i="4"/>
  <c r="G385" i="4"/>
  <c r="G173" i="4"/>
  <c r="G109" i="4"/>
  <c r="G422" i="4"/>
  <c r="G358" i="4"/>
  <c r="G294" i="4"/>
  <c r="G846" i="4"/>
  <c r="G462" i="4"/>
  <c r="G495" i="4"/>
  <c r="G443" i="4"/>
  <c r="G305" i="4"/>
  <c r="G718" i="4"/>
  <c r="G433" i="4"/>
  <c r="G539" i="4"/>
  <c r="G157" i="4"/>
  <c r="G93" i="4"/>
  <c r="G438" i="4"/>
  <c r="G374" i="4"/>
  <c r="G310" i="4"/>
  <c r="V304" i="4"/>
  <c r="AN304" i="4" s="1"/>
  <c r="V691" i="4"/>
  <c r="AN691" i="4" s="1"/>
  <c r="V884" i="4"/>
  <c r="AN884" i="4" s="1"/>
  <c r="V882" i="4"/>
  <c r="AN882" i="4" s="1"/>
  <c r="G563" i="4"/>
  <c r="G1414" i="4"/>
  <c r="V49" i="4"/>
  <c r="AN49" i="4" s="1"/>
  <c r="V379" i="4"/>
  <c r="AN379" i="4" s="1"/>
  <c r="T711" i="4"/>
  <c r="AC711" i="4" s="1"/>
  <c r="AG711" i="4" s="1" a="1"/>
  <c r="AG711" i="4" s="1"/>
  <c r="V978" i="4"/>
  <c r="AN978" i="4" s="1"/>
  <c r="G1286" i="4"/>
  <c r="G853" i="4"/>
  <c r="G376" i="4"/>
  <c r="G1407" i="4"/>
  <c r="G1343" i="4"/>
  <c r="G1279" i="4"/>
  <c r="G1116" i="4"/>
  <c r="G695" i="4"/>
  <c r="G822" i="4"/>
  <c r="D11" i="4"/>
  <c r="G440" i="4"/>
  <c r="V437" i="4"/>
  <c r="AN437" i="4" s="1"/>
  <c r="V351" i="4"/>
  <c r="AN351" i="4" s="1"/>
  <c r="V689" i="4"/>
  <c r="AN689" i="4" s="1"/>
  <c r="V1019" i="4"/>
  <c r="AN1019" i="4" s="1"/>
  <c r="V1128" i="4"/>
  <c r="AN1128" i="4" s="1"/>
  <c r="G1181" i="4"/>
  <c r="G1042" i="4"/>
  <c r="G978" i="4"/>
  <c r="G905" i="4"/>
  <c r="G848" i="4"/>
  <c r="G706" i="4"/>
  <c r="G451" i="4"/>
  <c r="G681" i="4"/>
  <c r="G345" i="4"/>
  <c r="G408" i="4"/>
  <c r="G159" i="4"/>
  <c r="G127" i="4"/>
  <c r="G95" i="4"/>
  <c r="G605" i="4"/>
  <c r="V418" i="4"/>
  <c r="AN418" i="4" s="1"/>
  <c r="V757" i="4"/>
  <c r="AN757" i="4" s="1"/>
  <c r="G887" i="4"/>
  <c r="G758" i="4"/>
  <c r="G296" i="4"/>
  <c r="G392" i="4"/>
  <c r="V55" i="4"/>
  <c r="AN55" i="4" s="1"/>
  <c r="V614" i="4"/>
  <c r="AN614" i="4" s="1"/>
  <c r="V671" i="4"/>
  <c r="AN671" i="4" s="1"/>
  <c r="V1298" i="4"/>
  <c r="AN1298" i="4" s="1"/>
  <c r="E11" i="4"/>
  <c r="G1245" i="4"/>
  <c r="V267" i="4"/>
  <c r="AN267" i="4" s="1"/>
  <c r="V223" i="4"/>
  <c r="AN223" i="4" s="1"/>
  <c r="V623" i="4"/>
  <c r="AN623" i="4" s="1"/>
  <c r="T1063" i="4"/>
  <c r="AC1063" i="4" s="1"/>
  <c r="AG1063" i="4" s="1" a="1"/>
  <c r="AG1063" i="4" s="1"/>
  <c r="G1372" i="4"/>
  <c r="G1439" i="4"/>
  <c r="G1375" i="4"/>
  <c r="G1311" i="4"/>
  <c r="G1244" i="4"/>
  <c r="G1226" i="4"/>
  <c r="G823" i="4"/>
  <c r="G694" i="4"/>
  <c r="V729" i="4"/>
  <c r="AN729" i="4" s="1"/>
  <c r="V669" i="4"/>
  <c r="AN669" i="4" s="1"/>
  <c r="C11" i="4"/>
  <c r="T348" i="4"/>
  <c r="AC348" i="4" s="1"/>
  <c r="AG348" i="4" s="1" a="1"/>
  <c r="AG348" i="4" s="1"/>
  <c r="T669" i="4"/>
  <c r="AC669" i="4" s="1"/>
  <c r="AG669" i="4" s="1" a="1"/>
  <c r="AG669" i="4" s="1"/>
  <c r="G562" i="4"/>
  <c r="F11" i="4"/>
  <c r="T426" i="4"/>
  <c r="AC426" i="4" s="1"/>
  <c r="AG426" i="4" s="1" a="1"/>
  <c r="AG426" i="4" s="1"/>
  <c r="V1230" i="4"/>
  <c r="AN1230" i="4" s="1"/>
  <c r="T1230" i="4"/>
  <c r="AC1230" i="4" s="1"/>
  <c r="AG1230" i="4" s="1" a="1"/>
  <c r="AG1230" i="4" s="1"/>
  <c r="G671" i="4"/>
  <c r="G620" i="4"/>
  <c r="G506" i="4"/>
  <c r="G1208" i="4"/>
  <c r="G1262" i="4"/>
  <c r="G1063" i="4"/>
  <c r="G390" i="4"/>
  <c r="G326" i="4"/>
  <c r="G262" i="4"/>
  <c r="G389" i="4"/>
  <c r="G325" i="4"/>
  <c r="G261" i="4"/>
  <c r="G246" i="4"/>
  <c r="G230" i="4"/>
  <c r="G214" i="4"/>
  <c r="G198" i="4"/>
  <c r="G1326" i="4"/>
  <c r="G275" i="4"/>
  <c r="G193" i="4"/>
  <c r="G1214" i="4"/>
  <c r="G685" i="4"/>
  <c r="G1141" i="4"/>
  <c r="G1013" i="4"/>
  <c r="G1151" i="4"/>
  <c r="G1043" i="4"/>
  <c r="G1425" i="4"/>
  <c r="G1361" i="4"/>
  <c r="G1297" i="4"/>
  <c r="G1140" i="4"/>
  <c r="G1150" i="4"/>
  <c r="G1093" i="4"/>
  <c r="G670" i="4"/>
  <c r="G606" i="4"/>
  <c r="G530" i="4"/>
  <c r="G453" i="4"/>
  <c r="G387" i="4"/>
  <c r="G61" i="4"/>
  <c r="G45" i="4"/>
  <c r="G29" i="4"/>
  <c r="G170" i="4"/>
  <c r="G154" i="4"/>
  <c r="G138" i="4"/>
  <c r="G122" i="4"/>
  <c r="G106" i="4"/>
  <c r="G90" i="4"/>
  <c r="G74" i="4"/>
  <c r="G58" i="4"/>
  <c r="G42" i="4"/>
  <c r="G26" i="4"/>
  <c r="H3" i="4"/>
  <c r="G973" i="4"/>
  <c r="G870" i="4"/>
  <c r="G934" i="4"/>
  <c r="G1427" i="4"/>
  <c r="G1363" i="4"/>
  <c r="G1299" i="4"/>
  <c r="G1228" i="4"/>
  <c r="G412" i="4"/>
  <c r="G332" i="4"/>
  <c r="G268" i="4"/>
  <c r="G1190" i="4"/>
  <c r="G742" i="4"/>
  <c r="G806" i="4"/>
  <c r="G444" i="4"/>
  <c r="G1041" i="4"/>
  <c r="G977" i="4"/>
  <c r="G733" i="4"/>
  <c r="G524" i="4"/>
  <c r="G397" i="4"/>
  <c r="G333" i="4"/>
  <c r="G269" i="4"/>
  <c r="G252" i="4"/>
  <c r="G236" i="4"/>
  <c r="G220" i="4"/>
  <c r="G204" i="4"/>
  <c r="G1378" i="4"/>
  <c r="G1191" i="4"/>
  <c r="G1420" i="4"/>
  <c r="G1247" i="4"/>
  <c r="G871" i="4"/>
  <c r="G1026" i="4"/>
  <c r="G962" i="4"/>
  <c r="G912" i="4"/>
  <c r="G770" i="4"/>
  <c r="G713" i="4"/>
  <c r="G393" i="4"/>
  <c r="G465" i="4"/>
  <c r="G403" i="4"/>
  <c r="G348" i="4"/>
  <c r="G265" i="4"/>
  <c r="G1418" i="4"/>
  <c r="G1396" i="4"/>
  <c r="G1215" i="4"/>
  <c r="G1076" i="4"/>
  <c r="G1012" i="4"/>
  <c r="G948" i="4"/>
  <c r="G922" i="4"/>
  <c r="G865" i="4"/>
  <c r="G808" i="4"/>
  <c r="G847" i="4"/>
  <c r="G531" i="4"/>
  <c r="G480" i="4"/>
  <c r="V707" i="4"/>
  <c r="AN707" i="4" s="1"/>
  <c r="G1027" i="4"/>
  <c r="G963" i="4"/>
  <c r="G781" i="4"/>
  <c r="G1441" i="4"/>
  <c r="G1377" i="4"/>
  <c r="G1313" i="4"/>
  <c r="G369" i="4"/>
  <c r="G233" i="4"/>
  <c r="V781" i="4"/>
  <c r="AN781" i="4" s="1"/>
  <c r="V652" i="4"/>
  <c r="AN652" i="4" s="1"/>
  <c r="V1344" i="4"/>
  <c r="AN1344" i="4" s="1"/>
  <c r="G759" i="4"/>
  <c r="G886" i="4"/>
  <c r="G528" i="4"/>
  <c r="G492" i="4"/>
  <c r="G424" i="4"/>
  <c r="G1204" i="4"/>
  <c r="G1087" i="4"/>
  <c r="G911" i="4"/>
  <c r="G654" i="4"/>
  <c r="G590" i="4"/>
  <c r="V745" i="4"/>
  <c r="AN745" i="4" s="1"/>
  <c r="V45" i="4"/>
  <c r="AN45" i="4" s="1"/>
  <c r="V120" i="4"/>
  <c r="AN120" i="4" s="1"/>
  <c r="V147" i="4"/>
  <c r="AN147" i="4" s="1"/>
  <c r="T307" i="4"/>
  <c r="AC307" i="4" s="1"/>
  <c r="AG307" i="4" s="1" a="1"/>
  <c r="AG307" i="4" s="1"/>
  <c r="V294" i="4"/>
  <c r="AN294" i="4" s="1"/>
  <c r="V266" i="4"/>
  <c r="AN266" i="4" s="1"/>
  <c r="T468" i="4"/>
  <c r="AC468" i="4" s="1"/>
  <c r="AG468" i="4" s="1" a="1"/>
  <c r="AG468" i="4" s="1"/>
  <c r="T519" i="4"/>
  <c r="AC519" i="4" s="1"/>
  <c r="AG519" i="4" s="1" a="1"/>
  <c r="AG519" i="4" s="1"/>
  <c r="V228" i="4"/>
  <c r="AN228" i="4" s="1"/>
  <c r="V749" i="4"/>
  <c r="AN749" i="4" s="1"/>
  <c r="V348" i="4"/>
  <c r="AN348" i="4" s="1"/>
  <c r="V611" i="4"/>
  <c r="AN611" i="4" s="1"/>
  <c r="T780" i="4"/>
  <c r="AC780" i="4" s="1"/>
  <c r="AG780" i="4" s="1" a="1"/>
  <c r="AG780" i="4" s="1"/>
  <c r="V967" i="4"/>
  <c r="AN967" i="4" s="1"/>
  <c r="V1090" i="4"/>
  <c r="AN1090" i="4" s="1"/>
  <c r="V1026" i="4"/>
  <c r="AN1026" i="4" s="1"/>
  <c r="T1329" i="4"/>
  <c r="AC1329" i="4" s="1"/>
  <c r="AG1329" i="4" s="1" a="1"/>
  <c r="AG1329" i="4" s="1"/>
  <c r="T994" i="4"/>
  <c r="V1329" i="4"/>
  <c r="AN1329" i="4" s="1"/>
  <c r="V316" i="4"/>
  <c r="AN316" i="4" s="1"/>
  <c r="V25" i="4"/>
  <c r="AN25" i="4" s="1"/>
  <c r="V307" i="4"/>
  <c r="AN307" i="4" s="1"/>
  <c r="T459" i="4"/>
  <c r="AC459" i="4" s="1"/>
  <c r="AG459" i="4" s="1" a="1"/>
  <c r="AG459" i="4" s="1"/>
  <c r="V875" i="4"/>
  <c r="AN875" i="4" s="1"/>
  <c r="T1026" i="4"/>
  <c r="AC1026" i="4" s="1"/>
  <c r="AG1026" i="4" s="1" a="1"/>
  <c r="AG1026" i="4" s="1"/>
  <c r="V1336" i="4"/>
  <c r="AN1336" i="4" s="1"/>
  <c r="V17" i="4"/>
  <c r="AN17" i="4" s="1"/>
  <c r="V182" i="4"/>
  <c r="AN182" i="4" s="1"/>
  <c r="T294" i="4"/>
  <c r="AC294" i="4" s="1"/>
  <c r="AG294" i="4" s="1" a="1"/>
  <c r="AG294" i="4" s="1"/>
  <c r="T266" i="4"/>
  <c r="T6" i="4" s="1"/>
  <c r="V795" i="4"/>
  <c r="AN795" i="4" s="1"/>
  <c r="V162" i="4"/>
  <c r="AN162" i="4" s="1"/>
  <c r="V194" i="4"/>
  <c r="AN194" i="4" s="1"/>
  <c r="T463" i="4"/>
  <c r="T404" i="4"/>
  <c r="AC404" i="4" s="1"/>
  <c r="AG404" i="4" s="1" a="1"/>
  <c r="AG404" i="4" s="1"/>
  <c r="V535" i="4"/>
  <c r="AN535" i="4" s="1"/>
  <c r="T660" i="4"/>
  <c r="AC660" i="4" s="1"/>
  <c r="AG660" i="4" s="1" a="1"/>
  <c r="AG660" i="4" s="1"/>
  <c r="T795" i="4"/>
  <c r="AC795" i="4" s="1"/>
  <c r="AG795" i="4" s="1" a="1"/>
  <c r="AG795" i="4" s="1"/>
  <c r="V660" i="4"/>
  <c r="AN660" i="4" s="1"/>
  <c r="T643" i="4"/>
  <c r="AC643" i="4" s="1"/>
  <c r="AG643" i="4" s="1" a="1"/>
  <c r="AG643" i="4" s="1"/>
  <c r="V907" i="4"/>
  <c r="AN907" i="4" s="1"/>
  <c r="V1009" i="4"/>
  <c r="AN1009" i="4" s="1"/>
  <c r="V1153" i="4"/>
  <c r="AN1153" i="4" s="1"/>
  <c r="T1336" i="4"/>
  <c r="AC1336" i="4" s="1"/>
  <c r="AG1336" i="4" s="1" a="1"/>
  <c r="AG1336" i="4" s="1"/>
  <c r="V1328" i="4"/>
  <c r="AN1328" i="4" s="1"/>
  <c r="V1372" i="4"/>
  <c r="AN1372" i="4" s="1"/>
  <c r="V1376" i="4"/>
  <c r="AN1376" i="4" s="1"/>
  <c r="T692" i="4"/>
  <c r="AC692" i="4" s="1"/>
  <c r="AG692" i="4" s="1" a="1"/>
  <c r="AG692" i="4" s="1"/>
  <c r="V705" i="4"/>
  <c r="AN705" i="4" s="1"/>
  <c r="V1258" i="4"/>
  <c r="AN1258" i="4" s="1"/>
  <c r="V254" i="4"/>
  <c r="AN254" i="4" s="1"/>
  <c r="V302" i="4"/>
  <c r="AN302" i="4" s="1"/>
  <c r="V463" i="4"/>
  <c r="AN463" i="4" s="1"/>
  <c r="V753" i="4"/>
  <c r="AN753" i="4" s="1"/>
  <c r="V78" i="4"/>
  <c r="AN78" i="4" s="1"/>
  <c r="V84" i="4"/>
  <c r="AN84" i="4" s="1"/>
  <c r="T349" i="4"/>
  <c r="AC349" i="4" s="1"/>
  <c r="AG349" i="4" s="1" a="1"/>
  <c r="AG349" i="4" s="1"/>
  <c r="T367" i="4"/>
  <c r="AC367" i="4" s="1"/>
  <c r="AG367" i="4" s="1" a="1"/>
  <c r="AG367" i="4" s="1"/>
  <c r="V293" i="4"/>
  <c r="AN293" i="4" s="1"/>
  <c r="T535" i="4"/>
  <c r="AC535" i="4" s="1"/>
  <c r="AG535" i="4" s="1" a="1"/>
  <c r="AG535" i="4" s="1"/>
  <c r="T1009" i="4"/>
  <c r="AC1009" i="4" s="1"/>
  <c r="AG1009" i="4" s="1" a="1"/>
  <c r="AG1009" i="4" s="1"/>
  <c r="V1188" i="4"/>
  <c r="AN1188" i="4" s="1"/>
  <c r="T1368" i="4"/>
  <c r="AC1368" i="4" s="1"/>
  <c r="AG1368" i="4" s="1" a="1"/>
  <c r="AG1368" i="4" s="1"/>
  <c r="T1328" i="4"/>
  <c r="AC1328" i="4" s="1"/>
  <c r="AG1328" i="4" s="1" a="1"/>
  <c r="AG1328" i="4" s="1"/>
  <c r="T1372" i="4"/>
  <c r="AC1372" i="4" s="1"/>
  <c r="AG1372" i="4" s="1" a="1"/>
  <c r="AG1372" i="4" s="1"/>
  <c r="T1433" i="4"/>
  <c r="AC1433" i="4" s="1"/>
  <c r="AG1433" i="4" s="1" a="1"/>
  <c r="AG1433" i="4" s="1"/>
  <c r="V558" i="4"/>
  <c r="AN558" i="4" s="1"/>
  <c r="V519" i="4"/>
  <c r="AN519" i="4" s="1"/>
  <c r="V962" i="4"/>
  <c r="AN962" i="4" s="1"/>
  <c r="T306" i="4"/>
  <c r="AC306" i="4" s="1"/>
  <c r="AG306" i="4" s="1" a="1"/>
  <c r="AG306" i="4" s="1"/>
  <c r="V643" i="4"/>
  <c r="AN643" i="4" s="1"/>
  <c r="V1304" i="4"/>
  <c r="AN1304" i="4" s="1"/>
  <c r="T65" i="4"/>
  <c r="AC65" i="4" s="1"/>
  <c r="AG65" i="4" s="1" a="1"/>
  <c r="AG65" i="4" s="1"/>
  <c r="V187" i="4"/>
  <c r="AN187" i="4" s="1"/>
  <c r="V367" i="4"/>
  <c r="AN367" i="4" s="1"/>
  <c r="V472" i="4"/>
  <c r="AN472" i="4" s="1"/>
  <c r="V543" i="4"/>
  <c r="AN543" i="4" s="1"/>
  <c r="V342" i="4"/>
  <c r="AN342" i="4" s="1"/>
  <c r="V675" i="4"/>
  <c r="AN675" i="4" s="1"/>
  <c r="V719" i="4"/>
  <c r="AN719" i="4" s="1"/>
  <c r="V692" i="4"/>
  <c r="AN692" i="4" s="1"/>
  <c r="T961" i="4"/>
  <c r="AC961" i="4" s="1"/>
  <c r="AG961" i="4" s="1" a="1"/>
  <c r="AG961" i="4" s="1"/>
  <c r="V898" i="4"/>
  <c r="AN898" i="4" s="1"/>
  <c r="V1127" i="4"/>
  <c r="AN1127" i="4" s="1"/>
  <c r="V883" i="4"/>
  <c r="AN883" i="4" s="1"/>
  <c r="V1420" i="4"/>
  <c r="AN1420" i="4" s="1"/>
  <c r="V1146" i="4"/>
  <c r="AN1146" i="4" s="1"/>
  <c r="V1320" i="4"/>
  <c r="AN1320" i="4" s="1"/>
  <c r="V1433" i="4"/>
  <c r="AN1433" i="4" s="1"/>
  <c r="G1102" i="4"/>
  <c r="G1290" i="4"/>
  <c r="G1268" i="4"/>
  <c r="G604" i="4"/>
  <c r="T1416" i="4"/>
  <c r="AC1416" i="4" s="1"/>
  <c r="AG1416" i="4" s="1" a="1"/>
  <c r="AG1416" i="4" s="1"/>
  <c r="V955" i="4"/>
  <c r="AN955" i="4" s="1"/>
  <c r="T955" i="4"/>
  <c r="AC955" i="4" s="1"/>
  <c r="AG955" i="4" s="1" a="1"/>
  <c r="AG955" i="4" s="1"/>
  <c r="V484" i="4"/>
  <c r="AN484" i="4" s="1"/>
  <c r="T484" i="4"/>
  <c r="AC484" i="4" s="1"/>
  <c r="AG484" i="4" s="1" a="1"/>
  <c r="AG484" i="4" s="1"/>
  <c r="V1101" i="4"/>
  <c r="AN1101" i="4" s="1"/>
  <c r="T1101" i="4"/>
  <c r="AC1101" i="4" s="1"/>
  <c r="AG1101" i="4" s="1" a="1"/>
  <c r="AG1101" i="4" s="1"/>
  <c r="V764" i="4"/>
  <c r="AN764" i="4" s="1"/>
  <c r="T764" i="4"/>
  <c r="AC764" i="4" s="1"/>
  <c r="AG764" i="4" s="1" a="1"/>
  <c r="AG764" i="4" s="1"/>
  <c r="V768" i="4"/>
  <c r="AN768" i="4" s="1"/>
  <c r="T768" i="4"/>
  <c r="AC768" i="4" s="1"/>
  <c r="AG768" i="4" s="1" a="1"/>
  <c r="AG768" i="4" s="1"/>
  <c r="T763" i="4"/>
  <c r="AC763" i="4" s="1"/>
  <c r="AG763" i="4" s="1" a="1"/>
  <c r="AG763" i="4" s="1"/>
  <c r="T466" i="4"/>
  <c r="AC466" i="4" s="1"/>
  <c r="AG466" i="4" s="1" a="1"/>
  <c r="AG466" i="4" s="1"/>
  <c r="V260" i="4"/>
  <c r="AN260" i="4" s="1"/>
  <c r="T260" i="4"/>
  <c r="AC260" i="4" s="1"/>
  <c r="AG260" i="4" s="1" a="1"/>
  <c r="AG260" i="4" s="1"/>
  <c r="T264" i="4"/>
  <c r="AC264" i="4" s="1"/>
  <c r="AG264" i="4" s="1" a="1"/>
  <c r="AG264" i="4" s="1"/>
  <c r="V203" i="4"/>
  <c r="AN203" i="4" s="1"/>
  <c r="T203" i="4"/>
  <c r="AC203" i="4" s="1"/>
  <c r="AG203" i="4" s="1" a="1"/>
  <c r="AG203" i="4" s="1"/>
  <c r="V1252" i="4"/>
  <c r="AN1252" i="4" s="1"/>
  <c r="T1252" i="4"/>
  <c r="AC1252" i="4" s="1"/>
  <c r="AG1252" i="4" s="1" a="1"/>
  <c r="AG1252" i="4" s="1"/>
  <c r="T1322" i="4"/>
  <c r="AC1322" i="4" s="1"/>
  <c r="AG1322" i="4" s="1" a="1"/>
  <c r="AG1322" i="4" s="1"/>
  <c r="T1412" i="4"/>
  <c r="AC1412" i="4" s="1"/>
  <c r="AG1412" i="4" s="1" a="1"/>
  <c r="AG1412" i="4" s="1"/>
  <c r="T1115" i="4"/>
  <c r="AC1115" i="4" s="1"/>
  <c r="AG1115" i="4" s="1" a="1"/>
  <c r="AG1115" i="4" s="1"/>
  <c r="T1208" i="4"/>
  <c r="AC1208" i="4" s="1"/>
  <c r="AG1208" i="4" s="1" a="1"/>
  <c r="AG1208" i="4" s="1"/>
  <c r="V1278" i="4"/>
  <c r="AN1278" i="4" s="1"/>
  <c r="T1278" i="4"/>
  <c r="AC1278" i="4" s="1"/>
  <c r="AG1278" i="4" s="1" a="1"/>
  <c r="AG1278" i="4" s="1"/>
  <c r="V828" i="4"/>
  <c r="AN828" i="4" s="1"/>
  <c r="T828" i="4"/>
  <c r="AC828" i="4" s="1"/>
  <c r="AG828" i="4" s="1" a="1"/>
  <c r="AG828" i="4" s="1"/>
  <c r="T499" i="4"/>
  <c r="AC499" i="4" s="1"/>
  <c r="AG499" i="4" s="1" a="1"/>
  <c r="AG499" i="4" s="1"/>
  <c r="T99" i="4"/>
  <c r="AC99" i="4" s="1"/>
  <c r="AG99" i="4" s="1" a="1"/>
  <c r="AG99" i="4" s="1"/>
  <c r="V96" i="4"/>
  <c r="AN96" i="4" s="1"/>
  <c r="T96" i="4"/>
  <c r="AC96" i="4" s="1"/>
  <c r="AG96" i="4" s="1" a="1"/>
  <c r="AG96" i="4" s="1"/>
  <c r="V1148" i="4"/>
  <c r="AN1148" i="4" s="1"/>
  <c r="T1148" i="4"/>
  <c r="AC1148" i="4" s="1"/>
  <c r="AG1148" i="4" s="1" a="1"/>
  <c r="AG1148" i="4" s="1"/>
  <c r="V1177" i="4"/>
  <c r="AN1177" i="4" s="1"/>
  <c r="T1177" i="4"/>
  <c r="AC1177" i="4" s="1"/>
  <c r="AG1177" i="4" s="1" a="1"/>
  <c r="AG1177" i="4" s="1"/>
  <c r="T1299" i="4"/>
  <c r="AC1299" i="4" s="1"/>
  <c r="AG1299" i="4" s="1" a="1"/>
  <c r="AG1299" i="4" s="1"/>
  <c r="V1213" i="4"/>
  <c r="AN1213" i="4" s="1"/>
  <c r="T1213" i="4"/>
  <c r="AC1213" i="4" s="1"/>
  <c r="AG1213" i="4" s="1" a="1"/>
  <c r="AG1213" i="4" s="1"/>
  <c r="T1236" i="4"/>
  <c r="AC1236" i="4" s="1"/>
  <c r="AG1236" i="4" s="1" a="1"/>
  <c r="AG1236" i="4" s="1"/>
  <c r="T202" i="4"/>
  <c r="AC202" i="4" s="1"/>
  <c r="AG202" i="4" s="1" a="1"/>
  <c r="AG202" i="4" s="1"/>
  <c r="T491" i="4"/>
  <c r="AC491" i="4" s="1"/>
  <c r="AG491" i="4" s="1" a="1"/>
  <c r="AG491" i="4" s="1"/>
  <c r="T515" i="4"/>
  <c r="AC515" i="4" s="1"/>
  <c r="AG515" i="4" s="1" a="1"/>
  <c r="AG515" i="4" s="1"/>
  <c r="T707" i="4"/>
  <c r="AC707" i="4" s="1"/>
  <c r="AG707" i="4" s="1" a="1"/>
  <c r="AG707" i="4" s="1"/>
  <c r="T916" i="4"/>
  <c r="AC916" i="4" s="1"/>
  <c r="AG916" i="4" s="1" a="1"/>
  <c r="AG916" i="4" s="1"/>
  <c r="T1420" i="4"/>
  <c r="AC1420" i="4" s="1"/>
  <c r="AG1420" i="4" s="1" a="1"/>
  <c r="AG1420" i="4" s="1"/>
  <c r="T1185" i="4"/>
  <c r="AC1185" i="4" s="1"/>
  <c r="AG1185" i="4" s="1" a="1"/>
  <c r="AG1185" i="4" s="1"/>
  <c r="T300" i="4"/>
  <c r="AC300" i="4" s="1"/>
  <c r="AG300" i="4" s="1" a="1"/>
  <c r="AG300" i="4" s="1"/>
  <c r="T1146" i="4"/>
  <c r="AC1146" i="4" s="1"/>
  <c r="AG1146" i="4" s="1" a="1"/>
  <c r="AG1146" i="4" s="1"/>
  <c r="T1317" i="4"/>
  <c r="AC1317" i="4" s="1"/>
  <c r="AG1317" i="4" s="1" a="1"/>
  <c r="AG1317" i="4" s="1"/>
  <c r="T338" i="4"/>
  <c r="AC338" i="4" s="1"/>
  <c r="AG338" i="4" s="1" a="1"/>
  <c r="AG338" i="4" s="1"/>
  <c r="T699" i="4"/>
  <c r="AC699" i="4" s="1"/>
  <c r="AG699" i="4" s="1" a="1"/>
  <c r="AG699" i="4" s="1"/>
  <c r="T485" i="4"/>
  <c r="AC485" i="4" s="1"/>
  <c r="AG485" i="4" s="1" a="1"/>
  <c r="AG485" i="4" s="1"/>
  <c r="T527" i="4"/>
  <c r="AC527" i="4" s="1"/>
  <c r="AG527" i="4" s="1" a="1"/>
  <c r="AG527" i="4" s="1"/>
  <c r="T804" i="4"/>
  <c r="AC804" i="4" s="1"/>
  <c r="AG804" i="4" s="1" a="1"/>
  <c r="AG804" i="4" s="1"/>
  <c r="T1197" i="4"/>
  <c r="AC1197" i="4" s="1"/>
  <c r="AG1197" i="4" s="1" a="1"/>
  <c r="AG1197" i="4" s="1"/>
  <c r="T727" i="4"/>
  <c r="AC727" i="4" s="1"/>
  <c r="AG727" i="4" s="1" a="1"/>
  <c r="AG727" i="4" s="1"/>
  <c r="T812" i="4"/>
  <c r="AC812" i="4" s="1"/>
  <c r="T1147" i="4"/>
  <c r="AC1147" i="4" s="1"/>
  <c r="AG1147" i="4" s="1" a="1"/>
  <c r="AG1147" i="4" s="1"/>
  <c r="T212" i="4"/>
  <c r="AC212" i="4" s="1"/>
  <c r="AG212" i="4" s="1" a="1"/>
  <c r="AG212" i="4" s="1"/>
  <c r="T107" i="4"/>
  <c r="AC107" i="4" s="1"/>
  <c r="AG107" i="4" s="1" a="1"/>
  <c r="AG107" i="4" s="1"/>
  <c r="T651" i="4"/>
  <c r="AC651" i="4" s="1"/>
  <c r="AG651" i="4" s="1" a="1"/>
  <c r="AG651" i="4" s="1"/>
  <c r="T631" i="4"/>
  <c r="AC631" i="4" s="1"/>
  <c r="AG631" i="4" s="1" a="1"/>
  <c r="AG631" i="4" s="1"/>
  <c r="T857" i="4"/>
  <c r="AC857" i="4" s="1"/>
  <c r="AG857" i="4" s="1" a="1"/>
  <c r="AG857" i="4" s="1"/>
  <c r="T1364" i="4"/>
  <c r="AC1364" i="4" s="1"/>
  <c r="AG1364" i="4" s="1" a="1"/>
  <c r="AG1364" i="4" s="1"/>
  <c r="T1273" i="4"/>
  <c r="AC1273" i="4" s="1"/>
  <c r="AG1273" i="4" s="1" a="1"/>
  <c r="AG1273" i="4" s="1"/>
  <c r="T1413" i="4"/>
  <c r="AC1413" i="4" s="1"/>
  <c r="AG1413" i="4" s="1" a="1"/>
  <c r="AG1413" i="4" s="1"/>
  <c r="V1030" i="4"/>
  <c r="AN1030" i="4" s="1"/>
  <c r="V892" i="4"/>
  <c r="AN892" i="4" s="1"/>
  <c r="T531" i="4"/>
  <c r="AC531" i="4" s="1"/>
  <c r="AG531" i="4" s="1" a="1"/>
  <c r="AG531" i="4" s="1"/>
  <c r="V531" i="4"/>
  <c r="AN531" i="4" s="1"/>
  <c r="T741" i="4"/>
  <c r="T913" i="4"/>
  <c r="AC913" i="4" s="1"/>
  <c r="AG913" i="4" s="1" a="1"/>
  <c r="AG913" i="4" s="1"/>
  <c r="V913" i="4"/>
  <c r="AN913" i="4" s="1"/>
  <c r="V1034" i="4"/>
  <c r="AN1034" i="4" s="1"/>
  <c r="T393" i="4"/>
  <c r="V393" i="4"/>
  <c r="AN393" i="4" s="1"/>
  <c r="T767" i="4"/>
  <c r="AC767" i="4" s="1"/>
  <c r="AG767" i="4" s="1" a="1"/>
  <c r="AG767" i="4" s="1"/>
  <c r="V767" i="4"/>
  <c r="AN767" i="4" s="1"/>
  <c r="T1011" i="4"/>
  <c r="AC1011" i="4" s="1"/>
  <c r="AG1011" i="4" s="1" a="1"/>
  <c r="AG1011" i="4" s="1"/>
  <c r="V1011" i="4"/>
  <c r="AN1011" i="4" s="1"/>
  <c r="T891" i="4"/>
  <c r="AC891" i="4" s="1"/>
  <c r="AG891" i="4" s="1" a="1"/>
  <c r="AG891" i="4" s="1"/>
  <c r="V891" i="4"/>
  <c r="AN891" i="4" s="1"/>
  <c r="T715" i="4"/>
  <c r="AC715" i="4" s="1"/>
  <c r="AG715" i="4" s="1" a="1"/>
  <c r="AG715" i="4" s="1"/>
  <c r="V972" i="4"/>
  <c r="AN972" i="4" s="1"/>
  <c r="T972" i="4"/>
  <c r="AC972" i="4" s="1"/>
  <c r="AG972" i="4" s="1" a="1"/>
  <c r="AG972" i="4" s="1"/>
  <c r="V899" i="4"/>
  <c r="AN899" i="4" s="1"/>
  <c r="V1404" i="4"/>
  <c r="AN1404" i="4" s="1"/>
  <c r="T1266" i="4"/>
  <c r="AC1266" i="4" s="1"/>
  <c r="AG1266" i="4" s="1" a="1"/>
  <c r="AG1266" i="4" s="1"/>
  <c r="V1266" i="4"/>
  <c r="AN1266" i="4" s="1"/>
  <c r="T999" i="4"/>
  <c r="V999" i="4"/>
  <c r="AN999" i="4" s="1"/>
  <c r="T803" i="4"/>
  <c r="AC803" i="4" s="1"/>
  <c r="AG803" i="4" s="1" a="1"/>
  <c r="AG803" i="4" s="1"/>
  <c r="V803" i="4"/>
  <c r="AN803" i="4" s="1"/>
  <c r="V1014" i="4"/>
  <c r="AN1014" i="4" s="1"/>
  <c r="T1014" i="4"/>
  <c r="AC1014" i="4" s="1"/>
  <c r="AG1014" i="4" s="1" a="1"/>
  <c r="AG1014" i="4" s="1"/>
  <c r="V889" i="4"/>
  <c r="AN889" i="4" s="1"/>
  <c r="T889" i="4"/>
  <c r="AC889" i="4" s="1"/>
  <c r="AG889" i="4" s="1" a="1"/>
  <c r="AG889" i="4" s="1"/>
  <c r="V551" i="4"/>
  <c r="AN551" i="4" s="1"/>
  <c r="T551" i="4"/>
  <c r="AC551" i="4" s="1"/>
  <c r="AG551" i="4" s="1" a="1"/>
  <c r="AG551" i="4" s="1"/>
  <c r="T478" i="4"/>
  <c r="AC478" i="4" s="1"/>
  <c r="V478" i="4"/>
  <c r="AN478" i="4" s="1"/>
  <c r="T610" i="4"/>
  <c r="AC610" i="4" s="1"/>
  <c r="AG610" i="4" s="1" a="1"/>
  <c r="AG610" i="4" s="1"/>
  <c r="V610" i="4"/>
  <c r="AN610" i="4" s="1"/>
  <c r="T1289" i="4"/>
  <c r="AC1289" i="4" s="1"/>
  <c r="AG1289" i="4" s="1" a="1"/>
  <c r="AG1289" i="4" s="1"/>
  <c r="V1289" i="4"/>
  <c r="AN1289" i="4" s="1"/>
  <c r="T1189" i="4"/>
  <c r="AC1189" i="4" s="1"/>
  <c r="AG1189" i="4" s="1" a="1"/>
  <c r="AG1189" i="4" s="1"/>
  <c r="V1189" i="4"/>
  <c r="AN1189" i="4" s="1"/>
  <c r="V1093" i="4"/>
  <c r="AN1093" i="4" s="1"/>
  <c r="T970" i="4"/>
  <c r="AC970" i="4" s="1"/>
  <c r="AG970" i="4" s="1" a="1"/>
  <c r="AG970" i="4" s="1"/>
  <c r="V970" i="4"/>
  <c r="AN970" i="4" s="1"/>
  <c r="T876" i="4"/>
  <c r="AC876" i="4" s="1"/>
  <c r="AG876" i="4" s="1" a="1"/>
  <c r="AG876" i="4" s="1"/>
  <c r="V876" i="4"/>
  <c r="AN876" i="4" s="1"/>
  <c r="T785" i="4"/>
  <c r="AC785" i="4" s="1"/>
  <c r="V785" i="4"/>
  <c r="AN785" i="4" s="1"/>
  <c r="T461" i="4"/>
  <c r="AC461" i="4" s="1"/>
  <c r="AG461" i="4" s="1" a="1"/>
  <c r="AG461" i="4" s="1"/>
  <c r="V1340" i="4"/>
  <c r="AN1340" i="4" s="1"/>
  <c r="T1340" i="4"/>
  <c r="AC1340" i="4" s="1"/>
  <c r="AG1340" i="4" s="1" a="1"/>
  <c r="AG1340" i="4" s="1"/>
  <c r="T1180" i="4"/>
  <c r="AC1180" i="4" s="1"/>
  <c r="V1098" i="4"/>
  <c r="AN1098" i="4" s="1"/>
  <c r="T903" i="4"/>
  <c r="AC903" i="4" s="1"/>
  <c r="V816" i="4"/>
  <c r="AN816" i="4" s="1"/>
  <c r="T816" i="4"/>
  <c r="AC816" i="4" s="1"/>
  <c r="AG816" i="4" s="1" a="1"/>
  <c r="AG816" i="4" s="1"/>
  <c r="T673" i="4"/>
  <c r="AC673" i="4" s="1"/>
  <c r="V673" i="4"/>
  <c r="AN673" i="4" s="1"/>
  <c r="T820" i="4"/>
  <c r="AC820" i="4" s="1"/>
  <c r="AG820" i="4" s="1" a="1"/>
  <c r="AG820" i="4" s="1"/>
  <c r="T667" i="4"/>
  <c r="AC667" i="4" s="1"/>
  <c r="AG667" i="4" s="1" a="1"/>
  <c r="AG667" i="4" s="1"/>
  <c r="V667" i="4"/>
  <c r="AN667" i="4" s="1"/>
  <c r="T585" i="4"/>
  <c r="AC585" i="4" s="1"/>
  <c r="AG585" i="4" s="1" a="1"/>
  <c r="AG585" i="4" s="1"/>
  <c r="V585" i="4"/>
  <c r="AN585" i="4" s="1"/>
  <c r="T281" i="4"/>
  <c r="AC281" i="4" s="1"/>
  <c r="V281" i="4"/>
  <c r="AN281" i="4" s="1"/>
  <c r="V851" i="4"/>
  <c r="AN851" i="4" s="1"/>
  <c r="T800" i="4"/>
  <c r="AC800" i="4" s="1"/>
  <c r="AG800" i="4" s="1" a="1"/>
  <c r="AG800" i="4" s="1"/>
  <c r="V800" i="4"/>
  <c r="AN800" i="4" s="1"/>
  <c r="V397" i="4"/>
  <c r="AN397" i="4" s="1"/>
  <c r="T397" i="4"/>
  <c r="AC397" i="4" s="1"/>
  <c r="AG397" i="4" s="1" a="1"/>
  <c r="AG397" i="4" s="1"/>
  <c r="T284" i="4"/>
  <c r="AC284" i="4" s="1"/>
  <c r="V284" i="4"/>
  <c r="AN284" i="4" s="1"/>
  <c r="V461" i="4"/>
  <c r="AN461" i="4" s="1"/>
  <c r="V903" i="4"/>
  <c r="AN903" i="4" s="1"/>
  <c r="V1180" i="4"/>
  <c r="AN1180" i="4" s="1"/>
  <c r="T851" i="4"/>
  <c r="AC851" i="4" s="1"/>
  <c r="AG851" i="4" s="1" a="1"/>
  <c r="AG851" i="4" s="1"/>
  <c r="V1369" i="4"/>
  <c r="AN1369" i="4" s="1"/>
  <c r="T363" i="4"/>
  <c r="AC363" i="4" s="1"/>
  <c r="AG363" i="4" s="1" a="1"/>
  <c r="AG363" i="4" s="1"/>
  <c r="V1070" i="4"/>
  <c r="AN1070" i="4" s="1"/>
  <c r="V1182" i="4"/>
  <c r="AN1182" i="4" s="1"/>
  <c r="T1093" i="4"/>
  <c r="AC1093" i="4" s="1"/>
  <c r="AG1093" i="4" s="1" a="1"/>
  <c r="AG1093" i="4" s="1"/>
  <c r="V363" i="4"/>
  <c r="AN363" i="4" s="1"/>
  <c r="V715" i="4"/>
  <c r="AN715" i="4" s="1"/>
  <c r="T1083" i="4"/>
  <c r="AC1083" i="4" s="1"/>
  <c r="AG1083" i="4" s="1" a="1"/>
  <c r="AG1083" i="4" s="1"/>
  <c r="T1182" i="4"/>
  <c r="AC1182" i="4" s="1"/>
  <c r="AG1182" i="4" s="1" a="1"/>
  <c r="AG1182" i="4" s="1"/>
  <c r="V820" i="4"/>
  <c r="AN820" i="4" s="1"/>
  <c r="T1098" i="4"/>
  <c r="AC1098" i="4" s="1"/>
  <c r="AG1098" i="4" s="1" a="1"/>
  <c r="AG1098" i="4" s="1"/>
  <c r="V1270" i="4"/>
  <c r="AN1270" i="4" s="1"/>
  <c r="V1425" i="4"/>
  <c r="AN1425" i="4" s="1"/>
  <c r="V1310" i="4"/>
  <c r="AN1310" i="4" s="1"/>
  <c r="AE223" i="4"/>
  <c r="AF223" i="4" s="1" a="1"/>
  <c r="AF223" i="4" s="1"/>
  <c r="T815" i="4"/>
  <c r="V815" i="4"/>
  <c r="AN815" i="4" s="1"/>
  <c r="T1401" i="4"/>
  <c r="AC1401" i="4" s="1"/>
  <c r="AG1401" i="4" s="1" a="1"/>
  <c r="AG1401" i="4" s="1"/>
  <c r="G1110" i="4"/>
  <c r="G1127" i="4"/>
  <c r="T1172" i="4"/>
  <c r="AC1172" i="4" s="1"/>
  <c r="AG1172" i="4" s="1" a="1"/>
  <c r="AG1172" i="4" s="1"/>
  <c r="V1368" i="4"/>
  <c r="AN1368" i="4" s="1"/>
  <c r="V1412" i="4"/>
  <c r="AN1412" i="4" s="1"/>
  <c r="T1211" i="4"/>
  <c r="AC1211" i="4" s="1"/>
  <c r="AG1211" i="4" s="1" a="1"/>
  <c r="AG1211" i="4" s="1"/>
  <c r="V1364" i="4"/>
  <c r="AN1364" i="4" s="1"/>
  <c r="V1299" i="4"/>
  <c r="AN1299" i="4" s="1"/>
  <c r="V1401" i="4"/>
  <c r="AN1401" i="4" s="1"/>
  <c r="G1167" i="4"/>
  <c r="G1238" i="4"/>
  <c r="G1423" i="4"/>
  <c r="G1359" i="4"/>
  <c r="G1295" i="4"/>
  <c r="G1072" i="4"/>
  <c r="G1052" i="4"/>
  <c r="G988" i="4"/>
  <c r="G890" i="4"/>
  <c r="G833" i="4"/>
  <c r="G776" i="4"/>
  <c r="G1266" i="4"/>
  <c r="T1074" i="4"/>
  <c r="AC1074" i="4" s="1"/>
  <c r="AG1074" i="4" s="1" a="1"/>
  <c r="AG1074" i="4" s="1"/>
  <c r="G1308" i="4"/>
  <c r="G1350" i="4"/>
  <c r="G1075" i="4"/>
  <c r="G1239" i="4"/>
  <c r="G1391" i="4"/>
  <c r="G1327" i="4"/>
  <c r="G1263" i="4"/>
  <c r="G1180" i="4"/>
  <c r="G1274" i="4"/>
  <c r="G1316" i="4"/>
  <c r="G1269" i="4"/>
  <c r="G1301" i="4"/>
  <c r="G1381" i="4"/>
  <c r="G1195" i="4"/>
  <c r="G1124" i="4"/>
  <c r="G1253" i="4"/>
  <c r="G1139" i="4"/>
  <c r="G1056" i="4"/>
  <c r="G992" i="4"/>
  <c r="G753" i="4"/>
  <c r="G1255" i="4"/>
  <c r="G1106" i="4"/>
  <c r="G1031" i="4"/>
  <c r="G967" i="4"/>
  <c r="G805" i="4"/>
  <c r="G1169" i="4"/>
  <c r="G1105" i="4"/>
  <c r="G876" i="4"/>
  <c r="G748" i="4"/>
  <c r="G875" i="4"/>
  <c r="G811" i="4"/>
  <c r="G489" i="4"/>
  <c r="G435" i="4"/>
  <c r="G331" i="4"/>
  <c r="G353" i="4"/>
  <c r="G567" i="4"/>
  <c r="G471" i="4"/>
  <c r="G411" i="4"/>
  <c r="G239" i="4"/>
  <c r="G165" i="4"/>
  <c r="G101" i="4"/>
  <c r="G398" i="4"/>
  <c r="G334" i="4"/>
  <c r="G270" i="4"/>
  <c r="G209" i="4"/>
  <c r="G188" i="4"/>
  <c r="T174" i="4"/>
  <c r="AC174" i="4" s="1"/>
  <c r="AG174" i="4" s="1" a="1"/>
  <c r="AG174" i="4" s="1"/>
  <c r="V1424" i="4"/>
  <c r="AN1424" i="4" s="1"/>
  <c r="T200" i="4"/>
  <c r="AC200" i="4" s="1"/>
  <c r="AG200" i="4" s="1" a="1"/>
  <c r="AG200" i="4" s="1"/>
  <c r="V1065" i="4"/>
  <c r="AN1065" i="4" s="1"/>
  <c r="T1424" i="4"/>
  <c r="AC1424" i="4" s="1"/>
  <c r="AG1424" i="4" s="1" a="1"/>
  <c r="AG1424" i="4" s="1"/>
  <c r="V213" i="4"/>
  <c r="AN213" i="4" s="1"/>
  <c r="V1191" i="4"/>
  <c r="AN1191" i="4" s="1"/>
  <c r="G1394" i="4"/>
  <c r="V116" i="4"/>
  <c r="AN116" i="4" s="1"/>
  <c r="V450" i="4"/>
  <c r="AN450" i="4" s="1"/>
  <c r="V608" i="4"/>
  <c r="AN608" i="4" s="1"/>
  <c r="V475" i="4"/>
  <c r="AN475" i="4" s="1"/>
  <c r="G1386" i="4"/>
  <c r="G1128" i="4"/>
  <c r="G878" i="4"/>
  <c r="G623" i="4"/>
  <c r="G508" i="4"/>
  <c r="G307" i="4"/>
  <c r="G217" i="4"/>
  <c r="G185" i="4"/>
  <c r="G121" i="4"/>
  <c r="G386" i="4"/>
  <c r="G322" i="4"/>
  <c r="G258" i="4"/>
  <c r="G813" i="4"/>
  <c r="G807" i="4"/>
  <c r="G1395" i="4"/>
  <c r="G1331" i="4"/>
  <c r="G1267" i="4"/>
  <c r="G1157" i="4"/>
  <c r="G1100" i="4"/>
  <c r="G483" i="4"/>
  <c r="G364" i="4"/>
  <c r="G237" i="4"/>
  <c r="G300" i="4"/>
  <c r="T779" i="4"/>
  <c r="AC779" i="4" s="1"/>
  <c r="AG779" i="4" s="1" a="1"/>
  <c r="AG779" i="4" s="1"/>
  <c r="G743" i="4"/>
  <c r="G615" i="4"/>
  <c r="V1194" i="4"/>
  <c r="AN1194" i="4" s="1"/>
  <c r="G427" i="4"/>
  <c r="G380" i="4"/>
  <c r="G591" i="4"/>
  <c r="V783" i="4"/>
  <c r="AN783" i="4" s="1"/>
  <c r="AE765" i="4"/>
  <c r="AF765" i="4" s="1" a="1"/>
  <c r="AF765" i="4" s="1"/>
  <c r="V841" i="4"/>
  <c r="AN841" i="4" s="1"/>
  <c r="T915" i="4"/>
  <c r="AC915" i="4" s="1"/>
  <c r="AG915" i="4" s="1" a="1"/>
  <c r="AG915" i="4" s="1"/>
  <c r="V741" i="4"/>
  <c r="AN741" i="4" s="1"/>
  <c r="V916" i="4"/>
  <c r="AN916" i="4" s="1"/>
  <c r="V663" i="4"/>
  <c r="AN663" i="4" s="1"/>
  <c r="V981" i="4"/>
  <c r="AN981" i="4" s="1"/>
  <c r="V775" i="4"/>
  <c r="AN775" i="4" s="1"/>
  <c r="V777" i="4"/>
  <c r="AN777" i="4" s="1"/>
  <c r="T947" i="4"/>
  <c r="AC947" i="4" s="1"/>
  <c r="AG947" i="4" s="1" a="1"/>
  <c r="AG947" i="4" s="1"/>
  <c r="G1354" i="4"/>
  <c r="G1332" i="4"/>
  <c r="G1002" i="4"/>
  <c r="G937" i="4"/>
  <c r="G880" i="4"/>
  <c r="G738" i="4"/>
  <c r="G179" i="4"/>
  <c r="G147" i="4"/>
  <c r="G115" i="4"/>
  <c r="G83" i="4"/>
  <c r="G1393" i="4"/>
  <c r="G1329" i="4"/>
  <c r="G1265" i="4"/>
  <c r="T48" i="4"/>
  <c r="AC48" i="4" s="1"/>
  <c r="AG48" i="4" s="1" a="1"/>
  <c r="AG48" i="4" s="1"/>
  <c r="G1336" i="4"/>
  <c r="V46" i="4"/>
  <c r="AN46" i="4" s="1"/>
  <c r="T159" i="4"/>
  <c r="AC159" i="4" s="1"/>
  <c r="AG159" i="4" s="1" a="1"/>
  <c r="AG159" i="4" s="1"/>
  <c r="T207" i="4"/>
  <c r="AC207" i="4" s="1"/>
  <c r="AG207" i="4" s="1" a="1"/>
  <c r="AG207" i="4" s="1"/>
  <c r="T301" i="4"/>
  <c r="AC301" i="4" s="1"/>
  <c r="AG301" i="4" s="1" a="1"/>
  <c r="AG301" i="4" s="1"/>
  <c r="V733" i="4"/>
  <c r="AN733" i="4" s="1"/>
  <c r="V998" i="4"/>
  <c r="AN998" i="4" s="1"/>
  <c r="V932" i="4"/>
  <c r="AN932" i="4" s="1"/>
  <c r="V1178" i="4"/>
  <c r="AN1178" i="4" s="1"/>
  <c r="V1284" i="4"/>
  <c r="AN1284" i="4" s="1"/>
  <c r="V125" i="4"/>
  <c r="AN125" i="4" s="1"/>
  <c r="V434" i="4"/>
  <c r="AN434" i="4" s="1"/>
  <c r="V765" i="4"/>
  <c r="AN765" i="4" s="1"/>
  <c r="AE769" i="4"/>
  <c r="AF769" i="4" s="1" a="1"/>
  <c r="AF769" i="4" s="1"/>
  <c r="T832" i="4"/>
  <c r="AC832" i="4" s="1"/>
  <c r="AG832" i="4" s="1" a="1"/>
  <c r="AG832" i="4" s="1"/>
  <c r="T899" i="4"/>
  <c r="AC899" i="4" s="1"/>
  <c r="AG899" i="4" s="1" a="1"/>
  <c r="AG899" i="4" s="1"/>
  <c r="T932" i="4"/>
  <c r="AC932" i="4" s="1"/>
  <c r="AG932" i="4" s="1" a="1"/>
  <c r="AG932" i="4" s="1"/>
  <c r="V1089" i="4"/>
  <c r="AN1089" i="4" s="1"/>
  <c r="G1442" i="4"/>
  <c r="G1246" i="4"/>
  <c r="G1229" i="4"/>
  <c r="G1115" i="4"/>
  <c r="G1051" i="4"/>
  <c r="G653" i="4"/>
  <c r="G1036" i="4"/>
  <c r="G972" i="4"/>
  <c r="G897" i="4"/>
  <c r="G840" i="4"/>
  <c r="G698" i="4"/>
  <c r="T116" i="4"/>
  <c r="AC116" i="4" s="1"/>
  <c r="AG116" i="4" s="1" a="1"/>
  <c r="AG116" i="4" s="1"/>
  <c r="V1207" i="4"/>
  <c r="AN1207" i="4" s="1"/>
  <c r="T357" i="4"/>
  <c r="AC357" i="4" s="1"/>
  <c r="AG357" i="4" s="1" a="1"/>
  <c r="AG357" i="4" s="1"/>
  <c r="T539" i="4"/>
  <c r="AC539" i="4" s="1"/>
  <c r="AG539" i="4" s="1" a="1"/>
  <c r="AG539" i="4" s="1"/>
  <c r="V727" i="4"/>
  <c r="AN727" i="4" s="1"/>
  <c r="V755" i="4"/>
  <c r="AN755" i="4" s="1"/>
  <c r="V804" i="4"/>
  <c r="AN804" i="4" s="1"/>
  <c r="T672" i="4"/>
  <c r="AC672" i="4" s="1"/>
  <c r="AG672" i="4" s="1" a="1"/>
  <c r="AG672" i="4" s="1"/>
  <c r="V627" i="4"/>
  <c r="AN627" i="4" s="1"/>
  <c r="V849" i="4"/>
  <c r="AN849" i="4" s="1"/>
  <c r="T1053" i="4"/>
  <c r="AC1053" i="4" s="1"/>
  <c r="AG1053" i="4" s="1" a="1"/>
  <c r="AG1053" i="4" s="1"/>
  <c r="T833" i="4"/>
  <c r="AC833" i="4" s="1"/>
  <c r="AG833" i="4" s="1" a="1"/>
  <c r="AG833" i="4" s="1"/>
  <c r="T982" i="4"/>
  <c r="AC982" i="4" s="1"/>
  <c r="AG982" i="4" s="1" a="1"/>
  <c r="AG982" i="4" s="1"/>
  <c r="V839" i="4"/>
  <c r="AN839" i="4" s="1"/>
  <c r="V1203" i="4"/>
  <c r="AN1203" i="4" s="1"/>
  <c r="G1334" i="4"/>
  <c r="G1174" i="4"/>
  <c r="G1101" i="4"/>
  <c r="G917" i="4"/>
  <c r="G665" i="4"/>
  <c r="V61" i="4"/>
  <c r="AN61" i="4" s="1"/>
  <c r="V161" i="4"/>
  <c r="AN161" i="4" s="1"/>
  <c r="V310" i="4"/>
  <c r="AN310" i="4" s="1"/>
  <c r="T1179" i="4"/>
  <c r="AC1179" i="4" s="1"/>
  <c r="AG1179" i="4" s="1" a="1"/>
  <c r="AG1179" i="4" s="1"/>
  <c r="V23" i="4"/>
  <c r="AN23" i="4" s="1"/>
  <c r="V301" i="4"/>
  <c r="AN301" i="4" s="1"/>
  <c r="V424" i="4"/>
  <c r="AN424" i="4" s="1"/>
  <c r="V373" i="4"/>
  <c r="AN373" i="4" s="1"/>
  <c r="T405" i="4"/>
  <c r="AC405" i="4" s="1"/>
  <c r="AG405" i="4" s="1" a="1"/>
  <c r="AG405" i="4" s="1"/>
  <c r="G1411" i="4"/>
  <c r="G1347" i="4"/>
  <c r="G1283" i="4"/>
  <c r="G1158" i="4"/>
  <c r="G1015" i="4"/>
  <c r="G951" i="4"/>
  <c r="G869" i="4"/>
  <c r="G661" i="4"/>
  <c r="G284" i="4"/>
  <c r="G547" i="4"/>
  <c r="G447" i="4"/>
  <c r="G379" i="4"/>
  <c r="G428" i="4"/>
  <c r="G1356" i="4"/>
  <c r="G589" i="4"/>
  <c r="V184" i="4"/>
  <c r="AN184" i="4" s="1"/>
  <c r="T835" i="4"/>
  <c r="AC835" i="4" s="1"/>
  <c r="AG835" i="4" s="1" a="1"/>
  <c r="AG835" i="4" s="1"/>
  <c r="T997" i="4"/>
  <c r="AC997" i="4" s="1"/>
  <c r="AG997" i="4" s="1" a="1"/>
  <c r="AG997" i="4" s="1"/>
  <c r="G1406" i="4"/>
  <c r="G757" i="4"/>
  <c r="G1079" i="4"/>
  <c r="G1170" i="4"/>
  <c r="G673" i="4"/>
  <c r="G597" i="4"/>
  <c r="G812" i="4"/>
  <c r="G609" i="4"/>
  <c r="G683" i="4"/>
  <c r="G619" i="4"/>
  <c r="G401" i="4"/>
  <c r="G169" i="4"/>
  <c r="G105" i="4"/>
  <c r="G402" i="4"/>
  <c r="G338" i="4"/>
  <c r="G274" i="4"/>
  <c r="V81" i="4"/>
  <c r="AN81" i="4" s="1"/>
  <c r="G1401" i="4"/>
  <c r="G1337" i="4"/>
  <c r="G1273" i="4"/>
  <c r="G1108" i="4"/>
  <c r="T81" i="4"/>
  <c r="AC81" i="4" s="1"/>
  <c r="AG81" i="4" s="1" a="1"/>
  <c r="AG81" i="4" s="1"/>
  <c r="V948" i="4"/>
  <c r="AN948" i="4" s="1"/>
  <c r="T1324" i="4"/>
  <c r="AC1324" i="4" s="1"/>
  <c r="AG1324" i="4" s="1" a="1"/>
  <c r="AG1324" i="4" s="1"/>
  <c r="T1069" i="4"/>
  <c r="AC1069" i="4" s="1"/>
  <c r="AG1069" i="4" s="1" a="1"/>
  <c r="AG1069" i="4" s="1"/>
  <c r="V1384" i="4"/>
  <c r="AN1384" i="4" s="1"/>
  <c r="G1342" i="4"/>
  <c r="G1059" i="4"/>
  <c r="G273" i="4"/>
  <c r="G449" i="4"/>
  <c r="G467" i="4"/>
  <c r="G337" i="4"/>
  <c r="G686" i="4"/>
  <c r="G622" i="4"/>
  <c r="G153" i="4"/>
  <c r="G89" i="4"/>
  <c r="G418" i="4"/>
  <c r="G354" i="4"/>
  <c r="G290" i="4"/>
  <c r="G57" i="4"/>
  <c r="G41" i="4"/>
  <c r="G182" i="4"/>
  <c r="G166" i="4"/>
  <c r="G150" i="4"/>
  <c r="G134" i="4"/>
  <c r="G118" i="4"/>
  <c r="G102" i="4"/>
  <c r="G86" i="4"/>
  <c r="G70" i="4"/>
  <c r="G54" i="4"/>
  <c r="G38" i="4"/>
  <c r="G22" i="4"/>
  <c r="T197" i="4"/>
  <c r="AC197" i="4" s="1"/>
  <c r="AG197" i="4" s="1" a="1"/>
  <c r="AG197" i="4" s="1"/>
  <c r="V922" i="4"/>
  <c r="AN922" i="4" s="1"/>
  <c r="V873" i="4"/>
  <c r="AN873" i="4" s="1"/>
  <c r="T1384" i="4"/>
  <c r="AC1384" i="4" s="1"/>
  <c r="AG1384" i="4" s="1" a="1"/>
  <c r="AG1384" i="4" s="1"/>
  <c r="T1349" i="4"/>
  <c r="AC1349" i="4" s="1"/>
  <c r="AG1349" i="4" s="1" a="1"/>
  <c r="AG1349" i="4" s="1"/>
  <c r="G1300" i="4"/>
  <c r="G981" i="4"/>
  <c r="G1417" i="4"/>
  <c r="G1353" i="4"/>
  <c r="G1289" i="4"/>
  <c r="G1034" i="4"/>
  <c r="G970" i="4"/>
  <c r="G866" i="4"/>
  <c r="G809" i="4"/>
  <c r="G752" i="4"/>
  <c r="G751" i="4"/>
  <c r="G612" i="4"/>
  <c r="G249" i="4"/>
  <c r="G601" i="4"/>
  <c r="G555" i="4"/>
  <c r="G675" i="4"/>
  <c r="G611" i="4"/>
  <c r="T263" i="4"/>
  <c r="AC263" i="4" s="1"/>
  <c r="AG263" i="4" s="1" a="1"/>
  <c r="AG263" i="4" s="1"/>
  <c r="V850" i="4"/>
  <c r="AN850" i="4" s="1"/>
  <c r="G137" i="4"/>
  <c r="G73" i="4"/>
  <c r="G1200" i="4"/>
  <c r="G995" i="4"/>
  <c r="G1237" i="4"/>
  <c r="G1045" i="4"/>
  <c r="G1433" i="4"/>
  <c r="G1369" i="4"/>
  <c r="G1305" i="4"/>
  <c r="G1236" i="4"/>
  <c r="G1131" i="4"/>
  <c r="G1040" i="4"/>
  <c r="G657" i="4"/>
  <c r="G593" i="4"/>
  <c r="G667" i="4"/>
  <c r="G603" i="4"/>
  <c r="G312" i="4"/>
  <c r="V779" i="4"/>
  <c r="AN779" i="4" s="1"/>
  <c r="V951" i="4"/>
  <c r="AN951" i="4" s="1"/>
  <c r="G1376" i="4"/>
  <c r="G1183" i="4"/>
  <c r="G1126" i="4"/>
  <c r="G407" i="4"/>
  <c r="G630" i="4"/>
  <c r="G565" i="4"/>
  <c r="G510" i="4"/>
  <c r="G323" i="4"/>
  <c r="G533" i="4"/>
  <c r="G482" i="4"/>
  <c r="G391" i="4"/>
  <c r="G319" i="4"/>
  <c r="G344" i="4"/>
  <c r="G264" i="4"/>
  <c r="G63" i="4"/>
  <c r="G47" i="4"/>
  <c r="G31" i="4"/>
  <c r="G172" i="4"/>
  <c r="G156" i="4"/>
  <c r="G140" i="4"/>
  <c r="G124" i="4"/>
  <c r="G108" i="4"/>
  <c r="G92" i="4"/>
  <c r="G76" i="4"/>
  <c r="G60" i="4"/>
  <c r="G44" i="4"/>
  <c r="G28" i="4"/>
  <c r="T421" i="4"/>
  <c r="AC421" i="4" s="1"/>
  <c r="AG421" i="4" s="1" a="1"/>
  <c r="AG421" i="4" s="1"/>
  <c r="V458" i="4"/>
  <c r="AN458" i="4" s="1"/>
  <c r="T691" i="4"/>
  <c r="AC691" i="4" s="1"/>
  <c r="AG691" i="4" s="1" a="1"/>
  <c r="AG691" i="4" s="1"/>
  <c r="T948" i="4"/>
  <c r="AC948" i="4" s="1"/>
  <c r="AG948" i="4" s="1" a="1"/>
  <c r="AG948" i="4" s="1"/>
  <c r="T1065" i="4"/>
  <c r="AC1065" i="4" s="1"/>
  <c r="AG1065" i="4" s="1" a="1"/>
  <c r="AG1065" i="4" s="1"/>
  <c r="T924" i="4"/>
  <c r="AC924" i="4" s="1"/>
  <c r="AG924" i="4" s="1" a="1"/>
  <c r="AG924" i="4" s="1"/>
  <c r="T663" i="4"/>
  <c r="AC663" i="4" s="1"/>
  <c r="AG663" i="4" s="1" a="1"/>
  <c r="AG663" i="4" s="1"/>
  <c r="V935" i="4"/>
  <c r="AN935" i="4" s="1"/>
  <c r="T1258" i="4"/>
  <c r="AC1258" i="4" s="1"/>
  <c r="AG1258" i="4" s="1" a="1"/>
  <c r="AG1258" i="4" s="1"/>
  <c r="V1198" i="4"/>
  <c r="AN1198" i="4" s="1"/>
  <c r="G1434" i="4"/>
  <c r="G1188" i="4"/>
  <c r="G1003" i="4"/>
  <c r="G1182" i="4"/>
  <c r="G1184" i="4"/>
  <c r="G1117" i="4"/>
  <c r="G1144" i="4"/>
  <c r="G1083" i="4"/>
  <c r="G821" i="4"/>
  <c r="G989" i="4"/>
  <c r="G1047" i="4"/>
  <c r="G983" i="4"/>
  <c r="G741" i="4"/>
  <c r="G1092" i="4"/>
  <c r="G1028" i="4"/>
  <c r="G964" i="4"/>
  <c r="G858" i="4"/>
  <c r="G801" i="4"/>
  <c r="G744" i="4"/>
  <c r="G631" i="4"/>
  <c r="G1057" i="4"/>
  <c r="G993" i="4"/>
  <c r="G925" i="4"/>
  <c r="G783" i="4"/>
  <c r="G201" i="4"/>
  <c r="G413" i="4"/>
  <c r="G349" i="4"/>
  <c r="G285" i="4"/>
  <c r="G248" i="4"/>
  <c r="G232" i="4"/>
  <c r="G216" i="4"/>
  <c r="G200" i="4"/>
  <c r="G25" i="4"/>
  <c r="T759" i="4"/>
  <c r="AC759" i="4" s="1"/>
  <c r="AG759" i="4" s="1" a="1"/>
  <c r="AG759" i="4" s="1"/>
  <c r="G767" i="4"/>
  <c r="G1023" i="4"/>
  <c r="G959" i="4"/>
  <c r="G709" i="4"/>
  <c r="G677" i="4"/>
  <c r="G255" i="4"/>
  <c r="G281" i="4"/>
  <c r="G328" i="4"/>
  <c r="G197" i="4"/>
  <c r="V357" i="4"/>
  <c r="AN357" i="4" s="1"/>
  <c r="T849" i="4"/>
  <c r="AC849" i="4" s="1"/>
  <c r="AG849" i="4" s="1" a="1"/>
  <c r="AG849" i="4" s="1"/>
  <c r="G617" i="4"/>
  <c r="G627" i="4"/>
  <c r="G561" i="4"/>
  <c r="G1206" i="4"/>
  <c r="G311" i="4"/>
  <c r="G65" i="4"/>
  <c r="G49" i="4"/>
  <c r="G33" i="4"/>
  <c r="G17" i="4"/>
  <c r="G174" i="4"/>
  <c r="G158" i="4"/>
  <c r="G142" i="4"/>
  <c r="G126" i="4"/>
  <c r="G110" i="4"/>
  <c r="G94" i="4"/>
  <c r="G78" i="4"/>
  <c r="G62" i="4"/>
  <c r="G46" i="4"/>
  <c r="G30" i="4"/>
  <c r="T427" i="4"/>
  <c r="AC427" i="4" s="1"/>
  <c r="AG427" i="4" s="1" a="1"/>
  <c r="AG427" i="4" s="1"/>
  <c r="T775" i="4"/>
  <c r="AC775" i="4" s="1"/>
  <c r="AG775" i="4" s="1" a="1"/>
  <c r="AG775" i="4" s="1"/>
  <c r="T704" i="4"/>
  <c r="AC704" i="4" s="1"/>
  <c r="AG704" i="4" s="1" a="1"/>
  <c r="AG704" i="4" s="1"/>
  <c r="V977" i="4"/>
  <c r="AN977" i="4" s="1"/>
  <c r="T921" i="4"/>
  <c r="AC921" i="4" s="1"/>
  <c r="AG921" i="4" s="1" a="1"/>
  <c r="AG921" i="4" s="1"/>
  <c r="T939" i="4"/>
  <c r="AC939" i="4" s="1"/>
  <c r="AG939" i="4" s="1" a="1"/>
  <c r="AG939" i="4" s="1"/>
  <c r="T1029" i="4"/>
  <c r="AC1029" i="4" s="1"/>
  <c r="AG1029" i="4" s="1" a="1"/>
  <c r="AG1029" i="4" s="1"/>
  <c r="V1316" i="4"/>
  <c r="AN1316" i="4" s="1"/>
  <c r="G1438" i="4"/>
  <c r="G1440" i="4"/>
  <c r="G1230" i="4"/>
  <c r="G1037" i="4"/>
  <c r="G1109" i="4"/>
  <c r="G909" i="4"/>
  <c r="G1165" i="4"/>
  <c r="G1379" i="4"/>
  <c r="G1315" i="4"/>
  <c r="G1221" i="4"/>
  <c r="G1164" i="4"/>
  <c r="G1071" i="4"/>
  <c r="G1007" i="4"/>
  <c r="G773" i="4"/>
  <c r="G1081" i="4"/>
  <c r="G1017" i="4"/>
  <c r="G953" i="4"/>
  <c r="G815" i="4"/>
  <c r="G295" i="4"/>
  <c r="G1143" i="4"/>
  <c r="G498" i="4"/>
  <c r="V709" i="4"/>
  <c r="AN709" i="4" s="1"/>
  <c r="T755" i="4"/>
  <c r="AC755" i="4" s="1"/>
  <c r="AG755" i="4" s="1" a="1"/>
  <c r="AG755" i="4" s="1"/>
  <c r="V704" i="4"/>
  <c r="AN704" i="4" s="1"/>
  <c r="T892" i="4"/>
  <c r="AC892" i="4" s="1"/>
  <c r="AG892" i="4" s="1" a="1"/>
  <c r="AG892" i="4" s="1"/>
  <c r="T1041" i="4"/>
  <c r="AC1041" i="4" s="1"/>
  <c r="AG1041" i="4" s="1" a="1"/>
  <c r="AG1041" i="4" s="1"/>
  <c r="V871" i="4"/>
  <c r="AN871" i="4" s="1"/>
  <c r="G1284" i="4"/>
  <c r="G1360" i="4"/>
  <c r="G1292" i="4"/>
  <c r="G1398" i="4"/>
  <c r="G965" i="4"/>
  <c r="G711" i="4"/>
  <c r="G1388" i="4"/>
  <c r="G1400" i="4"/>
  <c r="G1366" i="4"/>
  <c r="G710" i="4"/>
  <c r="G545" i="4"/>
  <c r="G785" i="4"/>
  <c r="G583" i="4"/>
  <c r="G549" i="4"/>
  <c r="G836" i="4"/>
  <c r="G644" i="4"/>
  <c r="G580" i="4"/>
  <c r="G461" i="4"/>
  <c r="G633" i="4"/>
  <c r="G569" i="4"/>
  <c r="G643" i="4"/>
  <c r="G579" i="4"/>
  <c r="G542" i="4"/>
  <c r="G439" i="4"/>
  <c r="G371" i="4"/>
  <c r="G523" i="4"/>
  <c r="G472" i="4"/>
  <c r="G211" i="4"/>
  <c r="G177" i="4"/>
  <c r="G113" i="4"/>
  <c r="G426" i="4"/>
  <c r="G362" i="4"/>
  <c r="G298" i="4"/>
  <c r="G163" i="4"/>
  <c r="G131" i="4"/>
  <c r="G99" i="4"/>
  <c r="G1410" i="4"/>
  <c r="G1430" i="4"/>
  <c r="G1160" i="4"/>
  <c r="G1197" i="4"/>
  <c r="G955" i="4"/>
  <c r="G1403" i="4"/>
  <c r="G1339" i="4"/>
  <c r="G1275" i="4"/>
  <c r="G1196" i="4"/>
  <c r="G1234" i="4"/>
  <c r="G553" i="4"/>
  <c r="G356" i="4"/>
  <c r="G1233" i="4"/>
  <c r="G1046" i="4"/>
  <c r="G982" i="4"/>
  <c r="G882" i="4"/>
  <c r="G825" i="4"/>
  <c r="G768" i="4"/>
  <c r="G594" i="4"/>
  <c r="G684" i="4"/>
  <c r="G747" i="4"/>
  <c r="G680" i="4"/>
  <c r="G271" i="4"/>
  <c r="G520" i="4"/>
  <c r="G297" i="4"/>
  <c r="G308" i="4"/>
  <c r="G207" i="4"/>
  <c r="G1344" i="4"/>
  <c r="G1251" i="4"/>
  <c r="G1176" i="4"/>
  <c r="G1119" i="4"/>
  <c r="G1118" i="4"/>
  <c r="G902" i="4"/>
  <c r="G1032" i="4"/>
  <c r="G968" i="4"/>
  <c r="G778" i="4"/>
  <c r="G721" i="4"/>
  <c r="G647" i="4"/>
  <c r="G1210" i="4"/>
  <c r="G1146" i="4"/>
  <c r="G1082" i="4"/>
  <c r="G1018" i="4"/>
  <c r="G954" i="4"/>
  <c r="G930" i="4"/>
  <c r="G873" i="4"/>
  <c r="G816" i="4"/>
  <c r="G701" i="4"/>
  <c r="G1022" i="4"/>
  <c r="G793" i="4"/>
  <c r="G607" i="4"/>
  <c r="G634" i="4"/>
  <c r="G570" i="4"/>
  <c r="G916" i="4"/>
  <c r="G852" i="4"/>
  <c r="G724" i="4"/>
  <c r="G660" i="4"/>
  <c r="G596" i="4"/>
  <c r="G548" i="4"/>
  <c r="G646" i="4"/>
  <c r="G582" i="4"/>
  <c r="G558" i="4"/>
  <c r="G915" i="4"/>
  <c r="G851" i="4"/>
  <c r="G787" i="4"/>
  <c r="G540" i="4"/>
  <c r="G490" i="4"/>
  <c r="G436" i="4"/>
  <c r="G486" i="4"/>
  <c r="G501" i="4"/>
  <c r="G450" i="4"/>
  <c r="G541" i="4"/>
  <c r="G491" i="4"/>
  <c r="G291" i="4"/>
  <c r="G543" i="4"/>
  <c r="G519" i="4"/>
  <c r="G468" i="4"/>
  <c r="G253" i="4"/>
  <c r="G235" i="4"/>
  <c r="G203" i="4"/>
  <c r="G205" i="4"/>
  <c r="G161" i="4"/>
  <c r="G97" i="4"/>
  <c r="G437" i="4"/>
  <c r="G373" i="4"/>
  <c r="G309" i="4"/>
  <c r="G442" i="4"/>
  <c r="G378" i="4"/>
  <c r="G314" i="4"/>
  <c r="G250" i="4"/>
  <c r="G234" i="4"/>
  <c r="G218" i="4"/>
  <c r="G202" i="4"/>
  <c r="G186" i="4"/>
  <c r="G155" i="4"/>
  <c r="G123" i="4"/>
  <c r="G91" i="4"/>
  <c r="G59" i="4"/>
  <c r="G43" i="4"/>
  <c r="G27" i="4"/>
  <c r="G184" i="4"/>
  <c r="G168" i="4"/>
  <c r="G152" i="4"/>
  <c r="G136" i="4"/>
  <c r="G120" i="4"/>
  <c r="G104" i="4"/>
  <c r="G88" i="4"/>
  <c r="G72" i="4"/>
  <c r="G56" i="4"/>
  <c r="G40" i="4"/>
  <c r="G24" i="4"/>
  <c r="G1103" i="4"/>
  <c r="G1175" i="4"/>
  <c r="G1133" i="4"/>
  <c r="G1019" i="4"/>
  <c r="G1419" i="4"/>
  <c r="G1355" i="4"/>
  <c r="G1291" i="4"/>
  <c r="G1132" i="4"/>
  <c r="G774" i="4"/>
  <c r="G746" i="4"/>
  <c r="G1058" i="4"/>
  <c r="G994" i="4"/>
  <c r="G898" i="4"/>
  <c r="G841" i="4"/>
  <c r="G784" i="4"/>
  <c r="G621" i="4"/>
  <c r="G610" i="4"/>
  <c r="G636" i="4"/>
  <c r="G572" i="4"/>
  <c r="G493" i="4"/>
  <c r="G372" i="4"/>
  <c r="G511" i="4"/>
  <c r="G460" i="4"/>
  <c r="G324" i="4"/>
  <c r="G260" i="4"/>
  <c r="G1231" i="4"/>
  <c r="G1282" i="4"/>
  <c r="G1288" i="4"/>
  <c r="G1296" i="4"/>
  <c r="G1227" i="4"/>
  <c r="G1120" i="4"/>
  <c r="G839" i="4"/>
  <c r="G1187" i="4"/>
  <c r="G1162" i="4"/>
  <c r="G1068" i="4"/>
  <c r="G1004" i="4"/>
  <c r="G826" i="4"/>
  <c r="G769" i="4"/>
  <c r="G712" i="4"/>
  <c r="G682" i="4"/>
  <c r="G1033" i="4"/>
  <c r="G969" i="4"/>
  <c r="G893" i="4"/>
  <c r="G650" i="4"/>
  <c r="G868" i="4"/>
  <c r="G388" i="4"/>
  <c r="G340" i="4"/>
  <c r="G361" i="4"/>
  <c r="G1346" i="4"/>
  <c r="G1005" i="4"/>
  <c r="G903" i="4"/>
  <c r="G1435" i="4"/>
  <c r="G1371" i="4"/>
  <c r="G1307" i="4"/>
  <c r="G999" i="4"/>
  <c r="G933" i="4"/>
  <c r="G529" i="4"/>
  <c r="G478" i="4"/>
  <c r="G420" i="4"/>
  <c r="G404" i="4"/>
  <c r="G276" i="4"/>
  <c r="G775" i="4"/>
  <c r="G316" i="4"/>
  <c r="G129" i="4"/>
  <c r="V1033" i="4"/>
  <c r="AN1033" i="4" s="1"/>
  <c r="G1404" i="4"/>
  <c r="G1338" i="4"/>
  <c r="G1223" i="4"/>
  <c r="G1252" i="4"/>
  <c r="G1392" i="4"/>
  <c r="G1358" i="4"/>
  <c r="G1064" i="4"/>
  <c r="G1431" i="4"/>
  <c r="G1367" i="4"/>
  <c r="G1303" i="4"/>
  <c r="G1148" i="4"/>
  <c r="G367" i="4"/>
  <c r="G1147" i="4"/>
  <c r="G1088" i="4"/>
  <c r="G1061" i="4"/>
  <c r="G1203" i="4"/>
  <c r="G831" i="4"/>
  <c r="G976" i="4"/>
  <c r="G874" i="4"/>
  <c r="G817" i="4"/>
  <c r="G760" i="4"/>
  <c r="G1218" i="4"/>
  <c r="G1154" i="4"/>
  <c r="G1090" i="4"/>
  <c r="G727" i="4"/>
  <c r="G1060" i="4"/>
  <c r="G996" i="4"/>
  <c r="G929" i="4"/>
  <c r="G872" i="4"/>
  <c r="G730" i="4"/>
  <c r="G666" i="4"/>
  <c r="G1217" i="4"/>
  <c r="G1153" i="4"/>
  <c r="G1089" i="4"/>
  <c r="G1025" i="4"/>
  <c r="G961" i="4"/>
  <c r="G939" i="4"/>
  <c r="G854" i="4"/>
  <c r="G797" i="4"/>
  <c r="G1094" i="4"/>
  <c r="G1030" i="4"/>
  <c r="G966" i="4"/>
  <c r="G889" i="4"/>
  <c r="G832" i="4"/>
  <c r="G690" i="4"/>
  <c r="G639" i="4"/>
  <c r="G642" i="4"/>
  <c r="G578" i="4"/>
  <c r="G320" i="4"/>
  <c r="G924" i="4"/>
  <c r="G860" i="4"/>
  <c r="G796" i="4"/>
  <c r="G732" i="4"/>
  <c r="G668" i="4"/>
  <c r="G241" i="4"/>
  <c r="G923" i="4"/>
  <c r="G859" i="4"/>
  <c r="G795" i="4"/>
  <c r="G731" i="4"/>
  <c r="G664" i="4"/>
  <c r="G600" i="4"/>
  <c r="G509" i="4"/>
  <c r="G458" i="4"/>
  <c r="G521" i="4"/>
  <c r="G470" i="4"/>
  <c r="G375" i="4"/>
  <c r="G299" i="4"/>
  <c r="G536" i="4"/>
  <c r="G485" i="4"/>
  <c r="G475" i="4"/>
  <c r="G551" i="4"/>
  <c r="G503" i="4"/>
  <c r="G452" i="4"/>
  <c r="G351" i="4"/>
  <c r="G247" i="4"/>
  <c r="G215" i="4"/>
  <c r="G181" i="4"/>
  <c r="G117" i="4"/>
  <c r="G446" i="4"/>
  <c r="G382" i="4"/>
  <c r="G318" i="4"/>
  <c r="G445" i="4"/>
  <c r="G381" i="4"/>
  <c r="G317" i="4"/>
  <c r="G240" i="4"/>
  <c r="G224" i="4"/>
  <c r="G208" i="4"/>
  <c r="G192" i="4"/>
  <c r="G167" i="4"/>
  <c r="G135" i="4"/>
  <c r="G103" i="4"/>
  <c r="G71" i="4"/>
  <c r="G1370" i="4"/>
  <c r="G14" i="4"/>
  <c r="G1168" i="4"/>
  <c r="G1402" i="4"/>
  <c r="G1085" i="4"/>
  <c r="G1317" i="4"/>
  <c r="G1422" i="4"/>
  <c r="G1298" i="4"/>
  <c r="G1035" i="4"/>
  <c r="G1099" i="4"/>
  <c r="G1021" i="4"/>
  <c r="G1256" i="4"/>
  <c r="G1171" i="4"/>
  <c r="G703" i="4"/>
  <c r="G1016" i="4"/>
  <c r="G952" i="4"/>
  <c r="G842" i="4"/>
  <c r="G728" i="4"/>
  <c r="G1194" i="4"/>
  <c r="G1130" i="4"/>
  <c r="G1066" i="4"/>
  <c r="G1055" i="4"/>
  <c r="G991" i="4"/>
  <c r="G894" i="4"/>
  <c r="G837" i="4"/>
  <c r="G1193" i="4"/>
  <c r="G1129" i="4"/>
  <c r="G1065" i="4"/>
  <c r="G1001" i="4"/>
  <c r="G765" i="4"/>
  <c r="G1070" i="4"/>
  <c r="G1006" i="4"/>
  <c r="G914" i="4"/>
  <c r="G857" i="4"/>
  <c r="G800" i="4"/>
  <c r="G618" i="4"/>
  <c r="G383" i="4"/>
  <c r="G942" i="4"/>
  <c r="G900" i="4"/>
  <c r="G772" i="4"/>
  <c r="G708" i="4"/>
  <c r="G327" i="4"/>
  <c r="G537" i="4"/>
  <c r="G431" i="4"/>
  <c r="G363" i="4"/>
  <c r="G479" i="4"/>
  <c r="G941" i="4"/>
  <c r="G899" i="4"/>
  <c r="G835" i="4"/>
  <c r="G771" i="4"/>
  <c r="G707" i="4"/>
  <c r="G640" i="4"/>
  <c r="G576" i="4"/>
  <c r="G550" i="4"/>
  <c r="G304" i="4"/>
  <c r="G518" i="4"/>
  <c r="G259" i="4"/>
  <c r="G500" i="4"/>
  <c r="G415" i="4"/>
  <c r="G347" i="4"/>
  <c r="G263" i="4"/>
  <c r="G243" i="4"/>
  <c r="G213" i="4"/>
  <c r="G421" i="4"/>
  <c r="G357" i="4"/>
  <c r="G293" i="4"/>
  <c r="G254" i="4"/>
  <c r="G238" i="4"/>
  <c r="G222" i="4"/>
  <c r="G206" i="4"/>
  <c r="G190" i="4"/>
  <c r="G1240" i="4"/>
  <c r="G12" i="4"/>
  <c r="G810" i="4"/>
  <c r="G696" i="4"/>
  <c r="G658" i="4"/>
  <c r="G616" i="4"/>
  <c r="G552" i="4"/>
  <c r="G1096" i="4"/>
  <c r="G1199" i="4"/>
  <c r="G1426" i="4"/>
  <c r="G1149" i="4"/>
  <c r="G1107" i="4"/>
  <c r="G920" i="4"/>
  <c r="G1209" i="4"/>
  <c r="G1145" i="4"/>
  <c r="G1086" i="4"/>
  <c r="G958" i="4"/>
  <c r="G850" i="4"/>
  <c r="G736" i="4"/>
  <c r="G256" i="4"/>
  <c r="G788" i="4"/>
  <c r="G649" i="4"/>
  <c r="G585" i="4"/>
  <c r="G336" i="4"/>
  <c r="G723" i="4"/>
  <c r="G659" i="4"/>
  <c r="G595" i="4"/>
  <c r="G546" i="4"/>
  <c r="G497" i="4"/>
  <c r="G656" i="4"/>
  <c r="G592" i="4"/>
  <c r="G368" i="4"/>
  <c r="G283" i="4"/>
  <c r="G441" i="4"/>
  <c r="G1222" i="4"/>
  <c r="G1340" i="4"/>
  <c r="G1384" i="4"/>
  <c r="G1429" i="4"/>
  <c r="G1224" i="4"/>
  <c r="G1304" i="4"/>
  <c r="G1091" i="4"/>
  <c r="G1285" i="4"/>
  <c r="G1399" i="4"/>
  <c r="G1335" i="4"/>
  <c r="G1271" i="4"/>
  <c r="G1219" i="4"/>
  <c r="G895" i="4"/>
  <c r="G1189" i="4"/>
  <c r="G1008" i="4"/>
  <c r="G944" i="4"/>
  <c r="G888" i="4"/>
  <c r="G689" i="4"/>
  <c r="G1250" i="4"/>
  <c r="G1186" i="4"/>
  <c r="G1122" i="4"/>
  <c r="G940" i="4"/>
  <c r="G855" i="4"/>
  <c r="G1249" i="4"/>
  <c r="G1185" i="4"/>
  <c r="G1121" i="4"/>
  <c r="G726" i="4"/>
  <c r="G1062" i="4"/>
  <c r="G998" i="4"/>
  <c r="G818" i="4"/>
  <c r="G761" i="4"/>
  <c r="G704" i="4"/>
  <c r="G892" i="4"/>
  <c r="G828" i="4"/>
  <c r="G764" i="4"/>
  <c r="G700" i="4"/>
  <c r="G272" i="4"/>
  <c r="G625" i="4"/>
  <c r="G891" i="4"/>
  <c r="G827" i="4"/>
  <c r="G763" i="4"/>
  <c r="G699" i="4"/>
  <c r="G635" i="4"/>
  <c r="G571" i="4"/>
  <c r="G632" i="4"/>
  <c r="G359" i="4"/>
  <c r="G534" i="4"/>
  <c r="G457" i="4"/>
  <c r="G568" i="4"/>
  <c r="G488" i="4"/>
  <c r="G399" i="4"/>
  <c r="G516" i="4"/>
  <c r="G245" i="4"/>
  <c r="G231" i="4"/>
  <c r="G199" i="4"/>
  <c r="G149" i="4"/>
  <c r="G85" i="4"/>
  <c r="G414" i="4"/>
  <c r="G350" i="4"/>
  <c r="G286" i="4"/>
  <c r="G183" i="4"/>
  <c r="G151" i="4"/>
  <c r="G119" i="4"/>
  <c r="G87" i="4"/>
  <c r="G1276" i="4"/>
  <c r="G1166" i="4"/>
  <c r="G1368" i="4"/>
  <c r="G573" i="4"/>
  <c r="G1349" i="4"/>
  <c r="G1198" i="4"/>
  <c r="G1080" i="4"/>
  <c r="G613" i="4"/>
  <c r="G1112" i="4"/>
  <c r="G1011" i="4"/>
  <c r="G693" i="4"/>
  <c r="G1243" i="4"/>
  <c r="G877" i="4"/>
  <c r="G1111" i="4"/>
  <c r="G1048" i="4"/>
  <c r="G984" i="4"/>
  <c r="G913" i="4"/>
  <c r="G856" i="4"/>
  <c r="G714" i="4"/>
  <c r="G1098" i="4"/>
  <c r="G766" i="4"/>
  <c r="G1225" i="4"/>
  <c r="G1161" i="4"/>
  <c r="G1097" i="4"/>
  <c r="G1038" i="4"/>
  <c r="G974" i="4"/>
  <c r="G928" i="4"/>
  <c r="G786" i="4"/>
  <c r="G729" i="4"/>
  <c r="G416" i="4"/>
  <c r="G586" i="4"/>
  <c r="G527" i="4"/>
  <c r="G476" i="4"/>
  <c r="G932" i="4"/>
  <c r="G804" i="4"/>
  <c r="G740" i="4"/>
  <c r="G676" i="4"/>
  <c r="G432" i="4"/>
  <c r="G512" i="4"/>
  <c r="G662" i="4"/>
  <c r="G598" i="4"/>
  <c r="G931" i="4"/>
  <c r="G867" i="4"/>
  <c r="G803" i="4"/>
  <c r="G739" i="4"/>
  <c r="G672" i="4"/>
  <c r="G608" i="4"/>
  <c r="G564" i="4"/>
  <c r="G477" i="4"/>
  <c r="G419" i="4"/>
  <c r="G505" i="4"/>
  <c r="G454" i="4"/>
  <c r="G315" i="4"/>
  <c r="G544" i="4"/>
  <c r="G469" i="4"/>
  <c r="G459" i="4"/>
  <c r="G395" i="4"/>
  <c r="G559" i="4"/>
  <c r="G487" i="4"/>
  <c r="G227" i="4"/>
  <c r="G195" i="4"/>
  <c r="G55" i="4"/>
  <c r="G39" i="4"/>
  <c r="G23" i="4"/>
  <c r="G180" i="4"/>
  <c r="G164" i="4"/>
  <c r="G148" i="4"/>
  <c r="G132" i="4"/>
  <c r="G116" i="4"/>
  <c r="G100" i="4"/>
  <c r="G84" i="4"/>
  <c r="G68" i="4"/>
  <c r="G52" i="4"/>
  <c r="G36" i="4"/>
  <c r="G20" i="4"/>
  <c r="G15" i="4"/>
  <c r="G1312" i="4"/>
  <c r="G1320" i="4"/>
  <c r="G1408" i="4"/>
  <c r="G1254" i="4"/>
  <c r="G1352" i="4"/>
  <c r="G1318" i="4"/>
  <c r="G1248" i="4"/>
  <c r="G1258" i="4"/>
  <c r="G1213" i="4"/>
  <c r="G1432" i="4"/>
  <c r="G1364" i="4"/>
  <c r="G1264" i="4"/>
  <c r="G1413" i="4"/>
  <c r="G1192" i="4"/>
  <c r="G1415" i="4"/>
  <c r="G1351" i="4"/>
  <c r="G1287" i="4"/>
  <c r="G1212" i="4"/>
  <c r="G1155" i="4"/>
  <c r="G1211" i="4"/>
  <c r="G1136" i="4"/>
  <c r="G789" i="4"/>
  <c r="G669" i="4"/>
  <c r="G1125" i="4"/>
  <c r="G1024" i="4"/>
  <c r="G960" i="4"/>
  <c r="G938" i="4"/>
  <c r="G881" i="4"/>
  <c r="G824" i="4"/>
  <c r="G494" i="4"/>
  <c r="G1202" i="4"/>
  <c r="G1138" i="4"/>
  <c r="G1074" i="4"/>
  <c r="G1010" i="4"/>
  <c r="G946" i="4"/>
  <c r="G834" i="4"/>
  <c r="G777" i="4"/>
  <c r="G720" i="4"/>
  <c r="G791" i="4"/>
  <c r="G1044" i="4"/>
  <c r="G980" i="4"/>
  <c r="G936" i="4"/>
  <c r="G794" i="4"/>
  <c r="G737" i="4"/>
  <c r="G1201" i="4"/>
  <c r="G1137" i="4"/>
  <c r="G1073" i="4"/>
  <c r="G1009" i="4"/>
  <c r="G945" i="4"/>
  <c r="G918" i="4"/>
  <c r="G861" i="4"/>
  <c r="G719" i="4"/>
  <c r="G1078" i="4"/>
  <c r="G1014" i="4"/>
  <c r="G950" i="4"/>
  <c r="G896" i="4"/>
  <c r="G754" i="4"/>
  <c r="G697" i="4"/>
  <c r="G575" i="4"/>
  <c r="G626" i="4"/>
  <c r="G908" i="4"/>
  <c r="G844" i="4"/>
  <c r="G780" i="4"/>
  <c r="G716" i="4"/>
  <c r="G652" i="4"/>
  <c r="G588" i="4"/>
  <c r="G566" i="4"/>
  <c r="G423" i="4"/>
  <c r="G355" i="4"/>
  <c r="G641" i="4"/>
  <c r="G577" i="4"/>
  <c r="G638" i="4"/>
  <c r="G574" i="4"/>
  <c r="G288" i="4"/>
  <c r="G907" i="4"/>
  <c r="G843" i="4"/>
  <c r="G779" i="4"/>
  <c r="G715" i="4"/>
  <c r="G651" i="4"/>
  <c r="G587" i="4"/>
  <c r="G352" i="4"/>
  <c r="G648" i="4"/>
  <c r="G584" i="4"/>
  <c r="G522" i="4"/>
  <c r="G502" i="4"/>
  <c r="G384" i="4"/>
  <c r="G267" i="4"/>
  <c r="G517" i="4"/>
  <c r="G466" i="4"/>
  <c r="G335" i="4"/>
  <c r="G507" i="4"/>
  <c r="G456" i="4"/>
  <c r="G425" i="4"/>
  <c r="G535" i="4"/>
  <c r="G484" i="4"/>
  <c r="G279" i="4"/>
  <c r="G223" i="4"/>
  <c r="G191" i="4"/>
  <c r="G133" i="4"/>
  <c r="G430" i="4"/>
  <c r="G366" i="4"/>
  <c r="G302" i="4"/>
  <c r="G429" i="4"/>
  <c r="G365" i="4"/>
  <c r="G301" i="4"/>
  <c r="G434" i="4"/>
  <c r="G370" i="4"/>
  <c r="G306" i="4"/>
  <c r="G244" i="4"/>
  <c r="G228" i="4"/>
  <c r="G212" i="4"/>
  <c r="G196" i="4"/>
  <c r="G69" i="4"/>
  <c r="G53" i="4"/>
  <c r="G37" i="4"/>
  <c r="G21" i="4"/>
  <c r="G178" i="4"/>
  <c r="G162" i="4"/>
  <c r="G146" i="4"/>
  <c r="G130" i="4"/>
  <c r="G114" i="4"/>
  <c r="G98" i="4"/>
  <c r="G82" i="4"/>
  <c r="G66" i="4"/>
  <c r="G50" i="4"/>
  <c r="G34" i="4"/>
  <c r="G18" i="4"/>
  <c r="G1278" i="4"/>
  <c r="G1333" i="4"/>
  <c r="G13" i="4"/>
  <c r="T989" i="4"/>
  <c r="AC989" i="4" s="1"/>
  <c r="AG989" i="4" s="1" a="1"/>
  <c r="AG989" i="4" s="1"/>
  <c r="V823" i="4"/>
  <c r="AN823" i="4" s="1"/>
  <c r="V1361" i="4"/>
  <c r="AN1361" i="4" s="1"/>
  <c r="G1397" i="4"/>
  <c r="G1416" i="4"/>
  <c r="G1382" i="4"/>
  <c r="G1314" i="4"/>
  <c r="G1424" i="4"/>
  <c r="G1322" i="4"/>
  <c r="G1142" i="4"/>
  <c r="G1428" i="4"/>
  <c r="G1257" i="4"/>
  <c r="G971" i="4"/>
  <c r="G1328" i="4"/>
  <c r="G1294" i="4"/>
  <c r="G1260" i="4"/>
  <c r="G1216" i="4"/>
  <c r="G1272" i="4"/>
  <c r="G1232" i="4"/>
  <c r="G725" i="4"/>
  <c r="G1163" i="4"/>
  <c r="G663" i="4"/>
  <c r="G1123" i="4"/>
  <c r="G1067" i="4"/>
  <c r="G1179" i="4"/>
  <c r="G957" i="4"/>
  <c r="G464" i="4"/>
  <c r="G1104" i="4"/>
  <c r="G987" i="4"/>
  <c r="G637" i="4"/>
  <c r="G1235" i="4"/>
  <c r="G845" i="4"/>
  <c r="G1000" i="4"/>
  <c r="G906" i="4"/>
  <c r="G849" i="4"/>
  <c r="G792" i="4"/>
  <c r="G674" i="4"/>
  <c r="G1242" i="4"/>
  <c r="G1178" i="4"/>
  <c r="G1114" i="4"/>
  <c r="G1050" i="4"/>
  <c r="G986" i="4"/>
  <c r="G943" i="4"/>
  <c r="G802" i="4"/>
  <c r="G745" i="4"/>
  <c r="G688" i="4"/>
  <c r="G1039" i="4"/>
  <c r="G975" i="4"/>
  <c r="G901" i="4"/>
  <c r="G702" i="4"/>
  <c r="G1084" i="4"/>
  <c r="G1020" i="4"/>
  <c r="G956" i="4"/>
  <c r="G904" i="4"/>
  <c r="G762" i="4"/>
  <c r="G705" i="4"/>
  <c r="G599" i="4"/>
  <c r="G1241" i="4"/>
  <c r="G1177" i="4"/>
  <c r="G1113" i="4"/>
  <c r="G1049" i="4"/>
  <c r="G985" i="4"/>
  <c r="G829" i="4"/>
  <c r="G687" i="4"/>
  <c r="G629" i="4"/>
  <c r="G1054" i="4"/>
  <c r="G990" i="4"/>
  <c r="G921" i="4"/>
  <c r="G864" i="4"/>
  <c r="G722" i="4"/>
  <c r="G602" i="4"/>
  <c r="G556" i="4"/>
  <c r="G884" i="4"/>
  <c r="G820" i="4"/>
  <c r="G756" i="4"/>
  <c r="G692" i="4"/>
  <c r="G628" i="4"/>
  <c r="G525" i="4"/>
  <c r="G474" i="4"/>
  <c r="G289" i="4"/>
  <c r="G678" i="4"/>
  <c r="G614" i="4"/>
  <c r="G883" i="4"/>
  <c r="G819" i="4"/>
  <c r="G755" i="4"/>
  <c r="G691" i="4"/>
  <c r="G343" i="4"/>
  <c r="G624" i="4"/>
  <c r="G557" i="4"/>
  <c r="G473" i="4"/>
  <c r="G560" i="4"/>
  <c r="G514" i="4"/>
  <c r="G400" i="4"/>
  <c r="G287" i="4"/>
  <c r="G504" i="4"/>
  <c r="G313" i="4"/>
  <c r="G532" i="4"/>
  <c r="G455" i="4"/>
  <c r="G221" i="4"/>
  <c r="G251" i="4"/>
  <c r="G219" i="4"/>
  <c r="G187" i="4"/>
  <c r="G189" i="4"/>
  <c r="G405" i="4"/>
  <c r="G341" i="4"/>
  <c r="G277" i="4"/>
  <c r="G410" i="4"/>
  <c r="G346" i="4"/>
  <c r="G282" i="4"/>
  <c r="G242" i="4"/>
  <c r="G226" i="4"/>
  <c r="G210" i="4"/>
  <c r="G194" i="4"/>
  <c r="G171" i="4"/>
  <c r="G139" i="4"/>
  <c r="G107" i="4"/>
  <c r="G75" i="4"/>
  <c r="G67" i="4"/>
  <c r="G51" i="4"/>
  <c r="G35" i="4"/>
  <c r="G19" i="4"/>
  <c r="G176" i="4"/>
  <c r="G160" i="4"/>
  <c r="G144" i="4"/>
  <c r="G128" i="4"/>
  <c r="G112" i="4"/>
  <c r="G96" i="4"/>
  <c r="G80" i="4"/>
  <c r="G64" i="4"/>
  <c r="G48" i="4"/>
  <c r="G32" i="4"/>
  <c r="G16" i="4"/>
  <c r="T37" i="4"/>
  <c r="AC37" i="4" s="1"/>
  <c r="AG37" i="4" s="1" a="1"/>
  <c r="AG37" i="4" s="1"/>
  <c r="T64" i="4"/>
  <c r="AC64" i="4" s="1"/>
  <c r="AG64" i="4" s="1" a="1"/>
  <c r="AG64" i="4" s="1"/>
  <c r="V133" i="4"/>
  <c r="AN133" i="4" s="1"/>
  <c r="V159" i="4"/>
  <c r="AN159" i="4" s="1"/>
  <c r="V174" i="4"/>
  <c r="AN174" i="4" s="1"/>
  <c r="V207" i="4"/>
  <c r="AN207" i="4" s="1"/>
  <c r="T173" i="4"/>
  <c r="AC173" i="4" s="1"/>
  <c r="AG173" i="4" s="1" a="1"/>
  <c r="AG173" i="4" s="1"/>
  <c r="V313" i="4"/>
  <c r="AN313" i="4" s="1"/>
  <c r="T328" i="4"/>
  <c r="AC328" i="4" s="1"/>
  <c r="AG328" i="4" s="1" a="1"/>
  <c r="AG328" i="4" s="1"/>
  <c r="T424" i="4"/>
  <c r="AC424" i="4" s="1"/>
  <c r="AG424" i="4" s="1" a="1"/>
  <c r="AG424" i="4" s="1"/>
  <c r="T377" i="4"/>
  <c r="AC377" i="4" s="1"/>
  <c r="AG377" i="4" s="1" a="1"/>
  <c r="AG377" i="4" s="1"/>
  <c r="T434" i="4"/>
  <c r="AC434" i="4" s="1"/>
  <c r="AG434" i="4" s="1" a="1"/>
  <c r="AG434" i="4" s="1"/>
  <c r="V572" i="4"/>
  <c r="AN572" i="4" s="1"/>
  <c r="V539" i="4"/>
  <c r="AN539" i="4" s="1"/>
  <c r="V721" i="4"/>
  <c r="AN721" i="4" s="1"/>
  <c r="V743" i="4"/>
  <c r="AN743" i="4" s="1"/>
  <c r="V759" i="4"/>
  <c r="AN759" i="4" s="1"/>
  <c r="V576" i="4"/>
  <c r="AN576" i="4" s="1"/>
  <c r="T627" i="4"/>
  <c r="AC627" i="4" s="1"/>
  <c r="AG627" i="4" s="1" a="1"/>
  <c r="AG627" i="4" s="1"/>
  <c r="V852" i="4"/>
  <c r="AN852" i="4" s="1"/>
  <c r="T1033" i="4"/>
  <c r="AC1033" i="4" s="1"/>
  <c r="AG1033" i="4" s="1" a="1"/>
  <c r="AG1033" i="4" s="1"/>
  <c r="T945" i="4"/>
  <c r="AC945" i="4" s="1"/>
  <c r="AG945" i="4" s="1" a="1"/>
  <c r="AG945" i="4" s="1"/>
  <c r="V796" i="4"/>
  <c r="AN796" i="4" s="1"/>
  <c r="V979" i="4"/>
  <c r="AN979" i="4" s="1"/>
  <c r="V1179" i="4"/>
  <c r="AN1179" i="4" s="1"/>
  <c r="V969" i="4"/>
  <c r="AN969" i="4" s="1"/>
  <c r="T1247" i="4"/>
  <c r="AC1247" i="4" s="1"/>
  <c r="AG1247" i="4" s="1" a="1"/>
  <c r="AG1247" i="4" s="1"/>
  <c r="V1354" i="4"/>
  <c r="AN1354" i="4" s="1"/>
  <c r="V389" i="4"/>
  <c r="AN389" i="4" s="1"/>
  <c r="T325" i="4"/>
  <c r="AC325" i="4" s="1"/>
  <c r="AG325" i="4" s="1" a="1"/>
  <c r="AG325" i="4" s="1"/>
  <c r="V493" i="4"/>
  <c r="AN493" i="4" s="1"/>
  <c r="T443" i="4"/>
  <c r="AC443" i="4" s="1"/>
  <c r="AG443" i="4" s="1" a="1"/>
  <c r="AG443" i="4" s="1"/>
  <c r="V1159" i="4"/>
  <c r="AN1159" i="4" s="1"/>
  <c r="V33" i="4"/>
  <c r="AN33" i="4" s="1"/>
  <c r="T46" i="4"/>
  <c r="AC46" i="4" s="1"/>
  <c r="AG46" i="4" s="1" a="1"/>
  <c r="AG46" i="4" s="1"/>
  <c r="T43" i="4"/>
  <c r="AC43" i="4" s="1"/>
  <c r="AG43" i="4" s="1" a="1"/>
  <c r="AG43" i="4" s="1"/>
  <c r="V239" i="4"/>
  <c r="AN239" i="4" s="1"/>
  <c r="V173" i="4"/>
  <c r="AN173" i="4" s="1"/>
  <c r="V319" i="4"/>
  <c r="AN319" i="4" s="1"/>
  <c r="T495" i="4"/>
  <c r="AC495" i="4" s="1"/>
  <c r="AG495" i="4" s="1" a="1"/>
  <c r="AG495" i="4" s="1"/>
  <c r="T436" i="4"/>
  <c r="AC436" i="4" s="1"/>
  <c r="AG436" i="4" s="1" a="1"/>
  <c r="AG436" i="4" s="1"/>
  <c r="V507" i="4"/>
  <c r="AN507" i="4" s="1"/>
  <c r="V688" i="4"/>
  <c r="AN688" i="4" s="1"/>
  <c r="T458" i="4"/>
  <c r="AC458" i="4" s="1"/>
  <c r="AG458" i="4" s="1" a="1"/>
  <c r="AG458" i="4" s="1"/>
  <c r="T659" i="4"/>
  <c r="AC659" i="4" s="1"/>
  <c r="AG659" i="4" s="1" a="1"/>
  <c r="AG659" i="4" s="1"/>
  <c r="T688" i="4"/>
  <c r="AC688" i="4" s="1"/>
  <c r="AG688" i="4" s="1" a="1"/>
  <c r="AG688" i="4" s="1"/>
  <c r="V827" i="4"/>
  <c r="AN827" i="4" s="1"/>
  <c r="V582" i="4"/>
  <c r="AN582" i="4" s="1"/>
  <c r="T788" i="4"/>
  <c r="AC788" i="4" s="1"/>
  <c r="AG788" i="4" s="1" a="1"/>
  <c r="AG788" i="4" s="1"/>
  <c r="T792" i="4"/>
  <c r="AC792" i="4" s="1"/>
  <c r="AG792" i="4" s="1" a="1"/>
  <c r="AG792" i="4" s="1"/>
  <c r="T1223" i="4"/>
  <c r="AC1223" i="4" s="1"/>
  <c r="AG1223" i="4" s="1" a="1"/>
  <c r="AG1223" i="4" s="1"/>
  <c r="V905" i="4"/>
  <c r="AN905" i="4" s="1"/>
  <c r="V1005" i="4"/>
  <c r="AN1005" i="4" s="1"/>
  <c r="V1031" i="4"/>
  <c r="AN1031" i="4" s="1"/>
  <c r="V1223" i="4"/>
  <c r="AN1223" i="4" s="1"/>
  <c r="V1356" i="4"/>
  <c r="AN1356" i="4" s="1"/>
  <c r="V1247" i="4"/>
  <c r="AN1247" i="4" s="1"/>
  <c r="V495" i="4"/>
  <c r="AN495" i="4" s="1"/>
  <c r="V1349" i="4"/>
  <c r="AN1349" i="4" s="1"/>
  <c r="V48" i="4"/>
  <c r="AN48" i="4" s="1"/>
  <c r="T42" i="4"/>
  <c r="AC42" i="4" s="1"/>
  <c r="AG42" i="4" s="1" a="1"/>
  <c r="AG42" i="4" s="1"/>
  <c r="T146" i="4"/>
  <c r="AC146" i="4" s="1"/>
  <c r="AG146" i="4" s="1" a="1"/>
  <c r="AG146" i="4" s="1"/>
  <c r="T239" i="4"/>
  <c r="AC239" i="4" s="1"/>
  <c r="AG239" i="4" s="1" a="1"/>
  <c r="AG239" i="4" s="1"/>
  <c r="V275" i="4"/>
  <c r="AN275" i="4" s="1"/>
  <c r="V287" i="4"/>
  <c r="AN287" i="4" s="1"/>
  <c r="T360" i="4"/>
  <c r="AC360" i="4" s="1"/>
  <c r="AG360" i="4" s="1" a="1"/>
  <c r="AG360" i="4" s="1"/>
  <c r="V408" i="4"/>
  <c r="AN408" i="4" s="1"/>
  <c r="V482" i="4"/>
  <c r="AN482" i="4" s="1"/>
  <c r="T507" i="4"/>
  <c r="AC507" i="4" s="1"/>
  <c r="AG507" i="4" s="1" a="1"/>
  <c r="AG507" i="4" s="1"/>
  <c r="V365" i="4"/>
  <c r="AN365" i="4" s="1"/>
  <c r="T345" i="4"/>
  <c r="AC345" i="4" s="1"/>
  <c r="V703" i="4"/>
  <c r="AN703" i="4" s="1"/>
  <c r="T776" i="4"/>
  <c r="AC776" i="4" s="1"/>
  <c r="AG776" i="4" s="1" a="1"/>
  <c r="AG776" i="4" s="1"/>
  <c r="V1049" i="4"/>
  <c r="AN1049" i="4" s="1"/>
  <c r="T582" i="4"/>
  <c r="AC582" i="4" s="1"/>
  <c r="AG582" i="4" s="1" a="1"/>
  <c r="AG582" i="4" s="1"/>
  <c r="T998" i="4"/>
  <c r="AC998" i="4" s="1"/>
  <c r="AG998" i="4" s="1" a="1"/>
  <c r="AG998" i="4" s="1"/>
  <c r="T1059" i="4"/>
  <c r="AC1059" i="4" s="1"/>
  <c r="AG1059" i="4" s="1" a="1"/>
  <c r="AG1059" i="4" s="1"/>
  <c r="V1119" i="4"/>
  <c r="AN1119" i="4" s="1"/>
  <c r="T1005" i="4"/>
  <c r="AC1005" i="4" s="1"/>
  <c r="AG1005" i="4" s="1" a="1"/>
  <c r="AG1005" i="4" s="1"/>
  <c r="V1150" i="4"/>
  <c r="AN1150" i="4" s="1"/>
  <c r="T1031" i="4"/>
  <c r="AC1031" i="4" s="1"/>
  <c r="AG1031" i="4" s="1" a="1"/>
  <c r="AG1031" i="4" s="1"/>
  <c r="T1284" i="4"/>
  <c r="AC1284" i="4" s="1"/>
  <c r="AG1284" i="4" s="1" a="1"/>
  <c r="AG1284" i="4" s="1"/>
  <c r="T1356" i="4"/>
  <c r="AC1356" i="4" s="1"/>
  <c r="AG1356" i="4" s="1" a="1"/>
  <c r="AG1356" i="4" s="1"/>
  <c r="V1392" i="4"/>
  <c r="AN1392" i="4" s="1"/>
  <c r="V1352" i="4"/>
  <c r="AN1352" i="4" s="1"/>
  <c r="V1133" i="4"/>
  <c r="AN1133" i="4" s="1"/>
  <c r="T1354" i="4"/>
  <c r="AC1354" i="4" s="1"/>
  <c r="AG1354" i="4" s="1" a="1"/>
  <c r="AG1354" i="4" s="1"/>
  <c r="V1428" i="4"/>
  <c r="AN1428" i="4" s="1"/>
  <c r="V1260" i="4"/>
  <c r="AN1260" i="4" s="1"/>
  <c r="V43" i="4"/>
  <c r="AN43" i="4" s="1"/>
  <c r="T743" i="4"/>
  <c r="AC743" i="4" s="1"/>
  <c r="AG743" i="4" s="1" a="1"/>
  <c r="AG743" i="4" s="1"/>
  <c r="V659" i="4"/>
  <c r="AN659" i="4" s="1"/>
  <c r="T80" i="4"/>
  <c r="AC80" i="4" s="1"/>
  <c r="AG80" i="4" s="1" a="1"/>
  <c r="AG80" i="4" s="1"/>
  <c r="V90" i="4"/>
  <c r="AN90" i="4" s="1"/>
  <c r="V67" i="4"/>
  <c r="AN67" i="4" s="1"/>
  <c r="V108" i="4"/>
  <c r="AN108" i="4" s="1"/>
  <c r="V272" i="4"/>
  <c r="AN272" i="4" s="1"/>
  <c r="T275" i="4"/>
  <c r="AC275" i="4" s="1"/>
  <c r="AG275" i="4" s="1" a="1"/>
  <c r="AG275" i="4" s="1"/>
  <c r="V369" i="4"/>
  <c r="AN369" i="4" s="1"/>
  <c r="V339" i="4"/>
  <c r="AN339" i="4" s="1"/>
  <c r="T365" i="4"/>
  <c r="AC365" i="4" s="1"/>
  <c r="AG365" i="4" s="1" a="1"/>
  <c r="AG365" i="4" s="1"/>
  <c r="V731" i="4"/>
  <c r="AN731" i="4" s="1"/>
  <c r="V620" i="4"/>
  <c r="AN620" i="4" s="1"/>
  <c r="T475" i="4"/>
  <c r="AC475" i="4" s="1"/>
  <c r="AG475" i="4" s="1" a="1"/>
  <c r="AG475" i="4" s="1"/>
  <c r="V672" i="4"/>
  <c r="AN672" i="4" s="1"/>
  <c r="V617" i="4"/>
  <c r="AN617" i="4" s="1"/>
  <c r="T1049" i="4"/>
  <c r="AC1049" i="4" s="1"/>
  <c r="AG1049" i="4" s="1" a="1"/>
  <c r="AG1049" i="4" s="1"/>
  <c r="V946" i="4"/>
  <c r="AN946" i="4" s="1"/>
  <c r="V906" i="4"/>
  <c r="AN906" i="4" s="1"/>
  <c r="T1178" i="4"/>
  <c r="AC1178" i="4" s="1"/>
  <c r="AG1178" i="4" s="1" a="1"/>
  <c r="AG1178" i="4" s="1"/>
  <c r="V1160" i="4"/>
  <c r="AN1160" i="4" s="1"/>
  <c r="T1150" i="4"/>
  <c r="AC1150" i="4" s="1"/>
  <c r="AG1150" i="4" s="1" a="1"/>
  <c r="AG1150" i="4" s="1"/>
  <c r="V1263" i="4"/>
  <c r="AN1263" i="4" s="1"/>
  <c r="T1392" i="4"/>
  <c r="AC1392" i="4" s="1"/>
  <c r="AG1392" i="4" s="1" a="1"/>
  <c r="AG1392" i="4" s="1"/>
  <c r="T1352" i="4"/>
  <c r="AC1352" i="4" s="1"/>
  <c r="AG1352" i="4" s="1" a="1"/>
  <c r="AG1352" i="4" s="1"/>
  <c r="V1262" i="4"/>
  <c r="AN1262" i="4" s="1"/>
  <c r="T1428" i="4"/>
  <c r="AC1428" i="4" s="1"/>
  <c r="AG1428" i="4" s="1" a="1"/>
  <c r="AG1428" i="4" s="1"/>
  <c r="V325" i="4"/>
  <c r="AN325" i="4" s="1"/>
  <c r="T453" i="4"/>
  <c r="AC453" i="4" s="1"/>
  <c r="AG453" i="4" s="1" a="1"/>
  <c r="AG453" i="4" s="1"/>
  <c r="V13" i="4"/>
  <c r="AN13" i="4" s="1"/>
  <c r="T74" i="4"/>
  <c r="AC74" i="4" s="1"/>
  <c r="AG74" i="4" s="1" a="1"/>
  <c r="AG74" i="4" s="1"/>
  <c r="V87" i="4"/>
  <c r="AN87" i="4" s="1"/>
  <c r="V149" i="4"/>
  <c r="AN149" i="4" s="1"/>
  <c r="T244" i="4"/>
  <c r="AC244" i="4" s="1"/>
  <c r="AG244" i="4" s="1" a="1"/>
  <c r="AG244" i="4" s="1"/>
  <c r="T272" i="4"/>
  <c r="AC272" i="4" s="1"/>
  <c r="AG272" i="4" s="1" a="1"/>
  <c r="AG272" i="4" s="1"/>
  <c r="V328" i="4"/>
  <c r="AN328" i="4" s="1"/>
  <c r="T493" i="4"/>
  <c r="AC493" i="4" s="1"/>
  <c r="AG493" i="4" s="1" a="1"/>
  <c r="AG493" i="4" s="1"/>
  <c r="V717" i="4"/>
  <c r="AN717" i="4" s="1"/>
  <c r="T731" i="4"/>
  <c r="AC731" i="4" s="1"/>
  <c r="AG731" i="4" s="1" a="1"/>
  <c r="AG731" i="4" s="1"/>
  <c r="V987" i="4"/>
  <c r="AN987" i="4" s="1"/>
  <c r="V1058" i="4"/>
  <c r="AN1058" i="4" s="1"/>
  <c r="V835" i="4"/>
  <c r="AN835" i="4" s="1"/>
  <c r="V989" i="4"/>
  <c r="AN989" i="4" s="1"/>
  <c r="V997" i="4"/>
  <c r="AN997" i="4" s="1"/>
  <c r="V1047" i="4"/>
  <c r="AN1047" i="4" s="1"/>
  <c r="V1162" i="4"/>
  <c r="AN1162" i="4" s="1"/>
  <c r="T1231" i="4"/>
  <c r="AC1231" i="4" s="1"/>
  <c r="AG1231" i="4" s="1" a="1"/>
  <c r="AG1231" i="4" s="1"/>
  <c r="V1324" i="4"/>
  <c r="AN1324" i="4" s="1"/>
  <c r="V1381" i="4"/>
  <c r="AN1381" i="4" s="1"/>
  <c r="T1381" i="4"/>
  <c r="AC1381" i="4" s="1"/>
  <c r="AG1381" i="4" s="1" a="1"/>
  <c r="AG1381" i="4" s="1"/>
  <c r="T1013" i="4"/>
  <c r="AC1013" i="4" s="1"/>
  <c r="AG1013" i="4" s="1" a="1"/>
  <c r="AG1013" i="4" s="1"/>
  <c r="T1396" i="4"/>
  <c r="AC1396" i="4" s="1"/>
  <c r="AG1396" i="4" s="1" a="1"/>
  <c r="AG1396" i="4" s="1"/>
  <c r="V1073" i="4"/>
  <c r="AN1073" i="4" s="1"/>
  <c r="T1400" i="4"/>
  <c r="AC1400" i="4" s="1"/>
  <c r="AG1400" i="4" s="1" a="1"/>
  <c r="AG1400" i="4" s="1"/>
  <c r="T1073" i="4"/>
  <c r="AC1073" i="4" s="1"/>
  <c r="AG1073" i="4" s="1" a="1"/>
  <c r="AG1073" i="4" s="1"/>
  <c r="T1316" i="4"/>
  <c r="AC1316" i="4" s="1"/>
  <c r="AG1316" i="4" s="1" a="1"/>
  <c r="AG1316" i="4" s="1"/>
  <c r="T1118" i="4"/>
  <c r="AC1118" i="4" s="1"/>
  <c r="AG1118" i="4" s="1" a="1"/>
  <c r="AG1118" i="4" s="1"/>
  <c r="V1307" i="4"/>
  <c r="AN1307" i="4" s="1"/>
  <c r="V1400" i="4"/>
  <c r="AN1400" i="4" s="1"/>
  <c r="AD930" i="4"/>
  <c r="AD45" i="4"/>
  <c r="T1234" i="4"/>
  <c r="AC1234" i="4" s="1"/>
  <c r="AG1234" i="4" s="1" a="1"/>
  <c r="AG1234" i="4" s="1"/>
  <c r="AE389" i="4"/>
  <c r="AF389" i="4" s="1" a="1"/>
  <c r="AF389" i="4" s="1"/>
  <c r="AE1220" i="4"/>
  <c r="AF1220" i="4" s="1" a="1"/>
  <c r="AF1220" i="4" s="1"/>
  <c r="T11" i="4"/>
  <c r="AC11" i="4" s="1"/>
  <c r="AG11" i="4" s="1" a="1"/>
  <c r="AG11" i="4" s="1"/>
  <c r="V1250" i="4"/>
  <c r="AN1250" i="4" s="1"/>
  <c r="AE967" i="4"/>
  <c r="AF967" i="4" s="1" a="1"/>
  <c r="AF967" i="4" s="1"/>
  <c r="AE61" i="4"/>
  <c r="AF61" i="4" s="1" a="1"/>
  <c r="AF61" i="4" s="1"/>
  <c r="AD951" i="4"/>
  <c r="V181" i="4"/>
  <c r="AN181" i="4" s="1"/>
  <c r="V1144" i="4"/>
  <c r="AN1144" i="4" s="1"/>
  <c r="T1144" i="4"/>
  <c r="AC1144" i="4" s="1"/>
  <c r="AG1144" i="4" s="1" a="1"/>
  <c r="AG1144" i="4" s="1"/>
  <c r="T1058" i="4"/>
  <c r="AC1058" i="4" s="1"/>
  <c r="AG1058" i="4" s="1" a="1"/>
  <c r="AG1058" i="4" s="1"/>
  <c r="V1380" i="4"/>
  <c r="AN1380" i="4" s="1"/>
  <c r="T1133" i="4"/>
  <c r="AC1133" i="4" s="1"/>
  <c r="AG1133" i="4" s="1" a="1"/>
  <c r="AG1133" i="4" s="1"/>
  <c r="T234" i="4"/>
  <c r="AC234" i="4" s="1"/>
  <c r="AG234" i="4" s="1" a="1"/>
  <c r="AG234" i="4" s="1"/>
  <c r="T177" i="4"/>
  <c r="AC177" i="4" s="1"/>
  <c r="AG177" i="4" s="1" a="1"/>
  <c r="AG177" i="4" s="1"/>
  <c r="T956" i="4"/>
  <c r="AC956" i="4" s="1"/>
  <c r="AG956" i="4" s="1" a="1"/>
  <c r="AG956" i="4" s="1"/>
  <c r="V1176" i="4"/>
  <c r="AN1176" i="4" s="1"/>
  <c r="T1380" i="4"/>
  <c r="AC1380" i="4" s="1"/>
  <c r="AG1380" i="4" s="1" a="1"/>
  <c r="AG1380" i="4" s="1"/>
  <c r="V52" i="4"/>
  <c r="AN52" i="4" s="1"/>
  <c r="V21" i="4"/>
  <c r="AN21" i="4" s="1"/>
  <c r="T229" i="4"/>
  <c r="AC229" i="4" s="1"/>
  <c r="AG229" i="4" s="1" a="1"/>
  <c r="AG229" i="4" s="1"/>
  <c r="V278" i="4"/>
  <c r="AN278" i="4" s="1"/>
  <c r="T145" i="4"/>
  <c r="AC145" i="4" s="1"/>
  <c r="AG145" i="4" s="1" a="1"/>
  <c r="AG145" i="4" s="1"/>
  <c r="T1176" i="4"/>
  <c r="AC1176" i="4" s="1"/>
  <c r="AG1176" i="4" s="1" a="1"/>
  <c r="AG1176" i="4" s="1"/>
  <c r="V169" i="4"/>
  <c r="AN169" i="4" s="1"/>
  <c r="V1255" i="4"/>
  <c r="AN1255" i="4" s="1"/>
  <c r="V41" i="4"/>
  <c r="AN41" i="4" s="1"/>
  <c r="V248" i="4"/>
  <c r="AN248" i="4" s="1"/>
  <c r="V326" i="4"/>
  <c r="AN326" i="4" s="1"/>
  <c r="V381" i="4"/>
  <c r="AN381" i="4" s="1"/>
  <c r="T1334" i="4"/>
  <c r="AC1334" i="4" s="1"/>
  <c r="T41" i="4"/>
  <c r="AC41" i="4" s="1"/>
  <c r="AG41" i="4" s="1" a="1"/>
  <c r="AG41" i="4" s="1"/>
  <c r="V58" i="4"/>
  <c r="AN58" i="4" s="1"/>
  <c r="T290" i="4"/>
  <c r="AC290" i="4" s="1"/>
  <c r="AG290" i="4" s="1" a="1"/>
  <c r="AG290" i="4" s="1"/>
  <c r="V245" i="4"/>
  <c r="AN245" i="4" s="1"/>
  <c r="T326" i="4"/>
  <c r="AC326" i="4" s="1"/>
  <c r="AG326" i="4" s="1" a="1"/>
  <c r="AG326" i="4" s="1"/>
  <c r="V791" i="4"/>
  <c r="AN791" i="4" s="1"/>
  <c r="T1393" i="4"/>
  <c r="AC1393" i="4" s="1"/>
  <c r="AG1393" i="4" s="1" a="1"/>
  <c r="AG1393" i="4" s="1"/>
  <c r="V1393" i="4"/>
  <c r="AN1393" i="4" s="1"/>
  <c r="V11" i="4"/>
  <c r="AN11" i="4" s="1"/>
  <c r="T94" i="4"/>
  <c r="AC94" i="4" s="1"/>
  <c r="AG94" i="4" s="1" a="1"/>
  <c r="AG94" i="4" s="1"/>
  <c r="V179" i="4"/>
  <c r="AN179" i="4" s="1"/>
  <c r="V288" i="4"/>
  <c r="AN288" i="4" s="1"/>
  <c r="T381" i="4"/>
  <c r="AC381" i="4" s="1"/>
  <c r="AG381" i="4" s="1" a="1"/>
  <c r="AG381" i="4" s="1"/>
  <c r="V336" i="4"/>
  <c r="AN336" i="4" s="1"/>
  <c r="T245" i="4"/>
  <c r="AC245" i="4" s="1"/>
  <c r="AG245" i="4" s="1" a="1"/>
  <c r="AG245" i="4" s="1"/>
  <c r="V456" i="4"/>
  <c r="AN456" i="4" s="1"/>
  <c r="V505" i="4"/>
  <c r="AN505" i="4" s="1"/>
  <c r="T791" i="4"/>
  <c r="AC791" i="4" s="1"/>
  <c r="AG791" i="4" s="1" a="1"/>
  <c r="AG791" i="4" s="1"/>
  <c r="V908" i="4"/>
  <c r="AN908" i="4" s="1"/>
  <c r="V1348" i="4"/>
  <c r="AN1348" i="4" s="1"/>
  <c r="V1436" i="4"/>
  <c r="AN1436" i="4" s="1"/>
  <c r="T1398" i="4"/>
  <c r="AC1398" i="4" s="1"/>
  <c r="AG1398" i="4" s="1" a="1"/>
  <c r="AG1398" i="4" s="1"/>
  <c r="V129" i="4"/>
  <c r="AN129" i="4" s="1"/>
  <c r="T336" i="4"/>
  <c r="AC336" i="4" s="1"/>
  <c r="AG336" i="4" s="1" a="1"/>
  <c r="AG336" i="4" s="1"/>
  <c r="T456" i="4"/>
  <c r="AC456" i="4" s="1"/>
  <c r="AG456" i="4" s="1" a="1"/>
  <c r="AG456" i="4" s="1"/>
  <c r="V1234" i="4"/>
  <c r="AN1234" i="4" s="1"/>
  <c r="T1348" i="4"/>
  <c r="AC1348" i="4" s="1"/>
  <c r="AG1348" i="4" s="1" a="1"/>
  <c r="AG1348" i="4" s="1"/>
  <c r="T1436" i="4"/>
  <c r="AC1436" i="4" s="1"/>
  <c r="AG1436" i="4" s="1" a="1"/>
  <c r="AG1436" i="4" s="1"/>
  <c r="T1287" i="4"/>
  <c r="AC1287" i="4" s="1"/>
  <c r="AG1287" i="4" s="1" a="1"/>
  <c r="AG1287" i="4" s="1"/>
  <c r="V604" i="4"/>
  <c r="AN604" i="4" s="1"/>
  <c r="V930" i="4"/>
  <c r="AN930" i="4" s="1"/>
  <c r="V1418" i="4"/>
  <c r="AN1418" i="4" s="1"/>
  <c r="T1002" i="4"/>
  <c r="AC1002" i="4" s="1"/>
  <c r="AG1002" i="4" s="1" a="1"/>
  <c r="AG1002" i="4" s="1"/>
  <c r="V93" i="4"/>
  <c r="AN93" i="4" s="1"/>
  <c r="T274" i="4"/>
  <c r="AC274" i="4" s="1"/>
  <c r="AG274" i="4" s="1" a="1"/>
  <c r="AG274" i="4" s="1"/>
  <c r="T735" i="4"/>
  <c r="AC735" i="4" s="1"/>
  <c r="AG735" i="4" s="1" a="1"/>
  <c r="AG735" i="4" s="1"/>
  <c r="V449" i="4"/>
  <c r="AN449" i="4" s="1"/>
  <c r="V511" i="4"/>
  <c r="AN511" i="4" s="1"/>
  <c r="V547" i="4"/>
  <c r="AN547" i="4" s="1"/>
  <c r="V739" i="4"/>
  <c r="AN739" i="4" s="1"/>
  <c r="V701" i="4"/>
  <c r="AN701" i="4" s="1"/>
  <c r="V807" i="4"/>
  <c r="AN807" i="4" s="1"/>
  <c r="V335" i="4"/>
  <c r="AN335" i="4" s="1"/>
  <c r="T511" i="4"/>
  <c r="AC511" i="4" s="1"/>
  <c r="AG511" i="4" s="1" a="1"/>
  <c r="AG511" i="4" s="1"/>
  <c r="T547" i="4"/>
  <c r="AC547" i="4" s="1"/>
  <c r="AG547" i="4" s="1" a="1"/>
  <c r="AG547" i="4" s="1"/>
  <c r="T739" i="4"/>
  <c r="AC739" i="4" s="1"/>
  <c r="AG739" i="4" s="1" a="1"/>
  <c r="AG739" i="4" s="1"/>
  <c r="V874" i="4"/>
  <c r="AN874" i="4" s="1"/>
  <c r="V358" i="4"/>
  <c r="AN358" i="4" s="1"/>
  <c r="T411" i="4"/>
  <c r="AC411" i="4" s="1"/>
  <c r="AG411" i="4" s="1" a="1"/>
  <c r="AG411" i="4" s="1"/>
  <c r="T613" i="4"/>
  <c r="AC613" i="4" s="1"/>
  <c r="AG613" i="4" s="1" a="1"/>
  <c r="AG613" i="4" s="1"/>
  <c r="T874" i="4"/>
  <c r="AC874" i="4" s="1"/>
  <c r="AG874" i="4" s="1" a="1"/>
  <c r="AG874" i="4" s="1"/>
  <c r="V385" i="4"/>
  <c r="AN385" i="4" s="1"/>
  <c r="T358" i="4"/>
  <c r="AC358" i="4" s="1"/>
  <c r="AG358" i="4" s="1" a="1"/>
  <c r="AG358" i="4" s="1"/>
  <c r="AE761" i="4"/>
  <c r="AF761" i="4" s="1" a="1"/>
  <c r="AF761" i="4" s="1"/>
  <c r="AE1051" i="4"/>
  <c r="AF1051" i="4" s="1" a="1"/>
  <c r="AF1051" i="4" s="1"/>
  <c r="T1081" i="4"/>
  <c r="AC1081" i="4" s="1"/>
  <c r="AG1081" i="4" s="1" a="1"/>
  <c r="AG1081" i="4" s="1"/>
  <c r="V1220" i="4"/>
  <c r="AN1220" i="4" s="1"/>
  <c r="T1305" i="4"/>
  <c r="AC1305" i="4" s="1"/>
  <c r="AG1305" i="4" s="1" a="1"/>
  <c r="AG1305" i="4" s="1"/>
  <c r="T1366" i="4"/>
  <c r="AC1366" i="4" s="1"/>
  <c r="AG1366" i="4" s="1" a="1"/>
  <c r="AG1366" i="4" s="1"/>
  <c r="V1015" i="4"/>
  <c r="AN1015" i="4" s="1"/>
  <c r="V1204" i="4"/>
  <c r="AN1204" i="4" s="1"/>
  <c r="T937" i="4"/>
  <c r="AC937" i="4" s="1"/>
  <c r="AG937" i="4" s="1" a="1"/>
  <c r="AG937" i="4" s="1"/>
  <c r="V1301" i="4"/>
  <c r="AN1301" i="4" s="1"/>
  <c r="V914" i="4"/>
  <c r="AN914" i="4" s="1"/>
  <c r="V1147" i="4"/>
  <c r="AN1147" i="4" s="1"/>
  <c r="T783" i="4"/>
  <c r="AC783" i="4" s="1"/>
  <c r="AG783" i="4" s="1" a="1"/>
  <c r="AG783" i="4" s="1"/>
  <c r="V1021" i="4"/>
  <c r="AN1021" i="4" s="1"/>
  <c r="V964" i="4"/>
  <c r="AN964" i="4" s="1"/>
  <c r="V1061" i="4"/>
  <c r="AN1061" i="4" s="1"/>
  <c r="V1408" i="4"/>
  <c r="AN1408" i="4" s="1"/>
  <c r="V647" i="4"/>
  <c r="AN647" i="4" s="1"/>
  <c r="T1021" i="4"/>
  <c r="AC1021" i="4" s="1"/>
  <c r="AG1021" i="4" s="1" a="1"/>
  <c r="AG1021" i="4" s="1"/>
  <c r="V900" i="4"/>
  <c r="AN900" i="4" s="1"/>
  <c r="T964" i="4"/>
  <c r="AC964" i="4" s="1"/>
  <c r="AG964" i="4" s="1" a="1"/>
  <c r="AG964" i="4" s="1"/>
  <c r="T695" i="4"/>
  <c r="AC695" i="4" s="1"/>
  <c r="AG695" i="4" s="1" a="1"/>
  <c r="AG695" i="4" s="1"/>
  <c r="T1061" i="4"/>
  <c r="AC1061" i="4" s="1"/>
  <c r="AG1061" i="4" s="1" a="1"/>
  <c r="AG1061" i="4" s="1"/>
  <c r="V1046" i="4"/>
  <c r="AN1046" i="4" s="1"/>
  <c r="T1408" i="4"/>
  <c r="AC1408" i="4" s="1"/>
  <c r="AG1408" i="4" s="1" a="1"/>
  <c r="AG1408" i="4" s="1"/>
  <c r="T647" i="4"/>
  <c r="AC647" i="4" s="1"/>
  <c r="AG647" i="4" s="1" a="1"/>
  <c r="AG647" i="4" s="1"/>
  <c r="T900" i="4"/>
  <c r="V1081" i="4"/>
  <c r="AN1081" i="4" s="1"/>
  <c r="T1418" i="4"/>
  <c r="AC1418" i="4" s="1"/>
  <c r="AG1418" i="4" s="1" a="1"/>
  <c r="AG1418" i="4" s="1"/>
  <c r="T723" i="4"/>
  <c r="AC723" i="4" s="1"/>
  <c r="AG723" i="4" s="1" a="1"/>
  <c r="AG723" i="4" s="1"/>
  <c r="T1017" i="4"/>
  <c r="AC1017" i="4" s="1"/>
  <c r="AG1017" i="4" s="1" a="1"/>
  <c r="AG1017" i="4" s="1"/>
  <c r="V890" i="4"/>
  <c r="AN890" i="4" s="1"/>
  <c r="T868" i="4"/>
  <c r="AC868" i="4" s="1"/>
  <c r="AG868" i="4" s="1" a="1"/>
  <c r="AG868" i="4" s="1"/>
  <c r="T1025" i="4"/>
  <c r="V940" i="4"/>
  <c r="AN940" i="4" s="1"/>
  <c r="V1078" i="4"/>
  <c r="AN1078" i="4" s="1"/>
  <c r="T1430" i="4"/>
  <c r="AC1430" i="4" s="1"/>
  <c r="AG1430" i="4" s="1" a="1"/>
  <c r="AG1430" i="4" s="1"/>
  <c r="T27" i="4"/>
  <c r="AC27" i="4" s="1"/>
  <c r="AG27" i="4" s="1" a="1"/>
  <c r="AG27" i="4" s="1"/>
  <c r="T938" i="4"/>
  <c r="AC938" i="4" s="1"/>
  <c r="AG938" i="4" s="1" a="1"/>
  <c r="AG938" i="4" s="1"/>
  <c r="T807" i="4"/>
  <c r="AC807" i="4" s="1"/>
  <c r="AG807" i="4" s="1" a="1"/>
  <c r="AG807" i="4" s="1"/>
  <c r="V858" i="4"/>
  <c r="AN858" i="4" s="1"/>
  <c r="T929" i="4"/>
  <c r="AC929" i="4" s="1"/>
  <c r="AG929" i="4" s="1" a="1"/>
  <c r="AG929" i="4" s="1"/>
  <c r="V1037" i="4"/>
  <c r="AN1037" i="4" s="1"/>
  <c r="V1163" i="4"/>
  <c r="AN1163" i="4" s="1"/>
  <c r="T1214" i="4"/>
  <c r="AC1214" i="4" s="1"/>
  <c r="AG1214" i="4" s="1" a="1"/>
  <c r="AG1214" i="4" s="1"/>
  <c r="T165" i="4"/>
  <c r="AC165" i="4" s="1"/>
  <c r="AG165" i="4" s="1" a="1"/>
  <c r="AG165" i="4" s="1"/>
  <c r="T291" i="4"/>
  <c r="AC291" i="4" s="1"/>
  <c r="AG291" i="4" s="1" a="1"/>
  <c r="AG291" i="4" s="1"/>
  <c r="V581" i="4"/>
  <c r="AN581" i="4" s="1"/>
  <c r="T449" i="4"/>
  <c r="AC449" i="4" s="1"/>
  <c r="AG449" i="4" s="1" a="1"/>
  <c r="AG449" i="4" s="1"/>
  <c r="T1034" i="4"/>
  <c r="AC1034" i="4" s="1"/>
  <c r="AG1034" i="4" s="1" a="1"/>
  <c r="AG1034" i="4" s="1"/>
  <c r="T1070" i="4"/>
  <c r="AC1070" i="4" s="1"/>
  <c r="AG1070" i="4" s="1" a="1"/>
  <c r="AG1070" i="4" s="1"/>
  <c r="T953" i="4"/>
  <c r="AC953" i="4" s="1"/>
  <c r="AG953" i="4" s="1" a="1"/>
  <c r="AG953" i="4" s="1"/>
  <c r="V1002" i="4"/>
  <c r="AN1002" i="4" s="1"/>
  <c r="T865" i="4"/>
  <c r="AC865" i="4" s="1"/>
  <c r="AG865" i="4" s="1" a="1"/>
  <c r="AG865" i="4" s="1"/>
  <c r="T897" i="4"/>
  <c r="AC897" i="4" s="1"/>
  <c r="AG897" i="4" s="1" a="1"/>
  <c r="AG897" i="4" s="1"/>
  <c r="T823" i="4"/>
  <c r="AC823" i="4" s="1"/>
  <c r="AG823" i="4" s="1" a="1"/>
  <c r="AG823" i="4" s="1"/>
  <c r="T1075" i="4"/>
  <c r="AC1075" i="4" s="1"/>
  <c r="AG1075" i="4" s="1" a="1"/>
  <c r="AG1075" i="4" s="1"/>
  <c r="V1111" i="4"/>
  <c r="AN1111" i="4" s="1"/>
  <c r="T883" i="4"/>
  <c r="AC883" i="4" s="1"/>
  <c r="AG883" i="4" s="1" a="1"/>
  <c r="AG883" i="4" s="1"/>
  <c r="V1050" i="4"/>
  <c r="AN1050" i="4" s="1"/>
  <c r="T1209" i="4"/>
  <c r="AC1209" i="4" s="1"/>
  <c r="AG1209" i="4" s="1" a="1"/>
  <c r="AG1209" i="4" s="1"/>
  <c r="V1282" i="4"/>
  <c r="AN1282" i="4" s="1"/>
  <c r="T1440" i="4"/>
  <c r="AC1440" i="4" s="1"/>
  <c r="T216" i="4"/>
  <c r="V687" i="4"/>
  <c r="AN687" i="4" s="1"/>
  <c r="V836" i="4"/>
  <c r="AN836" i="4" s="1"/>
  <c r="V1165" i="4"/>
  <c r="AN1165" i="4" s="1"/>
  <c r="V1332" i="4"/>
  <c r="AN1332" i="4" s="1"/>
  <c r="V1337" i="4"/>
  <c r="AN1337" i="4" s="1"/>
  <c r="T687" i="4"/>
  <c r="AC687" i="4" s="1"/>
  <c r="AG687" i="4" s="1" a="1"/>
  <c r="AG687" i="4" s="1"/>
  <c r="V490" i="4"/>
  <c r="AN490" i="4" s="1"/>
  <c r="V881" i="4"/>
  <c r="AN881" i="4" s="1"/>
  <c r="V963" i="4"/>
  <c r="AN963" i="4" s="1"/>
  <c r="V1077" i="4"/>
  <c r="AN1077" i="4" s="1"/>
  <c r="V843" i="4"/>
  <c r="AN843" i="4" s="1"/>
  <c r="V954" i="4"/>
  <c r="AN954" i="4" s="1"/>
  <c r="T836" i="4"/>
  <c r="AC836" i="4" s="1"/>
  <c r="AG836" i="4" s="1" a="1"/>
  <c r="AG836" i="4" s="1"/>
  <c r="T772" i="4"/>
  <c r="AC772" i="4" s="1"/>
  <c r="V1083" i="4"/>
  <c r="AN1083" i="4" s="1"/>
  <c r="V1238" i="4"/>
  <c r="AN1238" i="4" s="1"/>
  <c r="T1404" i="4"/>
  <c r="AC1404" i="4" s="1"/>
  <c r="AG1404" i="4" s="1" a="1"/>
  <c r="AG1404" i="4" s="1"/>
  <c r="T1332" i="4"/>
  <c r="AC1332" i="4" s="1"/>
  <c r="AG1332" i="4" s="1" a="1"/>
  <c r="AG1332" i="4" s="1"/>
  <c r="V153" i="4"/>
  <c r="AN153" i="4" s="1"/>
  <c r="T178" i="4"/>
  <c r="AC178" i="4" s="1"/>
  <c r="T323" i="4"/>
  <c r="AC323" i="4" s="1"/>
  <c r="AG323" i="4" s="1" a="1"/>
  <c r="AG323" i="4" s="1"/>
  <c r="V723" i="4"/>
  <c r="AN723" i="4" s="1"/>
  <c r="V735" i="4"/>
  <c r="AN735" i="4" s="1"/>
  <c r="T747" i="4"/>
  <c r="AC747" i="4" s="1"/>
  <c r="AG747" i="4" s="1" a="1"/>
  <c r="AG747" i="4" s="1"/>
  <c r="V761" i="4"/>
  <c r="AN761" i="4" s="1"/>
  <c r="V1017" i="4"/>
  <c r="AN1017" i="4" s="1"/>
  <c r="V1051" i="4"/>
  <c r="AN1051" i="4" s="1"/>
  <c r="T963" i="4"/>
  <c r="AC963" i="4" s="1"/>
  <c r="AG963" i="4" s="1" a="1"/>
  <c r="AG963" i="4" s="1"/>
  <c r="V1029" i="4"/>
  <c r="AN1029" i="4" s="1"/>
  <c r="V1085" i="4"/>
  <c r="AN1085" i="4" s="1"/>
  <c r="V1025" i="4"/>
  <c r="AN1025" i="4" s="1"/>
  <c r="T1057" i="4"/>
  <c r="AC1057" i="4" s="1"/>
  <c r="T1238" i="4"/>
  <c r="AC1238" i="4" s="1"/>
  <c r="AG1238" i="4" s="1" a="1"/>
  <c r="AG1238" i="4" s="1"/>
  <c r="T1361" i="4"/>
  <c r="AC1361" i="4" s="1"/>
  <c r="AG1361" i="4" s="1" a="1"/>
  <c r="AG1361" i="4" s="1"/>
  <c r="V1292" i="4"/>
  <c r="AN1292" i="4" s="1"/>
  <c r="T1337" i="4"/>
  <c r="AC1337" i="4" s="1"/>
  <c r="AG1337" i="4" s="1" a="1"/>
  <c r="AG1337" i="4" s="1"/>
  <c r="V1396" i="4"/>
  <c r="AN1396" i="4" s="1"/>
  <c r="V751" i="4"/>
  <c r="AN751" i="4" s="1"/>
  <c r="T751" i="4"/>
  <c r="AC751" i="4" s="1"/>
  <c r="AG751" i="4" s="1" a="1"/>
  <c r="AG751" i="4" s="1"/>
  <c r="T722" i="4"/>
  <c r="AC722" i="4" s="1"/>
  <c r="AG722" i="4" s="1" a="1"/>
  <c r="AG722" i="4" s="1"/>
  <c r="V722" i="4"/>
  <c r="AN722" i="4" s="1"/>
  <c r="V644" i="4"/>
  <c r="AN644" i="4" s="1"/>
  <c r="T644" i="4"/>
  <c r="T633" i="4"/>
  <c r="V633" i="4"/>
  <c r="AN633" i="4" s="1"/>
  <c r="T1375" i="4"/>
  <c r="V1375" i="4"/>
  <c r="AN1375" i="4" s="1"/>
  <c r="T925" i="4"/>
  <c r="T628" i="4"/>
  <c r="V628" i="4"/>
  <c r="AN628" i="4" s="1"/>
  <c r="T1312" i="4"/>
  <c r="V1312" i="4"/>
  <c r="AN1312" i="4" s="1"/>
  <c r="V337" i="4"/>
  <c r="AN337" i="4" s="1"/>
  <c r="T337" i="4"/>
  <c r="V740" i="4"/>
  <c r="AN740" i="4" s="1"/>
  <c r="V118" i="4"/>
  <c r="AN118" i="4" s="1"/>
  <c r="T118" i="4"/>
  <c r="AC118" i="4" s="1"/>
  <c r="AG118" i="4" s="1" a="1"/>
  <c r="AG118" i="4" s="1"/>
  <c r="T59" i="4"/>
  <c r="V77" i="4"/>
  <c r="AN77" i="4" s="1"/>
  <c r="T150" i="4"/>
  <c r="AC150" i="4" s="1"/>
  <c r="V141" i="4"/>
  <c r="AN141" i="4" s="1"/>
  <c r="V503" i="4"/>
  <c r="AN503" i="4" s="1"/>
  <c r="T465" i="4"/>
  <c r="AC465" i="4" s="1"/>
  <c r="AG465" i="4" s="1" a="1"/>
  <c r="AG465" i="4" s="1"/>
  <c r="V559" i="4"/>
  <c r="AN559" i="4" s="1"/>
  <c r="T860" i="4"/>
  <c r="AC860" i="4" s="1"/>
  <c r="AG860" i="4" s="1" a="1"/>
  <c r="AG860" i="4" s="1"/>
  <c r="V993" i="4"/>
  <c r="AN993" i="4" s="1"/>
  <c r="V866" i="4"/>
  <c r="AN866" i="4" s="1"/>
  <c r="T684" i="4"/>
  <c r="AC684" i="4" s="1"/>
  <c r="AG684" i="4" s="1" a="1"/>
  <c r="AG684" i="4" s="1"/>
  <c r="T1045" i="4"/>
  <c r="AC1045" i="4" s="1"/>
  <c r="V1121" i="4"/>
  <c r="AN1121" i="4" s="1"/>
  <c r="T1112" i="4"/>
  <c r="AC1112" i="4" s="1"/>
  <c r="AG1112" i="4" s="1" a="1"/>
  <c r="AG1112" i="4" s="1"/>
  <c r="V1217" i="4"/>
  <c r="AN1217" i="4" s="1"/>
  <c r="V1388" i="4"/>
  <c r="AN1388" i="4" s="1"/>
  <c r="V1432" i="4"/>
  <c r="AN1432" i="4" s="1"/>
  <c r="V1360" i="4"/>
  <c r="AN1360" i="4" s="1"/>
  <c r="T1129" i="4"/>
  <c r="AC1129" i="4" s="1"/>
  <c r="AG1129" i="4" s="1" a="1"/>
  <c r="AG1129" i="4" s="1"/>
  <c r="V1129" i="4"/>
  <c r="AN1129" i="4" s="1"/>
  <c r="T1395" i="4"/>
  <c r="V1395" i="4"/>
  <c r="AN1395" i="4" s="1"/>
  <c r="T1106" i="4"/>
  <c r="V1106" i="4"/>
  <c r="AN1106" i="4" s="1"/>
  <c r="T1200" i="4"/>
  <c r="V1411" i="4"/>
  <c r="AN1411" i="4" s="1"/>
  <c r="T1411" i="4"/>
  <c r="T1064" i="4"/>
  <c r="V1064" i="4"/>
  <c r="AN1064" i="4" s="1"/>
  <c r="V1006" i="4"/>
  <c r="AN1006" i="4" s="1"/>
  <c r="T1006" i="4"/>
  <c r="T878" i="4"/>
  <c r="AC878" i="4" s="1"/>
  <c r="AG878" i="4" s="1" a="1"/>
  <c r="AG878" i="4" s="1"/>
  <c r="V878" i="4"/>
  <c r="AN878" i="4" s="1"/>
  <c r="V698" i="4"/>
  <c r="AN698" i="4" s="1"/>
  <c r="T698" i="4"/>
  <c r="T1439" i="4"/>
  <c r="V1439" i="4"/>
  <c r="AN1439" i="4" s="1"/>
  <c r="T1391" i="4"/>
  <c r="AC1391" i="4" s="1"/>
  <c r="AG1391" i="4" s="1" a="1"/>
  <c r="AG1391" i="4" s="1"/>
  <c r="V1391" i="4"/>
  <c r="AN1391" i="4" s="1"/>
  <c r="T1327" i="4"/>
  <c r="AC1327" i="4" s="1"/>
  <c r="AG1327" i="4" s="1" a="1"/>
  <c r="AG1327" i="4" s="1"/>
  <c r="V1327" i="4"/>
  <c r="AN1327" i="4" s="1"/>
  <c r="T1254" i="4"/>
  <c r="AC1254" i="4" s="1"/>
  <c r="AG1254" i="4" s="1" a="1"/>
  <c r="AG1254" i="4" s="1"/>
  <c r="V1254" i="4"/>
  <c r="AN1254" i="4" s="1"/>
  <c r="T1161" i="4"/>
  <c r="AC1161" i="4" s="1"/>
  <c r="AG1161" i="4" s="1" a="1"/>
  <c r="AG1161" i="4" s="1"/>
  <c r="V1161" i="4"/>
  <c r="AN1161" i="4" s="1"/>
  <c r="T1054" i="4"/>
  <c r="V1054" i="4"/>
  <c r="AN1054" i="4" s="1"/>
  <c r="V1099" i="4"/>
  <c r="AN1099" i="4" s="1"/>
  <c r="T1099" i="4"/>
  <c r="AC1099" i="4" s="1"/>
  <c r="AG1099" i="4" s="1" a="1"/>
  <c r="AG1099" i="4" s="1"/>
  <c r="V1000" i="4"/>
  <c r="AN1000" i="4" s="1"/>
  <c r="T1000" i="4"/>
  <c r="AC1000" i="4" s="1"/>
  <c r="AG1000" i="4" s="1" a="1"/>
  <c r="AG1000" i="4" s="1"/>
  <c r="T877" i="4"/>
  <c r="T674" i="4"/>
  <c r="V674" i="4"/>
  <c r="AN674" i="4" s="1"/>
  <c r="T1044" i="4"/>
  <c r="AC1044" i="4" s="1"/>
  <c r="AG1044" i="4" s="1" a="1"/>
  <c r="AG1044" i="4" s="1"/>
  <c r="V1044" i="4"/>
  <c r="AN1044" i="4" s="1"/>
  <c r="T952" i="4"/>
  <c r="V952" i="4"/>
  <c r="AN952" i="4" s="1"/>
  <c r="T848" i="4"/>
  <c r="T1387" i="4"/>
  <c r="V1387" i="4"/>
  <c r="AN1387" i="4" s="1"/>
  <c r="V1333" i="4"/>
  <c r="AN1333" i="4" s="1"/>
  <c r="T990" i="4"/>
  <c r="AC990" i="4" s="1"/>
  <c r="AG990" i="4" s="1" a="1"/>
  <c r="AG990" i="4" s="1"/>
  <c r="T629" i="4"/>
  <c r="V629" i="4"/>
  <c r="AN629" i="4" s="1"/>
  <c r="T1071" i="4"/>
  <c r="V1071" i="4"/>
  <c r="AN1071" i="4" s="1"/>
  <c r="V840" i="4"/>
  <c r="AN840" i="4" s="1"/>
  <c r="T840" i="4"/>
  <c r="V744" i="4"/>
  <c r="AN744" i="4" s="1"/>
  <c r="V528" i="4"/>
  <c r="AN528" i="4" s="1"/>
  <c r="T589" i="4"/>
  <c r="AC589" i="4" s="1"/>
  <c r="AG589" i="4" s="1" a="1"/>
  <c r="AG589" i="4" s="1"/>
  <c r="V589" i="4"/>
  <c r="AN589" i="4" s="1"/>
  <c r="T388" i="4"/>
  <c r="AC388" i="4" s="1"/>
  <c r="AG388" i="4" s="1" a="1"/>
  <c r="AG388" i="4" s="1"/>
  <c r="V388" i="4"/>
  <c r="AN388" i="4" s="1"/>
  <c r="T1257" i="4"/>
  <c r="AC1257" i="4" s="1"/>
  <c r="AG1257" i="4" s="1" a="1"/>
  <c r="AG1257" i="4" s="1"/>
  <c r="T1171" i="4"/>
  <c r="AC1171" i="4" s="1"/>
  <c r="AG1171" i="4" s="1" a="1"/>
  <c r="AG1171" i="4" s="1"/>
  <c r="V1171" i="4"/>
  <c r="AN1171" i="4" s="1"/>
  <c r="T1125" i="4"/>
  <c r="V1125" i="4"/>
  <c r="AN1125" i="4" s="1"/>
  <c r="T1082" i="4"/>
  <c r="V1082" i="4"/>
  <c r="AN1082" i="4" s="1"/>
  <c r="T640" i="4"/>
  <c r="V640" i="4"/>
  <c r="AN640" i="4" s="1"/>
  <c r="V654" i="4"/>
  <c r="AN654" i="4" s="1"/>
  <c r="T654" i="4"/>
  <c r="AC654" i="4" s="1"/>
  <c r="AG654" i="4" s="1" a="1"/>
  <c r="AG654" i="4" s="1"/>
  <c r="V583" i="4"/>
  <c r="AN583" i="4" s="1"/>
  <c r="T583" i="4"/>
  <c r="T476" i="4"/>
  <c r="AC476" i="4" s="1"/>
  <c r="AG476" i="4" s="1" a="1"/>
  <c r="AG476" i="4" s="1"/>
  <c r="V476" i="4"/>
  <c r="AN476" i="4" s="1"/>
  <c r="V534" i="4"/>
  <c r="AN534" i="4" s="1"/>
  <c r="T534" i="4"/>
  <c r="AC534" i="4" s="1"/>
  <c r="AG534" i="4" s="1" a="1"/>
  <c r="AG534" i="4" s="1"/>
  <c r="T416" i="4"/>
  <c r="V416" i="4"/>
  <c r="AN416" i="4" s="1"/>
  <c r="T1318" i="4"/>
  <c r="AC1318" i="4" s="1"/>
  <c r="AG1318" i="4" s="1" a="1"/>
  <c r="AG1318" i="4" s="1"/>
  <c r="V1318" i="4"/>
  <c r="AN1318" i="4" s="1"/>
  <c r="T1274" i="4"/>
  <c r="AC1274" i="4" s="1"/>
  <c r="AG1274" i="4" s="1" a="1"/>
  <c r="AG1274" i="4" s="1"/>
  <c r="V1274" i="4"/>
  <c r="AN1274" i="4" s="1"/>
  <c r="T1210" i="4"/>
  <c r="V1210" i="4"/>
  <c r="AN1210" i="4" s="1"/>
  <c r="V1152" i="4"/>
  <c r="AN1152" i="4" s="1"/>
  <c r="T1152" i="4"/>
  <c r="AC1152" i="4" s="1"/>
  <c r="AG1152" i="4" s="1" a="1"/>
  <c r="AG1152" i="4" s="1"/>
  <c r="V1084" i="4"/>
  <c r="AN1084" i="4" s="1"/>
  <c r="T1084" i="4"/>
  <c r="T1028" i="4"/>
  <c r="V1028" i="4"/>
  <c r="AN1028" i="4" s="1"/>
  <c r="V958" i="4"/>
  <c r="AN958" i="4" s="1"/>
  <c r="T958" i="4"/>
  <c r="V662" i="4"/>
  <c r="AN662" i="4" s="1"/>
  <c r="T662" i="4"/>
  <c r="AC662" i="4" s="1"/>
  <c r="AG662" i="4" s="1" a="1"/>
  <c r="AG662" i="4" s="1"/>
  <c r="V494" i="4"/>
  <c r="AN494" i="4" s="1"/>
  <c r="T494" i="4"/>
  <c r="V371" i="4"/>
  <c r="AN371" i="4" s="1"/>
  <c r="T371" i="4"/>
  <c r="AC371" i="4" s="1"/>
  <c r="AG371" i="4" s="1" a="1"/>
  <c r="AG371" i="4" s="1"/>
  <c r="V806" i="4"/>
  <c r="AN806" i="4" s="1"/>
  <c r="V634" i="4"/>
  <c r="AN634" i="4" s="1"/>
  <c r="T634" i="4"/>
  <c r="V552" i="4"/>
  <c r="AN552" i="4" s="1"/>
  <c r="T444" i="4"/>
  <c r="AC444" i="4" s="1"/>
  <c r="AG444" i="4" s="1" a="1"/>
  <c r="AG444" i="4" s="1"/>
  <c r="V444" i="4"/>
  <c r="AN444" i="4" s="1"/>
  <c r="V364" i="4"/>
  <c r="AN364" i="4" s="1"/>
  <c r="T364" i="4"/>
  <c r="AC364" i="4" s="1"/>
  <c r="AG364" i="4" s="1" a="1"/>
  <c r="AG364" i="4" s="1"/>
  <c r="V292" i="4"/>
  <c r="AN292" i="4" s="1"/>
  <c r="T292" i="4"/>
  <c r="AC93" i="4"/>
  <c r="AG93" i="4" s="1" a="1"/>
  <c r="AG93" i="4" s="1"/>
  <c r="V758" i="4"/>
  <c r="AN758" i="4" s="1"/>
  <c r="T758" i="4"/>
  <c r="AC758" i="4" s="1"/>
  <c r="AG758" i="4" s="1" a="1"/>
  <c r="AG758" i="4" s="1"/>
  <c r="T665" i="4"/>
  <c r="V665" i="4"/>
  <c r="AN665" i="4" s="1"/>
  <c r="T487" i="4"/>
  <c r="V487" i="4"/>
  <c r="AN487" i="4" s="1"/>
  <c r="T220" i="4"/>
  <c r="V220" i="4"/>
  <c r="AN220" i="4" s="1"/>
  <c r="V238" i="4"/>
  <c r="AN238" i="4" s="1"/>
  <c r="T238" i="4"/>
  <c r="AC238" i="4" s="1"/>
  <c r="AG238" i="4" s="1" a="1"/>
  <c r="AG238" i="4" s="1"/>
  <c r="T817" i="4"/>
  <c r="V817" i="4"/>
  <c r="AN817" i="4" s="1"/>
  <c r="T746" i="4"/>
  <c r="AC746" i="4" s="1"/>
  <c r="AG746" i="4" s="1" a="1"/>
  <c r="AG746" i="4" s="1"/>
  <c r="V746" i="4"/>
  <c r="AN746" i="4" s="1"/>
  <c r="T641" i="4"/>
  <c r="V641" i="4"/>
  <c r="AN641" i="4" s="1"/>
  <c r="T422" i="4"/>
  <c r="V422" i="4"/>
  <c r="AN422" i="4" s="1"/>
  <c r="V457" i="4"/>
  <c r="AN457" i="4" s="1"/>
  <c r="T189" i="4"/>
  <c r="V189" i="4"/>
  <c r="AN189" i="4" s="1"/>
  <c r="V86" i="4"/>
  <c r="AN86" i="4" s="1"/>
  <c r="T86" i="4"/>
  <c r="T439" i="4"/>
  <c r="AC439" i="4" s="1"/>
  <c r="AG439" i="4" s="1" a="1"/>
  <c r="AG439" i="4" s="1"/>
  <c r="V439" i="4"/>
  <c r="AN439" i="4" s="1"/>
  <c r="T168" i="4"/>
  <c r="AC168" i="4" s="1"/>
  <c r="AG168" i="4" s="1" a="1"/>
  <c r="AG168" i="4" s="1"/>
  <c r="V168" i="4"/>
  <c r="AN168" i="4" s="1"/>
  <c r="T72" i="4"/>
  <c r="AC72" i="4" s="1"/>
  <c r="AG72" i="4" s="1" a="1"/>
  <c r="AG72" i="4" s="1"/>
  <c r="T32" i="4"/>
  <c r="V32" i="4"/>
  <c r="AN32" i="4" s="1"/>
  <c r="T590" i="4"/>
  <c r="V590" i="4"/>
  <c r="AN590" i="4" s="1"/>
  <c r="V516" i="4"/>
  <c r="AN516" i="4" s="1"/>
  <c r="T394" i="4"/>
  <c r="V394" i="4"/>
  <c r="AN394" i="4" s="1"/>
  <c r="T214" i="4"/>
  <c r="AC214" i="4" s="1"/>
  <c r="AG214" i="4" s="1" a="1"/>
  <c r="AG214" i="4" s="1"/>
  <c r="V214" i="4"/>
  <c r="AN214" i="4" s="1"/>
  <c r="T101" i="4"/>
  <c r="V101" i="4"/>
  <c r="AN101" i="4" s="1"/>
  <c r="T100" i="4"/>
  <c r="AC100" i="4" s="1"/>
  <c r="AG100" i="4" s="1" a="1"/>
  <c r="AG100" i="4" s="1"/>
  <c r="V100" i="4"/>
  <c r="AN100" i="4" s="1"/>
  <c r="T298" i="4"/>
  <c r="AC298" i="4" s="1"/>
  <c r="AG298" i="4" s="1" a="1"/>
  <c r="AG298" i="4" s="1"/>
  <c r="V297" i="4"/>
  <c r="AN297" i="4" s="1"/>
  <c r="T297" i="4"/>
  <c r="AC297" i="4" s="1"/>
  <c r="AG297" i="4" s="1" a="1"/>
  <c r="AG297" i="4" s="1"/>
  <c r="T156" i="4"/>
  <c r="V156" i="4"/>
  <c r="AN156" i="4" s="1"/>
  <c r="V98" i="4"/>
  <c r="AN98" i="4" s="1"/>
  <c r="T98" i="4"/>
  <c r="T140" i="4"/>
  <c r="V140" i="4"/>
  <c r="AN140" i="4" s="1"/>
  <c r="T53" i="4"/>
  <c r="V53" i="4"/>
  <c r="AN53" i="4" s="1"/>
  <c r="T1175" i="4"/>
  <c r="V1175" i="4"/>
  <c r="AN1175" i="4" s="1"/>
  <c r="T1281" i="4"/>
  <c r="V1281" i="4"/>
  <c r="AN1281" i="4" s="1"/>
  <c r="T762" i="4"/>
  <c r="AC762" i="4" s="1"/>
  <c r="AG762" i="4" s="1" a="1"/>
  <c r="AG762" i="4" s="1"/>
  <c r="V762" i="4"/>
  <c r="AN762" i="4" s="1"/>
  <c r="T1103" i="4"/>
  <c r="V1103" i="4"/>
  <c r="AN1103" i="4" s="1"/>
  <c r="T1218" i="4"/>
  <c r="V1218" i="4"/>
  <c r="AN1218" i="4" s="1"/>
  <c r="T1132" i="4"/>
  <c r="V1132" i="4"/>
  <c r="AN1132" i="4" s="1"/>
  <c r="T1283" i="4"/>
  <c r="AC1283" i="4" s="1"/>
  <c r="AG1283" i="4" s="1" a="1"/>
  <c r="AG1283" i="4" s="1"/>
  <c r="V1283" i="4"/>
  <c r="AN1283" i="4" s="1"/>
  <c r="V1441" i="4"/>
  <c r="AN1441" i="4" s="1"/>
  <c r="T1441" i="4"/>
  <c r="T1155" i="4"/>
  <c r="V1155" i="4"/>
  <c r="AN1155" i="4" s="1"/>
  <c r="T1358" i="4"/>
  <c r="AC1358" i="4" s="1"/>
  <c r="AG1358" i="4" s="1" a="1"/>
  <c r="AG1358" i="4" s="1"/>
  <c r="V1358" i="4"/>
  <c r="AN1358" i="4" s="1"/>
  <c r="T1174" i="4"/>
  <c r="AC1174" i="4" s="1"/>
  <c r="AG1174" i="4" s="1" a="1"/>
  <c r="AG1174" i="4" s="1"/>
  <c r="V1174" i="4"/>
  <c r="AN1174" i="4" s="1"/>
  <c r="T1326" i="4"/>
  <c r="V1326" i="4"/>
  <c r="AN1326" i="4" s="1"/>
  <c r="T1141" i="4"/>
  <c r="V1141" i="4"/>
  <c r="AN1141" i="4" s="1"/>
  <c r="T1097" i="4"/>
  <c r="AC1097" i="4" s="1"/>
  <c r="AG1097" i="4" s="1" a="1"/>
  <c r="AG1097" i="4" s="1"/>
  <c r="V1097" i="4"/>
  <c r="AN1097" i="4" s="1"/>
  <c r="T1055" i="4"/>
  <c r="V1055" i="4"/>
  <c r="AN1055" i="4" s="1"/>
  <c r="T1036" i="4"/>
  <c r="AC1036" i="4" s="1"/>
  <c r="AG1036" i="4" s="1" a="1"/>
  <c r="AG1036" i="4" s="1"/>
  <c r="V1036" i="4"/>
  <c r="AN1036" i="4" s="1"/>
  <c r="T366" i="4"/>
  <c r="V642" i="4"/>
  <c r="AN642" i="4" s="1"/>
  <c r="T642" i="4"/>
  <c r="AC642" i="4" s="1"/>
  <c r="AG642" i="4" s="1" a="1"/>
  <c r="AG642" i="4" s="1"/>
  <c r="T825" i="4"/>
  <c r="AC825" i="4" s="1"/>
  <c r="AG825" i="4" s="1" a="1"/>
  <c r="AG825" i="4" s="1"/>
  <c r="V825" i="4"/>
  <c r="AN825" i="4" s="1"/>
  <c r="V1405" i="4"/>
  <c r="AN1405" i="4" s="1"/>
  <c r="T333" i="4"/>
  <c r="AC333" i="4" s="1"/>
  <c r="AG333" i="4" s="1" a="1"/>
  <c r="AG333" i="4" s="1"/>
  <c r="V241" i="4"/>
  <c r="AN241" i="4" s="1"/>
  <c r="T354" i="4"/>
  <c r="AC354" i="4" s="1"/>
  <c r="AG354" i="4" s="1" a="1"/>
  <c r="AG354" i="4" s="1"/>
  <c r="T429" i="4"/>
  <c r="AC429" i="4" s="1"/>
  <c r="AG429" i="4" s="1" a="1"/>
  <c r="AG429" i="4" s="1"/>
  <c r="V446" i="4"/>
  <c r="AN446" i="4" s="1"/>
  <c r="T503" i="4"/>
  <c r="AC503" i="4" s="1"/>
  <c r="AG503" i="4" s="1" a="1"/>
  <c r="AG503" i="4" s="1"/>
  <c r="V578" i="4"/>
  <c r="AN578" i="4" s="1"/>
  <c r="V793" i="4"/>
  <c r="AN793" i="4" s="1"/>
  <c r="T559" i="4"/>
  <c r="AC559" i="4" s="1"/>
  <c r="AG559" i="4" s="1" a="1"/>
  <c r="AG559" i="4" s="1"/>
  <c r="T740" i="4"/>
  <c r="AC740" i="4" s="1"/>
  <c r="T993" i="4"/>
  <c r="AC993" i="4" s="1"/>
  <c r="AG993" i="4" s="1" a="1"/>
  <c r="AG993" i="4" s="1"/>
  <c r="V868" i="4"/>
  <c r="AN868" i="4" s="1"/>
  <c r="T1156" i="4"/>
  <c r="AC1156" i="4" s="1"/>
  <c r="AG1156" i="4" s="1" a="1"/>
  <c r="AG1156" i="4" s="1"/>
  <c r="T1121" i="4"/>
  <c r="AC1121" i="4" s="1"/>
  <c r="AG1121" i="4" s="1" a="1"/>
  <c r="AG1121" i="4" s="1"/>
  <c r="V1214" i="4"/>
  <c r="AN1214" i="4" s="1"/>
  <c r="T1217" i="4"/>
  <c r="AC1217" i="4" s="1"/>
  <c r="AG1217" i="4" s="1" a="1"/>
  <c r="AG1217" i="4" s="1"/>
  <c r="T1388" i="4"/>
  <c r="AC1388" i="4" s="1"/>
  <c r="AG1388" i="4" s="1" a="1"/>
  <c r="AG1388" i="4" s="1"/>
  <c r="T1432" i="4"/>
  <c r="AC1432" i="4" s="1"/>
  <c r="AG1432" i="4" s="1" a="1"/>
  <c r="AG1432" i="4" s="1"/>
  <c r="T1124" i="4"/>
  <c r="AC1124" i="4" s="1"/>
  <c r="AG1124" i="4" s="1" a="1"/>
  <c r="AG1124" i="4" s="1"/>
  <c r="T1360" i="4"/>
  <c r="AC1360" i="4" s="1"/>
  <c r="AG1360" i="4" s="1" a="1"/>
  <c r="AG1360" i="4" s="1"/>
  <c r="T1237" i="4"/>
  <c r="AC1237" i="4" s="1"/>
  <c r="AG1237" i="4" s="1" a="1"/>
  <c r="AG1237" i="4" s="1"/>
  <c r="V1237" i="4"/>
  <c r="AN1237" i="4" s="1"/>
  <c r="V1342" i="4"/>
  <c r="AN1342" i="4" s="1"/>
  <c r="T1342" i="4"/>
  <c r="T1399" i="4"/>
  <c r="AC1399" i="4" s="1"/>
  <c r="AG1399" i="4" s="1" a="1"/>
  <c r="AG1399" i="4" s="1"/>
  <c r="V1399" i="4"/>
  <c r="AN1399" i="4" s="1"/>
  <c r="T1246" i="4"/>
  <c r="AC1246" i="4" s="1"/>
  <c r="AG1246" i="4" s="1" a="1"/>
  <c r="AG1246" i="4" s="1"/>
  <c r="V1246" i="4"/>
  <c r="AN1246" i="4" s="1"/>
  <c r="V1419" i="4"/>
  <c r="AN1419" i="4" s="1"/>
  <c r="T1419" i="4"/>
  <c r="V1060" i="4"/>
  <c r="AN1060" i="4" s="1"/>
  <c r="T1060" i="4"/>
  <c r="AC1060" i="4" s="1"/>
  <c r="AG1060" i="4" s="1" a="1"/>
  <c r="AG1060" i="4" s="1"/>
  <c r="T885" i="4"/>
  <c r="V885" i="4"/>
  <c r="AN885" i="4" s="1"/>
  <c r="V734" i="4"/>
  <c r="AN734" i="4" s="1"/>
  <c r="T734" i="4"/>
  <c r="AC734" i="4" s="1"/>
  <c r="AG734" i="4" s="1" a="1"/>
  <c r="AG734" i="4" s="1"/>
  <c r="T1022" i="4"/>
  <c r="V1022" i="4"/>
  <c r="AN1022" i="4" s="1"/>
  <c r="T933" i="4"/>
  <c r="V933" i="4"/>
  <c r="AN933" i="4" s="1"/>
  <c r="T678" i="4"/>
  <c r="V678" i="4"/>
  <c r="AN678" i="4" s="1"/>
  <c r="T1434" i="4"/>
  <c r="V1434" i="4"/>
  <c r="AN1434" i="4" s="1"/>
  <c r="T1385" i="4"/>
  <c r="V1385" i="4"/>
  <c r="AN1385" i="4" s="1"/>
  <c r="T1323" i="4"/>
  <c r="V1323" i="4"/>
  <c r="AN1323" i="4" s="1"/>
  <c r="T664" i="4"/>
  <c r="V664" i="4"/>
  <c r="AN664" i="4" s="1"/>
  <c r="T1087" i="4"/>
  <c r="AC1087" i="4" s="1"/>
  <c r="AG1087" i="4" s="1" a="1"/>
  <c r="AG1087" i="4" s="1"/>
  <c r="T1040" i="4"/>
  <c r="V1040" i="4"/>
  <c r="AN1040" i="4" s="1"/>
  <c r="T1435" i="4"/>
  <c r="AC1435" i="4" s="1"/>
  <c r="AG1435" i="4" s="1" a="1"/>
  <c r="AG1435" i="4" s="1"/>
  <c r="V1435" i="4"/>
  <c r="AN1435" i="4" s="1"/>
  <c r="V1330" i="4"/>
  <c r="AN1330" i="4" s="1"/>
  <c r="T1330" i="4"/>
  <c r="V1222" i="4"/>
  <c r="AN1222" i="4" s="1"/>
  <c r="T1222" i="4"/>
  <c r="V1056" i="4"/>
  <c r="AN1056" i="4" s="1"/>
  <c r="T1056" i="4"/>
  <c r="V986" i="4"/>
  <c r="AN986" i="4" s="1"/>
  <c r="T766" i="4"/>
  <c r="V766" i="4"/>
  <c r="AN766" i="4" s="1"/>
  <c r="T597" i="4"/>
  <c r="V597" i="4"/>
  <c r="AN597" i="4" s="1"/>
  <c r="V928" i="4"/>
  <c r="AN928" i="4" s="1"/>
  <c r="T810" i="4"/>
  <c r="T700" i="4"/>
  <c r="V700" i="4"/>
  <c r="AN700" i="4" s="1"/>
  <c r="T730" i="4"/>
  <c r="AC730" i="4" s="1"/>
  <c r="AG730" i="4" s="1" a="1"/>
  <c r="AG730" i="4" s="1"/>
  <c r="V730" i="4"/>
  <c r="AN730" i="4" s="1"/>
  <c r="T680" i="4"/>
  <c r="AC680" i="4" s="1"/>
  <c r="AG680" i="4" s="1" a="1"/>
  <c r="AG680" i="4" s="1"/>
  <c r="V680" i="4"/>
  <c r="AN680" i="4" s="1"/>
  <c r="T599" i="4"/>
  <c r="AC599" i="4" s="1"/>
  <c r="AG599" i="4" s="1" a="1"/>
  <c r="AG599" i="4" s="1"/>
  <c r="V599" i="4"/>
  <c r="AN599" i="4" s="1"/>
  <c r="V518" i="4"/>
  <c r="AN518" i="4" s="1"/>
  <c r="T518" i="4"/>
  <c r="AC518" i="4" s="1"/>
  <c r="AG518" i="4" s="1" a="1"/>
  <c r="AG518" i="4" s="1"/>
  <c r="T438" i="4"/>
  <c r="V438" i="4"/>
  <c r="AN438" i="4" s="1"/>
  <c r="T584" i="4"/>
  <c r="V584" i="4"/>
  <c r="AN584" i="4" s="1"/>
  <c r="T362" i="4"/>
  <c r="AC362" i="4" s="1"/>
  <c r="AG362" i="4" s="1" a="1"/>
  <c r="AG362" i="4" s="1"/>
  <c r="V1319" i="4"/>
  <c r="AN1319" i="4" s="1"/>
  <c r="T1319" i="4"/>
  <c r="T1232" i="4"/>
  <c r="V1232" i="4"/>
  <c r="AN1232" i="4" s="1"/>
  <c r="T1122" i="4"/>
  <c r="AC1122" i="4" s="1"/>
  <c r="AG1122" i="4" s="1" a="1"/>
  <c r="AG1122" i="4" s="1"/>
  <c r="T1080" i="4"/>
  <c r="V1080" i="4"/>
  <c r="AN1080" i="4" s="1"/>
  <c r="T1010" i="4"/>
  <c r="V1010" i="4"/>
  <c r="AN1010" i="4" s="1"/>
  <c r="T949" i="4"/>
  <c r="V949" i="4"/>
  <c r="AN949" i="4" s="1"/>
  <c r="V756" i="4"/>
  <c r="AN756" i="4" s="1"/>
  <c r="T632" i="4"/>
  <c r="V632" i="4"/>
  <c r="AN632" i="4" s="1"/>
  <c r="T392" i="4"/>
  <c r="AC392" i="4" s="1"/>
  <c r="AG392" i="4" s="1" a="1"/>
  <c r="AG392" i="4" s="1"/>
  <c r="V392" i="4"/>
  <c r="AN392" i="4" s="1"/>
  <c r="T204" i="4"/>
  <c r="AC204" i="4" s="1"/>
  <c r="AG204" i="4" s="1" a="1"/>
  <c r="AG204" i="4" s="1"/>
  <c r="V204" i="4"/>
  <c r="AN204" i="4" s="1"/>
  <c r="T650" i="4"/>
  <c r="V650" i="4"/>
  <c r="AN650" i="4" s="1"/>
  <c r="T564" i="4"/>
  <c r="V564" i="4"/>
  <c r="AN564" i="4" s="1"/>
  <c r="V462" i="4"/>
  <c r="AN462" i="4" s="1"/>
  <c r="T462" i="4"/>
  <c r="T525" i="4"/>
  <c r="V525" i="4"/>
  <c r="AN525" i="4" s="1"/>
  <c r="T396" i="4"/>
  <c r="V396" i="4"/>
  <c r="AN396" i="4" s="1"/>
  <c r="T1314" i="4"/>
  <c r="V1268" i="4"/>
  <c r="AN1268" i="4" s="1"/>
  <c r="T1268" i="4"/>
  <c r="V1206" i="4"/>
  <c r="AN1206" i="4" s="1"/>
  <c r="T1206" i="4"/>
  <c r="AC1206" i="4" s="1"/>
  <c r="AG1206" i="4" s="1" a="1"/>
  <c r="AG1206" i="4" s="1"/>
  <c r="T1143" i="4"/>
  <c r="V1143" i="4"/>
  <c r="AN1143" i="4" s="1"/>
  <c r="T1004" i="4"/>
  <c r="AC1004" i="4" s="1"/>
  <c r="AG1004" i="4" s="1" a="1"/>
  <c r="AG1004" i="4" s="1"/>
  <c r="V1004" i="4"/>
  <c r="AN1004" i="4" s="1"/>
  <c r="T869" i="4"/>
  <c r="V869" i="4"/>
  <c r="AN869" i="4" s="1"/>
  <c r="T798" i="4"/>
  <c r="AC798" i="4" s="1"/>
  <c r="AG798" i="4" s="1" a="1"/>
  <c r="AG798" i="4" s="1"/>
  <c r="V798" i="4"/>
  <c r="AN798" i="4" s="1"/>
  <c r="V658" i="4"/>
  <c r="AN658" i="4" s="1"/>
  <c r="T658" i="4"/>
  <c r="AC658" i="4" s="1"/>
  <c r="AG658" i="4" s="1" a="1"/>
  <c r="AG658" i="4" s="1"/>
  <c r="T460" i="4"/>
  <c r="V89" i="4"/>
  <c r="AN89" i="4" s="1"/>
  <c r="T89" i="4"/>
  <c r="AC89" i="4" s="1"/>
  <c r="AG89" i="4" s="1" a="1"/>
  <c r="AG89" i="4" s="1"/>
  <c r="V712" i="4"/>
  <c r="AN712" i="4" s="1"/>
  <c r="V630" i="4"/>
  <c r="AN630" i="4" s="1"/>
  <c r="T630" i="4"/>
  <c r="T533" i="4"/>
  <c r="V533" i="4"/>
  <c r="AN533" i="4" s="1"/>
  <c r="V430" i="4"/>
  <c r="AN430" i="4" s="1"/>
  <c r="T430" i="4"/>
  <c r="AC430" i="4" s="1"/>
  <c r="AG430" i="4" s="1" a="1"/>
  <c r="AG430" i="4" s="1"/>
  <c r="V343" i="4"/>
  <c r="AN343" i="4" s="1"/>
  <c r="T343" i="4"/>
  <c r="T262" i="4"/>
  <c r="V262" i="4"/>
  <c r="AN262" i="4" s="1"/>
  <c r="V872" i="4"/>
  <c r="AN872" i="4" s="1"/>
  <c r="T872" i="4"/>
  <c r="V230" i="4"/>
  <c r="AN230" i="4" s="1"/>
  <c r="T230" i="4"/>
  <c r="V870" i="4"/>
  <c r="AN870" i="4" s="1"/>
  <c r="T694" i="4"/>
  <c r="AC694" i="4" s="1"/>
  <c r="AG694" i="4" s="1" a="1"/>
  <c r="AG694" i="4" s="1"/>
  <c r="V694" i="4"/>
  <c r="AN694" i="4" s="1"/>
  <c r="T638" i="4"/>
  <c r="AC638" i="4" s="1"/>
  <c r="AG638" i="4" s="1" a="1"/>
  <c r="AG638" i="4" s="1"/>
  <c r="V638" i="4"/>
  <c r="AN638" i="4" s="1"/>
  <c r="V544" i="4"/>
  <c r="AN544" i="4" s="1"/>
  <c r="T486" i="4"/>
  <c r="V486" i="4"/>
  <c r="AN486" i="4" s="1"/>
  <c r="T406" i="4"/>
  <c r="V406" i="4"/>
  <c r="AN406" i="4" s="1"/>
  <c r="T236" i="4"/>
  <c r="AC236" i="4" s="1"/>
  <c r="AG236" i="4" s="1" a="1"/>
  <c r="AG236" i="4" s="1"/>
  <c r="V236" i="4"/>
  <c r="AN236" i="4" s="1"/>
  <c r="T172" i="4"/>
  <c r="V172" i="4"/>
  <c r="AN172" i="4" s="1"/>
  <c r="T69" i="4"/>
  <c r="AC69" i="4" s="1"/>
  <c r="AG69" i="4" s="1" a="1"/>
  <c r="AG69" i="4" s="1"/>
  <c r="V69" i="4"/>
  <c r="AN69" i="4" s="1"/>
  <c r="T596" i="4"/>
  <c r="V596" i="4"/>
  <c r="AN596" i="4" s="1"/>
  <c r="T428" i="4"/>
  <c r="V359" i="4"/>
  <c r="AN359" i="4" s="1"/>
  <c r="T359" i="4"/>
  <c r="AC359" i="4" s="1"/>
  <c r="AG359" i="4" s="1" a="1"/>
  <c r="AG359" i="4" s="1"/>
  <c r="T283" i="4"/>
  <c r="V283" i="4"/>
  <c r="AN283" i="4" s="1"/>
  <c r="T237" i="4"/>
  <c r="V237" i="4"/>
  <c r="AN237" i="4" s="1"/>
  <c r="V163" i="4"/>
  <c r="AN163" i="4" s="1"/>
  <c r="T163" i="4"/>
  <c r="V130" i="4"/>
  <c r="AN130" i="4" s="1"/>
  <c r="T130" i="4"/>
  <c r="V26" i="4"/>
  <c r="AN26" i="4" s="1"/>
  <c r="T26" i="4"/>
  <c r="AC26" i="4" s="1"/>
  <c r="AG26" i="4" s="1" a="1"/>
  <c r="AG26" i="4" s="1"/>
  <c r="V91" i="4"/>
  <c r="AN91" i="4" s="1"/>
  <c r="T91" i="4"/>
  <c r="T218" i="4"/>
  <c r="V218" i="4"/>
  <c r="AN218" i="4" s="1"/>
  <c r="T104" i="4"/>
  <c r="AC104" i="4" s="1"/>
  <c r="AG104" i="4" s="1" a="1"/>
  <c r="AG104" i="4" s="1"/>
  <c r="T279" i="4"/>
  <c r="V279" i="4"/>
  <c r="AN279" i="4" s="1"/>
  <c r="T226" i="4"/>
  <c r="V166" i="4"/>
  <c r="AN166" i="4" s="1"/>
  <c r="T166" i="4"/>
  <c r="AC166" i="4" s="1"/>
  <c r="AG166" i="4" s="1" a="1"/>
  <c r="AG166" i="4" s="1"/>
  <c r="V154" i="4"/>
  <c r="AN154" i="4" s="1"/>
  <c r="T154" i="4"/>
  <c r="T175" i="4"/>
  <c r="V175" i="4"/>
  <c r="AN175" i="4" s="1"/>
  <c r="T127" i="4"/>
  <c r="V127" i="4"/>
  <c r="AN127" i="4" s="1"/>
  <c r="T992" i="4"/>
  <c r="AC992" i="4" s="1"/>
  <c r="AG992" i="4" s="1" a="1"/>
  <c r="AG992" i="4" s="1"/>
  <c r="V992" i="4"/>
  <c r="AN992" i="4" s="1"/>
  <c r="V1196" i="4"/>
  <c r="AN1196" i="4" s="1"/>
  <c r="T1196" i="4"/>
  <c r="AC1196" i="4" s="1"/>
  <c r="AG1196" i="4" s="1" a="1"/>
  <c r="AG1196" i="4" s="1"/>
  <c r="T1286" i="4"/>
  <c r="V1286" i="4"/>
  <c r="AN1286" i="4" s="1"/>
  <c r="V822" i="4"/>
  <c r="AN822" i="4" s="1"/>
  <c r="V1212" i="4"/>
  <c r="AN1212" i="4" s="1"/>
  <c r="T1212" i="4"/>
  <c r="V1108" i="4"/>
  <c r="AN1108" i="4" s="1"/>
  <c r="T1108" i="4"/>
  <c r="T577" i="4"/>
  <c r="V577" i="4"/>
  <c r="AN577" i="4" s="1"/>
  <c r="T1169" i="4"/>
  <c r="V1169" i="4"/>
  <c r="AN1169" i="4" s="1"/>
  <c r="V1397" i="4"/>
  <c r="AN1397" i="4" s="1"/>
  <c r="V1240" i="4"/>
  <c r="AN1240" i="4" s="1"/>
  <c r="T1240" i="4"/>
  <c r="AC1240" i="4" s="1"/>
  <c r="AG1240" i="4" s="1" a="1"/>
  <c r="AG1240" i="4" s="1"/>
  <c r="T1394" i="4"/>
  <c r="V1394" i="4"/>
  <c r="AN1394" i="4" s="1"/>
  <c r="T1181" i="4"/>
  <c r="V1181" i="4"/>
  <c r="AN1181" i="4" s="1"/>
  <c r="V1341" i="4"/>
  <c r="AN1341" i="4" s="1"/>
  <c r="V1406" i="4"/>
  <c r="AN1406" i="4" s="1"/>
  <c r="T1406" i="4"/>
  <c r="V75" i="4"/>
  <c r="AN75" i="4" s="1"/>
  <c r="V142" i="4"/>
  <c r="AN142" i="4" s="1"/>
  <c r="T420" i="4"/>
  <c r="AC420" i="4" s="1"/>
  <c r="AG420" i="4" s="1" a="1"/>
  <c r="AG420" i="4" s="1"/>
  <c r="V429" i="4"/>
  <c r="AN429" i="4" s="1"/>
  <c r="V925" i="4"/>
  <c r="AN925" i="4" s="1"/>
  <c r="V635" i="4"/>
  <c r="AN635" i="4" s="1"/>
  <c r="T1077" i="4"/>
  <c r="AC1077" i="4" s="1"/>
  <c r="AG1077" i="4" s="1" a="1"/>
  <c r="AG1077" i="4" s="1"/>
  <c r="V859" i="4"/>
  <c r="AN859" i="4" s="1"/>
  <c r="V923" i="4"/>
  <c r="AN923" i="4" s="1"/>
  <c r="V844" i="4"/>
  <c r="AN844" i="4" s="1"/>
  <c r="T1292" i="4"/>
  <c r="AC1292" i="4" s="1"/>
  <c r="AG1292" i="4" s="1" a="1"/>
  <c r="AG1292" i="4" s="1"/>
  <c r="T1405" i="4"/>
  <c r="AC1405" i="4" s="1"/>
  <c r="AG1405" i="4" s="1" a="1"/>
  <c r="AG1405" i="4" s="1"/>
  <c r="T1145" i="4"/>
  <c r="V1145" i="4"/>
  <c r="AN1145" i="4" s="1"/>
  <c r="T1355" i="4"/>
  <c r="V1355" i="4"/>
  <c r="AN1355" i="4" s="1"/>
  <c r="T1415" i="4"/>
  <c r="V1415" i="4"/>
  <c r="AN1415" i="4" s="1"/>
  <c r="V1134" i="4"/>
  <c r="AN1134" i="4" s="1"/>
  <c r="T1134" i="4"/>
  <c r="T1291" i="4"/>
  <c r="V1042" i="4"/>
  <c r="AN1042" i="4" s="1"/>
  <c r="T1042" i="4"/>
  <c r="T959" i="4"/>
  <c r="V959" i="4"/>
  <c r="AN959" i="4" s="1"/>
  <c r="V854" i="4"/>
  <c r="AN854" i="4" s="1"/>
  <c r="T690" i="4"/>
  <c r="AC690" i="4" s="1"/>
  <c r="AG690" i="4" s="1" a="1"/>
  <c r="AG690" i="4" s="1"/>
  <c r="V690" i="4"/>
  <c r="AN690" i="4" s="1"/>
  <c r="T912" i="4"/>
  <c r="T637" i="4"/>
  <c r="V637" i="4"/>
  <c r="AN637" i="4" s="1"/>
  <c r="T1421" i="4"/>
  <c r="T829" i="4"/>
  <c r="V616" i="4"/>
  <c r="AN616" i="4" s="1"/>
  <c r="T616" i="4"/>
  <c r="T973" i="4"/>
  <c r="T565" i="4"/>
  <c r="V565" i="4"/>
  <c r="AN565" i="4" s="1"/>
  <c r="T1007" i="4"/>
  <c r="V1007" i="4"/>
  <c r="AN1007" i="4" s="1"/>
  <c r="T926" i="4"/>
  <c r="V926" i="4"/>
  <c r="AN926" i="4" s="1"/>
  <c r="T797" i="4"/>
  <c r="T1370" i="4"/>
  <c r="V1370" i="4"/>
  <c r="AN1370" i="4" s="1"/>
  <c r="T1202" i="4"/>
  <c r="V1202" i="4"/>
  <c r="AN1202" i="4" s="1"/>
  <c r="T1137" i="4"/>
  <c r="AC1137" i="4" s="1"/>
  <c r="AG1137" i="4" s="1" a="1"/>
  <c r="AG1137" i="4" s="1"/>
  <c r="V1137" i="4"/>
  <c r="AN1137" i="4" s="1"/>
  <c r="V1020" i="4"/>
  <c r="AN1020" i="4" s="1"/>
  <c r="T1020" i="4"/>
  <c r="AC1020" i="4" s="1"/>
  <c r="AG1020" i="4" s="1" a="1"/>
  <c r="AG1020" i="4" s="1"/>
  <c r="V856" i="4"/>
  <c r="AN856" i="4" s="1"/>
  <c r="T856" i="4"/>
  <c r="V724" i="4"/>
  <c r="AN724" i="4" s="1"/>
  <c r="T920" i="4"/>
  <c r="V920" i="4"/>
  <c r="AN920" i="4" s="1"/>
  <c r="V648" i="4"/>
  <c r="AN648" i="4" s="1"/>
  <c r="T648" i="4"/>
  <c r="V720" i="4"/>
  <c r="AN720" i="4" s="1"/>
  <c r="T661" i="4"/>
  <c r="V502" i="4"/>
  <c r="AN502" i="4" s="1"/>
  <c r="T502" i="4"/>
  <c r="AC502" i="4" s="1"/>
  <c r="AG502" i="4" s="1" a="1"/>
  <c r="AG502" i="4" s="1"/>
  <c r="T555" i="4"/>
  <c r="V555" i="4"/>
  <c r="AN555" i="4" s="1"/>
  <c r="T320" i="4"/>
  <c r="V320" i="4"/>
  <c r="AN320" i="4" s="1"/>
  <c r="T1306" i="4"/>
  <c r="AC1306" i="4" s="1"/>
  <c r="AG1306" i="4" s="1" a="1"/>
  <c r="AG1306" i="4" s="1"/>
  <c r="V1306" i="4"/>
  <c r="AN1306" i="4" s="1"/>
  <c r="T1114" i="4"/>
  <c r="V1114" i="4"/>
  <c r="AN1114" i="4" s="1"/>
  <c r="T1068" i="4"/>
  <c r="V1068" i="4"/>
  <c r="AN1068" i="4" s="1"/>
  <c r="T809" i="4"/>
  <c r="AC809" i="4" s="1"/>
  <c r="AG809" i="4" s="1" a="1"/>
  <c r="AG809" i="4" s="1"/>
  <c r="V809" i="4"/>
  <c r="AN809" i="4" s="1"/>
  <c r="T742" i="4"/>
  <c r="AC742" i="4" s="1"/>
  <c r="AG742" i="4" s="1" a="1"/>
  <c r="AG742" i="4" s="1"/>
  <c r="V742" i="4"/>
  <c r="AN742" i="4" s="1"/>
  <c r="V471" i="4"/>
  <c r="AN471" i="4" s="1"/>
  <c r="T471" i="4"/>
  <c r="AC471" i="4" s="1"/>
  <c r="AG471" i="4" s="1" a="1"/>
  <c r="AG471" i="4" s="1"/>
  <c r="V732" i="4"/>
  <c r="AN732" i="4" s="1"/>
  <c r="V636" i="4"/>
  <c r="AN636" i="4" s="1"/>
  <c r="T636" i="4"/>
  <c r="T504" i="4"/>
  <c r="T1308" i="4"/>
  <c r="V1308" i="4"/>
  <c r="AN1308" i="4" s="1"/>
  <c r="V1116" i="4"/>
  <c r="AN1116" i="4" s="1"/>
  <c r="T1116" i="4"/>
  <c r="T991" i="4"/>
  <c r="V991" i="4"/>
  <c r="AN991" i="4" s="1"/>
  <c r="T573" i="4"/>
  <c r="V423" i="4"/>
  <c r="AN423" i="4" s="1"/>
  <c r="T423" i="4"/>
  <c r="V838" i="4"/>
  <c r="AN838" i="4" s="1"/>
  <c r="T778" i="4"/>
  <c r="V778" i="4"/>
  <c r="AN778" i="4" s="1"/>
  <c r="T514" i="4"/>
  <c r="AC514" i="4" s="1"/>
  <c r="AG514" i="4" s="1" a="1"/>
  <c r="AG514" i="4" s="1"/>
  <c r="V514" i="4"/>
  <c r="AN514" i="4" s="1"/>
  <c r="V329" i="4"/>
  <c r="AN329" i="4" s="1"/>
  <c r="T329" i="4"/>
  <c r="T250" i="4"/>
  <c r="V250" i="4"/>
  <c r="AN250" i="4" s="1"/>
  <c r="V864" i="4"/>
  <c r="AN864" i="4" s="1"/>
  <c r="T864" i="4"/>
  <c r="T818" i="4"/>
  <c r="T618" i="4"/>
  <c r="V618" i="4"/>
  <c r="AN618" i="4" s="1"/>
  <c r="T538" i="4"/>
  <c r="AC538" i="4" s="1"/>
  <c r="AG538" i="4" s="1" a="1"/>
  <c r="AG538" i="4" s="1"/>
  <c r="V538" i="4"/>
  <c r="AN538" i="4" s="1"/>
  <c r="T305" i="4"/>
  <c r="AC305" i="4" s="1"/>
  <c r="AG305" i="4" s="1" a="1"/>
  <c r="AG305" i="4" s="1"/>
  <c r="V305" i="4"/>
  <c r="AN305" i="4" s="1"/>
  <c r="V85" i="4"/>
  <c r="AN85" i="4" s="1"/>
  <c r="T85" i="4"/>
  <c r="T861" i="4"/>
  <c r="T786" i="4"/>
  <c r="V786" i="4"/>
  <c r="AN786" i="4" s="1"/>
  <c r="V602" i="4"/>
  <c r="AN602" i="4" s="1"/>
  <c r="V526" i="4"/>
  <c r="AN526" i="4" s="1"/>
  <c r="T526" i="4"/>
  <c r="AC526" i="4" s="1"/>
  <c r="AG526" i="4" s="1" a="1"/>
  <c r="AG526" i="4" s="1"/>
  <c r="T143" i="4"/>
  <c r="V143" i="4"/>
  <c r="AN143" i="4" s="1"/>
  <c r="T580" i="4"/>
  <c r="V580" i="4"/>
  <c r="AN580" i="4" s="1"/>
  <c r="T350" i="4"/>
  <c r="V350" i="4"/>
  <c r="AN350" i="4" s="1"/>
  <c r="T224" i="4"/>
  <c r="V224" i="4"/>
  <c r="AN224" i="4" s="1"/>
  <c r="T560" i="4"/>
  <c r="V560" i="4"/>
  <c r="AN560" i="4" s="1"/>
  <c r="T501" i="4"/>
  <c r="V501" i="4"/>
  <c r="AN501" i="4" s="1"/>
  <c r="T315" i="4"/>
  <c r="V315" i="4"/>
  <c r="AN315" i="4" s="1"/>
  <c r="V66" i="4"/>
  <c r="AN66" i="4" s="1"/>
  <c r="T66" i="4"/>
  <c r="T240" i="4"/>
  <c r="T70" i="4"/>
  <c r="AC70" i="4" s="1"/>
  <c r="AG70" i="4" s="1" a="1"/>
  <c r="AG70" i="4" s="1"/>
  <c r="V70" i="4"/>
  <c r="AN70" i="4" s="1"/>
  <c r="T282" i="4"/>
  <c r="V282" i="4"/>
  <c r="AN282" i="4" s="1"/>
  <c r="T192" i="4"/>
  <c r="V192" i="4"/>
  <c r="AN192" i="4" s="1"/>
  <c r="T261" i="4"/>
  <c r="V261" i="4"/>
  <c r="AN261" i="4" s="1"/>
  <c r="V206" i="4"/>
  <c r="AN206" i="4" s="1"/>
  <c r="T206" i="4"/>
  <c r="AC206" i="4" s="1"/>
  <c r="AG206" i="4" s="1" a="1"/>
  <c r="AG206" i="4" s="1"/>
  <c r="T227" i="4"/>
  <c r="V227" i="4"/>
  <c r="AN227" i="4" s="1"/>
  <c r="T111" i="4"/>
  <c r="V111" i="4"/>
  <c r="AN111" i="4" s="1"/>
  <c r="T36" i="4"/>
  <c r="V36" i="4"/>
  <c r="AN36" i="4" s="1"/>
  <c r="T1221" i="4"/>
  <c r="V1221" i="4"/>
  <c r="AN1221" i="4" s="1"/>
  <c r="T1309" i="4"/>
  <c r="V1309" i="4"/>
  <c r="AN1309" i="4" s="1"/>
  <c r="V996" i="4"/>
  <c r="AN996" i="4" s="1"/>
  <c r="T996" i="4"/>
  <c r="AC996" i="4" s="1"/>
  <c r="AG996" i="4" s="1" a="1"/>
  <c r="AG996" i="4" s="1"/>
  <c r="T1243" i="4"/>
  <c r="T1149" i="4"/>
  <c r="V1149" i="4"/>
  <c r="AN1149" i="4" s="1"/>
  <c r="T1259" i="4"/>
  <c r="V1259" i="4"/>
  <c r="AN1259" i="4" s="1"/>
  <c r="V1365" i="4"/>
  <c r="AN1365" i="4" s="1"/>
  <c r="T1409" i="4"/>
  <c r="V1409" i="4"/>
  <c r="AN1409" i="4" s="1"/>
  <c r="T1414" i="4"/>
  <c r="V1414" i="4"/>
  <c r="AN1414" i="4" s="1"/>
  <c r="V1100" i="4"/>
  <c r="AN1100" i="4" s="1"/>
  <c r="T1100" i="4"/>
  <c r="V1438" i="4"/>
  <c r="AN1438" i="4" s="1"/>
  <c r="T1438" i="4"/>
  <c r="AC1438" i="4" s="1"/>
  <c r="AG1438" i="4" s="1" a="1"/>
  <c r="AG1438" i="4" s="1"/>
  <c r="T1256" i="4"/>
  <c r="V1256" i="4"/>
  <c r="AN1256" i="4" s="1"/>
  <c r="T1052" i="4"/>
  <c r="V1052" i="4"/>
  <c r="AN1052" i="4" s="1"/>
  <c r="V1018" i="4"/>
  <c r="AN1018" i="4" s="1"/>
  <c r="T1379" i="4"/>
  <c r="V1379" i="4"/>
  <c r="AN1379" i="4" s="1"/>
  <c r="T1016" i="4"/>
  <c r="V1016" i="4"/>
  <c r="AN1016" i="4" s="1"/>
  <c r="V738" i="4"/>
  <c r="AN738" i="4" s="1"/>
  <c r="T738" i="4"/>
  <c r="AC738" i="4" s="1"/>
  <c r="AG738" i="4" s="1" a="1"/>
  <c r="AG738" i="4" s="1"/>
  <c r="T802" i="4"/>
  <c r="T941" i="4"/>
  <c r="T380" i="4"/>
  <c r="V380" i="4"/>
  <c r="AN380" i="4" s="1"/>
  <c r="V331" i="4"/>
  <c r="AN331" i="4" s="1"/>
  <c r="T331" i="4"/>
  <c r="T1201" i="4"/>
  <c r="V1201" i="4"/>
  <c r="AN1201" i="4" s="1"/>
  <c r="V445" i="4"/>
  <c r="AN445" i="4" s="1"/>
  <c r="T445" i="4"/>
  <c r="T622" i="4"/>
  <c r="V622" i="4"/>
  <c r="AN622" i="4" s="1"/>
  <c r="T311" i="4"/>
  <c r="V311" i="4"/>
  <c r="AN311" i="4" s="1"/>
  <c r="T309" i="4"/>
  <c r="V309" i="4"/>
  <c r="AN309" i="4" s="1"/>
  <c r="V591" i="4"/>
  <c r="AN591" i="4" s="1"/>
  <c r="T591" i="4"/>
  <c r="AC591" i="4" s="1"/>
  <c r="AG591" i="4" s="1" a="1"/>
  <c r="AG591" i="4" s="1"/>
  <c r="T277" i="4"/>
  <c r="V277" i="4"/>
  <c r="AN277" i="4" s="1"/>
  <c r="T568" i="4"/>
  <c r="V568" i="4"/>
  <c r="AN568" i="4" s="1"/>
  <c r="T270" i="4"/>
  <c r="V270" i="4"/>
  <c r="AN270" i="4" s="1"/>
  <c r="T285" i="4"/>
  <c r="T273" i="4"/>
  <c r="AC273" i="4" s="1"/>
  <c r="AG273" i="4" s="1" a="1"/>
  <c r="AG273" i="4" s="1"/>
  <c r="V273" i="4"/>
  <c r="AN273" i="4" s="1"/>
  <c r="V83" i="4"/>
  <c r="AN83" i="4" s="1"/>
  <c r="T83" i="4"/>
  <c r="AC83" i="4" s="1"/>
  <c r="AG83" i="4" s="1" a="1"/>
  <c r="AG83" i="4" s="1"/>
  <c r="V918" i="4"/>
  <c r="AN918" i="4" s="1"/>
  <c r="V1239" i="4"/>
  <c r="AN1239" i="4" s="1"/>
  <c r="T1239" i="4"/>
  <c r="T697" i="4"/>
  <c r="V697" i="4"/>
  <c r="AN697" i="4" s="1"/>
  <c r="V1351" i="4"/>
  <c r="AN1351" i="4" s="1"/>
  <c r="T1351" i="4"/>
  <c r="T75" i="4"/>
  <c r="AC75" i="4" s="1"/>
  <c r="AG75" i="4" s="1" a="1"/>
  <c r="AG75" i="4" s="1"/>
  <c r="V59" i="4"/>
  <c r="AN59" i="4" s="1"/>
  <c r="T142" i="4"/>
  <c r="AC142" i="4" s="1"/>
  <c r="AG142" i="4" s="1" a="1"/>
  <c r="AG142" i="4" s="1"/>
  <c r="T383" i="4"/>
  <c r="AC383" i="4" s="1"/>
  <c r="AG383" i="4" s="1" a="1"/>
  <c r="AG383" i="4" s="1"/>
  <c r="V488" i="4"/>
  <c r="AN488" i="4" s="1"/>
  <c r="V355" i="4"/>
  <c r="AN355" i="4" s="1"/>
  <c r="V523" i="4"/>
  <c r="AN523" i="4" s="1"/>
  <c r="V656" i="4"/>
  <c r="AN656" i="4" s="1"/>
  <c r="V787" i="4"/>
  <c r="AN787" i="4" s="1"/>
  <c r="V508" i="4"/>
  <c r="AN508" i="4" s="1"/>
  <c r="T635" i="4"/>
  <c r="AC635" i="4" s="1"/>
  <c r="AG635" i="4" s="1" a="1"/>
  <c r="AG635" i="4" s="1"/>
  <c r="T481" i="4"/>
  <c r="AC481" i="4" s="1"/>
  <c r="AG481" i="4" s="1" a="1"/>
  <c r="AG481" i="4" s="1"/>
  <c r="V971" i="4"/>
  <c r="AN971" i="4" s="1"/>
  <c r="V983" i="4"/>
  <c r="AN983" i="4" s="1"/>
  <c r="V1117" i="4"/>
  <c r="AN1117" i="4" s="1"/>
  <c r="V1043" i="4"/>
  <c r="AN1043" i="4" s="1"/>
  <c r="T844" i="4"/>
  <c r="AC844" i="4" s="1"/>
  <c r="AG844" i="4" s="1" a="1"/>
  <c r="AG844" i="4" s="1"/>
  <c r="V1295" i="4"/>
  <c r="AN1295" i="4" s="1"/>
  <c r="T1157" i="4"/>
  <c r="V1157" i="4"/>
  <c r="AN1157" i="4" s="1"/>
  <c r="V1269" i="4"/>
  <c r="AN1269" i="4" s="1"/>
  <c r="T1269" i="4"/>
  <c r="AC1269" i="4" s="1"/>
  <c r="AG1269" i="4" s="1" a="1"/>
  <c r="AG1269" i="4" s="1"/>
  <c r="T1359" i="4"/>
  <c r="AC1359" i="4" s="1"/>
  <c r="AG1359" i="4" s="1" a="1"/>
  <c r="AG1359" i="4" s="1"/>
  <c r="V1359" i="4"/>
  <c r="AN1359" i="4" s="1"/>
  <c r="T1167" i="4"/>
  <c r="V1167" i="4"/>
  <c r="AN1167" i="4" s="1"/>
  <c r="V1303" i="4"/>
  <c r="AN1303" i="4" s="1"/>
  <c r="T1303" i="4"/>
  <c r="AC1303" i="4" s="1"/>
  <c r="AG1303" i="4" s="1" a="1"/>
  <c r="AG1303" i="4" s="1"/>
  <c r="T1039" i="4"/>
  <c r="V1039" i="4"/>
  <c r="AN1039" i="4" s="1"/>
  <c r="T831" i="4"/>
  <c r="V831" i="4"/>
  <c r="AN831" i="4" s="1"/>
  <c r="V980" i="4"/>
  <c r="AN980" i="4" s="1"/>
  <c r="T980" i="4"/>
  <c r="T794" i="4"/>
  <c r="V794" i="4"/>
  <c r="AN794" i="4" s="1"/>
  <c r="T541" i="4"/>
  <c r="V541" i="4"/>
  <c r="AN541" i="4" s="1"/>
  <c r="T1350" i="4"/>
  <c r="V1350" i="4"/>
  <c r="AN1350" i="4" s="1"/>
  <c r="T1297" i="4"/>
  <c r="V1297" i="4"/>
  <c r="AN1297" i="4" s="1"/>
  <c r="T1227" i="4"/>
  <c r="V1227" i="4"/>
  <c r="AN1227" i="4" s="1"/>
  <c r="T1102" i="4"/>
  <c r="T901" i="4"/>
  <c r="V901" i="4"/>
  <c r="AN901" i="4" s="1"/>
  <c r="V570" i="4"/>
  <c r="AN570" i="4" s="1"/>
  <c r="V966" i="4"/>
  <c r="AN966" i="4" s="1"/>
  <c r="V752" i="4"/>
  <c r="AN752" i="4" s="1"/>
  <c r="T483" i="4"/>
  <c r="V483" i="4"/>
  <c r="AN483" i="4" s="1"/>
  <c r="T995" i="4"/>
  <c r="V995" i="4"/>
  <c r="AN995" i="4" s="1"/>
  <c r="V790" i="4"/>
  <c r="AN790" i="4" s="1"/>
  <c r="T790" i="4"/>
  <c r="T1423" i="4"/>
  <c r="AC1423" i="4" s="1"/>
  <c r="AG1423" i="4" s="1" a="1"/>
  <c r="AG1423" i="4" s="1"/>
  <c r="V1423" i="4"/>
  <c r="AN1423" i="4" s="1"/>
  <c r="T1275" i="4"/>
  <c r="V1199" i="4"/>
  <c r="AN1199" i="4" s="1"/>
  <c r="T1199" i="4"/>
  <c r="V1120" i="4"/>
  <c r="AN1120" i="4" s="1"/>
  <c r="T1120" i="4"/>
  <c r="V934" i="4"/>
  <c r="AN934" i="4" s="1"/>
  <c r="V702" i="4"/>
  <c r="AN702" i="4" s="1"/>
  <c r="T702" i="4"/>
  <c r="T1023" i="4"/>
  <c r="V1023" i="4"/>
  <c r="AN1023" i="4" s="1"/>
  <c r="T593" i="4"/>
  <c r="V593" i="4"/>
  <c r="AN593" i="4" s="1"/>
  <c r="V716" i="4"/>
  <c r="AN716" i="4" s="1"/>
  <c r="T567" i="4"/>
  <c r="AC567" i="4" s="1"/>
  <c r="AG567" i="4" s="1" a="1"/>
  <c r="AG567" i="4" s="1"/>
  <c r="V567" i="4"/>
  <c r="AN567" i="4" s="1"/>
  <c r="T625" i="4"/>
  <c r="V625" i="4"/>
  <c r="AN625" i="4" s="1"/>
  <c r="T546" i="4"/>
  <c r="AC546" i="4" s="1"/>
  <c r="AG546" i="4" s="1" a="1"/>
  <c r="AG546" i="4" s="1"/>
  <c r="V546" i="4"/>
  <c r="AN546" i="4" s="1"/>
  <c r="T314" i="4"/>
  <c r="V314" i="4"/>
  <c r="AN314" i="4" s="1"/>
  <c r="T1300" i="4"/>
  <c r="V1300" i="4"/>
  <c r="AN1300" i="4" s="1"/>
  <c r="T1110" i="4"/>
  <c r="V1066" i="4"/>
  <c r="AN1066" i="4" s="1"/>
  <c r="T1066" i="4"/>
  <c r="T910" i="4"/>
  <c r="AC910" i="4" s="1"/>
  <c r="AG910" i="4" s="1" a="1"/>
  <c r="AG910" i="4" s="1"/>
  <c r="V910" i="4"/>
  <c r="AN910" i="4" s="1"/>
  <c r="T455" i="4"/>
  <c r="V455" i="4"/>
  <c r="AN455" i="4" s="1"/>
  <c r="T368" i="4"/>
  <c r="V368" i="4"/>
  <c r="AN368" i="4" s="1"/>
  <c r="V714" i="4"/>
  <c r="AN714" i="4" s="1"/>
  <c r="T714" i="4"/>
  <c r="AC714" i="4" s="1"/>
  <c r="AG714" i="4" s="1" a="1"/>
  <c r="AG714" i="4" s="1"/>
  <c r="T530" i="4"/>
  <c r="AC530" i="4" s="1"/>
  <c r="AG530" i="4" s="1" a="1"/>
  <c r="AG530" i="4" s="1"/>
  <c r="V530" i="4"/>
  <c r="AN530" i="4" s="1"/>
  <c r="T386" i="4"/>
  <c r="AC386" i="4" s="1"/>
  <c r="AG386" i="4" s="1" a="1"/>
  <c r="AG386" i="4" s="1"/>
  <c r="V386" i="4"/>
  <c r="AN386" i="4" s="1"/>
  <c r="T164" i="4"/>
  <c r="AC164" i="4" s="1"/>
  <c r="AG164" i="4" s="1" a="1"/>
  <c r="AG164" i="4" s="1"/>
  <c r="V164" i="4"/>
  <c r="AN164" i="4" s="1"/>
  <c r="T480" i="4"/>
  <c r="V480" i="4"/>
  <c r="AN480" i="4" s="1"/>
  <c r="T1245" i="4"/>
  <c r="V1245" i="4"/>
  <c r="AN1245" i="4" s="1"/>
  <c r="T1193" i="4"/>
  <c r="V1193" i="4"/>
  <c r="AN1193" i="4" s="1"/>
  <c r="T1113" i="4"/>
  <c r="V1113" i="4"/>
  <c r="AN1113" i="4" s="1"/>
  <c r="V988" i="4"/>
  <c r="AN988" i="4" s="1"/>
  <c r="T988" i="4"/>
  <c r="AC988" i="4" s="1"/>
  <c r="AG988" i="4" s="1" a="1"/>
  <c r="AG988" i="4" s="1"/>
  <c r="T917" i="4"/>
  <c r="V917" i="4"/>
  <c r="AN917" i="4" s="1"/>
  <c r="T557" i="4"/>
  <c r="AC557" i="4" s="1"/>
  <c r="AG557" i="4" s="1" a="1"/>
  <c r="AG557" i="4" s="1"/>
  <c r="V557" i="4"/>
  <c r="AN557" i="4" s="1"/>
  <c r="T415" i="4"/>
  <c r="AC415" i="4" s="1"/>
  <c r="AG415" i="4" s="1" a="1"/>
  <c r="AG415" i="4" s="1"/>
  <c r="V415" i="4"/>
  <c r="AN415" i="4" s="1"/>
  <c r="T612" i="4"/>
  <c r="V612" i="4"/>
  <c r="AN612" i="4" s="1"/>
  <c r="T402" i="4"/>
  <c r="T312" i="4"/>
  <c r="AC312" i="4" s="1"/>
  <c r="AG312" i="4" s="1" a="1"/>
  <c r="AG312" i="4" s="1"/>
  <c r="V312" i="4"/>
  <c r="AN312" i="4" s="1"/>
  <c r="T862" i="4"/>
  <c r="V862" i="4"/>
  <c r="AN862" i="4" s="1"/>
  <c r="T726" i="4"/>
  <c r="AC726" i="4" s="1"/>
  <c r="AG726" i="4" s="1" a="1"/>
  <c r="AG726" i="4" s="1"/>
  <c r="V726" i="4"/>
  <c r="AN726" i="4" s="1"/>
  <c r="T615" i="4"/>
  <c r="AC615" i="4" s="1"/>
  <c r="AG615" i="4" s="1" a="1"/>
  <c r="AG615" i="4" s="1"/>
  <c r="V615" i="4"/>
  <c r="AN615" i="4" s="1"/>
  <c r="T280" i="4"/>
  <c r="V280" i="4"/>
  <c r="AN280" i="4" s="1"/>
  <c r="T40" i="4"/>
  <c r="AC40" i="4" s="1"/>
  <c r="AG40" i="4" s="1" a="1"/>
  <c r="AG40" i="4" s="1"/>
  <c r="V40" i="4"/>
  <c r="AN40" i="4" s="1"/>
  <c r="V782" i="4"/>
  <c r="AN782" i="4" s="1"/>
  <c r="T782" i="4"/>
  <c r="T718" i="4"/>
  <c r="AC718" i="4" s="1"/>
  <c r="AG718" i="4" s="1" a="1"/>
  <c r="AG718" i="4" s="1"/>
  <c r="V718" i="4"/>
  <c r="AN718" i="4" s="1"/>
  <c r="T594" i="4"/>
  <c r="T454" i="4"/>
  <c r="AC454" i="4" s="1"/>
  <c r="AG454" i="4" s="1" a="1"/>
  <c r="AG454" i="4" s="1"/>
  <c r="V454" i="4"/>
  <c r="AN454" i="4" s="1"/>
  <c r="T356" i="4"/>
  <c r="V356" i="4"/>
  <c r="AN356" i="4" s="1"/>
  <c r="V295" i="4"/>
  <c r="AN295" i="4" s="1"/>
  <c r="T295" i="4"/>
  <c r="AC295" i="4" s="1"/>
  <c r="AG295" i="4" s="1" a="1"/>
  <c r="AG295" i="4" s="1"/>
  <c r="T334" i="4"/>
  <c r="V235" i="4"/>
  <c r="AN235" i="4" s="1"/>
  <c r="T235" i="4"/>
  <c r="AC235" i="4" s="1"/>
  <c r="AG235" i="4" s="1" a="1"/>
  <c r="AG235" i="4" s="1"/>
  <c r="V135" i="4"/>
  <c r="AN135" i="4" s="1"/>
  <c r="T135" i="4"/>
  <c r="T60" i="4"/>
  <c r="V60" i="4"/>
  <c r="AN60" i="4" s="1"/>
  <c r="V138" i="4"/>
  <c r="AN138" i="4" s="1"/>
  <c r="T138" i="4"/>
  <c r="T569" i="4"/>
  <c r="T473" i="4"/>
  <c r="AC473" i="4" s="1"/>
  <c r="AG473" i="4" s="1" a="1"/>
  <c r="AG473" i="4" s="1"/>
  <c r="V473" i="4"/>
  <c r="AN473" i="4" s="1"/>
  <c r="T330" i="4"/>
  <c r="AC330" i="4" s="1"/>
  <c r="AG330" i="4" s="1" a="1"/>
  <c r="AG330" i="4" s="1"/>
  <c r="T269" i="4"/>
  <c r="AC269" i="4" s="1"/>
  <c r="AG269" i="4" s="1" a="1"/>
  <c r="AG269" i="4" s="1"/>
  <c r="V269" i="4"/>
  <c r="AN269" i="4" s="1"/>
  <c r="T28" i="4"/>
  <c r="V28" i="4"/>
  <c r="AN28" i="4" s="1"/>
  <c r="T88" i="4"/>
  <c r="V88" i="4"/>
  <c r="AN88" i="4" s="1"/>
  <c r="V548" i="4"/>
  <c r="AN548" i="4" s="1"/>
  <c r="T498" i="4"/>
  <c r="V498" i="4"/>
  <c r="AN498" i="4" s="1"/>
  <c r="T419" i="4"/>
  <c r="V419" i="4"/>
  <c r="AN419" i="4" s="1"/>
  <c r="T160" i="4"/>
  <c r="V160" i="4"/>
  <c r="AN160" i="4" s="1"/>
  <c r="T44" i="4"/>
  <c r="V44" i="4"/>
  <c r="AN44" i="4" s="1"/>
  <c r="T144" i="4"/>
  <c r="V144" i="4"/>
  <c r="AN144" i="4" s="1"/>
  <c r="T24" i="4"/>
  <c r="V24" i="4"/>
  <c r="AN24" i="4" s="1"/>
  <c r="V268" i="4"/>
  <c r="AN268" i="4" s="1"/>
  <c r="V167" i="4"/>
  <c r="AN167" i="4" s="1"/>
  <c r="T167" i="4"/>
  <c r="T56" i="4"/>
  <c r="V56" i="4"/>
  <c r="AN56" i="4" s="1"/>
  <c r="T256" i="4"/>
  <c r="AC256" i="4" s="1"/>
  <c r="AG256" i="4" s="1" a="1"/>
  <c r="AG256" i="4" s="1"/>
  <c r="V256" i="4"/>
  <c r="AN256" i="4" s="1"/>
  <c r="V19" i="4"/>
  <c r="AN19" i="4" s="1"/>
  <c r="T128" i="4"/>
  <c r="AC128" i="4" s="1"/>
  <c r="AG128" i="4" s="1" a="1"/>
  <c r="AG128" i="4" s="1"/>
  <c r="V128" i="4"/>
  <c r="AN128" i="4" s="1"/>
  <c r="V54" i="4"/>
  <c r="AN54" i="4" s="1"/>
  <c r="T54" i="4"/>
  <c r="T34" i="4"/>
  <c r="V34" i="4"/>
  <c r="AN34" i="4" s="1"/>
  <c r="T1107" i="4"/>
  <c r="V1248" i="4"/>
  <c r="AN1248" i="4" s="1"/>
  <c r="T1248" i="4"/>
  <c r="V536" i="4"/>
  <c r="AN536" i="4" s="1"/>
  <c r="T1154" i="4"/>
  <c r="V1272" i="4"/>
  <c r="AN1272" i="4" s="1"/>
  <c r="T1272" i="4"/>
  <c r="T837" i="4"/>
  <c r="V837" i="4"/>
  <c r="AN837" i="4" s="1"/>
  <c r="V1373" i="4"/>
  <c r="AN1373" i="4" s="1"/>
  <c r="V974" i="4"/>
  <c r="AN974" i="4" s="1"/>
  <c r="T974" i="4"/>
  <c r="AC974" i="4" s="1"/>
  <c r="AG974" i="4" s="1" a="1"/>
  <c r="AG974" i="4" s="1"/>
  <c r="T1190" i="4"/>
  <c r="V1190" i="4"/>
  <c r="AN1190" i="4" s="1"/>
  <c r="T1422" i="4"/>
  <c r="V1422" i="4"/>
  <c r="AN1422" i="4" s="1"/>
  <c r="T1109" i="4"/>
  <c r="V1109" i="4"/>
  <c r="AN1109" i="4" s="1"/>
  <c r="T1290" i="4"/>
  <c r="AC1290" i="4" s="1"/>
  <c r="AG1290" i="4" s="1" a="1"/>
  <c r="AG1290" i="4" s="1"/>
  <c r="V1290" i="4"/>
  <c r="AN1290" i="4" s="1"/>
  <c r="V1367" i="4"/>
  <c r="AN1367" i="4" s="1"/>
  <c r="T1367" i="4"/>
  <c r="T1442" i="4"/>
  <c r="AC1442" i="4" s="1"/>
  <c r="AG1442" i="4" s="1" a="1"/>
  <c r="AG1442" i="4" s="1"/>
  <c r="T1410" i="4"/>
  <c r="AC1410" i="4" s="1"/>
  <c r="AG1410" i="4" s="1" a="1"/>
  <c r="AG1410" i="4" s="1"/>
  <c r="T975" i="4"/>
  <c r="V975" i="4"/>
  <c r="AN975" i="4" s="1"/>
  <c r="T1315" i="4"/>
  <c r="V1315" i="4"/>
  <c r="AN1315" i="4" s="1"/>
  <c r="V1072" i="4"/>
  <c r="AN1072" i="4" s="1"/>
  <c r="T1072" i="4"/>
  <c r="T1311" i="4"/>
  <c r="V1311" i="4"/>
  <c r="AN1311" i="4" s="1"/>
  <c r="V520" i="4"/>
  <c r="AN520" i="4" s="1"/>
  <c r="V1136" i="4"/>
  <c r="AN1136" i="4" s="1"/>
  <c r="T1136" i="4"/>
  <c r="T693" i="4"/>
  <c r="T549" i="4"/>
  <c r="V549" i="4"/>
  <c r="AN549" i="4" s="1"/>
  <c r="T537" i="4"/>
  <c r="V537" i="4"/>
  <c r="AN537" i="4" s="1"/>
  <c r="T152" i="4"/>
  <c r="AC152" i="4" s="1"/>
  <c r="AG152" i="4" s="1" a="1"/>
  <c r="AG152" i="4" s="1"/>
  <c r="V152" i="4"/>
  <c r="AN152" i="4" s="1"/>
  <c r="T20" i="4"/>
  <c r="V20" i="4"/>
  <c r="AN20" i="4" s="1"/>
  <c r="V217" i="4"/>
  <c r="AN217" i="4" s="1"/>
  <c r="T217" i="4"/>
  <c r="T170" i="4"/>
  <c r="V170" i="4"/>
  <c r="AN170" i="4" s="1"/>
  <c r="T1205" i="4"/>
  <c r="AC1205" i="4" s="1"/>
  <c r="AG1205" i="4" s="1" a="1"/>
  <c r="AG1205" i="4" s="1"/>
  <c r="V1402" i="4"/>
  <c r="AN1402" i="4" s="1"/>
  <c r="T1402" i="4"/>
  <c r="T122" i="4"/>
  <c r="AC122" i="4" s="1"/>
  <c r="AG122" i="4" s="1" a="1"/>
  <c r="AG122" i="4" s="1"/>
  <c r="V257" i="4"/>
  <c r="AN257" i="4" s="1"/>
  <c r="T322" i="4"/>
  <c r="AC322" i="4" s="1"/>
  <c r="AG322" i="4" s="1" a="1"/>
  <c r="AG322" i="4" s="1"/>
  <c r="T488" i="4"/>
  <c r="AC488" i="4" s="1"/>
  <c r="AG488" i="4" s="1" a="1"/>
  <c r="AG488" i="4" s="1"/>
  <c r="T520" i="4"/>
  <c r="AC520" i="4" s="1"/>
  <c r="T355" i="4"/>
  <c r="AC355" i="4" s="1"/>
  <c r="AG355" i="4" s="1" a="1"/>
  <c r="AG355" i="4" s="1"/>
  <c r="V440" i="4"/>
  <c r="AN440" i="4" s="1"/>
  <c r="T578" i="4"/>
  <c r="AC578" i="4" s="1"/>
  <c r="AG578" i="4" s="1" a="1"/>
  <c r="AG578" i="4" s="1"/>
  <c r="T523" i="4"/>
  <c r="AC523" i="4" s="1"/>
  <c r="AG523" i="4" s="1" a="1"/>
  <c r="AG523" i="4" s="1"/>
  <c r="V713" i="4"/>
  <c r="AN713" i="4" s="1"/>
  <c r="T787" i="4"/>
  <c r="AC787" i="4" s="1"/>
  <c r="AG787" i="4" s="1" a="1"/>
  <c r="AG787" i="4" s="1"/>
  <c r="V802" i="4"/>
  <c r="AN802" i="4" s="1"/>
  <c r="V679" i="4"/>
  <c r="AN679" i="4" s="1"/>
  <c r="T508" i="4"/>
  <c r="AC508" i="4" s="1"/>
  <c r="AG508" i="4" s="1" a="1"/>
  <c r="AG508" i="4" s="1"/>
  <c r="V639" i="4"/>
  <c r="AN639" i="4" s="1"/>
  <c r="V481" i="4"/>
  <c r="AN481" i="4" s="1"/>
  <c r="V693" i="4"/>
  <c r="AN693" i="4" s="1"/>
  <c r="T842" i="4"/>
  <c r="AC842" i="4" s="1"/>
  <c r="AG842" i="4" s="1" a="1"/>
  <c r="AG842" i="4" s="1"/>
  <c r="V985" i="4"/>
  <c r="AN985" i="4" s="1"/>
  <c r="V867" i="4"/>
  <c r="AN867" i="4" s="1"/>
  <c r="V931" i="4"/>
  <c r="AN931" i="4" s="1"/>
  <c r="V819" i="4"/>
  <c r="AN819" i="4" s="1"/>
  <c r="V1001" i="4"/>
  <c r="AN1001" i="4" s="1"/>
  <c r="T1295" i="4"/>
  <c r="AC1295" i="4" s="1"/>
  <c r="AG1295" i="4" s="1" a="1"/>
  <c r="AG1295" i="4" s="1"/>
  <c r="V1170" i="4"/>
  <c r="AN1170" i="4" s="1"/>
  <c r="T1170" i="4"/>
  <c r="T1285" i="4"/>
  <c r="AC1285" i="4" s="1"/>
  <c r="AG1285" i="4" s="1" a="1"/>
  <c r="AG1285" i="4" s="1"/>
  <c r="V1285" i="4"/>
  <c r="AN1285" i="4" s="1"/>
  <c r="T1363" i="4"/>
  <c r="V1363" i="4"/>
  <c r="AN1363" i="4" s="1"/>
  <c r="T1427" i="4"/>
  <c r="V1427" i="4"/>
  <c r="AN1427" i="4" s="1"/>
  <c r="V1183" i="4"/>
  <c r="AN1183" i="4" s="1"/>
  <c r="T1183" i="4"/>
  <c r="T824" i="4"/>
  <c r="V824" i="4"/>
  <c r="AN824" i="4" s="1"/>
  <c r="V588" i="4"/>
  <c r="AN588" i="4" s="1"/>
  <c r="T588" i="4"/>
  <c r="T968" i="4"/>
  <c r="V968" i="4"/>
  <c r="AN968" i="4" s="1"/>
  <c r="V896" i="4"/>
  <c r="AN896" i="4" s="1"/>
  <c r="T448" i="4"/>
  <c r="V448" i="4"/>
  <c r="AN448" i="4" s="1"/>
  <c r="T1403" i="4"/>
  <c r="AC1403" i="4" s="1"/>
  <c r="AG1403" i="4" s="1" a="1"/>
  <c r="AG1403" i="4" s="1"/>
  <c r="V1403" i="4"/>
  <c r="AN1403" i="4" s="1"/>
  <c r="T1346" i="4"/>
  <c r="AC1346" i="4" s="1"/>
  <c r="AG1346" i="4" s="1" a="1"/>
  <c r="AG1346" i="4" s="1"/>
  <c r="T1224" i="4"/>
  <c r="AC1224" i="4" s="1"/>
  <c r="AG1224" i="4" s="1" a="1"/>
  <c r="AG1224" i="4" s="1"/>
  <c r="V1224" i="4"/>
  <c r="AN1224" i="4" s="1"/>
  <c r="V1092" i="4"/>
  <c r="AN1092" i="4" s="1"/>
  <c r="T1092" i="4"/>
  <c r="T1012" i="4"/>
  <c r="V1012" i="4"/>
  <c r="AN1012" i="4" s="1"/>
  <c r="V1024" i="4"/>
  <c r="AN1024" i="4" s="1"/>
  <c r="T1024" i="4"/>
  <c r="T895" i="4"/>
  <c r="V895" i="4"/>
  <c r="AN895" i="4" s="1"/>
  <c r="T1357" i="4"/>
  <c r="V1271" i="4"/>
  <c r="AN1271" i="4" s="1"/>
  <c r="T1271" i="4"/>
  <c r="AC1271" i="4" s="1"/>
  <c r="AG1271" i="4" s="1" a="1"/>
  <c r="AG1271" i="4" s="1"/>
  <c r="T1104" i="4"/>
  <c r="V1104" i="4"/>
  <c r="AN1104" i="4" s="1"/>
  <c r="T1003" i="4"/>
  <c r="T826" i="4"/>
  <c r="T1086" i="4"/>
  <c r="V1086" i="4"/>
  <c r="AN1086" i="4" s="1"/>
  <c r="T894" i="4"/>
  <c r="V894" i="4"/>
  <c r="AN894" i="4" s="1"/>
  <c r="V550" i="4"/>
  <c r="AN550" i="4" s="1"/>
  <c r="T550" i="4"/>
  <c r="AC550" i="4" s="1"/>
  <c r="AG550" i="4" s="1" a="1"/>
  <c r="AG550" i="4" s="1"/>
  <c r="V556" i="4"/>
  <c r="AN556" i="4" s="1"/>
  <c r="T556" i="4"/>
  <c r="V370" i="4"/>
  <c r="AN370" i="4" s="1"/>
  <c r="T370" i="4"/>
  <c r="T621" i="4"/>
  <c r="AC621" i="4" s="1"/>
  <c r="AG621" i="4" s="1" a="1"/>
  <c r="AG621" i="4" s="1"/>
  <c r="V621" i="4"/>
  <c r="AN621" i="4" s="1"/>
  <c r="T522" i="4"/>
  <c r="AC522" i="4" s="1"/>
  <c r="AG522" i="4" s="1" a="1"/>
  <c r="AG522" i="4" s="1"/>
  <c r="V522" i="4"/>
  <c r="AN522" i="4" s="1"/>
  <c r="V1293" i="4"/>
  <c r="AN1293" i="4" s="1"/>
  <c r="T1293" i="4"/>
  <c r="T1192" i="4"/>
  <c r="V1192" i="4"/>
  <c r="AN1192" i="4" s="1"/>
  <c r="T1139" i="4"/>
  <c r="AC1139" i="4" s="1"/>
  <c r="AG1139" i="4" s="1" a="1"/>
  <c r="AG1139" i="4" s="1"/>
  <c r="V1139" i="4"/>
  <c r="AN1139" i="4" s="1"/>
  <c r="T799" i="4"/>
  <c r="V799" i="4"/>
  <c r="AN799" i="4" s="1"/>
  <c r="V686" i="4"/>
  <c r="AN686" i="4" s="1"/>
  <c r="T686" i="4"/>
  <c r="AC686" i="4" s="1"/>
  <c r="AG686" i="4" s="1" a="1"/>
  <c r="AG686" i="4" s="1"/>
  <c r="T554" i="4"/>
  <c r="AC554" i="4" s="1"/>
  <c r="AG554" i="4" s="1" a="1"/>
  <c r="AG554" i="4" s="1"/>
  <c r="V554" i="4"/>
  <c r="AN554" i="4" s="1"/>
  <c r="T447" i="4"/>
  <c r="AC447" i="4" s="1"/>
  <c r="AG447" i="4" s="1" a="1"/>
  <c r="AG447" i="4" s="1"/>
  <c r="V447" i="4"/>
  <c r="AN447" i="4" s="1"/>
  <c r="T353" i="4"/>
  <c r="V353" i="4"/>
  <c r="AN353" i="4" s="1"/>
  <c r="T710" i="4"/>
  <c r="AC710" i="4" s="1"/>
  <c r="AG710" i="4" s="1" a="1"/>
  <c r="AG710" i="4" s="1"/>
  <c r="V710" i="4"/>
  <c r="AN710" i="4" s="1"/>
  <c r="T521" i="4"/>
  <c r="V521" i="4"/>
  <c r="AN521" i="4" s="1"/>
  <c r="T470" i="4"/>
  <c r="AC470" i="4" s="1"/>
  <c r="AG470" i="4" s="1" a="1"/>
  <c r="AG470" i="4" s="1"/>
  <c r="V470" i="4"/>
  <c r="AN470" i="4" s="1"/>
  <c r="T317" i="4"/>
  <c r="T1288" i="4"/>
  <c r="V1288" i="4"/>
  <c r="AN1288" i="4" s="1"/>
  <c r="T1242" i="4"/>
  <c r="AC1242" i="4" s="1"/>
  <c r="AG1242" i="4" s="1" a="1"/>
  <c r="AG1242" i="4" s="1"/>
  <c r="V1242" i="4"/>
  <c r="AN1242" i="4" s="1"/>
  <c r="T1184" i="4"/>
  <c r="V1184" i="4"/>
  <c r="AN1184" i="4" s="1"/>
  <c r="T1105" i="4"/>
  <c r="AC1105" i="4" s="1"/>
  <c r="AG1105" i="4" s="1" a="1"/>
  <c r="AG1105" i="4" s="1"/>
  <c r="V1105" i="4"/>
  <c r="AN1105" i="4" s="1"/>
  <c r="V1038" i="4"/>
  <c r="AN1038" i="4" s="1"/>
  <c r="T1038" i="4"/>
  <c r="T976" i="4"/>
  <c r="AC976" i="4" s="1"/>
  <c r="AG976" i="4" s="1" a="1"/>
  <c r="AG976" i="4" s="1"/>
  <c r="T909" i="4"/>
  <c r="T834" i="4"/>
  <c r="T685" i="4"/>
  <c r="V685" i="4"/>
  <c r="AN685" i="4" s="1"/>
  <c r="T553" i="4"/>
  <c r="V553" i="4"/>
  <c r="AN553" i="4" s="1"/>
  <c r="V403" i="4"/>
  <c r="AN403" i="4" s="1"/>
  <c r="T403" i="4"/>
  <c r="T830" i="4"/>
  <c r="V830" i="4"/>
  <c r="AN830" i="4" s="1"/>
  <c r="T605" i="4"/>
  <c r="T479" i="4"/>
  <c r="AC479" i="4" s="1"/>
  <c r="AG479" i="4" s="1" a="1"/>
  <c r="AG479" i="4" s="1"/>
  <c r="V479" i="4"/>
  <c r="AN479" i="4" s="1"/>
  <c r="V308" i="4"/>
  <c r="AN308" i="4" s="1"/>
  <c r="T308" i="4"/>
  <c r="AC308" i="4" s="1"/>
  <c r="AG308" i="4" s="1" a="1"/>
  <c r="AG308" i="4" s="1"/>
  <c r="T855" i="4"/>
  <c r="T805" i="4"/>
  <c r="V805" i="4"/>
  <c r="AN805" i="4" s="1"/>
  <c r="T609" i="4"/>
  <c r="V609" i="4"/>
  <c r="AN609" i="4" s="1"/>
  <c r="T517" i="4"/>
  <c r="V517" i="4"/>
  <c r="AN517" i="4" s="1"/>
  <c r="V265" i="4"/>
  <c r="AN265" i="4" s="1"/>
  <c r="T265" i="4"/>
  <c r="V846" i="4"/>
  <c r="AN846" i="4" s="1"/>
  <c r="T846" i="4"/>
  <c r="AC846" i="4" s="1"/>
  <c r="AG846" i="4" s="1" a="1"/>
  <c r="AG846" i="4" s="1"/>
  <c r="T649" i="4"/>
  <c r="V649" i="4"/>
  <c r="AN649" i="4" s="1"/>
  <c r="V574" i="4"/>
  <c r="AN574" i="4" s="1"/>
  <c r="T574" i="4"/>
  <c r="V512" i="4"/>
  <c r="AN512" i="4" s="1"/>
  <c r="T352" i="4"/>
  <c r="V352" i="4"/>
  <c r="AN352" i="4" s="1"/>
  <c r="V22" i="4"/>
  <c r="AN22" i="4" s="1"/>
  <c r="T22" i="4"/>
  <c r="V425" i="4"/>
  <c r="AN425" i="4" s="1"/>
  <c r="T321" i="4"/>
  <c r="V321" i="4"/>
  <c r="AN321" i="4" s="1"/>
  <c r="AC119" i="4"/>
  <c r="AG119" i="4" s="1" a="1"/>
  <c r="AG119" i="4" s="1"/>
  <c r="T114" i="4"/>
  <c r="AC114" i="4" s="1"/>
  <c r="AG114" i="4" s="1" a="1"/>
  <c r="AG114" i="4" s="1"/>
  <c r="V114" i="4"/>
  <c r="AN114" i="4" s="1"/>
  <c r="T626" i="4"/>
  <c r="V626" i="4"/>
  <c r="AN626" i="4" s="1"/>
  <c r="V566" i="4"/>
  <c r="AN566" i="4" s="1"/>
  <c r="T398" i="4"/>
  <c r="V398" i="4"/>
  <c r="AN398" i="4" s="1"/>
  <c r="T324" i="4"/>
  <c r="V324" i="4"/>
  <c r="AN324" i="4" s="1"/>
  <c r="V123" i="4"/>
  <c r="AN123" i="4" s="1"/>
  <c r="T123" i="4"/>
  <c r="AC123" i="4" s="1"/>
  <c r="AG123" i="4" s="1" a="1"/>
  <c r="AG123" i="4" s="1"/>
  <c r="V15" i="4"/>
  <c r="AN15" i="4" s="1"/>
  <c r="T15" i="4"/>
  <c r="V79" i="4"/>
  <c r="AN79" i="4" s="1"/>
  <c r="T79" i="4"/>
  <c r="V121" i="4"/>
  <c r="AN121" i="4" s="1"/>
  <c r="T121" i="4"/>
  <c r="T601" i="4"/>
  <c r="V540" i="4"/>
  <c r="AN540" i="4" s="1"/>
  <c r="T492" i="4"/>
  <c r="V410" i="4"/>
  <c r="AN410" i="4" s="1"/>
  <c r="T410" i="4"/>
  <c r="T286" i="4"/>
  <c r="V286" i="4"/>
  <c r="AN286" i="4" s="1"/>
  <c r="V136" i="4"/>
  <c r="AN136" i="4" s="1"/>
  <c r="T136" i="4"/>
  <c r="AC136" i="4" s="1"/>
  <c r="AG136" i="4" s="1" a="1"/>
  <c r="AG136" i="4" s="1"/>
  <c r="T318" i="4"/>
  <c r="V318" i="4"/>
  <c r="AN318" i="4" s="1"/>
  <c r="V199" i="4"/>
  <c r="AN199" i="4" s="1"/>
  <c r="V139" i="4"/>
  <c r="AN139" i="4" s="1"/>
  <c r="T139" i="4"/>
  <c r="T18" i="4"/>
  <c r="V18" i="4"/>
  <c r="AN18" i="4" s="1"/>
  <c r="T158" i="4"/>
  <c r="AC158" i="4" s="1"/>
  <c r="AG158" i="4" s="1" a="1"/>
  <c r="AG158" i="4" s="1"/>
  <c r="V158" i="4"/>
  <c r="AN158" i="4" s="1"/>
  <c r="V102" i="4"/>
  <c r="AN102" i="4" s="1"/>
  <c r="T102" i="4"/>
  <c r="AC102" i="4" s="1"/>
  <c r="AG102" i="4" s="1" a="1"/>
  <c r="AG102" i="4" s="1"/>
  <c r="T16" i="4"/>
  <c r="V16" i="4"/>
  <c r="AN16" i="4" s="1"/>
  <c r="T180" i="4"/>
  <c r="V180" i="4"/>
  <c r="AN180" i="4" s="1"/>
  <c r="V126" i="4"/>
  <c r="AN126" i="4" s="1"/>
  <c r="T126" i="4"/>
  <c r="AC126" i="4" s="1"/>
  <c r="AG126" i="4" s="1" a="1"/>
  <c r="AG126" i="4" s="1"/>
  <c r="T38" i="4"/>
  <c r="AC38" i="4" s="1"/>
  <c r="AG38" i="4" s="1" a="1"/>
  <c r="AG38" i="4" s="1"/>
  <c r="V38" i="4"/>
  <c r="AN38" i="4" s="1"/>
  <c r="T201" i="4"/>
  <c r="AC201" i="4" s="1"/>
  <c r="AG201" i="4" s="1" a="1"/>
  <c r="AG201" i="4" s="1"/>
  <c r="V201" i="4"/>
  <c r="AN201" i="4" s="1"/>
  <c r="T155" i="4"/>
  <c r="V155" i="4"/>
  <c r="AN155" i="4" s="1"/>
  <c r="V82" i="4"/>
  <c r="AN82" i="4" s="1"/>
  <c r="T82" i="4"/>
  <c r="AC82" i="4" s="1"/>
  <c r="AG82" i="4" s="1" a="1"/>
  <c r="AG82" i="4" s="1"/>
  <c r="V31" i="4"/>
  <c r="AN31" i="4" s="1"/>
  <c r="V1138" i="4"/>
  <c r="AN1138" i="4" s="1"/>
  <c r="T1138" i="4"/>
  <c r="T1142" i="4"/>
  <c r="T1294" i="4"/>
  <c r="T888" i="4"/>
  <c r="V888" i="4"/>
  <c r="AN888" i="4" s="1"/>
  <c r="V1229" i="4"/>
  <c r="AN1229" i="4" s="1"/>
  <c r="T1229" i="4"/>
  <c r="V1377" i="4"/>
  <c r="AN1377" i="4" s="1"/>
  <c r="T1377" i="4"/>
  <c r="V1417" i="4"/>
  <c r="AN1417" i="4" s="1"/>
  <c r="T1417" i="4"/>
  <c r="T1426" i="4"/>
  <c r="V1426" i="4"/>
  <c r="AN1426" i="4" s="1"/>
  <c r="V1225" i="4"/>
  <c r="AN1225" i="4" s="1"/>
  <c r="T1225" i="4"/>
  <c r="AC1225" i="4" s="1"/>
  <c r="AG1225" i="4" s="1" a="1"/>
  <c r="AG1225" i="4" s="1"/>
  <c r="T1296" i="4"/>
  <c r="AC1296" i="4" s="1"/>
  <c r="AG1296" i="4" s="1" a="1"/>
  <c r="AG1296" i="4" s="1"/>
  <c r="V1296" i="4"/>
  <c r="AN1296" i="4" s="1"/>
  <c r="V1374" i="4"/>
  <c r="AN1374" i="4" s="1"/>
  <c r="T1374" i="4"/>
  <c r="AC1374" i="4" s="1"/>
  <c r="AG1374" i="4" s="1" a="1"/>
  <c r="AG1374" i="4" s="1"/>
  <c r="T1347" i="4"/>
  <c r="V1347" i="4"/>
  <c r="AN1347" i="4" s="1"/>
  <c r="T911" i="4"/>
  <c r="V911" i="4"/>
  <c r="AN911" i="4" s="1"/>
  <c r="V1140" i="4"/>
  <c r="AN1140" i="4" s="1"/>
  <c r="T1140" i="4"/>
  <c r="AC1140" i="4" s="1"/>
  <c r="AG1140" i="4" s="1" a="1"/>
  <c r="AG1140" i="4" s="1"/>
  <c r="T412" i="4"/>
  <c r="AC412" i="4" s="1"/>
  <c r="AG412" i="4" s="1" a="1"/>
  <c r="AG412" i="4" s="1"/>
  <c r="V412" i="4"/>
  <c r="AN412" i="4" s="1"/>
  <c r="V676" i="4"/>
  <c r="AN676" i="4" s="1"/>
  <c r="V571" i="4"/>
  <c r="AN571" i="4" s="1"/>
  <c r="T571" i="4"/>
  <c r="AC571" i="4" s="1"/>
  <c r="AG571" i="4" s="1" a="1"/>
  <c r="AG571" i="4" s="1"/>
  <c r="T814" i="4"/>
  <c r="AC814" i="4" s="1"/>
  <c r="AG814" i="4" s="1" a="1"/>
  <c r="AG814" i="4" s="1"/>
  <c r="V814" i="4"/>
  <c r="AN814" i="4" s="1"/>
  <c r="V1251" i="4"/>
  <c r="AN1251" i="4" s="1"/>
  <c r="T1251" i="4"/>
  <c r="V1062" i="4"/>
  <c r="AN1062" i="4" s="1"/>
  <c r="T1062" i="4"/>
  <c r="T845" i="4"/>
  <c r="T124" i="4"/>
  <c r="V124" i="4"/>
  <c r="AN124" i="4" s="1"/>
  <c r="V728" i="4"/>
  <c r="AN728" i="4" s="1"/>
  <c r="T382" i="4"/>
  <c r="V382" i="4"/>
  <c r="AN382" i="4" s="1"/>
  <c r="T63" i="4"/>
  <c r="V63" i="4"/>
  <c r="AN63" i="4" s="1"/>
  <c r="T441" i="4"/>
  <c r="V441" i="4"/>
  <c r="AN441" i="4" s="1"/>
  <c r="T186" i="4"/>
  <c r="V186" i="4"/>
  <c r="AN186" i="4" s="1"/>
  <c r="T76" i="4"/>
  <c r="V76" i="4"/>
  <c r="AN76" i="4" s="1"/>
  <c r="T97" i="4"/>
  <c r="V97" i="4"/>
  <c r="AN97" i="4" s="1"/>
  <c r="T1126" i="4"/>
  <c r="V1126" i="4"/>
  <c r="AN1126" i="4" s="1"/>
  <c r="T1353" i="4"/>
  <c r="V1353" i="4"/>
  <c r="AN1353" i="4" s="1"/>
  <c r="T1173" i="4"/>
  <c r="V1173" i="4"/>
  <c r="AN1173" i="4" s="1"/>
  <c r="T1362" i="4"/>
  <c r="V1362" i="4"/>
  <c r="AN1362" i="4" s="1"/>
  <c r="T1186" i="4"/>
  <c r="V1186" i="4"/>
  <c r="AN1186" i="4" s="1"/>
  <c r="T1431" i="4"/>
  <c r="V1431" i="4"/>
  <c r="AN1431" i="4" s="1"/>
  <c r="V113" i="4"/>
  <c r="AN113" i="4" s="1"/>
  <c r="V210" i="4"/>
  <c r="AN210" i="4" s="1"/>
  <c r="V222" i="4"/>
  <c r="AN222" i="4" s="1"/>
  <c r="V251" i="4"/>
  <c r="AN251" i="4" s="1"/>
  <c r="V333" i="4"/>
  <c r="AN333" i="4" s="1"/>
  <c r="V232" i="4"/>
  <c r="AN232" i="4" s="1"/>
  <c r="V414" i="4"/>
  <c r="AN414" i="4" s="1"/>
  <c r="V469" i="4"/>
  <c r="AN469" i="4" s="1"/>
  <c r="V725" i="4"/>
  <c r="AN725" i="4" s="1"/>
  <c r="V747" i="4"/>
  <c r="AN747" i="4" s="1"/>
  <c r="V789" i="4"/>
  <c r="AN789" i="4" s="1"/>
  <c r="T679" i="4"/>
  <c r="AC679" i="4" s="1"/>
  <c r="V941" i="4"/>
  <c r="AN941" i="4" s="1"/>
  <c r="T639" i="4"/>
  <c r="AC639" i="4" s="1"/>
  <c r="AG639" i="4" s="1" a="1"/>
  <c r="AG639" i="4" s="1"/>
  <c r="V655" i="4"/>
  <c r="AN655" i="4" s="1"/>
  <c r="T728" i="4"/>
  <c r="AC728" i="4" s="1"/>
  <c r="AG728" i="4" s="1" a="1"/>
  <c r="AG728" i="4" s="1"/>
  <c r="T985" i="4"/>
  <c r="AC985" i="4" s="1"/>
  <c r="AG985" i="4" s="1" a="1"/>
  <c r="AG985" i="4" s="1"/>
  <c r="T867" i="4"/>
  <c r="AC867" i="4" s="1"/>
  <c r="AG867" i="4" s="1" a="1"/>
  <c r="AG867" i="4" s="1"/>
  <c r="T931" i="4"/>
  <c r="AC931" i="4" s="1"/>
  <c r="AG931" i="4" s="1" a="1"/>
  <c r="AG931" i="4" s="1"/>
  <c r="T819" i="4"/>
  <c r="V919" i="4"/>
  <c r="AN919" i="4" s="1"/>
  <c r="T1001" i="4"/>
  <c r="AC1001" i="4" s="1"/>
  <c r="AG1001" i="4" s="1" a="1"/>
  <c r="AG1001" i="4" s="1"/>
  <c r="V1041" i="4"/>
  <c r="AN1041" i="4" s="1"/>
  <c r="V842" i="4"/>
  <c r="AN842" i="4" s="1"/>
  <c r="V938" i="4"/>
  <c r="AN938" i="4" s="1"/>
  <c r="T1030" i="4"/>
  <c r="AC1030" i="4" s="1"/>
  <c r="AG1030" i="4" s="1" a="1"/>
  <c r="AG1030" i="4" s="1"/>
  <c r="V1102" i="4"/>
  <c r="AN1102" i="4" s="1"/>
  <c r="V1057" i="4"/>
  <c r="AN1057" i="4" s="1"/>
  <c r="V1279" i="4"/>
  <c r="AN1279" i="4" s="1"/>
  <c r="V1346" i="4"/>
  <c r="AN1346" i="4" s="1"/>
  <c r="V1249" i="4"/>
  <c r="AN1249" i="4" s="1"/>
  <c r="T1386" i="4"/>
  <c r="AC1386" i="4" s="1"/>
  <c r="AG1386" i="4" s="1" a="1"/>
  <c r="AG1386" i="4" s="1"/>
  <c r="V1228" i="4"/>
  <c r="AN1228" i="4" s="1"/>
  <c r="V1287" i="4"/>
  <c r="AN1287" i="4" s="1"/>
  <c r="V1386" i="4"/>
  <c r="AN1386" i="4" s="1"/>
  <c r="T943" i="4"/>
  <c r="V943" i="4"/>
  <c r="AN943" i="4" s="1"/>
  <c r="T1371" i="4"/>
  <c r="AC1371" i="4" s="1"/>
  <c r="AG1371" i="4" s="1" a="1"/>
  <c r="AG1371" i="4" s="1"/>
  <c r="V1371" i="4"/>
  <c r="AN1371" i="4" s="1"/>
  <c r="T808" i="4"/>
  <c r="AC808" i="4" s="1"/>
  <c r="AG808" i="4" s="1" a="1"/>
  <c r="AG808" i="4" s="1"/>
  <c r="V808" i="4"/>
  <c r="AN808" i="4" s="1"/>
  <c r="V1343" i="4"/>
  <c r="AN1343" i="4" s="1"/>
  <c r="T1343" i="4"/>
  <c r="T1027" i="4"/>
  <c r="V1027" i="4"/>
  <c r="AN1027" i="4" s="1"/>
  <c r="T801" i="4"/>
  <c r="V801" i="4"/>
  <c r="AN801" i="4" s="1"/>
  <c r="T399" i="4"/>
  <c r="T893" i="4"/>
  <c r="V770" i="4"/>
  <c r="AN770" i="4" s="1"/>
  <c r="T770" i="4"/>
  <c r="T1335" i="4"/>
  <c r="AC1335" i="4" s="1"/>
  <c r="AG1335" i="4" s="1" a="1"/>
  <c r="AG1335" i="4" s="1"/>
  <c r="V1335" i="4"/>
  <c r="AN1335" i="4" s="1"/>
  <c r="V1264" i="4"/>
  <c r="AN1264" i="4" s="1"/>
  <c r="T1264" i="4"/>
  <c r="AC1264" i="4" s="1"/>
  <c r="AG1264" i="4" s="1" a="1"/>
  <c r="AG1264" i="4" s="1"/>
  <c r="T1216" i="4"/>
  <c r="AC1216" i="4" s="1"/>
  <c r="AG1216" i="4" s="1" a="1"/>
  <c r="AG1216" i="4" s="1"/>
  <c r="V1216" i="4"/>
  <c r="AN1216" i="4" s="1"/>
  <c r="V984" i="4"/>
  <c r="AN984" i="4" s="1"/>
  <c r="T984" i="4"/>
  <c r="T887" i="4"/>
  <c r="V489" i="4"/>
  <c r="AN489" i="4" s="1"/>
  <c r="V942" i="4"/>
  <c r="AN942" i="4" s="1"/>
  <c r="T942" i="4"/>
  <c r="AC942" i="4" s="1"/>
  <c r="AG942" i="4" s="1" a="1"/>
  <c r="AG942" i="4" s="1"/>
  <c r="V374" i="4"/>
  <c r="AN374" i="4" s="1"/>
  <c r="T374" i="4"/>
  <c r="T774" i="4"/>
  <c r="V774" i="4"/>
  <c r="AN774" i="4" s="1"/>
  <c r="T1345" i="4"/>
  <c r="V1345" i="4"/>
  <c r="AN1345" i="4" s="1"/>
  <c r="T1094" i="4"/>
  <c r="V1094" i="4"/>
  <c r="AN1094" i="4" s="1"/>
  <c r="V904" i="4"/>
  <c r="AN904" i="4" s="1"/>
  <c r="T904" i="4"/>
  <c r="T681" i="4"/>
  <c r="V681" i="4"/>
  <c r="AN681" i="4" s="1"/>
  <c r="T1079" i="4"/>
  <c r="V1079" i="4"/>
  <c r="AN1079" i="4" s="1"/>
  <c r="V950" i="4"/>
  <c r="AN950" i="4" s="1"/>
  <c r="V748" i="4"/>
  <c r="AN748" i="4" s="1"/>
  <c r="T464" i="4"/>
  <c r="AC464" i="4" s="1"/>
  <c r="AG464" i="4" s="1" a="1"/>
  <c r="AG464" i="4" s="1"/>
  <c r="V464" i="4"/>
  <c r="AN464" i="4" s="1"/>
  <c r="V696" i="4"/>
  <c r="AN696" i="4" s="1"/>
  <c r="T696" i="4"/>
  <c r="T645" i="4"/>
  <c r="V645" i="4"/>
  <c r="AN645" i="4" s="1"/>
  <c r="T513" i="4"/>
  <c r="V513" i="4"/>
  <c r="AN513" i="4" s="1"/>
  <c r="T1339" i="4"/>
  <c r="AC1339" i="4" s="1"/>
  <c r="AG1339" i="4" s="1" a="1"/>
  <c r="AG1339" i="4" s="1"/>
  <c r="V1339" i="4"/>
  <c r="AN1339" i="4" s="1"/>
  <c r="V1135" i="4"/>
  <c r="AN1135" i="4" s="1"/>
  <c r="T1135" i="4"/>
  <c r="T1048" i="4"/>
  <c r="V1048" i="4"/>
  <c r="AN1048" i="4" s="1"/>
  <c r="T670" i="4"/>
  <c r="V670" i="4"/>
  <c r="AN670" i="4" s="1"/>
  <c r="T545" i="4"/>
  <c r="V545" i="4"/>
  <c r="AN545" i="4" s="1"/>
  <c r="V435" i="4"/>
  <c r="AN435" i="4" s="1"/>
  <c r="T435" i="4"/>
  <c r="T346" i="4"/>
  <c r="V346" i="4"/>
  <c r="AN346" i="4" s="1"/>
  <c r="V706" i="4"/>
  <c r="AN706" i="4" s="1"/>
  <c r="T706" i="4"/>
  <c r="T592" i="4"/>
  <c r="V592" i="4"/>
  <c r="AN592" i="4" s="1"/>
  <c r="T506" i="4"/>
  <c r="V506" i="4"/>
  <c r="AN506" i="4" s="1"/>
  <c r="T372" i="4"/>
  <c r="V372" i="4"/>
  <c r="AN372" i="4" s="1"/>
  <c r="T606" i="4"/>
  <c r="V606" i="4"/>
  <c r="AN606" i="4" s="1"/>
  <c r="V1280" i="4"/>
  <c r="AN1280" i="4" s="1"/>
  <c r="T1280" i="4"/>
  <c r="T1233" i="4"/>
  <c r="AC1233" i="4" s="1"/>
  <c r="AG1233" i="4" s="1" a="1"/>
  <c r="AG1233" i="4" s="1"/>
  <c r="V1233" i="4"/>
  <c r="AN1233" i="4" s="1"/>
  <c r="T1035" i="4"/>
  <c r="T965" i="4"/>
  <c r="V965" i="4"/>
  <c r="AN965" i="4" s="1"/>
  <c r="V750" i="4"/>
  <c r="AN750" i="4" s="1"/>
  <c r="T750" i="4"/>
  <c r="AC750" i="4" s="1"/>
  <c r="AG750" i="4" s="1" a="1"/>
  <c r="AG750" i="4" s="1"/>
  <c r="T529" i="4"/>
  <c r="V529" i="4"/>
  <c r="AN529" i="4" s="1"/>
  <c r="T391" i="4"/>
  <c r="V391" i="4"/>
  <c r="AN391" i="4" s="1"/>
  <c r="T754" i="4"/>
  <c r="AC754" i="4" s="1"/>
  <c r="AG754" i="4" s="1" a="1"/>
  <c r="AG754" i="4" s="1"/>
  <c r="V754" i="4"/>
  <c r="AN754" i="4" s="1"/>
  <c r="V474" i="4"/>
  <c r="AN474" i="4" s="1"/>
  <c r="T474" i="4"/>
  <c r="T384" i="4"/>
  <c r="V384" i="4"/>
  <c r="AN384" i="4" s="1"/>
  <c r="T211" i="4"/>
  <c r="AC211" i="4" s="1"/>
  <c r="AG211" i="4" s="1" a="1"/>
  <c r="AG211" i="4" s="1"/>
  <c r="V211" i="4"/>
  <c r="AN211" i="4" s="1"/>
  <c r="T682" i="4"/>
  <c r="V682" i="4"/>
  <c r="AN682" i="4" s="1"/>
  <c r="T600" i="4"/>
  <c r="V600" i="4"/>
  <c r="AN600" i="4" s="1"/>
  <c r="T510" i="4"/>
  <c r="AC510" i="4" s="1"/>
  <c r="AG510" i="4" s="1" a="1"/>
  <c r="AG510" i="4" s="1"/>
  <c r="V510" i="4"/>
  <c r="AN510" i="4" s="1"/>
  <c r="V255" i="4"/>
  <c r="AN255" i="4" s="1"/>
  <c r="T255" i="4"/>
  <c r="T188" i="4"/>
  <c r="V188" i="4"/>
  <c r="AN188" i="4" s="1"/>
  <c r="V760" i="4"/>
  <c r="AN760" i="4" s="1"/>
  <c r="V708" i="4"/>
  <c r="AN708" i="4" s="1"/>
  <c r="T646" i="4"/>
  <c r="V646" i="4"/>
  <c r="AN646" i="4" s="1"/>
  <c r="T562" i="4"/>
  <c r="T432" i="4"/>
  <c r="V432" i="4"/>
  <c r="AN432" i="4" s="1"/>
  <c r="V347" i="4"/>
  <c r="AN347" i="4" s="1"/>
  <c r="T347" i="4"/>
  <c r="V259" i="4"/>
  <c r="AN259" i="4" s="1"/>
  <c r="T259" i="4"/>
  <c r="T409" i="4"/>
  <c r="AC409" i="4" s="1"/>
  <c r="AG409" i="4" s="1" a="1"/>
  <c r="AG409" i="4" s="1"/>
  <c r="V409" i="4"/>
  <c r="AN409" i="4" s="1"/>
  <c r="V299" i="4"/>
  <c r="AN299" i="4" s="1"/>
  <c r="T299" i="4"/>
  <c r="T215" i="4"/>
  <c r="V215" i="4"/>
  <c r="AN215" i="4" s="1"/>
  <c r="T50" i="4"/>
  <c r="AC50" i="4" s="1"/>
  <c r="AG50" i="4" s="1" a="1"/>
  <c r="AG50" i="4" s="1"/>
  <c r="V50" i="4"/>
  <c r="AN50" i="4" s="1"/>
  <c r="T109" i="4"/>
  <c r="V109" i="4"/>
  <c r="AN109" i="4" s="1"/>
  <c r="V624" i="4"/>
  <c r="AN624" i="4" s="1"/>
  <c r="T624" i="4"/>
  <c r="T563" i="4"/>
  <c r="V563" i="4"/>
  <c r="AN563" i="4" s="1"/>
  <c r="T451" i="4"/>
  <c r="V451" i="4"/>
  <c r="AN451" i="4" s="1"/>
  <c r="V395" i="4"/>
  <c r="AN395" i="4" s="1"/>
  <c r="T395" i="4"/>
  <c r="AC395" i="4" s="1"/>
  <c r="AG395" i="4" s="1" a="1"/>
  <c r="AG395" i="4" s="1"/>
  <c r="T258" i="4"/>
  <c r="V258" i="4"/>
  <c r="AN258" i="4" s="1"/>
  <c r="T117" i="4"/>
  <c r="V117" i="4"/>
  <c r="AN117" i="4" s="1"/>
  <c r="V598" i="4"/>
  <c r="AN598" i="4" s="1"/>
  <c r="V532" i="4"/>
  <c r="AN532" i="4" s="1"/>
  <c r="V477" i="4"/>
  <c r="AN477" i="4" s="1"/>
  <c r="T477" i="4"/>
  <c r="T407" i="4"/>
  <c r="V407" i="4"/>
  <c r="AN407" i="4" s="1"/>
  <c r="V276" i="4"/>
  <c r="AN276" i="4" s="1"/>
  <c r="T276" i="4"/>
  <c r="AC276" i="4" s="1"/>
  <c r="AG276" i="4" s="1" a="1"/>
  <c r="AG276" i="4" s="1"/>
  <c r="T132" i="4"/>
  <c r="AC132" i="4" s="1"/>
  <c r="AG132" i="4" s="1" a="1"/>
  <c r="AG132" i="4" s="1"/>
  <c r="V132" i="4"/>
  <c r="AN132" i="4" s="1"/>
  <c r="T296" i="4"/>
  <c r="AC296" i="4" s="1"/>
  <c r="AG296" i="4" s="1" a="1"/>
  <c r="AG296" i="4" s="1"/>
  <c r="V296" i="4"/>
  <c r="AN296" i="4" s="1"/>
  <c r="T115" i="4"/>
  <c r="V115" i="4"/>
  <c r="AN115" i="4" s="1"/>
  <c r="T247" i="4"/>
  <c r="V247" i="4"/>
  <c r="AN247" i="4" s="1"/>
  <c r="T148" i="4"/>
  <c r="V148" i="4"/>
  <c r="AN148" i="4" s="1"/>
  <c r="V246" i="4"/>
  <c r="AN246" i="4" s="1"/>
  <c r="T246" i="4"/>
  <c r="AC246" i="4" s="1"/>
  <c r="AG246" i="4" s="1" a="1"/>
  <c r="AG246" i="4" s="1"/>
  <c r="T92" i="4"/>
  <c r="V92" i="4"/>
  <c r="AN92" i="4" s="1"/>
  <c r="T51" i="4"/>
  <c r="V51" i="4"/>
  <c r="AN51" i="4" s="1"/>
  <c r="T176" i="4"/>
  <c r="V176" i="4"/>
  <c r="AN176" i="4" s="1"/>
  <c r="T112" i="4"/>
  <c r="V112" i="4"/>
  <c r="AN112" i="4" s="1"/>
  <c r="V35" i="4"/>
  <c r="AN35" i="4" s="1"/>
  <c r="T35" i="4"/>
  <c r="V198" i="4"/>
  <c r="AN198" i="4" s="1"/>
  <c r="T198" i="4"/>
  <c r="T151" i="4"/>
  <c r="V151" i="4"/>
  <c r="AN151" i="4" s="1"/>
  <c r="T927" i="4"/>
  <c r="V927" i="4"/>
  <c r="AN927" i="4" s="1"/>
  <c r="V1244" i="4"/>
  <c r="AN1244" i="4" s="1"/>
  <c r="T1382" i="4"/>
  <c r="AC1382" i="4" s="1"/>
  <c r="AG1382" i="4" s="1" a="1"/>
  <c r="AG1382" i="4" s="1"/>
  <c r="V1382" i="4"/>
  <c r="AN1382" i="4" s="1"/>
  <c r="V1123" i="4"/>
  <c r="AN1123" i="4" s="1"/>
  <c r="T1123" i="4"/>
  <c r="V1437" i="4"/>
  <c r="AN1437" i="4" s="1"/>
  <c r="V1151" i="4"/>
  <c r="AN1151" i="4" s="1"/>
  <c r="T1151" i="4"/>
  <c r="AC1151" i="4" s="1"/>
  <c r="AG1151" i="4" s="1" a="1"/>
  <c r="AG1151" i="4" s="1"/>
  <c r="T1302" i="4"/>
  <c r="T1378" i="4"/>
  <c r="AC1378" i="4" s="1"/>
  <c r="AG1378" i="4" s="1" a="1"/>
  <c r="AG1378" i="4" s="1"/>
  <c r="V1265" i="4"/>
  <c r="AN1265" i="4" s="1"/>
  <c r="T1265" i="4"/>
  <c r="V39" i="4"/>
  <c r="AN39" i="4" s="1"/>
  <c r="T39" i="4"/>
  <c r="AC39" i="4" s="1"/>
  <c r="AG39" i="4" s="1" a="1"/>
  <c r="AG39" i="4" s="1"/>
  <c r="T210" i="4"/>
  <c r="AC210" i="4" s="1"/>
  <c r="AG210" i="4" s="1" a="1"/>
  <c r="AG210" i="4" s="1"/>
  <c r="V285" i="4"/>
  <c r="AN285" i="4" s="1"/>
  <c r="V737" i="4"/>
  <c r="AN737" i="4" s="1"/>
  <c r="T655" i="4"/>
  <c r="AC655" i="4" s="1"/>
  <c r="AG655" i="4" s="1" a="1"/>
  <c r="AG655" i="4" s="1"/>
  <c r="T656" i="4"/>
  <c r="AC656" i="4" s="1"/>
  <c r="AG656" i="4" s="1" a="1"/>
  <c r="AG656" i="4" s="1"/>
  <c r="T784" i="4"/>
  <c r="AC784" i="4" s="1"/>
  <c r="AG784" i="4" s="1" a="1"/>
  <c r="AG784" i="4" s="1"/>
  <c r="T1235" i="4"/>
  <c r="AC1235" i="4" s="1"/>
  <c r="AG1235" i="4" s="1" a="1"/>
  <c r="AG1235" i="4" s="1"/>
  <c r="V1235" i="4"/>
  <c r="AN1235" i="4" s="1"/>
  <c r="V1112" i="4"/>
  <c r="AN1112" i="4" s="1"/>
  <c r="T1279" i="4"/>
  <c r="AC1279" i="4" s="1"/>
  <c r="AG1279" i="4" s="1" a="1"/>
  <c r="AG1279" i="4" s="1"/>
  <c r="T1321" i="4"/>
  <c r="V1321" i="4"/>
  <c r="AN1321" i="4" s="1"/>
  <c r="V1195" i="4"/>
  <c r="AN1195" i="4" s="1"/>
  <c r="T1195" i="4"/>
  <c r="AC1195" i="4" s="1"/>
  <c r="AG1195" i="4" s="1" a="1"/>
  <c r="AG1195" i="4" s="1"/>
  <c r="V1407" i="4"/>
  <c r="AN1407" i="4" s="1"/>
  <c r="T1407" i="4"/>
  <c r="V1067" i="4"/>
  <c r="AN1067" i="4" s="1"/>
  <c r="T1067" i="4"/>
  <c r="V902" i="4"/>
  <c r="AN902" i="4" s="1"/>
  <c r="V1096" i="4"/>
  <c r="AN1096" i="4" s="1"/>
  <c r="T1096" i="4"/>
  <c r="AC1096" i="4" s="1"/>
  <c r="AG1096" i="4" s="1" a="1"/>
  <c r="AG1096" i="4" s="1"/>
  <c r="T341" i="4"/>
  <c r="V341" i="4"/>
  <c r="AN341" i="4" s="1"/>
  <c r="V1331" i="4"/>
  <c r="AN1331" i="4" s="1"/>
  <c r="T1331" i="4"/>
  <c r="T863" i="4"/>
  <c r="V863" i="4"/>
  <c r="AN863" i="4" s="1"/>
  <c r="T327" i="4"/>
  <c r="AC327" i="4" s="1"/>
  <c r="AG327" i="4" s="1" a="1"/>
  <c r="AG327" i="4" s="1"/>
  <c r="V327" i="4"/>
  <c r="AN327" i="4" s="1"/>
  <c r="T1008" i="4"/>
  <c r="V1008" i="4"/>
  <c r="AN1008" i="4" s="1"/>
  <c r="T936" i="4"/>
  <c r="V936" i="4"/>
  <c r="AN936" i="4" s="1"/>
  <c r="T880" i="4"/>
  <c r="T1076" i="4"/>
  <c r="AC1076" i="4" s="1"/>
  <c r="AG1076" i="4" s="1" a="1"/>
  <c r="AG1076" i="4" s="1"/>
  <c r="V1076" i="4"/>
  <c r="AN1076" i="4" s="1"/>
  <c r="T957" i="4"/>
  <c r="T561" i="4"/>
  <c r="V561" i="4"/>
  <c r="AN561" i="4" s="1"/>
  <c r="T1390" i="4"/>
  <c r="AC1390" i="4" s="1"/>
  <c r="AG1390" i="4" s="1" a="1"/>
  <c r="AG1390" i="4" s="1"/>
  <c r="V1390" i="4"/>
  <c r="AN1390" i="4" s="1"/>
  <c r="V1338" i="4"/>
  <c r="AN1338" i="4" s="1"/>
  <c r="T1338" i="4"/>
  <c r="V1253" i="4"/>
  <c r="AN1253" i="4" s="1"/>
  <c r="T1253" i="4"/>
  <c r="V1091" i="4"/>
  <c r="AN1091" i="4" s="1"/>
  <c r="T1091" i="4"/>
  <c r="T944" i="4"/>
  <c r="T879" i="4"/>
  <c r="V879" i="4"/>
  <c r="AN879" i="4" s="1"/>
  <c r="V736" i="4"/>
  <c r="AN736" i="4" s="1"/>
  <c r="T221" i="4"/>
  <c r="V221" i="4"/>
  <c r="AN221" i="4" s="1"/>
  <c r="V542" i="4"/>
  <c r="AN542" i="4" s="1"/>
  <c r="T542" i="4"/>
  <c r="AC542" i="4" s="1"/>
  <c r="AG542" i="4" s="1" a="1"/>
  <c r="AG542" i="4" s="1"/>
  <c r="T467" i="4"/>
  <c r="AC467" i="4" s="1"/>
  <c r="AG467" i="4" s="1" a="1"/>
  <c r="AG467" i="4" s="1"/>
  <c r="V467" i="4"/>
  <c r="AN467" i="4" s="1"/>
  <c r="V603" i="4"/>
  <c r="AN603" i="4" s="1"/>
  <c r="T603" i="4"/>
  <c r="T413" i="4"/>
  <c r="V413" i="4"/>
  <c r="AN413" i="4" s="1"/>
  <c r="V1261" i="4"/>
  <c r="AN1261" i="4" s="1"/>
  <c r="T1187" i="4"/>
  <c r="AC1187" i="4" s="1"/>
  <c r="AG1187" i="4" s="1" a="1"/>
  <c r="AG1187" i="4" s="1"/>
  <c r="V1187" i="4"/>
  <c r="AN1187" i="4" s="1"/>
  <c r="T1131" i="4"/>
  <c r="V1131" i="4"/>
  <c r="AN1131" i="4" s="1"/>
  <c r="V1088" i="4"/>
  <c r="AN1088" i="4" s="1"/>
  <c r="T1088" i="4"/>
  <c r="T853" i="4"/>
  <c r="V853" i="4"/>
  <c r="AN853" i="4" s="1"/>
  <c r="T666" i="4"/>
  <c r="V666" i="4"/>
  <c r="AN666" i="4" s="1"/>
  <c r="V332" i="4"/>
  <c r="AN332" i="4" s="1"/>
  <c r="T332" i="4"/>
  <c r="AC332" i="4" s="1"/>
  <c r="AG332" i="4" s="1" a="1"/>
  <c r="AG332" i="4" s="1"/>
  <c r="V587" i="4"/>
  <c r="AN587" i="4" s="1"/>
  <c r="T587" i="4"/>
  <c r="V500" i="4"/>
  <c r="AN500" i="4" s="1"/>
  <c r="T500" i="4"/>
  <c r="T1277" i="4"/>
  <c r="AC1277" i="4" s="1"/>
  <c r="AG1277" i="4" s="1" a="1"/>
  <c r="AG1277" i="4" s="1"/>
  <c r="V1277" i="4"/>
  <c r="AN1277" i="4" s="1"/>
  <c r="V1164" i="4"/>
  <c r="AN1164" i="4" s="1"/>
  <c r="T1164" i="4"/>
  <c r="AC1164" i="4" s="1"/>
  <c r="AG1164" i="4" s="1" a="1"/>
  <c r="AG1164" i="4" s="1"/>
  <c r="T1032" i="4"/>
  <c r="AC1032" i="4" s="1"/>
  <c r="AG1032" i="4" s="1" a="1"/>
  <c r="AG1032" i="4" s="1"/>
  <c r="V1032" i="4"/>
  <c r="AN1032" i="4" s="1"/>
  <c r="T960" i="4"/>
  <c r="V960" i="4"/>
  <c r="AN960" i="4" s="1"/>
  <c r="V886" i="4"/>
  <c r="AN886" i="4" s="1"/>
  <c r="T813" i="4"/>
  <c r="V668" i="4"/>
  <c r="AN668" i="4" s="1"/>
  <c r="T668" i="4"/>
  <c r="T378" i="4"/>
  <c r="V378" i="4"/>
  <c r="AN378" i="4" s="1"/>
  <c r="T653" i="4"/>
  <c r="V653" i="4"/>
  <c r="AN653" i="4" s="1"/>
  <c r="T376" i="4"/>
  <c r="V376" i="4"/>
  <c r="AN376" i="4" s="1"/>
  <c r="V131" i="4"/>
  <c r="AN131" i="4" s="1"/>
  <c r="T131" i="4"/>
  <c r="T847" i="4"/>
  <c r="V847" i="4"/>
  <c r="AN847" i="4" s="1"/>
  <c r="T586" i="4"/>
  <c r="V586" i="4"/>
  <c r="AN586" i="4" s="1"/>
  <c r="T497" i="4"/>
  <c r="V231" i="4"/>
  <c r="AN231" i="4" s="1"/>
  <c r="T231" i="4"/>
  <c r="V73" i="4"/>
  <c r="AN73" i="4" s="1"/>
  <c r="T73" i="4"/>
  <c r="T821" i="4"/>
  <c r="V821" i="4"/>
  <c r="AN821" i="4" s="1"/>
  <c r="V496" i="4"/>
  <c r="AN496" i="4" s="1"/>
  <c r="T496" i="4"/>
  <c r="T344" i="4"/>
  <c r="V344" i="4"/>
  <c r="AN344" i="4" s="1"/>
  <c r="V205" i="4"/>
  <c r="AN205" i="4" s="1"/>
  <c r="V95" i="4"/>
  <c r="AN95" i="4" s="1"/>
  <c r="T95" i="4"/>
  <c r="AC95" i="4" s="1"/>
  <c r="AG95" i="4" s="1" a="1"/>
  <c r="AG95" i="4" s="1"/>
  <c r="T619" i="4"/>
  <c r="AC619" i="4" s="1"/>
  <c r="AG619" i="4" s="1" a="1"/>
  <c r="AG619" i="4" s="1"/>
  <c r="V619" i="4"/>
  <c r="AN619" i="4" s="1"/>
  <c r="V442" i="4"/>
  <c r="AN442" i="4" s="1"/>
  <c r="T442" i="4"/>
  <c r="V387" i="4"/>
  <c r="AN387" i="4" s="1"/>
  <c r="T253" i="4"/>
  <c r="V253" i="4"/>
  <c r="AN253" i="4" s="1"/>
  <c r="T183" i="4"/>
  <c r="V183" i="4"/>
  <c r="AN183" i="4" s="1"/>
  <c r="T57" i="4"/>
  <c r="V57" i="4"/>
  <c r="AN57" i="4" s="1"/>
  <c r="T595" i="4"/>
  <c r="AC595" i="4" s="1"/>
  <c r="AG595" i="4" s="1" a="1"/>
  <c r="AG595" i="4" s="1"/>
  <c r="V595" i="4"/>
  <c r="AN595" i="4" s="1"/>
  <c r="V524" i="4"/>
  <c r="AN524" i="4" s="1"/>
  <c r="T400" i="4"/>
  <c r="V400" i="4"/>
  <c r="AN400" i="4" s="1"/>
  <c r="T340" i="4"/>
  <c r="V340" i="4"/>
  <c r="AN340" i="4" s="1"/>
  <c r="T289" i="4"/>
  <c r="V289" i="4"/>
  <c r="AN289" i="4" s="1"/>
  <c r="V185" i="4"/>
  <c r="AN185" i="4" s="1"/>
  <c r="T185" i="4"/>
  <c r="T105" i="4"/>
  <c r="V105" i="4"/>
  <c r="AN105" i="4" s="1"/>
  <c r="T243" i="4"/>
  <c r="V243" i="4"/>
  <c r="AN243" i="4" s="1"/>
  <c r="V134" i="4"/>
  <c r="AN134" i="4" s="1"/>
  <c r="T134" i="4"/>
  <c r="V14" i="4"/>
  <c r="AN14" i="4" s="1"/>
  <c r="T14" i="4"/>
  <c r="V233" i="4"/>
  <c r="AN233" i="4" s="1"/>
  <c r="T233" i="4"/>
  <c r="AC233" i="4" s="1"/>
  <c r="AG233" i="4" s="1" a="1"/>
  <c r="AG233" i="4" s="1"/>
  <c r="T191" i="4"/>
  <c r="V191" i="4"/>
  <c r="AN191" i="4" s="1"/>
  <c r="T47" i="4"/>
  <c r="V47" i="4"/>
  <c r="AN47" i="4" s="1"/>
  <c r="T171" i="4"/>
  <c r="V171" i="4"/>
  <c r="AN171" i="4" s="1"/>
  <c r="T106" i="4"/>
  <c r="AC106" i="4" s="1"/>
  <c r="AG106" i="4" s="1" a="1"/>
  <c r="AG106" i="4" s="1"/>
  <c r="V106" i="4"/>
  <c r="AN106" i="4" s="1"/>
  <c r="V30" i="4"/>
  <c r="AN30" i="4" s="1"/>
  <c r="T30" i="4"/>
  <c r="T195" i="4"/>
  <c r="V195" i="4"/>
  <c r="AN195" i="4" s="1"/>
  <c r="V71" i="4"/>
  <c r="AN71" i="4" s="1"/>
  <c r="T71" i="4"/>
  <c r="AC71" i="4" s="1"/>
  <c r="AG71" i="4" s="1" a="1"/>
  <c r="AG71" i="4" s="1"/>
  <c r="T12" i="4"/>
  <c r="V12" i="4"/>
  <c r="AN12" i="4" s="1"/>
  <c r="T1158" i="4"/>
  <c r="V1158" i="4"/>
  <c r="AN1158" i="4" s="1"/>
  <c r="V1276" i="4"/>
  <c r="AN1276" i="4" s="1"/>
  <c r="T1313" i="4"/>
  <c r="V1313" i="4"/>
  <c r="AN1313" i="4" s="1"/>
  <c r="T1389" i="4"/>
  <c r="V1429" i="4"/>
  <c r="AN1429" i="4" s="1"/>
  <c r="V1219" i="4"/>
  <c r="AN1219" i="4" s="1"/>
  <c r="T1219" i="4"/>
  <c r="AC1219" i="4" s="1"/>
  <c r="AG1219" i="4" s="1" a="1"/>
  <c r="AG1219" i="4" s="1"/>
  <c r="T1325" i="4"/>
  <c r="V1166" i="4"/>
  <c r="AN1166" i="4" s="1"/>
  <c r="T1166" i="4"/>
  <c r="V1241" i="4"/>
  <c r="AN1241" i="4" s="1"/>
  <c r="T1241" i="4"/>
  <c r="AC1241" i="4" s="1"/>
  <c r="AG1241" i="4" s="1" a="1"/>
  <c r="AG1241" i="4" s="1"/>
  <c r="T1383" i="4"/>
  <c r="V1383" i="4"/>
  <c r="AN1383" i="4" s="1"/>
  <c r="AC387" i="4"/>
  <c r="AG387" i="4" s="1" a="1"/>
  <c r="AG387" i="4" s="1"/>
  <c r="AC771" i="4"/>
  <c r="AG771" i="4" s="1" a="1"/>
  <c r="AG771" i="4" s="1"/>
  <c r="AC1095" i="4"/>
  <c r="AG1095" i="4" s="1" a="1"/>
  <c r="AG1095" i="4" s="1"/>
  <c r="AC994" i="4"/>
  <c r="AG994" i="4" s="1" a="1"/>
  <c r="AG994" i="4" s="1"/>
  <c r="AC1320" i="4"/>
  <c r="AG1320" i="4" s="1" a="1"/>
  <c r="AG1320" i="4" s="1"/>
  <c r="AC719" i="4"/>
  <c r="AG719" i="4" s="1" a="1"/>
  <c r="AG719" i="4" s="1"/>
  <c r="AC316" i="4"/>
  <c r="AG316" i="4" s="1" a="1"/>
  <c r="AG316" i="4" s="1"/>
  <c r="AC1130" i="4"/>
  <c r="AG1130" i="4" s="1" a="1"/>
  <c r="AG1130" i="4" s="1"/>
  <c r="AC1267" i="4"/>
  <c r="AG1267" i="4" s="1" a="1"/>
  <c r="AG1267" i="4" s="1"/>
  <c r="AC31" i="4"/>
  <c r="AG31" i="4" s="1" a="1"/>
  <c r="AG31" i="4" s="1"/>
  <c r="AC249" i="4"/>
  <c r="AG249" i="4" s="1" a="1"/>
  <c r="AG249" i="4" s="1"/>
  <c r="AC570" i="4"/>
  <c r="AG570" i="4" s="1" a="1"/>
  <c r="AG570" i="4" s="1"/>
  <c r="AC676" i="4"/>
  <c r="AG676" i="4" s="1" a="1"/>
  <c r="AG676" i="4" s="1"/>
  <c r="AC708" i="4"/>
  <c r="AG708" i="4" s="1" a="1"/>
  <c r="AG708" i="4" s="1"/>
  <c r="AC1244" i="4"/>
  <c r="AG1244" i="4" s="1" a="1"/>
  <c r="AG1244" i="4" s="1"/>
  <c r="AC1228" i="4"/>
  <c r="AG1228" i="4" s="1" a="1"/>
  <c r="AG1228" i="4" s="1"/>
  <c r="AC611" i="4"/>
  <c r="AG611" i="4" s="1" a="1"/>
  <c r="AG611" i="4" s="1"/>
  <c r="AC463" i="4"/>
  <c r="AG463" i="4" s="1" a="1"/>
  <c r="AG463" i="4" s="1"/>
  <c r="AC361" i="4"/>
  <c r="AG361" i="4" s="1" a="1"/>
  <c r="AG361" i="4" s="1"/>
  <c r="AC1263" i="4"/>
  <c r="AG1263" i="4" s="1" a="1"/>
  <c r="AG1263" i="4" s="1"/>
  <c r="AC940" i="4"/>
  <c r="AG940" i="4" s="1" a="1"/>
  <c r="AG940" i="4" s="1"/>
  <c r="X1333" i="4" l="1"/>
  <c r="AE987" i="4"/>
  <c r="AF987" i="4" s="1" a="1"/>
  <c r="AF987" i="4" s="1"/>
  <c r="X1425" i="4"/>
  <c r="AD1160" i="4"/>
  <c r="AE1160" i="4"/>
  <c r="AF1160" i="4" s="1" a="1"/>
  <c r="AF1160" i="4" s="1"/>
  <c r="X1185" i="4"/>
  <c r="X1186" i="4" s="1"/>
  <c r="X1187" i="4" s="1"/>
  <c r="X1188" i="4" s="1"/>
  <c r="X1189" i="4" s="1"/>
  <c r="X1190" i="4" s="1"/>
  <c r="AE1015" i="4"/>
  <c r="AF1015" i="4" s="1" a="1"/>
  <c r="AF1015" i="4" s="1"/>
  <c r="AD13" i="4"/>
  <c r="AE871" i="4"/>
  <c r="AF871" i="4" s="1" a="1"/>
  <c r="AF871" i="4" s="1"/>
  <c r="X994" i="4"/>
  <c r="X995" i="4" s="1"/>
  <c r="X996" i="4" s="1"/>
  <c r="X997" i="4" s="1"/>
  <c r="X998" i="4" s="1"/>
  <c r="X999" i="4" s="1"/>
  <c r="X1000" i="4" s="1"/>
  <c r="AE257" i="4"/>
  <c r="AF257" i="4" s="1" a="1"/>
  <c r="AF257" i="4" s="1"/>
  <c r="X33" i="4"/>
  <c r="AE749" i="4"/>
  <c r="AF749" i="4" s="1" a="1"/>
  <c r="AF749" i="4" s="1"/>
  <c r="AE13" i="4"/>
  <c r="AF13" i="4" s="1" a="1"/>
  <c r="AF13" i="4" s="1"/>
  <c r="AD1203" i="4"/>
  <c r="X1003" i="4"/>
  <c r="AE1203" i="4"/>
  <c r="AF1203" i="4" s="1" a="1"/>
  <c r="AF1203" i="4" s="1"/>
  <c r="X1291" i="4"/>
  <c r="X1292" i="4" s="1"/>
  <c r="X1293" i="4" s="1"/>
  <c r="X1267" i="4"/>
  <c r="X1268" i="4" s="1"/>
  <c r="X1269" i="4" s="1"/>
  <c r="AD1015" i="4"/>
  <c r="AD967" i="4"/>
  <c r="X263" i="4"/>
  <c r="X161" i="4"/>
  <c r="AE1301" i="4"/>
  <c r="AF1301" i="4" s="1" a="1"/>
  <c r="AF1301" i="4" s="1"/>
  <c r="AE418" i="4"/>
  <c r="AF418" i="4" s="1" a="1"/>
  <c r="AF418" i="4" s="1"/>
  <c r="AE793" i="4"/>
  <c r="AF793" i="4" s="1" a="1"/>
  <c r="AF793" i="4" s="1"/>
  <c r="AD1301" i="4"/>
  <c r="AD385" i="4"/>
  <c r="AE45" i="4"/>
  <c r="AF45" i="4" s="1" a="1"/>
  <c r="AF45" i="4" s="1"/>
  <c r="X162" i="4"/>
  <c r="X163" i="4" s="1"/>
  <c r="X164" i="4" s="1"/>
  <c r="AD287" i="4"/>
  <c r="AE509" i="4"/>
  <c r="AF509" i="4" s="1" a="1"/>
  <c r="AF509" i="4" s="1"/>
  <c r="AD1078" i="4"/>
  <c r="AE1078" i="4"/>
  <c r="AF1078" i="4" s="1" a="1"/>
  <c r="AF1078" i="4" s="1"/>
  <c r="AE607" i="4"/>
  <c r="AF607" i="4" s="1" a="1"/>
  <c r="AF607" i="4" s="1"/>
  <c r="AE777" i="4"/>
  <c r="AF777" i="4" s="1" a="1"/>
  <c r="AF777" i="4" s="1"/>
  <c r="AE149" i="4"/>
  <c r="AF149" i="4" s="1" a="1"/>
  <c r="AF149" i="4" s="1"/>
  <c r="X1232" i="4"/>
  <c r="AD607" i="4"/>
  <c r="AE147" i="4"/>
  <c r="AF147" i="4" s="1" a="1"/>
  <c r="AF147" i="4" s="1"/>
  <c r="X1107" i="4"/>
  <c r="AD162" i="4"/>
  <c r="AD1119" i="4"/>
  <c r="AE162" i="4"/>
  <c r="AF162" i="4" s="1" a="1"/>
  <c r="AF162" i="4" s="1"/>
  <c r="AE1119" i="4"/>
  <c r="AF1119" i="4" s="1" a="1"/>
  <c r="AF1119" i="4" s="1"/>
  <c r="X1153" i="4"/>
  <c r="X769" i="4"/>
  <c r="H6" i="4"/>
  <c r="AD209" i="4"/>
  <c r="AE733" i="4"/>
  <c r="AF733" i="4" s="1" a="1"/>
  <c r="AF733" i="4" s="1"/>
  <c r="AE209" i="4"/>
  <c r="AF209" i="4" s="1" a="1"/>
  <c r="AF209" i="4" s="1"/>
  <c r="AO394" i="4"/>
  <c r="AO1077" i="4"/>
  <c r="AO303" i="4"/>
  <c r="AO749" i="4"/>
  <c r="AO997" i="4"/>
  <c r="AO1380" i="4"/>
  <c r="AO1053" i="4"/>
  <c r="AO1319" i="4"/>
  <c r="AO838" i="4"/>
  <c r="AO1172" i="4"/>
  <c r="AO1173" i="4"/>
  <c r="AO1436" i="4"/>
  <c r="AO125" i="4"/>
  <c r="AO735" i="4"/>
  <c r="AO1306" i="4"/>
  <c r="AO111" i="4"/>
  <c r="AO280" i="4"/>
  <c r="AO1270" i="4"/>
  <c r="X126" i="4"/>
  <c r="AO81" i="4"/>
  <c r="AO1159" i="4"/>
  <c r="AO396" i="4"/>
  <c r="AO292" i="4"/>
  <c r="AO417" i="4"/>
  <c r="AO947" i="4"/>
  <c r="AO1259" i="4"/>
  <c r="AO377" i="4"/>
  <c r="AO1383" i="4"/>
  <c r="AO1069" i="4"/>
  <c r="AO1321" i="4"/>
  <c r="AO814" i="4"/>
  <c r="AO448" i="4"/>
  <c r="AO1095" i="4"/>
  <c r="AO143" i="4"/>
  <c r="AO360" i="4"/>
  <c r="AO278" i="4"/>
  <c r="AO1207" i="4"/>
  <c r="AO266" i="4"/>
  <c r="AO910" i="4"/>
  <c r="AO935" i="4"/>
  <c r="AO1302" i="4"/>
  <c r="AO830" i="4"/>
  <c r="AO679" i="4"/>
  <c r="AO1387" i="4"/>
  <c r="AO790" i="4"/>
  <c r="AO515" i="4"/>
  <c r="AO526" i="4"/>
  <c r="AO1385" i="4"/>
  <c r="AO1323" i="4"/>
  <c r="AO342" i="4"/>
  <c r="AO499" i="4"/>
  <c r="AO1390" i="4"/>
  <c r="AO1261" i="4"/>
  <c r="AO175" i="4"/>
  <c r="AO409" i="4"/>
  <c r="AO145" i="4"/>
  <c r="AE850" i="4"/>
  <c r="AF850" i="4" s="1" a="1"/>
  <c r="AF850" i="4" s="1"/>
  <c r="AO330" i="4"/>
  <c r="AO655" i="4"/>
  <c r="AO329" i="4"/>
  <c r="AO1134" i="4"/>
  <c r="AO1324" i="4"/>
  <c r="AO339" i="4"/>
  <c r="AO1365" i="4"/>
  <c r="AO496" i="4"/>
  <c r="AO919" i="4"/>
  <c r="AO1362" i="4"/>
  <c r="AO879" i="4"/>
  <c r="AO750" i="4"/>
  <c r="AO1330" i="4"/>
  <c r="AO406" i="4"/>
  <c r="AO463" i="4"/>
  <c r="AO1348" i="4"/>
  <c r="AO79" i="4"/>
  <c r="AO229" i="4"/>
  <c r="AU11" i="4"/>
  <c r="AM346" i="4"/>
  <c r="AL346" i="4"/>
  <c r="AM1020" i="4"/>
  <c r="AL1020" i="4"/>
  <c r="AL1397" i="4"/>
  <c r="AM1397" i="4"/>
  <c r="AM715" i="4"/>
  <c r="AL715" i="4"/>
  <c r="AM789" i="4"/>
  <c r="AL789" i="4"/>
  <c r="AM419" i="4"/>
  <c r="AL419" i="4"/>
  <c r="AM414" i="4"/>
  <c r="AL414" i="4"/>
  <c r="AM546" i="4"/>
  <c r="AL546" i="4"/>
  <c r="AM537" i="4"/>
  <c r="AL537" i="4"/>
  <c r="AM551" i="4"/>
  <c r="AL551" i="4"/>
  <c r="AL1154" i="4"/>
  <c r="AM1154" i="4"/>
  <c r="AM682" i="4"/>
  <c r="AL682" i="4"/>
  <c r="AM24" i="4"/>
  <c r="AL24" i="4"/>
  <c r="AM450" i="4"/>
  <c r="AL450" i="4"/>
  <c r="AM1046" i="4"/>
  <c r="AL1046" i="4"/>
  <c r="AL62" i="4"/>
  <c r="AM62" i="4"/>
  <c r="AM813" i="4"/>
  <c r="AL813" i="4"/>
  <c r="AM528" i="4"/>
  <c r="AL528" i="4"/>
  <c r="AM1191" i="4"/>
  <c r="AL1191" i="4"/>
  <c r="AM934" i="4"/>
  <c r="AL934" i="4"/>
  <c r="AM61" i="4"/>
  <c r="AL61" i="4"/>
  <c r="AM1262" i="4"/>
  <c r="AL1262" i="4"/>
  <c r="AM694" i="4"/>
  <c r="AL694" i="4"/>
  <c r="AM1116" i="4"/>
  <c r="AL1116" i="4"/>
  <c r="AM979" i="4"/>
  <c r="AL979" i="4"/>
  <c r="AM139" i="4"/>
  <c r="AL139" i="4"/>
  <c r="AM1177" i="4"/>
  <c r="AL1177" i="4"/>
  <c r="AM1428" i="4"/>
  <c r="AL1428" i="4"/>
  <c r="AM425" i="4"/>
  <c r="AL425" i="4"/>
  <c r="AM824" i="4"/>
  <c r="AL824" i="4"/>
  <c r="AM395" i="4"/>
  <c r="AL395" i="4"/>
  <c r="AM1276" i="4"/>
  <c r="AL1276" i="4"/>
  <c r="AM888" i="4"/>
  <c r="AL888" i="4"/>
  <c r="AM500" i="4"/>
  <c r="AL500" i="4"/>
  <c r="AM14" i="4"/>
  <c r="AL14" i="4"/>
  <c r="AM639" i="4"/>
  <c r="AL639" i="4"/>
  <c r="AM1358" i="4"/>
  <c r="AL1358" i="4"/>
  <c r="AM460" i="4"/>
  <c r="AL460" i="4"/>
  <c r="AM309" i="4"/>
  <c r="AL309" i="4"/>
  <c r="AM873" i="4"/>
  <c r="AL873" i="4"/>
  <c r="AM955" i="4"/>
  <c r="AL955" i="4"/>
  <c r="AM1284" i="4"/>
  <c r="AL1284" i="4"/>
  <c r="AM1037" i="4"/>
  <c r="AL1037" i="4"/>
  <c r="AM33" i="4"/>
  <c r="AL33" i="4"/>
  <c r="AM1057" i="4"/>
  <c r="AL1057" i="4"/>
  <c r="AM1183" i="4"/>
  <c r="AL1183" i="4"/>
  <c r="AM427" i="4"/>
  <c r="AL427" i="4"/>
  <c r="AM1394" i="4"/>
  <c r="AL1394" i="4"/>
  <c r="AM1195" i="4"/>
  <c r="AL1195" i="4"/>
  <c r="AM268" i="4"/>
  <c r="AL268" i="4"/>
  <c r="AE90" i="4"/>
  <c r="AF90" i="4" s="1" a="1"/>
  <c r="AF90" i="4" s="1"/>
  <c r="AD789" i="4"/>
  <c r="AE450" i="4"/>
  <c r="AF450" i="4" s="1" a="1"/>
  <c r="AF450" i="4" s="1"/>
  <c r="AM48" i="4"/>
  <c r="AL48" i="4"/>
  <c r="AM176" i="4"/>
  <c r="AL176" i="4"/>
  <c r="AM171" i="4"/>
  <c r="AL171" i="4"/>
  <c r="AM277" i="4"/>
  <c r="AL277" i="4"/>
  <c r="AM455" i="4"/>
  <c r="AL455" i="4"/>
  <c r="AM473" i="4"/>
  <c r="AL473" i="4"/>
  <c r="AM614" i="4"/>
  <c r="AL614" i="4"/>
  <c r="AM820" i="4"/>
  <c r="AL820" i="4"/>
  <c r="AM1054" i="4"/>
  <c r="AL1054" i="4"/>
  <c r="AM1241" i="4"/>
  <c r="AL1241" i="4"/>
  <c r="AM702" i="4"/>
  <c r="AL702" i="4"/>
  <c r="AM986" i="4"/>
  <c r="AL986" i="4"/>
  <c r="AM906" i="4"/>
  <c r="AL906" i="4"/>
  <c r="AM957" i="4"/>
  <c r="AL957" i="4"/>
  <c r="AM1272" i="4"/>
  <c r="AL1272" i="4"/>
  <c r="AM1142" i="4"/>
  <c r="AL1142" i="4"/>
  <c r="AM66" i="4"/>
  <c r="AL66" i="4"/>
  <c r="AM21" i="4"/>
  <c r="AL21" i="4"/>
  <c r="AM306" i="4"/>
  <c r="AL306" i="4"/>
  <c r="AM430" i="4"/>
  <c r="AL430" i="4"/>
  <c r="AM456" i="4"/>
  <c r="AL456" i="4"/>
  <c r="AM522" i="4"/>
  <c r="AL522" i="4"/>
  <c r="AM843" i="4"/>
  <c r="AL843" i="4"/>
  <c r="AM423" i="4"/>
  <c r="AL423" i="4"/>
  <c r="AM626" i="4"/>
  <c r="AL626" i="4"/>
  <c r="AM719" i="4"/>
  <c r="AL719" i="4"/>
  <c r="AM737" i="4"/>
  <c r="AL737" i="4"/>
  <c r="AM834" i="4"/>
  <c r="AL834" i="4"/>
  <c r="AM881" i="4"/>
  <c r="AL881" i="4"/>
  <c r="AM1211" i="4"/>
  <c r="AL1211" i="4"/>
  <c r="AM1264" i="4"/>
  <c r="AL1264" i="4"/>
  <c r="AM1254" i="4"/>
  <c r="AL1254" i="4"/>
  <c r="AM68" i="4"/>
  <c r="AL68" i="4"/>
  <c r="AM23" i="4"/>
  <c r="AL23" i="4"/>
  <c r="AM459" i="4"/>
  <c r="AL459" i="4"/>
  <c r="AM564" i="4"/>
  <c r="AL564" i="4"/>
  <c r="AM662" i="4"/>
  <c r="AL662" i="4"/>
  <c r="AM527" i="4"/>
  <c r="AL527" i="4"/>
  <c r="AM1097" i="4"/>
  <c r="AL1097" i="4"/>
  <c r="AM984" i="4"/>
  <c r="AL984" i="4"/>
  <c r="AL613" i="4"/>
  <c r="AM613" i="4"/>
  <c r="AM87" i="4"/>
  <c r="AL87" i="4"/>
  <c r="AM149" i="4"/>
  <c r="AL149" i="4"/>
  <c r="AM457" i="4"/>
  <c r="AL457" i="4"/>
  <c r="AM827" i="4"/>
  <c r="AL827" i="4"/>
  <c r="AM704" i="4"/>
  <c r="AL704" i="4"/>
  <c r="AM1249" i="4"/>
  <c r="AL1249" i="4"/>
  <c r="AM944" i="4"/>
  <c r="AL944" i="4"/>
  <c r="AM1285" i="4"/>
  <c r="AL1285" i="4"/>
  <c r="AM441" i="4"/>
  <c r="AL441" i="4"/>
  <c r="AM659" i="4"/>
  <c r="AL659" i="4"/>
  <c r="AM850" i="4"/>
  <c r="AL850" i="4"/>
  <c r="AM1426" i="4"/>
  <c r="AL1426" i="4"/>
  <c r="AM12" i="4"/>
  <c r="AL12" i="4"/>
  <c r="AM357" i="4"/>
  <c r="AL357" i="4"/>
  <c r="AM259" i="4"/>
  <c r="AL259" i="4"/>
  <c r="AM835" i="4"/>
  <c r="AL835" i="4"/>
  <c r="AM708" i="4"/>
  <c r="AL708" i="4"/>
  <c r="AM914" i="4"/>
  <c r="AL914" i="4"/>
  <c r="AM837" i="4"/>
  <c r="AL837" i="4"/>
  <c r="AM842" i="4"/>
  <c r="AL842" i="4"/>
  <c r="AM1035" i="4"/>
  <c r="AL1035" i="4"/>
  <c r="AM1370" i="4"/>
  <c r="AL1370" i="4"/>
  <c r="AM240" i="4"/>
  <c r="AL240" i="4"/>
  <c r="AM181" i="4"/>
  <c r="AL181" i="4"/>
  <c r="AM485" i="4"/>
  <c r="AL485" i="4"/>
  <c r="AM600" i="4"/>
  <c r="AL600" i="4"/>
  <c r="AM732" i="4"/>
  <c r="AL732" i="4"/>
  <c r="AM690" i="4"/>
  <c r="AL690" i="4"/>
  <c r="AM939" i="4"/>
  <c r="AL939" i="4"/>
  <c r="AM872" i="4"/>
  <c r="AL872" i="4"/>
  <c r="AM760" i="4"/>
  <c r="AL760" i="4"/>
  <c r="AM1147" i="4"/>
  <c r="AL1147" i="4"/>
  <c r="AM1392" i="4"/>
  <c r="AL1392" i="4"/>
  <c r="AM775" i="4"/>
  <c r="AL775" i="4"/>
  <c r="AM1307" i="4"/>
  <c r="AL1307" i="4"/>
  <c r="AM388" i="4"/>
  <c r="AL388" i="4"/>
  <c r="AM769" i="4"/>
  <c r="AL769" i="4"/>
  <c r="AM1227" i="4"/>
  <c r="AL1227" i="4"/>
  <c r="AM511" i="4"/>
  <c r="AL511" i="4"/>
  <c r="AM841" i="4"/>
  <c r="AL841" i="4"/>
  <c r="AM1355" i="4"/>
  <c r="AL1355" i="4"/>
  <c r="AM56" i="4"/>
  <c r="AL56" i="4"/>
  <c r="AM184" i="4"/>
  <c r="AL184" i="4"/>
  <c r="AM202" i="4"/>
  <c r="AL202" i="4"/>
  <c r="AM373" i="4"/>
  <c r="AL373" i="4"/>
  <c r="AM468" i="4"/>
  <c r="AL468" i="4"/>
  <c r="AM486" i="4"/>
  <c r="AL486" i="4"/>
  <c r="AM582" i="4"/>
  <c r="AL582" i="4"/>
  <c r="AM570" i="4"/>
  <c r="AL570" i="4"/>
  <c r="AL930" i="4"/>
  <c r="AM930" i="4"/>
  <c r="AM778" i="4"/>
  <c r="AL778" i="4"/>
  <c r="AM1344" i="4"/>
  <c r="AL1344" i="4"/>
  <c r="AM684" i="4"/>
  <c r="AL684" i="4"/>
  <c r="AM356" i="4"/>
  <c r="AL356" i="4"/>
  <c r="AM1197" i="4"/>
  <c r="AL1197" i="4"/>
  <c r="AM362" i="4"/>
  <c r="AL362" i="4"/>
  <c r="AM439" i="4"/>
  <c r="AL439" i="4"/>
  <c r="AM644" i="4"/>
  <c r="AL644" i="4"/>
  <c r="AM1400" i="4"/>
  <c r="AL1400" i="4"/>
  <c r="AM295" i="4"/>
  <c r="AL295" i="4"/>
  <c r="AM1164" i="4"/>
  <c r="AL1164" i="4"/>
  <c r="AM1230" i="4"/>
  <c r="AL1230" i="4"/>
  <c r="AE729" i="4"/>
  <c r="AF729" i="4" s="1" a="1"/>
  <c r="AF729" i="4" s="1"/>
  <c r="AL94" i="4"/>
  <c r="AM94" i="4"/>
  <c r="AM49" i="4"/>
  <c r="AL49" i="4"/>
  <c r="AM1023" i="4"/>
  <c r="AL1023" i="4"/>
  <c r="AM285" i="4"/>
  <c r="AL285" i="4"/>
  <c r="AM631" i="4"/>
  <c r="AL631" i="4"/>
  <c r="AO631" i="4" s="1"/>
  <c r="AM983" i="4"/>
  <c r="AL983" i="4"/>
  <c r="AM1182" i="4"/>
  <c r="AL1182" i="4"/>
  <c r="AM60" i="4"/>
  <c r="AL60" i="4"/>
  <c r="AM31" i="4"/>
  <c r="AL31" i="4"/>
  <c r="AO31" i="4" s="1"/>
  <c r="AM533" i="4"/>
  <c r="AL533" i="4"/>
  <c r="AL1376" i="4"/>
  <c r="AM1376" i="4"/>
  <c r="AM1040" i="4"/>
  <c r="AL1040" i="4"/>
  <c r="AM995" i="4"/>
  <c r="AL995" i="4"/>
  <c r="AO995" i="4" s="1"/>
  <c r="AL555" i="4"/>
  <c r="AM555" i="4"/>
  <c r="AM970" i="4"/>
  <c r="AL970" i="4"/>
  <c r="AM86" i="4"/>
  <c r="AL86" i="4"/>
  <c r="AM57" i="4"/>
  <c r="AL57" i="4"/>
  <c r="AM337" i="4"/>
  <c r="AL337" i="4"/>
  <c r="AM274" i="4"/>
  <c r="AL274" i="4"/>
  <c r="AM609" i="4"/>
  <c r="AL609" i="4"/>
  <c r="AM547" i="4"/>
  <c r="AL547" i="4"/>
  <c r="AM1347" i="4"/>
  <c r="AL1347" i="4"/>
  <c r="AM840" i="4"/>
  <c r="AL840" i="4"/>
  <c r="AM1246" i="4"/>
  <c r="AL1246" i="4"/>
  <c r="AM83" i="4"/>
  <c r="AL83" i="4"/>
  <c r="AM1332" i="4"/>
  <c r="AL1332" i="4"/>
  <c r="AM1100" i="4"/>
  <c r="AL1100" i="4"/>
  <c r="AM322" i="4"/>
  <c r="AL322" i="4"/>
  <c r="AM878" i="4"/>
  <c r="AL878" i="4"/>
  <c r="AM209" i="4"/>
  <c r="AL209" i="4"/>
  <c r="AM471" i="4"/>
  <c r="AL471" i="4"/>
  <c r="AM748" i="4"/>
  <c r="AL748" i="4"/>
  <c r="AM1255" i="4"/>
  <c r="AL1255" i="4"/>
  <c r="AM1381" i="4"/>
  <c r="AL1381" i="4"/>
  <c r="AM1327" i="4"/>
  <c r="AL1327" i="4"/>
  <c r="AM776" i="4"/>
  <c r="AL776" i="4"/>
  <c r="AM1423" i="4"/>
  <c r="AL1423" i="4"/>
  <c r="AM654" i="4"/>
  <c r="AL654" i="4"/>
  <c r="AL759" i="4"/>
  <c r="AM759" i="4"/>
  <c r="AM1441" i="4"/>
  <c r="AL1441" i="4"/>
  <c r="AM808" i="4"/>
  <c r="AL808" i="4"/>
  <c r="AL1418" i="4"/>
  <c r="AM1418" i="4"/>
  <c r="AM912" i="4"/>
  <c r="AL912" i="4"/>
  <c r="AM204" i="4"/>
  <c r="AL204" i="4"/>
  <c r="AM733" i="4"/>
  <c r="AL733" i="4"/>
  <c r="AM332" i="4"/>
  <c r="AL332" i="4"/>
  <c r="AM973" i="4"/>
  <c r="AL973" i="4"/>
  <c r="AM122" i="4"/>
  <c r="AL122" i="4"/>
  <c r="AM453" i="4"/>
  <c r="AL453" i="4"/>
  <c r="AM1361" i="4"/>
  <c r="AL1361" i="4"/>
  <c r="AM193" i="4"/>
  <c r="AL193" i="4"/>
  <c r="AM325" i="4"/>
  <c r="AL325" i="4"/>
  <c r="AM506" i="4"/>
  <c r="AL506" i="4"/>
  <c r="AL1226" i="4"/>
  <c r="AM1226" i="4"/>
  <c r="AM95" i="4"/>
  <c r="AL95" i="4"/>
  <c r="AM848" i="4"/>
  <c r="AL848" i="4"/>
  <c r="AM1343" i="4"/>
  <c r="AL1343" i="4"/>
  <c r="AM374" i="4"/>
  <c r="AL374" i="4"/>
  <c r="AM443" i="4"/>
  <c r="AL443" i="4"/>
  <c r="AM173" i="4"/>
  <c r="AL173" i="4"/>
  <c r="AM513" i="4"/>
  <c r="AL513" i="4"/>
  <c r="AL1205" i="4"/>
  <c r="AM1205" i="4"/>
  <c r="AL1293" i="4"/>
  <c r="AM1293" i="4"/>
  <c r="AM862" i="4"/>
  <c r="AL862" i="4"/>
  <c r="AM581" i="4"/>
  <c r="AL581" i="4"/>
  <c r="AM799" i="4"/>
  <c r="AL799" i="4"/>
  <c r="AM1389" i="4"/>
  <c r="AL1389" i="4"/>
  <c r="X744" i="4"/>
  <c r="AM16" i="4"/>
  <c r="AL16" i="4"/>
  <c r="AM692" i="4"/>
  <c r="AL692" i="4"/>
  <c r="AM725" i="4"/>
  <c r="AL725" i="4"/>
  <c r="AL302" i="4"/>
  <c r="AM302" i="4"/>
  <c r="AM720" i="4"/>
  <c r="AL720" i="4"/>
  <c r="AM36" i="4"/>
  <c r="AL36" i="4"/>
  <c r="AM856" i="4"/>
  <c r="AL856" i="4"/>
  <c r="AM828" i="4"/>
  <c r="AL828" i="4"/>
  <c r="AM696" i="4"/>
  <c r="AL696" i="4"/>
  <c r="AM1021" i="4"/>
  <c r="AL1021" i="4"/>
  <c r="AM458" i="4"/>
  <c r="AL458" i="4"/>
  <c r="AM1064" i="4"/>
  <c r="AL1064" i="4"/>
  <c r="AM839" i="4"/>
  <c r="AL839" i="4"/>
  <c r="AM442" i="4"/>
  <c r="AL442" i="4"/>
  <c r="AM647" i="4"/>
  <c r="AL647" i="4"/>
  <c r="AM523" i="4"/>
  <c r="AL523" i="4"/>
  <c r="AM498" i="4"/>
  <c r="AL498" i="4"/>
  <c r="AM709" i="4"/>
  <c r="AL709" i="4"/>
  <c r="AM593" i="4"/>
  <c r="AL593" i="4"/>
  <c r="AM182" i="4"/>
  <c r="AL182" i="4"/>
  <c r="AM619" i="4"/>
  <c r="AL619" i="4"/>
  <c r="AM1329" i="4"/>
  <c r="AL1329" i="4"/>
  <c r="AM1215" i="4"/>
  <c r="AL1215" i="4"/>
  <c r="AM1140" i="4"/>
  <c r="AL1140" i="4"/>
  <c r="AD90" i="4"/>
  <c r="AM32" i="4"/>
  <c r="AL32" i="4"/>
  <c r="AM990" i="4"/>
  <c r="AL990" i="4"/>
  <c r="AM1232" i="4"/>
  <c r="AL1232" i="4"/>
  <c r="AM366" i="4"/>
  <c r="AL366" i="4"/>
  <c r="AM1078" i="4"/>
  <c r="AL1078" i="4"/>
  <c r="AM180" i="4"/>
  <c r="AL180" i="4"/>
  <c r="AM1112" i="4"/>
  <c r="AL1112" i="4"/>
  <c r="AM1185" i="4"/>
  <c r="AL1185" i="4"/>
  <c r="AM1149" i="4"/>
  <c r="AL1149" i="4"/>
  <c r="AM1193" i="4"/>
  <c r="AL1193" i="4"/>
  <c r="AM509" i="4"/>
  <c r="AL509" i="4"/>
  <c r="AM999" i="4"/>
  <c r="AL999" i="4"/>
  <c r="AM1291" i="4"/>
  <c r="AL1291" i="4"/>
  <c r="AM558" i="4"/>
  <c r="AL558" i="4"/>
  <c r="AM1233" i="4"/>
  <c r="AL1233" i="4"/>
  <c r="AM1366" i="4"/>
  <c r="AL1366" i="4"/>
  <c r="AM78" i="4"/>
  <c r="AL78" i="4"/>
  <c r="AM1283" i="4"/>
  <c r="AL1283" i="4"/>
  <c r="AM623" i="4"/>
  <c r="AL623" i="4"/>
  <c r="AL1377" i="4"/>
  <c r="AM1377" i="4"/>
  <c r="AM524" i="4"/>
  <c r="AL524" i="4"/>
  <c r="AM387" i="4"/>
  <c r="AL387" i="4"/>
  <c r="AM1208" i="4"/>
  <c r="AL1208" i="4"/>
  <c r="AM605" i="4"/>
  <c r="AL605" i="4"/>
  <c r="AM1279" i="4"/>
  <c r="AL1279" i="4"/>
  <c r="AM949" i="4"/>
  <c r="AL949" i="4"/>
  <c r="AM1325" i="4"/>
  <c r="AL1325" i="4"/>
  <c r="AD1163" i="4"/>
  <c r="AE789" i="4"/>
  <c r="AF789" i="4" s="1" a="1"/>
  <c r="AF789" i="4" s="1"/>
  <c r="AD575" i="4"/>
  <c r="AD1250" i="4"/>
  <c r="AM64" i="4"/>
  <c r="AL64" i="4"/>
  <c r="AM19" i="4"/>
  <c r="AL19" i="4"/>
  <c r="AM194" i="4"/>
  <c r="AL194" i="4"/>
  <c r="AM341" i="4"/>
  <c r="AL341" i="4"/>
  <c r="AM532" i="4"/>
  <c r="AL532" i="4"/>
  <c r="AM557" i="4"/>
  <c r="AL557" i="4"/>
  <c r="AM678" i="4"/>
  <c r="AL678" i="4"/>
  <c r="AM884" i="4"/>
  <c r="AL884" i="4"/>
  <c r="AM629" i="4"/>
  <c r="AL629" i="4"/>
  <c r="AM599" i="4"/>
  <c r="AL599" i="4"/>
  <c r="AM901" i="4"/>
  <c r="AL901" i="4"/>
  <c r="AM1050" i="4"/>
  <c r="AL1050" i="4"/>
  <c r="AM1000" i="4"/>
  <c r="AL1000" i="4"/>
  <c r="AM1179" i="4"/>
  <c r="AL1179" i="4"/>
  <c r="AM1216" i="4"/>
  <c r="AL1216" i="4"/>
  <c r="AL1322" i="4"/>
  <c r="AM1322" i="4"/>
  <c r="AM82" i="4"/>
  <c r="AL82" i="4"/>
  <c r="AM37" i="4"/>
  <c r="AL37" i="4"/>
  <c r="AM370" i="4"/>
  <c r="AL370" i="4"/>
  <c r="AM133" i="4"/>
  <c r="AL133" i="4"/>
  <c r="AM507" i="4"/>
  <c r="AL507" i="4"/>
  <c r="AM584" i="4"/>
  <c r="AL584" i="4"/>
  <c r="AM907" i="4"/>
  <c r="AL907" i="4"/>
  <c r="AM566" i="4"/>
  <c r="AL566" i="4"/>
  <c r="AM575" i="4"/>
  <c r="AL575" i="4"/>
  <c r="AM861" i="4"/>
  <c r="AL861" i="4"/>
  <c r="AM794" i="4"/>
  <c r="AL794" i="4"/>
  <c r="AL946" i="4"/>
  <c r="AM946" i="4"/>
  <c r="AM938" i="4"/>
  <c r="AL938" i="4"/>
  <c r="AM1155" i="4"/>
  <c r="AL1155" i="4"/>
  <c r="AM1364" i="4"/>
  <c r="AL1364" i="4"/>
  <c r="AM1408" i="4"/>
  <c r="AL1408" i="4"/>
  <c r="AM84" i="4"/>
  <c r="AL84" i="4"/>
  <c r="AM39" i="4"/>
  <c r="AL39" i="4"/>
  <c r="AM469" i="4"/>
  <c r="AL469" i="4"/>
  <c r="AM608" i="4"/>
  <c r="AL608" i="4"/>
  <c r="AM512" i="4"/>
  <c r="AL512" i="4"/>
  <c r="AM586" i="4"/>
  <c r="AL586" i="4"/>
  <c r="AM1161" i="4"/>
  <c r="AL1161" i="4"/>
  <c r="AM1048" i="4"/>
  <c r="AL1048" i="4"/>
  <c r="AM1080" i="4"/>
  <c r="AL1080" i="4"/>
  <c r="AM119" i="4"/>
  <c r="AL119" i="4"/>
  <c r="AM199" i="4"/>
  <c r="AL199" i="4"/>
  <c r="AM534" i="4"/>
  <c r="AL534" i="4"/>
  <c r="AL891" i="4"/>
  <c r="AM891" i="4"/>
  <c r="AM761" i="4"/>
  <c r="AL761" i="4"/>
  <c r="AM855" i="4"/>
  <c r="AL855" i="4"/>
  <c r="AM1008" i="4"/>
  <c r="AL1008" i="4"/>
  <c r="AM1091" i="4"/>
  <c r="AL1091" i="4"/>
  <c r="AM283" i="4"/>
  <c r="AL283" i="4"/>
  <c r="AM723" i="4"/>
  <c r="AL723" i="4"/>
  <c r="AM958" i="4"/>
  <c r="AL958" i="4"/>
  <c r="AM1199" i="4"/>
  <c r="AL1199" i="4"/>
  <c r="AM1240" i="4"/>
  <c r="AL1240" i="4"/>
  <c r="AM421" i="4"/>
  <c r="AL421" i="4"/>
  <c r="AM518" i="4"/>
  <c r="AL518" i="4"/>
  <c r="AM899" i="4"/>
  <c r="AL899" i="4"/>
  <c r="AM772" i="4"/>
  <c r="AL772" i="4"/>
  <c r="AM1006" i="4"/>
  <c r="AL1006" i="4"/>
  <c r="AL894" i="4"/>
  <c r="AM894" i="4"/>
  <c r="AM952" i="4"/>
  <c r="AL952" i="4"/>
  <c r="AM1298" i="4"/>
  <c r="AL1298" i="4"/>
  <c r="AM71" i="4"/>
  <c r="AL71" i="4"/>
  <c r="AM317" i="4"/>
  <c r="AL317" i="4"/>
  <c r="AM215" i="4"/>
  <c r="AL215" i="4"/>
  <c r="AM536" i="4"/>
  <c r="AL536" i="4"/>
  <c r="AM664" i="4"/>
  <c r="AL664" i="4"/>
  <c r="AM796" i="4"/>
  <c r="AL796" i="4"/>
  <c r="AM832" i="4"/>
  <c r="AL832" i="4"/>
  <c r="AM961" i="4"/>
  <c r="AL961" i="4"/>
  <c r="AM929" i="4"/>
  <c r="AL929" i="4"/>
  <c r="AM817" i="4"/>
  <c r="AL817" i="4"/>
  <c r="AM367" i="4"/>
  <c r="AL367" i="4"/>
  <c r="AM1252" i="4"/>
  <c r="AL1252" i="4"/>
  <c r="AM276" i="4"/>
  <c r="AL276" i="4"/>
  <c r="AM1371" i="4"/>
  <c r="AL1371" i="4"/>
  <c r="AM868" i="4"/>
  <c r="AL868" i="4"/>
  <c r="AM826" i="4"/>
  <c r="AL826" i="4"/>
  <c r="AM1296" i="4"/>
  <c r="AL1296" i="4"/>
  <c r="AM372" i="4"/>
  <c r="AL372" i="4"/>
  <c r="AM898" i="4"/>
  <c r="AL898" i="4"/>
  <c r="AM1419" i="4"/>
  <c r="AL1419" i="4"/>
  <c r="AM72" i="4"/>
  <c r="AL72" i="4"/>
  <c r="AM27" i="4"/>
  <c r="AL27" i="4"/>
  <c r="AM218" i="4"/>
  <c r="AL218" i="4"/>
  <c r="AM437" i="4"/>
  <c r="AL437" i="4"/>
  <c r="AM519" i="4"/>
  <c r="AL519" i="4"/>
  <c r="AM436" i="4"/>
  <c r="AL436" i="4"/>
  <c r="AM646" i="4"/>
  <c r="AL646" i="4"/>
  <c r="AM634" i="4"/>
  <c r="AL634" i="4"/>
  <c r="AM954" i="4"/>
  <c r="AL954" i="4"/>
  <c r="AM968" i="4"/>
  <c r="AL968" i="4"/>
  <c r="AM207" i="4"/>
  <c r="AL207" i="4"/>
  <c r="AM594" i="4"/>
  <c r="AL594" i="4"/>
  <c r="AM553" i="4"/>
  <c r="AL553" i="4"/>
  <c r="AM1160" i="4"/>
  <c r="AL1160" i="4"/>
  <c r="AM426" i="4"/>
  <c r="AL426" i="4"/>
  <c r="AM542" i="4"/>
  <c r="AL542" i="4"/>
  <c r="AM836" i="4"/>
  <c r="AL836" i="4"/>
  <c r="AM1388" i="4"/>
  <c r="AL1388" i="4"/>
  <c r="AM815" i="4"/>
  <c r="AL815" i="4"/>
  <c r="AM1221" i="4"/>
  <c r="AL1221" i="4"/>
  <c r="AM1440" i="4"/>
  <c r="AL1440" i="4"/>
  <c r="AL110" i="4"/>
  <c r="AM110" i="4"/>
  <c r="AM65" i="4"/>
  <c r="AL65" i="4"/>
  <c r="AM197" i="4"/>
  <c r="AL197" i="4"/>
  <c r="AM767" i="4"/>
  <c r="AL767" i="4"/>
  <c r="AM349" i="4"/>
  <c r="AL349" i="4"/>
  <c r="AM744" i="4"/>
  <c r="AL744" i="4"/>
  <c r="AM1047" i="4"/>
  <c r="AL1047" i="4"/>
  <c r="AM1003" i="4"/>
  <c r="AL1003" i="4"/>
  <c r="AM76" i="4"/>
  <c r="AL76" i="4"/>
  <c r="AM47" i="4"/>
  <c r="AL47" i="4"/>
  <c r="AM323" i="4"/>
  <c r="AL323" i="4"/>
  <c r="AM1131" i="4"/>
  <c r="AL1131" i="4"/>
  <c r="AM1200" i="4"/>
  <c r="AL1200" i="4"/>
  <c r="AM601" i="4"/>
  <c r="AL601" i="4"/>
  <c r="AM1034" i="4"/>
  <c r="AL1034" i="4"/>
  <c r="AM102" i="4"/>
  <c r="AL102" i="4"/>
  <c r="AM290" i="4"/>
  <c r="AL290" i="4"/>
  <c r="AL467" i="4"/>
  <c r="AM467" i="4"/>
  <c r="AM338" i="4"/>
  <c r="AL338" i="4"/>
  <c r="AM812" i="4"/>
  <c r="AL812" i="4"/>
  <c r="AM284" i="4"/>
  <c r="AL284" i="4"/>
  <c r="AM1411" i="4"/>
  <c r="AL1411" i="4"/>
  <c r="AM897" i="4"/>
  <c r="AL897" i="4"/>
  <c r="AM1442" i="4"/>
  <c r="AL1442" i="4"/>
  <c r="AM115" i="4"/>
  <c r="AL115" i="4"/>
  <c r="AL1354" i="4"/>
  <c r="AM1354" i="4"/>
  <c r="AM615" i="4"/>
  <c r="AL615" i="4"/>
  <c r="AM1157" i="4"/>
  <c r="AL1157" i="4"/>
  <c r="AM386" i="4"/>
  <c r="AL386" i="4"/>
  <c r="AM1128" i="4"/>
  <c r="AL1128" i="4"/>
  <c r="AM270" i="4"/>
  <c r="AL270" i="4"/>
  <c r="AM567" i="4"/>
  <c r="AL567" i="4"/>
  <c r="AM876" i="4"/>
  <c r="AL876" i="4"/>
  <c r="AM753" i="4"/>
  <c r="AL753" i="4"/>
  <c r="AM1301" i="4"/>
  <c r="AL1301" i="4"/>
  <c r="AM1391" i="4"/>
  <c r="AL1391" i="4"/>
  <c r="AM833" i="4"/>
  <c r="AL833" i="4"/>
  <c r="AM1238" i="4"/>
  <c r="AL1238" i="4"/>
  <c r="AM604" i="4"/>
  <c r="AL604" i="4"/>
  <c r="AM911" i="4"/>
  <c r="AL911" i="4"/>
  <c r="AM781" i="4"/>
  <c r="AL781" i="4"/>
  <c r="AM865" i="4"/>
  <c r="AL865" i="4"/>
  <c r="AM265" i="4"/>
  <c r="AL265" i="4"/>
  <c r="AL962" i="4"/>
  <c r="AM962" i="4"/>
  <c r="AM220" i="4"/>
  <c r="AL220" i="4"/>
  <c r="AM977" i="4"/>
  <c r="AL977" i="4"/>
  <c r="AM412" i="4"/>
  <c r="AL412" i="4"/>
  <c r="AM138" i="4"/>
  <c r="AL138" i="4"/>
  <c r="AM530" i="4"/>
  <c r="AL530" i="4"/>
  <c r="AM1425" i="4"/>
  <c r="AL1425" i="4"/>
  <c r="AM275" i="4"/>
  <c r="AL275" i="4"/>
  <c r="AM389" i="4"/>
  <c r="AL389" i="4"/>
  <c r="AM620" i="4"/>
  <c r="AL620" i="4"/>
  <c r="AM1244" i="4"/>
  <c r="AL1244" i="4"/>
  <c r="AM392" i="4"/>
  <c r="AL392" i="4"/>
  <c r="AL127" i="4"/>
  <c r="AM127" i="4"/>
  <c r="AM905" i="4"/>
  <c r="AL905" i="4"/>
  <c r="AM1407" i="4"/>
  <c r="AL1407" i="4"/>
  <c r="AM1414" i="4"/>
  <c r="AL1414" i="4"/>
  <c r="AM438" i="4"/>
  <c r="AL438" i="4"/>
  <c r="AM495" i="4"/>
  <c r="AL495" i="4"/>
  <c r="AM385" i="4"/>
  <c r="AL385" i="4"/>
  <c r="AL717" i="4"/>
  <c r="AM717" i="4"/>
  <c r="AM538" i="4"/>
  <c r="AL538" i="4"/>
  <c r="AM1309" i="4"/>
  <c r="AL1309" i="4"/>
  <c r="AM1156" i="4"/>
  <c r="AL1156" i="4"/>
  <c r="AM1220" i="4"/>
  <c r="AL1220" i="4"/>
  <c r="AM819" i="4"/>
  <c r="AL819" i="4"/>
  <c r="AM792" i="4"/>
  <c r="AL792" i="4"/>
  <c r="AM162" i="4"/>
  <c r="AL162" i="4"/>
  <c r="AM844" i="4"/>
  <c r="AL844" i="4"/>
  <c r="AM164" i="4"/>
  <c r="AL164" i="4"/>
  <c r="AM1011" i="4"/>
  <c r="AL1011" i="4"/>
  <c r="AM1121" i="4"/>
  <c r="AL1121" i="4"/>
  <c r="AM1107" i="4"/>
  <c r="AL1107" i="4"/>
  <c r="AM1129" i="4"/>
  <c r="AL1129" i="4"/>
  <c r="AM1061" i="4"/>
  <c r="AL1061" i="4"/>
  <c r="AM993" i="4"/>
  <c r="AL993" i="4"/>
  <c r="AM28" i="4"/>
  <c r="AL28" i="4"/>
  <c r="AM1126" i="4"/>
  <c r="AL1126" i="4"/>
  <c r="AM1300" i="4"/>
  <c r="AL1300" i="4"/>
  <c r="AM1401" i="4"/>
  <c r="AL1401" i="4"/>
  <c r="AM397" i="4"/>
  <c r="AL397" i="4"/>
  <c r="AM422" i="4"/>
  <c r="AL422" i="4"/>
  <c r="AM926" i="4"/>
  <c r="AL926" i="4"/>
  <c r="AL1357" i="4"/>
  <c r="AM1357" i="4"/>
  <c r="AM560" i="4"/>
  <c r="AL560" i="4"/>
  <c r="AM849" i="4"/>
  <c r="AL849" i="4"/>
  <c r="AM244" i="4"/>
  <c r="AL244" i="4"/>
  <c r="AM908" i="4"/>
  <c r="AL908" i="4"/>
  <c r="AM1352" i="4"/>
  <c r="AL1352" i="4"/>
  <c r="AM1038" i="4"/>
  <c r="AL1038" i="4"/>
  <c r="AM892" i="4"/>
  <c r="AL892" i="4"/>
  <c r="AM736" i="4"/>
  <c r="AL736" i="4"/>
  <c r="AM327" i="4"/>
  <c r="AL327" i="4"/>
  <c r="AM117" i="4"/>
  <c r="AL117" i="4"/>
  <c r="AL1218" i="4"/>
  <c r="AM1218" i="4"/>
  <c r="AM168" i="4"/>
  <c r="AL168" i="4"/>
  <c r="AM248" i="4"/>
  <c r="AL248" i="4"/>
  <c r="AM1184" i="4"/>
  <c r="AL1184" i="4"/>
  <c r="AM172" i="4"/>
  <c r="AL172" i="4"/>
  <c r="AM1237" i="4"/>
  <c r="AL1237" i="4"/>
  <c r="AM866" i="4"/>
  <c r="AL866" i="4"/>
  <c r="AM686" i="4"/>
  <c r="AL686" i="4"/>
  <c r="AM1406" i="4"/>
  <c r="AL1406" i="4"/>
  <c r="AL1229" i="4"/>
  <c r="AM1229" i="4"/>
  <c r="AL483" i="4"/>
  <c r="AM483" i="4"/>
  <c r="AL875" i="4"/>
  <c r="AM875" i="4"/>
  <c r="AM1266" i="4"/>
  <c r="AL1266" i="4"/>
  <c r="AM1396" i="4"/>
  <c r="AL1396" i="4"/>
  <c r="AM870" i="4"/>
  <c r="AL870" i="4"/>
  <c r="AM1214" i="4"/>
  <c r="AL1214" i="4"/>
  <c r="AM562" i="4"/>
  <c r="AL562" i="4"/>
  <c r="AM706" i="4"/>
  <c r="AL706" i="4"/>
  <c r="AM1437" i="4"/>
  <c r="AL1437" i="4"/>
  <c r="AE1163" i="4"/>
  <c r="AF1163" i="4" s="1" a="1"/>
  <c r="AF1163" i="4" s="1"/>
  <c r="AE882" i="4"/>
  <c r="AF882" i="4" s="1" a="1"/>
  <c r="AF882" i="4" s="1"/>
  <c r="AE575" i="4"/>
  <c r="AF575" i="4" s="1" a="1"/>
  <c r="AF575" i="4" s="1"/>
  <c r="AE1250" i="4"/>
  <c r="AF1250" i="4" s="1" a="1"/>
  <c r="AF1250" i="4" s="1"/>
  <c r="AM80" i="4"/>
  <c r="AL80" i="4"/>
  <c r="AM35" i="4"/>
  <c r="AL35" i="4"/>
  <c r="AM210" i="4"/>
  <c r="AL210" i="4"/>
  <c r="AM405" i="4"/>
  <c r="AL405" i="4"/>
  <c r="AM313" i="4"/>
  <c r="AL313" i="4"/>
  <c r="AM624" i="4"/>
  <c r="AL624" i="4"/>
  <c r="AM289" i="4"/>
  <c r="AL289" i="4"/>
  <c r="AM556" i="4"/>
  <c r="AL556" i="4"/>
  <c r="AM687" i="4"/>
  <c r="AL687" i="4"/>
  <c r="AM705" i="4"/>
  <c r="AL705" i="4"/>
  <c r="AM975" i="4"/>
  <c r="AL975" i="4"/>
  <c r="AM1114" i="4"/>
  <c r="AL1114" i="4"/>
  <c r="AM845" i="4"/>
  <c r="AL845" i="4"/>
  <c r="AM1067" i="4"/>
  <c r="AL1067" i="4"/>
  <c r="AM1260" i="4"/>
  <c r="AL1260" i="4"/>
  <c r="AM1424" i="4"/>
  <c r="AL1424" i="4"/>
  <c r="AM13" i="4"/>
  <c r="AL13" i="4"/>
  <c r="AM98" i="4"/>
  <c r="AL98" i="4"/>
  <c r="AM53" i="4"/>
  <c r="AL53" i="4"/>
  <c r="AM434" i="4"/>
  <c r="AL434" i="4"/>
  <c r="AM191" i="4"/>
  <c r="AL191" i="4"/>
  <c r="AM335" i="4"/>
  <c r="AL335" i="4"/>
  <c r="AM648" i="4"/>
  <c r="AL648" i="4"/>
  <c r="AM288" i="4"/>
  <c r="AL288" i="4"/>
  <c r="AM588" i="4"/>
  <c r="AL588" i="4"/>
  <c r="AM697" i="4"/>
  <c r="AL697" i="4"/>
  <c r="AM918" i="4"/>
  <c r="AL918" i="4"/>
  <c r="AM936" i="4"/>
  <c r="AL936" i="4"/>
  <c r="AL1010" i="4"/>
  <c r="AM1010" i="4"/>
  <c r="AM960" i="4"/>
  <c r="AL960" i="4"/>
  <c r="AM1212" i="4"/>
  <c r="AL1212" i="4"/>
  <c r="AM1432" i="4"/>
  <c r="AL1432" i="4"/>
  <c r="AM1320" i="4"/>
  <c r="AL1320" i="4"/>
  <c r="AM100" i="4"/>
  <c r="AL100" i="4"/>
  <c r="AM55" i="4"/>
  <c r="AL55" i="4"/>
  <c r="AM544" i="4"/>
  <c r="AL544" i="4"/>
  <c r="AM672" i="4"/>
  <c r="AL672" i="4"/>
  <c r="AM432" i="4"/>
  <c r="AL432" i="4"/>
  <c r="AM416" i="4"/>
  <c r="AL416" i="4"/>
  <c r="AM1225" i="4"/>
  <c r="AL1225" i="4"/>
  <c r="AM1111" i="4"/>
  <c r="AL1111" i="4"/>
  <c r="AM1198" i="4"/>
  <c r="AL1198" i="4"/>
  <c r="AM151" i="4"/>
  <c r="AL151" i="4"/>
  <c r="AM231" i="4"/>
  <c r="AL231" i="4"/>
  <c r="AM359" i="4"/>
  <c r="AL359" i="4"/>
  <c r="AM625" i="4"/>
  <c r="AL625" i="4"/>
  <c r="AM818" i="4"/>
  <c r="AL818" i="4"/>
  <c r="AM940" i="4"/>
  <c r="AL940" i="4"/>
  <c r="AM1189" i="4"/>
  <c r="AL1189" i="4"/>
  <c r="AM1304" i="4"/>
  <c r="AL1304" i="4"/>
  <c r="AM368" i="4"/>
  <c r="AL368" i="4"/>
  <c r="AM336" i="4"/>
  <c r="AL336" i="4"/>
  <c r="AM1086" i="4"/>
  <c r="AL1086" i="4"/>
  <c r="AM1096" i="4"/>
  <c r="AL1096" i="4"/>
  <c r="AL190" i="4"/>
  <c r="AM190" i="4"/>
  <c r="AM213" i="4"/>
  <c r="AL213" i="4"/>
  <c r="AM304" i="4"/>
  <c r="AL304" i="4"/>
  <c r="AM941" i="4"/>
  <c r="AL941" i="4"/>
  <c r="AM900" i="4"/>
  <c r="AL900" i="4"/>
  <c r="AM1070" i="4"/>
  <c r="AL1070" i="4"/>
  <c r="AM991" i="4"/>
  <c r="AL991" i="4"/>
  <c r="AM1016" i="4"/>
  <c r="AL1016" i="4"/>
  <c r="AM1422" i="4"/>
  <c r="AL1422" i="4"/>
  <c r="AM103" i="4"/>
  <c r="AL103" i="4"/>
  <c r="AM381" i="4"/>
  <c r="AL381" i="4"/>
  <c r="AM247" i="4"/>
  <c r="AL247" i="4"/>
  <c r="AM299" i="4"/>
  <c r="AL299" i="4"/>
  <c r="AM731" i="4"/>
  <c r="AL731" i="4"/>
  <c r="AM860" i="4"/>
  <c r="AL860" i="4"/>
  <c r="AM889" i="4"/>
  <c r="AL889" i="4"/>
  <c r="AM1025" i="4"/>
  <c r="AL1025" i="4"/>
  <c r="AM996" i="4"/>
  <c r="AL996" i="4"/>
  <c r="AM874" i="4"/>
  <c r="AL874" i="4"/>
  <c r="AM1148" i="4"/>
  <c r="AL1148" i="4"/>
  <c r="AM1223" i="4"/>
  <c r="AL1223" i="4"/>
  <c r="AM404" i="4"/>
  <c r="AL404" i="4"/>
  <c r="AM1435" i="4"/>
  <c r="AL1435" i="4"/>
  <c r="AM650" i="4"/>
  <c r="AL650" i="4"/>
  <c r="AM1004" i="4"/>
  <c r="AL1004" i="4"/>
  <c r="AM1288" i="4"/>
  <c r="AL1288" i="4"/>
  <c r="AM493" i="4"/>
  <c r="AL493" i="4"/>
  <c r="AL994" i="4"/>
  <c r="AM994" i="4"/>
  <c r="AM1019" i="4"/>
  <c r="AL1019" i="4"/>
  <c r="AM88" i="4"/>
  <c r="AL88" i="4"/>
  <c r="AM43" i="4"/>
  <c r="AL43" i="4"/>
  <c r="AM234" i="4"/>
  <c r="AL234" i="4"/>
  <c r="AM97" i="4"/>
  <c r="AL97" i="4"/>
  <c r="AM543" i="4"/>
  <c r="AL543" i="4"/>
  <c r="AM490" i="4"/>
  <c r="AL490" i="4"/>
  <c r="AM548" i="4"/>
  <c r="AL548" i="4"/>
  <c r="AM607" i="4"/>
  <c r="AL607" i="4"/>
  <c r="AM1018" i="4"/>
  <c r="AL1018" i="4"/>
  <c r="AM1032" i="4"/>
  <c r="AL1032" i="4"/>
  <c r="AM308" i="4"/>
  <c r="AL308" i="4"/>
  <c r="AM768" i="4"/>
  <c r="AL768" i="4"/>
  <c r="AM1234" i="4"/>
  <c r="AL1234" i="4"/>
  <c r="AM1430" i="4"/>
  <c r="AL1430" i="4"/>
  <c r="AM113" i="4"/>
  <c r="AL113" i="4"/>
  <c r="AM579" i="4"/>
  <c r="AL579" i="4"/>
  <c r="AM549" i="4"/>
  <c r="AL549" i="4"/>
  <c r="AM711" i="4"/>
  <c r="AL711" i="4"/>
  <c r="AM953" i="4"/>
  <c r="AL953" i="4"/>
  <c r="AM1315" i="4"/>
  <c r="AL1315" i="4"/>
  <c r="AM1438" i="4"/>
  <c r="AL1438" i="4"/>
  <c r="AL126" i="4"/>
  <c r="AO126" i="4" s="1"/>
  <c r="AM126" i="4"/>
  <c r="AM311" i="4"/>
  <c r="AL311" i="4"/>
  <c r="AM328" i="4"/>
  <c r="AL328" i="4"/>
  <c r="AM413" i="4"/>
  <c r="AL413" i="4"/>
  <c r="AM801" i="4"/>
  <c r="AL801" i="4"/>
  <c r="AM989" i="4"/>
  <c r="AL989" i="4"/>
  <c r="AM1188" i="4"/>
  <c r="AL1188" i="4"/>
  <c r="AM92" i="4"/>
  <c r="AL92" i="4"/>
  <c r="AM63" i="4"/>
  <c r="AL63" i="4"/>
  <c r="AM510" i="4"/>
  <c r="AL510" i="4"/>
  <c r="AM1236" i="4"/>
  <c r="AL1236" i="4"/>
  <c r="AM73" i="4"/>
  <c r="AL73" i="4"/>
  <c r="AM249" i="4"/>
  <c r="AL249" i="4"/>
  <c r="AM1289" i="4"/>
  <c r="AL1289" i="4"/>
  <c r="AM118" i="4"/>
  <c r="AL118" i="4"/>
  <c r="AM354" i="4"/>
  <c r="AL354" i="4"/>
  <c r="AM449" i="4"/>
  <c r="AL449" i="4"/>
  <c r="AM402" i="4"/>
  <c r="AL402" i="4"/>
  <c r="AM597" i="4"/>
  <c r="AL597" i="4"/>
  <c r="AM661" i="4"/>
  <c r="AL661" i="4"/>
  <c r="AM972" i="4"/>
  <c r="AL972" i="4"/>
  <c r="AM147" i="4"/>
  <c r="AL147" i="4"/>
  <c r="AM743" i="4"/>
  <c r="AL743" i="4"/>
  <c r="AM1267" i="4"/>
  <c r="AL1267" i="4"/>
  <c r="AM121" i="4"/>
  <c r="AL121" i="4"/>
  <c r="AL1386" i="4"/>
  <c r="AM1386" i="4"/>
  <c r="AM334" i="4"/>
  <c r="AL334" i="4"/>
  <c r="AM353" i="4"/>
  <c r="AL353" i="4"/>
  <c r="AM1105" i="4"/>
  <c r="AL1105" i="4"/>
  <c r="AM992" i="4"/>
  <c r="AL992" i="4"/>
  <c r="AL1269" i="4"/>
  <c r="AM1269" i="4"/>
  <c r="AM1239" i="4"/>
  <c r="AL1239" i="4"/>
  <c r="AM890" i="4"/>
  <c r="AL890" i="4"/>
  <c r="AM1167" i="4"/>
  <c r="AL1167" i="4"/>
  <c r="AM1127" i="4"/>
  <c r="AL1127" i="4"/>
  <c r="AM1268" i="4"/>
  <c r="AL1268" i="4"/>
  <c r="AM1087" i="4"/>
  <c r="AL1087" i="4"/>
  <c r="AM963" i="4"/>
  <c r="AL963" i="4"/>
  <c r="AM922" i="4"/>
  <c r="AL922" i="4"/>
  <c r="AM348" i="4"/>
  <c r="AL348" i="4"/>
  <c r="AM1026" i="4"/>
  <c r="AL1026" i="4"/>
  <c r="AM236" i="4"/>
  <c r="AL236" i="4"/>
  <c r="AM1041" i="4"/>
  <c r="AL1041" i="4"/>
  <c r="AM1228" i="4"/>
  <c r="AL1228" i="4"/>
  <c r="AM26" i="4"/>
  <c r="AL26" i="4"/>
  <c r="AM154" i="4"/>
  <c r="AL154" i="4"/>
  <c r="AM606" i="4"/>
  <c r="AL606" i="4"/>
  <c r="AM1043" i="4"/>
  <c r="AL1043" i="4"/>
  <c r="AM1326" i="4"/>
  <c r="AL1326" i="4"/>
  <c r="AL262" i="4"/>
  <c r="AM262" i="4"/>
  <c r="AM671" i="4"/>
  <c r="AL671" i="4"/>
  <c r="AM1311" i="4"/>
  <c r="AL1311" i="4"/>
  <c r="AM1245" i="4"/>
  <c r="AL1245" i="4"/>
  <c r="AM296" i="4"/>
  <c r="AL296" i="4"/>
  <c r="AM159" i="4"/>
  <c r="AL159" i="4"/>
  <c r="AL978" i="4"/>
  <c r="AM978" i="4"/>
  <c r="AM440" i="4"/>
  <c r="AL440" i="4"/>
  <c r="AM376" i="4"/>
  <c r="AL376" i="4"/>
  <c r="AM563" i="4"/>
  <c r="AL563" i="4"/>
  <c r="AM93" i="4"/>
  <c r="AL93" i="4"/>
  <c r="AM462" i="4"/>
  <c r="AL462" i="4"/>
  <c r="AL554" i="4"/>
  <c r="AM554" i="4"/>
  <c r="AM1029" i="4"/>
  <c r="AL1029" i="4"/>
  <c r="AM782" i="4"/>
  <c r="AL782" i="4"/>
  <c r="AM1412" i="4"/>
  <c r="AL1412" i="4"/>
  <c r="AL1421" i="4"/>
  <c r="AM1421" i="4"/>
  <c r="AM77" i="4"/>
  <c r="AL77" i="4"/>
  <c r="AM107" i="4"/>
  <c r="AL107" i="4"/>
  <c r="AL802" i="4"/>
  <c r="AO802" i="4" s="1"/>
  <c r="AM802" i="4"/>
  <c r="AM34" i="4"/>
  <c r="AL34" i="4"/>
  <c r="AM641" i="4"/>
  <c r="AL641" i="4"/>
  <c r="AM1192" i="4"/>
  <c r="AL1192" i="4"/>
  <c r="AM932" i="4"/>
  <c r="AL932" i="4"/>
  <c r="AM488" i="4"/>
  <c r="AL488" i="4"/>
  <c r="AM1340" i="4"/>
  <c r="AL1340" i="4"/>
  <c r="AM707" i="4"/>
  <c r="AL707" i="4"/>
  <c r="AM208" i="4"/>
  <c r="AL208" i="4"/>
  <c r="AM797" i="4"/>
  <c r="AL797" i="4"/>
  <c r="AM361" i="4"/>
  <c r="AL361" i="4"/>
  <c r="AM1132" i="4"/>
  <c r="AL1132" i="4"/>
  <c r="AM915" i="4"/>
  <c r="AL915" i="4"/>
  <c r="AM1403" i="4"/>
  <c r="AL1403" i="4"/>
  <c r="AM1360" i="4"/>
  <c r="AL1360" i="4"/>
  <c r="AM232" i="4"/>
  <c r="AL232" i="4"/>
  <c r="AM156" i="4"/>
  <c r="AL156" i="4"/>
  <c r="AM809" i="4"/>
  <c r="AL809" i="4"/>
  <c r="AM379" i="4"/>
  <c r="AL379" i="4"/>
  <c r="AM1174" i="4"/>
  <c r="AL1174" i="4"/>
  <c r="AM380" i="4"/>
  <c r="AL380" i="4"/>
  <c r="AM239" i="4"/>
  <c r="AL239" i="4"/>
  <c r="AM1124" i="4"/>
  <c r="AL1124" i="4"/>
  <c r="AM531" i="4"/>
  <c r="AL531" i="4"/>
  <c r="AM1190" i="4"/>
  <c r="AL1190" i="4"/>
  <c r="AM90" i="4"/>
  <c r="AL90" i="4"/>
  <c r="AM685" i="4"/>
  <c r="AL685" i="4"/>
  <c r="AL718" i="4"/>
  <c r="AM718" i="4"/>
  <c r="AM885" i="4"/>
  <c r="AL885" i="4"/>
  <c r="AM257" i="4"/>
  <c r="AL257" i="4"/>
  <c r="AM883" i="4"/>
  <c r="AL883" i="4"/>
  <c r="AM502" i="4"/>
  <c r="AL502" i="4"/>
  <c r="AM1136" i="4"/>
  <c r="AL1136" i="4"/>
  <c r="AM477" i="4"/>
  <c r="AL477" i="4"/>
  <c r="AM85" i="4"/>
  <c r="AL85" i="4"/>
  <c r="AL1399" i="4"/>
  <c r="AM1399" i="4"/>
  <c r="AM293" i="4"/>
  <c r="AL293" i="4"/>
  <c r="AM1099" i="4"/>
  <c r="AL1099" i="4"/>
  <c r="AM854" i="4"/>
  <c r="AL854" i="4"/>
  <c r="AM340" i="4"/>
  <c r="AL340" i="4"/>
  <c r="AM784" i="4"/>
  <c r="AL784" i="4"/>
  <c r="AM253" i="4"/>
  <c r="AL253" i="4"/>
  <c r="AM721" i="4"/>
  <c r="AL721" i="4"/>
  <c r="AM298" i="4"/>
  <c r="AL298" i="4"/>
  <c r="AM1143" i="4"/>
  <c r="AL1143" i="4"/>
  <c r="AM741" i="4"/>
  <c r="AL741" i="4"/>
  <c r="AM1002" i="4"/>
  <c r="AL1002" i="4"/>
  <c r="AM188" i="4"/>
  <c r="AL188" i="4"/>
  <c r="AM1263" i="4"/>
  <c r="AL1263" i="4"/>
  <c r="AE689" i="4"/>
  <c r="AF689" i="4" s="1" a="1"/>
  <c r="AF689" i="4" s="1"/>
  <c r="AM886" i="4"/>
  <c r="AL886" i="4"/>
  <c r="AM770" i="4"/>
  <c r="AL770" i="4"/>
  <c r="AM1297" i="4"/>
  <c r="AL1297" i="4"/>
  <c r="AM305" i="4"/>
  <c r="AL305" i="4"/>
  <c r="AD179" i="4"/>
  <c r="AD1191" i="4"/>
  <c r="AD978" i="4"/>
  <c r="AD21" i="4"/>
  <c r="AM96" i="4"/>
  <c r="AL96" i="4"/>
  <c r="AM51" i="4"/>
  <c r="AL51" i="4"/>
  <c r="AM226" i="4"/>
  <c r="AL226" i="4"/>
  <c r="AM189" i="4"/>
  <c r="AL189" i="4"/>
  <c r="AM504" i="4"/>
  <c r="AL504" i="4"/>
  <c r="AM343" i="4"/>
  <c r="AL343" i="4"/>
  <c r="AM474" i="4"/>
  <c r="AL474" i="4"/>
  <c r="AM602" i="4"/>
  <c r="AL602" i="4"/>
  <c r="AM829" i="4"/>
  <c r="AL829" i="4"/>
  <c r="AM762" i="4"/>
  <c r="AL762" i="4"/>
  <c r="AM1039" i="4"/>
  <c r="AL1039" i="4"/>
  <c r="AM1178" i="4"/>
  <c r="AL1178" i="4"/>
  <c r="AM1235" i="4"/>
  <c r="AL1235" i="4"/>
  <c r="AM1123" i="4"/>
  <c r="AL1123" i="4"/>
  <c r="AM1294" i="4"/>
  <c r="AL1294" i="4"/>
  <c r="AM1314" i="4"/>
  <c r="AL1314" i="4"/>
  <c r="AL1333" i="4"/>
  <c r="AM1333" i="4"/>
  <c r="AM114" i="4"/>
  <c r="AL114" i="4"/>
  <c r="AM69" i="4"/>
  <c r="AL69" i="4"/>
  <c r="AM301" i="4"/>
  <c r="AL301" i="4"/>
  <c r="AM223" i="4"/>
  <c r="AL223" i="4"/>
  <c r="AM466" i="4"/>
  <c r="AL466" i="4"/>
  <c r="AM352" i="4"/>
  <c r="AL352" i="4"/>
  <c r="AM574" i="4"/>
  <c r="AL574" i="4"/>
  <c r="AM652" i="4"/>
  <c r="AL652" i="4"/>
  <c r="AM754" i="4"/>
  <c r="AL754" i="4"/>
  <c r="AM945" i="4"/>
  <c r="AL945" i="4"/>
  <c r="AM980" i="4"/>
  <c r="AL980" i="4"/>
  <c r="AL1074" i="4"/>
  <c r="AM1074" i="4"/>
  <c r="AM1024" i="4"/>
  <c r="AL1024" i="4"/>
  <c r="AM1287" i="4"/>
  <c r="AL1287" i="4"/>
  <c r="AM1213" i="4"/>
  <c r="AL1213" i="4"/>
  <c r="AM1312" i="4"/>
  <c r="AL1312" i="4"/>
  <c r="AM116" i="4"/>
  <c r="AL116" i="4"/>
  <c r="AL195" i="4"/>
  <c r="AM195" i="4"/>
  <c r="AL315" i="4"/>
  <c r="AM315" i="4"/>
  <c r="AM739" i="4"/>
  <c r="AL739" i="4"/>
  <c r="AM676" i="4"/>
  <c r="AL676" i="4"/>
  <c r="AM729" i="4"/>
  <c r="AL729" i="4"/>
  <c r="AM766" i="4"/>
  <c r="AL766" i="4"/>
  <c r="AM877" i="4"/>
  <c r="AL877" i="4"/>
  <c r="AM1349" i="4"/>
  <c r="AL1349" i="4"/>
  <c r="AM183" i="4"/>
  <c r="AL183" i="4"/>
  <c r="AM245" i="4"/>
  <c r="AL245" i="4"/>
  <c r="AM632" i="4"/>
  <c r="AL632" i="4"/>
  <c r="AM272" i="4"/>
  <c r="AL272" i="4"/>
  <c r="AM998" i="4"/>
  <c r="AL998" i="4"/>
  <c r="AL1122" i="4"/>
  <c r="AM1122" i="4"/>
  <c r="AM895" i="4"/>
  <c r="AL895" i="4"/>
  <c r="AM1224" i="4"/>
  <c r="AL1224" i="4"/>
  <c r="AM592" i="4"/>
  <c r="AL592" i="4"/>
  <c r="AM585" i="4"/>
  <c r="AL585" i="4"/>
  <c r="AM1145" i="4"/>
  <c r="AL1145" i="4"/>
  <c r="AM552" i="4"/>
  <c r="AL552" i="4"/>
  <c r="AM206" i="4"/>
  <c r="AL206" i="4"/>
  <c r="AM243" i="4"/>
  <c r="AL243" i="4"/>
  <c r="AM550" i="4"/>
  <c r="AL550" i="4"/>
  <c r="AM479" i="4"/>
  <c r="AL479" i="4"/>
  <c r="AM942" i="4"/>
  <c r="AL942" i="4"/>
  <c r="AM765" i="4"/>
  <c r="AL765" i="4"/>
  <c r="AM1055" i="4"/>
  <c r="AL1055" i="4"/>
  <c r="AM703" i="4"/>
  <c r="AL703" i="4"/>
  <c r="AM1317" i="4"/>
  <c r="AL1317" i="4"/>
  <c r="AM135" i="4"/>
  <c r="AL135" i="4"/>
  <c r="AM445" i="4"/>
  <c r="AL445" i="4"/>
  <c r="AM351" i="4"/>
  <c r="AL351" i="4"/>
  <c r="AM375" i="4"/>
  <c r="AL375" i="4"/>
  <c r="AM795" i="4"/>
  <c r="AL795" i="4"/>
  <c r="AM924" i="4"/>
  <c r="AL924" i="4"/>
  <c r="AM966" i="4"/>
  <c r="AL966" i="4"/>
  <c r="AM1089" i="4"/>
  <c r="AL1089" i="4"/>
  <c r="AM1060" i="4"/>
  <c r="AL1060" i="4"/>
  <c r="AM976" i="4"/>
  <c r="AL976" i="4"/>
  <c r="AM1303" i="4"/>
  <c r="AL1303" i="4"/>
  <c r="AM1338" i="4"/>
  <c r="AL1338" i="4"/>
  <c r="AM420" i="4"/>
  <c r="AL420" i="4"/>
  <c r="AM903" i="4"/>
  <c r="AL903" i="4"/>
  <c r="AM893" i="4"/>
  <c r="AL893" i="4"/>
  <c r="AM1068" i="4"/>
  <c r="AL1068" i="4"/>
  <c r="AL1282" i="4"/>
  <c r="AM1282" i="4"/>
  <c r="AM572" i="4"/>
  <c r="AL572" i="4"/>
  <c r="AL1058" i="4"/>
  <c r="AM1058" i="4"/>
  <c r="AL1133" i="4"/>
  <c r="AM1133" i="4"/>
  <c r="AM104" i="4"/>
  <c r="AL104" i="4"/>
  <c r="AL59" i="4"/>
  <c r="AM59" i="4"/>
  <c r="AM250" i="4"/>
  <c r="AL250" i="4"/>
  <c r="AM161" i="4"/>
  <c r="AL161" i="4"/>
  <c r="AM291" i="4"/>
  <c r="AL291" i="4"/>
  <c r="AM540" i="4"/>
  <c r="AL540" i="4"/>
  <c r="AM596" i="4"/>
  <c r="AL596" i="4"/>
  <c r="AM793" i="4"/>
  <c r="AL793" i="4"/>
  <c r="AM1082" i="4"/>
  <c r="AL1082" i="4"/>
  <c r="AM902" i="4"/>
  <c r="AL902" i="4"/>
  <c r="AM297" i="4"/>
  <c r="AL297" i="4"/>
  <c r="AM825" i="4"/>
  <c r="AL825" i="4"/>
  <c r="AM1196" i="4"/>
  <c r="AL1196" i="4"/>
  <c r="AL1410" i="4"/>
  <c r="AM1410" i="4"/>
  <c r="AL177" i="4"/>
  <c r="AM177" i="4"/>
  <c r="AM643" i="4"/>
  <c r="AL643" i="4"/>
  <c r="AM583" i="4"/>
  <c r="AL583" i="4"/>
  <c r="AM965" i="4"/>
  <c r="AL965" i="4"/>
  <c r="AM1017" i="4"/>
  <c r="AL1017" i="4"/>
  <c r="AM1379" i="4"/>
  <c r="AL1379" i="4"/>
  <c r="AM142" i="4"/>
  <c r="AL142" i="4"/>
  <c r="AL1206" i="4"/>
  <c r="AM1206" i="4"/>
  <c r="AL281" i="4"/>
  <c r="AM281" i="4"/>
  <c r="AM25" i="4"/>
  <c r="AL25" i="4"/>
  <c r="AM201" i="4"/>
  <c r="AL201" i="4"/>
  <c r="AM858" i="4"/>
  <c r="AL858" i="4"/>
  <c r="AM821" i="4"/>
  <c r="AL821" i="4"/>
  <c r="AM1434" i="4"/>
  <c r="AL1434" i="4"/>
  <c r="AM108" i="4"/>
  <c r="AL108" i="4"/>
  <c r="AM264" i="4"/>
  <c r="AL264" i="4"/>
  <c r="AM565" i="4"/>
  <c r="AL565" i="4"/>
  <c r="AM312" i="4"/>
  <c r="AL312" i="4"/>
  <c r="AM1305" i="4"/>
  <c r="AL1305" i="4"/>
  <c r="AM137" i="4"/>
  <c r="AL137" i="4"/>
  <c r="AM612" i="4"/>
  <c r="AL612" i="4"/>
  <c r="AM1353" i="4"/>
  <c r="AL1353" i="4"/>
  <c r="AL134" i="4"/>
  <c r="AM134" i="4"/>
  <c r="AM418" i="4"/>
  <c r="AL418" i="4"/>
  <c r="AM273" i="4"/>
  <c r="AL273" i="4"/>
  <c r="AM1108" i="4"/>
  <c r="AL1108" i="4"/>
  <c r="AM105" i="4"/>
  <c r="AL105" i="4"/>
  <c r="AM673" i="4"/>
  <c r="AL673" i="4"/>
  <c r="AM589" i="4"/>
  <c r="AL589" i="4"/>
  <c r="AM869" i="4"/>
  <c r="AL869" i="4"/>
  <c r="AM665" i="4"/>
  <c r="AL665" i="4"/>
  <c r="AM1036" i="4"/>
  <c r="AL1036" i="4"/>
  <c r="AM1336" i="4"/>
  <c r="AL1336" i="4"/>
  <c r="AM179" i="4"/>
  <c r="AL179" i="4"/>
  <c r="AM1331" i="4"/>
  <c r="AL1331" i="4"/>
  <c r="AM185" i="4"/>
  <c r="AL185" i="4"/>
  <c r="AM398" i="4"/>
  <c r="AL398" i="4"/>
  <c r="AL331" i="4"/>
  <c r="AM331" i="4"/>
  <c r="AM1169" i="4"/>
  <c r="AL1169" i="4"/>
  <c r="AM1056" i="4"/>
  <c r="AL1056" i="4"/>
  <c r="AM1316" i="4"/>
  <c r="AL1316" i="4"/>
  <c r="AM1075" i="4"/>
  <c r="AL1075" i="4"/>
  <c r="AM988" i="4"/>
  <c r="AL988" i="4"/>
  <c r="AM1110" i="4"/>
  <c r="AL1110" i="4"/>
  <c r="AL1290" i="4"/>
  <c r="AM1290" i="4"/>
  <c r="AM1204" i="4"/>
  <c r="AL1204" i="4"/>
  <c r="AM1027" i="4"/>
  <c r="AL1027" i="4"/>
  <c r="AM948" i="4"/>
  <c r="AL948" i="4"/>
  <c r="AM403" i="4"/>
  <c r="AL403" i="4"/>
  <c r="AM871" i="4"/>
  <c r="AL871" i="4"/>
  <c r="AM252" i="4"/>
  <c r="AL252" i="4"/>
  <c r="AM444" i="4"/>
  <c r="AL444" i="4"/>
  <c r="AM1299" i="4"/>
  <c r="AL1299" i="4"/>
  <c r="AM42" i="4"/>
  <c r="AL42" i="4"/>
  <c r="AM170" i="4"/>
  <c r="AL170" i="4"/>
  <c r="AM670" i="4"/>
  <c r="AL670" i="4"/>
  <c r="AM1151" i="4"/>
  <c r="AL1151" i="4"/>
  <c r="AL198" i="4"/>
  <c r="AM198" i="4"/>
  <c r="AM326" i="4"/>
  <c r="AL326" i="4"/>
  <c r="AM1375" i="4"/>
  <c r="AL1375" i="4"/>
  <c r="AM758" i="4"/>
  <c r="AL758" i="4"/>
  <c r="AM408" i="4"/>
  <c r="AL408" i="4"/>
  <c r="AL1042" i="4"/>
  <c r="AM1042" i="4"/>
  <c r="AM853" i="4"/>
  <c r="AL853" i="4"/>
  <c r="AM157" i="4"/>
  <c r="AL157" i="4"/>
  <c r="AM846" i="4"/>
  <c r="AL846" i="4"/>
  <c r="AM1135" i="4"/>
  <c r="AL1135" i="4"/>
  <c r="AM1281" i="4"/>
  <c r="AL1281" i="4"/>
  <c r="AM225" i="4"/>
  <c r="AL225" i="4"/>
  <c r="AM1277" i="4"/>
  <c r="AL1277" i="4"/>
  <c r="AM141" i="4"/>
  <c r="AL141" i="4"/>
  <c r="X1078" i="4"/>
  <c r="X1079" i="4" s="1"/>
  <c r="X1080" i="4" s="1"/>
  <c r="X1081" i="4" s="1"/>
  <c r="X1082" i="4" s="1"/>
  <c r="X1083" i="4" s="1"/>
  <c r="AM144" i="4"/>
  <c r="AL144" i="4"/>
  <c r="AM514" i="4"/>
  <c r="AL514" i="4"/>
  <c r="AM921" i="4"/>
  <c r="AL921" i="4"/>
  <c r="AM1104" i="4"/>
  <c r="AL1104" i="4"/>
  <c r="AM228" i="4"/>
  <c r="AL228" i="4"/>
  <c r="AM384" i="4"/>
  <c r="AL384" i="4"/>
  <c r="AM1014" i="4"/>
  <c r="AL1014" i="4"/>
  <c r="AM494" i="4"/>
  <c r="AL494" i="4"/>
  <c r="AM559" i="4"/>
  <c r="AL559" i="4"/>
  <c r="AM974" i="4"/>
  <c r="AL974" i="4"/>
  <c r="AM699" i="4"/>
  <c r="AL699" i="4"/>
  <c r="AM689" i="4"/>
  <c r="AL689" i="4"/>
  <c r="AM256" i="4"/>
  <c r="AL256" i="4"/>
  <c r="AM415" i="4"/>
  <c r="AL415" i="4"/>
  <c r="AM800" i="4"/>
  <c r="AL800" i="4"/>
  <c r="AM1168" i="4"/>
  <c r="AL1168" i="4"/>
  <c r="AM241" i="4"/>
  <c r="AL241" i="4"/>
  <c r="AM666" i="4"/>
  <c r="AL666" i="4"/>
  <c r="AM933" i="4"/>
  <c r="AL933" i="4"/>
  <c r="AM621" i="4"/>
  <c r="AL621" i="4"/>
  <c r="AM152" i="4"/>
  <c r="AL152" i="4"/>
  <c r="AM235" i="4"/>
  <c r="AL235" i="4"/>
  <c r="AM816" i="4"/>
  <c r="AL816" i="4"/>
  <c r="AM1176" i="4"/>
  <c r="AL1176" i="4"/>
  <c r="AM163" i="4"/>
  <c r="AL163" i="4"/>
  <c r="AM710" i="4"/>
  <c r="AL710" i="4"/>
  <c r="AM1007" i="4"/>
  <c r="AL1007" i="4"/>
  <c r="AM17" i="4"/>
  <c r="AL17" i="4"/>
  <c r="AM1117" i="4"/>
  <c r="AL1117" i="4"/>
  <c r="AM611" i="4"/>
  <c r="AL611" i="4"/>
  <c r="AM1115" i="4"/>
  <c r="AL1115" i="4"/>
  <c r="AM364" i="4"/>
  <c r="AL364" i="4"/>
  <c r="AM508" i="4"/>
  <c r="AL508" i="4"/>
  <c r="AM811" i="4"/>
  <c r="AL811" i="4"/>
  <c r="AM1031" i="4"/>
  <c r="AL1031" i="4"/>
  <c r="AM1180" i="4"/>
  <c r="AL1180" i="4"/>
  <c r="AM1295" i="4"/>
  <c r="AL1295" i="4"/>
  <c r="AM1313" i="4"/>
  <c r="AL1313" i="4"/>
  <c r="AL451" i="4"/>
  <c r="AM451" i="4"/>
  <c r="AM1341" i="4"/>
  <c r="AL1341" i="4"/>
  <c r="AM160" i="4"/>
  <c r="AL160" i="4"/>
  <c r="AM221" i="4"/>
  <c r="AL221" i="4"/>
  <c r="AM1084" i="4"/>
  <c r="AL1084" i="4"/>
  <c r="AM464" i="4"/>
  <c r="AL464" i="4"/>
  <c r="AL178" i="4"/>
  <c r="AO178" i="4" s="1"/>
  <c r="AM178" i="4"/>
  <c r="AM779" i="4"/>
  <c r="AL779" i="4"/>
  <c r="AM1201" i="4"/>
  <c r="AL1201" i="4"/>
  <c r="AM1413" i="4"/>
  <c r="AL1413" i="4"/>
  <c r="AM598" i="4"/>
  <c r="AL598" i="4"/>
  <c r="AM913" i="4"/>
  <c r="AL913" i="4"/>
  <c r="AM568" i="4"/>
  <c r="AL568" i="4"/>
  <c r="AM1222" i="4"/>
  <c r="AL1222" i="4"/>
  <c r="AM810" i="4"/>
  <c r="AL810" i="4"/>
  <c r="AM857" i="4"/>
  <c r="AL857" i="4"/>
  <c r="AM224" i="4"/>
  <c r="AL224" i="4"/>
  <c r="AM475" i="4"/>
  <c r="AL475" i="4"/>
  <c r="AM730" i="4"/>
  <c r="AL730" i="4"/>
  <c r="AM316" i="4"/>
  <c r="AL316" i="4"/>
  <c r="AM712" i="4"/>
  <c r="AL712" i="4"/>
  <c r="AM40" i="4"/>
  <c r="AL40" i="4"/>
  <c r="AM501" i="4"/>
  <c r="AL501" i="4"/>
  <c r="AM1251" i="4"/>
  <c r="AL1251" i="4"/>
  <c r="AM580" i="4"/>
  <c r="AL580" i="4"/>
  <c r="AM44" i="4"/>
  <c r="AL44" i="4"/>
  <c r="AM482" i="4"/>
  <c r="AL482" i="4"/>
  <c r="AM657" i="4"/>
  <c r="AL657" i="4"/>
  <c r="AM675" i="4"/>
  <c r="AL675" i="4"/>
  <c r="AM70" i="4"/>
  <c r="AL70" i="4"/>
  <c r="AM41" i="4"/>
  <c r="AL41" i="4"/>
  <c r="AM683" i="4"/>
  <c r="AL683" i="4"/>
  <c r="AM1334" i="4"/>
  <c r="AL1334" i="4"/>
  <c r="AM1393" i="4"/>
  <c r="AL1393" i="4"/>
  <c r="AM590" i="4"/>
  <c r="AL590" i="4"/>
  <c r="AM847" i="4"/>
  <c r="AL847" i="4"/>
  <c r="AM1378" i="4"/>
  <c r="AL1378" i="4"/>
  <c r="AM106" i="4"/>
  <c r="AL106" i="4"/>
  <c r="AM261" i="4"/>
  <c r="AL261" i="4"/>
  <c r="AM823" i="4"/>
  <c r="AL823" i="4"/>
  <c r="AM310" i="4"/>
  <c r="AL310" i="4"/>
  <c r="AM109" i="4"/>
  <c r="AL109" i="4"/>
  <c r="AM321" i="4"/>
  <c r="AL321" i="4"/>
  <c r="AM1152" i="4"/>
  <c r="AL1152" i="4"/>
  <c r="AE1191" i="4"/>
  <c r="AF1191" i="4" s="1" a="1"/>
  <c r="AF1191" i="4" s="1"/>
  <c r="AD914" i="4"/>
  <c r="AE978" i="4"/>
  <c r="AF978" i="4" s="1" a="1"/>
  <c r="AF978" i="4" s="1"/>
  <c r="AE21" i="4"/>
  <c r="AF21" i="4" s="1" a="1"/>
  <c r="AF21" i="4" s="1"/>
  <c r="AM112" i="4"/>
  <c r="AL112" i="4"/>
  <c r="AM67" i="4"/>
  <c r="AL67" i="4"/>
  <c r="AM242" i="4"/>
  <c r="AL242" i="4"/>
  <c r="AM187" i="4"/>
  <c r="AL187" i="4"/>
  <c r="AM287" i="4"/>
  <c r="AL287" i="4"/>
  <c r="AM691" i="4"/>
  <c r="AL691" i="4"/>
  <c r="AM525" i="4"/>
  <c r="AL525" i="4"/>
  <c r="AM722" i="4"/>
  <c r="AL722" i="4"/>
  <c r="AM985" i="4"/>
  <c r="AL985" i="4"/>
  <c r="AM904" i="4"/>
  <c r="AL904" i="4"/>
  <c r="AM688" i="4"/>
  <c r="AL688" i="4"/>
  <c r="AM1242" i="4"/>
  <c r="AL1242" i="4"/>
  <c r="AM637" i="4"/>
  <c r="AL637" i="4"/>
  <c r="AM663" i="4"/>
  <c r="AL663" i="4"/>
  <c r="AM1328" i="4"/>
  <c r="AL1328" i="4"/>
  <c r="AM1382" i="4"/>
  <c r="AL1382" i="4"/>
  <c r="AM1278" i="4"/>
  <c r="AL1278" i="4"/>
  <c r="AM130" i="4"/>
  <c r="AL130" i="4"/>
  <c r="AM196" i="4"/>
  <c r="AL196" i="4"/>
  <c r="AM365" i="4"/>
  <c r="AL365" i="4"/>
  <c r="AL279" i="4"/>
  <c r="AO279" i="4" s="1"/>
  <c r="AM279" i="4"/>
  <c r="AM517" i="4"/>
  <c r="AL517" i="4"/>
  <c r="AM587" i="4"/>
  <c r="AL587" i="4"/>
  <c r="AM638" i="4"/>
  <c r="AL638" i="4"/>
  <c r="AM716" i="4"/>
  <c r="AL716" i="4"/>
  <c r="AM896" i="4"/>
  <c r="AL896" i="4"/>
  <c r="AM1009" i="4"/>
  <c r="AL1009" i="4"/>
  <c r="AM1044" i="4"/>
  <c r="AL1044" i="4"/>
  <c r="AM1138" i="4"/>
  <c r="AL1138" i="4"/>
  <c r="AM1125" i="4"/>
  <c r="AL1125" i="4"/>
  <c r="AM1351" i="4"/>
  <c r="AL1351" i="4"/>
  <c r="AL1258" i="4"/>
  <c r="AM1258" i="4"/>
  <c r="AM15" i="4"/>
  <c r="AL15" i="4"/>
  <c r="AM132" i="4"/>
  <c r="AL132" i="4"/>
  <c r="AM227" i="4"/>
  <c r="AL227" i="4"/>
  <c r="AM454" i="4"/>
  <c r="AL454" i="4"/>
  <c r="AM803" i="4"/>
  <c r="AL803" i="4"/>
  <c r="AM740" i="4"/>
  <c r="AL740" i="4"/>
  <c r="AM786" i="4"/>
  <c r="AL786" i="4"/>
  <c r="AL1098" i="4"/>
  <c r="AM1098" i="4"/>
  <c r="AM1243" i="4"/>
  <c r="AL1243" i="4"/>
  <c r="AM573" i="4"/>
  <c r="AL573" i="4"/>
  <c r="AL286" i="4"/>
  <c r="AM286" i="4"/>
  <c r="AM516" i="4"/>
  <c r="AL516" i="4"/>
  <c r="AM571" i="4"/>
  <c r="AL571" i="4"/>
  <c r="AM700" i="4"/>
  <c r="AL700" i="4"/>
  <c r="AM1062" i="4"/>
  <c r="AL1062" i="4"/>
  <c r="AM1186" i="4"/>
  <c r="AL1186" i="4"/>
  <c r="AM1219" i="4"/>
  <c r="AL1219" i="4"/>
  <c r="AM1429" i="4"/>
  <c r="AL1429" i="4"/>
  <c r="AM656" i="4"/>
  <c r="AL656" i="4"/>
  <c r="AM649" i="4"/>
  <c r="AL649" i="4"/>
  <c r="AM1209" i="4"/>
  <c r="AL1209" i="4"/>
  <c r="AM616" i="4"/>
  <c r="AL616" i="4"/>
  <c r="AM222" i="4"/>
  <c r="AL222" i="4"/>
  <c r="AL263" i="4"/>
  <c r="AM263" i="4"/>
  <c r="AM576" i="4"/>
  <c r="AL576" i="4"/>
  <c r="AM363" i="4"/>
  <c r="AL363" i="4"/>
  <c r="AM383" i="4"/>
  <c r="AL383" i="4"/>
  <c r="AM1001" i="4"/>
  <c r="AL1001" i="4"/>
  <c r="AM1066" i="4"/>
  <c r="AL1066" i="4"/>
  <c r="AM1171" i="4"/>
  <c r="AL1171" i="4"/>
  <c r="AM1085" i="4"/>
  <c r="AL1085" i="4"/>
  <c r="AM167" i="4"/>
  <c r="AL167" i="4"/>
  <c r="AL318" i="4"/>
  <c r="AO318" i="4" s="1"/>
  <c r="AM318" i="4"/>
  <c r="AM452" i="4"/>
  <c r="AL452" i="4"/>
  <c r="AM470" i="4"/>
  <c r="AL470" i="4"/>
  <c r="AM859" i="4"/>
  <c r="AL859" i="4"/>
  <c r="AM320" i="4"/>
  <c r="AL320" i="4"/>
  <c r="AM1030" i="4"/>
  <c r="AL1030" i="4"/>
  <c r="AM1153" i="4"/>
  <c r="AL1153" i="4"/>
  <c r="AM727" i="4"/>
  <c r="AL727" i="4"/>
  <c r="AM831" i="4"/>
  <c r="AL831" i="4"/>
  <c r="AM1367" i="4"/>
  <c r="AL1367" i="4"/>
  <c r="AM1404" i="4"/>
  <c r="AL1404" i="4"/>
  <c r="AM478" i="4"/>
  <c r="AL478" i="4"/>
  <c r="AM1005" i="4"/>
  <c r="AL1005" i="4"/>
  <c r="AM969" i="4"/>
  <c r="AL969" i="4"/>
  <c r="AL1162" i="4"/>
  <c r="AM1162" i="4"/>
  <c r="AM1231" i="4"/>
  <c r="AL1231" i="4"/>
  <c r="AM636" i="4"/>
  <c r="AL636" i="4"/>
  <c r="AM746" i="4"/>
  <c r="AL746" i="4"/>
  <c r="AM1175" i="4"/>
  <c r="AL1175" i="4"/>
  <c r="AM120" i="4"/>
  <c r="AL120" i="4"/>
  <c r="AM91" i="4"/>
  <c r="AL91" i="4"/>
  <c r="AL314" i="4"/>
  <c r="AM314" i="4"/>
  <c r="AM205" i="4"/>
  <c r="AL205" i="4"/>
  <c r="AM491" i="4"/>
  <c r="AL491" i="4"/>
  <c r="AM787" i="4"/>
  <c r="AL787" i="4"/>
  <c r="AM660" i="4"/>
  <c r="AL660" i="4"/>
  <c r="AM1022" i="4"/>
  <c r="AL1022" i="4"/>
  <c r="AM1146" i="4"/>
  <c r="AL1146" i="4"/>
  <c r="AM1118" i="4"/>
  <c r="AL1118" i="4"/>
  <c r="AM520" i="4"/>
  <c r="AL520" i="4"/>
  <c r="AM882" i="4"/>
  <c r="AL882" i="4"/>
  <c r="AM1275" i="4"/>
  <c r="AL1275" i="4"/>
  <c r="AM99" i="4"/>
  <c r="AL99" i="4"/>
  <c r="AL211" i="4"/>
  <c r="AM211" i="4"/>
  <c r="AM569" i="4"/>
  <c r="AL569" i="4"/>
  <c r="AM785" i="4"/>
  <c r="AL785" i="4"/>
  <c r="AM1398" i="4"/>
  <c r="AL1398" i="4"/>
  <c r="AM1081" i="4"/>
  <c r="AL1081" i="4"/>
  <c r="AM1165" i="4"/>
  <c r="AL1165" i="4"/>
  <c r="AM30" i="4"/>
  <c r="AL30" i="4"/>
  <c r="AL158" i="4"/>
  <c r="AO158" i="4" s="1"/>
  <c r="AM158" i="4"/>
  <c r="AM561" i="4"/>
  <c r="AL561" i="4"/>
  <c r="AM255" i="4"/>
  <c r="AL255" i="4"/>
  <c r="AM200" i="4"/>
  <c r="AL200" i="4"/>
  <c r="AM783" i="4"/>
  <c r="AL783" i="4"/>
  <c r="AM964" i="4"/>
  <c r="AL964" i="4"/>
  <c r="AM1083" i="4"/>
  <c r="AL1083" i="4"/>
  <c r="AM124" i="4"/>
  <c r="AL124" i="4"/>
  <c r="AM344" i="4"/>
  <c r="AL344" i="4"/>
  <c r="AM630" i="4"/>
  <c r="AL630" i="4"/>
  <c r="AM603" i="4"/>
  <c r="AL603" i="4"/>
  <c r="AM1369" i="4"/>
  <c r="AL1369" i="4"/>
  <c r="AM751" i="4"/>
  <c r="AL751" i="4"/>
  <c r="AM1417" i="4"/>
  <c r="AL1417" i="4"/>
  <c r="AM22" i="4"/>
  <c r="AL22" i="4"/>
  <c r="AL150" i="4"/>
  <c r="AM150" i="4"/>
  <c r="AM89" i="4"/>
  <c r="AL89" i="4"/>
  <c r="AM1059" i="4"/>
  <c r="AL1059" i="4"/>
  <c r="AM1273" i="4"/>
  <c r="AL1273" i="4"/>
  <c r="AM169" i="4"/>
  <c r="AL169" i="4"/>
  <c r="AM1170" i="4"/>
  <c r="AL1170" i="4"/>
  <c r="AM1356" i="4"/>
  <c r="AL1356" i="4"/>
  <c r="AM951" i="4"/>
  <c r="AL951" i="4"/>
  <c r="AM917" i="4"/>
  <c r="AL917" i="4"/>
  <c r="AM653" i="4"/>
  <c r="AL653" i="4"/>
  <c r="AM738" i="4"/>
  <c r="AL738" i="4"/>
  <c r="AM300" i="4"/>
  <c r="AL300" i="4"/>
  <c r="AM1395" i="4"/>
  <c r="AL1395" i="4"/>
  <c r="AM217" i="4"/>
  <c r="AL217" i="4"/>
  <c r="AM101" i="4"/>
  <c r="AL101" i="4"/>
  <c r="AM435" i="4"/>
  <c r="AL435" i="4"/>
  <c r="AM805" i="4"/>
  <c r="AL805" i="4"/>
  <c r="AM1139" i="4"/>
  <c r="AL1139" i="4"/>
  <c r="AM1274" i="4"/>
  <c r="AL1274" i="4"/>
  <c r="AM1350" i="4"/>
  <c r="AL1350" i="4"/>
  <c r="AM1052" i="4"/>
  <c r="AL1052" i="4"/>
  <c r="AL1102" i="4"/>
  <c r="AO1102" i="4" s="1"/>
  <c r="AM1102" i="4"/>
  <c r="AM424" i="4"/>
  <c r="AL424" i="4"/>
  <c r="AM233" i="4"/>
  <c r="AL233" i="4"/>
  <c r="AM1012" i="4"/>
  <c r="AL1012" i="4"/>
  <c r="AM465" i="4"/>
  <c r="AL465" i="4"/>
  <c r="AM1247" i="4"/>
  <c r="AL1247" i="4"/>
  <c r="AM269" i="4"/>
  <c r="AL269" i="4"/>
  <c r="AM806" i="4"/>
  <c r="AL806" i="4"/>
  <c r="AM1363" i="4"/>
  <c r="AL1363" i="4"/>
  <c r="AM58" i="4"/>
  <c r="AL58" i="4"/>
  <c r="AM29" i="4"/>
  <c r="AL29" i="4"/>
  <c r="AM1093" i="4"/>
  <c r="AL1093" i="4"/>
  <c r="AM1013" i="4"/>
  <c r="AL1013" i="4"/>
  <c r="AL214" i="4"/>
  <c r="AM214" i="4"/>
  <c r="AM390" i="4"/>
  <c r="AL390" i="4"/>
  <c r="AM1439" i="4"/>
  <c r="AL1439" i="4"/>
  <c r="AM887" i="4"/>
  <c r="AL887" i="4"/>
  <c r="AM345" i="4"/>
  <c r="AL345" i="4"/>
  <c r="AM1181" i="4"/>
  <c r="AL1181" i="4"/>
  <c r="AM822" i="4"/>
  <c r="AL822" i="4"/>
  <c r="AM1286" i="4"/>
  <c r="AL1286" i="4"/>
  <c r="AM539" i="4"/>
  <c r="AL539" i="4"/>
  <c r="AL294" i="4"/>
  <c r="AM294" i="4"/>
  <c r="AM1280" i="4"/>
  <c r="AL1280" i="4"/>
  <c r="AM1345" i="4"/>
  <c r="AL1345" i="4"/>
  <c r="AM798" i="4"/>
  <c r="AL798" i="4"/>
  <c r="AM1373" i="4"/>
  <c r="AL1373" i="4"/>
  <c r="AM927" i="4"/>
  <c r="AL927" i="4"/>
  <c r="AM251" i="4"/>
  <c r="AL251" i="4"/>
  <c r="AM1113" i="4"/>
  <c r="AL1113" i="4"/>
  <c r="AM1257" i="4"/>
  <c r="AL1257" i="4"/>
  <c r="AM535" i="4"/>
  <c r="AL535" i="4"/>
  <c r="AM1137" i="4"/>
  <c r="AL1137" i="4"/>
  <c r="AM1318" i="4"/>
  <c r="AL1318" i="4"/>
  <c r="AM931" i="4"/>
  <c r="AL931" i="4"/>
  <c r="AM1166" i="4"/>
  <c r="AL1166" i="4"/>
  <c r="AL1335" i="4"/>
  <c r="AO1335" i="4" s="1"/>
  <c r="AM1335" i="4"/>
  <c r="AM254" i="4"/>
  <c r="AL254" i="4"/>
  <c r="AL1194" i="4"/>
  <c r="AM1194" i="4"/>
  <c r="AM446" i="4"/>
  <c r="AL446" i="4"/>
  <c r="AM642" i="4"/>
  <c r="AL642" i="4"/>
  <c r="AM129" i="4"/>
  <c r="AL129" i="4"/>
  <c r="AM324" i="4"/>
  <c r="AL324" i="4"/>
  <c r="AM155" i="4"/>
  <c r="AL155" i="4"/>
  <c r="AM852" i="4"/>
  <c r="AL852" i="4"/>
  <c r="AM680" i="4"/>
  <c r="AL680" i="4"/>
  <c r="AM461" i="4"/>
  <c r="AL461" i="4"/>
  <c r="AM1109" i="4"/>
  <c r="AL1109" i="4"/>
  <c r="AM617" i="4"/>
  <c r="AL617" i="4"/>
  <c r="AM1092" i="4"/>
  <c r="AL1092" i="4"/>
  <c r="AM391" i="4"/>
  <c r="AL391" i="4"/>
  <c r="AM1045" i="4"/>
  <c r="AL1045" i="4"/>
  <c r="AM54" i="4"/>
  <c r="AL54" i="4"/>
  <c r="AM622" i="4"/>
  <c r="AL622" i="4"/>
  <c r="AM757" i="4"/>
  <c r="AL757" i="4"/>
  <c r="AM1158" i="4"/>
  <c r="AL1158" i="4"/>
  <c r="AM937" i="4"/>
  <c r="AL937" i="4"/>
  <c r="AM713" i="4"/>
  <c r="AL713" i="4"/>
  <c r="AM246" i="4"/>
  <c r="AL246" i="4"/>
  <c r="AM734" i="4"/>
  <c r="AL734" i="4"/>
  <c r="AM410" i="4"/>
  <c r="AL410" i="4"/>
  <c r="AM756" i="4"/>
  <c r="AL756" i="4"/>
  <c r="AM943" i="4"/>
  <c r="AL943" i="4"/>
  <c r="AM50" i="4"/>
  <c r="AL50" i="4"/>
  <c r="AM355" i="4"/>
  <c r="AL355" i="4"/>
  <c r="AM777" i="4"/>
  <c r="AL777" i="4"/>
  <c r="AM52" i="4"/>
  <c r="AL52" i="4"/>
  <c r="AM476" i="4"/>
  <c r="AL476" i="4"/>
  <c r="AM763" i="4"/>
  <c r="AL763" i="4"/>
  <c r="AM595" i="4"/>
  <c r="AL595" i="4"/>
  <c r="AM771" i="4"/>
  <c r="AL771" i="4"/>
  <c r="AM728" i="4"/>
  <c r="AL728" i="4"/>
  <c r="AM668" i="4"/>
  <c r="AL668" i="4"/>
  <c r="AM1088" i="4"/>
  <c r="AL1088" i="4"/>
  <c r="AM1120" i="4"/>
  <c r="AL1120" i="4"/>
  <c r="AM186" i="4"/>
  <c r="AL186" i="4"/>
  <c r="AM916" i="4"/>
  <c r="AL916" i="4"/>
  <c r="AM747" i="4"/>
  <c r="AL747" i="4"/>
  <c r="AM371" i="4"/>
  <c r="AL371" i="4"/>
  <c r="AM1071" i="4"/>
  <c r="AL1071" i="4"/>
  <c r="AM959" i="4"/>
  <c r="AL959" i="4"/>
  <c r="AM447" i="4"/>
  <c r="AL447" i="4"/>
  <c r="AM698" i="4"/>
  <c r="AL698" i="4"/>
  <c r="AM258" i="4"/>
  <c r="AL258" i="4"/>
  <c r="AM411" i="4"/>
  <c r="AL411" i="4"/>
  <c r="AM1106" i="4"/>
  <c r="AL1106" i="4"/>
  <c r="AM1359" i="4"/>
  <c r="AL1359" i="4"/>
  <c r="AM1310" i="4"/>
  <c r="AL1310" i="4"/>
  <c r="AM863" i="4"/>
  <c r="AL863" i="4"/>
  <c r="AE858" i="4"/>
  <c r="AF858" i="4" s="1" a="1"/>
  <c r="AF858" i="4" s="1"/>
  <c r="AE914" i="4"/>
  <c r="AF914" i="4" s="1" a="1"/>
  <c r="AF914" i="4" s="1"/>
  <c r="AD61" i="4"/>
  <c r="AD389" i="4"/>
  <c r="AM128" i="4"/>
  <c r="AL128" i="4"/>
  <c r="AM75" i="4"/>
  <c r="AL75" i="4"/>
  <c r="AM282" i="4"/>
  <c r="AL282" i="4"/>
  <c r="AM219" i="4"/>
  <c r="AL219" i="4"/>
  <c r="AM400" i="4"/>
  <c r="AL400" i="4"/>
  <c r="AM755" i="4"/>
  <c r="AL755" i="4"/>
  <c r="AM628" i="4"/>
  <c r="AL628" i="4"/>
  <c r="AM864" i="4"/>
  <c r="AL864" i="4"/>
  <c r="AM1049" i="4"/>
  <c r="AL1049" i="4"/>
  <c r="AM956" i="4"/>
  <c r="AL956" i="4"/>
  <c r="AM745" i="4"/>
  <c r="AL745" i="4"/>
  <c r="AM674" i="4"/>
  <c r="AL674" i="4"/>
  <c r="AM987" i="4"/>
  <c r="AL987" i="4"/>
  <c r="AM1163" i="4"/>
  <c r="AL1163" i="4"/>
  <c r="AM971" i="4"/>
  <c r="AL971" i="4"/>
  <c r="AM1416" i="4"/>
  <c r="AL1416" i="4"/>
  <c r="AM18" i="4"/>
  <c r="AL18" i="4"/>
  <c r="AL146" i="4"/>
  <c r="AO146" i="4" s="1"/>
  <c r="AM146" i="4"/>
  <c r="AM212" i="4"/>
  <c r="AL212" i="4"/>
  <c r="AM429" i="4"/>
  <c r="AL429" i="4"/>
  <c r="AM484" i="4"/>
  <c r="AL484" i="4"/>
  <c r="AM267" i="4"/>
  <c r="AL267" i="4"/>
  <c r="AM651" i="4"/>
  <c r="AL651" i="4"/>
  <c r="AM577" i="4"/>
  <c r="AL577" i="4"/>
  <c r="AM780" i="4"/>
  <c r="AL780" i="4"/>
  <c r="AM950" i="4"/>
  <c r="AL950" i="4"/>
  <c r="AM1073" i="4"/>
  <c r="AL1073" i="4"/>
  <c r="AM791" i="4"/>
  <c r="AL791" i="4"/>
  <c r="AM1202" i="4"/>
  <c r="AL1202" i="4"/>
  <c r="AL669" i="4"/>
  <c r="AO669" i="4" s="1"/>
  <c r="AM669" i="4"/>
  <c r="AM1415" i="4"/>
  <c r="AL1415" i="4"/>
  <c r="AM1248" i="4"/>
  <c r="AL1248" i="4"/>
  <c r="AM20" i="4"/>
  <c r="AL20" i="4"/>
  <c r="AM148" i="4"/>
  <c r="AL148" i="4"/>
  <c r="AM487" i="4"/>
  <c r="AL487" i="4"/>
  <c r="AM505" i="4"/>
  <c r="AL505" i="4"/>
  <c r="AM867" i="4"/>
  <c r="AL867" i="4"/>
  <c r="AM804" i="4"/>
  <c r="AL804" i="4"/>
  <c r="AM928" i="4"/>
  <c r="AL928" i="4"/>
  <c r="AM714" i="4"/>
  <c r="AL714" i="4"/>
  <c r="AM693" i="4"/>
  <c r="AL693" i="4"/>
  <c r="AM1368" i="4"/>
  <c r="AL1368" i="4"/>
  <c r="AM350" i="4"/>
  <c r="AL350" i="4"/>
  <c r="AM399" i="4"/>
  <c r="AL399" i="4"/>
  <c r="AM635" i="4"/>
  <c r="AL635" i="4"/>
  <c r="AM764" i="4"/>
  <c r="AL764" i="4"/>
  <c r="AM726" i="4"/>
  <c r="AL726" i="4"/>
  <c r="AM1250" i="4"/>
  <c r="AL1250" i="4"/>
  <c r="AL1271" i="4"/>
  <c r="AM1271" i="4"/>
  <c r="AM1384" i="4"/>
  <c r="AL1384" i="4"/>
  <c r="AM497" i="4"/>
  <c r="AL497" i="4"/>
  <c r="AM788" i="4"/>
  <c r="AL788" i="4"/>
  <c r="AM920" i="4"/>
  <c r="AL920" i="4"/>
  <c r="AM658" i="4"/>
  <c r="AL658" i="4"/>
  <c r="AM238" i="4"/>
  <c r="AL238" i="4"/>
  <c r="AM347" i="4"/>
  <c r="AL347" i="4"/>
  <c r="AM640" i="4"/>
  <c r="AL640" i="4"/>
  <c r="AM431" i="4"/>
  <c r="AL431" i="4"/>
  <c r="AM618" i="4"/>
  <c r="AL618" i="4"/>
  <c r="AM1065" i="4"/>
  <c r="AL1065" i="4"/>
  <c r="AL1130" i="4"/>
  <c r="AM1130" i="4"/>
  <c r="AM1256" i="4"/>
  <c r="AL1256" i="4"/>
  <c r="AM1402" i="4"/>
  <c r="AL1402" i="4"/>
  <c r="AM192" i="4"/>
  <c r="AL192" i="4"/>
  <c r="AM382" i="4"/>
  <c r="AL382" i="4"/>
  <c r="AM503" i="4"/>
  <c r="AL503" i="4"/>
  <c r="AM521" i="4"/>
  <c r="AL521" i="4"/>
  <c r="AM923" i="4"/>
  <c r="AL923" i="4"/>
  <c r="AM578" i="4"/>
  <c r="AL578" i="4"/>
  <c r="AM1094" i="4"/>
  <c r="AL1094" i="4"/>
  <c r="AM1217" i="4"/>
  <c r="AL1217" i="4"/>
  <c r="AL1090" i="4"/>
  <c r="AM1090" i="4"/>
  <c r="AM1203" i="4"/>
  <c r="AL1203" i="4"/>
  <c r="AM1431" i="4"/>
  <c r="AL1431" i="4"/>
  <c r="AM529" i="4"/>
  <c r="AL529" i="4"/>
  <c r="AL1346" i="4"/>
  <c r="AM1346" i="4"/>
  <c r="AM1033" i="4"/>
  <c r="AL1033" i="4"/>
  <c r="AM1187" i="4"/>
  <c r="AL1187" i="4"/>
  <c r="AM260" i="4"/>
  <c r="AL260" i="4"/>
  <c r="AM610" i="4"/>
  <c r="AL610" i="4"/>
  <c r="AM774" i="4"/>
  <c r="AL774" i="4"/>
  <c r="AM1103" i="4"/>
  <c r="AL1103" i="4"/>
  <c r="AM136" i="4"/>
  <c r="AL136" i="4"/>
  <c r="AM123" i="4"/>
  <c r="AL123" i="4"/>
  <c r="AM378" i="4"/>
  <c r="AL378" i="4"/>
  <c r="AM203" i="4"/>
  <c r="AL203" i="4"/>
  <c r="AM541" i="4"/>
  <c r="AL541" i="4"/>
  <c r="AM851" i="4"/>
  <c r="AL851" i="4"/>
  <c r="AM724" i="4"/>
  <c r="AL724" i="4"/>
  <c r="AM701" i="4"/>
  <c r="AL701" i="4"/>
  <c r="AM1210" i="4"/>
  <c r="AL1210" i="4"/>
  <c r="AM1119" i="4"/>
  <c r="AL1119" i="4"/>
  <c r="AM271" i="4"/>
  <c r="AL271" i="4"/>
  <c r="AM982" i="4"/>
  <c r="AL982" i="4"/>
  <c r="AM1339" i="4"/>
  <c r="AL1339" i="4"/>
  <c r="AM131" i="4"/>
  <c r="AL131" i="4"/>
  <c r="AM472" i="4"/>
  <c r="AL472" i="4"/>
  <c r="AM633" i="4"/>
  <c r="AL633" i="4"/>
  <c r="AM545" i="4"/>
  <c r="AL545" i="4"/>
  <c r="AM1292" i="4"/>
  <c r="AL1292" i="4"/>
  <c r="AM773" i="4"/>
  <c r="AL773" i="4"/>
  <c r="AM909" i="4"/>
  <c r="AL909" i="4"/>
  <c r="AL46" i="4"/>
  <c r="AM46" i="4"/>
  <c r="AL174" i="4"/>
  <c r="AM174" i="4"/>
  <c r="AM627" i="4"/>
  <c r="AL627" i="4"/>
  <c r="AM677" i="4"/>
  <c r="AL677" i="4"/>
  <c r="AM216" i="4"/>
  <c r="AL216" i="4"/>
  <c r="AM925" i="4"/>
  <c r="AL925" i="4"/>
  <c r="AM1028" i="4"/>
  <c r="AL1028" i="4"/>
  <c r="AM1144" i="4"/>
  <c r="AL1144" i="4"/>
  <c r="AM140" i="4"/>
  <c r="AL140" i="4"/>
  <c r="AM319" i="4"/>
  <c r="AL319" i="4"/>
  <c r="AM407" i="4"/>
  <c r="AL407" i="4"/>
  <c r="AM667" i="4"/>
  <c r="AL667" i="4"/>
  <c r="AM1433" i="4"/>
  <c r="AL1433" i="4"/>
  <c r="AM752" i="4"/>
  <c r="AL752" i="4"/>
  <c r="AM981" i="4"/>
  <c r="AL981" i="4"/>
  <c r="AL38" i="4"/>
  <c r="AO38" i="4" s="1"/>
  <c r="AM38" i="4"/>
  <c r="AL166" i="4"/>
  <c r="AM166" i="4"/>
  <c r="AM153" i="4"/>
  <c r="AL153" i="4"/>
  <c r="AM1342" i="4"/>
  <c r="AL1342" i="4"/>
  <c r="AM1337" i="4"/>
  <c r="AL1337" i="4"/>
  <c r="AM401" i="4"/>
  <c r="AL401" i="4"/>
  <c r="AM1079" i="4"/>
  <c r="AL1079" i="4"/>
  <c r="AM428" i="4"/>
  <c r="AL428" i="4"/>
  <c r="AM1015" i="4"/>
  <c r="AL1015" i="4"/>
  <c r="AL1101" i="4"/>
  <c r="AM1101" i="4"/>
  <c r="AM1051" i="4"/>
  <c r="AL1051" i="4"/>
  <c r="AM1265" i="4"/>
  <c r="AL1265" i="4"/>
  <c r="AM880" i="4"/>
  <c r="AL880" i="4"/>
  <c r="AM591" i="4"/>
  <c r="AL591" i="4"/>
  <c r="AM237" i="4"/>
  <c r="AL237" i="4"/>
  <c r="AM807" i="4"/>
  <c r="AL807" i="4"/>
  <c r="AM307" i="4"/>
  <c r="AL307" i="4"/>
  <c r="AM165" i="4"/>
  <c r="AL165" i="4"/>
  <c r="AM489" i="4"/>
  <c r="AL489" i="4"/>
  <c r="AM967" i="4"/>
  <c r="AL967" i="4"/>
  <c r="AM1253" i="4"/>
  <c r="AL1253" i="4"/>
  <c r="AE717" i="4"/>
  <c r="AF717" i="4" s="1" a="1"/>
  <c r="AF717" i="4" s="1"/>
  <c r="AM1308" i="4"/>
  <c r="AL1308" i="4"/>
  <c r="AM1072" i="4"/>
  <c r="AL1072" i="4"/>
  <c r="AM492" i="4"/>
  <c r="AL492" i="4"/>
  <c r="AM369" i="4"/>
  <c r="AL369" i="4"/>
  <c r="AM480" i="4"/>
  <c r="AL480" i="4"/>
  <c r="AM1076" i="4"/>
  <c r="AL1076" i="4"/>
  <c r="AM393" i="4"/>
  <c r="AL393" i="4"/>
  <c r="AM1420" i="4"/>
  <c r="AL1420" i="4"/>
  <c r="AM333" i="4"/>
  <c r="AL333" i="4"/>
  <c r="AM742" i="4"/>
  <c r="AL742" i="4"/>
  <c r="AM1427" i="4"/>
  <c r="AL1427" i="4"/>
  <c r="AL74" i="4"/>
  <c r="AM74" i="4"/>
  <c r="AM45" i="4"/>
  <c r="AL45" i="4"/>
  <c r="AM1150" i="4"/>
  <c r="AL1150" i="4"/>
  <c r="AM1141" i="4"/>
  <c r="AL1141" i="4"/>
  <c r="AL230" i="4"/>
  <c r="AM230" i="4"/>
  <c r="AM1063" i="4"/>
  <c r="AL1063" i="4"/>
  <c r="AM1372" i="4"/>
  <c r="AL1372" i="4"/>
  <c r="AM681" i="4"/>
  <c r="AL681" i="4"/>
  <c r="AM695" i="4"/>
  <c r="AL695" i="4"/>
  <c r="AM433" i="4"/>
  <c r="AL433" i="4"/>
  <c r="AM358" i="4"/>
  <c r="AL358" i="4"/>
  <c r="AM1374" i="4"/>
  <c r="AL1374" i="4"/>
  <c r="AM1409" i="4"/>
  <c r="AL1409" i="4"/>
  <c r="AM645" i="4"/>
  <c r="AL645" i="4"/>
  <c r="AM481" i="4"/>
  <c r="AL481" i="4"/>
  <c r="AM1405" i="4"/>
  <c r="AL1405" i="4"/>
  <c r="X725" i="4"/>
  <c r="AD137" i="4"/>
  <c r="AE1019" i="4"/>
  <c r="AF1019" i="4" s="1" a="1"/>
  <c r="AF1019" i="4" s="1"/>
  <c r="AD705" i="4"/>
  <c r="X1377" i="4"/>
  <c r="AE705" i="4"/>
  <c r="AF705" i="4" s="1" a="1"/>
  <c r="AF705" i="4" s="1"/>
  <c r="AE954" i="4"/>
  <c r="AF954" i="4" s="1" a="1"/>
  <c r="AF954" i="4" s="1"/>
  <c r="G11" i="4"/>
  <c r="M11" i="4" s="1" a="1"/>
  <c r="M11" i="4" s="1"/>
  <c r="X1374" i="4"/>
  <c r="X1375" i="4" s="1"/>
  <c r="X1376" i="4" s="1"/>
  <c r="X134" i="4"/>
  <c r="X135" i="4" s="1"/>
  <c r="X136" i="4" s="1"/>
  <c r="AE254" i="4"/>
  <c r="AF254" i="4" s="1" a="1"/>
  <c r="AF254" i="4" s="1"/>
  <c r="AE1304" i="4"/>
  <c r="AF1304" i="4" s="1" a="1"/>
  <c r="AF1304" i="4" s="1"/>
  <c r="AD1117" i="4"/>
  <c r="AE319" i="4"/>
  <c r="AF319" i="4" s="1" a="1"/>
  <c r="AF319" i="4" s="1"/>
  <c r="X366" i="4"/>
  <c r="AD850" i="4"/>
  <c r="AE1127" i="4"/>
  <c r="AF1127" i="4" s="1" a="1"/>
  <c r="AF1127" i="4" s="1"/>
  <c r="AD962" i="4"/>
  <c r="AE137" i="4"/>
  <c r="AF137" i="4" s="1" a="1"/>
  <c r="AF137" i="4" s="1"/>
  <c r="AE930" i="4"/>
  <c r="AF930" i="4" s="1" a="1"/>
  <c r="AF930" i="4" s="1"/>
  <c r="X614" i="4"/>
  <c r="AE962" i="4"/>
  <c r="AF962" i="4" s="1" a="1"/>
  <c r="AF962" i="4" s="1"/>
  <c r="AD219" i="4"/>
  <c r="K11" i="4" a="1"/>
  <c r="K3" i="4" s="1"/>
  <c r="AE219" i="4"/>
  <c r="AF219" i="4" s="1" a="1"/>
  <c r="AF219" i="4" s="1"/>
  <c r="X689" i="4"/>
  <c r="X858" i="4"/>
  <c r="X157" i="4"/>
  <c r="X579" i="4"/>
  <c r="AD1168" i="4"/>
  <c r="X1323" i="4"/>
  <c r="AE1168" i="4"/>
  <c r="AF1168" i="4" s="1" a="1"/>
  <c r="AF1168" i="4" s="1"/>
  <c r="AD120" i="4"/>
  <c r="AE709" i="4"/>
  <c r="AF709" i="4" s="1" a="1"/>
  <c r="AF709" i="4" s="1"/>
  <c r="AD882" i="4"/>
  <c r="AD1220" i="4"/>
  <c r="AE120" i="4"/>
  <c r="AF120" i="4" s="1" a="1"/>
  <c r="AF120" i="4" s="1"/>
  <c r="X428" i="4"/>
  <c r="AD781" i="4"/>
  <c r="AE753" i="4"/>
  <c r="AF753" i="4" s="1" a="1"/>
  <c r="AF753" i="4" s="1"/>
  <c r="X465" i="4"/>
  <c r="X1015" i="4"/>
  <c r="X1016" i="4" s="1"/>
  <c r="X1017" i="4" s="1"/>
  <c r="X1018" i="4" s="1"/>
  <c r="AD157" i="4"/>
  <c r="AG157" i="4" a="1"/>
  <c r="AG157" i="4" s="1"/>
  <c r="Z11" i="4" a="1"/>
  <c r="Z11" i="4" s="1"/>
  <c r="AD785" i="4"/>
  <c r="AG785" i="4" a="1"/>
  <c r="AG785" i="4" s="1"/>
  <c r="AD1159" i="4"/>
  <c r="AG1159" i="4" a="1"/>
  <c r="AG1159" i="4" s="1"/>
  <c r="AD581" i="4"/>
  <c r="AG581" i="4" a="1"/>
  <c r="AG581" i="4" s="1"/>
  <c r="AD777" i="4"/>
  <c r="AG777" i="4" a="1"/>
  <c r="AG777" i="4" s="1"/>
  <c r="AD773" i="4"/>
  <c r="AG773" i="4" a="1"/>
  <c r="AG773" i="4" s="1"/>
  <c r="AD520" i="4"/>
  <c r="AG520" i="4" a="1"/>
  <c r="AG520" i="4" s="1"/>
  <c r="AD373" i="4"/>
  <c r="AE951" i="4"/>
  <c r="AF951" i="4" s="1" a="1"/>
  <c r="AF951" i="4" s="1"/>
  <c r="AD903" i="4"/>
  <c r="AG903" i="4" a="1"/>
  <c r="AG903" i="4" s="1"/>
  <c r="AD153" i="4"/>
  <c r="AG153" i="4" a="1"/>
  <c r="AG153" i="4" s="1"/>
  <c r="AD757" i="4"/>
  <c r="AG757" i="4" a="1"/>
  <c r="AG757" i="4" s="1"/>
  <c r="AD620" i="4"/>
  <c r="AG620" i="4" a="1"/>
  <c r="AG620" i="4" s="1"/>
  <c r="AD33" i="4"/>
  <c r="AG33" i="4" a="1"/>
  <c r="AG33" i="4" s="1"/>
  <c r="AD946" i="4"/>
  <c r="AG946" i="4" a="1"/>
  <c r="AG946" i="4" s="1"/>
  <c r="AD58" i="4"/>
  <c r="AG58" i="4" a="1"/>
  <c r="AG58" i="4" s="1"/>
  <c r="AD890" i="4"/>
  <c r="AG890" i="4" a="1"/>
  <c r="AG890" i="4" s="1"/>
  <c r="AD302" i="4"/>
  <c r="AG302" i="4" a="1"/>
  <c r="AG302" i="4" s="1"/>
  <c r="AD745" i="4"/>
  <c r="AG745" i="4" a="1"/>
  <c r="AG745" i="4" s="1"/>
  <c r="AD342" i="4"/>
  <c r="AG342" i="4" a="1"/>
  <c r="AG342" i="4" s="1"/>
  <c r="AD418" i="4"/>
  <c r="AG418" i="4" a="1"/>
  <c r="AG418" i="4" s="1"/>
  <c r="AD149" i="4"/>
  <c r="AG149" i="4" a="1"/>
  <c r="AG149" i="4" s="1"/>
  <c r="AD733" i="4"/>
  <c r="AG733" i="4" a="1"/>
  <c r="AG733" i="4" s="1"/>
  <c r="AD1215" i="4"/>
  <c r="AG1215" i="4" a="1"/>
  <c r="AG1215" i="4" s="1"/>
  <c r="AD1334" i="4"/>
  <c r="AG1334" i="4" a="1"/>
  <c r="AG1334" i="4" s="1"/>
  <c r="AD812" i="4"/>
  <c r="AG812" i="4" a="1"/>
  <c r="AG812" i="4" s="1"/>
  <c r="AD604" i="4"/>
  <c r="AG604" i="4" a="1"/>
  <c r="AG604" i="4" s="1"/>
  <c r="AD1111" i="4"/>
  <c r="AG1111" i="4" a="1"/>
  <c r="AG1111" i="4" s="1"/>
  <c r="AD886" i="4"/>
  <c r="AG886" i="4" a="1"/>
  <c r="AG886" i="4" s="1"/>
  <c r="AD1057" i="4"/>
  <c r="AG1057" i="4" a="1"/>
  <c r="AG1057" i="4" s="1"/>
  <c r="AE373" i="4"/>
  <c r="AF373" i="4" s="1" a="1"/>
  <c r="AF373" i="4" s="1"/>
  <c r="AD29" i="4"/>
  <c r="AD271" i="4"/>
  <c r="AC266" i="4"/>
  <c r="AG266" i="4" s="1" a="1"/>
  <c r="AG266" i="4" s="1"/>
  <c r="AD319" i="4"/>
  <c r="AG319" i="4" a="1"/>
  <c r="AG319" i="4" s="1"/>
  <c r="AD1047" i="4"/>
  <c r="AG1047" i="4" a="1"/>
  <c r="AG1047" i="4" s="1"/>
  <c r="AD516" i="4"/>
  <c r="AG516" i="4" a="1"/>
  <c r="AG516" i="4" s="1"/>
  <c r="AD505" i="4"/>
  <c r="AG505" i="4" a="1"/>
  <c r="AG505" i="4" s="1"/>
  <c r="AD288" i="4"/>
  <c r="AG288" i="4" a="1"/>
  <c r="AG288" i="4" s="1"/>
  <c r="AD17" i="4"/>
  <c r="AG17" i="4" a="1"/>
  <c r="AG17" i="4" s="1"/>
  <c r="X310" i="4"/>
  <c r="X311" i="4" s="1"/>
  <c r="X312" i="4" s="1"/>
  <c r="X313" i="4" s="1"/>
  <c r="AD1051" i="4"/>
  <c r="AG1051" i="4" a="1"/>
  <c r="AG1051" i="4" s="1"/>
  <c r="AD740" i="4"/>
  <c r="AG740" i="4" a="1"/>
  <c r="AG740" i="4" s="1"/>
  <c r="AD898" i="4"/>
  <c r="AG898" i="4" a="1"/>
  <c r="AG898" i="4" s="1"/>
  <c r="AE271" i="4"/>
  <c r="AF271" i="4" s="1" a="1"/>
  <c r="AF271" i="4" s="1"/>
  <c r="AD1180" i="4"/>
  <c r="AG1180" i="4" a="1"/>
  <c r="AG1180" i="4" s="1"/>
  <c r="AD446" i="4"/>
  <c r="AG446" i="4" a="1"/>
  <c r="AG446" i="4" s="1"/>
  <c r="AD1262" i="4"/>
  <c r="AG1262" i="4" a="1"/>
  <c r="AG1262" i="4" s="1"/>
  <c r="AD369" i="4"/>
  <c r="AG369" i="4" a="1"/>
  <c r="AG369" i="4" s="1"/>
  <c r="X922" i="4"/>
  <c r="X923" i="4" s="1"/>
  <c r="X924" i="4" s="1"/>
  <c r="X925" i="4" s="1"/>
  <c r="X926" i="4" s="1"/>
  <c r="AD267" i="4"/>
  <c r="AG267" i="4" a="1"/>
  <c r="AG267" i="4" s="1"/>
  <c r="AD169" i="4"/>
  <c r="AG169" i="4" a="1"/>
  <c r="AG169" i="4" s="1"/>
  <c r="AD147" i="4"/>
  <c r="AG147" i="4" a="1"/>
  <c r="AG147" i="4" s="1"/>
  <c r="AD509" i="4"/>
  <c r="AG509" i="4" a="1"/>
  <c r="AG509" i="4" s="1"/>
  <c r="AD749" i="4"/>
  <c r="AG749" i="4" a="1"/>
  <c r="AG749" i="4" s="1"/>
  <c r="AD125" i="4"/>
  <c r="AG125" i="4" a="1"/>
  <c r="AG125" i="4" s="1"/>
  <c r="AD1282" i="4"/>
  <c r="AG1282" i="4" a="1"/>
  <c r="AG1282" i="4" s="1"/>
  <c r="AD284" i="4"/>
  <c r="AG284" i="4" a="1"/>
  <c r="AG284" i="4" s="1"/>
  <c r="AD1440" i="4"/>
  <c r="AG1440" i="4" a="1"/>
  <c r="AG1440" i="4" s="1"/>
  <c r="AD1307" i="4"/>
  <c r="AD345" i="4"/>
  <c r="AG345" i="4" a="1"/>
  <c r="AG345" i="4" s="1"/>
  <c r="AD725" i="4"/>
  <c r="AG725" i="4" a="1"/>
  <c r="AG725" i="4" s="1"/>
  <c r="AD482" i="4"/>
  <c r="AG482" i="4" a="1"/>
  <c r="AG482" i="4" s="1"/>
  <c r="AD922" i="4"/>
  <c r="AG922" i="4" a="1"/>
  <c r="AG922" i="4" s="1"/>
  <c r="AD761" i="4"/>
  <c r="AG761" i="4" a="1"/>
  <c r="AG761" i="4" s="1"/>
  <c r="AD753" i="4"/>
  <c r="AG753" i="4" a="1"/>
  <c r="AG753" i="4" s="1"/>
  <c r="AD709" i="4"/>
  <c r="AG709" i="4" a="1"/>
  <c r="AG709" i="4" s="1"/>
  <c r="AD1194" i="4"/>
  <c r="AG1194" i="4" a="1"/>
  <c r="AG1194" i="4" s="1"/>
  <c r="AD935" i="4"/>
  <c r="AG935" i="4" a="1"/>
  <c r="AG935" i="4" s="1"/>
  <c r="AD190" i="4"/>
  <c r="AG190" i="4" a="1"/>
  <c r="AG190" i="4" s="1"/>
  <c r="AD375" i="4"/>
  <c r="AG375" i="4" a="1"/>
  <c r="AG375" i="4" s="1"/>
  <c r="AD1045" i="4"/>
  <c r="AG1045" i="4" a="1"/>
  <c r="AG1045" i="4" s="1"/>
  <c r="AD772" i="4"/>
  <c r="AG772" i="4" a="1"/>
  <c r="AG772" i="4" s="1"/>
  <c r="AE1307" i="4"/>
  <c r="AF1307" i="4" s="1" a="1"/>
  <c r="AF1307" i="4" s="1"/>
  <c r="AD478" i="4"/>
  <c r="AG478" i="4" a="1"/>
  <c r="AG478" i="4" s="1"/>
  <c r="AE773" i="4"/>
  <c r="AF773" i="4" s="1" a="1"/>
  <c r="AF773" i="4" s="1"/>
  <c r="AD241" i="4"/>
  <c r="AG241" i="4" a="1"/>
  <c r="AG241" i="4" s="1"/>
  <c r="AD251" i="4"/>
  <c r="AG251" i="4" a="1"/>
  <c r="AG251" i="4" s="1"/>
  <c r="AD713" i="4"/>
  <c r="AG713" i="4" a="1"/>
  <c r="AG713" i="4" s="1"/>
  <c r="AD737" i="4"/>
  <c r="AG737" i="4" a="1"/>
  <c r="AG737" i="4" s="1"/>
  <c r="AD62" i="4"/>
  <c r="AG62" i="4" a="1"/>
  <c r="AG62" i="4" s="1"/>
  <c r="AD689" i="4"/>
  <c r="AG689" i="4" a="1"/>
  <c r="AG689" i="4" s="1"/>
  <c r="AD181" i="4"/>
  <c r="AG181" i="4" a="1"/>
  <c r="AG181" i="4" s="1"/>
  <c r="AD1127" i="4"/>
  <c r="AG1127" i="4" a="1"/>
  <c r="AG1127" i="4" s="1"/>
  <c r="AD103" i="4"/>
  <c r="AG103" i="4" a="1"/>
  <c r="AG103" i="4" s="1"/>
  <c r="AD677" i="4"/>
  <c r="AG677" i="4" a="1"/>
  <c r="AG677" i="4" s="1"/>
  <c r="AD729" i="4"/>
  <c r="AG729" i="4" a="1"/>
  <c r="AG729" i="4" s="1"/>
  <c r="AD769" i="4"/>
  <c r="AG769" i="4" a="1"/>
  <c r="AG769" i="4" s="1"/>
  <c r="AD765" i="4"/>
  <c r="AG765" i="4" a="1"/>
  <c r="AG765" i="4" s="1"/>
  <c r="AD414" i="4"/>
  <c r="AG414" i="4" a="1"/>
  <c r="AG414" i="4" s="1"/>
  <c r="AD55" i="4"/>
  <c r="AG55" i="4" a="1"/>
  <c r="AG55" i="4" s="1"/>
  <c r="AD679" i="4"/>
  <c r="AG679" i="4" a="1"/>
  <c r="AG679" i="4" s="1"/>
  <c r="AD150" i="4"/>
  <c r="AG150" i="4" a="1"/>
  <c r="AG150" i="4" s="1"/>
  <c r="AD178" i="4"/>
  <c r="AG178" i="4" a="1"/>
  <c r="AG178" i="4" s="1"/>
  <c r="AD871" i="4"/>
  <c r="AD673" i="4"/>
  <c r="AG673" i="4" a="1"/>
  <c r="AG673" i="4" s="1"/>
  <c r="AD222" i="4"/>
  <c r="AG222" i="4" a="1"/>
  <c r="AG222" i="4" s="1"/>
  <c r="AD257" i="4"/>
  <c r="AG257" i="4" a="1"/>
  <c r="AG257" i="4" s="1"/>
  <c r="AD983" i="4"/>
  <c r="AG983" i="4" a="1"/>
  <c r="AG983" i="4" s="1"/>
  <c r="AD987" i="4"/>
  <c r="AG987" i="4" a="1"/>
  <c r="AG987" i="4" s="1"/>
  <c r="AD919" i="4"/>
  <c r="AG919" i="4" a="1"/>
  <c r="AG919" i="4" s="1"/>
  <c r="AD223" i="4"/>
  <c r="AG223" i="4" a="1"/>
  <c r="AG223" i="4" s="1"/>
  <c r="AD254" i="4"/>
  <c r="AG254" i="4" a="1"/>
  <c r="AG254" i="4" s="1"/>
  <c r="AD954" i="4"/>
  <c r="AG954" i="4" a="1"/>
  <c r="AG954" i="4" s="1"/>
  <c r="AD1304" i="4"/>
  <c r="AG1304" i="4" a="1"/>
  <c r="AG1304" i="4" s="1"/>
  <c r="AD193" i="4"/>
  <c r="AG193" i="4" a="1"/>
  <c r="AG193" i="4" s="1"/>
  <c r="AD450" i="4"/>
  <c r="AG450" i="4" a="1"/>
  <c r="AG450" i="4" s="1"/>
  <c r="AD1198" i="4"/>
  <c r="AG1198" i="4" a="1"/>
  <c r="AG1198" i="4" s="1"/>
  <c r="AD281" i="4"/>
  <c r="AG281" i="4" a="1"/>
  <c r="AG281" i="4" s="1"/>
  <c r="AD793" i="4"/>
  <c r="AG793" i="4" a="1"/>
  <c r="AG793" i="4" s="1"/>
  <c r="AD313" i="4"/>
  <c r="AG313" i="4" a="1"/>
  <c r="AG313" i="4" s="1"/>
  <c r="AD717" i="4"/>
  <c r="AG717" i="4" a="1"/>
  <c r="AG717" i="4" s="1"/>
  <c r="AD390" i="4"/>
  <c r="AG390" i="4" a="1"/>
  <c r="AG390" i="4" s="1"/>
  <c r="AD858" i="4"/>
  <c r="AG858" i="4" a="1"/>
  <c r="AG858" i="4" s="1"/>
  <c r="AD1019" i="4"/>
  <c r="AG1019" i="4" a="1"/>
  <c r="AG1019" i="4" s="1"/>
  <c r="AD133" i="4"/>
  <c r="AG133" i="4" a="1"/>
  <c r="AG133" i="4" s="1"/>
  <c r="AD721" i="4"/>
  <c r="AG721" i="4" a="1"/>
  <c r="AG721" i="4" s="1"/>
  <c r="AD1207" i="4"/>
  <c r="AG1207" i="4" a="1"/>
  <c r="AG1207" i="4" s="1"/>
  <c r="AD839" i="4"/>
  <c r="AG839" i="4" a="1"/>
  <c r="AG839" i="4" s="1"/>
  <c r="AE58" i="4"/>
  <c r="AF58" i="4" s="1" a="1"/>
  <c r="AF58" i="4" s="1"/>
  <c r="X827" i="4"/>
  <c r="X828" i="4" s="1"/>
  <c r="X829" i="4" s="1"/>
  <c r="X830" i="4" s="1"/>
  <c r="X831" i="4" s="1"/>
  <c r="X832" i="4" s="1"/>
  <c r="AE946" i="4"/>
  <c r="AF946" i="4" s="1" a="1"/>
  <c r="AF946" i="4" s="1"/>
  <c r="X460" i="4"/>
  <c r="AE581" i="4"/>
  <c r="AF581" i="4" s="1" a="1"/>
  <c r="AF581" i="4" s="1"/>
  <c r="AE604" i="4"/>
  <c r="AF604" i="4" s="1" a="1"/>
  <c r="AF604" i="4" s="1"/>
  <c r="AE781" i="4"/>
  <c r="AF781" i="4" s="1" a="1"/>
  <c r="AF781" i="4" s="1"/>
  <c r="AE288" i="4"/>
  <c r="AF288" i="4" s="1" a="1"/>
  <c r="AF288" i="4" s="1"/>
  <c r="AE62" i="4"/>
  <c r="AF62" i="4" s="1" a="1"/>
  <c r="AF62" i="4" s="1"/>
  <c r="AE713" i="4"/>
  <c r="AF713" i="4" s="1" a="1"/>
  <c r="AF713" i="4" s="1"/>
  <c r="AE1262" i="4"/>
  <c r="AF1262" i="4" s="1" a="1"/>
  <c r="AF1262" i="4" s="1"/>
  <c r="AE55" i="4"/>
  <c r="AF55" i="4" s="1" a="1"/>
  <c r="AF55" i="4" s="1"/>
  <c r="AE505" i="4"/>
  <c r="AF505" i="4" s="1" a="1"/>
  <c r="AF505" i="4" s="1"/>
  <c r="X866" i="4"/>
  <c r="X867" i="4" s="1"/>
  <c r="X868" i="4" s="1"/>
  <c r="X869" i="4" s="1"/>
  <c r="X870" i="4" s="1"/>
  <c r="X871" i="4" s="1"/>
  <c r="X872" i="4" s="1"/>
  <c r="X873" i="4" s="1"/>
  <c r="X874" i="4" s="1"/>
  <c r="X875" i="4" s="1"/>
  <c r="X876" i="4" s="1"/>
  <c r="X877" i="4" s="1"/>
  <c r="X878" i="4" s="1"/>
  <c r="X879" i="4" s="1"/>
  <c r="X1059" i="4"/>
  <c r="X842" i="4"/>
  <c r="AE898" i="4"/>
  <c r="AF898" i="4" s="1" a="1"/>
  <c r="AF898" i="4" s="1"/>
  <c r="X279" i="4"/>
  <c r="X280" i="4" s="1"/>
  <c r="X281" i="4" s="1"/>
  <c r="X282" i="4" s="1"/>
  <c r="X283" i="4" s="1"/>
  <c r="X284" i="4" s="1"/>
  <c r="X285" i="4" s="1"/>
  <c r="X286" i="4" s="1"/>
  <c r="AE737" i="4"/>
  <c r="AF737" i="4" s="1" a="1"/>
  <c r="AF737" i="4" s="1"/>
  <c r="AE169" i="4"/>
  <c r="AF169" i="4" s="1" a="1"/>
  <c r="AF169" i="4" s="1"/>
  <c r="X27" i="4"/>
  <c r="X28" i="4" s="1"/>
  <c r="X29" i="4" s="1"/>
  <c r="X30" i="4" s="1"/>
  <c r="AE281" i="4"/>
  <c r="AF281" i="4" s="1" a="1"/>
  <c r="AF281" i="4" s="1"/>
  <c r="AE839" i="4"/>
  <c r="AF839" i="4" s="1" a="1"/>
  <c r="AF839" i="4" s="1"/>
  <c r="AE922" i="4"/>
  <c r="AF922" i="4" s="1" a="1"/>
  <c r="AF922" i="4" s="1"/>
  <c r="X582" i="4"/>
  <c r="X583" i="4" s="1"/>
  <c r="X584" i="4" s="1"/>
  <c r="X730" i="4"/>
  <c r="X731" i="4" s="1"/>
  <c r="AE181" i="4"/>
  <c r="AF181" i="4" s="1" a="1"/>
  <c r="AF181" i="4" s="1"/>
  <c r="AE133" i="4"/>
  <c r="AF133" i="4" s="1" a="1"/>
  <c r="AF133" i="4" s="1"/>
  <c r="AE721" i="4"/>
  <c r="AF721" i="4" s="1" a="1"/>
  <c r="AF721" i="4" s="1"/>
  <c r="AE1047" i="4"/>
  <c r="AF1047" i="4" s="1" a="1"/>
  <c r="AF1047" i="4" s="1"/>
  <c r="AE482" i="4"/>
  <c r="AF482" i="4" s="1" a="1"/>
  <c r="AF482" i="4" s="1"/>
  <c r="AE284" i="4"/>
  <c r="AF284" i="4" s="1" a="1"/>
  <c r="AF284" i="4" s="1"/>
  <c r="X810" i="4"/>
  <c r="X967" i="4"/>
  <c r="AE919" i="4"/>
  <c r="AF919" i="4" s="1" a="1"/>
  <c r="AF919" i="4" s="1"/>
  <c r="AE745" i="4"/>
  <c r="AF745" i="4" s="1" a="1"/>
  <c r="AF745" i="4" s="1"/>
  <c r="X499" i="4"/>
  <c r="AE725" i="4"/>
  <c r="AF725" i="4" s="1" a="1"/>
  <c r="AF725" i="4" s="1"/>
  <c r="AE390" i="4"/>
  <c r="AF390" i="4" s="1" a="1"/>
  <c r="AF390" i="4" s="1"/>
  <c r="AE1207" i="4"/>
  <c r="AF1207" i="4" s="1" a="1"/>
  <c r="AF1207" i="4" s="1"/>
  <c r="AE302" i="4"/>
  <c r="AF302" i="4" s="1" a="1"/>
  <c r="AF302" i="4" s="1"/>
  <c r="X881" i="4"/>
  <c r="X882" i="4" s="1"/>
  <c r="X883" i="4" s="1"/>
  <c r="X194" i="4"/>
  <c r="X195" i="4" s="1"/>
  <c r="X196" i="4" s="1"/>
  <c r="X197" i="4" s="1"/>
  <c r="X330" i="4"/>
  <c r="X1325" i="4"/>
  <c r="X1326" i="4" s="1"/>
  <c r="X1327" i="4" s="1"/>
  <c r="X1328" i="4" s="1"/>
  <c r="X505" i="4"/>
  <c r="X506" i="4" s="1"/>
  <c r="X507" i="4" s="1"/>
  <c r="X508" i="4" s="1"/>
  <c r="X1095" i="4"/>
  <c r="X399" i="4"/>
  <c r="X618" i="4"/>
  <c r="X619" i="4" s="1"/>
  <c r="X169" i="4"/>
  <c r="X170" i="4" s="1"/>
  <c r="X171" i="4" s="1"/>
  <c r="X1236" i="4"/>
  <c r="X1237" i="4" s="1"/>
  <c r="X334" i="4"/>
  <c r="X351" i="4"/>
  <c r="X352" i="4" s="1"/>
  <c r="X429" i="4"/>
  <c r="X430" i="4" s="1"/>
  <c r="X431" i="4" s="1"/>
  <c r="X432" i="4" s="1"/>
  <c r="X433" i="4" s="1"/>
  <c r="X434" i="4" s="1"/>
  <c r="X435" i="4" s="1"/>
  <c r="X1075" i="4"/>
  <c r="X701" i="4"/>
  <c r="X702" i="4" s="1"/>
  <c r="X703" i="4" s="1"/>
  <c r="X704" i="4" s="1"/>
  <c r="AE385" i="4"/>
  <c r="AF385" i="4" s="1" a="1"/>
  <c r="AF385" i="4" s="1"/>
  <c r="AE29" i="4"/>
  <c r="AF29" i="4" s="1" a="1"/>
  <c r="AF29" i="4" s="1"/>
  <c r="AE287" i="4"/>
  <c r="AF287" i="4" s="1" a="1"/>
  <c r="AF287" i="4" s="1"/>
  <c r="X760" i="4"/>
  <c r="X761" i="4" s="1"/>
  <c r="X826" i="4"/>
  <c r="X1441" i="4"/>
  <c r="X52" i="4"/>
  <c r="X611" i="4"/>
  <c r="X612" i="4" s="1"/>
  <c r="X213" i="4"/>
  <c r="X214" i="4" s="1"/>
  <c r="X215" i="4" s="1"/>
  <c r="X216" i="4" s="1"/>
  <c r="AE190" i="4"/>
  <c r="AF190" i="4" s="1" a="1"/>
  <c r="AF190" i="4" s="1"/>
  <c r="AE620" i="4"/>
  <c r="AF620" i="4" s="1" a="1"/>
  <c r="AF620" i="4" s="1"/>
  <c r="AE369" i="4"/>
  <c r="AF369" i="4" s="1" a="1"/>
  <c r="AF369" i="4" s="1"/>
  <c r="X509" i="4"/>
  <c r="X220" i="4"/>
  <c r="X221" i="4" s="1"/>
  <c r="X222" i="4" s="1"/>
  <c r="X223" i="4" s="1"/>
  <c r="X224" i="4" s="1"/>
  <c r="X225" i="4" s="1"/>
  <c r="X226" i="4" s="1"/>
  <c r="X227" i="4" s="1"/>
  <c r="X228" i="4" s="1"/>
  <c r="AE153" i="4"/>
  <c r="AF153" i="4" s="1" a="1"/>
  <c r="AF153" i="4" s="1"/>
  <c r="X113" i="4"/>
  <c r="X114" i="4" s="1"/>
  <c r="X115" i="4" s="1"/>
  <c r="X116" i="4" s="1"/>
  <c r="X117" i="4" s="1"/>
  <c r="X118" i="4" s="1"/>
  <c r="X859" i="4"/>
  <c r="X860" i="4" s="1"/>
  <c r="X1437" i="4"/>
  <c r="X671" i="4"/>
  <c r="X1429" i="4"/>
  <c r="AE17" i="4"/>
  <c r="AF17" i="4" s="1" a="1"/>
  <c r="AF17" i="4" s="1"/>
  <c r="X713" i="4"/>
  <c r="X1069" i="4"/>
  <c r="X1070" i="4" s="1"/>
  <c r="X1071" i="4" s="1"/>
  <c r="X1072" i="4" s="1"/>
  <c r="X1073" i="4" s="1"/>
  <c r="X1074" i="4" s="1"/>
  <c r="X58" i="4"/>
  <c r="X1216" i="4"/>
  <c r="X1217" i="4" s="1"/>
  <c r="X1218" i="4" s="1"/>
  <c r="AE414" i="4"/>
  <c r="AF414" i="4" s="1" a="1"/>
  <c r="AF414" i="4" s="1"/>
  <c r="X84" i="4"/>
  <c r="AE125" i="4"/>
  <c r="AF125" i="4" s="1" a="1"/>
  <c r="AF125" i="4" s="1"/>
  <c r="X217" i="4"/>
  <c r="X218" i="4" s="1"/>
  <c r="X426" i="4"/>
  <c r="X620" i="4"/>
  <c r="X621" i="4" s="1"/>
  <c r="X287" i="4"/>
  <c r="X374" i="4"/>
  <c r="X1208" i="4"/>
  <c r="X1209" i="4" s="1"/>
  <c r="X1210" i="4" s="1"/>
  <c r="X651" i="4"/>
  <c r="X652" i="4" s="1"/>
  <c r="X653" i="4" s="1"/>
  <c r="X654" i="4" s="1"/>
  <c r="X655" i="4" s="1"/>
  <c r="AE193" i="4"/>
  <c r="AF193" i="4" s="1" a="1"/>
  <c r="AF193" i="4" s="1"/>
  <c r="X150" i="4"/>
  <c r="X151" i="4" s="1"/>
  <c r="X93" i="4"/>
  <c r="X1243" i="4"/>
  <c r="X1244" i="4" s="1"/>
  <c r="X1245" i="4" s="1"/>
  <c r="X1246" i="4" s="1"/>
  <c r="X1247" i="4" s="1"/>
  <c r="X1248" i="4" s="1"/>
  <c r="X1249" i="4" s="1"/>
  <c r="X1250" i="4" s="1"/>
  <c r="AE251" i="4"/>
  <c r="AF251" i="4" s="1" a="1"/>
  <c r="AF251" i="4" s="1"/>
  <c r="AE757" i="4"/>
  <c r="AF757" i="4" s="1" a="1"/>
  <c r="AF757" i="4" s="1"/>
  <c r="X1117" i="4"/>
  <c r="X1118" i="4" s="1"/>
  <c r="X1119" i="4" s="1"/>
  <c r="X1120" i="4" s="1"/>
  <c r="X1121" i="4" s="1"/>
  <c r="X1397" i="4"/>
  <c r="X1398" i="4" s="1"/>
  <c r="X1399" i="4" s="1"/>
  <c r="X1400" i="4" s="1"/>
  <c r="X1401" i="4" s="1"/>
  <c r="X792" i="4"/>
  <c r="X793" i="4" s="1"/>
  <c r="X1260" i="4"/>
  <c r="X1261" i="4" s="1"/>
  <c r="X1262" i="4" s="1"/>
  <c r="X1263" i="4" s="1"/>
  <c r="X1264" i="4" s="1"/>
  <c r="X1265" i="4" s="1"/>
  <c r="X158" i="4"/>
  <c r="AE241" i="4"/>
  <c r="AF241" i="4" s="1" a="1"/>
  <c r="AF241" i="4" s="1"/>
  <c r="AE179" i="4"/>
  <c r="AF179" i="4" s="1" a="1"/>
  <c r="AF179" i="4" s="1"/>
  <c r="AE1117" i="4"/>
  <c r="AF1117" i="4" s="1" a="1"/>
  <c r="AF1117" i="4" s="1"/>
  <c r="X61" i="4"/>
  <c r="X129" i="4"/>
  <c r="X130" i="4" s="1"/>
  <c r="X131" i="4" s="1"/>
  <c r="X661" i="4"/>
  <c r="X662" i="4" s="1"/>
  <c r="X663" i="4" s="1"/>
  <c r="X664" i="4" s="1"/>
  <c r="X665" i="4" s="1"/>
  <c r="X666" i="4" s="1"/>
  <c r="X938" i="4"/>
  <c r="X939" i="4" s="1"/>
  <c r="X940" i="4" s="1"/>
  <c r="X784" i="4"/>
  <c r="X785" i="4" s="1"/>
  <c r="AE446" i="4"/>
  <c r="AF446" i="4" s="1" a="1"/>
  <c r="AF446" i="4" s="1"/>
  <c r="AE677" i="4"/>
  <c r="AF677" i="4" s="1" a="1"/>
  <c r="AF677" i="4" s="1"/>
  <c r="X362" i="4"/>
  <c r="X363" i="4" s="1"/>
  <c r="X255" i="4"/>
  <c r="X256" i="4" s="1"/>
  <c r="X257" i="4" s="1"/>
  <c r="X624" i="4"/>
  <c r="X625" i="4" s="1"/>
  <c r="X626" i="4" s="1"/>
  <c r="X627" i="4" s="1"/>
  <c r="X628" i="4" s="1"/>
  <c r="X629" i="4" s="1"/>
  <c r="X630" i="4" s="1"/>
  <c r="X631" i="4" s="1"/>
  <c r="X632" i="4" s="1"/>
  <c r="X633" i="4" s="1"/>
  <c r="X897" i="4"/>
  <c r="X898" i="4" s="1"/>
  <c r="X899" i="4" s="1"/>
  <c r="X900" i="4" s="1"/>
  <c r="X909" i="4"/>
  <c r="X910" i="4" s="1"/>
  <c r="X911" i="4" s="1"/>
  <c r="X912" i="4" s="1"/>
  <c r="X724" i="4"/>
  <c r="X1085" i="4"/>
  <c r="X1086" i="4" s="1"/>
  <c r="X1087" i="4" s="1"/>
  <c r="X1088" i="4" s="1"/>
  <c r="X137" i="4"/>
  <c r="X138" i="4" s="1"/>
  <c r="X139" i="4" s="1"/>
  <c r="X140" i="4" s="1"/>
  <c r="X141" i="4" s="1"/>
  <c r="X1197" i="4"/>
  <c r="AE267" i="4"/>
  <c r="AF267" i="4" s="1" a="1"/>
  <c r="AF267" i="4" s="1"/>
  <c r="AE1194" i="4"/>
  <c r="AF1194" i="4" s="1" a="1"/>
  <c r="AF1194" i="4" s="1"/>
  <c r="X1142" i="4"/>
  <c r="X1438" i="4"/>
  <c r="X1439" i="4" s="1"/>
  <c r="X1440" i="4" s="1"/>
  <c r="X1207" i="4"/>
  <c r="X752" i="4"/>
  <c r="X753" i="4" s="1"/>
  <c r="X754" i="4" s="1"/>
  <c r="X755" i="4" s="1"/>
  <c r="X756" i="4" s="1"/>
  <c r="X570" i="4"/>
  <c r="X571" i="4" s="1"/>
  <c r="AE1159" i="4"/>
  <c r="AF1159" i="4" s="1" a="1"/>
  <c r="AF1159" i="4" s="1"/>
  <c r="AE1282" i="4"/>
  <c r="AF1282" i="4" s="1" a="1"/>
  <c r="AF1282" i="4" s="1"/>
  <c r="X62" i="4"/>
  <c r="X976" i="4"/>
  <c r="X776" i="4"/>
  <c r="X838" i="4"/>
  <c r="X839" i="4" s="1"/>
  <c r="X840" i="4" s="1"/>
  <c r="X841" i="4" s="1"/>
  <c r="X264" i="4"/>
  <c r="X265" i="4" s="1"/>
  <c r="X266" i="4" s="1"/>
  <c r="X298" i="4"/>
  <c r="X360" i="4"/>
  <c r="X361" i="4" s="1"/>
  <c r="X1389" i="4"/>
  <c r="X1390" i="4" s="1"/>
  <c r="X1391" i="4" s="1"/>
  <c r="X451" i="4"/>
  <c r="X452" i="4" s="1"/>
  <c r="X453" i="4" s="1"/>
  <c r="X454" i="4" s="1"/>
  <c r="X455" i="4" s="1"/>
  <c r="X456" i="4" s="1"/>
  <c r="X457" i="4" s="1"/>
  <c r="X458" i="4" s="1"/>
  <c r="X459" i="4" s="1"/>
  <c r="X100" i="4"/>
  <c r="X101" i="4" s="1"/>
  <c r="X102" i="4" s="1"/>
  <c r="X103" i="4" s="1"/>
  <c r="X104" i="4" s="1"/>
  <c r="X1430" i="4"/>
  <c r="X1431" i="4" s="1"/>
  <c r="X185" i="4"/>
  <c r="X186" i="4" s="1"/>
  <c r="X187" i="4" s="1"/>
  <c r="X78" i="4"/>
  <c r="X1256" i="4"/>
  <c r="X249" i="4"/>
  <c r="X250" i="4" s="1"/>
  <c r="X251" i="4" s="1"/>
  <c r="X252" i="4" s="1"/>
  <c r="X253" i="4" s="1"/>
  <c r="X1198" i="4"/>
  <c r="X615" i="4"/>
  <c r="X616" i="4" s="1"/>
  <c r="X146" i="4"/>
  <c r="X147" i="4" s="1"/>
  <c r="X148" i="4" s="1"/>
  <c r="X178" i="4"/>
  <c r="X179" i="4" s="1"/>
  <c r="X180" i="4" s="1"/>
  <c r="X181" i="4" s="1"/>
  <c r="X182" i="4" s="1"/>
  <c r="X183" i="4" s="1"/>
  <c r="X184" i="4" s="1"/>
  <c r="X267" i="4"/>
  <c r="X400" i="4"/>
  <c r="X401" i="4" s="1"/>
  <c r="X402" i="4" s="1"/>
  <c r="X403" i="4" s="1"/>
  <c r="X404" i="4" s="1"/>
  <c r="X544" i="4"/>
  <c r="X545" i="4" s="1"/>
  <c r="X546" i="4" s="1"/>
  <c r="X547" i="4" s="1"/>
  <c r="X770" i="4"/>
  <c r="X771" i="4" s="1"/>
  <c r="X772" i="4" s="1"/>
  <c r="X241" i="4"/>
  <c r="X833" i="4"/>
  <c r="X834" i="4" s="1"/>
  <c r="X291" i="4"/>
  <c r="X292" i="4" s="1"/>
  <c r="X293" i="4" s="1"/>
  <c r="X294" i="4" s="1"/>
  <c r="X295" i="4" s="1"/>
  <c r="X1160" i="4"/>
  <c r="X1358" i="4"/>
  <c r="X777" i="4"/>
  <c r="X1111" i="4"/>
  <c r="X1112" i="4" s="1"/>
  <c r="X1113" i="4" s="1"/>
  <c r="X773" i="4"/>
  <c r="X1108" i="4"/>
  <c r="X1109" i="4" s="1"/>
  <c r="X1110" i="4" s="1"/>
  <c r="X853" i="4"/>
  <c r="X854" i="4" s="1"/>
  <c r="X855" i="4" s="1"/>
  <c r="X856" i="4" s="1"/>
  <c r="X199" i="4"/>
  <c r="AE935" i="4"/>
  <c r="AF935" i="4" s="1" a="1"/>
  <c r="AF935" i="4" s="1"/>
  <c r="X835" i="4"/>
  <c r="X836" i="4" s="1"/>
  <c r="X389" i="4"/>
  <c r="X390" i="4" s="1"/>
  <c r="X658" i="4"/>
  <c r="X659" i="4" s="1"/>
  <c r="X660" i="4" s="1"/>
  <c r="X1341" i="4"/>
  <c r="X1342" i="4" s="1"/>
  <c r="X1343" i="4" s="1"/>
  <c r="X466" i="4"/>
  <c r="X467" i="4" s="1"/>
  <c r="X468" i="4" s="1"/>
  <c r="X469" i="4" s="1"/>
  <c r="X516" i="4"/>
  <c r="X517" i="4" s="1"/>
  <c r="X518" i="4" s="1"/>
  <c r="X519" i="4" s="1"/>
  <c r="X525" i="4"/>
  <c r="X526" i="4" s="1"/>
  <c r="X527" i="4" s="1"/>
  <c r="X528" i="4" s="1"/>
  <c r="X529" i="4" s="1"/>
  <c r="X530" i="4" s="1"/>
  <c r="X524" i="4"/>
  <c r="X229" i="4"/>
  <c r="X230" i="4" s="1"/>
  <c r="X231" i="4" s="1"/>
  <c r="X232" i="4" s="1"/>
  <c r="X233" i="4" s="1"/>
  <c r="X234" i="4" s="1"/>
  <c r="X235" i="4" s="1"/>
  <c r="X236" i="4" s="1"/>
  <c r="X1096" i="4"/>
  <c r="X1417" i="4"/>
  <c r="X1418" i="4" s="1"/>
  <c r="X1419" i="4" s="1"/>
  <c r="X1420" i="4" s="1"/>
  <c r="X1421" i="4" s="1"/>
  <c r="X1422" i="4" s="1"/>
  <c r="X884" i="4"/>
  <c r="X885" i="4" s="1"/>
  <c r="X886" i="4" s="1"/>
  <c r="X887" i="4" s="1"/>
  <c r="X888" i="4" s="1"/>
  <c r="X889" i="4" s="1"/>
  <c r="X64" i="4"/>
  <c r="X65" i="4" s="1"/>
  <c r="X66" i="4" s="1"/>
  <c r="X67" i="4" s="1"/>
  <c r="X436" i="4"/>
  <c r="X437" i="4" s="1"/>
  <c r="X438" i="4" s="1"/>
  <c r="X1308" i="4"/>
  <c r="X1309" i="4" s="1"/>
  <c r="X1310" i="4" s="1"/>
  <c r="X920" i="4"/>
  <c r="X921" i="4" s="1"/>
  <c r="X567" i="4"/>
  <c r="X568" i="4" s="1"/>
  <c r="X569" i="4" s="1"/>
  <c r="X1226" i="4"/>
  <c r="X1227" i="4" s="1"/>
  <c r="X1228" i="4" s="1"/>
  <c r="X1229" i="4" s="1"/>
  <c r="X1230" i="4" s="1"/>
  <c r="X1231" i="4" s="1"/>
  <c r="X533" i="4"/>
  <c r="X534" i="4" s="1"/>
  <c r="X535" i="4" s="1"/>
  <c r="X536" i="4" s="1"/>
  <c r="X537" i="4" s="1"/>
  <c r="X538" i="4" s="1"/>
  <c r="X548" i="4"/>
  <c r="X549" i="4" s="1"/>
  <c r="X550" i="4" s="1"/>
  <c r="X551" i="4" s="1"/>
  <c r="X552" i="4" s="1"/>
  <c r="X553" i="4" s="1"/>
  <c r="X554" i="4" s="1"/>
  <c r="X555" i="4" s="1"/>
  <c r="AC657" i="4"/>
  <c r="X53" i="4"/>
  <c r="X54" i="4" s="1"/>
  <c r="X55" i="4" s="1"/>
  <c r="X1204" i="4"/>
  <c r="X1205" i="4" s="1"/>
  <c r="X811" i="4"/>
  <c r="X812" i="4" s="1"/>
  <c r="X813" i="4" s="1"/>
  <c r="X814" i="4" s="1"/>
  <c r="X815" i="4" s="1"/>
  <c r="X816" i="4" s="1"/>
  <c r="X817" i="4" s="1"/>
  <c r="X818" i="4" s="1"/>
  <c r="X819" i="4" s="1"/>
  <c r="X732" i="4"/>
  <c r="X733" i="4" s="1"/>
  <c r="X734" i="4" s="1"/>
  <c r="X735" i="4" s="1"/>
  <c r="X736" i="4" s="1"/>
  <c r="X845" i="4"/>
  <c r="X166" i="4"/>
  <c r="X167" i="4" s="1"/>
  <c r="X987" i="4"/>
  <c r="X988" i="4" s="1"/>
  <c r="X989" i="4" s="1"/>
  <c r="X990" i="4" s="1"/>
  <c r="X991" i="4" s="1"/>
  <c r="X992" i="4" s="1"/>
  <c r="X986" i="4"/>
  <c r="X288" i="4"/>
  <c r="X289" i="4" s="1"/>
  <c r="X1211" i="4"/>
  <c r="X1212" i="4" s="1"/>
  <c r="X1213" i="4" s="1"/>
  <c r="X412" i="4"/>
  <c r="X413" i="4" s="1"/>
  <c r="X414" i="4" s="1"/>
  <c r="X415" i="4" s="1"/>
  <c r="X416" i="4" s="1"/>
  <c r="X417" i="4" s="1"/>
  <c r="X418" i="4" s="1"/>
  <c r="X930" i="4"/>
  <c r="X931" i="4" s="1"/>
  <c r="X932" i="4" s="1"/>
  <c r="X933" i="4" s="1"/>
  <c r="X14" i="4"/>
  <c r="X15" i="4" s="1"/>
  <c r="X16" i="4" s="1"/>
  <c r="X17" i="4" s="1"/>
  <c r="X18" i="4" s="1"/>
  <c r="X19" i="4" s="1"/>
  <c r="X20" i="4" s="1"/>
  <c r="X21" i="4" s="1"/>
  <c r="X22" i="4" s="1"/>
  <c r="X120" i="4"/>
  <c r="X603" i="4"/>
  <c r="X1258" i="4"/>
  <c r="X1259" i="4" s="1"/>
  <c r="X902" i="4"/>
  <c r="X903" i="4" s="1"/>
  <c r="X904" i="4" s="1"/>
  <c r="X512" i="4"/>
  <c r="X1294" i="4"/>
  <c r="X1295" i="4"/>
  <c r="X1296" i="4" s="1"/>
  <c r="X1297" i="4" s="1"/>
  <c r="X1298" i="4" s="1"/>
  <c r="X1299" i="4" s="1"/>
  <c r="X1300" i="4" s="1"/>
  <c r="X1301" i="4" s="1"/>
  <c r="X1302" i="4" s="1"/>
  <c r="X1303" i="4" s="1"/>
  <c r="X1304" i="4" s="1"/>
  <c r="X1305" i="4" s="1"/>
  <c r="X272" i="4"/>
  <c r="X273" i="4" s="1"/>
  <c r="X672" i="4"/>
  <c r="X572" i="4"/>
  <c r="X573" i="4" s="1"/>
  <c r="X574" i="4" s="1"/>
  <c r="X575" i="4" s="1"/>
  <c r="X576" i="4" s="1"/>
  <c r="X577" i="4" s="1"/>
  <c r="X914" i="4"/>
  <c r="X915" i="4" s="1"/>
  <c r="X916" i="4" s="1"/>
  <c r="X917" i="4" s="1"/>
  <c r="X918" i="4" s="1"/>
  <c r="X919" i="4" s="1"/>
  <c r="X941" i="4"/>
  <c r="X942" i="4" s="1"/>
  <c r="X943" i="4" s="1"/>
  <c r="X24" i="4"/>
  <c r="X25" i="4" s="1"/>
  <c r="X1004" i="4"/>
  <c r="X1005" i="4" s="1"/>
  <c r="X1006" i="4" s="1"/>
  <c r="X1007" i="4" s="1"/>
  <c r="X1008" i="4" s="1"/>
  <c r="X1009" i="4" s="1"/>
  <c r="X1010" i="4" s="1"/>
  <c r="X1011" i="4" s="1"/>
  <c r="X500" i="4"/>
  <c r="X501" i="4" s="1"/>
  <c r="X502" i="4" s="1"/>
  <c r="X503" i="4" s="1"/>
  <c r="X504" i="4" s="1"/>
  <c r="X245" i="4"/>
  <c r="X246" i="4" s="1"/>
  <c r="X726" i="4"/>
  <c r="X727" i="4" s="1"/>
  <c r="X441" i="4"/>
  <c r="X822" i="4"/>
  <c r="X823" i="4" s="1"/>
  <c r="X824" i="4" s="1"/>
  <c r="X275" i="4"/>
  <c r="X276" i="4" s="1"/>
  <c r="X443" i="4"/>
  <c r="X444" i="4" s="1"/>
  <c r="X445" i="4" s="1"/>
  <c r="X446" i="4" s="1"/>
  <c r="X447" i="4" s="1"/>
  <c r="X448" i="4" s="1"/>
  <c r="X449" i="4" s="1"/>
  <c r="X972" i="4"/>
  <c r="X973" i="4" s="1"/>
  <c r="X974" i="4" s="1"/>
  <c r="X975" i="4" s="1"/>
  <c r="X323" i="4"/>
  <c r="X324" i="4" s="1"/>
  <c r="X325" i="4" s="1"/>
  <c r="X326" i="4" s="1"/>
  <c r="X94" i="4"/>
  <c r="X95" i="4" s="1"/>
  <c r="X96" i="4" s="1"/>
  <c r="X97" i="4" s="1"/>
  <c r="X98" i="4" s="1"/>
  <c r="X1275" i="4"/>
  <c r="X1161" i="4"/>
  <c r="X1162" i="4" s="1"/>
  <c r="X258" i="4"/>
  <c r="X259" i="4" s="1"/>
  <c r="X345" i="4"/>
  <c r="X346" i="4" s="1"/>
  <c r="X347" i="4" s="1"/>
  <c r="X348" i="4" s="1"/>
  <c r="X945" i="4"/>
  <c r="X946" i="4" s="1"/>
  <c r="X947" i="4" s="1"/>
  <c r="X948" i="4" s="1"/>
  <c r="X949" i="4" s="1"/>
  <c r="X950" i="4"/>
  <c r="X951" i="4" s="1"/>
  <c r="X952" i="4" s="1"/>
  <c r="X953" i="4" s="1"/>
  <c r="X954" i="4" s="1"/>
  <c r="X405" i="4"/>
  <c r="X406" i="4" s="1"/>
  <c r="X407" i="4" s="1"/>
  <c r="X408" i="4" s="1"/>
  <c r="X409" i="4" s="1"/>
  <c r="X410" i="4" s="1"/>
  <c r="X411" i="4" s="1"/>
  <c r="X110" i="4"/>
  <c r="X85" i="4"/>
  <c r="X86" i="4" s="1"/>
  <c r="X87" i="4" s="1"/>
  <c r="X88" i="4" s="1"/>
  <c r="X89" i="4" s="1"/>
  <c r="X90" i="4" s="1"/>
  <c r="X91" i="4" s="1"/>
  <c r="X190" i="4"/>
  <c r="X1143" i="4"/>
  <c r="X1144" i="4" s="1"/>
  <c r="X1145" i="4" s="1"/>
  <c r="X1146" i="4" s="1"/>
  <c r="X1147" i="4" s="1"/>
  <c r="X1076" i="4"/>
  <c r="X1271" i="4"/>
  <c r="X1272" i="4" s="1"/>
  <c r="X1273" i="4" s="1"/>
  <c r="X1274" i="4" s="1"/>
  <c r="X1130" i="4"/>
  <c r="X1131" i="4"/>
  <c r="X56" i="4"/>
  <c r="X57" i="4" s="1"/>
  <c r="X242" i="4"/>
  <c r="X243" i="4" s="1"/>
  <c r="X244" i="4" s="1"/>
  <c r="X970" i="4"/>
  <c r="X971" i="4" s="1"/>
  <c r="X34" i="4"/>
  <c r="X421" i="4"/>
  <c r="X422" i="4" s="1"/>
  <c r="X423" i="4" s="1"/>
  <c r="X424" i="4" s="1"/>
  <c r="X1195" i="4"/>
  <c r="X1196" i="4" s="1"/>
  <c r="AE222" i="4"/>
  <c r="AF222" i="4" s="1" a="1"/>
  <c r="AF222" i="4" s="1"/>
  <c r="X153" i="4"/>
  <c r="X79" i="4"/>
  <c r="X80" i="4" s="1"/>
  <c r="X81" i="4" s="1"/>
  <c r="X470" i="4"/>
  <c r="X471" i="4" s="1"/>
  <c r="X472" i="4" s="1"/>
  <c r="X757" i="4"/>
  <c r="X762" i="4"/>
  <c r="X763" i="4" s="1"/>
  <c r="X764" i="4" s="1"/>
  <c r="X765" i="4" s="1"/>
  <c r="X766" i="4" s="1"/>
  <c r="X767" i="4" s="1"/>
  <c r="X1035" i="4"/>
  <c r="X1036" i="4" s="1"/>
  <c r="X1037" i="4" s="1"/>
  <c r="X73" i="4"/>
  <c r="X367" i="4"/>
  <c r="X368" i="4" s="1"/>
  <c r="X957" i="4"/>
  <c r="X958" i="4" s="1"/>
  <c r="X959" i="4" s="1"/>
  <c r="X709" i="4"/>
  <c r="X710" i="4" s="1"/>
  <c r="X711" i="4" s="1"/>
  <c r="X712" i="4" s="1"/>
  <c r="X1050" i="4"/>
  <c r="X1051" i="4" s="1"/>
  <c r="X562" i="4"/>
  <c r="X563" i="4" s="1"/>
  <c r="X564" i="4" s="1"/>
  <c r="X565" i="4" s="1"/>
  <c r="X1128" i="4"/>
  <c r="X906" i="4"/>
  <c r="X907" i="4" s="1"/>
  <c r="X1366" i="4"/>
  <c r="X1367" i="4" s="1"/>
  <c r="X1368" i="4" s="1"/>
  <c r="X928" i="4"/>
  <c r="X929" i="4" s="1"/>
  <c r="X268" i="4"/>
  <c r="X269" i="4" s="1"/>
  <c r="X270" i="4" s="1"/>
  <c r="X271" i="4" s="1"/>
  <c r="X861" i="4"/>
  <c r="X862" i="4" s="1"/>
  <c r="X863" i="4" s="1"/>
  <c r="X864" i="4" s="1"/>
  <c r="X865" i="4" s="1"/>
  <c r="AE1198" i="4"/>
  <c r="AF1198" i="4" s="1" a="1"/>
  <c r="AF1198" i="4" s="1"/>
  <c r="AE33" i="4"/>
  <c r="AF33" i="4" s="1" a="1"/>
  <c r="AF33" i="4" s="1"/>
  <c r="X737" i="4"/>
  <c r="X738" i="4" s="1"/>
  <c r="X739" i="4" s="1"/>
  <c r="X740" i="4" s="1"/>
  <c r="X741" i="4" s="1"/>
  <c r="X742" i="4" s="1"/>
  <c r="X1156" i="4"/>
  <c r="X1157" i="4" s="1"/>
  <c r="X1158" i="4" s="1"/>
  <c r="X1159" i="4" s="1"/>
  <c r="X1251" i="4"/>
  <c r="X384" i="4"/>
  <c r="X1345" i="4"/>
  <c r="X1346" i="4" s="1"/>
  <c r="X1347" i="4" s="1"/>
  <c r="X1348" i="4" s="1"/>
  <c r="X1349" i="4" s="1"/>
  <c r="X1350" i="4" s="1"/>
  <c r="X1351" i="4" s="1"/>
  <c r="X1352" i="4" s="1"/>
  <c r="X1353" i="4" s="1"/>
  <c r="X1354" i="4" s="1"/>
  <c r="X1355" i="4" s="1"/>
  <c r="X1356" i="4" s="1"/>
  <c r="X1357" i="4" s="1"/>
  <c r="X1163" i="4"/>
  <c r="X1164" i="4" s="1"/>
  <c r="X1165" i="4" s="1"/>
  <c r="X1166" i="4" s="1"/>
  <c r="X1167" i="4" s="1"/>
  <c r="X1168" i="4" s="1"/>
  <c r="X1169" i="4" s="1"/>
  <c r="X1170" i="4" s="1"/>
  <c r="X1171" i="4" s="1"/>
  <c r="X1172" i="4" s="1"/>
  <c r="X1173" i="4" s="1"/>
  <c r="X1174" i="4" s="1"/>
  <c r="X1175" i="4" s="1"/>
  <c r="X1176" i="4" s="1"/>
  <c r="X1177" i="4" s="1"/>
  <c r="X1178" i="4" s="1"/>
  <c r="X1179" i="4" s="1"/>
  <c r="X1180" i="4" s="1"/>
  <c r="X299" i="4"/>
  <c r="X300" i="4" s="1"/>
  <c r="X301" i="4" s="1"/>
  <c r="X302" i="4" s="1"/>
  <c r="X303" i="4" s="1"/>
  <c r="X304" i="4" s="1"/>
  <c r="X305" i="4" s="1"/>
  <c r="X306" i="4" s="1"/>
  <c r="X307" i="4" s="1"/>
  <c r="X308" i="4" s="1"/>
  <c r="X309" i="4" s="1"/>
  <c r="X379" i="4"/>
  <c r="X380" i="4" s="1"/>
  <c r="X381" i="4" s="1"/>
  <c r="X977" i="4"/>
  <c r="X978" i="4" s="1"/>
  <c r="X979" i="4" s="1"/>
  <c r="X980" i="4" s="1"/>
  <c r="X981" i="4" s="1"/>
  <c r="X982" i="4" s="1"/>
  <c r="X983" i="4" s="1"/>
  <c r="X774" i="4"/>
  <c r="X775" i="4" s="1"/>
  <c r="X1311" i="4"/>
  <c r="X1312" i="4" s="1"/>
  <c r="X1313" i="4" s="1"/>
  <c r="X1314" i="4" s="1"/>
  <c r="X1315" i="4" s="1"/>
  <c r="X1316" i="4" s="1"/>
  <c r="X962" i="4"/>
  <c r="X963" i="4" s="1"/>
  <c r="X964" i="4" s="1"/>
  <c r="X965" i="4" s="1"/>
  <c r="X690" i="4"/>
  <c r="X691" i="4" s="1"/>
  <c r="X692" i="4" s="1"/>
  <c r="X74" i="4"/>
  <c r="X75" i="4" s="1"/>
  <c r="X76" i="4" s="1"/>
  <c r="X77" i="4" s="1"/>
  <c r="X450" i="4"/>
  <c r="X778" i="4"/>
  <c r="X779" i="4" s="1"/>
  <c r="X780" i="4" s="1"/>
  <c r="X781" i="4" s="1"/>
  <c r="X782" i="4" s="1"/>
  <c r="X783" i="4" s="1"/>
  <c r="X788" i="4"/>
  <c r="X789" i="4" s="1"/>
  <c r="X790" i="4" s="1"/>
  <c r="X791" i="4" s="1"/>
  <c r="X1282" i="4"/>
  <c r="X1283" i="4" s="1"/>
  <c r="X1199" i="4"/>
  <c r="X1200" i="4" s="1"/>
  <c r="X1201" i="4" s="1"/>
  <c r="X1202" i="4" s="1"/>
  <c r="X1379" i="4"/>
  <c r="X1380" i="4" s="1"/>
  <c r="X1381" i="4" s="1"/>
  <c r="X1382" i="4" s="1"/>
  <c r="AC303" i="4"/>
  <c r="X461" i="4"/>
  <c r="X462" i="4" s="1"/>
  <c r="X463" i="4" s="1"/>
  <c r="X908" i="4"/>
  <c r="X714" i="4"/>
  <c r="X715" i="4" s="1"/>
  <c r="X716" i="4" s="1"/>
  <c r="X717" i="4" s="1"/>
  <c r="X718" i="4" s="1"/>
  <c r="X719" i="4" s="1"/>
  <c r="X419" i="4"/>
  <c r="X420" i="4" s="1"/>
  <c r="AE890" i="4"/>
  <c r="AF890" i="4" s="1" a="1"/>
  <c r="AF890" i="4" s="1"/>
  <c r="AE1215" i="4"/>
  <c r="AF1215" i="4" s="1" a="1"/>
  <c r="AF1215" i="4" s="1"/>
  <c r="W6" i="4"/>
  <c r="X677" i="4"/>
  <c r="X678" i="4" s="1"/>
  <c r="X679" i="4" s="1"/>
  <c r="X680" i="4" s="1"/>
  <c r="X681" i="4" s="1"/>
  <c r="X682" i="4" s="1"/>
  <c r="X683" i="4" s="1"/>
  <c r="X684" i="4" s="1"/>
  <c r="X685" i="4" s="1"/>
  <c r="X686" i="4" s="1"/>
  <c r="X687" i="4" s="1"/>
  <c r="X676" i="4"/>
  <c r="X1019" i="4"/>
  <c r="X1020" i="4" s="1"/>
  <c r="X1021" i="4" s="1"/>
  <c r="X43" i="4"/>
  <c r="X44" i="4" s="1"/>
  <c r="X45" i="4" s="1"/>
  <c r="X37" i="4"/>
  <c r="X38" i="4" s="1"/>
  <c r="X39" i="4" s="1"/>
  <c r="X40" i="4" s="1"/>
  <c r="X41" i="4" s="1"/>
  <c r="X42" i="4" s="1"/>
  <c r="X200" i="4"/>
  <c r="X201" i="4" s="1"/>
  <c r="X202" i="4" s="1"/>
  <c r="X203" i="4" s="1"/>
  <c r="X204" i="4" s="1"/>
  <c r="X290" i="4"/>
  <c r="X319" i="4"/>
  <c r="X320" i="4" s="1"/>
  <c r="X321" i="4" s="1"/>
  <c r="X322" i="4" s="1"/>
  <c r="X1276" i="4"/>
  <c r="X1277" i="4" s="1"/>
  <c r="X1278" i="4" s="1"/>
  <c r="X1279" i="4" s="1"/>
  <c r="X1280" i="4" s="1"/>
  <c r="X1281" i="4" s="1"/>
  <c r="X745" i="4"/>
  <c r="X746" i="4" s="1"/>
  <c r="X747" i="4" s="1"/>
  <c r="X748" i="4" s="1"/>
  <c r="X749" i="4" s="1"/>
  <c r="X750" i="4" s="1"/>
  <c r="X751" i="4" s="1"/>
  <c r="X1090" i="4"/>
  <c r="X1091" i="4" s="1"/>
  <c r="X705" i="4"/>
  <c r="X706" i="4" s="1"/>
  <c r="X707" i="4" s="1"/>
  <c r="X708" i="4" s="1"/>
  <c r="X1426" i="4"/>
  <c r="X1427" i="4" s="1"/>
  <c r="X206" i="4"/>
  <c r="X580" i="4"/>
  <c r="X581" i="4" s="1"/>
  <c r="X1154" i="4"/>
  <c r="X209" i="4"/>
  <c r="X210" i="4" s="1"/>
  <c r="X211" i="4" s="1"/>
  <c r="X314" i="4"/>
  <c r="X315" i="4" s="1"/>
  <c r="X316" i="4" s="1"/>
  <c r="X317" i="4" s="1"/>
  <c r="X318" i="4" s="1"/>
  <c r="X720" i="4"/>
  <c r="X721" i="4" s="1"/>
  <c r="X722" i="4" s="1"/>
  <c r="X386" i="4"/>
  <c r="X1043" i="4"/>
  <c r="X1044" i="4" s="1"/>
  <c r="X1045" i="4" s="1"/>
  <c r="X1046" i="4" s="1"/>
  <c r="X1047" i="4" s="1"/>
  <c r="X1048" i="4" s="1"/>
  <c r="X594" i="4"/>
  <c r="X595" i="4" s="1"/>
  <c r="X596" i="4" s="1"/>
  <c r="X597" i="4" s="1"/>
  <c r="X598" i="4" s="1"/>
  <c r="X599" i="4" s="1"/>
  <c r="X600" i="4" s="1"/>
  <c r="AE983" i="4"/>
  <c r="AF983" i="4" s="1" a="1"/>
  <c r="AF983" i="4" s="1"/>
  <c r="AE375" i="4"/>
  <c r="AF375" i="4" s="1" a="1"/>
  <c r="AF375" i="4" s="1"/>
  <c r="AE903" i="4"/>
  <c r="AF903" i="4" s="1" a="1"/>
  <c r="AF903" i="4" s="1"/>
  <c r="AE1111" i="4"/>
  <c r="AF1111" i="4" s="1" a="1"/>
  <c r="AF1111" i="4" s="1"/>
  <c r="AE103" i="4"/>
  <c r="AF103" i="4" s="1" a="1"/>
  <c r="AF103" i="4" s="1"/>
  <c r="AE313" i="4"/>
  <c r="AF313" i="4" s="1" a="1"/>
  <c r="AF313" i="4" s="1"/>
  <c r="X355" i="4"/>
  <c r="X482" i="4"/>
  <c r="X483" i="4" s="1"/>
  <c r="X484" i="4" s="1"/>
  <c r="X485" i="4" s="1"/>
  <c r="X486" i="4" s="1"/>
  <c r="X1410" i="4"/>
  <c r="X1411" i="4" s="1"/>
  <c r="X1412" i="4" s="1"/>
  <c r="X1413" i="4" s="1"/>
  <c r="X796" i="4"/>
  <c r="X797" i="4" s="1"/>
  <c r="X798" i="4" s="1"/>
  <c r="X799" i="4" s="1"/>
  <c r="X800" i="4" s="1"/>
  <c r="X801" i="4" s="1"/>
  <c r="X802" i="4" s="1"/>
  <c r="X803" i="4" s="1"/>
  <c r="X804" i="4" s="1"/>
  <c r="X805" i="4" s="1"/>
  <c r="X806" i="4" s="1"/>
  <c r="X807" i="4" s="1"/>
  <c r="X489" i="4"/>
  <c r="X490" i="4" s="1"/>
  <c r="X1334" i="4"/>
  <c r="X1335" i="4" s="1"/>
  <c r="X1336" i="4" s="1"/>
  <c r="X335" i="4"/>
  <c r="X336" i="4" s="1"/>
  <c r="X337" i="4" s="1"/>
  <c r="X338" i="4" s="1"/>
  <c r="X339" i="4" s="1"/>
  <c r="X340" i="4" s="1"/>
  <c r="X341" i="4" s="1"/>
  <c r="X342" i="4" s="1"/>
  <c r="X343" i="4" s="1"/>
  <c r="X890" i="4"/>
  <c r="X891" i="4" s="1"/>
  <c r="X892" i="4" s="1"/>
  <c r="X893" i="4" s="1"/>
  <c r="X894" i="4" s="1"/>
  <c r="X895" i="4" s="1"/>
  <c r="X370" i="4"/>
  <c r="X371" i="4" s="1"/>
  <c r="X372" i="4" s="1"/>
  <c r="X105" i="4"/>
  <c r="X106" i="4" s="1"/>
  <c r="X107" i="4" s="1"/>
  <c r="X108" i="4" s="1"/>
  <c r="X109" i="4" s="1"/>
  <c r="X605" i="4"/>
  <c r="X606" i="4" s="1"/>
  <c r="X607" i="4" s="1"/>
  <c r="X608" i="4" s="1"/>
  <c r="X609" i="4" s="1"/>
  <c r="X610" i="4" s="1"/>
  <c r="X1123" i="4"/>
  <c r="X1124" i="4" s="1"/>
  <c r="X1125" i="4" s="1"/>
  <c r="X121" i="4"/>
  <c r="X122" i="4" s="1"/>
  <c r="X123" i="4" s="1"/>
  <c r="X124" i="4" s="1"/>
  <c r="X125" i="4" s="1"/>
  <c r="X46" i="4"/>
  <c r="X47" i="4" s="1"/>
  <c r="X48" i="4" s="1"/>
  <c r="X49" i="4" s="1"/>
  <c r="X849" i="4"/>
  <c r="X850" i="4" s="1"/>
  <c r="X851" i="4" s="1"/>
  <c r="X935" i="4"/>
  <c r="X936" i="4" s="1"/>
  <c r="X1370" i="4"/>
  <c r="X1371" i="4" s="1"/>
  <c r="X1372" i="4" s="1"/>
  <c r="X375" i="4"/>
  <c r="X376" i="4" s="1"/>
  <c r="X377" i="4" s="1"/>
  <c r="X955" i="4"/>
  <c r="X473" i="4"/>
  <c r="X474" i="4" s="1"/>
  <c r="X475" i="4" s="1"/>
  <c r="X476" i="4" s="1"/>
  <c r="X477" i="4" s="1"/>
  <c r="X478" i="4" s="1"/>
  <c r="X479" i="4" s="1"/>
  <c r="X480" i="4" s="1"/>
  <c r="X491" i="4"/>
  <c r="X492" i="4" s="1"/>
  <c r="X493" i="4" s="1"/>
  <c r="X494" i="4" s="1"/>
  <c r="X495" i="4" s="1"/>
  <c r="X496" i="4" s="1"/>
  <c r="AE785" i="4"/>
  <c r="AF785" i="4" s="1" a="1"/>
  <c r="AF785" i="4" s="1"/>
  <c r="AE1180" i="4"/>
  <c r="AF1180" i="4" s="1" a="1"/>
  <c r="AF1180" i="4" s="1"/>
  <c r="AE478" i="4"/>
  <c r="AF478" i="4" s="1" a="1"/>
  <c r="AF478" i="4" s="1"/>
  <c r="AC741" i="4"/>
  <c r="AC999" i="4"/>
  <c r="AC393" i="4"/>
  <c r="AE673" i="4"/>
  <c r="AF673" i="4" s="1" a="1"/>
  <c r="AF673" i="4" s="1"/>
  <c r="AC815" i="4"/>
  <c r="AE342" i="4"/>
  <c r="AF342" i="4" s="1" a="1"/>
  <c r="AF342" i="4" s="1"/>
  <c r="AE1045" i="4"/>
  <c r="AF1045" i="4" s="1" a="1"/>
  <c r="AF1045" i="4" s="1"/>
  <c r="AE886" i="4"/>
  <c r="AF886" i="4" s="1" a="1"/>
  <c r="AF886" i="4" s="1"/>
  <c r="AE784" i="4"/>
  <c r="AF784" i="4" s="1" a="1"/>
  <c r="AF784" i="4" s="1"/>
  <c r="AD784" i="4"/>
  <c r="AE1001" i="4"/>
  <c r="AF1001" i="4" s="1" a="1"/>
  <c r="AF1001" i="4" s="1"/>
  <c r="AD1001" i="4"/>
  <c r="AE639" i="4"/>
  <c r="AF639" i="4" s="1" a="1"/>
  <c r="AF639" i="4" s="1"/>
  <c r="AD639" i="4"/>
  <c r="AE1121" i="4"/>
  <c r="AF1121" i="4" s="1" a="1"/>
  <c r="AF1121" i="4" s="1"/>
  <c r="AD1121" i="4"/>
  <c r="AE993" i="4"/>
  <c r="AF993" i="4" s="1" a="1"/>
  <c r="AF993" i="4" s="1"/>
  <c r="AD993" i="4"/>
  <c r="AE751" i="4"/>
  <c r="AF751" i="4" s="1" a="1"/>
  <c r="AF751" i="4" s="1"/>
  <c r="AD751" i="4"/>
  <c r="AE1238" i="4"/>
  <c r="AF1238" i="4" s="1" a="1"/>
  <c r="AF1238" i="4" s="1"/>
  <c r="AD1238" i="4"/>
  <c r="AE1081" i="4"/>
  <c r="AF1081" i="4" s="1" a="1"/>
  <c r="AF1081" i="4" s="1"/>
  <c r="AD1081" i="4"/>
  <c r="AE511" i="4"/>
  <c r="AF511" i="4" s="1" a="1"/>
  <c r="AF511" i="4" s="1"/>
  <c r="AD511" i="4"/>
  <c r="AE245" i="4"/>
  <c r="AF245" i="4" s="1" a="1"/>
  <c r="AF245" i="4" s="1"/>
  <c r="AD245" i="4"/>
  <c r="AE956" i="4"/>
  <c r="AF956" i="4" s="1" a="1"/>
  <c r="AF956" i="4" s="1"/>
  <c r="AD956" i="4"/>
  <c r="AE931" i="4"/>
  <c r="AF931" i="4" s="1" a="1"/>
  <c r="AF931" i="4" s="1"/>
  <c r="AD931" i="4"/>
  <c r="AE842" i="4"/>
  <c r="AF842" i="4" s="1" a="1"/>
  <c r="AF842" i="4" s="1"/>
  <c r="AD842" i="4"/>
  <c r="AE322" i="4"/>
  <c r="AF322" i="4" s="1" a="1"/>
  <c r="AF322" i="4" s="1"/>
  <c r="AD322" i="4"/>
  <c r="AE142" i="4"/>
  <c r="AF142" i="4" s="1" a="1"/>
  <c r="AF142" i="4" s="1"/>
  <c r="AD142" i="4"/>
  <c r="AE1112" i="4"/>
  <c r="AF1112" i="4" s="1" a="1"/>
  <c r="AF1112" i="4" s="1"/>
  <c r="AD1112" i="4"/>
  <c r="AE27" i="4"/>
  <c r="AF27" i="4" s="1" a="1"/>
  <c r="AF27" i="4" s="1"/>
  <c r="AD27" i="4"/>
  <c r="AE695" i="4"/>
  <c r="AF695" i="4" s="1" a="1"/>
  <c r="AF695" i="4" s="1"/>
  <c r="AD695" i="4"/>
  <c r="AE735" i="4"/>
  <c r="AF735" i="4" s="1" a="1"/>
  <c r="AF735" i="4" s="1"/>
  <c r="AD735" i="4"/>
  <c r="AE336" i="4"/>
  <c r="AF336" i="4" s="1" a="1"/>
  <c r="AF336" i="4" s="1"/>
  <c r="AD336" i="4"/>
  <c r="AE41" i="4"/>
  <c r="AF41" i="4" s="1" a="1"/>
  <c r="AF41" i="4" s="1"/>
  <c r="AD41" i="4"/>
  <c r="AE1408" i="4"/>
  <c r="AF1408" i="4" s="1" a="1"/>
  <c r="AF1408" i="4" s="1"/>
  <c r="AD1408" i="4"/>
  <c r="AE932" i="4"/>
  <c r="AF932" i="4" s="1" a="1"/>
  <c r="AF932" i="4" s="1"/>
  <c r="AD932" i="4"/>
  <c r="AE48" i="4"/>
  <c r="AF48" i="4" s="1" a="1"/>
  <c r="AF48" i="4" s="1"/>
  <c r="AD48" i="4"/>
  <c r="AE800" i="4"/>
  <c r="AF800" i="4" s="1" a="1"/>
  <c r="AF800" i="4" s="1"/>
  <c r="AD800" i="4"/>
  <c r="AE1063" i="4"/>
  <c r="AF1063" i="4" s="1" a="1"/>
  <c r="AF1063" i="4" s="1"/>
  <c r="AD1063" i="4"/>
  <c r="AE1133" i="4"/>
  <c r="AF1133" i="4" s="1" a="1"/>
  <c r="AF1133" i="4" s="1"/>
  <c r="AD1133" i="4"/>
  <c r="AE361" i="4"/>
  <c r="AF361" i="4" s="1" a="1"/>
  <c r="AF361" i="4" s="1"/>
  <c r="AD361" i="4"/>
  <c r="AE672" i="4"/>
  <c r="AF672" i="4" s="1" a="1"/>
  <c r="AF672" i="4" s="1"/>
  <c r="AD672" i="4"/>
  <c r="AE1278" i="4"/>
  <c r="AF1278" i="4" s="1" a="1"/>
  <c r="AF1278" i="4" s="1"/>
  <c r="AD1278" i="4"/>
  <c r="AE472" i="4"/>
  <c r="AF472" i="4" s="1" a="1"/>
  <c r="AF472" i="4" s="1"/>
  <c r="AD472" i="4"/>
  <c r="AE1178" i="4"/>
  <c r="AF1178" i="4" s="1" a="1"/>
  <c r="AF1178" i="4" s="1"/>
  <c r="AD1178" i="4"/>
  <c r="AE358" i="4"/>
  <c r="AF358" i="4" s="1" a="1"/>
  <c r="AF358" i="4" s="1"/>
  <c r="AD358" i="4"/>
  <c r="AE39" i="4"/>
  <c r="AF39" i="4" s="1" a="1"/>
  <c r="AF39" i="4" s="1"/>
  <c r="AD39" i="4"/>
  <c r="AE211" i="4"/>
  <c r="AF211" i="4" s="1" a="1"/>
  <c r="AF211" i="4" s="1"/>
  <c r="AD211" i="4"/>
  <c r="AE1105" i="4"/>
  <c r="AF1105" i="4" s="1" a="1"/>
  <c r="AF1105" i="4" s="1"/>
  <c r="AD1105" i="4"/>
  <c r="AE621" i="4"/>
  <c r="AF621" i="4" s="1" a="1"/>
  <c r="AF621" i="4" s="1"/>
  <c r="AD621" i="4"/>
  <c r="AE355" i="4"/>
  <c r="AF355" i="4" s="1" a="1"/>
  <c r="AF355" i="4" s="1"/>
  <c r="AD355" i="4"/>
  <c r="AE718" i="4"/>
  <c r="AF718" i="4" s="1" a="1"/>
  <c r="AF718" i="4" s="1"/>
  <c r="AD718" i="4"/>
  <c r="AE1359" i="4"/>
  <c r="AF1359" i="4" s="1" a="1"/>
  <c r="AF1359" i="4" s="1"/>
  <c r="AD1359" i="4"/>
  <c r="AE481" i="4"/>
  <c r="AF481" i="4" s="1" a="1"/>
  <c r="AF481" i="4" s="1"/>
  <c r="AD481" i="4"/>
  <c r="AE690" i="4"/>
  <c r="AF690" i="4" s="1" a="1"/>
  <c r="AF690" i="4" s="1"/>
  <c r="AD690" i="4"/>
  <c r="AE1405" i="4"/>
  <c r="AF1405" i="4" s="1" a="1"/>
  <c r="AF1405" i="4" s="1"/>
  <c r="AD1405" i="4"/>
  <c r="AE1240" i="4"/>
  <c r="AF1240" i="4" s="1" a="1"/>
  <c r="AF1240" i="4" s="1"/>
  <c r="AD1240" i="4"/>
  <c r="AE1435" i="4"/>
  <c r="AF1435" i="4" s="1" a="1"/>
  <c r="AF1435" i="4" s="1"/>
  <c r="AD1435" i="4"/>
  <c r="AE93" i="4"/>
  <c r="AF93" i="4" s="1" a="1"/>
  <c r="AF93" i="4" s="1"/>
  <c r="AD93" i="4"/>
  <c r="AE1376" i="4"/>
  <c r="AF1376" i="4" s="1" a="1"/>
  <c r="AF1376" i="4" s="1"/>
  <c r="AD1376" i="4"/>
  <c r="AE1276" i="4"/>
  <c r="AF1276" i="4" s="1" a="1"/>
  <c r="AF1276" i="4" s="1"/>
  <c r="AD1276" i="4"/>
  <c r="AE1147" i="4"/>
  <c r="AF1147" i="4" s="1" a="1"/>
  <c r="AF1147" i="4" s="1"/>
  <c r="AD1147" i="4"/>
  <c r="AE868" i="4"/>
  <c r="AF868" i="4" s="1" a="1"/>
  <c r="AF868" i="4" s="1"/>
  <c r="AD868" i="4"/>
  <c r="AE1049" i="4"/>
  <c r="AF1049" i="4" s="1" a="1"/>
  <c r="AF1049" i="4" s="1"/>
  <c r="AD1049" i="4"/>
  <c r="AE728" i="4"/>
  <c r="AF728" i="4" s="1" a="1"/>
  <c r="AF728" i="4" s="1"/>
  <c r="AD728" i="4"/>
  <c r="AE727" i="4"/>
  <c r="AF727" i="4" s="1" a="1"/>
  <c r="AF727" i="4" s="1"/>
  <c r="AD727" i="4"/>
  <c r="AE548" i="4"/>
  <c r="AF548" i="4" s="1" a="1"/>
  <c r="AF548" i="4" s="1"/>
  <c r="AD548" i="4"/>
  <c r="AE397" i="4"/>
  <c r="AF397" i="4" s="1" a="1"/>
  <c r="AF397" i="4" s="1"/>
  <c r="AD397" i="4"/>
  <c r="AE43" i="4"/>
  <c r="AF43" i="4" s="1" a="1"/>
  <c r="AF43" i="4" s="1"/>
  <c r="AD43" i="4"/>
  <c r="AE1384" i="4"/>
  <c r="AF1384" i="4" s="1" a="1"/>
  <c r="AF1384" i="4" s="1"/>
  <c r="AD1384" i="4"/>
  <c r="AE1368" i="4"/>
  <c r="AF1368" i="4" s="1" a="1"/>
  <c r="AF1368" i="4" s="1"/>
  <c r="AD1368" i="4"/>
  <c r="AE972" i="4"/>
  <c r="AF972" i="4" s="1" a="1"/>
  <c r="AF972" i="4" s="1"/>
  <c r="AD972" i="4"/>
  <c r="AE948" i="4"/>
  <c r="AF948" i="4" s="1" a="1"/>
  <c r="AF948" i="4" s="1"/>
  <c r="AD948" i="4"/>
  <c r="AE747" i="4"/>
  <c r="AF747" i="4" s="1" a="1"/>
  <c r="AF747" i="4" s="1"/>
  <c r="AD747" i="4"/>
  <c r="AE578" i="4"/>
  <c r="AF578" i="4" s="1" a="1"/>
  <c r="AF578" i="4" s="1"/>
  <c r="AD578" i="4"/>
  <c r="AE260" i="4"/>
  <c r="AF260" i="4" s="1" a="1"/>
  <c r="AF260" i="4" s="1"/>
  <c r="AD260" i="4"/>
  <c r="AE65" i="4"/>
  <c r="AF65" i="4" s="1" a="1"/>
  <c r="AF65" i="4" s="1"/>
  <c r="AD65" i="4"/>
  <c r="AE1333" i="4"/>
  <c r="AF1333" i="4" s="1" a="1"/>
  <c r="AF1333" i="4" s="1"/>
  <c r="AD1333" i="4"/>
  <c r="AE811" i="4"/>
  <c r="AF811" i="4" s="1" a="1"/>
  <c r="AF811" i="4" s="1"/>
  <c r="AD811" i="4"/>
  <c r="AE945" i="4"/>
  <c r="AF945" i="4" s="1" a="1"/>
  <c r="AF945" i="4" s="1"/>
  <c r="AD945" i="4"/>
  <c r="AE874" i="4"/>
  <c r="AF874" i="4" s="1" a="1"/>
  <c r="AF874" i="4" s="1"/>
  <c r="AD874" i="4"/>
  <c r="AE559" i="4"/>
  <c r="AF559" i="4" s="1" a="1"/>
  <c r="AF559" i="4" s="1"/>
  <c r="AD559" i="4"/>
  <c r="AE228" i="4"/>
  <c r="AF228" i="4" s="1" a="1"/>
  <c r="AF228" i="4" s="1"/>
  <c r="AD228" i="4"/>
  <c r="AE360" i="4"/>
  <c r="AF360" i="4" s="1" a="1"/>
  <c r="AF360" i="4" s="1"/>
  <c r="AD360" i="4"/>
  <c r="AE212" i="4"/>
  <c r="AF212" i="4" s="1" a="1"/>
  <c r="AF212" i="4" s="1"/>
  <c r="AD212" i="4"/>
  <c r="AE1069" i="4"/>
  <c r="AF1069" i="4" s="1" a="1"/>
  <c r="AF1069" i="4" s="1"/>
  <c r="AD1069" i="4"/>
  <c r="AE1284" i="4"/>
  <c r="AF1284" i="4" s="1" a="1"/>
  <c r="AF1284" i="4" s="1"/>
  <c r="AD1284" i="4"/>
  <c r="AE1061" i="4"/>
  <c r="AF1061" i="4" s="1" a="1"/>
  <c r="AF1061" i="4" s="1"/>
  <c r="AD1061" i="4"/>
  <c r="AE683" i="4"/>
  <c r="AF683" i="4" s="1" a="1"/>
  <c r="AF683" i="4" s="1"/>
  <c r="AD683" i="4"/>
  <c r="AE459" i="4"/>
  <c r="AF459" i="4" s="1" a="1"/>
  <c r="AF459" i="4" s="1"/>
  <c r="AD459" i="4"/>
  <c r="AE264" i="4"/>
  <c r="AF264" i="4" s="1" a="1"/>
  <c r="AF264" i="4" s="1"/>
  <c r="AD264" i="4"/>
  <c r="AE1260" i="4"/>
  <c r="AF1260" i="4" s="1" a="1"/>
  <c r="AF1260" i="4" s="1"/>
  <c r="AD1260" i="4"/>
  <c r="AE1258" i="4"/>
  <c r="AF1258" i="4" s="1" a="1"/>
  <c r="AF1258" i="4" s="1"/>
  <c r="AD1258" i="4"/>
  <c r="AE1182" i="4"/>
  <c r="AF1182" i="4" s="1" a="1"/>
  <c r="AF1182" i="4" s="1"/>
  <c r="AD1182" i="4"/>
  <c r="AE1002" i="4"/>
  <c r="AF1002" i="4" s="1" a="1"/>
  <c r="AF1002" i="4" s="1"/>
  <c r="AD1002" i="4"/>
  <c r="AE539" i="4"/>
  <c r="AF539" i="4" s="1" a="1"/>
  <c r="AF539" i="4" s="1"/>
  <c r="AD539" i="4"/>
  <c r="AE275" i="4"/>
  <c r="AF275" i="4" s="1" a="1"/>
  <c r="AF275" i="4" s="1"/>
  <c r="AD275" i="4"/>
  <c r="AE203" i="4"/>
  <c r="AF203" i="4" s="1" a="1"/>
  <c r="AF203" i="4" s="1"/>
  <c r="AD203" i="4"/>
  <c r="AE1228" i="4"/>
  <c r="AF1228" i="4" s="1" a="1"/>
  <c r="AF1228" i="4" s="1"/>
  <c r="AD1228" i="4"/>
  <c r="AE1392" i="4"/>
  <c r="AF1392" i="4" s="1" a="1"/>
  <c r="AF1392" i="4" s="1"/>
  <c r="AD1392" i="4"/>
  <c r="AE820" i="4"/>
  <c r="AF820" i="4" s="1" a="1"/>
  <c r="AF820" i="4" s="1"/>
  <c r="AD820" i="4"/>
  <c r="AE663" i="4"/>
  <c r="AF663" i="4" s="1" a="1"/>
  <c r="AF663" i="4" s="1"/>
  <c r="AD663" i="4"/>
  <c r="AE579" i="4"/>
  <c r="AF579" i="4" s="1" a="1"/>
  <c r="AF579" i="4" s="1"/>
  <c r="AD579" i="4"/>
  <c r="AE436" i="4"/>
  <c r="AF436" i="4" s="1" a="1"/>
  <c r="AF436" i="4" s="1"/>
  <c r="AD436" i="4"/>
  <c r="AE232" i="4"/>
  <c r="AF232" i="4" s="1" a="1"/>
  <c r="AF232" i="4" s="1"/>
  <c r="AD232" i="4"/>
  <c r="AE159" i="4"/>
  <c r="AF159" i="4" s="1" a="1"/>
  <c r="AF159" i="4" s="1"/>
  <c r="AD159" i="4"/>
  <c r="AE1324" i="4"/>
  <c r="AF1324" i="4" s="1" a="1"/>
  <c r="AF1324" i="4" s="1"/>
  <c r="AD1324" i="4"/>
  <c r="AE1130" i="4"/>
  <c r="AF1130" i="4" s="1" a="1"/>
  <c r="AF1130" i="4" s="1"/>
  <c r="AD1130" i="4"/>
  <c r="AE921" i="4"/>
  <c r="AF921" i="4" s="1" a="1"/>
  <c r="AF921" i="4" s="1"/>
  <c r="AD921" i="4"/>
  <c r="AE934" i="4"/>
  <c r="AF934" i="4" s="1" a="1"/>
  <c r="AF934" i="4" s="1"/>
  <c r="AD934" i="4"/>
  <c r="AE427" i="4"/>
  <c r="AF427" i="4" s="1" a="1"/>
  <c r="AF427" i="4" s="1"/>
  <c r="AD427" i="4"/>
  <c r="AE278" i="4"/>
  <c r="AF278" i="4" s="1" a="1"/>
  <c r="AF278" i="4" s="1"/>
  <c r="AD278" i="4"/>
  <c r="AE1365" i="4"/>
  <c r="AF1365" i="4" s="1" a="1"/>
  <c r="AF1365" i="4" s="1"/>
  <c r="AD1365" i="4"/>
  <c r="AE1095" i="4"/>
  <c r="AF1095" i="4" s="1" a="1"/>
  <c r="AF1095" i="4" s="1"/>
  <c r="AD1095" i="4"/>
  <c r="AE1083" i="4"/>
  <c r="AF1083" i="4" s="1" a="1"/>
  <c r="AF1083" i="4" s="1"/>
  <c r="AD1083" i="4"/>
  <c r="AE1018" i="4"/>
  <c r="AF1018" i="4" s="1" a="1"/>
  <c r="AF1018" i="4" s="1"/>
  <c r="AD1018" i="4"/>
  <c r="AE585" i="4"/>
  <c r="AF585" i="4" s="1" a="1"/>
  <c r="AF585" i="4" s="1"/>
  <c r="AD585" i="4"/>
  <c r="AE707" i="4"/>
  <c r="AF707" i="4" s="1" a="1"/>
  <c r="AF707" i="4" s="1"/>
  <c r="AD707" i="4"/>
  <c r="AE499" i="4"/>
  <c r="AF499" i="4" s="1" a="1"/>
  <c r="AF499" i="4" s="1"/>
  <c r="AD499" i="4"/>
  <c r="AE248" i="4"/>
  <c r="AF248" i="4" s="1" a="1"/>
  <c r="AF248" i="4" s="1"/>
  <c r="AD248" i="4"/>
  <c r="AE1241" i="4"/>
  <c r="AF1241" i="4" s="1" a="1"/>
  <c r="AF1241" i="4" s="1"/>
  <c r="AD1241" i="4"/>
  <c r="AE1219" i="4"/>
  <c r="AF1219" i="4" s="1" a="1"/>
  <c r="AF1219" i="4" s="1"/>
  <c r="AD1219" i="4"/>
  <c r="AE95" i="4"/>
  <c r="AF95" i="4" s="1" a="1"/>
  <c r="AF95" i="4" s="1"/>
  <c r="AD95" i="4"/>
  <c r="AE327" i="4"/>
  <c r="AF327" i="4" s="1" a="1"/>
  <c r="AF327" i="4" s="1"/>
  <c r="AD327" i="4"/>
  <c r="AE276" i="4"/>
  <c r="AF276" i="4" s="1" a="1"/>
  <c r="AF276" i="4" s="1"/>
  <c r="AD276" i="4"/>
  <c r="AE754" i="4"/>
  <c r="AF754" i="4" s="1" a="1"/>
  <c r="AF754" i="4" s="1"/>
  <c r="AD754" i="4"/>
  <c r="AE750" i="4"/>
  <c r="AF750" i="4" s="1" a="1"/>
  <c r="AF750" i="4" s="1"/>
  <c r="AD750" i="4"/>
  <c r="AE1335" i="4"/>
  <c r="AF1335" i="4" s="1" a="1"/>
  <c r="AF1335" i="4" s="1"/>
  <c r="AD1335" i="4"/>
  <c r="AE82" i="4"/>
  <c r="AF82" i="4" s="1" a="1"/>
  <c r="AF82" i="4" s="1"/>
  <c r="AD82" i="4"/>
  <c r="AE158" i="4"/>
  <c r="AF158" i="4" s="1" a="1"/>
  <c r="AF158" i="4" s="1"/>
  <c r="AD158" i="4"/>
  <c r="AE447" i="4"/>
  <c r="AF447" i="4" s="1" a="1"/>
  <c r="AF447" i="4" s="1"/>
  <c r="AD447" i="4"/>
  <c r="AE1224" i="4"/>
  <c r="AF1224" i="4" s="1" a="1"/>
  <c r="AF1224" i="4" s="1"/>
  <c r="AD1224" i="4"/>
  <c r="AE1442" i="4"/>
  <c r="AF1442" i="4" s="1" a="1"/>
  <c r="AF1442" i="4" s="1"/>
  <c r="AD1442" i="4"/>
  <c r="AE974" i="4"/>
  <c r="AF974" i="4" s="1" a="1"/>
  <c r="AF974" i="4" s="1"/>
  <c r="AD974" i="4"/>
  <c r="AE256" i="4"/>
  <c r="AF256" i="4" s="1" a="1"/>
  <c r="AF256" i="4" s="1"/>
  <c r="AD256" i="4"/>
  <c r="AE530" i="4"/>
  <c r="AF530" i="4" s="1" a="1"/>
  <c r="AF530" i="4" s="1"/>
  <c r="AD530" i="4"/>
  <c r="AE1303" i="4"/>
  <c r="AF1303" i="4" s="1" a="1"/>
  <c r="AF1303" i="4" s="1"/>
  <c r="AD1303" i="4"/>
  <c r="AE844" i="4"/>
  <c r="AF844" i="4" s="1" a="1"/>
  <c r="AF844" i="4" s="1"/>
  <c r="AD844" i="4"/>
  <c r="AE635" i="4"/>
  <c r="AF635" i="4" s="1" a="1"/>
  <c r="AF635" i="4" s="1"/>
  <c r="AD635" i="4"/>
  <c r="AE70" i="4"/>
  <c r="AF70" i="4" s="1" a="1"/>
  <c r="AF70" i="4" s="1"/>
  <c r="AD70" i="4"/>
  <c r="AE1137" i="4"/>
  <c r="AF1137" i="4" s="1" a="1"/>
  <c r="AF1137" i="4" s="1"/>
  <c r="AD1137" i="4"/>
  <c r="AE992" i="4"/>
  <c r="AF992" i="4" s="1" a="1"/>
  <c r="AF992" i="4" s="1"/>
  <c r="AD992" i="4"/>
  <c r="AE694" i="4"/>
  <c r="AF694" i="4" s="1" a="1"/>
  <c r="AF694" i="4" s="1"/>
  <c r="AD694" i="4"/>
  <c r="AE658" i="4"/>
  <c r="AF658" i="4" s="1" a="1"/>
  <c r="AF658" i="4" s="1"/>
  <c r="AD658" i="4"/>
  <c r="AE204" i="4"/>
  <c r="AF204" i="4" s="1" a="1"/>
  <c r="AF204" i="4" s="1"/>
  <c r="AD204" i="4"/>
  <c r="AE599" i="4"/>
  <c r="AF599" i="4" s="1" a="1"/>
  <c r="AF599" i="4" s="1"/>
  <c r="AD599" i="4"/>
  <c r="AE1246" i="4"/>
  <c r="AF1246" i="4" s="1" a="1"/>
  <c r="AF1246" i="4" s="1"/>
  <c r="AD1246" i="4"/>
  <c r="AE1237" i="4"/>
  <c r="AF1237" i="4" s="1" a="1"/>
  <c r="AF1237" i="4" s="1"/>
  <c r="AD1237" i="4"/>
  <c r="AE503" i="4"/>
  <c r="AF503" i="4" s="1" a="1"/>
  <c r="AF503" i="4" s="1"/>
  <c r="AD503" i="4"/>
  <c r="AE1097" i="4"/>
  <c r="AF1097" i="4" s="1" a="1"/>
  <c r="AF1097" i="4" s="1"/>
  <c r="AD1097" i="4"/>
  <c r="AE1174" i="4"/>
  <c r="AF1174" i="4" s="1" a="1"/>
  <c r="AF1174" i="4" s="1"/>
  <c r="AD1174" i="4"/>
  <c r="AE762" i="4"/>
  <c r="AF762" i="4" s="1" a="1"/>
  <c r="AF762" i="4" s="1"/>
  <c r="AD762" i="4"/>
  <c r="AE238" i="4"/>
  <c r="AF238" i="4" s="1" a="1"/>
  <c r="AF238" i="4" s="1"/>
  <c r="AD238" i="4"/>
  <c r="AE444" i="4"/>
  <c r="AF444" i="4" s="1" a="1"/>
  <c r="AF444" i="4" s="1"/>
  <c r="AD444" i="4"/>
  <c r="AE371" i="4"/>
  <c r="AF371" i="4" s="1" a="1"/>
  <c r="AF371" i="4" s="1"/>
  <c r="AD371" i="4"/>
  <c r="AE589" i="4"/>
  <c r="AF589" i="4" s="1" a="1"/>
  <c r="AF589" i="4" s="1"/>
  <c r="AD589" i="4"/>
  <c r="AE1254" i="4"/>
  <c r="AF1254" i="4" s="1" a="1"/>
  <c r="AF1254" i="4" s="1"/>
  <c r="AD1254" i="4"/>
  <c r="AE1034" i="4"/>
  <c r="AF1034" i="4" s="1" a="1"/>
  <c r="AF1034" i="4" s="1"/>
  <c r="AD1034" i="4"/>
  <c r="AE807" i="4"/>
  <c r="AF807" i="4" s="1" a="1"/>
  <c r="AF807" i="4" s="1"/>
  <c r="AD807" i="4"/>
  <c r="AE1418" i="4"/>
  <c r="AF1418" i="4" s="1" a="1"/>
  <c r="AF1418" i="4" s="1"/>
  <c r="AD1418" i="4"/>
  <c r="AE783" i="4"/>
  <c r="AF783" i="4" s="1" a="1"/>
  <c r="AF783" i="4" s="1"/>
  <c r="AD783" i="4"/>
  <c r="AE760" i="4"/>
  <c r="AF760" i="4" s="1" a="1"/>
  <c r="AF760" i="4" s="1"/>
  <c r="AD760" i="4"/>
  <c r="AE1234" i="4"/>
  <c r="AF1234" i="4" s="1" a="1"/>
  <c r="AF1234" i="4" s="1"/>
  <c r="AD1234" i="4"/>
  <c r="AE116" i="4"/>
  <c r="AF116" i="4" s="1" a="1"/>
  <c r="AF116" i="4" s="1"/>
  <c r="AD116" i="4"/>
  <c r="AE272" i="4"/>
  <c r="AF272" i="4" s="1" a="1"/>
  <c r="AF272" i="4" s="1"/>
  <c r="AD272" i="4"/>
  <c r="AE145" i="4"/>
  <c r="AF145" i="4" s="1" a="1"/>
  <c r="AF145" i="4" s="1"/>
  <c r="AD145" i="4"/>
  <c r="AE306" i="4"/>
  <c r="AF306" i="4" s="1" a="1"/>
  <c r="AF306" i="4" s="1"/>
  <c r="AD306" i="4"/>
  <c r="AE854" i="4"/>
  <c r="AF854" i="4" s="1" a="1"/>
  <c r="AF854" i="4" s="1"/>
  <c r="AD854" i="4"/>
  <c r="AE843" i="4"/>
  <c r="AF843" i="4" s="1" a="1"/>
  <c r="AF843" i="4" s="1"/>
  <c r="AD843" i="4"/>
  <c r="AE1118" i="4"/>
  <c r="AF1118" i="4" s="1" a="1"/>
  <c r="AF1118" i="4" s="1"/>
  <c r="AD1118" i="4"/>
  <c r="AE233" i="4"/>
  <c r="AF233" i="4" s="1" a="1"/>
  <c r="AF233" i="4" s="1"/>
  <c r="AD233" i="4"/>
  <c r="AE187" i="4"/>
  <c r="AF187" i="4" s="1" a="1"/>
  <c r="AF187" i="4" s="1"/>
  <c r="AD187" i="4"/>
  <c r="AE942" i="4"/>
  <c r="AF942" i="4" s="1" a="1"/>
  <c r="AF942" i="4" s="1"/>
  <c r="AD942" i="4"/>
  <c r="AE1374" i="4"/>
  <c r="AF1374" i="4" s="1" a="1"/>
  <c r="AF1374" i="4" s="1"/>
  <c r="AD1374" i="4"/>
  <c r="AE1285" i="4"/>
  <c r="AF1285" i="4" s="1" a="1"/>
  <c r="AF1285" i="4" s="1"/>
  <c r="AD1285" i="4"/>
  <c r="AE330" i="4"/>
  <c r="AF330" i="4" s="1" a="1"/>
  <c r="AF330" i="4" s="1"/>
  <c r="AD330" i="4"/>
  <c r="AE235" i="4"/>
  <c r="AF235" i="4" s="1" a="1"/>
  <c r="AF235" i="4" s="1"/>
  <c r="AD235" i="4"/>
  <c r="AE1077" i="4"/>
  <c r="AF1077" i="4" s="1" a="1"/>
  <c r="AF1077" i="4" s="1"/>
  <c r="AD1077" i="4"/>
  <c r="AE1206" i="4"/>
  <c r="AF1206" i="4" s="1" a="1"/>
  <c r="AF1206" i="4" s="1"/>
  <c r="AD1206" i="4"/>
  <c r="AE129" i="4"/>
  <c r="AF129" i="4" s="1" a="1"/>
  <c r="AF129" i="4" s="1"/>
  <c r="AD129" i="4"/>
  <c r="AE1171" i="4"/>
  <c r="AF1171" i="4" s="1" a="1"/>
  <c r="AF1171" i="4" s="1"/>
  <c r="AD1171" i="4"/>
  <c r="AE1349" i="4"/>
  <c r="AF1349" i="4" s="1" a="1"/>
  <c r="AF1349" i="4" s="1"/>
  <c r="AD1349" i="4"/>
  <c r="AE1316" i="4"/>
  <c r="AF1316" i="4" s="1" a="1"/>
  <c r="AF1316" i="4" s="1"/>
  <c r="AD1316" i="4"/>
  <c r="AE940" i="4"/>
  <c r="AF940" i="4" s="1" a="1"/>
  <c r="AF940" i="4" s="1"/>
  <c r="AD940" i="4"/>
  <c r="AE792" i="4"/>
  <c r="AF792" i="4" s="1" a="1"/>
  <c r="AF792" i="4" s="1"/>
  <c r="AD792" i="4"/>
  <c r="AE1017" i="4"/>
  <c r="AF1017" i="4" s="1" a="1"/>
  <c r="AF1017" i="4" s="1"/>
  <c r="AD1017" i="4"/>
  <c r="AE614" i="4"/>
  <c r="AF614" i="4" s="1" a="1"/>
  <c r="AF614" i="4" s="1"/>
  <c r="AD614" i="4"/>
  <c r="AE531" i="4"/>
  <c r="AF531" i="4" s="1" a="1"/>
  <c r="AF531" i="4" s="1"/>
  <c r="AD531" i="4"/>
  <c r="AE516" i="4"/>
  <c r="AF516" i="4" s="1" a="1"/>
  <c r="AF516" i="4" s="1"/>
  <c r="AE300" i="4"/>
  <c r="AF300" i="4" s="1" a="1"/>
  <c r="AF300" i="4" s="1"/>
  <c r="AD300" i="4"/>
  <c r="AE49" i="4"/>
  <c r="AF49" i="4" s="1" a="1"/>
  <c r="AF49" i="4" s="1"/>
  <c r="AD49" i="4"/>
  <c r="AE1369" i="4"/>
  <c r="AF1369" i="4" s="1" a="1"/>
  <c r="AF1369" i="4" s="1"/>
  <c r="AD1369" i="4"/>
  <c r="AE1292" i="4"/>
  <c r="AF1292" i="4" s="1" a="1"/>
  <c r="AF1292" i="4" s="1"/>
  <c r="AD1292" i="4"/>
  <c r="AE715" i="4"/>
  <c r="AF715" i="4" s="1" a="1"/>
  <c r="AF715" i="4" s="1"/>
  <c r="AD715" i="4"/>
  <c r="AE484" i="4"/>
  <c r="AF484" i="4" s="1" a="1"/>
  <c r="AF484" i="4" s="1"/>
  <c r="AD484" i="4"/>
  <c r="AE338" i="4"/>
  <c r="AF338" i="4" s="1" a="1"/>
  <c r="AF338" i="4" s="1"/>
  <c r="AD338" i="4"/>
  <c r="AE1430" i="4"/>
  <c r="AF1430" i="4" s="1" a="1"/>
  <c r="AF1430" i="4" s="1"/>
  <c r="AD1430" i="4"/>
  <c r="AE1074" i="4"/>
  <c r="AF1074" i="4" s="1" a="1"/>
  <c r="AF1074" i="4" s="1"/>
  <c r="AD1074" i="4"/>
  <c r="AE1388" i="4"/>
  <c r="AF1388" i="4" s="1" a="1"/>
  <c r="AF1388" i="4" s="1"/>
  <c r="AD1388" i="4"/>
  <c r="AE913" i="4"/>
  <c r="AF913" i="4" s="1" a="1"/>
  <c r="AF913" i="4" s="1"/>
  <c r="AD913" i="4"/>
  <c r="AE703" i="4"/>
  <c r="AF703" i="4" s="1" a="1"/>
  <c r="AF703" i="4" s="1"/>
  <c r="AD703" i="4"/>
  <c r="AE348" i="4"/>
  <c r="AF348" i="4" s="1" a="1"/>
  <c r="AF348" i="4" s="1"/>
  <c r="AD348" i="4"/>
  <c r="AE543" i="4"/>
  <c r="AF543" i="4" s="1" a="1"/>
  <c r="AF543" i="4" s="1"/>
  <c r="AD543" i="4"/>
  <c r="AE540" i="4"/>
  <c r="AF540" i="4" s="1" a="1"/>
  <c r="AF540" i="4" s="1"/>
  <c r="AD540" i="4"/>
  <c r="AE94" i="4"/>
  <c r="AF94" i="4" s="1" a="1"/>
  <c r="AF94" i="4" s="1"/>
  <c r="AD94" i="4"/>
  <c r="AE969" i="4"/>
  <c r="AF969" i="4" s="1" a="1"/>
  <c r="AF969" i="4" s="1"/>
  <c r="AD969" i="4"/>
  <c r="AE1255" i="4"/>
  <c r="AF1255" i="4" s="1" a="1"/>
  <c r="AF1255" i="4" s="1"/>
  <c r="AD1255" i="4"/>
  <c r="AE426" i="4"/>
  <c r="AF426" i="4" s="1" a="1"/>
  <c r="AF426" i="4" s="1"/>
  <c r="AD426" i="4"/>
  <c r="AE576" i="4"/>
  <c r="AF576" i="4" s="1" a="1"/>
  <c r="AF576" i="4" s="1"/>
  <c r="AD576" i="4"/>
  <c r="AE434" i="4"/>
  <c r="AF434" i="4" s="1" a="1"/>
  <c r="AF434" i="4" s="1"/>
  <c r="AD434" i="4"/>
  <c r="AE383" i="4"/>
  <c r="AF383" i="4" s="1" a="1"/>
  <c r="AF383" i="4" s="1"/>
  <c r="AD383" i="4"/>
  <c r="AE1433" i="4"/>
  <c r="AF1433" i="4" s="1" a="1"/>
  <c r="AF1433" i="4" s="1"/>
  <c r="AD1433" i="4"/>
  <c r="AE1420" i="4"/>
  <c r="AF1420" i="4" s="1" a="1"/>
  <c r="AF1420" i="4" s="1"/>
  <c r="AD1420" i="4"/>
  <c r="AE998" i="4"/>
  <c r="AF998" i="4" s="1" a="1"/>
  <c r="AF998" i="4" s="1"/>
  <c r="AD998" i="4"/>
  <c r="AE938" i="4"/>
  <c r="AF938" i="4" s="1" a="1"/>
  <c r="AF938" i="4" s="1"/>
  <c r="AD938" i="4"/>
  <c r="AE475" i="4"/>
  <c r="AF475" i="4" s="1" a="1"/>
  <c r="AF475" i="4" s="1"/>
  <c r="AD475" i="4"/>
  <c r="AE523" i="4"/>
  <c r="AF523" i="4" s="1" a="1"/>
  <c r="AF523" i="4" s="1"/>
  <c r="AD523" i="4"/>
  <c r="AE202" i="4"/>
  <c r="AF202" i="4" s="1" a="1"/>
  <c r="AF202" i="4" s="1"/>
  <c r="AD202" i="4"/>
  <c r="AE1177" i="4"/>
  <c r="AF1177" i="4" s="1" a="1"/>
  <c r="AF1177" i="4" s="1"/>
  <c r="AD1177" i="4"/>
  <c r="AE1244" i="4"/>
  <c r="AF1244" i="4" s="1" a="1"/>
  <c r="AF1244" i="4" s="1"/>
  <c r="AD1244" i="4"/>
  <c r="AE1230" i="4"/>
  <c r="AF1230" i="4" s="1" a="1"/>
  <c r="AF1230" i="4" s="1"/>
  <c r="AD1230" i="4"/>
  <c r="AE982" i="4"/>
  <c r="AF982" i="4" s="1" a="1"/>
  <c r="AF982" i="4" s="1"/>
  <c r="AD982" i="4"/>
  <c r="AE699" i="4"/>
  <c r="AF699" i="4" s="1" a="1"/>
  <c r="AF699" i="4" s="1"/>
  <c r="AD699" i="4"/>
  <c r="AE795" i="4"/>
  <c r="AF795" i="4" s="1" a="1"/>
  <c r="AF795" i="4" s="1"/>
  <c r="AD795" i="4"/>
  <c r="AE404" i="4"/>
  <c r="AF404" i="4" s="1" a="1"/>
  <c r="AF404" i="4" s="1"/>
  <c r="AD404" i="4"/>
  <c r="AE249" i="4"/>
  <c r="AF249" i="4" s="1" a="1"/>
  <c r="AF249" i="4" s="1"/>
  <c r="AD249" i="4"/>
  <c r="AE239" i="4"/>
  <c r="AF239" i="4" s="1" a="1"/>
  <c r="AF239" i="4" s="1"/>
  <c r="AD239" i="4"/>
  <c r="AE1267" i="4"/>
  <c r="AF1267" i="4" s="1" a="1"/>
  <c r="AF1267" i="4" s="1"/>
  <c r="AD1267" i="4"/>
  <c r="AE816" i="4"/>
  <c r="AF816" i="4" s="1" a="1"/>
  <c r="AF816" i="4" s="1"/>
  <c r="AD816" i="4"/>
  <c r="AE889" i="4"/>
  <c r="AF889" i="4" s="1" a="1"/>
  <c r="AF889" i="4" s="1"/>
  <c r="AD889" i="4"/>
  <c r="AE468" i="4"/>
  <c r="AF468" i="4" s="1" a="1"/>
  <c r="AF468" i="4" s="1"/>
  <c r="AD468" i="4"/>
  <c r="AE173" i="4"/>
  <c r="AF173" i="4" s="1" a="1"/>
  <c r="AF173" i="4" s="1"/>
  <c r="AD173" i="4"/>
  <c r="AE1381" i="4"/>
  <c r="AF1381" i="4" s="1" a="1"/>
  <c r="AF1381" i="4" s="1"/>
  <c r="AD1381" i="4"/>
  <c r="AE1412" i="4"/>
  <c r="AF1412" i="4" s="1" a="1"/>
  <c r="AF1412" i="4" s="1"/>
  <c r="AD1412" i="4"/>
  <c r="AE851" i="4"/>
  <c r="AF851" i="4" s="1" a="1"/>
  <c r="AF851" i="4" s="1"/>
  <c r="AD851" i="4"/>
  <c r="AE1058" i="4"/>
  <c r="AF1058" i="4" s="1" a="1"/>
  <c r="AF1058" i="4" s="1"/>
  <c r="AD1058" i="4"/>
  <c r="AE986" i="4"/>
  <c r="AF986" i="4" s="1" a="1"/>
  <c r="AF986" i="4" s="1"/>
  <c r="AD986" i="4"/>
  <c r="AE732" i="4"/>
  <c r="AF732" i="4" s="1" a="1"/>
  <c r="AF732" i="4" s="1"/>
  <c r="AD732" i="4"/>
  <c r="AE675" i="4"/>
  <c r="AF675" i="4" s="1" a="1"/>
  <c r="AF675" i="4" s="1"/>
  <c r="AD675" i="4"/>
  <c r="AE420" i="4"/>
  <c r="AF420" i="4" s="1" a="1"/>
  <c r="AF420" i="4" s="1"/>
  <c r="AD420" i="4"/>
  <c r="AE200" i="4"/>
  <c r="AF200" i="4" s="1" a="1"/>
  <c r="AF200" i="4" s="1"/>
  <c r="AD200" i="4"/>
  <c r="AE1188" i="4"/>
  <c r="AF1188" i="4" s="1" a="1"/>
  <c r="AF1188" i="4" s="1"/>
  <c r="AD1188" i="4"/>
  <c r="AE1277" i="4"/>
  <c r="AF1277" i="4" s="1" a="1"/>
  <c r="AF1277" i="4" s="1"/>
  <c r="AD1277" i="4"/>
  <c r="AE332" i="4"/>
  <c r="AF332" i="4" s="1" a="1"/>
  <c r="AF332" i="4" s="1"/>
  <c r="AD332" i="4"/>
  <c r="AE1151" i="4"/>
  <c r="AF1151" i="4" s="1" a="1"/>
  <c r="AF1151" i="4" s="1"/>
  <c r="AD1151" i="4"/>
  <c r="AE1233" i="4"/>
  <c r="AF1233" i="4" s="1" a="1"/>
  <c r="AF1233" i="4" s="1"/>
  <c r="AD1233" i="4"/>
  <c r="AE1339" i="4"/>
  <c r="AF1339" i="4" s="1" a="1"/>
  <c r="AF1339" i="4" s="1"/>
  <c r="AD1339" i="4"/>
  <c r="AE808" i="4"/>
  <c r="AF808" i="4" s="1" a="1"/>
  <c r="AF808" i="4" s="1"/>
  <c r="AD808" i="4"/>
  <c r="AE846" i="4"/>
  <c r="AF846" i="4" s="1" a="1"/>
  <c r="AF846" i="4" s="1"/>
  <c r="AD846" i="4"/>
  <c r="AE976" i="4"/>
  <c r="AF976" i="4" s="1" a="1"/>
  <c r="AF976" i="4" s="1"/>
  <c r="AD976" i="4"/>
  <c r="AE473" i="4"/>
  <c r="AF473" i="4" s="1" a="1"/>
  <c r="AF473" i="4" s="1"/>
  <c r="AD473" i="4"/>
  <c r="AE1423" i="4"/>
  <c r="AF1423" i="4" s="1" a="1"/>
  <c r="AF1423" i="4" s="1"/>
  <c r="AD1423" i="4"/>
  <c r="AE1046" i="4"/>
  <c r="AF1046" i="4" s="1" a="1"/>
  <c r="AF1046" i="4" s="1"/>
  <c r="AD1046" i="4"/>
  <c r="AE1269" i="4"/>
  <c r="AF1269" i="4" s="1" a="1"/>
  <c r="AF1269" i="4" s="1"/>
  <c r="AD1269" i="4"/>
  <c r="AE83" i="4"/>
  <c r="AF83" i="4" s="1" a="1"/>
  <c r="AF83" i="4" s="1"/>
  <c r="AD83" i="4"/>
  <c r="AE591" i="4"/>
  <c r="AF591" i="4" s="1" a="1"/>
  <c r="AF591" i="4" s="1"/>
  <c r="AD591" i="4"/>
  <c r="AE809" i="4"/>
  <c r="AF809" i="4" s="1" a="1"/>
  <c r="AF809" i="4" s="1"/>
  <c r="AD809" i="4"/>
  <c r="AE430" i="4"/>
  <c r="AF430" i="4" s="1" a="1"/>
  <c r="AF430" i="4" s="1"/>
  <c r="AD430" i="4"/>
  <c r="AE298" i="4"/>
  <c r="AF298" i="4" s="1" a="1"/>
  <c r="AF298" i="4" s="1"/>
  <c r="AD298" i="4"/>
  <c r="AE214" i="4"/>
  <c r="AF214" i="4" s="1" a="1"/>
  <c r="AF214" i="4" s="1"/>
  <c r="AD214" i="4"/>
  <c r="AE168" i="4"/>
  <c r="AF168" i="4" s="1" a="1"/>
  <c r="AF168" i="4" s="1"/>
  <c r="AD168" i="4"/>
  <c r="AE534" i="4"/>
  <c r="AF534" i="4" s="1" a="1"/>
  <c r="AF534" i="4" s="1"/>
  <c r="AD534" i="4"/>
  <c r="AE937" i="4"/>
  <c r="AF937" i="4" s="1" a="1"/>
  <c r="AF937" i="4" s="1"/>
  <c r="AD937" i="4"/>
  <c r="AE452" i="4"/>
  <c r="AF452" i="4" s="1" a="1"/>
  <c r="AF452" i="4" s="1"/>
  <c r="AD452" i="4"/>
  <c r="AE915" i="4"/>
  <c r="AF915" i="4" s="1" a="1"/>
  <c r="AF915" i="4" s="1"/>
  <c r="AD915" i="4"/>
  <c r="AE1424" i="4"/>
  <c r="AF1424" i="4" s="1" a="1"/>
  <c r="AF1424" i="4" s="1"/>
  <c r="AD1424" i="4"/>
  <c r="AE461" i="4"/>
  <c r="AF461" i="4" s="1" a="1"/>
  <c r="AF461" i="4" s="1"/>
  <c r="AD461" i="4"/>
  <c r="AE433" i="4"/>
  <c r="AF433" i="4" s="1" a="1"/>
  <c r="AF433" i="4" s="1"/>
  <c r="AD433" i="4"/>
  <c r="AE1037" i="4"/>
  <c r="AF1037" i="4" s="1" a="1"/>
  <c r="AF1037" i="4" s="1"/>
  <c r="AD1037" i="4"/>
  <c r="AE1366" i="4"/>
  <c r="AF1366" i="4" s="1" a="1"/>
  <c r="AF1366" i="4" s="1"/>
  <c r="AD1366" i="4"/>
  <c r="AE970" i="4"/>
  <c r="AF970" i="4" s="1" a="1"/>
  <c r="AF970" i="4" s="1"/>
  <c r="AD970" i="4"/>
  <c r="AE1295" i="4"/>
  <c r="AF1295" i="4" s="1" a="1"/>
  <c r="AF1295" i="4" s="1"/>
  <c r="AD1295" i="4"/>
  <c r="AE489" i="4"/>
  <c r="AF489" i="4" s="1" a="1"/>
  <c r="AF489" i="4" s="1"/>
  <c r="AD489" i="4"/>
  <c r="AE1176" i="4"/>
  <c r="AF1176" i="4" s="1" a="1"/>
  <c r="AF1176" i="4" s="1"/>
  <c r="AD1176" i="4"/>
  <c r="AE357" i="4"/>
  <c r="AF357" i="4" s="1" a="1"/>
  <c r="AF357" i="4" s="1"/>
  <c r="AD357" i="4"/>
  <c r="AE1185" i="4"/>
  <c r="AF1185" i="4" s="1" a="1"/>
  <c r="AF1185" i="4" s="1"/>
  <c r="AD1185" i="4"/>
  <c r="AE985" i="4"/>
  <c r="AF985" i="4" s="1" a="1"/>
  <c r="AF985" i="4" s="1"/>
  <c r="AD985" i="4"/>
  <c r="AE1299" i="4"/>
  <c r="AF1299" i="4" s="1" a="1"/>
  <c r="AF1299" i="4" s="1"/>
  <c r="AD1299" i="4"/>
  <c r="AE656" i="4"/>
  <c r="AF656" i="4" s="1" a="1"/>
  <c r="AF656" i="4" s="1"/>
  <c r="AD656" i="4"/>
  <c r="AE1305" i="4"/>
  <c r="AF1305" i="4" s="1" a="1"/>
  <c r="AF1305" i="4" s="1"/>
  <c r="AD1305" i="4"/>
  <c r="AE881" i="4"/>
  <c r="AF881" i="4" s="1" a="1"/>
  <c r="AF881" i="4" s="1"/>
  <c r="AD881" i="4"/>
  <c r="AE870" i="4"/>
  <c r="AF870" i="4" s="1" a="1"/>
  <c r="AF870" i="4" s="1"/>
  <c r="AD870" i="4"/>
  <c r="AE42" i="4"/>
  <c r="AF42" i="4" s="1" a="1"/>
  <c r="AF42" i="4" s="1"/>
  <c r="AD42" i="4"/>
  <c r="AE989" i="4"/>
  <c r="AF989" i="4" s="1" a="1"/>
  <c r="AF989" i="4" s="1"/>
  <c r="AD989" i="4"/>
  <c r="AE1279" i="4"/>
  <c r="AF1279" i="4" s="1" a="1"/>
  <c r="AF1279" i="4" s="1"/>
  <c r="AD1279" i="4"/>
  <c r="AE532" i="4"/>
  <c r="AF532" i="4" s="1" a="1"/>
  <c r="AF532" i="4" s="1"/>
  <c r="AD532" i="4"/>
  <c r="AE1428" i="4"/>
  <c r="AF1428" i="4" s="1" a="1"/>
  <c r="AF1428" i="4" s="1"/>
  <c r="AD1428" i="4"/>
  <c r="AE763" i="4"/>
  <c r="AF763" i="4" s="1" a="1"/>
  <c r="AF763" i="4" s="1"/>
  <c r="AD763" i="4"/>
  <c r="AE1029" i="4"/>
  <c r="AF1029" i="4" s="1" a="1"/>
  <c r="AF1029" i="4" s="1"/>
  <c r="AD1029" i="4"/>
  <c r="AE78" i="4"/>
  <c r="AF78" i="4" s="1" a="1"/>
  <c r="AF78" i="4" s="1"/>
  <c r="AD78" i="4"/>
  <c r="AE955" i="4"/>
  <c r="AF955" i="4" s="1" a="1"/>
  <c r="AF955" i="4" s="1"/>
  <c r="AD955" i="4"/>
  <c r="AE552" i="4"/>
  <c r="AF552" i="4" s="1" a="1"/>
  <c r="AF552" i="4" s="1"/>
  <c r="AD552" i="4"/>
  <c r="AE114" i="4"/>
  <c r="AF114" i="4" s="1" a="1"/>
  <c r="AF114" i="4" s="1"/>
  <c r="AD114" i="4"/>
  <c r="AE988" i="4"/>
  <c r="AF988" i="4" s="1" a="1"/>
  <c r="AF988" i="4" s="1"/>
  <c r="AD988" i="4"/>
  <c r="AE680" i="4"/>
  <c r="AF680" i="4" s="1" a="1"/>
  <c r="AF680" i="4" s="1"/>
  <c r="AD680" i="4"/>
  <c r="AE429" i="4"/>
  <c r="AF429" i="4" s="1" a="1"/>
  <c r="AF429" i="4" s="1"/>
  <c r="AD429" i="4"/>
  <c r="AE1152" i="4"/>
  <c r="AF1152" i="4" s="1" a="1"/>
  <c r="AF1152" i="4" s="1"/>
  <c r="AD1152" i="4"/>
  <c r="AE1332" i="4"/>
  <c r="AF1332" i="4" s="1" a="1"/>
  <c r="AF1332" i="4" s="1"/>
  <c r="AD1332" i="4"/>
  <c r="AE1373" i="4"/>
  <c r="AF1373" i="4" s="1" a="1"/>
  <c r="AF1373" i="4" s="1"/>
  <c r="AD1373" i="4"/>
  <c r="AE582" i="4"/>
  <c r="AF582" i="4" s="1" a="1"/>
  <c r="AF582" i="4" s="1"/>
  <c r="AD582" i="4"/>
  <c r="AE916" i="4"/>
  <c r="AF916" i="4" s="1" a="1"/>
  <c r="AF916" i="4" s="1"/>
  <c r="AD916" i="4"/>
  <c r="AE838" i="4"/>
  <c r="AF838" i="4" s="1" a="1"/>
  <c r="AF838" i="4" s="1"/>
  <c r="AD838" i="4"/>
  <c r="AE453" i="4"/>
  <c r="AF453" i="4" s="1" a="1"/>
  <c r="AF453" i="4" s="1"/>
  <c r="AD453" i="4"/>
  <c r="AE291" i="4"/>
  <c r="AF291" i="4" s="1" a="1"/>
  <c r="AF291" i="4" s="1"/>
  <c r="AD291" i="4"/>
  <c r="AE197" i="4"/>
  <c r="AF197" i="4" s="1" a="1"/>
  <c r="AF197" i="4" s="1"/>
  <c r="AD197" i="4"/>
  <c r="AE64" i="4"/>
  <c r="AF64" i="4" s="1" a="1"/>
  <c r="AF64" i="4" s="1"/>
  <c r="AD64" i="4"/>
  <c r="AE1148" i="4"/>
  <c r="AF1148" i="4" s="1" a="1"/>
  <c r="AF1148" i="4" s="1"/>
  <c r="AD1148" i="4"/>
  <c r="AE1217" i="4"/>
  <c r="AF1217" i="4" s="1" a="1"/>
  <c r="AF1217" i="4" s="1"/>
  <c r="AD1217" i="4"/>
  <c r="AE929" i="4"/>
  <c r="AF929" i="4" s="1" a="1"/>
  <c r="AF929" i="4" s="1"/>
  <c r="AD929" i="4"/>
  <c r="AE756" i="4"/>
  <c r="AF756" i="4" s="1" a="1"/>
  <c r="AF756" i="4" s="1"/>
  <c r="AD756" i="4"/>
  <c r="AE512" i="4"/>
  <c r="AF512" i="4" s="1" a="1"/>
  <c r="AF512" i="4" s="1"/>
  <c r="AD512" i="4"/>
  <c r="AE196" i="4"/>
  <c r="AF196" i="4" s="1" a="1"/>
  <c r="AF196" i="4" s="1"/>
  <c r="AD196" i="4"/>
  <c r="AE1189" i="4"/>
  <c r="AF1189" i="4" s="1" a="1"/>
  <c r="AF1189" i="4" s="1"/>
  <c r="AD1189" i="4"/>
  <c r="AE1437" i="4"/>
  <c r="AF1437" i="4" s="1" a="1"/>
  <c r="AF1437" i="4" s="1"/>
  <c r="AD1437" i="4"/>
  <c r="AE1026" i="4"/>
  <c r="AF1026" i="4" s="1" a="1"/>
  <c r="AF1026" i="4" s="1"/>
  <c r="AD1026" i="4"/>
  <c r="AE849" i="4"/>
  <c r="AF849" i="4" s="1" a="1"/>
  <c r="AF849" i="4" s="1"/>
  <c r="AD849" i="4"/>
  <c r="AE752" i="4"/>
  <c r="AF752" i="4" s="1" a="1"/>
  <c r="AF752" i="4" s="1"/>
  <c r="AD752" i="4"/>
  <c r="AE351" i="4"/>
  <c r="AF351" i="4" s="1" a="1"/>
  <c r="AF351" i="4" s="1"/>
  <c r="AD351" i="4"/>
  <c r="AE274" i="4"/>
  <c r="AF274" i="4" s="1" a="1"/>
  <c r="AF274" i="4" s="1"/>
  <c r="AD274" i="4"/>
  <c r="AE1226" i="4"/>
  <c r="AF1226" i="4" s="1" a="1"/>
  <c r="AF1226" i="4" s="1"/>
  <c r="AD1226" i="4"/>
  <c r="AE979" i="4"/>
  <c r="AF979" i="4" s="1" a="1"/>
  <c r="AF979" i="4" s="1"/>
  <c r="AD979" i="4"/>
  <c r="AE652" i="4"/>
  <c r="AF652" i="4" s="1" a="1"/>
  <c r="AF652" i="4" s="1"/>
  <c r="AD652" i="4"/>
  <c r="AE1065" i="4"/>
  <c r="AF1065" i="4" s="1" a="1"/>
  <c r="AF1065" i="4" s="1"/>
  <c r="AD1065" i="4"/>
  <c r="AE787" i="4"/>
  <c r="AF787" i="4" s="1" a="1"/>
  <c r="AF787" i="4" s="1"/>
  <c r="AD787" i="4"/>
  <c r="AE293" i="4"/>
  <c r="AF293" i="4" s="1" a="1"/>
  <c r="AF293" i="4" s="1"/>
  <c r="AD293" i="4"/>
  <c r="AE110" i="4"/>
  <c r="AF110" i="4" s="1" a="1"/>
  <c r="AF110" i="4" s="1"/>
  <c r="AD110" i="4"/>
  <c r="AE1397" i="4"/>
  <c r="AF1397" i="4" s="1" a="1"/>
  <c r="AF1397" i="4" s="1"/>
  <c r="AD1397" i="4"/>
  <c r="AE1073" i="4"/>
  <c r="AF1073" i="4" s="1" a="1"/>
  <c r="AF1073" i="4" s="1"/>
  <c r="AD1073" i="4"/>
  <c r="AE611" i="4"/>
  <c r="AF611" i="4" s="1" a="1"/>
  <c r="AF611" i="4" s="1"/>
  <c r="AD611" i="4"/>
  <c r="AE822" i="4"/>
  <c r="AF822" i="4" s="1" a="1"/>
  <c r="AF822" i="4" s="1"/>
  <c r="AD822" i="4"/>
  <c r="AE377" i="4"/>
  <c r="AF377" i="4" s="1" a="1"/>
  <c r="AF377" i="4" s="1"/>
  <c r="AD377" i="4"/>
  <c r="AE381" i="4"/>
  <c r="AF381" i="4" s="1" a="1"/>
  <c r="AF381" i="4" s="1"/>
  <c r="AD381" i="4"/>
  <c r="AE52" i="4"/>
  <c r="AF52" i="4" s="1" a="1"/>
  <c r="AF52" i="4" s="1"/>
  <c r="AD52" i="4"/>
  <c r="AE1354" i="4"/>
  <c r="AF1354" i="4" s="1" a="1"/>
  <c r="AF1354" i="4" s="1"/>
  <c r="AD1354" i="4"/>
  <c r="AE1093" i="4"/>
  <c r="AF1093" i="4" s="1" a="1"/>
  <c r="AF1093" i="4" s="1"/>
  <c r="AD1093" i="4"/>
  <c r="AE1085" i="4"/>
  <c r="AF1085" i="4" s="1" a="1"/>
  <c r="AF1085" i="4" s="1"/>
  <c r="AD1085" i="4"/>
  <c r="AE676" i="4"/>
  <c r="AF676" i="4" s="1" a="1"/>
  <c r="AF676" i="4" s="1"/>
  <c r="AD676" i="4"/>
  <c r="AE731" i="4"/>
  <c r="AF731" i="4" s="1" a="1"/>
  <c r="AF731" i="4" s="1"/>
  <c r="AD731" i="4"/>
  <c r="AE570" i="4"/>
  <c r="AF570" i="4" s="1" a="1"/>
  <c r="AF570" i="4" s="1"/>
  <c r="AD570" i="4"/>
  <c r="AE307" i="4"/>
  <c r="AF307" i="4" s="1" a="1"/>
  <c r="AF307" i="4" s="1"/>
  <c r="AD307" i="4"/>
  <c r="AE1413" i="4"/>
  <c r="AF1413" i="4" s="1" a="1"/>
  <c r="AF1413" i="4" s="1"/>
  <c r="AD1413" i="4"/>
  <c r="AE1101" i="4"/>
  <c r="AF1101" i="4" s="1" a="1"/>
  <c r="AF1101" i="4" s="1"/>
  <c r="AD1101" i="4"/>
  <c r="AE971" i="4"/>
  <c r="AF971" i="4" s="1" a="1"/>
  <c r="AF971" i="4" s="1"/>
  <c r="AD971" i="4"/>
  <c r="AE852" i="4"/>
  <c r="AF852" i="4" s="1" a="1"/>
  <c r="AF852" i="4" s="1"/>
  <c r="AD852" i="4"/>
  <c r="AE379" i="4"/>
  <c r="AF379" i="4" s="1" a="1"/>
  <c r="AF379" i="4" s="1"/>
  <c r="AD379" i="4"/>
  <c r="AE524" i="4"/>
  <c r="AF524" i="4" s="1" a="1"/>
  <c r="AF524" i="4" s="1"/>
  <c r="AD524" i="4"/>
  <c r="AE25" i="4"/>
  <c r="AF25" i="4" s="1" a="1"/>
  <c r="AF25" i="4" s="1"/>
  <c r="AD25" i="4"/>
  <c r="AE1050" i="4"/>
  <c r="AF1050" i="4" s="1" a="1"/>
  <c r="AF1050" i="4" s="1"/>
  <c r="AD1050" i="4"/>
  <c r="AE1172" i="4"/>
  <c r="AF1172" i="4" s="1" a="1"/>
  <c r="AF1172" i="4" s="1"/>
  <c r="AD1172" i="4"/>
  <c r="AE873" i="4"/>
  <c r="AF873" i="4" s="1" a="1"/>
  <c r="AF873" i="4" s="1"/>
  <c r="AD873" i="4"/>
  <c r="AE923" i="4"/>
  <c r="AF923" i="4" s="1" a="1"/>
  <c r="AF923" i="4" s="1"/>
  <c r="AD923" i="4"/>
  <c r="AE1053" i="4"/>
  <c r="AF1053" i="4" s="1" a="1"/>
  <c r="AF1053" i="4" s="1"/>
  <c r="AD1053" i="4"/>
  <c r="AE365" i="4"/>
  <c r="AF365" i="4" s="1" a="1"/>
  <c r="AF365" i="4" s="1"/>
  <c r="AD365" i="4"/>
  <c r="AE367" i="4"/>
  <c r="AF367" i="4" s="1" a="1"/>
  <c r="AF367" i="4" s="1"/>
  <c r="AD367" i="4"/>
  <c r="AE19" i="4"/>
  <c r="AF19" i="4" s="1" a="1"/>
  <c r="AF19" i="4" s="1"/>
  <c r="AD19" i="4"/>
  <c r="AE71" i="4"/>
  <c r="AF71" i="4" s="1" a="1"/>
  <c r="AF71" i="4" s="1"/>
  <c r="AD71" i="4"/>
  <c r="AE1032" i="4"/>
  <c r="AF1032" i="4" s="1" a="1"/>
  <c r="AF1032" i="4" s="1"/>
  <c r="AD1032" i="4"/>
  <c r="AE1096" i="4"/>
  <c r="AF1096" i="4" s="1" a="1"/>
  <c r="AF1096" i="4" s="1"/>
  <c r="AD1096" i="4"/>
  <c r="AE395" i="4"/>
  <c r="AF395" i="4" s="1" a="1"/>
  <c r="AF395" i="4" s="1"/>
  <c r="AD395" i="4"/>
  <c r="AE1216" i="4"/>
  <c r="AF1216" i="4" s="1" a="1"/>
  <c r="AF1216" i="4" s="1"/>
  <c r="AD1216" i="4"/>
  <c r="AE1296" i="4"/>
  <c r="AF1296" i="4" s="1" a="1"/>
  <c r="AF1296" i="4" s="1"/>
  <c r="AD1296" i="4"/>
  <c r="AE308" i="4"/>
  <c r="AF308" i="4" s="1" a="1"/>
  <c r="AF308" i="4" s="1"/>
  <c r="AD308" i="4"/>
  <c r="AE1139" i="4"/>
  <c r="AF1139" i="4" s="1" a="1"/>
  <c r="AF1139" i="4" s="1"/>
  <c r="AD1139" i="4"/>
  <c r="AE522" i="4"/>
  <c r="AF522" i="4" s="1" a="1"/>
  <c r="AF522" i="4" s="1"/>
  <c r="AD522" i="4"/>
  <c r="AE1346" i="4"/>
  <c r="AF1346" i="4" s="1" a="1"/>
  <c r="AF1346" i="4" s="1"/>
  <c r="AD1346" i="4"/>
  <c r="AE152" i="4"/>
  <c r="AF152" i="4" s="1" a="1"/>
  <c r="AF152" i="4" s="1"/>
  <c r="AD152" i="4"/>
  <c r="AE128" i="4"/>
  <c r="AF128" i="4" s="1" a="1"/>
  <c r="AF128" i="4" s="1"/>
  <c r="AD128" i="4"/>
  <c r="AE295" i="4"/>
  <c r="AF295" i="4" s="1" a="1"/>
  <c r="AF295" i="4" s="1"/>
  <c r="AD295" i="4"/>
  <c r="AE454" i="4"/>
  <c r="AF454" i="4" s="1" a="1"/>
  <c r="AF454" i="4" s="1"/>
  <c r="AD454" i="4"/>
  <c r="AE615" i="4"/>
  <c r="AF615" i="4" s="1" a="1"/>
  <c r="AF615" i="4" s="1"/>
  <c r="AD615" i="4"/>
  <c r="AE164" i="4"/>
  <c r="AF164" i="4" s="1" a="1"/>
  <c r="AF164" i="4" s="1"/>
  <c r="AD164" i="4"/>
  <c r="AE1204" i="4"/>
  <c r="AF1204" i="4" s="1" a="1"/>
  <c r="AF1204" i="4" s="1"/>
  <c r="AD1204" i="4"/>
  <c r="AE546" i="4"/>
  <c r="AF546" i="4" s="1" a="1"/>
  <c r="AF546" i="4" s="1"/>
  <c r="AD546" i="4"/>
  <c r="AE996" i="4"/>
  <c r="AF996" i="4" s="1" a="1"/>
  <c r="AF996" i="4" s="1"/>
  <c r="AD996" i="4"/>
  <c r="AE206" i="4"/>
  <c r="AF206" i="4" s="1" a="1"/>
  <c r="AF206" i="4" s="1"/>
  <c r="AD206" i="4"/>
  <c r="AE305" i="4"/>
  <c r="AF305" i="4" s="1" a="1"/>
  <c r="AF305" i="4" s="1"/>
  <c r="AD305" i="4"/>
  <c r="AE87" i="4"/>
  <c r="AF87" i="4" s="1" a="1"/>
  <c r="AF87" i="4" s="1"/>
  <c r="AD87" i="4"/>
  <c r="AE359" i="4"/>
  <c r="AF359" i="4" s="1" a="1"/>
  <c r="AF359" i="4" s="1"/>
  <c r="AD359" i="4"/>
  <c r="AE236" i="4"/>
  <c r="AF236" i="4" s="1" a="1"/>
  <c r="AF236" i="4" s="1"/>
  <c r="AD236" i="4"/>
  <c r="AE89" i="4"/>
  <c r="AF89" i="4" s="1" a="1"/>
  <c r="AF89" i="4" s="1"/>
  <c r="AD89" i="4"/>
  <c r="AE392" i="4"/>
  <c r="AF392" i="4" s="1" a="1"/>
  <c r="AF392" i="4" s="1"/>
  <c r="AD392" i="4"/>
  <c r="AE518" i="4"/>
  <c r="AF518" i="4" s="1" a="1"/>
  <c r="AF518" i="4" s="1"/>
  <c r="AD518" i="4"/>
  <c r="AE734" i="4"/>
  <c r="AF734" i="4" s="1" a="1"/>
  <c r="AF734" i="4" s="1"/>
  <c r="AD734" i="4"/>
  <c r="AE1399" i="4"/>
  <c r="AF1399" i="4" s="1" a="1"/>
  <c r="AF1399" i="4" s="1"/>
  <c r="AD1399" i="4"/>
  <c r="AE642" i="4"/>
  <c r="AF642" i="4" s="1" a="1"/>
  <c r="AF642" i="4" s="1"/>
  <c r="AD642" i="4"/>
  <c r="AE100" i="4"/>
  <c r="AF100" i="4" s="1" a="1"/>
  <c r="AF100" i="4" s="1"/>
  <c r="AD100" i="4"/>
  <c r="AE364" i="4"/>
  <c r="AF364" i="4" s="1" a="1"/>
  <c r="AF364" i="4" s="1"/>
  <c r="AD364" i="4"/>
  <c r="AE654" i="4"/>
  <c r="AF654" i="4" s="1" a="1"/>
  <c r="AF654" i="4" s="1"/>
  <c r="AD654" i="4"/>
  <c r="AE1000" i="4"/>
  <c r="AF1000" i="4" s="1" a="1"/>
  <c r="AF1000" i="4" s="1"/>
  <c r="AD1000" i="4"/>
  <c r="AE1327" i="4"/>
  <c r="AF1327" i="4" s="1" a="1"/>
  <c r="AF1327" i="4" s="1"/>
  <c r="AD1327" i="4"/>
  <c r="AE1129" i="4"/>
  <c r="AF1129" i="4" s="1" a="1"/>
  <c r="AF1129" i="4" s="1"/>
  <c r="AD1129" i="4"/>
  <c r="AE118" i="4"/>
  <c r="AF118" i="4" s="1" a="1"/>
  <c r="AF118" i="4" s="1"/>
  <c r="AD118" i="4"/>
  <c r="AE443" i="4"/>
  <c r="AF443" i="4" s="1" a="1"/>
  <c r="AF443" i="4" s="1"/>
  <c r="AD443" i="4"/>
  <c r="AE1236" i="4"/>
  <c r="AF1236" i="4" s="1" a="1"/>
  <c r="AF1236" i="4" s="1"/>
  <c r="AD1236" i="4"/>
  <c r="AE326" i="4"/>
  <c r="AF326" i="4" s="1" a="1"/>
  <c r="AF326" i="4" s="1"/>
  <c r="AD326" i="4"/>
  <c r="AE643" i="4"/>
  <c r="AF643" i="4" s="1" a="1"/>
  <c r="AF643" i="4" s="1"/>
  <c r="AD643" i="4"/>
  <c r="AE788" i="4"/>
  <c r="AF788" i="4" s="1" a="1"/>
  <c r="AF788" i="4" s="1"/>
  <c r="AD788" i="4"/>
  <c r="AE780" i="4"/>
  <c r="AF780" i="4" s="1" a="1"/>
  <c r="AF780" i="4" s="1"/>
  <c r="AD780" i="4"/>
  <c r="AE796" i="4"/>
  <c r="AF796" i="4" s="1" a="1"/>
  <c r="AF796" i="4" s="1"/>
  <c r="AD796" i="4"/>
  <c r="AE74" i="4"/>
  <c r="AF74" i="4" s="1" a="1"/>
  <c r="AF74" i="4" s="1"/>
  <c r="AD74" i="4"/>
  <c r="AE1115" i="4"/>
  <c r="AF1115" i="4" s="1" a="1"/>
  <c r="AF1115" i="4" s="1"/>
  <c r="AD1115" i="4"/>
  <c r="AE515" i="4"/>
  <c r="AF515" i="4" s="1" a="1"/>
  <c r="AF515" i="4" s="1"/>
  <c r="AD515" i="4"/>
  <c r="AE1393" i="4"/>
  <c r="AF1393" i="4" s="1" a="1"/>
  <c r="AF1393" i="4" s="1"/>
  <c r="AD1393" i="4"/>
  <c r="AE141" i="4"/>
  <c r="AF141" i="4" s="1" a="1"/>
  <c r="AF141" i="4" s="1"/>
  <c r="AD141" i="4"/>
  <c r="AE902" i="4"/>
  <c r="AF902" i="4" s="1" a="1"/>
  <c r="AF902" i="4" s="1"/>
  <c r="AD902" i="4"/>
  <c r="AE1059" i="4"/>
  <c r="AF1059" i="4" s="1" a="1"/>
  <c r="AF1059" i="4" s="1"/>
  <c r="AD1059" i="4"/>
  <c r="AE31" i="4"/>
  <c r="AF31" i="4" s="1" a="1"/>
  <c r="AF31" i="4" s="1"/>
  <c r="AD31" i="4"/>
  <c r="AE719" i="4"/>
  <c r="AF719" i="4" s="1" a="1"/>
  <c r="AF719" i="4" s="1"/>
  <c r="AD719" i="4"/>
  <c r="AE623" i="4"/>
  <c r="AF623" i="4" s="1" a="1"/>
  <c r="AF623" i="4" s="1"/>
  <c r="AD623" i="4"/>
  <c r="AE405" i="4"/>
  <c r="AF405" i="4" s="1" a="1"/>
  <c r="AF405" i="4" s="1"/>
  <c r="AD405" i="4"/>
  <c r="AE655" i="4"/>
  <c r="AF655" i="4" s="1" a="1"/>
  <c r="AF655" i="4" s="1"/>
  <c r="AD655" i="4"/>
  <c r="AE825" i="4"/>
  <c r="AF825" i="4" s="1" a="1"/>
  <c r="AF825" i="4" s="1"/>
  <c r="AD825" i="4"/>
  <c r="AE1336" i="4"/>
  <c r="AF1336" i="4" s="1" a="1"/>
  <c r="AF1336" i="4" s="1"/>
  <c r="AD1336" i="4"/>
  <c r="AE701" i="4"/>
  <c r="AF701" i="4" s="1" a="1"/>
  <c r="AF701" i="4" s="1"/>
  <c r="AD701" i="4"/>
  <c r="AE491" i="4"/>
  <c r="AF491" i="4" s="1" a="1"/>
  <c r="AF491" i="4" s="1"/>
  <c r="AD491" i="4"/>
  <c r="AE301" i="4"/>
  <c r="AF301" i="4" s="1" a="1"/>
  <c r="AF301" i="4" s="1"/>
  <c r="AD301" i="4"/>
  <c r="AE174" i="4"/>
  <c r="AF174" i="4" s="1" a="1"/>
  <c r="AF174" i="4" s="1"/>
  <c r="AD174" i="4"/>
  <c r="AE46" i="4"/>
  <c r="AF46" i="4" s="1" a="1"/>
  <c r="AF46" i="4" s="1"/>
  <c r="AD46" i="4"/>
  <c r="AE1249" i="4"/>
  <c r="AF1249" i="4" s="1" a="1"/>
  <c r="AF1249" i="4" s="1"/>
  <c r="AD1249" i="4"/>
  <c r="AE1144" i="4"/>
  <c r="AF1144" i="4" s="1" a="1"/>
  <c r="AF1144" i="4" s="1"/>
  <c r="AD1144" i="4"/>
  <c r="AE897" i="4"/>
  <c r="AF897" i="4" s="1" a="1"/>
  <c r="AF897" i="4" s="1"/>
  <c r="AD897" i="4"/>
  <c r="AE724" i="4"/>
  <c r="AF724" i="4" s="1" a="1"/>
  <c r="AF724" i="4" s="1"/>
  <c r="AD724" i="4"/>
  <c r="AE67" i="4"/>
  <c r="AF67" i="4" s="1" a="1"/>
  <c r="AF67" i="4" s="1"/>
  <c r="AD67" i="4"/>
  <c r="AE1401" i="4"/>
  <c r="AF1401" i="4" s="1" a="1"/>
  <c r="AF1401" i="4" s="1"/>
  <c r="AD1401" i="4"/>
  <c r="AE1400" i="4"/>
  <c r="AF1400" i="4" s="1" a="1"/>
  <c r="AF1400" i="4" s="1"/>
  <c r="AD1400" i="4"/>
  <c r="AE1156" i="4"/>
  <c r="AF1156" i="4" s="1" a="1"/>
  <c r="AF1156" i="4" s="1"/>
  <c r="AD1156" i="4"/>
  <c r="AE768" i="4"/>
  <c r="AF768" i="4" s="1" a="1"/>
  <c r="AF768" i="4" s="1"/>
  <c r="AD768" i="4"/>
  <c r="AE720" i="4"/>
  <c r="AF720" i="4" s="1" a="1"/>
  <c r="AF720" i="4" s="1"/>
  <c r="AD720" i="4"/>
  <c r="AE804" i="4"/>
  <c r="AF804" i="4" s="1" a="1"/>
  <c r="AF804" i="4" s="1"/>
  <c r="AD804" i="4"/>
  <c r="AE421" i="4"/>
  <c r="AF421" i="4" s="1" a="1"/>
  <c r="AF421" i="4" s="1"/>
  <c r="AD421" i="4"/>
  <c r="AE354" i="4"/>
  <c r="AF354" i="4" s="1" a="1"/>
  <c r="AF354" i="4" s="1"/>
  <c r="AD354" i="4"/>
  <c r="AE1396" i="4"/>
  <c r="AF1396" i="4" s="1" a="1"/>
  <c r="AF1396" i="4" s="1"/>
  <c r="AD1396" i="4"/>
  <c r="AE1432" i="4"/>
  <c r="AF1432" i="4" s="1" a="1"/>
  <c r="AF1432" i="4" s="1"/>
  <c r="AD1432" i="4"/>
  <c r="AE964" i="4"/>
  <c r="AF964" i="4" s="1" a="1"/>
  <c r="AF964" i="4" s="1"/>
  <c r="AD964" i="4"/>
  <c r="AE906" i="4"/>
  <c r="AF906" i="4" s="1" a="1"/>
  <c r="AF906" i="4" s="1"/>
  <c r="AD906" i="4"/>
  <c r="AE755" i="4"/>
  <c r="AF755" i="4" s="1" a="1"/>
  <c r="AF755" i="4" s="1"/>
  <c r="AD755" i="4"/>
  <c r="AE536" i="4"/>
  <c r="AF536" i="4" s="1" a="1"/>
  <c r="AF536" i="4" s="1"/>
  <c r="AD536" i="4"/>
  <c r="AE244" i="4"/>
  <c r="AF244" i="4" s="1" a="1"/>
  <c r="AF244" i="4" s="1"/>
  <c r="AD244" i="4"/>
  <c r="AE1261" i="4"/>
  <c r="AF1261" i="4" s="1" a="1"/>
  <c r="AF1261" i="4" s="1"/>
  <c r="AD1261" i="4"/>
  <c r="AE1011" i="4"/>
  <c r="AF1011" i="4" s="1" a="1"/>
  <c r="AF1011" i="4" s="1"/>
  <c r="AD1011" i="4"/>
  <c r="AE401" i="4"/>
  <c r="AF401" i="4" s="1" a="1"/>
  <c r="AF401" i="4" s="1"/>
  <c r="AD401" i="4"/>
  <c r="AE490" i="4"/>
  <c r="AF490" i="4" s="1" a="1"/>
  <c r="AF490" i="4" s="1"/>
  <c r="AD490" i="4"/>
  <c r="AE775" i="4"/>
  <c r="AF775" i="4" s="1" a="1"/>
  <c r="AF775" i="4" s="1"/>
  <c r="AD775" i="4"/>
  <c r="AE349" i="4"/>
  <c r="AF349" i="4" s="1" a="1"/>
  <c r="AF349" i="4" s="1"/>
  <c r="AD349" i="4"/>
  <c r="AE234" i="4"/>
  <c r="AF234" i="4" s="1" a="1"/>
  <c r="AF234" i="4" s="1"/>
  <c r="AD234" i="4"/>
  <c r="AE37" i="4"/>
  <c r="AF37" i="4" s="1" a="1"/>
  <c r="AF37" i="4" s="1"/>
  <c r="AD37" i="4"/>
  <c r="AE1310" i="4"/>
  <c r="AF1310" i="4" s="1" a="1"/>
  <c r="AF1310" i="4" s="1"/>
  <c r="AD1310" i="4"/>
  <c r="AE1329" i="4"/>
  <c r="AF1329" i="4" s="1" a="1"/>
  <c r="AF1329" i="4" s="1"/>
  <c r="AD1329" i="4"/>
  <c r="AE1030" i="4"/>
  <c r="AF1030" i="4" s="1" a="1"/>
  <c r="AF1030" i="4" s="1"/>
  <c r="AD1030" i="4"/>
  <c r="AE924" i="4"/>
  <c r="AF924" i="4" s="1" a="1"/>
  <c r="AF924" i="4" s="1"/>
  <c r="AD924" i="4"/>
  <c r="AE627" i="4"/>
  <c r="AF627" i="4" s="1" a="1"/>
  <c r="AF627" i="4" s="1"/>
  <c r="AD627" i="4"/>
  <c r="AE469" i="4"/>
  <c r="AF469" i="4" s="1" a="1"/>
  <c r="AF469" i="4" s="1"/>
  <c r="AD469" i="4"/>
  <c r="AE528" i="4"/>
  <c r="AF528" i="4" s="1" a="1"/>
  <c r="AF528" i="4" s="1"/>
  <c r="AD528" i="4"/>
  <c r="AE205" i="4"/>
  <c r="AF205" i="4" s="1" a="1"/>
  <c r="AF205" i="4" s="1"/>
  <c r="AD205" i="4"/>
  <c r="AE939" i="4"/>
  <c r="AF939" i="4" s="1" a="1"/>
  <c r="AF939" i="4" s="1"/>
  <c r="AD939" i="4"/>
  <c r="AE736" i="4"/>
  <c r="AF736" i="4" s="1" a="1"/>
  <c r="AF736" i="4" s="1"/>
  <c r="AD736" i="4"/>
  <c r="AE551" i="4"/>
  <c r="AF551" i="4" s="1" a="1"/>
  <c r="AF551" i="4" s="1"/>
  <c r="AD551" i="4"/>
  <c r="AE325" i="4"/>
  <c r="AF325" i="4" s="1" a="1"/>
  <c r="AF325" i="4" s="1"/>
  <c r="AD325" i="4"/>
  <c r="AE80" i="4"/>
  <c r="AF80" i="4" s="1" a="1"/>
  <c r="AF80" i="4" s="1"/>
  <c r="AD80" i="4"/>
  <c r="AE876" i="4"/>
  <c r="AF876" i="4" s="1" a="1"/>
  <c r="AF876" i="4" s="1"/>
  <c r="AD876" i="4"/>
  <c r="AE994" i="4"/>
  <c r="AF994" i="4" s="1" a="1"/>
  <c r="AF994" i="4" s="1"/>
  <c r="AD994" i="4"/>
  <c r="AE1208" i="4"/>
  <c r="AF1208" i="4" s="1" a="1"/>
  <c r="AF1208" i="4" s="1"/>
  <c r="AD1208" i="4"/>
  <c r="AE891" i="4"/>
  <c r="AF891" i="4" s="1" a="1"/>
  <c r="AF891" i="4" s="1"/>
  <c r="AD891" i="4"/>
  <c r="AE857" i="4"/>
  <c r="AF857" i="4" s="1" a="1"/>
  <c r="AF857" i="4" s="1"/>
  <c r="AD857" i="4"/>
  <c r="AE566" i="4"/>
  <c r="AF566" i="4" s="1" a="1"/>
  <c r="AF566" i="4" s="1"/>
  <c r="AD566" i="4"/>
  <c r="AE208" i="4"/>
  <c r="AF208" i="4" s="1" a="1"/>
  <c r="AF208" i="4" s="1"/>
  <c r="AD208" i="4"/>
  <c r="AE467" i="4"/>
  <c r="AF467" i="4" s="1" a="1"/>
  <c r="AF467" i="4" s="1"/>
  <c r="AD467" i="4"/>
  <c r="AE50" i="4"/>
  <c r="AF50" i="4" s="1" a="1"/>
  <c r="AF50" i="4" s="1"/>
  <c r="AD50" i="4"/>
  <c r="AE409" i="4"/>
  <c r="AF409" i="4" s="1" a="1"/>
  <c r="AF409" i="4" s="1"/>
  <c r="AD409" i="4"/>
  <c r="AE1264" i="4"/>
  <c r="AF1264" i="4" s="1" a="1"/>
  <c r="AF1264" i="4" s="1"/>
  <c r="AD1264" i="4"/>
  <c r="AE1371" i="4"/>
  <c r="AF1371" i="4" s="1" a="1"/>
  <c r="AF1371" i="4" s="1"/>
  <c r="AD1371" i="4"/>
  <c r="AE814" i="4"/>
  <c r="AF814" i="4" s="1" a="1"/>
  <c r="AF814" i="4" s="1"/>
  <c r="AD814" i="4"/>
  <c r="AE1225" i="4"/>
  <c r="AF1225" i="4" s="1" a="1"/>
  <c r="AF1225" i="4" s="1"/>
  <c r="AD1225" i="4"/>
  <c r="AE126" i="4"/>
  <c r="AF126" i="4" s="1" a="1"/>
  <c r="AF126" i="4" s="1"/>
  <c r="AD126" i="4"/>
  <c r="AE102" i="4"/>
  <c r="AF102" i="4" s="1" a="1"/>
  <c r="AF102" i="4" s="1"/>
  <c r="AD102" i="4"/>
  <c r="AE136" i="4"/>
  <c r="AF136" i="4" s="1" a="1"/>
  <c r="AF136" i="4" s="1"/>
  <c r="AD136" i="4"/>
  <c r="AE123" i="4"/>
  <c r="AF123" i="4" s="1" a="1"/>
  <c r="AF123" i="4" s="1"/>
  <c r="AD123" i="4"/>
  <c r="AE119" i="4"/>
  <c r="AF119" i="4" s="1" a="1"/>
  <c r="AF119" i="4" s="1"/>
  <c r="AD119" i="4"/>
  <c r="AE686" i="4"/>
  <c r="AF686" i="4" s="1" a="1"/>
  <c r="AF686" i="4" s="1"/>
  <c r="AD686" i="4"/>
  <c r="AE269" i="4"/>
  <c r="AF269" i="4" s="1" a="1"/>
  <c r="AF269" i="4" s="1"/>
  <c r="AD269" i="4"/>
  <c r="AE415" i="4"/>
  <c r="AF415" i="4" s="1" a="1"/>
  <c r="AF415" i="4" s="1"/>
  <c r="AD415" i="4"/>
  <c r="AE910" i="4"/>
  <c r="AF910" i="4" s="1" a="1"/>
  <c r="AF910" i="4" s="1"/>
  <c r="AD910" i="4"/>
  <c r="AE75" i="4"/>
  <c r="AF75" i="4" s="1" a="1"/>
  <c r="AF75" i="4" s="1"/>
  <c r="AD75" i="4"/>
  <c r="AE273" i="4"/>
  <c r="AF273" i="4" s="1" a="1"/>
  <c r="AF273" i="4" s="1"/>
  <c r="AD273" i="4"/>
  <c r="AE738" i="4"/>
  <c r="AF738" i="4" s="1" a="1"/>
  <c r="AF738" i="4" s="1"/>
  <c r="AD738" i="4"/>
  <c r="AE526" i="4"/>
  <c r="AF526" i="4" s="1" a="1"/>
  <c r="AF526" i="4" s="1"/>
  <c r="AD526" i="4"/>
  <c r="AE572" i="4"/>
  <c r="AF572" i="4" s="1" a="1"/>
  <c r="AF572" i="4" s="1"/>
  <c r="AD572" i="4"/>
  <c r="AE166" i="4"/>
  <c r="AF166" i="4" s="1" a="1"/>
  <c r="AF166" i="4" s="1"/>
  <c r="AD166" i="4"/>
  <c r="AE104" i="4"/>
  <c r="AF104" i="4" s="1" a="1"/>
  <c r="AF104" i="4" s="1"/>
  <c r="AD104" i="4"/>
  <c r="AE26" i="4"/>
  <c r="AF26" i="4" s="1" a="1"/>
  <c r="AF26" i="4" s="1"/>
  <c r="AD26" i="4"/>
  <c r="AE69" i="4"/>
  <c r="AF69" i="4" s="1" a="1"/>
  <c r="AF69" i="4" s="1"/>
  <c r="AD69" i="4"/>
  <c r="AE798" i="4"/>
  <c r="AF798" i="4" s="1" a="1"/>
  <c r="AF798" i="4" s="1"/>
  <c r="AD798" i="4"/>
  <c r="AE1162" i="4"/>
  <c r="AF1162" i="4" s="1" a="1"/>
  <c r="AF1162" i="4" s="1"/>
  <c r="AD1162" i="4"/>
  <c r="AE362" i="4"/>
  <c r="AF362" i="4" s="1" a="1"/>
  <c r="AF362" i="4" s="1"/>
  <c r="AD362" i="4"/>
  <c r="AE1358" i="4"/>
  <c r="AF1358" i="4" s="1" a="1"/>
  <c r="AF1358" i="4" s="1"/>
  <c r="AD1358" i="4"/>
  <c r="AE1283" i="4"/>
  <c r="AF1283" i="4" s="1" a="1"/>
  <c r="AF1283" i="4" s="1"/>
  <c r="AD1283" i="4"/>
  <c r="AE297" i="4"/>
  <c r="AF297" i="4" s="1" a="1"/>
  <c r="AF297" i="4" s="1"/>
  <c r="AD297" i="4"/>
  <c r="AE439" i="4"/>
  <c r="AF439" i="4" s="1" a="1"/>
  <c r="AF439" i="4" s="1"/>
  <c r="AD439" i="4"/>
  <c r="AE746" i="4"/>
  <c r="AF746" i="4" s="1" a="1"/>
  <c r="AF746" i="4" s="1"/>
  <c r="AD746" i="4"/>
  <c r="AE758" i="4"/>
  <c r="AF758" i="4" s="1" a="1"/>
  <c r="AF758" i="4" s="1"/>
  <c r="AD758" i="4"/>
  <c r="AE1044" i="4"/>
  <c r="AF1044" i="4" s="1" a="1"/>
  <c r="AF1044" i="4" s="1"/>
  <c r="AD1044" i="4"/>
  <c r="AE866" i="4"/>
  <c r="AF866" i="4" s="1" a="1"/>
  <c r="AF866" i="4" s="1"/>
  <c r="AD866" i="4"/>
  <c r="AE465" i="4"/>
  <c r="AF465" i="4" s="1" a="1"/>
  <c r="AF465" i="4" s="1"/>
  <c r="AD465" i="4"/>
  <c r="AE1337" i="4"/>
  <c r="AF1337" i="4" s="1" a="1"/>
  <c r="AF1337" i="4" s="1"/>
  <c r="AD1337" i="4"/>
  <c r="AE1404" i="4"/>
  <c r="AF1404" i="4" s="1" a="1"/>
  <c r="AF1404" i="4" s="1"/>
  <c r="AD1404" i="4"/>
  <c r="AE687" i="4"/>
  <c r="AF687" i="4" s="1" a="1"/>
  <c r="AF687" i="4" s="1"/>
  <c r="AD687" i="4"/>
  <c r="AE865" i="4"/>
  <c r="AF865" i="4" s="1" a="1"/>
  <c r="AF865" i="4" s="1"/>
  <c r="AD865" i="4"/>
  <c r="AE165" i="4"/>
  <c r="AF165" i="4" s="1" a="1"/>
  <c r="AF165" i="4" s="1"/>
  <c r="AD165" i="4"/>
  <c r="AE11" i="4"/>
  <c r="AF11" i="4" s="1" a="1"/>
  <c r="AF11" i="4" s="1"/>
  <c r="AD11" i="4"/>
  <c r="AE759" i="4"/>
  <c r="AF759" i="4" s="1" a="1"/>
  <c r="AF759" i="4" s="1"/>
  <c r="AD759" i="4"/>
  <c r="AE779" i="4"/>
  <c r="AF779" i="4" s="1" a="1"/>
  <c r="AF779" i="4" s="1"/>
  <c r="AD779" i="4"/>
  <c r="AE1070" i="4"/>
  <c r="AF1070" i="4" s="1" a="1"/>
  <c r="AF1070" i="4" s="1"/>
  <c r="AD1070" i="4"/>
  <c r="AE1425" i="4"/>
  <c r="AF1425" i="4" s="1" a="1"/>
  <c r="AF1425" i="4" s="1"/>
  <c r="AD1425" i="4"/>
  <c r="AE81" i="4"/>
  <c r="AF81" i="4" s="1" a="1"/>
  <c r="AF81" i="4" s="1"/>
  <c r="AD81" i="4"/>
  <c r="AE184" i="4"/>
  <c r="AF184" i="4" s="1" a="1"/>
  <c r="AF184" i="4" s="1"/>
  <c r="AD184" i="4"/>
  <c r="AE328" i="4"/>
  <c r="AF328" i="4" s="1" a="1"/>
  <c r="AF328" i="4" s="1"/>
  <c r="AD328" i="4"/>
  <c r="AE485" i="4"/>
  <c r="AF485" i="4" s="1" a="1"/>
  <c r="AF485" i="4" s="1"/>
  <c r="AD485" i="4"/>
  <c r="AE739" i="4"/>
  <c r="AF739" i="4" s="1" a="1"/>
  <c r="AF739" i="4" s="1"/>
  <c r="AD739" i="4"/>
  <c r="AE1273" i="4"/>
  <c r="AF1273" i="4" s="1" a="1"/>
  <c r="AF1273" i="4" s="1"/>
  <c r="AD1273" i="4"/>
  <c r="AE966" i="4"/>
  <c r="AF966" i="4" s="1" a="1"/>
  <c r="AF966" i="4" s="1"/>
  <c r="AD966" i="4"/>
  <c r="AE107" i="4"/>
  <c r="AF107" i="4" s="1" a="1"/>
  <c r="AF107" i="4" s="1"/>
  <c r="AD107" i="4"/>
  <c r="AE961" i="4"/>
  <c r="AF961" i="4" s="1" a="1"/>
  <c r="AF961" i="4" s="1"/>
  <c r="AD961" i="4"/>
  <c r="AE263" i="4"/>
  <c r="AF263" i="4" s="1" a="1"/>
  <c r="AF263" i="4" s="1"/>
  <c r="AD263" i="4"/>
  <c r="AE908" i="4"/>
  <c r="AF908" i="4" s="1" a="1"/>
  <c r="AF908" i="4" s="1"/>
  <c r="AD908" i="4"/>
  <c r="AE527" i="4"/>
  <c r="AF527" i="4" s="1" a="1"/>
  <c r="AF527" i="4" s="1"/>
  <c r="AD527" i="4"/>
  <c r="AE1328" i="4"/>
  <c r="AF1328" i="4" s="1" a="1"/>
  <c r="AF1328" i="4" s="1"/>
  <c r="AD1328" i="4"/>
  <c r="AE408" i="4"/>
  <c r="AF408" i="4" s="1" a="1"/>
  <c r="AF408" i="4" s="1"/>
  <c r="AD408" i="4"/>
  <c r="AE823" i="4"/>
  <c r="AF823" i="4" s="1" a="1"/>
  <c r="AF823" i="4" s="1"/>
  <c r="AD823" i="4"/>
  <c r="AE113" i="4"/>
  <c r="AF113" i="4" s="1" a="1"/>
  <c r="AF113" i="4" s="1"/>
  <c r="AD113" i="4"/>
  <c r="AE602" i="4"/>
  <c r="AF602" i="4" s="1" a="1"/>
  <c r="AF602" i="4" s="1"/>
  <c r="AD602" i="4"/>
  <c r="AE860" i="4"/>
  <c r="AF860" i="4" s="1" a="1"/>
  <c r="AF860" i="4" s="1"/>
  <c r="AD860" i="4"/>
  <c r="AE1128" i="4"/>
  <c r="AF1128" i="4" s="1" a="1"/>
  <c r="AF1128" i="4" s="1"/>
  <c r="AD1128" i="4"/>
  <c r="AE704" i="4"/>
  <c r="AF704" i="4" s="1" a="1"/>
  <c r="AF704" i="4" s="1"/>
  <c r="AD704" i="4"/>
  <c r="AE1382" i="4"/>
  <c r="AF1382" i="4" s="1" a="1"/>
  <c r="AF1382" i="4" s="1"/>
  <c r="AD1382" i="4"/>
  <c r="AE554" i="4"/>
  <c r="AF554" i="4" s="1" a="1"/>
  <c r="AF554" i="4" s="1"/>
  <c r="AD554" i="4"/>
  <c r="AE471" i="4"/>
  <c r="AF471" i="4" s="1" a="1"/>
  <c r="AF471" i="4" s="1"/>
  <c r="AD471" i="4"/>
  <c r="AE502" i="4"/>
  <c r="AF502" i="4" s="1" a="1"/>
  <c r="AF502" i="4" s="1"/>
  <c r="AD502" i="4"/>
  <c r="AE1004" i="4"/>
  <c r="AF1004" i="4" s="1" a="1"/>
  <c r="AF1004" i="4" s="1"/>
  <c r="AD1004" i="4"/>
  <c r="AE1060" i="4"/>
  <c r="AF1060" i="4" s="1" a="1"/>
  <c r="AF1060" i="4" s="1"/>
  <c r="AD1060" i="4"/>
  <c r="AE1036" i="4"/>
  <c r="AF1036" i="4" s="1" a="1"/>
  <c r="AF1036" i="4" s="1"/>
  <c r="AD1036" i="4"/>
  <c r="AE1257" i="4"/>
  <c r="AF1257" i="4" s="1" a="1"/>
  <c r="AF1257" i="4" s="1"/>
  <c r="AD1257" i="4"/>
  <c r="AE1252" i="4"/>
  <c r="AF1252" i="4" s="1" a="1"/>
  <c r="AF1252" i="4" s="1"/>
  <c r="AD1252" i="4"/>
  <c r="AE431" i="4"/>
  <c r="AF431" i="4" s="1" a="1"/>
  <c r="AF431" i="4" s="1"/>
  <c r="AD431" i="4"/>
  <c r="AE1340" i="4"/>
  <c r="AF1340" i="4" s="1" a="1"/>
  <c r="AF1340" i="4" s="1"/>
  <c r="AD1340" i="4"/>
  <c r="AE1356" i="4"/>
  <c r="AF1356" i="4" s="1" a="1"/>
  <c r="AF1356" i="4" s="1"/>
  <c r="AD1356" i="4"/>
  <c r="AE803" i="4"/>
  <c r="AF803" i="4" s="1" a="1"/>
  <c r="AF803" i="4" s="1"/>
  <c r="AD803" i="4"/>
  <c r="AE899" i="4"/>
  <c r="AF899" i="4" s="1" a="1"/>
  <c r="AF899" i="4" s="1"/>
  <c r="AD899" i="4"/>
  <c r="AE667" i="4"/>
  <c r="AF667" i="4" s="1" a="1"/>
  <c r="AF667" i="4" s="1"/>
  <c r="AD667" i="4"/>
  <c r="AE608" i="4"/>
  <c r="AF608" i="4" s="1" a="1"/>
  <c r="AF608" i="4" s="1"/>
  <c r="AD608" i="4"/>
  <c r="AE466" i="4"/>
  <c r="AF466" i="4" s="1" a="1"/>
  <c r="AF466" i="4" s="1"/>
  <c r="AD466" i="4"/>
  <c r="AE194" i="4"/>
  <c r="AF194" i="4" s="1" a="1"/>
  <c r="AF194" i="4" s="1"/>
  <c r="AD194" i="4"/>
  <c r="AE1344" i="4"/>
  <c r="AF1344" i="4" s="1" a="1"/>
  <c r="AF1344" i="4" s="1"/>
  <c r="AD1344" i="4"/>
  <c r="AE1429" i="4"/>
  <c r="AF1429" i="4" s="1" a="1"/>
  <c r="AF1429" i="4" s="1"/>
  <c r="AD1429" i="4"/>
  <c r="AE1153" i="4"/>
  <c r="AF1153" i="4" s="1" a="1"/>
  <c r="AF1153" i="4" s="1"/>
  <c r="AD1153" i="4"/>
  <c r="AE833" i="4"/>
  <c r="AF833" i="4" s="1" a="1"/>
  <c r="AF833" i="4" s="1"/>
  <c r="AD833" i="4"/>
  <c r="AE631" i="4"/>
  <c r="AF631" i="4" s="1" a="1"/>
  <c r="AF631" i="4" s="1"/>
  <c r="AD631" i="4"/>
  <c r="AE488" i="4"/>
  <c r="AF488" i="4" s="1" a="1"/>
  <c r="AF488" i="4" s="1"/>
  <c r="AD488" i="4"/>
  <c r="AE161" i="4"/>
  <c r="AF161" i="4" s="1" a="1"/>
  <c r="AF161" i="4" s="1"/>
  <c r="AD161" i="4"/>
  <c r="AE1364" i="4"/>
  <c r="AF1364" i="4" s="1" a="1"/>
  <c r="AF1364" i="4" s="1"/>
  <c r="AD1364" i="4"/>
  <c r="AE1263" i="4"/>
  <c r="AF1263" i="4" s="1" a="1"/>
  <c r="AF1263" i="4" s="1"/>
  <c r="AD1263" i="4"/>
  <c r="AE928" i="4"/>
  <c r="AF928" i="4" s="1" a="1"/>
  <c r="AF928" i="4" s="1"/>
  <c r="AD928" i="4"/>
  <c r="AE691" i="4"/>
  <c r="AF691" i="4" s="1" a="1"/>
  <c r="AF691" i="4" s="1"/>
  <c r="AD691" i="4"/>
  <c r="AE767" i="4"/>
  <c r="AF767" i="4" s="1" a="1"/>
  <c r="AF767" i="4" s="1"/>
  <c r="AD767" i="4"/>
  <c r="AE304" i="4"/>
  <c r="AF304" i="4" s="1" a="1"/>
  <c r="AF304" i="4" s="1"/>
  <c r="AD304" i="4"/>
  <c r="AE252" i="4"/>
  <c r="AF252" i="4" s="1" a="1"/>
  <c r="AF252" i="4" s="1"/>
  <c r="AD252" i="4"/>
  <c r="AE1322" i="4"/>
  <c r="AF1322" i="4" s="1" a="1"/>
  <c r="AF1322" i="4" s="1"/>
  <c r="AD1322" i="4"/>
  <c r="AE1416" i="4"/>
  <c r="AF1416" i="4" s="1" a="1"/>
  <c r="AF1416" i="4" s="1"/>
  <c r="AD1416" i="4"/>
  <c r="AE1214" i="4"/>
  <c r="AF1214" i="4" s="1" a="1"/>
  <c r="AF1214" i="4" s="1"/>
  <c r="AD1214" i="4"/>
  <c r="AE836" i="4"/>
  <c r="AF836" i="4" s="1" a="1"/>
  <c r="AF836" i="4" s="1"/>
  <c r="AD836" i="4"/>
  <c r="AE748" i="4"/>
  <c r="AF748" i="4" s="1" a="1"/>
  <c r="AF748" i="4" s="1"/>
  <c r="AD748" i="4"/>
  <c r="AE692" i="4"/>
  <c r="AF692" i="4" s="1" a="1"/>
  <c r="AF692" i="4" s="1"/>
  <c r="AD692" i="4"/>
  <c r="AE463" i="4"/>
  <c r="AF463" i="4" s="1" a="1"/>
  <c r="AF463" i="4" s="1"/>
  <c r="AD463" i="4"/>
  <c r="AE146" i="4"/>
  <c r="AF146" i="4" s="1" a="1"/>
  <c r="AF146" i="4" s="1"/>
  <c r="AD146" i="4"/>
  <c r="AE1146" i="4"/>
  <c r="AF1146" i="4" s="1" a="1"/>
  <c r="AF1146" i="4" s="1"/>
  <c r="AD1146" i="4"/>
  <c r="AE1005" i="4"/>
  <c r="AF1005" i="4" s="1" a="1"/>
  <c r="AF1005" i="4" s="1"/>
  <c r="AD1005" i="4"/>
  <c r="AE828" i="4"/>
  <c r="AF828" i="4" s="1" a="1"/>
  <c r="AF828" i="4" s="1"/>
  <c r="AD828" i="4"/>
  <c r="AE744" i="4"/>
  <c r="AF744" i="4" s="1" a="1"/>
  <c r="AF744" i="4" s="1"/>
  <c r="AD744" i="4"/>
  <c r="AE743" i="4"/>
  <c r="AF743" i="4" s="1" a="1"/>
  <c r="AF743" i="4" s="1"/>
  <c r="AD743" i="4"/>
  <c r="AE242" i="4"/>
  <c r="AF242" i="4" s="1" a="1"/>
  <c r="AF242" i="4" s="1"/>
  <c r="AD242" i="4"/>
  <c r="AE213" i="4"/>
  <c r="AF213" i="4" s="1" a="1"/>
  <c r="AF213" i="4" s="1"/>
  <c r="AD213" i="4"/>
  <c r="AE1440" i="4"/>
  <c r="AF1440" i="4" s="1" a="1"/>
  <c r="AF1440" i="4" s="1"/>
  <c r="AE1209" i="4"/>
  <c r="AF1209" i="4" s="1" a="1"/>
  <c r="AF1209" i="4" s="1"/>
  <c r="AD1209" i="4"/>
  <c r="AE669" i="4"/>
  <c r="AF669" i="4" s="1" a="1"/>
  <c r="AF669" i="4" s="1"/>
  <c r="AD669" i="4"/>
  <c r="AE892" i="4"/>
  <c r="AF892" i="4" s="1" a="1"/>
  <c r="AF892" i="4" s="1"/>
  <c r="AD892" i="4"/>
  <c r="AE345" i="4"/>
  <c r="AF345" i="4" s="1" a="1"/>
  <c r="AF345" i="4" s="1"/>
  <c r="AE507" i="4"/>
  <c r="AF507" i="4" s="1" a="1"/>
  <c r="AF507" i="4" s="1"/>
  <c r="AD507" i="4"/>
  <c r="AE495" i="4"/>
  <c r="AF495" i="4" s="1" a="1"/>
  <c r="AF495" i="4" s="1"/>
  <c r="AD495" i="4"/>
  <c r="AE157" i="4"/>
  <c r="AF157" i="4" s="1" a="1"/>
  <c r="AF157" i="4" s="1"/>
  <c r="AE1334" i="4"/>
  <c r="AF1334" i="4" s="1" a="1"/>
  <c r="AF1334" i="4" s="1"/>
  <c r="AE947" i="4"/>
  <c r="AF947" i="4" s="1" a="1"/>
  <c r="AF947" i="4" s="1"/>
  <c r="AD947" i="4"/>
  <c r="AE907" i="4"/>
  <c r="AF907" i="4" s="1" a="1"/>
  <c r="AF907" i="4" s="1"/>
  <c r="AD907" i="4"/>
  <c r="AE316" i="4"/>
  <c r="AF316" i="4" s="1" a="1"/>
  <c r="AF316" i="4" s="1"/>
  <c r="AD316" i="4"/>
  <c r="AE535" i="4"/>
  <c r="AF535" i="4" s="1" a="1"/>
  <c r="AF535" i="4" s="1"/>
  <c r="AD535" i="4"/>
  <c r="AE68" i="4"/>
  <c r="AF68" i="4" s="1" a="1"/>
  <c r="AF68" i="4" s="1"/>
  <c r="AD68" i="4"/>
  <c r="AE1436" i="4"/>
  <c r="AF1436" i="4" s="1" a="1"/>
  <c r="AF1436" i="4" s="1"/>
  <c r="AD1436" i="4"/>
  <c r="AE1165" i="4"/>
  <c r="AF1165" i="4" s="1" a="1"/>
  <c r="AF1165" i="4" s="1"/>
  <c r="AD1165" i="4"/>
  <c r="AE1090" i="4"/>
  <c r="AF1090" i="4" s="1" a="1"/>
  <c r="AF1090" i="4" s="1"/>
  <c r="AD1090" i="4"/>
  <c r="AE859" i="4"/>
  <c r="AF859" i="4" s="1" a="1"/>
  <c r="AF859" i="4" s="1"/>
  <c r="AD859" i="4"/>
  <c r="AE884" i="4"/>
  <c r="AF884" i="4" s="1" a="1"/>
  <c r="AF884" i="4" s="1"/>
  <c r="AD884" i="4"/>
  <c r="AE417" i="4"/>
  <c r="AF417" i="4" s="1" a="1"/>
  <c r="AF417" i="4" s="1"/>
  <c r="AD417" i="4"/>
  <c r="AE610" i="4"/>
  <c r="AF610" i="4" s="1" a="1"/>
  <c r="AF610" i="4" s="1"/>
  <c r="AD610" i="4"/>
  <c r="AE387" i="4"/>
  <c r="AF387" i="4" s="1" a="1"/>
  <c r="AF387" i="4" s="1"/>
  <c r="AD387" i="4"/>
  <c r="AE106" i="4"/>
  <c r="AF106" i="4" s="1" a="1"/>
  <c r="AF106" i="4" s="1"/>
  <c r="AD106" i="4"/>
  <c r="AE1164" i="4"/>
  <c r="AF1164" i="4" s="1" a="1"/>
  <c r="AF1164" i="4" s="1"/>
  <c r="AD1164" i="4"/>
  <c r="AE1195" i="4"/>
  <c r="AF1195" i="4" s="1" a="1"/>
  <c r="AF1195" i="4" s="1"/>
  <c r="AD1195" i="4"/>
  <c r="AE1378" i="4"/>
  <c r="AF1378" i="4" s="1" a="1"/>
  <c r="AF1378" i="4" s="1"/>
  <c r="AD1378" i="4"/>
  <c r="AE246" i="4"/>
  <c r="AF246" i="4" s="1" a="1"/>
  <c r="AF246" i="4" s="1"/>
  <c r="AD246" i="4"/>
  <c r="AE464" i="4"/>
  <c r="AF464" i="4" s="1" a="1"/>
  <c r="AF464" i="4" s="1"/>
  <c r="AD464" i="4"/>
  <c r="AE412" i="4"/>
  <c r="AF412" i="4" s="1" a="1"/>
  <c r="AF412" i="4" s="1"/>
  <c r="AD412" i="4"/>
  <c r="AE225" i="4"/>
  <c r="AF225" i="4" s="1" a="1"/>
  <c r="AF225" i="4" s="1"/>
  <c r="AD225" i="4"/>
  <c r="AE1242" i="4"/>
  <c r="AF1242" i="4" s="1" a="1"/>
  <c r="AF1242" i="4" s="1"/>
  <c r="AD1242" i="4"/>
  <c r="AE470" i="4"/>
  <c r="AF470" i="4" s="1" a="1"/>
  <c r="AF470" i="4" s="1"/>
  <c r="AD470" i="4"/>
  <c r="AE77" i="4"/>
  <c r="AF77" i="4" s="1" a="1"/>
  <c r="AF77" i="4" s="1"/>
  <c r="AD77" i="4"/>
  <c r="AE312" i="4"/>
  <c r="AF312" i="4" s="1" a="1"/>
  <c r="AF312" i="4" s="1"/>
  <c r="AD312" i="4"/>
  <c r="AE1438" i="4"/>
  <c r="AF1438" i="4" s="1" a="1"/>
  <c r="AF1438" i="4" s="1"/>
  <c r="AD1438" i="4"/>
  <c r="AE23" i="4"/>
  <c r="AF23" i="4" s="1" a="1"/>
  <c r="AF23" i="4" s="1"/>
  <c r="AD23" i="4"/>
  <c r="AE538" i="4"/>
  <c r="AF538" i="4" s="1" a="1"/>
  <c r="AF538" i="4" s="1"/>
  <c r="AD538" i="4"/>
  <c r="AE1020" i="4"/>
  <c r="AF1020" i="4" s="1" a="1"/>
  <c r="AF1020" i="4" s="1"/>
  <c r="AD1020" i="4"/>
  <c r="AE1196" i="4"/>
  <c r="AF1196" i="4" s="1" a="1"/>
  <c r="AF1196" i="4" s="1"/>
  <c r="AD1196" i="4"/>
  <c r="AE638" i="4"/>
  <c r="AF638" i="4" s="1" a="1"/>
  <c r="AF638" i="4" s="1"/>
  <c r="AD638" i="4"/>
  <c r="AE730" i="4"/>
  <c r="AF730" i="4" s="1" a="1"/>
  <c r="AF730" i="4" s="1"/>
  <c r="AD730" i="4"/>
  <c r="AE1087" i="4"/>
  <c r="AF1087" i="4" s="1" a="1"/>
  <c r="AF1087" i="4" s="1"/>
  <c r="AD1087" i="4"/>
  <c r="AE1318" i="4"/>
  <c r="AF1318" i="4" s="1" a="1"/>
  <c r="AF1318" i="4" s="1"/>
  <c r="AD1318" i="4"/>
  <c r="AE388" i="4"/>
  <c r="AF388" i="4" s="1" a="1"/>
  <c r="AF388" i="4" s="1"/>
  <c r="AD388" i="4"/>
  <c r="AE1161" i="4"/>
  <c r="AF1161" i="4" s="1" a="1"/>
  <c r="AF1161" i="4" s="1"/>
  <c r="AD1161" i="4"/>
  <c r="AE722" i="4"/>
  <c r="AF722" i="4" s="1" a="1"/>
  <c r="AF722" i="4" s="1"/>
  <c r="AD722" i="4"/>
  <c r="AE1360" i="4"/>
  <c r="AF1360" i="4" s="1" a="1"/>
  <c r="AF1360" i="4" s="1"/>
  <c r="AD1360" i="4"/>
  <c r="AE294" i="4"/>
  <c r="AF294" i="4" s="1" a="1"/>
  <c r="AF294" i="4" s="1"/>
  <c r="AD294" i="4"/>
  <c r="AE335" i="4"/>
  <c r="AF335" i="4" s="1" a="1"/>
  <c r="AF335" i="4" s="1"/>
  <c r="AD335" i="4"/>
  <c r="AE977" i="4"/>
  <c r="AF977" i="4" s="1" a="1"/>
  <c r="AF977" i="4" s="1"/>
  <c r="AD977" i="4"/>
  <c r="AE437" i="4"/>
  <c r="AF437" i="4" s="1" a="1"/>
  <c r="AF437" i="4" s="1"/>
  <c r="AD437" i="4"/>
  <c r="AE905" i="4"/>
  <c r="AF905" i="4" s="1" a="1"/>
  <c r="AF905" i="4" s="1"/>
  <c r="AD905" i="4"/>
  <c r="AE1298" i="4"/>
  <c r="AF1298" i="4" s="1" a="1"/>
  <c r="AF1298" i="4" s="1"/>
  <c r="AD1298" i="4"/>
  <c r="AE411" i="4"/>
  <c r="AF411" i="4" s="1" a="1"/>
  <c r="AF411" i="4" s="1"/>
  <c r="AD411" i="4"/>
  <c r="AE1033" i="4"/>
  <c r="AF1033" i="4" s="1" a="1"/>
  <c r="AF1033" i="4" s="1"/>
  <c r="AD1033" i="4"/>
  <c r="AE207" i="4"/>
  <c r="AF207" i="4" s="1" a="1"/>
  <c r="AF207" i="4" s="1"/>
  <c r="AD207" i="4"/>
  <c r="AE458" i="4"/>
  <c r="AF458" i="4" s="1" a="1"/>
  <c r="AF458" i="4" s="1"/>
  <c r="AD458" i="4"/>
  <c r="AE1320" i="4"/>
  <c r="AF1320" i="4" s="1" a="1"/>
  <c r="AF1320" i="4" s="1"/>
  <c r="AD1320" i="4"/>
  <c r="AE671" i="4"/>
  <c r="AF671" i="4" s="1" a="1"/>
  <c r="AF671" i="4" s="1"/>
  <c r="AD671" i="4"/>
  <c r="AE1014" i="4"/>
  <c r="AF1014" i="4" s="1" a="1"/>
  <c r="AF1014" i="4" s="1"/>
  <c r="AD1014" i="4"/>
  <c r="AE544" i="4"/>
  <c r="AF544" i="4" s="1" a="1"/>
  <c r="AF544" i="4" s="1"/>
  <c r="AD544" i="4"/>
  <c r="AE1380" i="4"/>
  <c r="AF1380" i="4" s="1" a="1"/>
  <c r="AF1380" i="4" s="1"/>
  <c r="AD1380" i="4"/>
  <c r="AE617" i="4"/>
  <c r="AF617" i="4" s="1" a="1"/>
  <c r="AF617" i="4" s="1"/>
  <c r="AD617" i="4"/>
  <c r="AE363" i="4"/>
  <c r="AF363" i="4" s="1" a="1"/>
  <c r="AF363" i="4" s="1"/>
  <c r="AD363" i="4"/>
  <c r="AE1231" i="4"/>
  <c r="AF1231" i="4" s="1" a="1"/>
  <c r="AF1231" i="4" s="1"/>
  <c r="AD1231" i="4"/>
  <c r="AE950" i="4"/>
  <c r="AF950" i="4" s="1" a="1"/>
  <c r="AF950" i="4" s="1"/>
  <c r="AD950" i="4"/>
  <c r="AE1247" i="4"/>
  <c r="AF1247" i="4" s="1" a="1"/>
  <c r="AF1247" i="4" s="1"/>
  <c r="AD1247" i="4"/>
  <c r="AE688" i="4"/>
  <c r="AF688" i="4" s="1" a="1"/>
  <c r="AF688" i="4" s="1"/>
  <c r="AD688" i="4"/>
  <c r="AE323" i="4"/>
  <c r="AF323" i="4" s="1" a="1"/>
  <c r="AF323" i="4" s="1"/>
  <c r="AD323" i="4"/>
  <c r="AE1179" i="4"/>
  <c r="AF1179" i="4" s="1" a="1"/>
  <c r="AF1179" i="4" s="1"/>
  <c r="AD1179" i="4"/>
  <c r="AE708" i="4"/>
  <c r="AF708" i="4" s="1" a="1"/>
  <c r="AF708" i="4" s="1"/>
  <c r="AD708" i="4"/>
  <c r="AE84" i="4"/>
  <c r="AF84" i="4" s="1" a="1"/>
  <c r="AF84" i="4" s="1"/>
  <c r="AD84" i="4"/>
  <c r="AE1031" i="4"/>
  <c r="AF1031" i="4" s="1" a="1"/>
  <c r="AF1031" i="4" s="1"/>
  <c r="AD1031" i="4"/>
  <c r="AE182" i="4"/>
  <c r="AF182" i="4" s="1" a="1"/>
  <c r="AF182" i="4" s="1"/>
  <c r="AD182" i="4"/>
  <c r="AE1341" i="4"/>
  <c r="AF1341" i="4" s="1" a="1"/>
  <c r="AF1341" i="4" s="1"/>
  <c r="AD1341" i="4"/>
  <c r="AE764" i="4"/>
  <c r="AF764" i="4" s="1" a="1"/>
  <c r="AF764" i="4" s="1"/>
  <c r="AD764" i="4"/>
  <c r="AE199" i="4"/>
  <c r="AF199" i="4" s="1" a="1"/>
  <c r="AF199" i="4" s="1"/>
  <c r="AD199" i="4"/>
  <c r="AE1187" i="4"/>
  <c r="AF1187" i="4" s="1" a="1"/>
  <c r="AF1187" i="4" s="1"/>
  <c r="AD1187" i="4"/>
  <c r="AE296" i="4"/>
  <c r="AF296" i="4" s="1" a="1"/>
  <c r="AF296" i="4" s="1"/>
  <c r="AD296" i="4"/>
  <c r="AE38" i="4"/>
  <c r="AF38" i="4" s="1" a="1"/>
  <c r="AF38" i="4" s="1"/>
  <c r="AD38" i="4"/>
  <c r="AE710" i="4"/>
  <c r="AF710" i="4" s="1" a="1"/>
  <c r="AF710" i="4" s="1"/>
  <c r="AD710" i="4"/>
  <c r="AE714" i="4"/>
  <c r="AF714" i="4" s="1" a="1"/>
  <c r="AF714" i="4" s="1"/>
  <c r="AD714" i="4"/>
  <c r="AE567" i="4"/>
  <c r="AF567" i="4" s="1" a="1"/>
  <c r="AF567" i="4" s="1"/>
  <c r="AD567" i="4"/>
  <c r="AE1306" i="4"/>
  <c r="AF1306" i="4" s="1" a="1"/>
  <c r="AF1306" i="4" s="1"/>
  <c r="AD1306" i="4"/>
  <c r="AE1122" i="4"/>
  <c r="AF1122" i="4" s="1" a="1"/>
  <c r="AF1122" i="4" s="1"/>
  <c r="AD1122" i="4"/>
  <c r="AE1124" i="4"/>
  <c r="AF1124" i="4" s="1" a="1"/>
  <c r="AF1124" i="4" s="1"/>
  <c r="AD1124" i="4"/>
  <c r="AE1274" i="4"/>
  <c r="AF1274" i="4" s="1" a="1"/>
  <c r="AF1274" i="4" s="1"/>
  <c r="AD1274" i="4"/>
  <c r="AE981" i="4"/>
  <c r="AF981" i="4" s="1" a="1"/>
  <c r="AF981" i="4" s="1"/>
  <c r="AD981" i="4"/>
  <c r="AE806" i="4"/>
  <c r="AF806" i="4" s="1" a="1"/>
  <c r="AF806" i="4" s="1"/>
  <c r="AD806" i="4"/>
  <c r="AE310" i="4"/>
  <c r="AF310" i="4" s="1" a="1"/>
  <c r="AF310" i="4" s="1"/>
  <c r="AD310" i="4"/>
  <c r="AE1266" i="4"/>
  <c r="AF1266" i="4" s="1" a="1"/>
  <c r="AF1266" i="4" s="1"/>
  <c r="AD1266" i="4"/>
  <c r="AE1098" i="4"/>
  <c r="AF1098" i="4" s="1" a="1"/>
  <c r="AF1098" i="4" s="1"/>
  <c r="AD1098" i="4"/>
  <c r="AE1009" i="4"/>
  <c r="AF1009" i="4" s="1" a="1"/>
  <c r="AF1009" i="4" s="1"/>
  <c r="AD1009" i="4"/>
  <c r="AE867" i="4"/>
  <c r="AF867" i="4" s="1" a="1"/>
  <c r="AF867" i="4" s="1"/>
  <c r="AD867" i="4"/>
  <c r="AE449" i="4"/>
  <c r="AF449" i="4" s="1" a="1"/>
  <c r="AF449" i="4" s="1"/>
  <c r="AD449" i="4"/>
  <c r="AE791" i="4"/>
  <c r="AF791" i="4" s="1" a="1"/>
  <c r="AF791" i="4" s="1"/>
  <c r="AD791" i="4"/>
  <c r="AE440" i="4"/>
  <c r="AF440" i="4" s="1" a="1"/>
  <c r="AF440" i="4" s="1"/>
  <c r="AD440" i="4"/>
  <c r="AE457" i="4"/>
  <c r="AF457" i="4" s="1" a="1"/>
  <c r="AF457" i="4" s="1"/>
  <c r="AD457" i="4"/>
  <c r="AE229" i="4"/>
  <c r="AF229" i="4" s="1" a="1"/>
  <c r="AF229" i="4" s="1"/>
  <c r="AD229" i="4"/>
  <c r="AE1317" i="4"/>
  <c r="AF1317" i="4" s="1" a="1"/>
  <c r="AF1317" i="4" s="1"/>
  <c r="AD1317" i="4"/>
  <c r="AE1270" i="4"/>
  <c r="AF1270" i="4" s="1" a="1"/>
  <c r="AF1270" i="4" s="1"/>
  <c r="AD1270" i="4"/>
  <c r="AE1043" i="4"/>
  <c r="AF1043" i="4" s="1" a="1"/>
  <c r="AF1043" i="4" s="1"/>
  <c r="AD1043" i="4"/>
  <c r="AE835" i="4"/>
  <c r="AF835" i="4" s="1" a="1"/>
  <c r="AF835" i="4" s="1"/>
  <c r="AD835" i="4"/>
  <c r="AE918" i="4"/>
  <c r="AF918" i="4" s="1" a="1"/>
  <c r="AF918" i="4" s="1"/>
  <c r="AD918" i="4"/>
  <c r="AE598" i="4"/>
  <c r="AF598" i="4" s="1" a="1"/>
  <c r="AF598" i="4" s="1"/>
  <c r="AD598" i="4"/>
  <c r="AE424" i="4"/>
  <c r="AF424" i="4" s="1" a="1"/>
  <c r="AF424" i="4" s="1"/>
  <c r="AD424" i="4"/>
  <c r="AE99" i="4"/>
  <c r="AF99" i="4" s="1" a="1"/>
  <c r="AF99" i="4" s="1"/>
  <c r="AD99" i="4"/>
  <c r="AE1352" i="4"/>
  <c r="AF1352" i="4" s="1" a="1"/>
  <c r="AF1352" i="4" s="1"/>
  <c r="AD1352" i="4"/>
  <c r="AE1213" i="4"/>
  <c r="AF1213" i="4" s="1" a="1"/>
  <c r="AF1213" i="4" s="1"/>
  <c r="AD1213" i="4"/>
  <c r="AE1013" i="4"/>
  <c r="AF1013" i="4" s="1" a="1"/>
  <c r="AF1013" i="4" s="1"/>
  <c r="AD1013" i="4"/>
  <c r="AE896" i="4"/>
  <c r="AF896" i="4" s="1" a="1"/>
  <c r="AF896" i="4" s="1"/>
  <c r="AD896" i="4"/>
  <c r="AE659" i="4"/>
  <c r="AF659" i="4" s="1" a="1"/>
  <c r="AF659" i="4" s="1"/>
  <c r="AD659" i="4"/>
  <c r="AE558" i="4"/>
  <c r="AF558" i="4" s="1" a="1"/>
  <c r="AF558" i="4" s="1"/>
  <c r="AD558" i="4"/>
  <c r="AE425" i="4"/>
  <c r="AF425" i="4" s="1" a="1"/>
  <c r="AF425" i="4" s="1"/>
  <c r="AD425" i="4"/>
  <c r="AE1287" i="4"/>
  <c r="AF1287" i="4" s="1" a="1"/>
  <c r="AF1287" i="4" s="1"/>
  <c r="AD1287" i="4"/>
  <c r="AE1089" i="4"/>
  <c r="AF1089" i="4" s="1" a="1"/>
  <c r="AF1089" i="4" s="1"/>
  <c r="AD1089" i="4"/>
  <c r="AE1197" i="4"/>
  <c r="AF1197" i="4" s="1" a="1"/>
  <c r="AF1197" i="4" s="1"/>
  <c r="AD1197" i="4"/>
  <c r="AE997" i="4"/>
  <c r="AF997" i="4" s="1" a="1"/>
  <c r="AF997" i="4" s="1"/>
  <c r="AD997" i="4"/>
  <c r="AE716" i="4"/>
  <c r="AF716" i="4" s="1" a="1"/>
  <c r="AF716" i="4" s="1"/>
  <c r="AD716" i="4"/>
  <c r="AE660" i="4"/>
  <c r="AF660" i="4" s="1" a="1"/>
  <c r="AF660" i="4" s="1"/>
  <c r="AD660" i="4"/>
  <c r="AE96" i="4"/>
  <c r="AF96" i="4" s="1" a="1"/>
  <c r="AF96" i="4" s="1"/>
  <c r="AD96" i="4"/>
  <c r="AE1289" i="4"/>
  <c r="AF1289" i="4" s="1" a="1"/>
  <c r="AF1289" i="4" s="1"/>
  <c r="AD1289" i="4"/>
  <c r="AE1075" i="4"/>
  <c r="AF1075" i="4" s="1" a="1"/>
  <c r="AF1075" i="4" s="1"/>
  <c r="AD1075" i="4"/>
  <c r="AE832" i="4"/>
  <c r="AF832" i="4" s="1" a="1"/>
  <c r="AF832" i="4" s="1"/>
  <c r="AD832" i="4"/>
  <c r="AE712" i="4"/>
  <c r="AF712" i="4" s="1" a="1"/>
  <c r="AF712" i="4" s="1"/>
  <c r="AD712" i="4"/>
  <c r="AE711" i="4"/>
  <c r="AF711" i="4" s="1" a="1"/>
  <c r="AF711" i="4" s="1"/>
  <c r="AD711" i="4"/>
  <c r="AE108" i="4"/>
  <c r="AF108" i="4" s="1" a="1"/>
  <c r="AF108" i="4" s="1"/>
  <c r="AD108" i="4"/>
  <c r="AE1372" i="4"/>
  <c r="AF1372" i="4" s="1" a="1"/>
  <c r="AF1372" i="4" s="1"/>
  <c r="AD1372" i="4"/>
  <c r="AE883" i="4"/>
  <c r="AF883" i="4" s="1" a="1"/>
  <c r="AF883" i="4" s="1"/>
  <c r="AD883" i="4"/>
  <c r="AE1041" i="4"/>
  <c r="AF1041" i="4" s="1" a="1"/>
  <c r="AF1041" i="4" s="1"/>
  <c r="AD1041" i="4"/>
  <c r="AE827" i="4"/>
  <c r="AF827" i="4" s="1" a="1"/>
  <c r="AF827" i="4" s="1"/>
  <c r="AD827" i="4"/>
  <c r="AE339" i="4"/>
  <c r="AF339" i="4" s="1" a="1"/>
  <c r="AF339" i="4" s="1"/>
  <c r="AD339" i="4"/>
  <c r="AE456" i="4"/>
  <c r="AF456" i="4" s="1" a="1"/>
  <c r="AF456" i="4" s="1"/>
  <c r="AD456" i="4"/>
  <c r="AE1386" i="4"/>
  <c r="AF1386" i="4" s="1" a="1"/>
  <c r="AF1386" i="4" s="1"/>
  <c r="AD1386" i="4"/>
  <c r="AE841" i="4"/>
  <c r="AF841" i="4" s="1" a="1"/>
  <c r="AF841" i="4" s="1"/>
  <c r="AD841" i="4"/>
  <c r="AE875" i="4"/>
  <c r="AF875" i="4" s="1" a="1"/>
  <c r="AF875" i="4" s="1"/>
  <c r="AD875" i="4"/>
  <c r="AE651" i="4"/>
  <c r="AF651" i="4" s="1" a="1"/>
  <c r="AF651" i="4" s="1"/>
  <c r="AD651" i="4"/>
  <c r="AE519" i="4"/>
  <c r="AF519" i="4" s="1" a="1"/>
  <c r="AF519" i="4" s="1"/>
  <c r="AD519" i="4"/>
  <c r="AE177" i="4"/>
  <c r="AF177" i="4" s="1" a="1"/>
  <c r="AF177" i="4" s="1"/>
  <c r="AD177" i="4"/>
  <c r="AE122" i="4"/>
  <c r="AF122" i="4" s="1" a="1"/>
  <c r="AF122" i="4" s="1"/>
  <c r="AD122" i="4"/>
  <c r="AE1211" i="4"/>
  <c r="AF1211" i="4" s="1" a="1"/>
  <c r="AF1211" i="4" s="1"/>
  <c r="AD1211" i="4"/>
  <c r="AE1150" i="4"/>
  <c r="AF1150" i="4" s="1" a="1"/>
  <c r="AF1150" i="4" s="1"/>
  <c r="AD1150" i="4"/>
  <c r="AE1223" i="4"/>
  <c r="AF1223" i="4" s="1" a="1"/>
  <c r="AF1223" i="4" s="1"/>
  <c r="AD1223" i="4"/>
  <c r="AE812" i="4"/>
  <c r="AF812" i="4" s="1" a="1"/>
  <c r="AF812" i="4" s="1"/>
  <c r="AE776" i="4"/>
  <c r="AF776" i="4" s="1" a="1"/>
  <c r="AF776" i="4" s="1"/>
  <c r="AD776" i="4"/>
  <c r="AE771" i="4"/>
  <c r="AF771" i="4" s="1" a="1"/>
  <c r="AF771" i="4" s="1"/>
  <c r="AD771" i="4"/>
  <c r="AE493" i="4"/>
  <c r="AF493" i="4" s="1" a="1"/>
  <c r="AF493" i="4" s="1"/>
  <c r="AD493" i="4"/>
  <c r="AE268" i="4"/>
  <c r="AF268" i="4" s="1" a="1"/>
  <c r="AF268" i="4" s="1"/>
  <c r="AD268" i="4"/>
  <c r="AE595" i="4"/>
  <c r="AF595" i="4" s="1" a="1"/>
  <c r="AF595" i="4" s="1"/>
  <c r="AD595" i="4"/>
  <c r="AE619" i="4"/>
  <c r="AF619" i="4" s="1" a="1"/>
  <c r="AF619" i="4" s="1"/>
  <c r="AD619" i="4"/>
  <c r="AE542" i="4"/>
  <c r="AF542" i="4" s="1" a="1"/>
  <c r="AF542" i="4" s="1"/>
  <c r="AD542" i="4"/>
  <c r="AE1390" i="4"/>
  <c r="AF1390" i="4" s="1" a="1"/>
  <c r="AF1390" i="4" s="1"/>
  <c r="AD1390" i="4"/>
  <c r="AE1076" i="4"/>
  <c r="AF1076" i="4" s="1" a="1"/>
  <c r="AF1076" i="4" s="1"/>
  <c r="AD1076" i="4"/>
  <c r="AE1235" i="4"/>
  <c r="AF1235" i="4" s="1" a="1"/>
  <c r="AF1235" i="4" s="1"/>
  <c r="AD1235" i="4"/>
  <c r="AE210" i="4"/>
  <c r="AF210" i="4" s="1" a="1"/>
  <c r="AF210" i="4" s="1"/>
  <c r="AD210" i="4"/>
  <c r="AE132" i="4"/>
  <c r="AF132" i="4" s="1" a="1"/>
  <c r="AF132" i="4" s="1"/>
  <c r="AD132" i="4"/>
  <c r="AE510" i="4"/>
  <c r="AF510" i="4" s="1" a="1"/>
  <c r="AF510" i="4" s="1"/>
  <c r="AD510" i="4"/>
  <c r="AE571" i="4"/>
  <c r="AF571" i="4" s="1" a="1"/>
  <c r="AF571" i="4" s="1"/>
  <c r="AD571" i="4"/>
  <c r="AE1140" i="4"/>
  <c r="AF1140" i="4" s="1" a="1"/>
  <c r="AF1140" i="4" s="1"/>
  <c r="AD1140" i="4"/>
  <c r="AE201" i="4"/>
  <c r="AF201" i="4" s="1" a="1"/>
  <c r="AF201" i="4" s="1"/>
  <c r="AD201" i="4"/>
  <c r="AE479" i="4"/>
  <c r="AF479" i="4" s="1" a="1"/>
  <c r="AF479" i="4" s="1"/>
  <c r="AD479" i="4"/>
  <c r="AE550" i="4"/>
  <c r="AF550" i="4" s="1" a="1"/>
  <c r="AF550" i="4" s="1"/>
  <c r="AD550" i="4"/>
  <c r="AE1271" i="4"/>
  <c r="AF1271" i="4" s="1" a="1"/>
  <c r="AF1271" i="4" s="1"/>
  <c r="AD1271" i="4"/>
  <c r="AE1403" i="4"/>
  <c r="AF1403" i="4" s="1" a="1"/>
  <c r="AF1403" i="4" s="1"/>
  <c r="AD1403" i="4"/>
  <c r="AE508" i="4"/>
  <c r="AF508" i="4" s="1" a="1"/>
  <c r="AF508" i="4" s="1"/>
  <c r="AD508" i="4"/>
  <c r="AE1205" i="4"/>
  <c r="AF1205" i="4" s="1" a="1"/>
  <c r="AF1205" i="4" s="1"/>
  <c r="AD1205" i="4"/>
  <c r="AE1410" i="4"/>
  <c r="AF1410" i="4" s="1" a="1"/>
  <c r="AF1410" i="4" s="1"/>
  <c r="AD1410" i="4"/>
  <c r="AE1290" i="4"/>
  <c r="AF1290" i="4" s="1" a="1"/>
  <c r="AF1290" i="4" s="1"/>
  <c r="AD1290" i="4"/>
  <c r="AE40" i="4"/>
  <c r="AF40" i="4" s="1" a="1"/>
  <c r="AF40" i="4" s="1"/>
  <c r="AD40" i="4"/>
  <c r="AE726" i="4"/>
  <c r="AF726" i="4" s="1" a="1"/>
  <c r="AF726" i="4" s="1"/>
  <c r="AD726" i="4"/>
  <c r="AE557" i="4"/>
  <c r="AF557" i="4" s="1" a="1"/>
  <c r="AF557" i="4" s="1"/>
  <c r="AD557" i="4"/>
  <c r="AE386" i="4"/>
  <c r="AF386" i="4" s="1" a="1"/>
  <c r="AF386" i="4" s="1"/>
  <c r="AD386" i="4"/>
  <c r="AE514" i="4"/>
  <c r="AF514" i="4" s="1" a="1"/>
  <c r="AF514" i="4" s="1"/>
  <c r="AD514" i="4"/>
  <c r="AE742" i="4"/>
  <c r="AF742" i="4" s="1" a="1"/>
  <c r="AF742" i="4" s="1"/>
  <c r="AD742" i="4"/>
  <c r="AE333" i="4"/>
  <c r="AF333" i="4" s="1" a="1"/>
  <c r="AF333" i="4" s="1"/>
  <c r="AD333" i="4"/>
  <c r="AE72" i="4"/>
  <c r="AF72" i="4" s="1" a="1"/>
  <c r="AF72" i="4" s="1"/>
  <c r="AD72" i="4"/>
  <c r="AE662" i="4"/>
  <c r="AF662" i="4" s="1" a="1"/>
  <c r="AF662" i="4" s="1"/>
  <c r="AD662" i="4"/>
  <c r="AE476" i="4"/>
  <c r="AF476" i="4" s="1" a="1"/>
  <c r="AF476" i="4" s="1"/>
  <c r="AD476" i="4"/>
  <c r="AE990" i="4"/>
  <c r="AF990" i="4" s="1" a="1"/>
  <c r="AF990" i="4" s="1"/>
  <c r="AD990" i="4"/>
  <c r="AE1099" i="4"/>
  <c r="AF1099" i="4" s="1" a="1"/>
  <c r="AF1099" i="4" s="1"/>
  <c r="AD1099" i="4"/>
  <c r="AE1391" i="4"/>
  <c r="AF1391" i="4" s="1" a="1"/>
  <c r="AF1391" i="4" s="1"/>
  <c r="AD1391" i="4"/>
  <c r="AE878" i="4"/>
  <c r="AF878" i="4" s="1" a="1"/>
  <c r="AF878" i="4" s="1"/>
  <c r="AD878" i="4"/>
  <c r="AE684" i="4"/>
  <c r="AF684" i="4" s="1" a="1"/>
  <c r="AF684" i="4" s="1"/>
  <c r="AD684" i="4"/>
  <c r="AE1361" i="4"/>
  <c r="AF1361" i="4" s="1" a="1"/>
  <c r="AF1361" i="4" s="1"/>
  <c r="AD1361" i="4"/>
  <c r="AE963" i="4"/>
  <c r="AF963" i="4" s="1" a="1"/>
  <c r="AF963" i="4" s="1"/>
  <c r="AD963" i="4"/>
  <c r="AE953" i="4"/>
  <c r="AF953" i="4" s="1" a="1"/>
  <c r="AF953" i="4" s="1"/>
  <c r="AD953" i="4"/>
  <c r="AE723" i="4"/>
  <c r="AF723" i="4" s="1" a="1"/>
  <c r="AF723" i="4" s="1"/>
  <c r="AD723" i="4"/>
  <c r="AE647" i="4"/>
  <c r="AF647" i="4" s="1" a="1"/>
  <c r="AF647" i="4" s="1"/>
  <c r="AD647" i="4"/>
  <c r="AE1021" i="4"/>
  <c r="AF1021" i="4" s="1" a="1"/>
  <c r="AF1021" i="4" s="1"/>
  <c r="AD1021" i="4"/>
  <c r="AE613" i="4"/>
  <c r="AF613" i="4" s="1" a="1"/>
  <c r="AF613" i="4" s="1"/>
  <c r="AD613" i="4"/>
  <c r="AE547" i="4"/>
  <c r="AF547" i="4" s="1" a="1"/>
  <c r="AF547" i="4" s="1"/>
  <c r="AD547" i="4"/>
  <c r="AE1348" i="4"/>
  <c r="AF1348" i="4" s="1" a="1"/>
  <c r="AF1348" i="4" s="1"/>
  <c r="AD1348" i="4"/>
  <c r="AE1398" i="4"/>
  <c r="AF1398" i="4" s="1" a="1"/>
  <c r="AF1398" i="4" s="1"/>
  <c r="AD1398" i="4"/>
  <c r="AE290" i="4"/>
  <c r="AF290" i="4" s="1" a="1"/>
  <c r="AF290" i="4" s="1"/>
  <c r="AD290" i="4"/>
  <c r="AE520" i="4"/>
  <c r="AF520" i="4" s="1" a="1"/>
  <c r="AF520" i="4" s="1"/>
  <c r="AE772" i="4"/>
  <c r="AF772" i="4" s="1" a="1"/>
  <c r="AF772" i="4" s="1"/>
  <c r="AC900" i="4"/>
  <c r="AG900" i="4" s="1" a="1"/>
  <c r="AG900" i="4" s="1"/>
  <c r="AE740" i="4"/>
  <c r="AF740" i="4" s="1" a="1"/>
  <c r="AF740" i="4" s="1"/>
  <c r="AC216" i="4"/>
  <c r="AG216" i="4" s="1" a="1"/>
  <c r="AG216" i="4" s="1"/>
  <c r="AE1057" i="4"/>
  <c r="AF1057" i="4" s="1" a="1"/>
  <c r="AF1057" i="4" s="1"/>
  <c r="AC1025" i="4"/>
  <c r="AG1025" i="4" s="1" a="1"/>
  <c r="AG1025" i="4" s="1"/>
  <c r="AE178" i="4"/>
  <c r="AF178" i="4" s="1" a="1"/>
  <c r="AF178" i="4" s="1"/>
  <c r="AE679" i="4"/>
  <c r="AF679" i="4" s="1" a="1"/>
  <c r="AF679" i="4" s="1"/>
  <c r="AE150" i="4"/>
  <c r="AF150" i="4" s="1" a="1"/>
  <c r="AF150" i="4" s="1"/>
  <c r="AC15" i="4"/>
  <c r="AG15" i="4" s="1" a="1"/>
  <c r="AG15" i="4" s="1"/>
  <c r="AC826" i="4"/>
  <c r="AG826" i="4" s="1" a="1"/>
  <c r="AG826" i="4" s="1"/>
  <c r="AC1102" i="4"/>
  <c r="AG1102" i="4" s="1" a="1"/>
  <c r="AG1102" i="4" s="1"/>
  <c r="AC831" i="4"/>
  <c r="AG831" i="4" s="1" a="1"/>
  <c r="AG831" i="4" s="1"/>
  <c r="AC192" i="4"/>
  <c r="AC30" i="4"/>
  <c r="AG30" i="4" s="1" a="1"/>
  <c r="AG30" i="4" s="1"/>
  <c r="AC57" i="4"/>
  <c r="AG57" i="4" s="1" a="1"/>
  <c r="AG57" i="4" s="1"/>
  <c r="AC496" i="4"/>
  <c r="AG496" i="4" s="1" a="1"/>
  <c r="AG496" i="4" s="1"/>
  <c r="AC668" i="4"/>
  <c r="AG668" i="4" s="1" a="1"/>
  <c r="AG668" i="4" s="1"/>
  <c r="AC960" i="4"/>
  <c r="AG960" i="4" s="1" a="1"/>
  <c r="AG960" i="4" s="1"/>
  <c r="AC603" i="4"/>
  <c r="AG603" i="4" s="1" a="1"/>
  <c r="AG603" i="4" s="1"/>
  <c r="AC879" i="4"/>
  <c r="AG879" i="4" s="1" a="1"/>
  <c r="AG879" i="4" s="1"/>
  <c r="AC1067" i="4"/>
  <c r="AG1067" i="4" s="1" a="1"/>
  <c r="AG1067" i="4" s="1"/>
  <c r="AC1321" i="4"/>
  <c r="AG1321" i="4" s="1" a="1"/>
  <c r="AG1321" i="4" s="1"/>
  <c r="AC215" i="4"/>
  <c r="AG215" i="4" s="1" a="1"/>
  <c r="AG215" i="4" s="1"/>
  <c r="AC259" i="4"/>
  <c r="AG259" i="4" s="1" a="1"/>
  <c r="AG259" i="4" s="1"/>
  <c r="AC562" i="4"/>
  <c r="AG562" i="4" s="1" a="1"/>
  <c r="AG562" i="4" s="1"/>
  <c r="AC529" i="4"/>
  <c r="AG529" i="4" s="1" a="1"/>
  <c r="AG529" i="4" s="1"/>
  <c r="AC1035" i="4"/>
  <c r="AG1035" i="4" s="1" a="1"/>
  <c r="AG1035" i="4" s="1"/>
  <c r="AC606" i="4"/>
  <c r="AG606" i="4" s="1" a="1"/>
  <c r="AG606" i="4" s="1"/>
  <c r="AC346" i="4"/>
  <c r="AG346" i="4" s="1" a="1"/>
  <c r="AG346" i="4" s="1"/>
  <c r="AC645" i="4"/>
  <c r="AG645" i="4" s="1" a="1"/>
  <c r="AG645" i="4" s="1"/>
  <c r="AC681" i="4"/>
  <c r="AG681" i="4" s="1" a="1"/>
  <c r="AG681" i="4" s="1"/>
  <c r="AC1345" i="4"/>
  <c r="AG1345" i="4" s="1" a="1"/>
  <c r="AG1345" i="4" s="1"/>
  <c r="AC399" i="4"/>
  <c r="AG399" i="4" s="1" a="1"/>
  <c r="AG399" i="4" s="1"/>
  <c r="AC1186" i="4"/>
  <c r="AG1186" i="4" s="1" a="1"/>
  <c r="AG1186" i="4" s="1"/>
  <c r="AC1294" i="4"/>
  <c r="AG1294" i="4" s="1" a="1"/>
  <c r="AG1294" i="4" s="1"/>
  <c r="AC403" i="4"/>
  <c r="AG403" i="4" s="1" a="1"/>
  <c r="AG403" i="4" s="1"/>
  <c r="AC834" i="4"/>
  <c r="AG834" i="4" s="1" a="1"/>
  <c r="AG834" i="4" s="1"/>
  <c r="AC1086" i="4"/>
  <c r="AG1086" i="4" s="1" a="1"/>
  <c r="AG1086" i="4" s="1"/>
  <c r="AC895" i="4"/>
  <c r="AG895" i="4" s="1" a="1"/>
  <c r="AG895" i="4" s="1"/>
  <c r="AC968" i="4"/>
  <c r="AG968" i="4" s="1" a="1"/>
  <c r="AG968" i="4" s="1"/>
  <c r="AC1136" i="4"/>
  <c r="AC975" i="4"/>
  <c r="AG975" i="4" s="1" a="1"/>
  <c r="AG975" i="4" s="1"/>
  <c r="AC1422" i="4"/>
  <c r="AG1422" i="4" s="1" a="1"/>
  <c r="AG1422" i="4" s="1"/>
  <c r="AC167" i="4"/>
  <c r="AG167" i="4" s="1" a="1"/>
  <c r="AG167" i="4" s="1"/>
  <c r="AC160" i="4"/>
  <c r="AG160" i="4" s="1" a="1"/>
  <c r="AG160" i="4" s="1"/>
  <c r="AC569" i="4"/>
  <c r="AG569" i="4" s="1" a="1"/>
  <c r="AG569" i="4" s="1"/>
  <c r="AC594" i="4"/>
  <c r="AG594" i="4" s="1" a="1"/>
  <c r="AG594" i="4" s="1"/>
  <c r="AC1245" i="4"/>
  <c r="AG1245" i="4" s="1" a="1"/>
  <c r="AG1245" i="4" s="1"/>
  <c r="AC702" i="4"/>
  <c r="AG702" i="4" s="1" a="1"/>
  <c r="AG702" i="4" s="1"/>
  <c r="AC1199" i="4"/>
  <c r="AG1199" i="4" s="1" a="1"/>
  <c r="AG1199" i="4" s="1"/>
  <c r="AC790" i="4"/>
  <c r="AG790" i="4" s="1" a="1"/>
  <c r="AG790" i="4" s="1"/>
  <c r="AC483" i="4"/>
  <c r="AG483" i="4" s="1" a="1"/>
  <c r="AG483" i="4" s="1"/>
  <c r="AC1297" i="4"/>
  <c r="AG1297" i="4" s="1" a="1"/>
  <c r="AG1297" i="4" s="1"/>
  <c r="AC697" i="4"/>
  <c r="AG697" i="4" s="1" a="1"/>
  <c r="AG697" i="4" s="1"/>
  <c r="AC270" i="4"/>
  <c r="AG270" i="4" s="1" a="1"/>
  <c r="AG270" i="4" s="1"/>
  <c r="AC622" i="4"/>
  <c r="AG622" i="4" s="1" a="1"/>
  <c r="AG622" i="4" s="1"/>
  <c r="AC331" i="4"/>
  <c r="AG331" i="4" s="1" a="1"/>
  <c r="AG331" i="4" s="1"/>
  <c r="AC802" i="4"/>
  <c r="AG802" i="4" s="1" a="1"/>
  <c r="AG802" i="4" s="1"/>
  <c r="AC227" i="4"/>
  <c r="AG227" i="4" s="1" a="1"/>
  <c r="AG227" i="4" s="1"/>
  <c r="AC250" i="4"/>
  <c r="AG250" i="4" s="1" a="1"/>
  <c r="AG250" i="4" s="1"/>
  <c r="AC778" i="4"/>
  <c r="AG778" i="4" s="1" a="1"/>
  <c r="AG778" i="4" s="1"/>
  <c r="AC573" i="4"/>
  <c r="AG573" i="4" s="1" a="1"/>
  <c r="AG573" i="4" s="1"/>
  <c r="AC1308" i="4"/>
  <c r="AG1308" i="4" s="1" a="1"/>
  <c r="AG1308" i="4" s="1"/>
  <c r="AC797" i="4"/>
  <c r="AG797" i="4" s="1" a="1"/>
  <c r="AG797" i="4" s="1"/>
  <c r="AC1415" i="4"/>
  <c r="AC577" i="4"/>
  <c r="AG577" i="4" s="1" a="1"/>
  <c r="AG577" i="4" s="1"/>
  <c r="AC91" i="4"/>
  <c r="AG91" i="4" s="1" a="1"/>
  <c r="AG91" i="4" s="1"/>
  <c r="AC130" i="4"/>
  <c r="AG130" i="4" s="1" a="1"/>
  <c r="AG130" i="4" s="1"/>
  <c r="AC428" i="4"/>
  <c r="AG428" i="4" s="1" a="1"/>
  <c r="AG428" i="4" s="1"/>
  <c r="AC872" i="4"/>
  <c r="AG872" i="4" s="1" a="1"/>
  <c r="AG872" i="4" s="1"/>
  <c r="AC630" i="4"/>
  <c r="AG630" i="4" s="1" a="1"/>
  <c r="AG630" i="4" s="1"/>
  <c r="AC460" i="4"/>
  <c r="AG460" i="4" s="1" a="1"/>
  <c r="AG460" i="4" s="1"/>
  <c r="AC584" i="4"/>
  <c r="AG584" i="4" s="1" a="1"/>
  <c r="AG584" i="4" s="1"/>
  <c r="AC1056" i="4"/>
  <c r="AG1056" i="4" s="1" a="1"/>
  <c r="AG1056" i="4" s="1"/>
  <c r="AC1326" i="4"/>
  <c r="AG1326" i="4" s="1" a="1"/>
  <c r="AG1326" i="4" s="1"/>
  <c r="AC1103" i="4"/>
  <c r="AG1103" i="4" s="1" a="1"/>
  <c r="AG1103" i="4" s="1"/>
  <c r="AC1175" i="4"/>
  <c r="AG1175" i="4" s="1" a="1"/>
  <c r="AG1175" i="4" s="1"/>
  <c r="AC98" i="4"/>
  <c r="AG98" i="4" s="1" a="1"/>
  <c r="AG98" i="4" s="1"/>
  <c r="AC101" i="4"/>
  <c r="AG101" i="4" s="1" a="1"/>
  <c r="AG101" i="4" s="1"/>
  <c r="AC86" i="4"/>
  <c r="AG86" i="4" s="1" a="1"/>
  <c r="AG86" i="4" s="1"/>
  <c r="AC220" i="4"/>
  <c r="AG220" i="4" s="1" a="1"/>
  <c r="AG220" i="4" s="1"/>
  <c r="AC634" i="4"/>
  <c r="AG634" i="4" s="1" a="1"/>
  <c r="AG634" i="4" s="1"/>
  <c r="AC494" i="4"/>
  <c r="AG494" i="4" s="1" a="1"/>
  <c r="AG494" i="4" s="1"/>
  <c r="AC1106" i="4"/>
  <c r="AG1106" i="4" s="1" a="1"/>
  <c r="AG1106" i="4" s="1"/>
  <c r="AC1312" i="4"/>
  <c r="AG1312" i="4" s="1" a="1"/>
  <c r="AG1312" i="4" s="1"/>
  <c r="AC1375" i="4"/>
  <c r="AG1375" i="4" s="1" a="1"/>
  <c r="AG1375" i="4" s="1"/>
  <c r="AC1338" i="4"/>
  <c r="AG1338" i="4" s="1" a="1"/>
  <c r="AG1338" i="4" s="1"/>
  <c r="AC445" i="4"/>
  <c r="AG445" i="4" s="1" a="1"/>
  <c r="AG445" i="4" s="1"/>
  <c r="AC240" i="4"/>
  <c r="AG240" i="4" s="1" a="1"/>
  <c r="AG240" i="4" s="1"/>
  <c r="AC486" i="4"/>
  <c r="AG486" i="4" s="1" a="1"/>
  <c r="AG486" i="4" s="1"/>
  <c r="AC1166" i="4"/>
  <c r="AG1166" i="4" s="1" a="1"/>
  <c r="AG1166" i="4" s="1"/>
  <c r="AC12" i="4"/>
  <c r="AG12" i="4" s="1" a="1"/>
  <c r="AG12" i="4" s="1"/>
  <c r="AC400" i="4"/>
  <c r="AG400" i="4" s="1" a="1"/>
  <c r="AG400" i="4" s="1"/>
  <c r="AC231" i="4"/>
  <c r="AG231" i="4" s="1" a="1"/>
  <c r="AG231" i="4" s="1"/>
  <c r="AC376" i="4"/>
  <c r="AG376" i="4" s="1" a="1"/>
  <c r="AG376" i="4" s="1"/>
  <c r="AC853" i="4"/>
  <c r="AG853" i="4" s="1" a="1"/>
  <c r="AG853" i="4" s="1"/>
  <c r="AC944" i="4"/>
  <c r="AG944" i="4" s="1" a="1"/>
  <c r="AG944" i="4" s="1"/>
  <c r="AC561" i="4"/>
  <c r="AG561" i="4" s="1" a="1"/>
  <c r="AG561" i="4" s="1"/>
  <c r="AC151" i="4"/>
  <c r="AG151" i="4" s="1" a="1"/>
  <c r="AG151" i="4" s="1"/>
  <c r="AC51" i="4"/>
  <c r="AG51" i="4" s="1" a="1"/>
  <c r="AG51" i="4" s="1"/>
  <c r="AC451" i="4"/>
  <c r="AG451" i="4" s="1" a="1"/>
  <c r="AG451" i="4" s="1"/>
  <c r="AC109" i="4"/>
  <c r="AG109" i="4" s="1" a="1"/>
  <c r="AG109" i="4" s="1"/>
  <c r="AC299" i="4"/>
  <c r="AG299" i="4" s="1" a="1"/>
  <c r="AG299" i="4" s="1"/>
  <c r="AC435" i="4"/>
  <c r="AG435" i="4" s="1" a="1"/>
  <c r="AG435" i="4" s="1"/>
  <c r="AC670" i="4"/>
  <c r="AC696" i="4"/>
  <c r="AG696" i="4" s="1" a="1"/>
  <c r="AG696" i="4" s="1"/>
  <c r="AC904" i="4"/>
  <c r="AG904" i="4" s="1" a="1"/>
  <c r="AG904" i="4" s="1"/>
  <c r="AC943" i="4"/>
  <c r="AG943" i="4" s="1" a="1"/>
  <c r="AG943" i="4" s="1"/>
  <c r="AC1353" i="4"/>
  <c r="AG1353" i="4" s="1" a="1"/>
  <c r="AG1353" i="4" s="1"/>
  <c r="AC1251" i="4"/>
  <c r="AG1251" i="4" s="1" a="1"/>
  <c r="AG1251" i="4" s="1"/>
  <c r="AC1426" i="4"/>
  <c r="AG1426" i="4" s="1" a="1"/>
  <c r="AG1426" i="4" s="1"/>
  <c r="AC1142" i="4"/>
  <c r="AG1142" i="4" s="1" a="1"/>
  <c r="AG1142" i="4" s="1"/>
  <c r="AC180" i="4"/>
  <c r="AG180" i="4" s="1" a="1"/>
  <c r="AG180" i="4" s="1"/>
  <c r="AC324" i="4"/>
  <c r="AG324" i="4" s="1" a="1"/>
  <c r="AG324" i="4" s="1"/>
  <c r="AC626" i="4"/>
  <c r="AG626" i="4" s="1" a="1"/>
  <c r="AG626" i="4" s="1"/>
  <c r="AC353" i="4"/>
  <c r="AG353" i="4" s="1" a="1"/>
  <c r="AG353" i="4" s="1"/>
  <c r="AC1072" i="4"/>
  <c r="AG1072" i="4" s="1" a="1"/>
  <c r="AG1072" i="4" s="1"/>
  <c r="AC34" i="4"/>
  <c r="AG34" i="4" s="1" a="1"/>
  <c r="AG34" i="4" s="1"/>
  <c r="AC901" i="4"/>
  <c r="AG901" i="4" s="1" a="1"/>
  <c r="AG901" i="4" s="1"/>
  <c r="AC794" i="4"/>
  <c r="AG794" i="4" s="1" a="1"/>
  <c r="AG794" i="4" s="1"/>
  <c r="AC1239" i="4"/>
  <c r="AG1239" i="4" s="1" a="1"/>
  <c r="AG1239" i="4" s="1"/>
  <c r="AC1259" i="4"/>
  <c r="AG1259" i="4" s="1" a="1"/>
  <c r="AG1259" i="4" s="1"/>
  <c r="AC224" i="4"/>
  <c r="AG224" i="4" s="1" a="1"/>
  <c r="AG224" i="4" s="1"/>
  <c r="AC786" i="4"/>
  <c r="AG786" i="4" s="1" a="1"/>
  <c r="AG786" i="4" s="1"/>
  <c r="AC818" i="4"/>
  <c r="AG818" i="4" s="1" a="1"/>
  <c r="AG818" i="4" s="1"/>
  <c r="AC648" i="4"/>
  <c r="AG648" i="4" s="1" a="1"/>
  <c r="AG648" i="4" s="1"/>
  <c r="AC856" i="4"/>
  <c r="AG856" i="4" s="1" a="1"/>
  <c r="AG856" i="4" s="1"/>
  <c r="AC973" i="4"/>
  <c r="AG973" i="4" s="1" a="1"/>
  <c r="AG973" i="4" s="1"/>
  <c r="AC1291" i="4"/>
  <c r="AG1291" i="4" s="1" a="1"/>
  <c r="AG1291" i="4" s="1"/>
  <c r="AC154" i="4"/>
  <c r="AG154" i="4" s="1" a="1"/>
  <c r="AG154" i="4" s="1"/>
  <c r="AC279" i="4"/>
  <c r="AG279" i="4" s="1" a="1"/>
  <c r="AG279" i="4" s="1"/>
  <c r="AC172" i="4"/>
  <c r="AG172" i="4" s="1" a="1"/>
  <c r="AG172" i="4" s="1"/>
  <c r="AC869" i="4"/>
  <c r="AG869" i="4" s="1" a="1"/>
  <c r="AG869" i="4" s="1"/>
  <c r="AC1232" i="4"/>
  <c r="AG1232" i="4" s="1" a="1"/>
  <c r="AG1232" i="4" s="1"/>
  <c r="AC597" i="4"/>
  <c r="AG597" i="4" s="1" a="1"/>
  <c r="AG597" i="4" s="1"/>
  <c r="AC664" i="4"/>
  <c r="AG664" i="4" s="1" a="1"/>
  <c r="AG664" i="4" s="1"/>
  <c r="AC933" i="4"/>
  <c r="AG933" i="4" s="1" a="1"/>
  <c r="AG933" i="4" s="1"/>
  <c r="AC366" i="4"/>
  <c r="AG366" i="4" s="1" a="1"/>
  <c r="AG366" i="4" s="1"/>
  <c r="AC1155" i="4"/>
  <c r="AG1155" i="4" s="1" a="1"/>
  <c r="AG1155" i="4" s="1"/>
  <c r="AC1028" i="4"/>
  <c r="AG1028" i="4" s="1" a="1"/>
  <c r="AG1028" i="4" s="1"/>
  <c r="AC1125" i="4"/>
  <c r="AC840" i="4"/>
  <c r="AG840" i="4" s="1" a="1"/>
  <c r="AG840" i="4" s="1"/>
  <c r="AC629" i="4"/>
  <c r="AG629" i="4" s="1" a="1"/>
  <c r="AG629" i="4" s="1"/>
  <c r="AC848" i="4"/>
  <c r="AG848" i="4" s="1" a="1"/>
  <c r="AG848" i="4" s="1"/>
  <c r="AC1064" i="4"/>
  <c r="AG1064" i="4" s="1" a="1"/>
  <c r="AG1064" i="4" s="1"/>
  <c r="AC243" i="4"/>
  <c r="AG243" i="4" s="1" a="1"/>
  <c r="AG243" i="4" s="1"/>
  <c r="AC442" i="4"/>
  <c r="AG442" i="4" s="1" a="1"/>
  <c r="AG442" i="4" s="1"/>
  <c r="AC936" i="4"/>
  <c r="AG936" i="4" s="1" a="1"/>
  <c r="AG936" i="4" s="1"/>
  <c r="AC341" i="4"/>
  <c r="AG341" i="4" s="1" a="1"/>
  <c r="AG341" i="4" s="1"/>
  <c r="AC148" i="4"/>
  <c r="AG148" i="4" s="1" a="1"/>
  <c r="AG148" i="4" s="1"/>
  <c r="AC347" i="4"/>
  <c r="AG347" i="4" s="1" a="1"/>
  <c r="AG347" i="4" s="1"/>
  <c r="AC600" i="4"/>
  <c r="AG600" i="4" s="1" a="1"/>
  <c r="AG600" i="4" s="1"/>
  <c r="AC76" i="4"/>
  <c r="AG76" i="4" s="1" a="1"/>
  <c r="AG76" i="4" s="1"/>
  <c r="AC1248" i="4"/>
  <c r="AG1248" i="4" s="1" a="1"/>
  <c r="AG1248" i="4" s="1"/>
  <c r="AC1066" i="4"/>
  <c r="AG1066" i="4" s="1" a="1"/>
  <c r="AG1066" i="4" s="1"/>
  <c r="AC568" i="4"/>
  <c r="AG568" i="4" s="1" a="1"/>
  <c r="AG568" i="4" s="1"/>
  <c r="AC1379" i="4"/>
  <c r="AG1379" i="4" s="1" a="1"/>
  <c r="AG1379" i="4" s="1"/>
  <c r="AC36" i="4"/>
  <c r="AG36" i="4" s="1" a="1"/>
  <c r="AG36" i="4" s="1"/>
  <c r="AC616" i="4"/>
  <c r="AG616" i="4" s="1" a="1"/>
  <c r="AG616" i="4" s="1"/>
  <c r="AC283" i="4"/>
  <c r="AG283" i="4" s="1" a="1"/>
  <c r="AG283" i="4" s="1"/>
  <c r="AC1080" i="4"/>
  <c r="AG1080" i="4" s="1" a="1"/>
  <c r="AG1080" i="4" s="1"/>
  <c r="AC700" i="4"/>
  <c r="AG700" i="4" s="1" a="1"/>
  <c r="AG700" i="4" s="1"/>
  <c r="AC1222" i="4"/>
  <c r="AG1222" i="4" s="1" a="1"/>
  <c r="AG1222" i="4" s="1"/>
  <c r="AC885" i="4"/>
  <c r="AG885" i="4" s="1" a="1"/>
  <c r="AG885" i="4" s="1"/>
  <c r="AC1441" i="4"/>
  <c r="AG1441" i="4" s="1" a="1"/>
  <c r="AG1441" i="4" s="1"/>
  <c r="AC1132" i="4"/>
  <c r="AG1132" i="4" s="1" a="1"/>
  <c r="AG1132" i="4" s="1"/>
  <c r="AC422" i="4"/>
  <c r="AG422" i="4" s="1" a="1"/>
  <c r="AG422" i="4" s="1"/>
  <c r="AC817" i="4"/>
  <c r="AG817" i="4" s="1" a="1"/>
  <c r="AG817" i="4" s="1"/>
  <c r="AC487" i="4"/>
  <c r="AG487" i="4" s="1" a="1"/>
  <c r="AG487" i="4" s="1"/>
  <c r="AC1210" i="4"/>
  <c r="AG1210" i="4" s="1" a="1"/>
  <c r="AG1210" i="4" s="1"/>
  <c r="AC1389" i="4"/>
  <c r="AG1389" i="4" s="1" a="1"/>
  <c r="AG1389" i="4" s="1"/>
  <c r="AC14" i="4"/>
  <c r="AG14" i="4" s="1" a="1"/>
  <c r="AG14" i="4" s="1"/>
  <c r="AC289" i="4"/>
  <c r="AC847" i="4"/>
  <c r="AG847" i="4" s="1" a="1"/>
  <c r="AG847" i="4" s="1"/>
  <c r="AC500" i="4"/>
  <c r="AG500" i="4" s="1" a="1"/>
  <c r="AG500" i="4" s="1"/>
  <c r="AC957" i="4"/>
  <c r="AG957" i="4" s="1" a="1"/>
  <c r="AG957" i="4" s="1"/>
  <c r="AC1407" i="4"/>
  <c r="AG1407" i="4" s="1" a="1"/>
  <c r="AG1407" i="4" s="1"/>
  <c r="AC112" i="4"/>
  <c r="AG112" i="4" s="1" a="1"/>
  <c r="AG112" i="4" s="1"/>
  <c r="AC407" i="4"/>
  <c r="AG407" i="4" s="1" a="1"/>
  <c r="AG407" i="4" s="1"/>
  <c r="AC258" i="4"/>
  <c r="AG258" i="4" s="1" a="1"/>
  <c r="AG258" i="4" s="1"/>
  <c r="AC646" i="4"/>
  <c r="AG646" i="4" s="1" a="1"/>
  <c r="AG646" i="4" s="1"/>
  <c r="AC188" i="4"/>
  <c r="AG188" i="4" s="1" a="1"/>
  <c r="AG188" i="4" s="1"/>
  <c r="AC774" i="4"/>
  <c r="AC1362" i="4"/>
  <c r="AG1362" i="4" s="1" a="1"/>
  <c r="AG1362" i="4" s="1"/>
  <c r="AC63" i="4"/>
  <c r="AG63" i="4" s="1" a="1"/>
  <c r="AG63" i="4" s="1"/>
  <c r="AC124" i="4"/>
  <c r="AG124" i="4" s="1" a="1"/>
  <c r="AG124" i="4" s="1"/>
  <c r="AC1417" i="4"/>
  <c r="AG1417" i="4" s="1" a="1"/>
  <c r="AG1417" i="4" s="1"/>
  <c r="AC1138" i="4"/>
  <c r="AG1138" i="4" s="1" a="1"/>
  <c r="AG1138" i="4" s="1"/>
  <c r="AC410" i="4"/>
  <c r="AG410" i="4" s="1" a="1"/>
  <c r="AG410" i="4" s="1"/>
  <c r="AC601" i="4"/>
  <c r="AG601" i="4" s="1" a="1"/>
  <c r="AG601" i="4" s="1"/>
  <c r="AC321" i="4"/>
  <c r="AG321" i="4" s="1" a="1"/>
  <c r="AG321" i="4" s="1"/>
  <c r="AC352" i="4"/>
  <c r="AG352" i="4" s="1" a="1"/>
  <c r="AG352" i="4" s="1"/>
  <c r="AC649" i="4"/>
  <c r="AG649" i="4" s="1" a="1"/>
  <c r="AG649" i="4" s="1"/>
  <c r="AC605" i="4"/>
  <c r="AG605" i="4" s="1" a="1"/>
  <c r="AG605" i="4" s="1"/>
  <c r="AC909" i="4"/>
  <c r="AG909" i="4" s="1" a="1"/>
  <c r="AG909" i="4" s="1"/>
  <c r="AC1288" i="4"/>
  <c r="AG1288" i="4" s="1" a="1"/>
  <c r="AG1288" i="4" s="1"/>
  <c r="AC521" i="4"/>
  <c r="AG521" i="4" s="1" a="1"/>
  <c r="AG521" i="4" s="1"/>
  <c r="AC1293" i="4"/>
  <c r="AG1293" i="4" s="1" a="1"/>
  <c r="AG1293" i="4" s="1"/>
  <c r="AC370" i="4"/>
  <c r="AG370" i="4" s="1" a="1"/>
  <c r="AG370" i="4" s="1"/>
  <c r="AC1170" i="4"/>
  <c r="AG1170" i="4" s="1" a="1"/>
  <c r="AG1170" i="4" s="1"/>
  <c r="AC837" i="4"/>
  <c r="AG837" i="4" s="1" a="1"/>
  <c r="AG837" i="4" s="1"/>
  <c r="AC419" i="4"/>
  <c r="AG419" i="4" s="1" a="1"/>
  <c r="AG419" i="4" s="1"/>
  <c r="AC88" i="4"/>
  <c r="AG88" i="4" s="1" a="1"/>
  <c r="AG88" i="4" s="1"/>
  <c r="AC356" i="4"/>
  <c r="AG356" i="4" s="1" a="1"/>
  <c r="AG356" i="4" s="1"/>
  <c r="AC402" i="4"/>
  <c r="AG402" i="4" s="1" a="1"/>
  <c r="AG402" i="4" s="1"/>
  <c r="AC1113" i="4"/>
  <c r="AG1113" i="4" s="1" a="1"/>
  <c r="AG1113" i="4" s="1"/>
  <c r="AC368" i="4"/>
  <c r="AG368" i="4" s="1" a="1"/>
  <c r="AG368" i="4" s="1"/>
  <c r="AC1300" i="4"/>
  <c r="AG1300" i="4" s="1" a="1"/>
  <c r="AG1300" i="4" s="1"/>
  <c r="AC1275" i="4"/>
  <c r="AG1275" i="4" s="1" a="1"/>
  <c r="AG1275" i="4" s="1"/>
  <c r="AC980" i="4"/>
  <c r="AG980" i="4" s="1" a="1"/>
  <c r="AG980" i="4" s="1"/>
  <c r="AC1167" i="4"/>
  <c r="AG1167" i="4" s="1" a="1"/>
  <c r="AG1167" i="4" s="1"/>
  <c r="AC1157" i="4"/>
  <c r="AG1157" i="4" s="1" a="1"/>
  <c r="AG1157" i="4" s="1"/>
  <c r="AC309" i="4"/>
  <c r="AG309" i="4" s="1" a="1"/>
  <c r="AG309" i="4" s="1"/>
  <c r="AC66" i="4"/>
  <c r="AG66" i="4" s="1" a="1"/>
  <c r="AG66" i="4" s="1"/>
  <c r="AC501" i="4"/>
  <c r="AG501" i="4" s="1" a="1"/>
  <c r="AG501" i="4" s="1"/>
  <c r="AC864" i="4"/>
  <c r="AG864" i="4" s="1" a="1"/>
  <c r="AG864" i="4" s="1"/>
  <c r="AC991" i="4"/>
  <c r="AG991" i="4" s="1" a="1"/>
  <c r="AG991" i="4" s="1"/>
  <c r="AC1068" i="4"/>
  <c r="AG1068" i="4" s="1" a="1"/>
  <c r="AG1068" i="4" s="1"/>
  <c r="AC637" i="4"/>
  <c r="AG637" i="4" s="1" a="1"/>
  <c r="AG637" i="4" s="1"/>
  <c r="AC1134" i="4"/>
  <c r="AG1134" i="4" s="1" a="1"/>
  <c r="AG1134" i="4" s="1"/>
  <c r="AC1355" i="4"/>
  <c r="AG1355" i="4" s="1" a="1"/>
  <c r="AG1355" i="4" s="1"/>
  <c r="AC1181" i="4"/>
  <c r="AG1181" i="4" s="1" a="1"/>
  <c r="AG1181" i="4" s="1"/>
  <c r="AC1286" i="4"/>
  <c r="AG1286" i="4" s="1" a="1"/>
  <c r="AG1286" i="4" s="1"/>
  <c r="AC163" i="4"/>
  <c r="AG163" i="4" s="1" a="1"/>
  <c r="AG163" i="4" s="1"/>
  <c r="AC596" i="4"/>
  <c r="AG596" i="4" s="1" a="1"/>
  <c r="AG596" i="4" s="1"/>
  <c r="AC1268" i="4"/>
  <c r="AG1268" i="4" s="1" a="1"/>
  <c r="AG1268" i="4" s="1"/>
  <c r="AC564" i="4"/>
  <c r="AG564" i="4" s="1" a="1"/>
  <c r="AG564" i="4" s="1"/>
  <c r="AC1319" i="4"/>
  <c r="AG1319" i="4" s="1" a="1"/>
  <c r="AG1319" i="4" s="1"/>
  <c r="AC766" i="4"/>
  <c r="AG766" i="4" s="1" a="1"/>
  <c r="AG766" i="4" s="1"/>
  <c r="AC1434" i="4"/>
  <c r="AG1434" i="4" s="1" a="1"/>
  <c r="AG1434" i="4" s="1"/>
  <c r="AC1022" i="4"/>
  <c r="AG1022" i="4" s="1" a="1"/>
  <c r="AG1022" i="4" s="1"/>
  <c r="AC53" i="4"/>
  <c r="AG53" i="4" s="1" a="1"/>
  <c r="AG53" i="4" s="1"/>
  <c r="AC590" i="4"/>
  <c r="AG590" i="4" s="1" a="1"/>
  <c r="AG590" i="4" s="1"/>
  <c r="AC1084" i="4"/>
  <c r="AG1084" i="4" s="1" a="1"/>
  <c r="AG1084" i="4" s="1"/>
  <c r="AC674" i="4"/>
  <c r="AG674" i="4" s="1" a="1"/>
  <c r="AG674" i="4" s="1"/>
  <c r="AC1411" i="4"/>
  <c r="AG1411" i="4" s="1" a="1"/>
  <c r="AG1411" i="4" s="1"/>
  <c r="AC1395" i="4"/>
  <c r="AG1395" i="4" s="1" a="1"/>
  <c r="AG1395" i="4" s="1"/>
  <c r="AC628" i="4"/>
  <c r="AG628" i="4" s="1" a="1"/>
  <c r="AG628" i="4" s="1"/>
  <c r="AC1414" i="4"/>
  <c r="AG1414" i="4" s="1" a="1"/>
  <c r="AG1414" i="4" s="1"/>
  <c r="AC329" i="4"/>
  <c r="AG329" i="4" s="1" a="1"/>
  <c r="AG329" i="4" s="1"/>
  <c r="AC1325" i="4"/>
  <c r="AG1325" i="4" s="1" a="1"/>
  <c r="AG1325" i="4" s="1"/>
  <c r="AC105" i="4"/>
  <c r="AG105" i="4" s="1" a="1"/>
  <c r="AG105" i="4" s="1"/>
  <c r="AC183" i="4"/>
  <c r="AG183" i="4" s="1" a="1"/>
  <c r="AG183" i="4" s="1"/>
  <c r="AC131" i="4"/>
  <c r="AC653" i="4"/>
  <c r="AG653" i="4" s="1" a="1"/>
  <c r="AG653" i="4" s="1"/>
  <c r="AC813" i="4"/>
  <c r="AG813" i="4" s="1" a="1"/>
  <c r="AG813" i="4" s="1"/>
  <c r="AC1091" i="4"/>
  <c r="AG1091" i="4" s="1" a="1"/>
  <c r="AG1091" i="4" s="1"/>
  <c r="AC863" i="4"/>
  <c r="AG863" i="4" s="1" a="1"/>
  <c r="AG863" i="4" s="1"/>
  <c r="AC198" i="4"/>
  <c r="AG198" i="4" s="1" a="1"/>
  <c r="AG198" i="4" s="1"/>
  <c r="AC92" i="4"/>
  <c r="AG92" i="4" s="1" a="1"/>
  <c r="AG92" i="4" s="1"/>
  <c r="AC563" i="4"/>
  <c r="AG563" i="4" s="1" a="1"/>
  <c r="AG563" i="4" s="1"/>
  <c r="AC255" i="4"/>
  <c r="AG255" i="4" s="1" a="1"/>
  <c r="AG255" i="4" s="1"/>
  <c r="AC384" i="4"/>
  <c r="AG384" i="4" s="1" a="1"/>
  <c r="AG384" i="4" s="1"/>
  <c r="AC391" i="4"/>
  <c r="AG391" i="4" s="1" a="1"/>
  <c r="AG391" i="4" s="1"/>
  <c r="AC1280" i="4"/>
  <c r="AG1280" i="4" s="1" a="1"/>
  <c r="AG1280" i="4" s="1"/>
  <c r="AC372" i="4"/>
  <c r="AG372" i="4" s="1" a="1"/>
  <c r="AG372" i="4" s="1"/>
  <c r="AC706" i="4"/>
  <c r="AG706" i="4" s="1" a="1"/>
  <c r="AG706" i="4" s="1"/>
  <c r="AC1048" i="4"/>
  <c r="AG1048" i="4" s="1" a="1"/>
  <c r="AG1048" i="4" s="1"/>
  <c r="AC1126" i="4"/>
  <c r="AG1126" i="4" s="1" a="1"/>
  <c r="AG1126" i="4" s="1"/>
  <c r="AC186" i="4"/>
  <c r="AG186" i="4" s="1" a="1"/>
  <c r="AG186" i="4" s="1"/>
  <c r="AC911" i="4"/>
  <c r="AG911" i="4" s="1" a="1"/>
  <c r="AG911" i="4" s="1"/>
  <c r="AC16" i="4"/>
  <c r="AG16" i="4" s="1" a="1"/>
  <c r="AG16" i="4" s="1"/>
  <c r="AC18" i="4"/>
  <c r="AG18" i="4" s="1" a="1"/>
  <c r="AG18" i="4" s="1"/>
  <c r="AC318" i="4"/>
  <c r="AG318" i="4" s="1" a="1"/>
  <c r="AG318" i="4" s="1"/>
  <c r="AC121" i="4"/>
  <c r="AG121" i="4" s="1" a="1"/>
  <c r="AG121" i="4" s="1"/>
  <c r="AC398" i="4"/>
  <c r="AG398" i="4" s="1" a="1"/>
  <c r="AG398" i="4" s="1"/>
  <c r="AC517" i="4"/>
  <c r="AG517" i="4" s="1" a="1"/>
  <c r="AG517" i="4" s="1"/>
  <c r="AC855" i="4"/>
  <c r="AG855" i="4" s="1" a="1"/>
  <c r="AG855" i="4" s="1"/>
  <c r="AC553" i="4"/>
  <c r="AC1184" i="4"/>
  <c r="AG1184" i="4" s="1" a="1"/>
  <c r="AG1184" i="4" s="1"/>
  <c r="AC799" i="4"/>
  <c r="AG799" i="4" s="1" a="1"/>
  <c r="AG799" i="4" s="1"/>
  <c r="AC1357" i="4"/>
  <c r="AG1357" i="4" s="1" a="1"/>
  <c r="AG1357" i="4" s="1"/>
  <c r="AC448" i="4"/>
  <c r="AG448" i="4" s="1" a="1"/>
  <c r="AG448" i="4" s="1"/>
  <c r="AC1427" i="4"/>
  <c r="AG1427" i="4" s="1" a="1"/>
  <c r="AG1427" i="4" s="1"/>
  <c r="AC170" i="4"/>
  <c r="AG170" i="4" s="1" a="1"/>
  <c r="AG170" i="4" s="1"/>
  <c r="AC20" i="4"/>
  <c r="AG20" i="4" s="1" a="1"/>
  <c r="AG20" i="4" s="1"/>
  <c r="AC1272" i="4"/>
  <c r="AG1272" i="4" s="1" a="1"/>
  <c r="AG1272" i="4" s="1"/>
  <c r="AC480" i="4"/>
  <c r="AG480" i="4" s="1" a="1"/>
  <c r="AG480" i="4" s="1"/>
  <c r="AC625" i="4"/>
  <c r="AG625" i="4" s="1" a="1"/>
  <c r="AG625" i="4" s="1"/>
  <c r="AC593" i="4"/>
  <c r="AG593" i="4" s="1" a="1"/>
  <c r="AG593" i="4" s="1"/>
  <c r="AC1350" i="4"/>
  <c r="AG1350" i="4" s="1" a="1"/>
  <c r="AG1350" i="4" s="1"/>
  <c r="AC1351" i="4"/>
  <c r="AG1351" i="4" s="1" a="1"/>
  <c r="AG1351" i="4" s="1"/>
  <c r="AC1409" i="4"/>
  <c r="AG1409" i="4" s="1" a="1"/>
  <c r="AG1409" i="4" s="1"/>
  <c r="AC111" i="4"/>
  <c r="AG111" i="4" s="1" a="1"/>
  <c r="AG111" i="4" s="1"/>
  <c r="AC350" i="4"/>
  <c r="AG350" i="4" s="1" a="1"/>
  <c r="AG350" i="4" s="1"/>
  <c r="AC861" i="4"/>
  <c r="AG861" i="4" s="1" a="1"/>
  <c r="AG861" i="4" s="1"/>
  <c r="AC423" i="4"/>
  <c r="AG423" i="4" s="1" a="1"/>
  <c r="AG423" i="4" s="1"/>
  <c r="AC1116" i="4"/>
  <c r="AG1116" i="4" s="1" a="1"/>
  <c r="AG1116" i="4" s="1"/>
  <c r="AC636" i="4"/>
  <c r="AG636" i="4" s="1" a="1"/>
  <c r="AG636" i="4" s="1"/>
  <c r="AC320" i="4"/>
  <c r="AG320" i="4" s="1" a="1"/>
  <c r="AG320" i="4" s="1"/>
  <c r="AC912" i="4"/>
  <c r="AG912" i="4" s="1" a="1"/>
  <c r="AG912" i="4" s="1"/>
  <c r="AC127" i="4"/>
  <c r="AG127" i="4" s="1" a="1"/>
  <c r="AG127" i="4" s="1"/>
  <c r="AC949" i="4"/>
  <c r="AG949" i="4" s="1" a="1"/>
  <c r="AG949" i="4" s="1"/>
  <c r="AC438" i="4"/>
  <c r="AG438" i="4" s="1" a="1"/>
  <c r="AG438" i="4" s="1"/>
  <c r="AC810" i="4"/>
  <c r="AG810" i="4" s="1" a="1"/>
  <c r="AG810" i="4" s="1"/>
  <c r="AC1218" i="4"/>
  <c r="AG1218" i="4" s="1" a="1"/>
  <c r="AG1218" i="4" s="1"/>
  <c r="AC189" i="4"/>
  <c r="AG189" i="4" s="1" a="1"/>
  <c r="AG189" i="4" s="1"/>
  <c r="AC416" i="4"/>
  <c r="AG416" i="4" s="1" a="1"/>
  <c r="AG416" i="4" s="1"/>
  <c r="AC583" i="4"/>
  <c r="AG583" i="4" s="1" a="1"/>
  <c r="AG583" i="4" s="1"/>
  <c r="AC952" i="4"/>
  <c r="AG952" i="4" s="1" a="1"/>
  <c r="AG952" i="4" s="1"/>
  <c r="AC1006" i="4"/>
  <c r="AG1006" i="4" s="1" a="1"/>
  <c r="AG1006" i="4" s="1"/>
  <c r="AC633" i="4"/>
  <c r="AG633" i="4" s="1" a="1"/>
  <c r="AG633" i="4" s="1"/>
  <c r="AC1088" i="4"/>
  <c r="AG1088" i="4" s="1" a="1"/>
  <c r="AG1088" i="4" s="1"/>
  <c r="AC221" i="4"/>
  <c r="AG221" i="4" s="1" a="1"/>
  <c r="AG221" i="4" s="1"/>
  <c r="AC1265" i="4"/>
  <c r="AG1265" i="4" s="1" a="1"/>
  <c r="AG1265" i="4" s="1"/>
  <c r="AC592" i="4"/>
  <c r="AG592" i="4" s="1" a="1"/>
  <c r="AG592" i="4" s="1"/>
  <c r="AC1024" i="4"/>
  <c r="AG1024" i="4" s="1" a="1"/>
  <c r="AG1024" i="4" s="1"/>
  <c r="AC588" i="4"/>
  <c r="AG588" i="4" s="1" a="1"/>
  <c r="AG588" i="4" s="1"/>
  <c r="AC1202" i="4"/>
  <c r="AG1202" i="4" s="1" a="1"/>
  <c r="AG1202" i="4" s="1"/>
  <c r="AC819" i="4"/>
  <c r="AG819" i="4" s="1" a="1"/>
  <c r="AG819" i="4" s="1"/>
  <c r="AC1383" i="4"/>
  <c r="AG1383" i="4" s="1" a="1"/>
  <c r="AG1383" i="4" s="1"/>
  <c r="AC1158" i="4"/>
  <c r="AG1158" i="4" s="1" a="1"/>
  <c r="AG1158" i="4" s="1"/>
  <c r="AC134" i="4"/>
  <c r="AG134" i="4" s="1" a="1"/>
  <c r="AG134" i="4" s="1"/>
  <c r="AC340" i="4"/>
  <c r="AG340" i="4" s="1" a="1"/>
  <c r="AG340" i="4" s="1"/>
  <c r="AC821" i="4"/>
  <c r="AC497" i="4"/>
  <c r="AG497" i="4" s="1" a="1"/>
  <c r="AG497" i="4" s="1"/>
  <c r="AC1331" i="4"/>
  <c r="AG1331" i="4" s="1" a="1"/>
  <c r="AG1331" i="4" s="1"/>
  <c r="AC1123" i="4"/>
  <c r="AG1123" i="4" s="1" a="1"/>
  <c r="AG1123" i="4" s="1"/>
  <c r="AC247" i="4"/>
  <c r="AG247" i="4" s="1" a="1"/>
  <c r="AG247" i="4" s="1"/>
  <c r="AC477" i="4"/>
  <c r="AG477" i="4" s="1" a="1"/>
  <c r="AG477" i="4" s="1"/>
  <c r="AC117" i="4"/>
  <c r="AG117" i="4" s="1" a="1"/>
  <c r="AG117" i="4" s="1"/>
  <c r="AC624" i="4"/>
  <c r="AG624" i="4" s="1" a="1"/>
  <c r="AG624" i="4" s="1"/>
  <c r="AC682" i="4"/>
  <c r="AG682" i="4" s="1" a="1"/>
  <c r="AG682" i="4" s="1"/>
  <c r="AC513" i="4"/>
  <c r="AG513" i="4" s="1" a="1"/>
  <c r="AG513" i="4" s="1"/>
  <c r="AC1079" i="4"/>
  <c r="AG1079" i="4" s="1" a="1"/>
  <c r="AG1079" i="4" s="1"/>
  <c r="AC1094" i="4"/>
  <c r="AG1094" i="4" s="1" a="1"/>
  <c r="AG1094" i="4" s="1"/>
  <c r="AC1027" i="4"/>
  <c r="AG1027" i="4" s="1" a="1"/>
  <c r="AG1027" i="4" s="1"/>
  <c r="AC382" i="4"/>
  <c r="AG382" i="4" s="1" a="1"/>
  <c r="AG382" i="4" s="1"/>
  <c r="AC845" i="4"/>
  <c r="AG845" i="4" s="1" a="1"/>
  <c r="AG845" i="4" s="1"/>
  <c r="AC888" i="4"/>
  <c r="AG888" i="4" s="1" a="1"/>
  <c r="AG888" i="4" s="1"/>
  <c r="AC155" i="4"/>
  <c r="AG155" i="4" s="1" a="1"/>
  <c r="AG155" i="4" s="1"/>
  <c r="AC830" i="4"/>
  <c r="AG830" i="4" s="1" a="1"/>
  <c r="AG830" i="4" s="1"/>
  <c r="AC317" i="4"/>
  <c r="AG317" i="4" s="1" a="1"/>
  <c r="AG317" i="4" s="1"/>
  <c r="AC894" i="4"/>
  <c r="AG894" i="4" s="1" a="1"/>
  <c r="AG894" i="4" s="1"/>
  <c r="AC1003" i="4"/>
  <c r="AG1003" i="4" s="1" a="1"/>
  <c r="AG1003" i="4" s="1"/>
  <c r="AC824" i="4"/>
  <c r="AG824" i="4" s="1" a="1"/>
  <c r="AG824" i="4" s="1"/>
  <c r="AC217" i="4"/>
  <c r="AG217" i="4" s="1" a="1"/>
  <c r="AG217" i="4" s="1"/>
  <c r="AC549" i="4"/>
  <c r="AG549" i="4" s="1" a="1"/>
  <c r="AG549" i="4" s="1"/>
  <c r="AC1315" i="4"/>
  <c r="AG1315" i="4" s="1" a="1"/>
  <c r="AG1315" i="4" s="1"/>
  <c r="AC1109" i="4"/>
  <c r="AG1109" i="4" s="1" a="1"/>
  <c r="AG1109" i="4" s="1"/>
  <c r="AC1107" i="4"/>
  <c r="AG1107" i="4" s="1" a="1"/>
  <c r="AG1107" i="4" s="1"/>
  <c r="AC44" i="4"/>
  <c r="AG44" i="4" s="1" a="1"/>
  <c r="AG44" i="4" s="1"/>
  <c r="AC498" i="4"/>
  <c r="AG498" i="4" s="1" a="1"/>
  <c r="AG498" i="4" s="1"/>
  <c r="AC782" i="4"/>
  <c r="AG782" i="4" s="1" a="1"/>
  <c r="AG782" i="4" s="1"/>
  <c r="AC280" i="4"/>
  <c r="AG280" i="4" s="1" a="1"/>
  <c r="AG280" i="4" s="1"/>
  <c r="AC862" i="4"/>
  <c r="AG862" i="4" s="1" a="1"/>
  <c r="AG862" i="4" s="1"/>
  <c r="AC917" i="4"/>
  <c r="AG917" i="4" s="1" a="1"/>
  <c r="AG917" i="4" s="1"/>
  <c r="AC455" i="4"/>
  <c r="AG455" i="4" s="1" a="1"/>
  <c r="AG455" i="4" s="1"/>
  <c r="AC1110" i="4"/>
  <c r="AG1110" i="4" s="1" a="1"/>
  <c r="AG1110" i="4" s="1"/>
  <c r="AC995" i="4"/>
  <c r="AG995" i="4" s="1" a="1"/>
  <c r="AG995" i="4" s="1"/>
  <c r="AC1227" i="4"/>
  <c r="AG1227" i="4" s="1" a="1"/>
  <c r="AG1227" i="4" s="1"/>
  <c r="AC1039" i="4"/>
  <c r="AG1039" i="4" s="1" a="1"/>
  <c r="AG1039" i="4" s="1"/>
  <c r="AC285" i="4"/>
  <c r="AC311" i="4"/>
  <c r="AG311" i="4" s="1" a="1"/>
  <c r="AG311" i="4" s="1"/>
  <c r="AC380" i="4"/>
  <c r="AG380" i="4" s="1" a="1"/>
  <c r="AG380" i="4" s="1"/>
  <c r="AC1100" i="4"/>
  <c r="AG1100" i="4" s="1" a="1"/>
  <c r="AG1100" i="4" s="1"/>
  <c r="AC1149" i="4"/>
  <c r="AG1149" i="4" s="1" a="1"/>
  <c r="AG1149" i="4" s="1"/>
  <c r="AC1309" i="4"/>
  <c r="AG1309" i="4" s="1" a="1"/>
  <c r="AG1309" i="4" s="1"/>
  <c r="AC282" i="4"/>
  <c r="AG282" i="4" s="1" a="1"/>
  <c r="AG282" i="4" s="1"/>
  <c r="AC85" i="4"/>
  <c r="AC1114" i="4"/>
  <c r="AG1114" i="4" s="1" a="1"/>
  <c r="AG1114" i="4" s="1"/>
  <c r="AC920" i="4"/>
  <c r="AG920" i="4" s="1" a="1"/>
  <c r="AG920" i="4" s="1"/>
  <c r="AC1370" i="4"/>
  <c r="AG1370" i="4" s="1" a="1"/>
  <c r="AG1370" i="4" s="1"/>
  <c r="AC1007" i="4"/>
  <c r="AG1007" i="4" s="1" a="1"/>
  <c r="AG1007" i="4" s="1"/>
  <c r="AC959" i="4"/>
  <c r="AG959" i="4" s="1" a="1"/>
  <c r="AG959" i="4" s="1"/>
  <c r="AC1406" i="4"/>
  <c r="AG1406" i="4" s="1" a="1"/>
  <c r="AG1406" i="4" s="1"/>
  <c r="AC1394" i="4"/>
  <c r="AG1394" i="4" s="1" a="1"/>
  <c r="AG1394" i="4" s="1"/>
  <c r="AC1169" i="4"/>
  <c r="AG1169" i="4" s="1" a="1"/>
  <c r="AG1169" i="4" s="1"/>
  <c r="AC1212" i="4"/>
  <c r="AG1212" i="4" s="1" a="1"/>
  <c r="AG1212" i="4" s="1"/>
  <c r="AC230" i="4"/>
  <c r="AG230" i="4" s="1" a="1"/>
  <c r="AG230" i="4" s="1"/>
  <c r="AC262" i="4"/>
  <c r="AG262" i="4" s="1" a="1"/>
  <c r="AG262" i="4" s="1"/>
  <c r="AC525" i="4"/>
  <c r="AG525" i="4" s="1" a="1"/>
  <c r="AG525" i="4" s="1"/>
  <c r="AC1040" i="4"/>
  <c r="AG1040" i="4" s="1" a="1"/>
  <c r="AG1040" i="4" s="1"/>
  <c r="AC1323" i="4"/>
  <c r="AG1323" i="4" s="1" a="1"/>
  <c r="AG1323" i="4" s="1"/>
  <c r="AC678" i="4"/>
  <c r="AG678" i="4" s="1" a="1"/>
  <c r="AG678" i="4" s="1"/>
  <c r="AC1141" i="4"/>
  <c r="AG1141" i="4" s="1" a="1"/>
  <c r="AG1141" i="4" s="1"/>
  <c r="AC1281" i="4"/>
  <c r="AG1281" i="4" s="1" a="1"/>
  <c r="AG1281" i="4" s="1"/>
  <c r="AC156" i="4"/>
  <c r="AG156" i="4" s="1" a="1"/>
  <c r="AG156" i="4" s="1"/>
  <c r="AC641" i="4"/>
  <c r="AG641" i="4" s="1" a="1"/>
  <c r="AG641" i="4" s="1"/>
  <c r="AC292" i="4"/>
  <c r="AG292" i="4" s="1" a="1"/>
  <c r="AG292" i="4" s="1"/>
  <c r="AC958" i="4"/>
  <c r="AG958" i="4" s="1" a="1"/>
  <c r="AG958" i="4" s="1"/>
  <c r="AC1082" i="4"/>
  <c r="AG1082" i="4" s="1" a="1"/>
  <c r="AG1082" i="4" s="1"/>
  <c r="AC877" i="4"/>
  <c r="AG877" i="4" s="1" a="1"/>
  <c r="AG877" i="4" s="1"/>
  <c r="AC1054" i="4"/>
  <c r="AG1054" i="4" s="1" a="1"/>
  <c r="AG1054" i="4" s="1"/>
  <c r="AC1439" i="4"/>
  <c r="AG1439" i="4" s="1" a="1"/>
  <c r="AG1439" i="4" s="1"/>
  <c r="AC1200" i="4"/>
  <c r="AG1200" i="4" s="1" a="1"/>
  <c r="AG1200" i="4" s="1"/>
  <c r="AC337" i="4"/>
  <c r="AG337" i="4" s="1" a="1"/>
  <c r="AG337" i="4" s="1"/>
  <c r="AC644" i="4"/>
  <c r="AG644" i="4" s="1" a="1"/>
  <c r="AG644" i="4" s="1"/>
  <c r="AC770" i="4"/>
  <c r="AG770" i="4" s="1" a="1"/>
  <c r="AG770" i="4" s="1"/>
  <c r="AC1229" i="4"/>
  <c r="AG1229" i="4" s="1" a="1"/>
  <c r="AG1229" i="4" s="1"/>
  <c r="AC286" i="4"/>
  <c r="AG286" i="4" s="1" a="1"/>
  <c r="AG286" i="4" s="1"/>
  <c r="AC1192" i="4"/>
  <c r="AG1192" i="4" s="1" a="1"/>
  <c r="AG1192" i="4" s="1"/>
  <c r="AC537" i="4"/>
  <c r="AG537" i="4" s="1" a="1"/>
  <c r="AG537" i="4" s="1"/>
  <c r="AC54" i="4"/>
  <c r="AG54" i="4" s="1" a="1"/>
  <c r="AG54" i="4" s="1"/>
  <c r="AC144" i="4"/>
  <c r="AG144" i="4" s="1" a="1"/>
  <c r="AG144" i="4" s="1"/>
  <c r="AC926" i="4"/>
  <c r="AG926" i="4" s="1" a="1"/>
  <c r="AG926" i="4" s="1"/>
  <c r="AC396" i="4"/>
  <c r="AG396" i="4" s="1" a="1"/>
  <c r="AG396" i="4" s="1"/>
  <c r="AC1313" i="4"/>
  <c r="AG1313" i="4" s="1" a="1"/>
  <c r="AG1313" i="4" s="1"/>
  <c r="AC195" i="4"/>
  <c r="AG195" i="4" s="1" a="1"/>
  <c r="AG195" i="4" s="1"/>
  <c r="AC191" i="4"/>
  <c r="AC185" i="4"/>
  <c r="AG185" i="4" s="1" a="1"/>
  <c r="AG185" i="4" s="1"/>
  <c r="AC253" i="4"/>
  <c r="AG253" i="4" s="1" a="1"/>
  <c r="AG253" i="4" s="1"/>
  <c r="AC344" i="4"/>
  <c r="AG344" i="4" s="1" a="1"/>
  <c r="AG344" i="4" s="1"/>
  <c r="AC73" i="4"/>
  <c r="AG73" i="4" s="1" a="1"/>
  <c r="AG73" i="4" s="1"/>
  <c r="AC587" i="4"/>
  <c r="AG587" i="4" s="1" a="1"/>
  <c r="AG587" i="4" s="1"/>
  <c r="AC666" i="4"/>
  <c r="AG666" i="4" s="1" a="1"/>
  <c r="AG666" i="4" s="1"/>
  <c r="AC1131" i="4"/>
  <c r="AG1131" i="4" s="1" a="1"/>
  <c r="AG1131" i="4" s="1"/>
  <c r="AC413" i="4"/>
  <c r="AG413" i="4" s="1" a="1"/>
  <c r="AG413" i="4" s="1"/>
  <c r="AC1008" i="4"/>
  <c r="AG1008" i="4" s="1" a="1"/>
  <c r="AG1008" i="4" s="1"/>
  <c r="AC35" i="4"/>
  <c r="AG35" i="4" s="1" a="1"/>
  <c r="AG35" i="4" s="1"/>
  <c r="AC176" i="4"/>
  <c r="AG176" i="4" s="1" a="1"/>
  <c r="AG176" i="4" s="1"/>
  <c r="AC474" i="4"/>
  <c r="AG474" i="4" s="1" a="1"/>
  <c r="AG474" i="4" s="1"/>
  <c r="AC965" i="4"/>
  <c r="AC545" i="4"/>
  <c r="AG545" i="4" s="1" a="1"/>
  <c r="AG545" i="4" s="1"/>
  <c r="AC1135" i="4"/>
  <c r="AG1135" i="4" s="1" a="1"/>
  <c r="AG1135" i="4" s="1"/>
  <c r="AC374" i="4"/>
  <c r="AG374" i="4" s="1" a="1"/>
  <c r="AG374" i="4" s="1"/>
  <c r="AC887" i="4"/>
  <c r="AG887" i="4" s="1" a="1"/>
  <c r="AG887" i="4" s="1"/>
  <c r="AC893" i="4"/>
  <c r="AG893" i="4" s="1" a="1"/>
  <c r="AG893" i="4" s="1"/>
  <c r="AC1431" i="4"/>
  <c r="AG1431" i="4" s="1" a="1"/>
  <c r="AG1431" i="4" s="1"/>
  <c r="AC1062" i="4"/>
  <c r="AG1062" i="4" s="1" a="1"/>
  <c r="AG1062" i="4" s="1"/>
  <c r="AC1347" i="4"/>
  <c r="AG1347" i="4" s="1" a="1"/>
  <c r="AG1347" i="4" s="1"/>
  <c r="AC1377" i="4"/>
  <c r="AG1377" i="4" s="1" a="1"/>
  <c r="AG1377" i="4" s="1"/>
  <c r="AC139" i="4"/>
  <c r="AG139" i="4" s="1" a="1"/>
  <c r="AG139" i="4" s="1"/>
  <c r="AC22" i="4"/>
  <c r="AG22" i="4" s="1" a="1"/>
  <c r="AG22" i="4" s="1"/>
  <c r="AC574" i="4"/>
  <c r="AC1038" i="4"/>
  <c r="AG1038" i="4" s="1" a="1"/>
  <c r="AG1038" i="4" s="1"/>
  <c r="AC556" i="4"/>
  <c r="AG556" i="4" s="1" a="1"/>
  <c r="AG556" i="4" s="1"/>
  <c r="AC1012" i="4"/>
  <c r="AG1012" i="4" s="1" a="1"/>
  <c r="AG1012" i="4" s="1"/>
  <c r="AC1402" i="4"/>
  <c r="AG1402" i="4" s="1" a="1"/>
  <c r="AG1402" i="4" s="1"/>
  <c r="AC1311" i="4"/>
  <c r="AG1311" i="4" s="1" a="1"/>
  <c r="AG1311" i="4" s="1"/>
  <c r="AC1367" i="4"/>
  <c r="AG1367" i="4" s="1" a="1"/>
  <c r="AG1367" i="4" s="1"/>
  <c r="AC1154" i="4"/>
  <c r="AG1154" i="4" s="1" a="1"/>
  <c r="AG1154" i="4" s="1"/>
  <c r="AC28" i="4"/>
  <c r="AG28" i="4" s="1" a="1"/>
  <c r="AG28" i="4" s="1"/>
  <c r="AC60" i="4"/>
  <c r="AG60" i="4" s="1" a="1"/>
  <c r="AG60" i="4" s="1"/>
  <c r="AC334" i="4"/>
  <c r="AG334" i="4" s="1" a="1"/>
  <c r="AG334" i="4" s="1"/>
  <c r="AC612" i="4"/>
  <c r="AG612" i="4" s="1" a="1"/>
  <c r="AG612" i="4" s="1"/>
  <c r="AC1193" i="4"/>
  <c r="AG1193" i="4" s="1" a="1"/>
  <c r="AG1193" i="4" s="1"/>
  <c r="AC314" i="4"/>
  <c r="AG314" i="4" s="1" a="1"/>
  <c r="AG314" i="4" s="1"/>
  <c r="AC1120" i="4"/>
  <c r="AG1120" i="4" s="1" a="1"/>
  <c r="AG1120" i="4" s="1"/>
  <c r="AC277" i="4"/>
  <c r="AG277" i="4" s="1" a="1"/>
  <c r="AG277" i="4" s="1"/>
  <c r="AC1243" i="4"/>
  <c r="AG1243" i="4" s="1" a="1"/>
  <c r="AG1243" i="4" s="1"/>
  <c r="AC261" i="4"/>
  <c r="AG261" i="4" s="1" a="1"/>
  <c r="AG261" i="4" s="1"/>
  <c r="AC560" i="4"/>
  <c r="AG560" i="4" s="1" a="1"/>
  <c r="AG560" i="4" s="1"/>
  <c r="AC661" i="4"/>
  <c r="AG661" i="4" s="1" a="1"/>
  <c r="AG661" i="4" s="1"/>
  <c r="AC829" i="4"/>
  <c r="AG829" i="4" s="1" a="1"/>
  <c r="AG829" i="4" s="1"/>
  <c r="AC1042" i="4"/>
  <c r="AG1042" i="4" s="1" a="1"/>
  <c r="AG1042" i="4" s="1"/>
  <c r="AC1145" i="4"/>
  <c r="AG1145" i="4" s="1" a="1"/>
  <c r="AG1145" i="4" s="1"/>
  <c r="AC218" i="4"/>
  <c r="AG218" i="4" s="1" a="1"/>
  <c r="AG218" i="4" s="1"/>
  <c r="AC406" i="4"/>
  <c r="AG406" i="4" s="1" a="1"/>
  <c r="AG406" i="4" s="1"/>
  <c r="AC343" i="4"/>
  <c r="AG343" i="4" s="1" a="1"/>
  <c r="AG343" i="4" s="1"/>
  <c r="AC533" i="4"/>
  <c r="AG533" i="4" s="1" a="1"/>
  <c r="AG533" i="4" s="1"/>
  <c r="AC1143" i="4"/>
  <c r="AG1143" i="4" s="1" a="1"/>
  <c r="AG1143" i="4" s="1"/>
  <c r="AC650" i="4"/>
  <c r="AG650" i="4" s="1" a="1"/>
  <c r="AG650" i="4" s="1"/>
  <c r="AC632" i="4"/>
  <c r="AG632" i="4" s="1" a="1"/>
  <c r="AG632" i="4" s="1"/>
  <c r="AC1010" i="4"/>
  <c r="AG1010" i="4" s="1" a="1"/>
  <c r="AG1010" i="4" s="1"/>
  <c r="AC1330" i="4"/>
  <c r="AG1330" i="4" s="1" a="1"/>
  <c r="AG1330" i="4" s="1"/>
  <c r="AC1342" i="4"/>
  <c r="AG1342" i="4" s="1" a="1"/>
  <c r="AG1342" i="4" s="1"/>
  <c r="AC665" i="4"/>
  <c r="AG665" i="4" s="1" a="1"/>
  <c r="AG665" i="4" s="1"/>
  <c r="AC1071" i="4"/>
  <c r="AG1071" i="4" s="1" a="1"/>
  <c r="AG1071" i="4" s="1"/>
  <c r="AC698" i="4"/>
  <c r="AG698" i="4" s="1" a="1"/>
  <c r="AG698" i="4" s="1"/>
  <c r="AC59" i="4"/>
  <c r="AG59" i="4" s="1" a="1"/>
  <c r="AG59" i="4" s="1"/>
  <c r="AC925" i="4"/>
  <c r="AG925" i="4" s="1" a="1"/>
  <c r="AG925" i="4" s="1"/>
  <c r="AC47" i="4"/>
  <c r="AG47" i="4" s="1" a="1"/>
  <c r="AG47" i="4" s="1"/>
  <c r="AC801" i="4"/>
  <c r="AG801" i="4" s="1" a="1"/>
  <c r="AG801" i="4" s="1"/>
  <c r="AC805" i="4"/>
  <c r="AG805" i="4" s="1" a="1"/>
  <c r="AG805" i="4" s="1"/>
  <c r="AC1190" i="4"/>
  <c r="AG1190" i="4" s="1" a="1"/>
  <c r="AG1190" i="4" s="1"/>
  <c r="AC138" i="4"/>
  <c r="AG138" i="4" s="1" a="1"/>
  <c r="AG138" i="4" s="1"/>
  <c r="AC1256" i="4"/>
  <c r="AG1256" i="4" s="1" a="1"/>
  <c r="AG1256" i="4" s="1"/>
  <c r="AC143" i="4"/>
  <c r="AG143" i="4" s="1" a="1"/>
  <c r="AG143" i="4" s="1"/>
  <c r="AC504" i="4"/>
  <c r="AG504" i="4" s="1" a="1"/>
  <c r="AG504" i="4" s="1"/>
  <c r="AC1108" i="4"/>
  <c r="AG1108" i="4" s="1" a="1"/>
  <c r="AG1108" i="4" s="1"/>
  <c r="AC640" i="4"/>
  <c r="AG640" i="4" s="1" a="1"/>
  <c r="AG640" i="4" s="1"/>
  <c r="AC171" i="4"/>
  <c r="AC586" i="4"/>
  <c r="AG586" i="4" s="1" a="1"/>
  <c r="AG586" i="4" s="1"/>
  <c r="AC378" i="4"/>
  <c r="AG378" i="4" s="1" a="1"/>
  <c r="AG378" i="4" s="1"/>
  <c r="AC1253" i="4"/>
  <c r="AG1253" i="4" s="1" a="1"/>
  <c r="AG1253" i="4" s="1"/>
  <c r="AC880" i="4"/>
  <c r="AG880" i="4" s="1" a="1"/>
  <c r="AG880" i="4" s="1"/>
  <c r="AC1302" i="4"/>
  <c r="AG1302" i="4" s="1" a="1"/>
  <c r="AG1302" i="4" s="1"/>
  <c r="AC927" i="4"/>
  <c r="AG927" i="4" s="1" a="1"/>
  <c r="AG927" i="4" s="1"/>
  <c r="AC115" i="4"/>
  <c r="AG115" i="4" s="1" a="1"/>
  <c r="AG115" i="4" s="1"/>
  <c r="AC432" i="4"/>
  <c r="AG432" i="4" s="1" a="1"/>
  <c r="AG432" i="4" s="1"/>
  <c r="AC506" i="4"/>
  <c r="AG506" i="4" s="1" a="1"/>
  <c r="AG506" i="4" s="1"/>
  <c r="AC984" i="4"/>
  <c r="AG984" i="4" s="1" a="1"/>
  <c r="AG984" i="4" s="1"/>
  <c r="AC1343" i="4"/>
  <c r="AG1343" i="4" s="1" a="1"/>
  <c r="AG1343" i="4" s="1"/>
  <c r="AC1173" i="4"/>
  <c r="AG1173" i="4" s="1" a="1"/>
  <c r="AG1173" i="4" s="1"/>
  <c r="AC97" i="4"/>
  <c r="AG97" i="4" s="1" a="1"/>
  <c r="AG97" i="4" s="1"/>
  <c r="AC441" i="4"/>
  <c r="AG441" i="4" s="1" a="1"/>
  <c r="AG441" i="4" s="1"/>
  <c r="AC492" i="4"/>
  <c r="AG492" i="4" s="1" a="1"/>
  <c r="AG492" i="4" s="1"/>
  <c r="AC79" i="4"/>
  <c r="AG79" i="4" s="1" a="1"/>
  <c r="AG79" i="4" s="1"/>
  <c r="AC265" i="4"/>
  <c r="AG265" i="4" s="1" a="1"/>
  <c r="AG265" i="4" s="1"/>
  <c r="AC609" i="4"/>
  <c r="AG609" i="4" s="1" a="1"/>
  <c r="AG609" i="4" s="1"/>
  <c r="AC685" i="4"/>
  <c r="AG685" i="4" s="1" a="1"/>
  <c r="AG685" i="4" s="1"/>
  <c r="AC1104" i="4"/>
  <c r="AG1104" i="4" s="1" a="1"/>
  <c r="AG1104" i="4" s="1"/>
  <c r="AC1092" i="4"/>
  <c r="AG1092" i="4" s="1" a="1"/>
  <c r="AG1092" i="4" s="1"/>
  <c r="AC1183" i="4"/>
  <c r="AG1183" i="4" s="1" a="1"/>
  <c r="AG1183" i="4" s="1"/>
  <c r="AC1363" i="4"/>
  <c r="AG1363" i="4" s="1" a="1"/>
  <c r="AG1363" i="4" s="1"/>
  <c r="AC693" i="4"/>
  <c r="AG693" i="4" s="1" a="1"/>
  <c r="AG693" i="4" s="1"/>
  <c r="AC56" i="4"/>
  <c r="AG56" i="4" s="1" a="1"/>
  <c r="AG56" i="4" s="1"/>
  <c r="AC24" i="4"/>
  <c r="AG24" i="4" s="1" a="1"/>
  <c r="AG24" i="4" s="1"/>
  <c r="AC135" i="4"/>
  <c r="AG135" i="4" s="1" a="1"/>
  <c r="AG135" i="4" s="1"/>
  <c r="AC1023" i="4"/>
  <c r="AG1023" i="4" s="1" a="1"/>
  <c r="AG1023" i="4" s="1"/>
  <c r="AC541" i="4"/>
  <c r="AG541" i="4" s="1" a="1"/>
  <c r="AG541" i="4" s="1"/>
  <c r="AC1201" i="4"/>
  <c r="AG1201" i="4" s="1" a="1"/>
  <c r="AG1201" i="4" s="1"/>
  <c r="AC941" i="4"/>
  <c r="AG941" i="4" s="1" a="1"/>
  <c r="AG941" i="4" s="1"/>
  <c r="AC1016" i="4"/>
  <c r="AG1016" i="4" s="1" a="1"/>
  <c r="AG1016" i="4" s="1"/>
  <c r="AC1052" i="4"/>
  <c r="AG1052" i="4" s="1" a="1"/>
  <c r="AG1052" i="4" s="1"/>
  <c r="AC1221" i="4"/>
  <c r="AC315" i="4"/>
  <c r="AG315" i="4" s="1" a="1"/>
  <c r="AG315" i="4" s="1"/>
  <c r="AC580" i="4"/>
  <c r="AG580" i="4" s="1" a="1"/>
  <c r="AG580" i="4" s="1"/>
  <c r="AC618" i="4"/>
  <c r="AG618" i="4" s="1" a="1"/>
  <c r="AG618" i="4" s="1"/>
  <c r="AC555" i="4"/>
  <c r="AG555" i="4" s="1" a="1"/>
  <c r="AG555" i="4" s="1"/>
  <c r="AC565" i="4"/>
  <c r="AG565" i="4" s="1" a="1"/>
  <c r="AG565" i="4" s="1"/>
  <c r="AC1421" i="4"/>
  <c r="AG1421" i="4" s="1" a="1"/>
  <c r="AG1421" i="4" s="1"/>
  <c r="AC175" i="4"/>
  <c r="AG175" i="4" s="1" a="1"/>
  <c r="AG175" i="4" s="1"/>
  <c r="AC226" i="4"/>
  <c r="AG226" i="4" s="1" a="1"/>
  <c r="AG226" i="4" s="1"/>
  <c r="AC237" i="4"/>
  <c r="AG237" i="4" s="1" a="1"/>
  <c r="AG237" i="4" s="1"/>
  <c r="AC1314" i="4"/>
  <c r="AG1314" i="4" s="1" a="1"/>
  <c r="AG1314" i="4" s="1"/>
  <c r="AC462" i="4"/>
  <c r="AG462" i="4" s="1" a="1"/>
  <c r="AG462" i="4" s="1"/>
  <c r="AC1385" i="4"/>
  <c r="AG1385" i="4" s="1" a="1"/>
  <c r="AG1385" i="4" s="1"/>
  <c r="AC1419" i="4"/>
  <c r="AG1419" i="4" s="1" a="1"/>
  <c r="AG1419" i="4" s="1"/>
  <c r="AC1055" i="4"/>
  <c r="AG1055" i="4" s="1" a="1"/>
  <c r="AG1055" i="4" s="1"/>
  <c r="AC140" i="4"/>
  <c r="AG140" i="4" s="1" a="1"/>
  <c r="AG140" i="4" s="1"/>
  <c r="AC394" i="4"/>
  <c r="AG394" i="4" s="1" a="1"/>
  <c r="AG394" i="4" s="1"/>
  <c r="AC32" i="4"/>
  <c r="AG32" i="4" s="1" a="1"/>
  <c r="AG32" i="4" s="1"/>
  <c r="AC1387" i="4"/>
  <c r="AG1387" i="4" s="1" a="1"/>
  <c r="AG1387" i="4" s="1"/>
  <c r="AO1271" i="4" l="1"/>
  <c r="AO150" i="4"/>
  <c r="AO263" i="4"/>
  <c r="AO1098" i="4"/>
  <c r="AO1258" i="4"/>
  <c r="AO1399" i="4"/>
  <c r="AO718" i="4"/>
  <c r="AO978" i="4"/>
  <c r="AO1218" i="4"/>
  <c r="AO1130" i="4"/>
  <c r="AO1405" i="4"/>
  <c r="AO1374" i="4"/>
  <c r="AO681" i="4"/>
  <c r="AO1141" i="4"/>
  <c r="AO1427" i="4"/>
  <c r="AO393" i="4"/>
  <c r="AO492" i="4"/>
  <c r="AO1281" i="4"/>
  <c r="AO853" i="4"/>
  <c r="AO1375" i="4"/>
  <c r="AO670" i="4"/>
  <c r="AO444" i="4"/>
  <c r="AO948" i="4"/>
  <c r="AO1110" i="4"/>
  <c r="AO1056" i="4"/>
  <c r="AO185" i="4"/>
  <c r="AO1036" i="4"/>
  <c r="AO673" i="4"/>
  <c r="AO418" i="4"/>
  <c r="AO137" i="4"/>
  <c r="AO264" i="4"/>
  <c r="AO858" i="4"/>
  <c r="AO965" i="4"/>
  <c r="AO902" i="4"/>
  <c r="AO540" i="4"/>
  <c r="AO572" i="4"/>
  <c r="AO903" i="4"/>
  <c r="AO976" i="4"/>
  <c r="AO924" i="4"/>
  <c r="AO445" i="4"/>
  <c r="AO1055" i="4"/>
  <c r="AO550" i="4"/>
  <c r="AO1145" i="4"/>
  <c r="AO895" i="4"/>
  <c r="AO632" i="4"/>
  <c r="AO877" i="4"/>
  <c r="AO739" i="4"/>
  <c r="AO1312" i="4"/>
  <c r="AO652" i="4"/>
  <c r="AO223" i="4"/>
  <c r="AO1235" i="4"/>
  <c r="AO829" i="4"/>
  <c r="AO504" i="4"/>
  <c r="AO96" i="4"/>
  <c r="AO1297" i="4"/>
  <c r="AO1054" i="4"/>
  <c r="AO455" i="4"/>
  <c r="AO48" i="4"/>
  <c r="AO141" i="4"/>
  <c r="AO1135" i="4"/>
  <c r="AO326" i="4"/>
  <c r="AO170" i="4"/>
  <c r="AO252" i="4"/>
  <c r="AO1027" i="4"/>
  <c r="AO988" i="4"/>
  <c r="AO1169" i="4"/>
  <c r="AO1331" i="4"/>
  <c r="AO665" i="4"/>
  <c r="AO105" i="4"/>
  <c r="AO1305" i="4"/>
  <c r="AO108" i="4"/>
  <c r="AO201" i="4"/>
  <c r="AO142" i="4"/>
  <c r="AO583" i="4"/>
  <c r="AO1196" i="4"/>
  <c r="AO1082" i="4"/>
  <c r="AO291" i="4"/>
  <c r="AO104" i="4"/>
  <c r="AO420" i="4"/>
  <c r="AO1060" i="4"/>
  <c r="AO795" i="4"/>
  <c r="AO135" i="4"/>
  <c r="AO765" i="4"/>
  <c r="AO243" i="4"/>
  <c r="AO585" i="4"/>
  <c r="AO245" i="4"/>
  <c r="AO766" i="4"/>
  <c r="AO1213" i="4"/>
  <c r="AO980" i="4"/>
  <c r="AO574" i="4"/>
  <c r="AO301" i="4"/>
  <c r="AO1314" i="4"/>
  <c r="AO1178" i="4"/>
  <c r="AO602" i="4"/>
  <c r="AO189" i="4"/>
  <c r="AO770" i="4"/>
  <c r="AO1142" i="4"/>
  <c r="AO986" i="4"/>
  <c r="AO820" i="4"/>
  <c r="AO277" i="4"/>
  <c r="AO1269" i="4"/>
  <c r="AO875" i="4"/>
  <c r="AO127" i="4"/>
  <c r="AO1194" i="4"/>
  <c r="AO1162" i="4"/>
  <c r="AO294" i="4"/>
  <c r="AO451" i="4"/>
  <c r="AO190" i="4"/>
  <c r="AO962" i="4"/>
  <c r="AO286" i="4"/>
  <c r="AO1101" i="4"/>
  <c r="AO166" i="4"/>
  <c r="AO46" i="4"/>
  <c r="AO214" i="4"/>
  <c r="AO211" i="4"/>
  <c r="AO314" i="4"/>
  <c r="AO645" i="4"/>
  <c r="AO433" i="4"/>
  <c r="AO1063" i="4"/>
  <c r="AO45" i="4"/>
  <c r="AO333" i="4"/>
  <c r="AO480" i="4"/>
  <c r="AO1308" i="4"/>
  <c r="AO1277" i="4"/>
  <c r="AO846" i="4"/>
  <c r="AO408" i="4"/>
  <c r="AO42" i="4"/>
  <c r="AO871" i="4"/>
  <c r="AO1204" i="4"/>
  <c r="AO1075" i="4"/>
  <c r="AO179" i="4"/>
  <c r="AO869" i="4"/>
  <c r="AO1108" i="4"/>
  <c r="AO1353" i="4"/>
  <c r="AO312" i="4"/>
  <c r="AO1434" i="4"/>
  <c r="AO25" i="4"/>
  <c r="AO1379" i="4"/>
  <c r="AO643" i="4"/>
  <c r="AO825" i="4"/>
  <c r="AO793" i="4"/>
  <c r="AO161" i="4"/>
  <c r="AO1068" i="4"/>
  <c r="AO1338" i="4"/>
  <c r="AO1089" i="4"/>
  <c r="AO375" i="4"/>
  <c r="AO1317" i="4"/>
  <c r="AO942" i="4"/>
  <c r="AO206" i="4"/>
  <c r="AO592" i="4"/>
  <c r="AO998" i="4"/>
  <c r="AO183" i="4"/>
  <c r="AO729" i="4"/>
  <c r="AO1287" i="4"/>
  <c r="AO945" i="4"/>
  <c r="AO352" i="4"/>
  <c r="AO69" i="4"/>
  <c r="AO1294" i="4"/>
  <c r="AO1039" i="4"/>
  <c r="AO474" i="4"/>
  <c r="AO226" i="4"/>
  <c r="AO886" i="4"/>
  <c r="AO171" i="4"/>
  <c r="AO952" i="4"/>
  <c r="AO899" i="4"/>
  <c r="AO1199" i="4"/>
  <c r="AO1091" i="4"/>
  <c r="AO1080" i="4"/>
  <c r="AO512" i="4"/>
  <c r="AO84" i="4"/>
  <c r="AO938" i="4"/>
  <c r="AO575" i="4"/>
  <c r="AO507" i="4"/>
  <c r="AO82" i="4"/>
  <c r="AO1000" i="4"/>
  <c r="AO629" i="4"/>
  <c r="AO532" i="4"/>
  <c r="AO64" i="4"/>
  <c r="AO949" i="4"/>
  <c r="AO387" i="4"/>
  <c r="AO1283" i="4"/>
  <c r="AO558" i="4"/>
  <c r="AO1193" i="4"/>
  <c r="AO180" i="4"/>
  <c r="AO990" i="4"/>
  <c r="AO799" i="4"/>
  <c r="AO374" i="4"/>
  <c r="AO1361" i="4"/>
  <c r="AO332" i="4"/>
  <c r="AO654" i="4"/>
  <c r="AO1381" i="4"/>
  <c r="AO209" i="4"/>
  <c r="AO1332" i="4"/>
  <c r="AO1347" i="4"/>
  <c r="AO337" i="4"/>
  <c r="AO533" i="4"/>
  <c r="AO983" i="4"/>
  <c r="AO49" i="4"/>
  <c r="AO61" i="4"/>
  <c r="AO813" i="4"/>
  <c r="AO24" i="4"/>
  <c r="AO537" i="4"/>
  <c r="AO789" i="4"/>
  <c r="AO346" i="4"/>
  <c r="AO453" i="4"/>
  <c r="AO733" i="4"/>
  <c r="AO808" i="4"/>
  <c r="AO1423" i="4"/>
  <c r="AO1255" i="4"/>
  <c r="AO878" i="4"/>
  <c r="AO83" i="4"/>
  <c r="AO547" i="4"/>
  <c r="AO57" i="4"/>
  <c r="AO613" i="4"/>
  <c r="AO1428" i="4"/>
  <c r="AO1116" i="4"/>
  <c r="AO934" i="4"/>
  <c r="AO682" i="4"/>
  <c r="AO546" i="4"/>
  <c r="AO715" i="4"/>
  <c r="AO616" i="4"/>
  <c r="AO1429" i="4"/>
  <c r="AO700" i="4"/>
  <c r="AO573" i="4"/>
  <c r="AO740" i="4"/>
  <c r="AO132" i="4"/>
  <c r="AO1125" i="4"/>
  <c r="AO896" i="4"/>
  <c r="AO517" i="4"/>
  <c r="AO130" i="4"/>
  <c r="AO663" i="4"/>
  <c r="AO904" i="4"/>
  <c r="AO691" i="4"/>
  <c r="AO67" i="4"/>
  <c r="AO1152" i="4"/>
  <c r="AO823" i="4"/>
  <c r="AO847" i="4"/>
  <c r="AO683" i="4"/>
  <c r="AO657" i="4"/>
  <c r="AO1251" i="4"/>
  <c r="AO316" i="4"/>
  <c r="AO857" i="4"/>
  <c r="AO913" i="4"/>
  <c r="AO779" i="4"/>
  <c r="AO221" i="4"/>
  <c r="AO1313" i="4"/>
  <c r="AO811" i="4"/>
  <c r="AO611" i="4"/>
  <c r="AO710" i="4"/>
  <c r="AO235" i="4"/>
  <c r="AO666" i="4"/>
  <c r="AO415" i="4"/>
  <c r="AO974" i="4"/>
  <c r="AO384" i="4"/>
  <c r="AO514" i="4"/>
  <c r="AO327" i="4"/>
  <c r="AO1352" i="4"/>
  <c r="AO560" i="4"/>
  <c r="AO397" i="4"/>
  <c r="AO28" i="4"/>
  <c r="AO1107" i="4"/>
  <c r="AO844" i="4"/>
  <c r="AO1220" i="4"/>
  <c r="AO1414" i="4"/>
  <c r="AO392" i="4"/>
  <c r="AO275" i="4"/>
  <c r="AO412" i="4"/>
  <c r="AO265" i="4"/>
  <c r="AO604" i="4"/>
  <c r="AO1301" i="4"/>
  <c r="AO270" i="4"/>
  <c r="AO615" i="4"/>
  <c r="AO897" i="4"/>
  <c r="AO338" i="4"/>
  <c r="AO1034" i="4"/>
  <c r="AO323" i="4"/>
  <c r="AO1047" i="4"/>
  <c r="AO197" i="4"/>
  <c r="AO1221" i="4"/>
  <c r="AO542" i="4"/>
  <c r="AO594" i="4"/>
  <c r="AO634" i="4"/>
  <c r="AO437" i="4"/>
  <c r="AO1419" i="4"/>
  <c r="AO826" i="4"/>
  <c r="AO1252" i="4"/>
  <c r="AO961" i="4"/>
  <c r="AO536" i="4"/>
  <c r="AO1298" i="4"/>
  <c r="AO772" i="4"/>
  <c r="AO1240" i="4"/>
  <c r="AO283" i="4"/>
  <c r="AO761" i="4"/>
  <c r="AO119" i="4"/>
  <c r="AO586" i="4"/>
  <c r="AO39" i="4"/>
  <c r="AO1155" i="4"/>
  <c r="AO861" i="4"/>
  <c r="AO584" i="4"/>
  <c r="AO1182" i="4"/>
  <c r="AO1023" i="4"/>
  <c r="AO1030" i="4"/>
  <c r="AO452" i="4"/>
  <c r="AO1171" i="4"/>
  <c r="AO363" i="4"/>
  <c r="AO741" i="4"/>
  <c r="AO253" i="4"/>
  <c r="AO1099" i="4"/>
  <c r="AO477" i="4"/>
  <c r="AO257" i="4"/>
  <c r="AO90" i="4"/>
  <c r="AO239" i="4"/>
  <c r="AO809" i="4"/>
  <c r="AO1403" i="4"/>
  <c r="AO797" i="4"/>
  <c r="AO488" i="4"/>
  <c r="AO34" i="4"/>
  <c r="AO376" i="4"/>
  <c r="AO296" i="4"/>
  <c r="AO154" i="4"/>
  <c r="AO236" i="4"/>
  <c r="AO963" i="4"/>
  <c r="AO1167" i="4"/>
  <c r="AO992" i="4"/>
  <c r="AO147" i="4"/>
  <c r="AO402" i="4"/>
  <c r="AO1289" i="4"/>
  <c r="AO510" i="4"/>
  <c r="AO989" i="4"/>
  <c r="AO311" i="4"/>
  <c r="AO953" i="4"/>
  <c r="AO113" i="4"/>
  <c r="AO308" i="4"/>
  <c r="AO548" i="4"/>
  <c r="AO234" i="4"/>
  <c r="AO650" i="4"/>
  <c r="AO1148" i="4"/>
  <c r="AO889" i="4"/>
  <c r="AO247" i="4"/>
  <c r="AO1016" i="4"/>
  <c r="AO941" i="4"/>
  <c r="AO1096" i="4"/>
  <c r="AO1304" i="4"/>
  <c r="AO625" i="4"/>
  <c r="AO1198" i="4"/>
  <c r="AO432" i="4"/>
  <c r="AO100" i="4"/>
  <c r="AO960" i="4"/>
  <c r="AO697" i="4"/>
  <c r="AO335" i="4"/>
  <c r="AO98" i="4"/>
  <c r="AO1067" i="4"/>
  <c r="AO705" i="4"/>
  <c r="AO624" i="4"/>
  <c r="AO35" i="4"/>
  <c r="AO1437" i="4"/>
  <c r="AO870" i="4"/>
  <c r="AO866" i="4"/>
  <c r="AO248" i="4"/>
  <c r="AO1409" i="4"/>
  <c r="AO695" i="4"/>
  <c r="AO1420" i="4"/>
  <c r="AO369" i="4"/>
  <c r="AO225" i="4"/>
  <c r="AO157" i="4"/>
  <c r="AO758" i="4"/>
  <c r="AO1151" i="4"/>
  <c r="AO1299" i="4"/>
  <c r="AO403" i="4"/>
  <c r="AO1316" i="4"/>
  <c r="AO398" i="4"/>
  <c r="AO1336" i="4"/>
  <c r="AO589" i="4"/>
  <c r="AO273" i="4"/>
  <c r="AO612" i="4"/>
  <c r="AO565" i="4"/>
  <c r="AO821" i="4"/>
  <c r="AO1017" i="4"/>
  <c r="AO297" i="4"/>
  <c r="AO596" i="4"/>
  <c r="AO250" i="4"/>
  <c r="AO893" i="4"/>
  <c r="AO1303" i="4"/>
  <c r="AO966" i="4"/>
  <c r="AO351" i="4"/>
  <c r="AO703" i="4"/>
  <c r="AO479" i="4"/>
  <c r="AO552" i="4"/>
  <c r="AO1224" i="4"/>
  <c r="AO272" i="4"/>
  <c r="AO1349" i="4"/>
  <c r="AO676" i="4"/>
  <c r="AO116" i="4"/>
  <c r="AO1024" i="4"/>
  <c r="AO754" i="4"/>
  <c r="AO466" i="4"/>
  <c r="AO114" i="4"/>
  <c r="AO1123" i="4"/>
  <c r="AO762" i="4"/>
  <c r="AO343" i="4"/>
  <c r="AO51" i="4"/>
  <c r="AO305" i="4"/>
  <c r="AO1215" i="4"/>
  <c r="AO593" i="4"/>
  <c r="AO647" i="4"/>
  <c r="AO458" i="4"/>
  <c r="AO856" i="4"/>
  <c r="AO725" i="4"/>
  <c r="AO1293" i="4"/>
  <c r="AO759" i="4"/>
  <c r="AO769" i="4"/>
  <c r="AO1392" i="4"/>
  <c r="AO939" i="4"/>
  <c r="AO485" i="4"/>
  <c r="AO1035" i="4"/>
  <c r="AO708" i="4"/>
  <c r="AO12" i="4"/>
  <c r="AO441" i="4"/>
  <c r="AO704" i="4"/>
  <c r="AO87" i="4"/>
  <c r="AO527" i="4"/>
  <c r="AO23" i="4"/>
  <c r="AO1211" i="4"/>
  <c r="AO719" i="4"/>
  <c r="AO522" i="4"/>
  <c r="AO21" i="4"/>
  <c r="AO957" i="4"/>
  <c r="AO1241" i="4"/>
  <c r="AO473" i="4"/>
  <c r="AO176" i="4"/>
  <c r="AO1010" i="4"/>
  <c r="AO1229" i="4"/>
  <c r="AO1357" i="4"/>
  <c r="AO1354" i="4"/>
  <c r="AO467" i="4"/>
  <c r="AO110" i="4"/>
  <c r="AO894" i="4"/>
  <c r="AO946" i="4"/>
  <c r="AO1322" i="4"/>
  <c r="AO489" i="4"/>
  <c r="AO237" i="4"/>
  <c r="AO1051" i="4"/>
  <c r="AO1079" i="4"/>
  <c r="AO153" i="4"/>
  <c r="AO752" i="4"/>
  <c r="AO319" i="4"/>
  <c r="AO925" i="4"/>
  <c r="AO1292" i="4"/>
  <c r="AO131" i="4"/>
  <c r="AO1119" i="4"/>
  <c r="AO851" i="4"/>
  <c r="AO123" i="4"/>
  <c r="AO610" i="4"/>
  <c r="AO923" i="4"/>
  <c r="AO192" i="4"/>
  <c r="AO1065" i="4"/>
  <c r="AO347" i="4"/>
  <c r="AO788" i="4"/>
  <c r="AO1250" i="4"/>
  <c r="AO399" i="4"/>
  <c r="AO714" i="4"/>
  <c r="AO505" i="4"/>
  <c r="AO1248" i="4"/>
  <c r="AO791" i="4"/>
  <c r="AO577" i="4"/>
  <c r="AO429" i="4"/>
  <c r="AO1416" i="4"/>
  <c r="AO674" i="4"/>
  <c r="AO864" i="4"/>
  <c r="AO219" i="4"/>
  <c r="AO1359" i="4"/>
  <c r="AO698" i="4"/>
  <c r="AO371" i="4"/>
  <c r="AO1120" i="4"/>
  <c r="AO771" i="4"/>
  <c r="AO52" i="4"/>
  <c r="AO943" i="4"/>
  <c r="AO246" i="4"/>
  <c r="AO1377" i="4"/>
  <c r="AO1140" i="4"/>
  <c r="AO182" i="4"/>
  <c r="AO523" i="4"/>
  <c r="AO1064" i="4"/>
  <c r="AO828" i="4"/>
  <c r="AO1230" i="4"/>
  <c r="AO644" i="4"/>
  <c r="AO356" i="4"/>
  <c r="AO468" i="4"/>
  <c r="AO56" i="4"/>
  <c r="AO1227" i="4"/>
  <c r="AO775" i="4"/>
  <c r="AO872" i="4"/>
  <c r="AO600" i="4"/>
  <c r="AO1370" i="4"/>
  <c r="AO914" i="4"/>
  <c r="AO357" i="4"/>
  <c r="AO659" i="4"/>
  <c r="AO1249" i="4"/>
  <c r="AO149" i="4"/>
  <c r="AO1097" i="4"/>
  <c r="AO459" i="4"/>
  <c r="AO1264" i="4"/>
  <c r="AO737" i="4"/>
  <c r="AO843" i="4"/>
  <c r="AO306" i="4"/>
  <c r="AO1272" i="4"/>
  <c r="AO702" i="4"/>
  <c r="AO614" i="4"/>
  <c r="AO1154" i="4"/>
  <c r="AO1397" i="4"/>
  <c r="AO1346" i="4"/>
  <c r="AO1090" i="4"/>
  <c r="AA11" i="4" a="1"/>
  <c r="AQ12" i="4" a="1"/>
  <c r="AQ12" i="4" s="1"/>
  <c r="AO165" i="4"/>
  <c r="AO591" i="4"/>
  <c r="AO401" i="4"/>
  <c r="AO1433" i="4"/>
  <c r="AO140" i="4"/>
  <c r="AO216" i="4"/>
  <c r="AO545" i="4"/>
  <c r="AO1339" i="4"/>
  <c r="AO1210" i="4"/>
  <c r="AO541" i="4"/>
  <c r="AO136" i="4"/>
  <c r="AO260" i="4"/>
  <c r="AO529" i="4"/>
  <c r="AO1217" i="4"/>
  <c r="AO521" i="4"/>
  <c r="AO1402" i="4"/>
  <c r="AO618" i="4"/>
  <c r="AO238" i="4"/>
  <c r="AO497" i="4"/>
  <c r="AO726" i="4"/>
  <c r="AO350" i="4"/>
  <c r="AO928" i="4"/>
  <c r="AO487" i="4"/>
  <c r="AO1415" i="4"/>
  <c r="AO1073" i="4"/>
  <c r="AO651" i="4"/>
  <c r="AO212" i="4"/>
  <c r="AO971" i="4"/>
  <c r="AO745" i="4"/>
  <c r="AO628" i="4"/>
  <c r="AO282" i="4"/>
  <c r="AO1106" i="4"/>
  <c r="AO447" i="4"/>
  <c r="AO747" i="4"/>
  <c r="AO1088" i="4"/>
  <c r="AO595" i="4"/>
  <c r="AO777" i="4"/>
  <c r="AO756" i="4"/>
  <c r="AO713" i="4"/>
  <c r="AO622" i="4"/>
  <c r="AO1092" i="4"/>
  <c r="AO680" i="4"/>
  <c r="AO129" i="4"/>
  <c r="AO254" i="4"/>
  <c r="AO1318" i="4"/>
  <c r="AO1113" i="4"/>
  <c r="AO798" i="4"/>
  <c r="AO539" i="4"/>
  <c r="AO345" i="4"/>
  <c r="AO58" i="4"/>
  <c r="AO1247" i="4"/>
  <c r="AO424" i="4"/>
  <c r="AO1274" i="4"/>
  <c r="AO101" i="4"/>
  <c r="AO738" i="4"/>
  <c r="AO1356" i="4"/>
  <c r="AO1059" i="4"/>
  <c r="AO1417" i="4"/>
  <c r="AO630" i="4"/>
  <c r="AO964" i="4"/>
  <c r="AO561" i="4"/>
  <c r="AO1081" i="4"/>
  <c r="AO520" i="4"/>
  <c r="AO660" i="4"/>
  <c r="AO746" i="4"/>
  <c r="AO969" i="4"/>
  <c r="AO1367" i="4"/>
  <c r="AO198" i="4"/>
  <c r="AO331" i="4"/>
  <c r="AO1133" i="4"/>
  <c r="AO195" i="4"/>
  <c r="AO174" i="4"/>
  <c r="AO1421" i="4"/>
  <c r="AO554" i="4"/>
  <c r="AO262" i="4"/>
  <c r="AO230" i="4"/>
  <c r="AO74" i="4"/>
  <c r="AO1253" i="4"/>
  <c r="AO307" i="4"/>
  <c r="AO880" i="4"/>
  <c r="AO1015" i="4"/>
  <c r="AO1337" i="4"/>
  <c r="AO667" i="4"/>
  <c r="AO1144" i="4"/>
  <c r="AO677" i="4"/>
  <c r="AO909" i="4"/>
  <c r="AO633" i="4"/>
  <c r="AO982" i="4"/>
  <c r="AO701" i="4"/>
  <c r="AO203" i="4"/>
  <c r="AO1103" i="4"/>
  <c r="AO1187" i="4"/>
  <c r="AO1431" i="4"/>
  <c r="AO1094" i="4"/>
  <c r="AO503" i="4"/>
  <c r="AO1256" i="4"/>
  <c r="AO431" i="4"/>
  <c r="AO658" i="4"/>
  <c r="AO1384" i="4"/>
  <c r="AO764" i="4"/>
  <c r="AO1368" i="4"/>
  <c r="AO804" i="4"/>
  <c r="AO148" i="4"/>
  <c r="AO950" i="4"/>
  <c r="AO267" i="4"/>
  <c r="AO1163" i="4"/>
  <c r="AO956" i="4"/>
  <c r="AO755" i="4"/>
  <c r="AO75" i="4"/>
  <c r="AO863" i="4"/>
  <c r="AO411" i="4"/>
  <c r="AO959" i="4"/>
  <c r="AO916" i="4"/>
  <c r="AO668" i="4"/>
  <c r="AO763" i="4"/>
  <c r="AO355" i="4"/>
  <c r="AO410" i="4"/>
  <c r="AO937" i="4"/>
  <c r="AO54" i="4"/>
  <c r="AO617" i="4"/>
  <c r="AO852" i="4"/>
  <c r="AO642" i="4"/>
  <c r="AO1137" i="4"/>
  <c r="AO251" i="4"/>
  <c r="AO1345" i="4"/>
  <c r="AO1286" i="4"/>
  <c r="AO887" i="4"/>
  <c r="AO1013" i="4"/>
  <c r="AO1363" i="4"/>
  <c r="AO465" i="4"/>
  <c r="AO1139" i="4"/>
  <c r="AO217" i="4"/>
  <c r="AO653" i="4"/>
  <c r="AO1170" i="4"/>
  <c r="AO89" i="4"/>
  <c r="AO751" i="4"/>
  <c r="AO344" i="4"/>
  <c r="AO783" i="4"/>
  <c r="AO1398" i="4"/>
  <c r="AO99" i="4"/>
  <c r="AO1118" i="4"/>
  <c r="AO787" i="4"/>
  <c r="AO967" i="4"/>
  <c r="AO807" i="4"/>
  <c r="AO1265" i="4"/>
  <c r="AO428" i="4"/>
  <c r="AO1342" i="4"/>
  <c r="AO981" i="4"/>
  <c r="AO407" i="4"/>
  <c r="AO1028" i="4"/>
  <c r="AO627" i="4"/>
  <c r="AO773" i="4"/>
  <c r="AO472" i="4"/>
  <c r="AO271" i="4"/>
  <c r="AO724" i="4"/>
  <c r="AO378" i="4"/>
  <c r="AO774" i="4"/>
  <c r="AO1033" i="4"/>
  <c r="AO1203" i="4"/>
  <c r="AO578" i="4"/>
  <c r="AO382" i="4"/>
  <c r="AO640" i="4"/>
  <c r="AO920" i="4"/>
  <c r="AO635" i="4"/>
  <c r="AO693" i="4"/>
  <c r="AO867" i="4"/>
  <c r="AO20" i="4"/>
  <c r="AO1202" i="4"/>
  <c r="AO780" i="4"/>
  <c r="AO484" i="4"/>
  <c r="AO18" i="4"/>
  <c r="AO987" i="4"/>
  <c r="AO1049" i="4"/>
  <c r="AO400" i="4"/>
  <c r="AO128" i="4"/>
  <c r="AO1310" i="4"/>
  <c r="AO258" i="4"/>
  <c r="AO1071" i="4"/>
  <c r="AO186" i="4"/>
  <c r="AO728" i="4"/>
  <c r="AO476" i="4"/>
  <c r="AO50" i="4"/>
  <c r="AO734" i="4"/>
  <c r="AO1158" i="4"/>
  <c r="AO1045" i="4"/>
  <c r="AO1109" i="4"/>
  <c r="AO155" i="4"/>
  <c r="AO446" i="4"/>
  <c r="AO1166" i="4"/>
  <c r="AO535" i="4"/>
  <c r="AO927" i="4"/>
  <c r="AO1280" i="4"/>
  <c r="AO822" i="4"/>
  <c r="AO481" i="4"/>
  <c r="AO358" i="4"/>
  <c r="AO1372" i="4"/>
  <c r="AO1150" i="4"/>
  <c r="AO742" i="4"/>
  <c r="AO1076" i="4"/>
  <c r="AO1072" i="4"/>
  <c r="AO757" i="4"/>
  <c r="AO391" i="4"/>
  <c r="AO461" i="4"/>
  <c r="AO324" i="4"/>
  <c r="AO931" i="4"/>
  <c r="AO1257" i="4"/>
  <c r="AO1373" i="4"/>
  <c r="AO1181" i="4"/>
  <c r="AO390" i="4"/>
  <c r="AO29" i="4"/>
  <c r="AO269" i="4"/>
  <c r="AO233" i="4"/>
  <c r="AO1350" i="4"/>
  <c r="AO435" i="4"/>
  <c r="AO300" i="4"/>
  <c r="AO951" i="4"/>
  <c r="AO1273" i="4"/>
  <c r="AO22" i="4"/>
  <c r="AO603" i="4"/>
  <c r="AO1083" i="4"/>
  <c r="AO255" i="4"/>
  <c r="AO1165" i="4"/>
  <c r="AO569" i="4"/>
  <c r="AO882" i="4"/>
  <c r="AO1022" i="4"/>
  <c r="AO205" i="4"/>
  <c r="AO1175" i="4"/>
  <c r="AO1404" i="4"/>
  <c r="AO1153" i="4"/>
  <c r="AO470" i="4"/>
  <c r="AO1085" i="4"/>
  <c r="AO383" i="4"/>
  <c r="AO222" i="4"/>
  <c r="AO656" i="4"/>
  <c r="AO1062" i="4"/>
  <c r="AO786" i="4"/>
  <c r="AO227" i="4"/>
  <c r="AO1351" i="4"/>
  <c r="AO1009" i="4"/>
  <c r="AO587" i="4"/>
  <c r="AO196" i="4"/>
  <c r="AO1328" i="4"/>
  <c r="AO688" i="4"/>
  <c r="AO525" i="4"/>
  <c r="AO242" i="4"/>
  <c r="AO310" i="4"/>
  <c r="AO1378" i="4"/>
  <c r="AO1334" i="4"/>
  <c r="AO675" i="4"/>
  <c r="AO580" i="4"/>
  <c r="AO712" i="4"/>
  <c r="AO224" i="4"/>
  <c r="AO568" i="4"/>
  <c r="AO1201" i="4"/>
  <c r="AO1084" i="4"/>
  <c r="AO1031" i="4"/>
  <c r="AO1115" i="4"/>
  <c r="AO1007" i="4"/>
  <c r="AO816" i="4"/>
  <c r="AO933" i="4"/>
  <c r="AO800" i="4"/>
  <c r="AO699" i="4"/>
  <c r="AO1014" i="4"/>
  <c r="AO921" i="4"/>
  <c r="AO1042" i="4"/>
  <c r="AO134" i="4"/>
  <c r="AO1282" i="4"/>
  <c r="AO1122" i="4"/>
  <c r="AO315" i="4"/>
  <c r="AO1002" i="4"/>
  <c r="AO721" i="4"/>
  <c r="AO854" i="4"/>
  <c r="AO85" i="4"/>
  <c r="AO883" i="4"/>
  <c r="AO685" i="4"/>
  <c r="AO1124" i="4"/>
  <c r="AO379" i="4"/>
  <c r="AO1360" i="4"/>
  <c r="AO361" i="4"/>
  <c r="AO1340" i="4"/>
  <c r="AO641" i="4"/>
  <c r="AO77" i="4"/>
  <c r="AO1029" i="4"/>
  <c r="AO563" i="4"/>
  <c r="AO159" i="4"/>
  <c r="AO671" i="4"/>
  <c r="AO606" i="4"/>
  <c r="AO1041" i="4"/>
  <c r="AO922" i="4"/>
  <c r="AO1127" i="4"/>
  <c r="AO334" i="4"/>
  <c r="AO743" i="4"/>
  <c r="AO597" i="4"/>
  <c r="AO118" i="4"/>
  <c r="AO1236" i="4"/>
  <c r="AO1188" i="4"/>
  <c r="AO328" i="4"/>
  <c r="AO1315" i="4"/>
  <c r="AO579" i="4"/>
  <c r="AO768" i="4"/>
  <c r="AO607" i="4"/>
  <c r="AO97" i="4"/>
  <c r="AO1019" i="4"/>
  <c r="AO1004" i="4"/>
  <c r="AO1223" i="4"/>
  <c r="AO1025" i="4"/>
  <c r="AO299" i="4"/>
  <c r="AO1422" i="4"/>
  <c r="AO900" i="4"/>
  <c r="AO368" i="4"/>
  <c r="AO818" i="4"/>
  <c r="AO151" i="4"/>
  <c r="AO416" i="4"/>
  <c r="AO55" i="4"/>
  <c r="AO1212" i="4"/>
  <c r="AO918" i="4"/>
  <c r="AO648" i="4"/>
  <c r="AO53" i="4"/>
  <c r="AO1260" i="4"/>
  <c r="AO975" i="4"/>
  <c r="AO289" i="4"/>
  <c r="AO210" i="4"/>
  <c r="AO1214" i="4"/>
  <c r="AO686" i="4"/>
  <c r="AO1184" i="4"/>
  <c r="AO117" i="4"/>
  <c r="AO1038" i="4"/>
  <c r="AO849" i="4"/>
  <c r="AO422" i="4"/>
  <c r="AO1126" i="4"/>
  <c r="AO1129" i="4"/>
  <c r="AO164" i="4"/>
  <c r="AO819" i="4"/>
  <c r="AO538" i="4"/>
  <c r="AO438" i="4"/>
  <c r="AO389" i="4"/>
  <c r="AO138" i="4"/>
  <c r="AO911" i="4"/>
  <c r="AO1391" i="4"/>
  <c r="AO567" i="4"/>
  <c r="AO1157" i="4"/>
  <c r="AO1442" i="4"/>
  <c r="AO812" i="4"/>
  <c r="AO102" i="4"/>
  <c r="AO1131" i="4"/>
  <c r="AO1003" i="4"/>
  <c r="AO767" i="4"/>
  <c r="AO1440" i="4"/>
  <c r="AO836" i="4"/>
  <c r="AO553" i="4"/>
  <c r="AO954" i="4"/>
  <c r="AO519" i="4"/>
  <c r="AO72" i="4"/>
  <c r="AO1296" i="4"/>
  <c r="AO276" i="4"/>
  <c r="AO929" i="4"/>
  <c r="AO664" i="4"/>
  <c r="AO71" i="4"/>
  <c r="AO1006" i="4"/>
  <c r="AO421" i="4"/>
  <c r="AO723" i="4"/>
  <c r="AO855" i="4"/>
  <c r="AO199" i="4"/>
  <c r="AO1161" i="4"/>
  <c r="AO469" i="4"/>
  <c r="AO1364" i="4"/>
  <c r="AO794" i="4"/>
  <c r="AO907" i="4"/>
  <c r="AO370" i="4"/>
  <c r="AO1216" i="4"/>
  <c r="AO901" i="4"/>
  <c r="AO678" i="4"/>
  <c r="AO194" i="4"/>
  <c r="AO605" i="4"/>
  <c r="AO1366" i="4"/>
  <c r="AO999" i="4"/>
  <c r="AO1185" i="4"/>
  <c r="AO366" i="4"/>
  <c r="AO862" i="4"/>
  <c r="AO173" i="4"/>
  <c r="AO848" i="4"/>
  <c r="AO325" i="4"/>
  <c r="AO122" i="4"/>
  <c r="AO204" i="4"/>
  <c r="AO1441" i="4"/>
  <c r="AO776" i="4"/>
  <c r="AO748" i="4"/>
  <c r="AO322" i="4"/>
  <c r="AO1246" i="4"/>
  <c r="AO609" i="4"/>
  <c r="AO86" i="4"/>
  <c r="AO1040" i="4"/>
  <c r="AO60" i="4"/>
  <c r="AO285" i="4"/>
  <c r="AO1386" i="4"/>
  <c r="AO994" i="4"/>
  <c r="AO483" i="4"/>
  <c r="AO717" i="4"/>
  <c r="AO91" i="4"/>
  <c r="AO636" i="4"/>
  <c r="AO1005" i="4"/>
  <c r="AO831" i="4"/>
  <c r="AO320" i="4"/>
  <c r="AO1066" i="4"/>
  <c r="AO576" i="4"/>
  <c r="AO1209" i="4"/>
  <c r="AO1219" i="4"/>
  <c r="AO571" i="4"/>
  <c r="AO1243" i="4"/>
  <c r="AO803" i="4"/>
  <c r="AO15" i="4"/>
  <c r="AO1138" i="4"/>
  <c r="AO716" i="4"/>
  <c r="AO1278" i="4"/>
  <c r="AO637" i="4"/>
  <c r="AO985" i="4"/>
  <c r="AO287" i="4"/>
  <c r="AO112" i="4"/>
  <c r="AO321" i="4"/>
  <c r="AO261" i="4"/>
  <c r="AO590" i="4"/>
  <c r="AO41" i="4"/>
  <c r="AO482" i="4"/>
  <c r="AO501" i="4"/>
  <c r="AO730" i="4"/>
  <c r="AO810" i="4"/>
  <c r="AO598" i="4"/>
  <c r="AO160" i="4"/>
  <c r="AO1295" i="4"/>
  <c r="AO508" i="4"/>
  <c r="AO1117" i="4"/>
  <c r="AO163" i="4"/>
  <c r="AO152" i="4"/>
  <c r="AO241" i="4"/>
  <c r="AO256" i="4"/>
  <c r="AO559" i="4"/>
  <c r="AO228" i="4"/>
  <c r="AO144" i="4"/>
  <c r="AO1290" i="4"/>
  <c r="AO281" i="4"/>
  <c r="AO177" i="4"/>
  <c r="AO1058" i="4"/>
  <c r="AO1263" i="4"/>
  <c r="AO1143" i="4"/>
  <c r="AO784" i="4"/>
  <c r="AO293" i="4"/>
  <c r="AO1136" i="4"/>
  <c r="AO885" i="4"/>
  <c r="AO1190" i="4"/>
  <c r="AO380" i="4"/>
  <c r="AO156" i="4"/>
  <c r="AO915" i="4"/>
  <c r="AO208" i="4"/>
  <c r="AO932" i="4"/>
  <c r="AO1412" i="4"/>
  <c r="AO462" i="4"/>
  <c r="AO440" i="4"/>
  <c r="AO1245" i="4"/>
  <c r="AO1326" i="4"/>
  <c r="AO26" i="4"/>
  <c r="AO1026" i="4"/>
  <c r="AO1087" i="4"/>
  <c r="AO890" i="4"/>
  <c r="AO1105" i="4"/>
  <c r="AO121" i="4"/>
  <c r="AO972" i="4"/>
  <c r="AO449" i="4"/>
  <c r="AO249" i="4"/>
  <c r="AO63" i="4"/>
  <c r="AO801" i="4"/>
  <c r="AO711" i="4"/>
  <c r="AO1430" i="4"/>
  <c r="AO1032" i="4"/>
  <c r="AO490" i="4"/>
  <c r="AO43" i="4"/>
  <c r="AO493" i="4"/>
  <c r="AO1435" i="4"/>
  <c r="AO874" i="4"/>
  <c r="AO860" i="4"/>
  <c r="AO381" i="4"/>
  <c r="AO991" i="4"/>
  <c r="AO304" i="4"/>
  <c r="AO1086" i="4"/>
  <c r="AO1189" i="4"/>
  <c r="AO359" i="4"/>
  <c r="AO1111" i="4"/>
  <c r="AO672" i="4"/>
  <c r="AO1320" i="4"/>
  <c r="AO588" i="4"/>
  <c r="AO191" i="4"/>
  <c r="AO13" i="4"/>
  <c r="AO845" i="4"/>
  <c r="AO687" i="4"/>
  <c r="AO313" i="4"/>
  <c r="AO80" i="4"/>
  <c r="AO706" i="4"/>
  <c r="AO1396" i="4"/>
  <c r="AO1237" i="4"/>
  <c r="AO168" i="4"/>
  <c r="AO736" i="4"/>
  <c r="AO908" i="4"/>
  <c r="AO1401" i="4"/>
  <c r="AO993" i="4"/>
  <c r="AO1121" i="4"/>
  <c r="AO162" i="4"/>
  <c r="AO1156" i="4"/>
  <c r="AO385" i="4"/>
  <c r="AO1407" i="4"/>
  <c r="AO1244" i="4"/>
  <c r="AO1425" i="4"/>
  <c r="AO977" i="4"/>
  <c r="AO865" i="4"/>
  <c r="AO1238" i="4"/>
  <c r="AO753" i="4"/>
  <c r="AO1128" i="4"/>
  <c r="AO1411" i="4"/>
  <c r="AO601" i="4"/>
  <c r="AO47" i="4"/>
  <c r="AO744" i="4"/>
  <c r="AO65" i="4"/>
  <c r="AO815" i="4"/>
  <c r="AO426" i="4"/>
  <c r="AO207" i="4"/>
  <c r="AO646" i="4"/>
  <c r="AO218" i="4"/>
  <c r="AO898" i="4"/>
  <c r="AO868" i="4"/>
  <c r="AO367" i="4"/>
  <c r="AO832" i="4"/>
  <c r="AO215" i="4"/>
  <c r="AO891" i="4"/>
  <c r="AO1439" i="4"/>
  <c r="AO1093" i="4"/>
  <c r="AO806" i="4"/>
  <c r="AO1012" i="4"/>
  <c r="AO1052" i="4"/>
  <c r="AO805" i="4"/>
  <c r="AO1395" i="4"/>
  <c r="AO917" i="4"/>
  <c r="AO169" i="4"/>
  <c r="AO1369" i="4"/>
  <c r="AO124" i="4"/>
  <c r="AO200" i="4"/>
  <c r="AO30" i="4"/>
  <c r="AO785" i="4"/>
  <c r="AO1275" i="4"/>
  <c r="AO1146" i="4"/>
  <c r="AO491" i="4"/>
  <c r="AO120" i="4"/>
  <c r="AO1231" i="4"/>
  <c r="AO478" i="4"/>
  <c r="AO727" i="4"/>
  <c r="AO859" i="4"/>
  <c r="AO167" i="4"/>
  <c r="AO1001" i="4"/>
  <c r="AO649" i="4"/>
  <c r="AO1186" i="4"/>
  <c r="AO516" i="4"/>
  <c r="AO454" i="4"/>
  <c r="AO1044" i="4"/>
  <c r="AO638" i="4"/>
  <c r="AO365" i="4"/>
  <c r="AO1382" i="4"/>
  <c r="AO1242" i="4"/>
  <c r="AO722" i="4"/>
  <c r="AO187" i="4"/>
  <c r="AO109" i="4"/>
  <c r="AO106" i="4"/>
  <c r="AO1393" i="4"/>
  <c r="AO70" i="4"/>
  <c r="AO44" i="4"/>
  <c r="AO40" i="4"/>
  <c r="AO475" i="4"/>
  <c r="AO1222" i="4"/>
  <c r="AO1413" i="4"/>
  <c r="AO464" i="4"/>
  <c r="AO1341" i="4"/>
  <c r="AO1180" i="4"/>
  <c r="AO364" i="4"/>
  <c r="AO17" i="4"/>
  <c r="AO1176" i="4"/>
  <c r="AO621" i="4"/>
  <c r="AO1168" i="4"/>
  <c r="AO689" i="4"/>
  <c r="AO494" i="4"/>
  <c r="AO1104" i="4"/>
  <c r="AO1206" i="4"/>
  <c r="AO1410" i="4"/>
  <c r="AO59" i="4"/>
  <c r="AO1074" i="4"/>
  <c r="AO1333" i="4"/>
  <c r="AO188" i="4"/>
  <c r="AO298" i="4"/>
  <c r="AO340" i="4"/>
  <c r="AO502" i="4"/>
  <c r="AO531" i="4"/>
  <c r="AO1174" i="4"/>
  <c r="AO232" i="4"/>
  <c r="AO1132" i="4"/>
  <c r="AO707" i="4"/>
  <c r="AO1192" i="4"/>
  <c r="AO107" i="4"/>
  <c r="AO782" i="4"/>
  <c r="AO93" i="4"/>
  <c r="AO1311" i="4"/>
  <c r="AO1043" i="4"/>
  <c r="AO1228" i="4"/>
  <c r="AO348" i="4"/>
  <c r="AO1268" i="4"/>
  <c r="AO1239" i="4"/>
  <c r="AO353" i="4"/>
  <c r="AO1267" i="4"/>
  <c r="AO661" i="4"/>
  <c r="AO354" i="4"/>
  <c r="AO73" i="4"/>
  <c r="AO92" i="4"/>
  <c r="AO413" i="4"/>
  <c r="AO1438" i="4"/>
  <c r="AO549" i="4"/>
  <c r="AO1234" i="4"/>
  <c r="AO1018" i="4"/>
  <c r="AO543" i="4"/>
  <c r="AO88" i="4"/>
  <c r="AO1288" i="4"/>
  <c r="AO404" i="4"/>
  <c r="AO996" i="4"/>
  <c r="AO731" i="4"/>
  <c r="AO103" i="4"/>
  <c r="AO1070" i="4"/>
  <c r="AO213" i="4"/>
  <c r="AO336" i="4"/>
  <c r="AO940" i="4"/>
  <c r="AO231" i="4"/>
  <c r="AO1225" i="4"/>
  <c r="AO544" i="4"/>
  <c r="AO1432" i="4"/>
  <c r="AO936" i="4"/>
  <c r="AO288" i="4"/>
  <c r="AO434" i="4"/>
  <c r="AO1424" i="4"/>
  <c r="AO1114" i="4"/>
  <c r="AO556" i="4"/>
  <c r="AO405" i="4"/>
  <c r="AO562" i="4"/>
  <c r="AO1266" i="4"/>
  <c r="AO1406" i="4"/>
  <c r="AO172" i="4"/>
  <c r="AO892" i="4"/>
  <c r="AO244" i="4"/>
  <c r="AO926" i="4"/>
  <c r="AO1300" i="4"/>
  <c r="AO1061" i="4"/>
  <c r="AO1011" i="4"/>
  <c r="AO792" i="4"/>
  <c r="AO1309" i="4"/>
  <c r="AO495" i="4"/>
  <c r="AO905" i="4"/>
  <c r="AO620" i="4"/>
  <c r="AO530" i="4"/>
  <c r="AO220" i="4"/>
  <c r="AO781" i="4"/>
  <c r="AO833" i="4"/>
  <c r="AO876" i="4"/>
  <c r="AO386" i="4"/>
  <c r="AO115" i="4"/>
  <c r="AO284" i="4"/>
  <c r="AO290" i="4"/>
  <c r="AO1200" i="4"/>
  <c r="AO76" i="4"/>
  <c r="AO349" i="4"/>
  <c r="AO1388" i="4"/>
  <c r="AO1160" i="4"/>
  <c r="AO968" i="4"/>
  <c r="AO436" i="4"/>
  <c r="AO27" i="4"/>
  <c r="AO372" i="4"/>
  <c r="AO1371" i="4"/>
  <c r="AO817" i="4"/>
  <c r="AO796" i="4"/>
  <c r="AO317" i="4"/>
  <c r="AO518" i="4"/>
  <c r="AO958" i="4"/>
  <c r="AO1008" i="4"/>
  <c r="AO534" i="4"/>
  <c r="AO1048" i="4"/>
  <c r="AO608" i="4"/>
  <c r="AO1408" i="4"/>
  <c r="AO566" i="4"/>
  <c r="AO133" i="4"/>
  <c r="AO1050" i="4"/>
  <c r="AO884" i="4"/>
  <c r="AO341" i="4"/>
  <c r="AO1279" i="4"/>
  <c r="AO524" i="4"/>
  <c r="AO78" i="4"/>
  <c r="AO619" i="4"/>
  <c r="AO498" i="4"/>
  <c r="AO839" i="4"/>
  <c r="AO696" i="4"/>
  <c r="AO720" i="4"/>
  <c r="AO16" i="4"/>
  <c r="AO94" i="4"/>
  <c r="AO1400" i="4"/>
  <c r="AO1197" i="4"/>
  <c r="AO778" i="4"/>
  <c r="AO486" i="4"/>
  <c r="AO184" i="4"/>
  <c r="AO511" i="4"/>
  <c r="AO1307" i="4"/>
  <c r="AO760" i="4"/>
  <c r="AO732" i="4"/>
  <c r="AO240" i="4"/>
  <c r="AO837" i="4"/>
  <c r="AO259" i="4"/>
  <c r="AO850" i="4"/>
  <c r="AO944" i="4"/>
  <c r="AO457" i="4"/>
  <c r="AO984" i="4"/>
  <c r="AO564" i="4"/>
  <c r="AO1254" i="4"/>
  <c r="AO834" i="4"/>
  <c r="AO423" i="4"/>
  <c r="AO430" i="4"/>
  <c r="AO62" i="4"/>
  <c r="AO427" i="4"/>
  <c r="AO1037" i="4"/>
  <c r="AO309" i="4"/>
  <c r="AO14" i="4"/>
  <c r="AO395" i="4"/>
  <c r="AO1177" i="4"/>
  <c r="AO694" i="4"/>
  <c r="AO1191" i="4"/>
  <c r="AO1046" i="4"/>
  <c r="AO414" i="4"/>
  <c r="AO37" i="4"/>
  <c r="AO1179" i="4"/>
  <c r="AO599" i="4"/>
  <c r="AO557" i="4"/>
  <c r="AO19" i="4"/>
  <c r="AO1325" i="4"/>
  <c r="AO1208" i="4"/>
  <c r="AO623" i="4"/>
  <c r="AO1233" i="4"/>
  <c r="AO509" i="4"/>
  <c r="AO1112" i="4"/>
  <c r="AO1232" i="4"/>
  <c r="AO302" i="4"/>
  <c r="AO1389" i="4"/>
  <c r="AO443" i="4"/>
  <c r="AO95" i="4"/>
  <c r="AO193" i="4"/>
  <c r="AO973" i="4"/>
  <c r="AO912" i="4"/>
  <c r="AO1327" i="4"/>
  <c r="AO471" i="4"/>
  <c r="AO1100" i="4"/>
  <c r="AO840" i="4"/>
  <c r="AO274" i="4"/>
  <c r="AO970" i="4"/>
  <c r="AO930" i="4"/>
  <c r="AO268" i="4"/>
  <c r="AO1183" i="4"/>
  <c r="AO1284" i="4"/>
  <c r="AO460" i="4"/>
  <c r="AO500" i="4"/>
  <c r="AO824" i="4"/>
  <c r="AO139" i="4"/>
  <c r="AO1262" i="4"/>
  <c r="AO528" i="4"/>
  <c r="AO450" i="4"/>
  <c r="AO551" i="4"/>
  <c r="AO419" i="4"/>
  <c r="AO1020" i="4"/>
  <c r="AO1376" i="4"/>
  <c r="AO1164" i="4"/>
  <c r="AO439" i="4"/>
  <c r="AO684" i="4"/>
  <c r="AO570" i="4"/>
  <c r="AO373" i="4"/>
  <c r="AO1355" i="4"/>
  <c r="AY11" i="4" a="1"/>
  <c r="AY11" i="4" s="1"/>
  <c r="AO1195" i="4"/>
  <c r="AO1057" i="4"/>
  <c r="AO955" i="4"/>
  <c r="AO1358" i="4"/>
  <c r="AO888" i="4"/>
  <c r="AO425" i="4"/>
  <c r="AO979" i="4"/>
  <c r="AO1329" i="4"/>
  <c r="AO709" i="4"/>
  <c r="AO442" i="4"/>
  <c r="AO1021" i="4"/>
  <c r="AO36" i="4"/>
  <c r="AO692" i="4"/>
  <c r="AO1205" i="4"/>
  <c r="AO1226" i="4"/>
  <c r="AO1418" i="4"/>
  <c r="AO555" i="4"/>
  <c r="AO295" i="4"/>
  <c r="AO362" i="4"/>
  <c r="AO1344" i="4"/>
  <c r="AO582" i="4"/>
  <c r="AO202" i="4"/>
  <c r="AO841" i="4"/>
  <c r="AO388" i="4"/>
  <c r="AO1147" i="4"/>
  <c r="AO690" i="4"/>
  <c r="AO181" i="4"/>
  <c r="AO842" i="4"/>
  <c r="AO835" i="4"/>
  <c r="AO1426" i="4"/>
  <c r="AO1285" i="4"/>
  <c r="AO827" i="4"/>
  <c r="AO662" i="4"/>
  <c r="AO68" i="4"/>
  <c r="AO881" i="4"/>
  <c r="AO626" i="4"/>
  <c r="AO456" i="4"/>
  <c r="AO66" i="4"/>
  <c r="AO906" i="4"/>
  <c r="AO1291" i="4"/>
  <c r="AO1149" i="4"/>
  <c r="AO1078" i="4"/>
  <c r="AO32" i="4"/>
  <c r="AO581" i="4"/>
  <c r="AO513" i="4"/>
  <c r="AO1343" i="4"/>
  <c r="AO506" i="4"/>
  <c r="AO1394" i="4"/>
  <c r="AO33" i="4"/>
  <c r="AO873" i="4"/>
  <c r="AO639" i="4"/>
  <c r="AO1276" i="4"/>
  <c r="AM11" i="4"/>
  <c r="AL11" i="4"/>
  <c r="AD266" i="4"/>
  <c r="K11" i="4"/>
  <c r="K6" i="4" s="1" a="1"/>
  <c r="K6" i="4" s="1"/>
  <c r="AD85" i="4"/>
  <c r="AG85" i="4" a="1"/>
  <c r="AG85" i="4" s="1"/>
  <c r="AD741" i="4"/>
  <c r="AG741" i="4" a="1"/>
  <c r="AG741" i="4" s="1"/>
  <c r="AD393" i="4"/>
  <c r="AG393" i="4" a="1"/>
  <c r="AG393" i="4" s="1"/>
  <c r="AD171" i="4"/>
  <c r="AG171" i="4" a="1"/>
  <c r="AG171" i="4" s="1"/>
  <c r="AD574" i="4"/>
  <c r="AG574" i="4" a="1"/>
  <c r="AG574" i="4" s="1"/>
  <c r="AD285" i="4"/>
  <c r="AG285" i="4" a="1"/>
  <c r="AG285" i="4" s="1"/>
  <c r="AD1136" i="4"/>
  <c r="AG1136" i="4" a="1"/>
  <c r="AG1136" i="4" s="1"/>
  <c r="AD999" i="4"/>
  <c r="AG999" i="4" a="1"/>
  <c r="AG999" i="4" s="1"/>
  <c r="AD191" i="4"/>
  <c r="AG191" i="4" a="1"/>
  <c r="AG191" i="4" s="1"/>
  <c r="AD774" i="4"/>
  <c r="AG774" i="4" a="1"/>
  <c r="AG774" i="4" s="1"/>
  <c r="AD670" i="4"/>
  <c r="AG670" i="4" a="1"/>
  <c r="AG670" i="4" s="1"/>
  <c r="AD1415" i="4"/>
  <c r="AG1415" i="4" a="1"/>
  <c r="AG1415" i="4" s="1"/>
  <c r="AD289" i="4"/>
  <c r="AG289" i="4" a="1"/>
  <c r="AG289" i="4" s="1"/>
  <c r="AD1125" i="4"/>
  <c r="AG1125" i="4" a="1"/>
  <c r="AG1125" i="4" s="1"/>
  <c r="AD192" i="4"/>
  <c r="AG192" i="4" a="1"/>
  <c r="AG192" i="4" s="1"/>
  <c r="AD131" i="4"/>
  <c r="AG131" i="4" a="1"/>
  <c r="AG131" i="4" s="1"/>
  <c r="AE266" i="4"/>
  <c r="AF266" i="4" s="1" a="1"/>
  <c r="AF266" i="4" s="1"/>
  <c r="AD815" i="4"/>
  <c r="AG815" i="4" a="1"/>
  <c r="AG815" i="4" s="1"/>
  <c r="AD965" i="4"/>
  <c r="AG965" i="4" a="1"/>
  <c r="AG965" i="4" s="1"/>
  <c r="AD553" i="4"/>
  <c r="AG553" i="4" a="1"/>
  <c r="AG553" i="4" s="1"/>
  <c r="AD657" i="4"/>
  <c r="AG657" i="4" a="1"/>
  <c r="AG657" i="4" s="1"/>
  <c r="AD1221" i="4"/>
  <c r="AG1221" i="4" a="1"/>
  <c r="AG1221" i="4" s="1"/>
  <c r="AD821" i="4"/>
  <c r="AG821" i="4" a="1"/>
  <c r="AG821" i="4" s="1"/>
  <c r="AD303" i="4"/>
  <c r="AG303" i="4" a="1"/>
  <c r="AG303" i="4" s="1"/>
  <c r="X6" i="4"/>
  <c r="AE303" i="4"/>
  <c r="AF303" i="4" s="1" a="1"/>
  <c r="AF303" i="4" s="1"/>
  <c r="AE657" i="4"/>
  <c r="AF657" i="4" s="1" a="1"/>
  <c r="AF657" i="4" s="1"/>
  <c r="AE393" i="4"/>
  <c r="AF393" i="4" s="1" a="1"/>
  <c r="AF393" i="4" s="1"/>
  <c r="AE999" i="4"/>
  <c r="AF999" i="4" s="1" a="1"/>
  <c r="AF999" i="4" s="1"/>
  <c r="AE741" i="4"/>
  <c r="AF741" i="4" s="1" a="1"/>
  <c r="AF741" i="4" s="1"/>
  <c r="AE815" i="4"/>
  <c r="AF815" i="4" s="1" a="1"/>
  <c r="AF815" i="4" s="1"/>
  <c r="N11" i="4" a="1"/>
  <c r="N11" i="4" s="1"/>
  <c r="Q11" i="4" a="1"/>
  <c r="Q11" i="4" s="1"/>
  <c r="Q6" i="4" s="1" a="1"/>
  <c r="Q6" i="4" s="1"/>
  <c r="AE574" i="4"/>
  <c r="AF574" i="4" s="1" a="1"/>
  <c r="AF574" i="4" s="1"/>
  <c r="AE1415" i="4"/>
  <c r="AF1415" i="4" s="1" a="1"/>
  <c r="AF1415" i="4" s="1"/>
  <c r="AE1221" i="4"/>
  <c r="AF1221" i="4" s="1" a="1"/>
  <c r="AF1221" i="4" s="1"/>
  <c r="AE1125" i="4"/>
  <c r="AF1125" i="4" s="1" a="1"/>
  <c r="AF1125" i="4" s="1"/>
  <c r="AE553" i="4"/>
  <c r="AF553" i="4" s="1" a="1"/>
  <c r="AF553" i="4" s="1"/>
  <c r="AE85" i="4"/>
  <c r="AF85" i="4" s="1" a="1"/>
  <c r="AF85" i="4" s="1"/>
  <c r="AE285" i="4"/>
  <c r="AF285" i="4" s="1" a="1"/>
  <c r="AF285" i="4" s="1"/>
  <c r="AE192" i="4"/>
  <c r="AF192" i="4" s="1" a="1"/>
  <c r="AF192" i="4" s="1"/>
  <c r="AE941" i="4"/>
  <c r="AF941" i="4" s="1" a="1"/>
  <c r="AF941" i="4" s="1"/>
  <c r="AD941" i="4"/>
  <c r="AE1342" i="4"/>
  <c r="AF1342" i="4" s="1" a="1"/>
  <c r="AF1342" i="4" s="1"/>
  <c r="AD1342" i="4"/>
  <c r="AE344" i="4"/>
  <c r="AF344" i="4" s="1" a="1"/>
  <c r="AF344" i="4" s="1"/>
  <c r="AD344" i="4"/>
  <c r="AE44" i="4"/>
  <c r="AF44" i="4" s="1" a="1"/>
  <c r="AF44" i="4" s="1"/>
  <c r="AD44" i="4"/>
  <c r="AE810" i="4"/>
  <c r="AF810" i="4" s="1" a="1"/>
  <c r="AF810" i="4" s="1"/>
  <c r="AD810" i="4"/>
  <c r="AE596" i="4"/>
  <c r="AF596" i="4" s="1" a="1"/>
  <c r="AF596" i="4" s="1"/>
  <c r="AD596" i="4"/>
  <c r="AE63" i="4"/>
  <c r="AF63" i="4" s="1" a="1"/>
  <c r="AF63" i="4" s="1"/>
  <c r="AD63" i="4"/>
  <c r="AE1028" i="4"/>
  <c r="AF1028" i="4" s="1" a="1"/>
  <c r="AF1028" i="4" s="1"/>
  <c r="AD1028" i="4"/>
  <c r="AE451" i="4"/>
  <c r="AF451" i="4" s="1" a="1"/>
  <c r="AF451" i="4" s="1"/>
  <c r="AD451" i="4"/>
  <c r="AE697" i="4"/>
  <c r="AF697" i="4" s="1" a="1"/>
  <c r="AF697" i="4" s="1"/>
  <c r="AD697" i="4"/>
  <c r="AE57" i="4"/>
  <c r="AF57" i="4" s="1" a="1"/>
  <c r="AF57" i="4" s="1"/>
  <c r="AD57" i="4"/>
  <c r="AE462" i="4"/>
  <c r="AF462" i="4" s="1" a="1"/>
  <c r="AF462" i="4" s="1"/>
  <c r="AD462" i="4"/>
  <c r="AE618" i="4"/>
  <c r="AF618" i="4" s="1" a="1"/>
  <c r="AF618" i="4" s="1"/>
  <c r="AD618" i="4"/>
  <c r="AE1201" i="4"/>
  <c r="AF1201" i="4" s="1" a="1"/>
  <c r="AF1201" i="4" s="1"/>
  <c r="AD1201" i="4"/>
  <c r="AE1183" i="4"/>
  <c r="AF1183" i="4" s="1" a="1"/>
  <c r="AF1183" i="4" s="1"/>
  <c r="AD1183" i="4"/>
  <c r="AE441" i="4"/>
  <c r="AF441" i="4" s="1" a="1"/>
  <c r="AF441" i="4" s="1"/>
  <c r="AD441" i="4"/>
  <c r="AE927" i="4"/>
  <c r="AF927" i="4" s="1" a="1"/>
  <c r="AF927" i="4" s="1"/>
  <c r="AD927" i="4"/>
  <c r="AE640" i="4"/>
  <c r="AF640" i="4" s="1" a="1"/>
  <c r="AF640" i="4" s="1"/>
  <c r="AD640" i="4"/>
  <c r="AE801" i="4"/>
  <c r="AF801" i="4" s="1" a="1"/>
  <c r="AF801" i="4" s="1"/>
  <c r="AD801" i="4"/>
  <c r="AE1330" i="4"/>
  <c r="AF1330" i="4" s="1" a="1"/>
  <c r="AF1330" i="4" s="1"/>
  <c r="AD1330" i="4"/>
  <c r="AE218" i="4"/>
  <c r="AF218" i="4" s="1" a="1"/>
  <c r="AF218" i="4" s="1"/>
  <c r="AD218" i="4"/>
  <c r="AE277" i="4"/>
  <c r="AF277" i="4" s="1" a="1"/>
  <c r="AF277" i="4" s="1"/>
  <c r="AD277" i="4"/>
  <c r="AE1154" i="4"/>
  <c r="AF1154" i="4" s="1" a="1"/>
  <c r="AF1154" i="4" s="1"/>
  <c r="AD1154" i="4"/>
  <c r="AE887" i="4"/>
  <c r="AF887" i="4" s="1" a="1"/>
  <c r="AF887" i="4" s="1"/>
  <c r="AD887" i="4"/>
  <c r="AE35" i="4"/>
  <c r="AF35" i="4" s="1" a="1"/>
  <c r="AF35" i="4" s="1"/>
  <c r="AD35" i="4"/>
  <c r="AE253" i="4"/>
  <c r="AF253" i="4" s="1" a="1"/>
  <c r="AF253" i="4" s="1"/>
  <c r="AD253" i="4"/>
  <c r="AE144" i="4"/>
  <c r="AF144" i="4" s="1" a="1"/>
  <c r="AF144" i="4" s="1"/>
  <c r="AD144" i="4"/>
  <c r="AE337" i="4"/>
  <c r="AF337" i="4" s="1" a="1"/>
  <c r="AF337" i="4" s="1"/>
  <c r="AD337" i="4"/>
  <c r="AE641" i="4"/>
  <c r="AF641" i="4" s="1" a="1"/>
  <c r="AF641" i="4" s="1"/>
  <c r="AD641" i="4"/>
  <c r="AE262" i="4"/>
  <c r="AF262" i="4" s="1" a="1"/>
  <c r="AF262" i="4" s="1"/>
  <c r="AD262" i="4"/>
  <c r="AE1370" i="4"/>
  <c r="AF1370" i="4" s="1" a="1"/>
  <c r="AF1370" i="4" s="1"/>
  <c r="AD1370" i="4"/>
  <c r="AE1100" i="4"/>
  <c r="AF1100" i="4" s="1" a="1"/>
  <c r="AF1100" i="4" s="1"/>
  <c r="AD1100" i="4"/>
  <c r="AE1110" i="4"/>
  <c r="AF1110" i="4" s="1" a="1"/>
  <c r="AF1110" i="4" s="1"/>
  <c r="AD1110" i="4"/>
  <c r="AE1107" i="4"/>
  <c r="AF1107" i="4" s="1" a="1"/>
  <c r="AF1107" i="4" s="1"/>
  <c r="AD1107" i="4"/>
  <c r="AE317" i="4"/>
  <c r="AF317" i="4" s="1" a="1"/>
  <c r="AF317" i="4" s="1"/>
  <c r="AD317" i="4"/>
  <c r="AE1079" i="4"/>
  <c r="AF1079" i="4" s="1" a="1"/>
  <c r="AF1079" i="4" s="1"/>
  <c r="AD1079" i="4"/>
  <c r="AE1331" i="4"/>
  <c r="AF1331" i="4" s="1" a="1"/>
  <c r="AF1331" i="4" s="1"/>
  <c r="AD1331" i="4"/>
  <c r="AE819" i="4"/>
  <c r="AF819" i="4" s="1" a="1"/>
  <c r="AF819" i="4" s="1"/>
  <c r="AD819" i="4"/>
  <c r="AE633" i="4"/>
  <c r="AF633" i="4" s="1" a="1"/>
  <c r="AF633" i="4" s="1"/>
  <c r="AD633" i="4"/>
  <c r="AE438" i="4"/>
  <c r="AF438" i="4" s="1" a="1"/>
  <c r="AF438" i="4" s="1"/>
  <c r="AD438" i="4"/>
  <c r="AE861" i="4"/>
  <c r="AF861" i="4" s="1" a="1"/>
  <c r="AF861" i="4" s="1"/>
  <c r="AD861" i="4"/>
  <c r="AE480" i="4"/>
  <c r="AF480" i="4" s="1" a="1"/>
  <c r="AF480" i="4" s="1"/>
  <c r="AD480" i="4"/>
  <c r="AE1184" i="4"/>
  <c r="AF1184" i="4" s="1" a="1"/>
  <c r="AF1184" i="4" s="1"/>
  <c r="AD1184" i="4"/>
  <c r="AE18" i="4"/>
  <c r="AF18" i="4" s="1" a="1"/>
  <c r="AF18" i="4" s="1"/>
  <c r="AD18" i="4"/>
  <c r="AE1280" i="4"/>
  <c r="AF1280" i="4" s="1" a="1"/>
  <c r="AF1280" i="4" s="1"/>
  <c r="AD1280" i="4"/>
  <c r="AE1091" i="4"/>
  <c r="AF1091" i="4" s="1" a="1"/>
  <c r="AF1091" i="4" s="1"/>
  <c r="AD1091" i="4"/>
  <c r="AE329" i="4"/>
  <c r="AF329" i="4" s="1" a="1"/>
  <c r="AF329" i="4" s="1"/>
  <c r="AD329" i="4"/>
  <c r="AE53" i="4"/>
  <c r="AF53" i="4" s="1" a="1"/>
  <c r="AF53" i="4" s="1"/>
  <c r="AD53" i="4"/>
  <c r="AE163" i="4"/>
  <c r="AF163" i="4" s="1" a="1"/>
  <c r="AF163" i="4" s="1"/>
  <c r="AD163" i="4"/>
  <c r="AE864" i="4"/>
  <c r="AF864" i="4" s="1" a="1"/>
  <c r="AF864" i="4" s="1"/>
  <c r="AD864" i="4"/>
  <c r="AE1300" i="4"/>
  <c r="AF1300" i="4" s="1" a="1"/>
  <c r="AF1300" i="4" s="1"/>
  <c r="AD1300" i="4"/>
  <c r="AE1170" i="4"/>
  <c r="AF1170" i="4" s="1" a="1"/>
  <c r="AF1170" i="4" s="1"/>
  <c r="AD1170" i="4"/>
  <c r="AE352" i="4"/>
  <c r="AF352" i="4" s="1" a="1"/>
  <c r="AF352" i="4" s="1"/>
  <c r="AD352" i="4"/>
  <c r="AE1362" i="4"/>
  <c r="AF1362" i="4" s="1" a="1"/>
  <c r="AF1362" i="4" s="1"/>
  <c r="AD1362" i="4"/>
  <c r="AE1407" i="4"/>
  <c r="AF1407" i="4" s="1" a="1"/>
  <c r="AF1407" i="4" s="1"/>
  <c r="AD1407" i="4"/>
  <c r="AE1210" i="4"/>
  <c r="AF1210" i="4" s="1" a="1"/>
  <c r="AF1210" i="4" s="1"/>
  <c r="AD1210" i="4"/>
  <c r="AE700" i="4"/>
  <c r="AF700" i="4" s="1" a="1"/>
  <c r="AF700" i="4" s="1"/>
  <c r="AD700" i="4"/>
  <c r="AE1248" i="4"/>
  <c r="AF1248" i="4" s="1" a="1"/>
  <c r="AF1248" i="4" s="1"/>
  <c r="AD1248" i="4"/>
  <c r="AE243" i="4"/>
  <c r="AF243" i="4" s="1" a="1"/>
  <c r="AF243" i="4" s="1"/>
  <c r="AD243" i="4"/>
  <c r="AE1155" i="4"/>
  <c r="AF1155" i="4" s="1" a="1"/>
  <c r="AF1155" i="4" s="1"/>
  <c r="AD1155" i="4"/>
  <c r="AE279" i="4"/>
  <c r="AF279" i="4" s="1" a="1"/>
  <c r="AF279" i="4" s="1"/>
  <c r="AD279" i="4"/>
  <c r="AE224" i="4"/>
  <c r="AF224" i="4" s="1" a="1"/>
  <c r="AF224" i="4" s="1"/>
  <c r="AD224" i="4"/>
  <c r="AE626" i="4"/>
  <c r="AF626" i="4" s="1" a="1"/>
  <c r="AF626" i="4" s="1"/>
  <c r="AD626" i="4"/>
  <c r="AE904" i="4"/>
  <c r="AF904" i="4" s="1" a="1"/>
  <c r="AF904" i="4" s="1"/>
  <c r="AD904" i="4"/>
  <c r="AE51" i="4"/>
  <c r="AF51" i="4" s="1" a="1"/>
  <c r="AF51" i="4" s="1"/>
  <c r="AD51" i="4"/>
  <c r="AE12" i="4"/>
  <c r="AF12" i="4" s="1" a="1"/>
  <c r="AF12" i="4" s="1"/>
  <c r="AD12" i="4"/>
  <c r="AE1106" i="4"/>
  <c r="AF1106" i="4" s="1" a="1"/>
  <c r="AF1106" i="4" s="1"/>
  <c r="AD1106" i="4"/>
  <c r="AE1103" i="4"/>
  <c r="AF1103" i="4" s="1" a="1"/>
  <c r="AF1103" i="4" s="1"/>
  <c r="AD1103" i="4"/>
  <c r="AE130" i="4"/>
  <c r="AF130" i="4" s="1" a="1"/>
  <c r="AF130" i="4" s="1"/>
  <c r="AD130" i="4"/>
  <c r="AE778" i="4"/>
  <c r="AF778" i="4" s="1" a="1"/>
  <c r="AF778" i="4" s="1"/>
  <c r="AD778" i="4"/>
  <c r="AE1297" i="4"/>
  <c r="AF1297" i="4" s="1" a="1"/>
  <c r="AF1297" i="4" s="1"/>
  <c r="AD1297" i="4"/>
  <c r="AE160" i="4"/>
  <c r="AF160" i="4" s="1" a="1"/>
  <c r="AF160" i="4" s="1"/>
  <c r="AD160" i="4"/>
  <c r="AE1086" i="4"/>
  <c r="AF1086" i="4" s="1" a="1"/>
  <c r="AF1086" i="4" s="1"/>
  <c r="AD1086" i="4"/>
  <c r="AE645" i="4"/>
  <c r="AF645" i="4" s="1" a="1"/>
  <c r="AF645" i="4" s="1"/>
  <c r="AD645" i="4"/>
  <c r="AE1321" i="4"/>
  <c r="AF1321" i="4" s="1" a="1"/>
  <c r="AF1321" i="4" s="1"/>
  <c r="AD1321" i="4"/>
  <c r="AE30" i="4"/>
  <c r="AF30" i="4" s="1" a="1"/>
  <c r="AF30" i="4" s="1"/>
  <c r="AD30" i="4"/>
  <c r="AE1385" i="4"/>
  <c r="AF1385" i="4" s="1" a="1"/>
  <c r="AF1385" i="4" s="1"/>
  <c r="AD1385" i="4"/>
  <c r="AE492" i="4"/>
  <c r="AF492" i="4" s="1" a="1"/>
  <c r="AF492" i="4" s="1"/>
  <c r="AD492" i="4"/>
  <c r="AE406" i="4"/>
  <c r="AF406" i="4" s="1" a="1"/>
  <c r="AF406" i="4" s="1"/>
  <c r="AD406" i="4"/>
  <c r="AE893" i="4"/>
  <c r="AF893" i="4" s="1" a="1"/>
  <c r="AF893" i="4" s="1"/>
  <c r="AD893" i="4"/>
  <c r="AE525" i="4"/>
  <c r="AF525" i="4" s="1" a="1"/>
  <c r="AF525" i="4" s="1"/>
  <c r="AD525" i="4"/>
  <c r="AE1383" i="4"/>
  <c r="AF1383" i="4" s="1" a="1"/>
  <c r="AF1383" i="4" s="1"/>
  <c r="AD1383" i="4"/>
  <c r="AE318" i="4"/>
  <c r="AF318" i="4" s="1" a="1"/>
  <c r="AF318" i="4" s="1"/>
  <c r="AD318" i="4"/>
  <c r="AE590" i="4"/>
  <c r="AF590" i="4" s="1" a="1"/>
  <c r="AF590" i="4" s="1"/>
  <c r="AD590" i="4"/>
  <c r="AE837" i="4"/>
  <c r="AF837" i="4" s="1" a="1"/>
  <c r="AF837" i="4" s="1"/>
  <c r="AD837" i="4"/>
  <c r="AE1222" i="4"/>
  <c r="AF1222" i="4" s="1" a="1"/>
  <c r="AF1222" i="4" s="1"/>
  <c r="AD1222" i="4"/>
  <c r="AE353" i="4"/>
  <c r="AF353" i="4" s="1" a="1"/>
  <c r="AF353" i="4" s="1"/>
  <c r="AD353" i="4"/>
  <c r="AE1312" i="4"/>
  <c r="AF1312" i="4" s="1" a="1"/>
  <c r="AF1312" i="4" s="1"/>
  <c r="AD1312" i="4"/>
  <c r="AE573" i="4"/>
  <c r="AF573" i="4" s="1" a="1"/>
  <c r="AF573" i="4" s="1"/>
  <c r="AD573" i="4"/>
  <c r="AE681" i="4"/>
  <c r="AF681" i="4" s="1" a="1"/>
  <c r="AF681" i="4" s="1"/>
  <c r="AD681" i="4"/>
  <c r="AE1092" i="4"/>
  <c r="AF1092" i="4" s="1" a="1"/>
  <c r="AF1092" i="4" s="1"/>
  <c r="AD1092" i="4"/>
  <c r="AE1145" i="4"/>
  <c r="AF1145" i="4" s="1" a="1"/>
  <c r="AF1145" i="4" s="1"/>
  <c r="AD1145" i="4"/>
  <c r="AE22" i="4"/>
  <c r="AF22" i="4" s="1" a="1"/>
  <c r="AF22" i="4" s="1"/>
  <c r="AD22" i="4"/>
  <c r="AE1200" i="4"/>
  <c r="AF1200" i="4" s="1" a="1"/>
  <c r="AF1200" i="4" s="1"/>
  <c r="AD1200" i="4"/>
  <c r="AE230" i="4"/>
  <c r="AF230" i="4" s="1" a="1"/>
  <c r="AF230" i="4" s="1"/>
  <c r="AD230" i="4"/>
  <c r="AE830" i="4"/>
  <c r="AF830" i="4" s="1" a="1"/>
  <c r="AF830" i="4" s="1"/>
  <c r="AD830" i="4"/>
  <c r="AE1202" i="4"/>
  <c r="AF1202" i="4" s="1" a="1"/>
  <c r="AF1202" i="4" s="1"/>
  <c r="AD1202" i="4"/>
  <c r="AE1272" i="4"/>
  <c r="AF1272" i="4" s="1" a="1"/>
  <c r="AF1272" i="4" s="1"/>
  <c r="AD1272" i="4"/>
  <c r="AE391" i="4"/>
  <c r="AF391" i="4" s="1" a="1"/>
  <c r="AF391" i="4" s="1"/>
  <c r="AD391" i="4"/>
  <c r="AE1286" i="4"/>
  <c r="AF1286" i="4" s="1" a="1"/>
  <c r="AF1286" i="4" s="1"/>
  <c r="AD1286" i="4"/>
  <c r="AE321" i="4"/>
  <c r="AF321" i="4" s="1" a="1"/>
  <c r="AF321" i="4" s="1"/>
  <c r="AD321" i="4"/>
  <c r="AE1080" i="4"/>
  <c r="AF1080" i="4" s="1" a="1"/>
  <c r="AF1080" i="4" s="1"/>
  <c r="AD1080" i="4"/>
  <c r="AE154" i="4"/>
  <c r="AF154" i="4" s="1" a="1"/>
  <c r="AF154" i="4" s="1"/>
  <c r="AD154" i="4"/>
  <c r="AE151" i="4"/>
  <c r="AF151" i="4" s="1" a="1"/>
  <c r="AF151" i="4" s="1"/>
  <c r="AD151" i="4"/>
  <c r="AE91" i="4"/>
  <c r="AF91" i="4" s="1" a="1"/>
  <c r="AF91" i="4" s="1"/>
  <c r="AD91" i="4"/>
  <c r="AE167" i="4"/>
  <c r="AF167" i="4" s="1" a="1"/>
  <c r="AF167" i="4" s="1"/>
  <c r="AD167" i="4"/>
  <c r="AE32" i="4"/>
  <c r="AF32" i="4" s="1" a="1"/>
  <c r="AF32" i="4" s="1"/>
  <c r="AD32" i="4"/>
  <c r="AE237" i="4"/>
  <c r="AF237" i="4" s="1" a="1"/>
  <c r="AF237" i="4" s="1"/>
  <c r="AD237" i="4"/>
  <c r="AE315" i="4"/>
  <c r="AF315" i="4" s="1" a="1"/>
  <c r="AF315" i="4" s="1"/>
  <c r="AD315" i="4"/>
  <c r="AE1023" i="4"/>
  <c r="AF1023" i="4" s="1" a="1"/>
  <c r="AF1023" i="4" s="1"/>
  <c r="AD1023" i="4"/>
  <c r="AE1104" i="4"/>
  <c r="AF1104" i="4" s="1" a="1"/>
  <c r="AF1104" i="4" s="1"/>
  <c r="AD1104" i="4"/>
  <c r="AE1173" i="4"/>
  <c r="AF1173" i="4" s="1" a="1"/>
  <c r="AF1173" i="4" s="1"/>
  <c r="AD1173" i="4"/>
  <c r="AE880" i="4"/>
  <c r="AF880" i="4" s="1" a="1"/>
  <c r="AF880" i="4" s="1"/>
  <c r="AD880" i="4"/>
  <c r="AE504" i="4"/>
  <c r="AF504" i="4" s="1" a="1"/>
  <c r="AF504" i="4" s="1"/>
  <c r="AD504" i="4"/>
  <c r="AE925" i="4"/>
  <c r="AF925" i="4" s="1" a="1"/>
  <c r="AF925" i="4" s="1"/>
  <c r="AD925" i="4"/>
  <c r="AE632" i="4"/>
  <c r="AF632" i="4" s="1" a="1"/>
  <c r="AF632" i="4" s="1"/>
  <c r="AD632" i="4"/>
  <c r="AE1042" i="4"/>
  <c r="AF1042" i="4" s="1" a="1"/>
  <c r="AF1042" i="4" s="1"/>
  <c r="AD1042" i="4"/>
  <c r="AE314" i="4"/>
  <c r="AF314" i="4" s="1" a="1"/>
  <c r="AF314" i="4" s="1"/>
  <c r="AD314" i="4"/>
  <c r="AE1311" i="4"/>
  <c r="AF1311" i="4" s="1" a="1"/>
  <c r="AF1311" i="4" s="1"/>
  <c r="AD1311" i="4"/>
  <c r="AE139" i="4"/>
  <c r="AF139" i="4" s="1" a="1"/>
  <c r="AF139" i="4" s="1"/>
  <c r="AD139" i="4"/>
  <c r="AE1135" i="4"/>
  <c r="AF1135" i="4" s="1" a="1"/>
  <c r="AF1135" i="4" s="1"/>
  <c r="AD1135" i="4"/>
  <c r="AE413" i="4"/>
  <c r="AF413" i="4" s="1" a="1"/>
  <c r="AF413" i="4" s="1"/>
  <c r="AD413" i="4"/>
  <c r="AE191" i="4"/>
  <c r="AF191" i="4" s="1" a="1"/>
  <c r="AF191" i="4" s="1"/>
  <c r="AE537" i="4"/>
  <c r="AF537" i="4" s="1" a="1"/>
  <c r="AF537" i="4" s="1"/>
  <c r="AD537" i="4"/>
  <c r="AE1439" i="4"/>
  <c r="AF1439" i="4" s="1" a="1"/>
  <c r="AF1439" i="4" s="1"/>
  <c r="AD1439" i="4"/>
  <c r="AE1281" i="4"/>
  <c r="AF1281" i="4" s="1" a="1"/>
  <c r="AF1281" i="4" s="1"/>
  <c r="AD1281" i="4"/>
  <c r="AE1212" i="4"/>
  <c r="AF1212" i="4" s="1" a="1"/>
  <c r="AF1212" i="4" s="1"/>
  <c r="AD1212" i="4"/>
  <c r="AE1114" i="4"/>
  <c r="AF1114" i="4" s="1" a="1"/>
  <c r="AF1114" i="4" s="1"/>
  <c r="AD1114" i="4"/>
  <c r="AE311" i="4"/>
  <c r="AF311" i="4" s="1" a="1"/>
  <c r="AF311" i="4" s="1"/>
  <c r="AD311" i="4"/>
  <c r="AE917" i="4"/>
  <c r="AF917" i="4" s="1" a="1"/>
  <c r="AF917" i="4" s="1"/>
  <c r="AD917" i="4"/>
  <c r="AE1315" i="4"/>
  <c r="AF1315" i="4" s="1" a="1"/>
  <c r="AF1315" i="4" s="1"/>
  <c r="AD1315" i="4"/>
  <c r="AE155" i="4"/>
  <c r="AF155" i="4" s="1" a="1"/>
  <c r="AF155" i="4" s="1"/>
  <c r="AD155" i="4"/>
  <c r="AE682" i="4"/>
  <c r="AF682" i="4" s="1" a="1"/>
  <c r="AF682" i="4" s="1"/>
  <c r="AD682" i="4"/>
  <c r="AE821" i="4"/>
  <c r="AF821" i="4" s="1" a="1"/>
  <c r="AF821" i="4" s="1"/>
  <c r="AE588" i="4"/>
  <c r="AF588" i="4" s="1" a="1"/>
  <c r="AF588" i="4" s="1"/>
  <c r="AD588" i="4"/>
  <c r="AE952" i="4"/>
  <c r="AF952" i="4" s="1" a="1"/>
  <c r="AF952" i="4" s="1"/>
  <c r="AD952" i="4"/>
  <c r="AE127" i="4"/>
  <c r="AF127" i="4" s="1" a="1"/>
  <c r="AF127" i="4" s="1"/>
  <c r="AD127" i="4"/>
  <c r="AE111" i="4"/>
  <c r="AF111" i="4" s="1" a="1"/>
  <c r="AF111" i="4" s="1"/>
  <c r="AD111" i="4"/>
  <c r="AE20" i="4"/>
  <c r="AF20" i="4" s="1" a="1"/>
  <c r="AF20" i="4" s="1"/>
  <c r="AD20" i="4"/>
  <c r="AE911" i="4"/>
  <c r="AF911" i="4" s="1" a="1"/>
  <c r="AF911" i="4" s="1"/>
  <c r="AD911" i="4"/>
  <c r="AE384" i="4"/>
  <c r="AF384" i="4" s="1" a="1"/>
  <c r="AF384" i="4" s="1"/>
  <c r="AD384" i="4"/>
  <c r="AE653" i="4"/>
  <c r="AF653" i="4" s="1" a="1"/>
  <c r="AF653" i="4" s="1"/>
  <c r="AD653" i="4"/>
  <c r="AE628" i="4"/>
  <c r="AF628" i="4" s="1" a="1"/>
  <c r="AF628" i="4" s="1"/>
  <c r="AD628" i="4"/>
  <c r="AE1434" i="4"/>
  <c r="AF1434" i="4" s="1" a="1"/>
  <c r="AF1434" i="4" s="1"/>
  <c r="AD1434" i="4"/>
  <c r="AE1181" i="4"/>
  <c r="AF1181" i="4" s="1" a="1"/>
  <c r="AF1181" i="4" s="1"/>
  <c r="AD1181" i="4"/>
  <c r="AE66" i="4"/>
  <c r="AF66" i="4" s="1" a="1"/>
  <c r="AF66" i="4" s="1"/>
  <c r="AD66" i="4"/>
  <c r="AE1113" i="4"/>
  <c r="AF1113" i="4" s="1" a="1"/>
  <c r="AF1113" i="4" s="1"/>
  <c r="AD1113" i="4"/>
  <c r="AE1293" i="4"/>
  <c r="AF1293" i="4" s="1" a="1"/>
  <c r="AF1293" i="4" s="1"/>
  <c r="AD1293" i="4"/>
  <c r="AE601" i="4"/>
  <c r="AF601" i="4" s="1" a="1"/>
  <c r="AF601" i="4" s="1"/>
  <c r="AD601" i="4"/>
  <c r="AE774" i="4"/>
  <c r="AF774" i="4" s="1" a="1"/>
  <c r="AF774" i="4" s="1"/>
  <c r="AE500" i="4"/>
  <c r="AF500" i="4" s="1" a="1"/>
  <c r="AF500" i="4" s="1"/>
  <c r="AD500" i="4"/>
  <c r="AE817" i="4"/>
  <c r="AF817" i="4" s="1" a="1"/>
  <c r="AF817" i="4" s="1"/>
  <c r="AD817" i="4"/>
  <c r="AE283" i="4"/>
  <c r="AF283" i="4" s="1" a="1"/>
  <c r="AF283" i="4" s="1"/>
  <c r="AD283" i="4"/>
  <c r="AE600" i="4"/>
  <c r="AF600" i="4" s="1" a="1"/>
  <c r="AF600" i="4" s="1"/>
  <c r="AD600" i="4"/>
  <c r="AE848" i="4"/>
  <c r="AF848" i="4" s="1" a="1"/>
  <c r="AF848" i="4" s="1"/>
  <c r="AD848" i="4"/>
  <c r="AE933" i="4"/>
  <c r="AF933" i="4" s="1" a="1"/>
  <c r="AF933" i="4" s="1"/>
  <c r="AD933" i="4"/>
  <c r="AE1291" i="4"/>
  <c r="AF1291" i="4" s="1" a="1"/>
  <c r="AF1291" i="4" s="1"/>
  <c r="AD1291" i="4"/>
  <c r="AE1239" i="4"/>
  <c r="AF1239" i="4" s="1" a="1"/>
  <c r="AF1239" i="4" s="1"/>
  <c r="AD1239" i="4"/>
  <c r="AE180" i="4"/>
  <c r="AF180" i="4" s="1" a="1"/>
  <c r="AF180" i="4" s="1"/>
  <c r="AD180" i="4"/>
  <c r="AE670" i="4"/>
  <c r="AF670" i="4" s="1" a="1"/>
  <c r="AF670" i="4" s="1"/>
  <c r="AE561" i="4"/>
  <c r="AF561" i="4" s="1" a="1"/>
  <c r="AF561" i="4" s="1"/>
  <c r="AD561" i="4"/>
  <c r="AE486" i="4"/>
  <c r="AF486" i="4" s="1" a="1"/>
  <c r="AF486" i="4" s="1"/>
  <c r="AD486" i="4"/>
  <c r="AE634" i="4"/>
  <c r="AF634" i="4" s="1" a="1"/>
  <c r="AF634" i="4" s="1"/>
  <c r="AD634" i="4"/>
  <c r="AE1056" i="4"/>
  <c r="AF1056" i="4" s="1" a="1"/>
  <c r="AF1056" i="4" s="1"/>
  <c r="AD1056" i="4"/>
  <c r="AE577" i="4"/>
  <c r="AF577" i="4" s="1" a="1"/>
  <c r="AF577" i="4" s="1"/>
  <c r="AD577" i="4"/>
  <c r="AE227" i="4"/>
  <c r="AF227" i="4" s="1" a="1"/>
  <c r="AF227" i="4" s="1"/>
  <c r="AD227" i="4"/>
  <c r="AE790" i="4"/>
  <c r="AF790" i="4" s="1" a="1"/>
  <c r="AF790" i="4" s="1"/>
  <c r="AD790" i="4"/>
  <c r="AE1422" i="4"/>
  <c r="AF1422" i="4" s="1" a="1"/>
  <c r="AF1422" i="4" s="1"/>
  <c r="AD1422" i="4"/>
  <c r="AE403" i="4"/>
  <c r="AF403" i="4" s="1" a="1"/>
  <c r="AF403" i="4" s="1"/>
  <c r="AD403" i="4"/>
  <c r="AE606" i="4"/>
  <c r="AF606" i="4" s="1" a="1"/>
  <c r="AF606" i="4" s="1"/>
  <c r="AD606" i="4"/>
  <c r="AE879" i="4"/>
  <c r="AF879" i="4" s="1" a="1"/>
  <c r="AF879" i="4" s="1"/>
  <c r="AD879" i="4"/>
  <c r="AE1025" i="4"/>
  <c r="AF1025" i="4" s="1" a="1"/>
  <c r="AF1025" i="4" s="1"/>
  <c r="AD1025" i="4"/>
  <c r="AE555" i="4"/>
  <c r="AF555" i="4" s="1" a="1"/>
  <c r="AF555" i="4" s="1"/>
  <c r="AD555" i="4"/>
  <c r="AE115" i="4"/>
  <c r="AF115" i="4" s="1" a="1"/>
  <c r="AF115" i="4" s="1"/>
  <c r="AD115" i="4"/>
  <c r="AE1243" i="4"/>
  <c r="AF1243" i="4" s="1" a="1"/>
  <c r="AF1243" i="4" s="1"/>
  <c r="AD1243" i="4"/>
  <c r="AE926" i="4"/>
  <c r="AF926" i="4" s="1" a="1"/>
  <c r="AF926" i="4" s="1"/>
  <c r="AD926" i="4"/>
  <c r="AE1149" i="4"/>
  <c r="AF1149" i="4" s="1" a="1"/>
  <c r="AF1149" i="4" s="1"/>
  <c r="AD1149" i="4"/>
  <c r="AE1123" i="4"/>
  <c r="AF1123" i="4" s="1" a="1"/>
  <c r="AF1123" i="4" s="1"/>
  <c r="AD1123" i="4"/>
  <c r="AE625" i="4"/>
  <c r="AF625" i="4" s="1" a="1"/>
  <c r="AF625" i="4" s="1"/>
  <c r="AD625" i="4"/>
  <c r="AE1325" i="4"/>
  <c r="AF1325" i="4" s="1" a="1"/>
  <c r="AF1325" i="4" s="1"/>
  <c r="AD1325" i="4"/>
  <c r="AE649" i="4"/>
  <c r="AF649" i="4" s="1" a="1"/>
  <c r="AF649" i="4" s="1"/>
  <c r="AD649" i="4"/>
  <c r="AE1066" i="4"/>
  <c r="AF1066" i="4" s="1" a="1"/>
  <c r="AF1066" i="4" s="1"/>
  <c r="AD1066" i="4"/>
  <c r="AE786" i="4"/>
  <c r="AF786" i="4" s="1" a="1"/>
  <c r="AF786" i="4" s="1"/>
  <c r="AD786" i="4"/>
  <c r="AE1175" i="4"/>
  <c r="AF1175" i="4" s="1" a="1"/>
  <c r="AF1175" i="4" s="1"/>
  <c r="AD1175" i="4"/>
  <c r="AE895" i="4"/>
  <c r="AF895" i="4" s="1" a="1"/>
  <c r="AF895" i="4" s="1"/>
  <c r="AD895" i="4"/>
  <c r="AE541" i="4"/>
  <c r="AF541" i="4" s="1" a="1"/>
  <c r="AF541" i="4" s="1"/>
  <c r="AD541" i="4"/>
  <c r="AE1108" i="4"/>
  <c r="AF1108" i="4" s="1" a="1"/>
  <c r="AF1108" i="4" s="1"/>
  <c r="AD1108" i="4"/>
  <c r="AE1367" i="4"/>
  <c r="AF1367" i="4" s="1" a="1"/>
  <c r="AF1367" i="4" s="1"/>
  <c r="AD1367" i="4"/>
  <c r="AE185" i="4"/>
  <c r="AF185" i="4" s="1" a="1"/>
  <c r="AF185" i="4" s="1"/>
  <c r="AD185" i="4"/>
  <c r="AE156" i="4"/>
  <c r="AF156" i="4" s="1" a="1"/>
  <c r="AF156" i="4" s="1"/>
  <c r="AD156" i="4"/>
  <c r="AE1109" i="4"/>
  <c r="AF1109" i="4" s="1" a="1"/>
  <c r="AF1109" i="4" s="1"/>
  <c r="AD1109" i="4"/>
  <c r="AE497" i="4"/>
  <c r="AF497" i="4" s="1" a="1"/>
  <c r="AF497" i="4" s="1"/>
  <c r="AD497" i="4"/>
  <c r="AE350" i="4"/>
  <c r="AF350" i="4" s="1" a="1"/>
  <c r="AF350" i="4" s="1"/>
  <c r="AD350" i="4"/>
  <c r="AE16" i="4"/>
  <c r="AF16" i="4" s="1" a="1"/>
  <c r="AF16" i="4" s="1"/>
  <c r="AD16" i="4"/>
  <c r="AE1022" i="4"/>
  <c r="AF1022" i="4" s="1" a="1"/>
  <c r="AF1022" i="4" s="1"/>
  <c r="AD1022" i="4"/>
  <c r="AE370" i="4"/>
  <c r="AF370" i="4" s="1" a="1"/>
  <c r="AF370" i="4" s="1"/>
  <c r="AD370" i="4"/>
  <c r="AE487" i="4"/>
  <c r="AF487" i="4" s="1" a="1"/>
  <c r="AF487" i="4" s="1"/>
  <c r="AD487" i="4"/>
  <c r="AE366" i="4"/>
  <c r="AF366" i="4" s="1" a="1"/>
  <c r="AF366" i="4" s="1"/>
  <c r="AD366" i="4"/>
  <c r="AE1166" i="4"/>
  <c r="AF1166" i="4" s="1" a="1"/>
  <c r="AF1166" i="4" s="1"/>
  <c r="AD1166" i="4"/>
  <c r="AE685" i="4"/>
  <c r="AF685" i="4" s="1" a="1"/>
  <c r="AF685" i="4" s="1"/>
  <c r="AD685" i="4"/>
  <c r="AE1253" i="4"/>
  <c r="AF1253" i="4" s="1" a="1"/>
  <c r="AF1253" i="4" s="1"/>
  <c r="AD1253" i="4"/>
  <c r="AE59" i="4"/>
  <c r="AF59" i="4" s="1" a="1"/>
  <c r="AF59" i="4" s="1"/>
  <c r="AD59" i="4"/>
  <c r="AE829" i="4"/>
  <c r="AF829" i="4" s="1" a="1"/>
  <c r="AF829" i="4" s="1"/>
  <c r="AD829" i="4"/>
  <c r="AE1402" i="4"/>
  <c r="AF1402" i="4" s="1" a="1"/>
  <c r="AF1402" i="4" s="1"/>
  <c r="AD1402" i="4"/>
  <c r="AE1377" i="4"/>
  <c r="AF1377" i="4" s="1" a="1"/>
  <c r="AF1377" i="4" s="1"/>
  <c r="AD1377" i="4"/>
  <c r="AE1131" i="4"/>
  <c r="AF1131" i="4" s="1" a="1"/>
  <c r="AF1131" i="4" s="1"/>
  <c r="AD1131" i="4"/>
  <c r="AE1054" i="4"/>
  <c r="AF1054" i="4" s="1" a="1"/>
  <c r="AF1054" i="4" s="1"/>
  <c r="AD1054" i="4"/>
  <c r="AE1169" i="4"/>
  <c r="AF1169" i="4" s="1" a="1"/>
  <c r="AF1169" i="4" s="1"/>
  <c r="AD1169" i="4"/>
  <c r="AE862" i="4"/>
  <c r="AF862" i="4" s="1" a="1"/>
  <c r="AF862" i="4" s="1"/>
  <c r="AD862" i="4"/>
  <c r="AE888" i="4"/>
  <c r="AF888" i="4" s="1" a="1"/>
  <c r="AF888" i="4" s="1"/>
  <c r="AD888" i="4"/>
  <c r="AE1024" i="4"/>
  <c r="AF1024" i="4" s="1" a="1"/>
  <c r="AF1024" i="4" s="1"/>
  <c r="AD1024" i="4"/>
  <c r="AE912" i="4"/>
  <c r="AF912" i="4" s="1" a="1"/>
  <c r="AF912" i="4" s="1"/>
  <c r="AD912" i="4"/>
  <c r="AE170" i="4"/>
  <c r="AF170" i="4" s="1" a="1"/>
  <c r="AF170" i="4" s="1"/>
  <c r="AD170" i="4"/>
  <c r="AE186" i="4"/>
  <c r="AF186" i="4" s="1" a="1"/>
  <c r="AF186" i="4" s="1"/>
  <c r="AD186" i="4"/>
  <c r="AE766" i="4"/>
  <c r="AF766" i="4" s="1" a="1"/>
  <c r="AF766" i="4" s="1"/>
  <c r="AD766" i="4"/>
  <c r="AE309" i="4"/>
  <c r="AF309" i="4" s="1" a="1"/>
  <c r="AF309" i="4" s="1"/>
  <c r="AD309" i="4"/>
  <c r="AE402" i="4"/>
  <c r="AF402" i="4" s="1" a="1"/>
  <c r="AF402" i="4" s="1"/>
  <c r="AD402" i="4"/>
  <c r="AE410" i="4"/>
  <c r="AF410" i="4" s="1" a="1"/>
  <c r="AF410" i="4" s="1"/>
  <c r="AD410" i="4"/>
  <c r="AE847" i="4"/>
  <c r="AF847" i="4" s="1" a="1"/>
  <c r="AF847" i="4" s="1"/>
  <c r="AD847" i="4"/>
  <c r="AE422" i="4"/>
  <c r="AF422" i="4" s="1" a="1"/>
  <c r="AF422" i="4" s="1"/>
  <c r="AD422" i="4"/>
  <c r="AE347" i="4"/>
  <c r="AF347" i="4" s="1" a="1"/>
  <c r="AF347" i="4" s="1"/>
  <c r="AD347" i="4"/>
  <c r="AE664" i="4"/>
  <c r="AF664" i="4" s="1" a="1"/>
  <c r="AF664" i="4" s="1"/>
  <c r="AD664" i="4"/>
  <c r="AE973" i="4"/>
  <c r="AF973" i="4" s="1" a="1"/>
  <c r="AF973" i="4" s="1"/>
  <c r="AD973" i="4"/>
  <c r="AE1142" i="4"/>
  <c r="AF1142" i="4" s="1" a="1"/>
  <c r="AF1142" i="4" s="1"/>
  <c r="AD1142" i="4"/>
  <c r="AE944" i="4"/>
  <c r="AF944" i="4" s="1" a="1"/>
  <c r="AF944" i="4" s="1"/>
  <c r="AD944" i="4"/>
  <c r="AE802" i="4"/>
  <c r="AF802" i="4" s="1" a="1"/>
  <c r="AF802" i="4" s="1"/>
  <c r="AD802" i="4"/>
  <c r="AE975" i="4"/>
  <c r="AF975" i="4" s="1" a="1"/>
  <c r="AF975" i="4" s="1"/>
  <c r="AD975" i="4"/>
  <c r="AE1294" i="4"/>
  <c r="AF1294" i="4" s="1" a="1"/>
  <c r="AF1294" i="4" s="1"/>
  <c r="AD1294" i="4"/>
  <c r="AE1035" i="4"/>
  <c r="AF1035" i="4" s="1" a="1"/>
  <c r="AF1035" i="4" s="1"/>
  <c r="AD1035" i="4"/>
  <c r="AE603" i="4"/>
  <c r="AF603" i="4" s="1" a="1"/>
  <c r="AF603" i="4" s="1"/>
  <c r="AD603" i="4"/>
  <c r="AE831" i="4"/>
  <c r="AF831" i="4" s="1" a="1"/>
  <c r="AF831" i="4" s="1"/>
  <c r="AD831" i="4"/>
  <c r="AE1363" i="4"/>
  <c r="AF1363" i="4" s="1" a="1"/>
  <c r="AF1363" i="4" s="1"/>
  <c r="AD1363" i="4"/>
  <c r="AE805" i="4"/>
  <c r="AF805" i="4" s="1" a="1"/>
  <c r="AF805" i="4" s="1"/>
  <c r="AD805" i="4"/>
  <c r="AE176" i="4"/>
  <c r="AF176" i="4" s="1" a="1"/>
  <c r="AF176" i="4" s="1"/>
  <c r="AD176" i="4"/>
  <c r="AE995" i="4"/>
  <c r="AF995" i="4" s="1" a="1"/>
  <c r="AF995" i="4" s="1"/>
  <c r="AD995" i="4"/>
  <c r="AE1088" i="4"/>
  <c r="AF1088" i="4" s="1" a="1"/>
  <c r="AF1088" i="4" s="1"/>
  <c r="AD1088" i="4"/>
  <c r="AE863" i="4"/>
  <c r="AF863" i="4" s="1" a="1"/>
  <c r="AF863" i="4" s="1"/>
  <c r="AD863" i="4"/>
  <c r="AE1389" i="4"/>
  <c r="AF1389" i="4" s="1" a="1"/>
  <c r="AF1389" i="4" s="1"/>
  <c r="AD1389" i="4"/>
  <c r="AE580" i="4"/>
  <c r="AF580" i="4" s="1" a="1"/>
  <c r="AF580" i="4" s="1"/>
  <c r="AD580" i="4"/>
  <c r="AE47" i="4"/>
  <c r="AF47" i="4" s="1" a="1"/>
  <c r="AF47" i="4" s="1"/>
  <c r="AD47" i="4"/>
  <c r="AE1008" i="4"/>
  <c r="AF1008" i="4" s="1" a="1"/>
  <c r="AF1008" i="4" s="1"/>
  <c r="AD1008" i="4"/>
  <c r="AE455" i="4"/>
  <c r="AF455" i="4" s="1" a="1"/>
  <c r="AF455" i="4" s="1"/>
  <c r="AD455" i="4"/>
  <c r="AE1006" i="4"/>
  <c r="AF1006" i="4" s="1" a="1"/>
  <c r="AF1006" i="4" s="1"/>
  <c r="AD1006" i="4"/>
  <c r="AE368" i="4"/>
  <c r="AF368" i="4" s="1" a="1"/>
  <c r="AF368" i="4" s="1"/>
  <c r="AD368" i="4"/>
  <c r="AE394" i="4"/>
  <c r="AF394" i="4" s="1" a="1"/>
  <c r="AF394" i="4" s="1"/>
  <c r="AD394" i="4"/>
  <c r="AE226" i="4"/>
  <c r="AF226" i="4" s="1" a="1"/>
  <c r="AF226" i="4" s="1"/>
  <c r="AD226" i="4"/>
  <c r="AE135" i="4"/>
  <c r="AF135" i="4" s="1" a="1"/>
  <c r="AF135" i="4" s="1"/>
  <c r="AD135" i="4"/>
  <c r="AE1343" i="4"/>
  <c r="AF1343" i="4" s="1" a="1"/>
  <c r="AF1343" i="4" s="1"/>
  <c r="AD1343" i="4"/>
  <c r="AE143" i="4"/>
  <c r="AF143" i="4" s="1" a="1"/>
  <c r="AF143" i="4" s="1"/>
  <c r="AD143" i="4"/>
  <c r="AE650" i="4"/>
  <c r="AF650" i="4" s="1" a="1"/>
  <c r="AF650" i="4" s="1"/>
  <c r="AD650" i="4"/>
  <c r="AE1193" i="4"/>
  <c r="AF1193" i="4" s="1" a="1"/>
  <c r="AF1193" i="4" s="1"/>
  <c r="AD1193" i="4"/>
  <c r="AE545" i="4"/>
  <c r="AF545" i="4" s="1" a="1"/>
  <c r="AF545" i="4" s="1"/>
  <c r="AD545" i="4"/>
  <c r="AE1192" i="4"/>
  <c r="AF1192" i="4" s="1" a="1"/>
  <c r="AF1192" i="4" s="1"/>
  <c r="AD1192" i="4"/>
  <c r="AE1141" i="4"/>
  <c r="AF1141" i="4" s="1" a="1"/>
  <c r="AF1141" i="4" s="1"/>
  <c r="AD1141" i="4"/>
  <c r="AE549" i="4"/>
  <c r="AF549" i="4" s="1" a="1"/>
  <c r="AF549" i="4" s="1"/>
  <c r="AD549" i="4"/>
  <c r="AE624" i="4"/>
  <c r="AF624" i="4" s="1" a="1"/>
  <c r="AF624" i="4" s="1"/>
  <c r="AD624" i="4"/>
  <c r="AE583" i="4"/>
  <c r="AF583" i="4" s="1" a="1"/>
  <c r="AF583" i="4" s="1"/>
  <c r="AD583" i="4"/>
  <c r="AE1409" i="4"/>
  <c r="AF1409" i="4" s="1" a="1"/>
  <c r="AF1409" i="4" s="1"/>
  <c r="AD1409" i="4"/>
  <c r="AE855" i="4"/>
  <c r="AF855" i="4" s="1" a="1"/>
  <c r="AF855" i="4" s="1"/>
  <c r="AD855" i="4"/>
  <c r="AE255" i="4"/>
  <c r="AF255" i="4" s="1" a="1"/>
  <c r="AF255" i="4" s="1"/>
  <c r="AD255" i="4"/>
  <c r="AE1395" i="4"/>
  <c r="AF1395" i="4" s="1" a="1"/>
  <c r="AF1395" i="4" s="1"/>
  <c r="AD1395" i="4"/>
  <c r="AE1355" i="4"/>
  <c r="AF1355" i="4" s="1" a="1"/>
  <c r="AF1355" i="4" s="1"/>
  <c r="AD1355" i="4"/>
  <c r="AE521" i="4"/>
  <c r="AF521" i="4" s="1" a="1"/>
  <c r="AF521" i="4" s="1"/>
  <c r="AD521" i="4"/>
  <c r="AE188" i="4"/>
  <c r="AF188" i="4" s="1" a="1"/>
  <c r="AF188" i="4" s="1"/>
  <c r="AD188" i="4"/>
  <c r="AE616" i="4"/>
  <c r="AF616" i="4" s="1" a="1"/>
  <c r="AF616" i="4" s="1"/>
  <c r="AD616" i="4"/>
  <c r="AE629" i="4"/>
  <c r="AF629" i="4" s="1" a="1"/>
  <c r="AF629" i="4" s="1"/>
  <c r="AD629" i="4"/>
  <c r="AE794" i="4"/>
  <c r="AF794" i="4" s="1" a="1"/>
  <c r="AF794" i="4" s="1"/>
  <c r="AD794" i="4"/>
  <c r="AE240" i="4"/>
  <c r="AF240" i="4" s="1" a="1"/>
  <c r="AF240" i="4" s="1"/>
  <c r="AD240" i="4"/>
  <c r="AE220" i="4"/>
  <c r="AF220" i="4" s="1" a="1"/>
  <c r="AF220" i="4" s="1"/>
  <c r="AD220" i="4"/>
  <c r="AE584" i="4"/>
  <c r="AF584" i="4" s="1" a="1"/>
  <c r="AF584" i="4" s="1"/>
  <c r="AD584" i="4"/>
  <c r="AE1199" i="4"/>
  <c r="AF1199" i="4" s="1" a="1"/>
  <c r="AF1199" i="4" s="1"/>
  <c r="AD1199" i="4"/>
  <c r="AE140" i="4"/>
  <c r="AF140" i="4" s="1" a="1"/>
  <c r="AF140" i="4" s="1"/>
  <c r="AD140" i="4"/>
  <c r="AE175" i="4"/>
  <c r="AF175" i="4" s="1" a="1"/>
  <c r="AF175" i="4" s="1"/>
  <c r="AD175" i="4"/>
  <c r="AE24" i="4"/>
  <c r="AF24" i="4" s="1" a="1"/>
  <c r="AF24" i="4" s="1"/>
  <c r="AD24" i="4"/>
  <c r="AE609" i="4"/>
  <c r="AF609" i="4" s="1" a="1"/>
  <c r="AF609" i="4" s="1"/>
  <c r="AD609" i="4"/>
  <c r="AE984" i="4"/>
  <c r="AF984" i="4" s="1" a="1"/>
  <c r="AF984" i="4" s="1"/>
  <c r="AD984" i="4"/>
  <c r="AE378" i="4"/>
  <c r="AF378" i="4" s="1" a="1"/>
  <c r="AF378" i="4" s="1"/>
  <c r="AD378" i="4"/>
  <c r="AE1256" i="4"/>
  <c r="AF1256" i="4" s="1" a="1"/>
  <c r="AF1256" i="4" s="1"/>
  <c r="AD1256" i="4"/>
  <c r="AE698" i="4"/>
  <c r="AF698" i="4" s="1" a="1"/>
  <c r="AF698" i="4" s="1"/>
  <c r="AD698" i="4"/>
  <c r="AE1143" i="4"/>
  <c r="AF1143" i="4" s="1" a="1"/>
  <c r="AF1143" i="4" s="1"/>
  <c r="AD1143" i="4"/>
  <c r="AE661" i="4"/>
  <c r="AF661" i="4" s="1" a="1"/>
  <c r="AF661" i="4" s="1"/>
  <c r="AD661" i="4"/>
  <c r="AE612" i="4"/>
  <c r="AF612" i="4" s="1" a="1"/>
  <c r="AF612" i="4" s="1"/>
  <c r="AD612" i="4"/>
  <c r="AE1012" i="4"/>
  <c r="AF1012" i="4" s="1" a="1"/>
  <c r="AF1012" i="4" s="1"/>
  <c r="AD1012" i="4"/>
  <c r="AE1347" i="4"/>
  <c r="AF1347" i="4" s="1" a="1"/>
  <c r="AF1347" i="4" s="1"/>
  <c r="AD1347" i="4"/>
  <c r="AE965" i="4"/>
  <c r="AF965" i="4" s="1" a="1"/>
  <c r="AF965" i="4" s="1"/>
  <c r="AE666" i="4"/>
  <c r="AF666" i="4" s="1" a="1"/>
  <c r="AF666" i="4" s="1"/>
  <c r="AD666" i="4"/>
  <c r="AE195" i="4"/>
  <c r="AF195" i="4" s="1" a="1"/>
  <c r="AF195" i="4" s="1"/>
  <c r="AD195" i="4"/>
  <c r="AE286" i="4"/>
  <c r="AF286" i="4" s="1" a="1"/>
  <c r="AF286" i="4" s="1"/>
  <c r="AD286" i="4"/>
  <c r="AE877" i="4"/>
  <c r="AF877" i="4" s="1" a="1"/>
  <c r="AF877" i="4" s="1"/>
  <c r="AD877" i="4"/>
  <c r="AE678" i="4"/>
  <c r="AF678" i="4" s="1" a="1"/>
  <c r="AF678" i="4" s="1"/>
  <c r="AD678" i="4"/>
  <c r="AE1394" i="4"/>
  <c r="AF1394" i="4" s="1" a="1"/>
  <c r="AF1394" i="4" s="1"/>
  <c r="AD1394" i="4"/>
  <c r="AE280" i="4"/>
  <c r="AF280" i="4" s="1" a="1"/>
  <c r="AF280" i="4" s="1"/>
  <c r="AD280" i="4"/>
  <c r="AE217" i="4"/>
  <c r="AF217" i="4" s="1" a="1"/>
  <c r="AF217" i="4" s="1"/>
  <c r="AD217" i="4"/>
  <c r="AE845" i="4"/>
  <c r="AF845" i="4" s="1" a="1"/>
  <c r="AF845" i="4" s="1"/>
  <c r="AD845" i="4"/>
  <c r="AE117" i="4"/>
  <c r="AF117" i="4" s="1" a="1"/>
  <c r="AF117" i="4" s="1"/>
  <c r="AD117" i="4"/>
  <c r="AE340" i="4"/>
  <c r="AF340" i="4" s="1" a="1"/>
  <c r="AF340" i="4" s="1"/>
  <c r="AD340" i="4"/>
  <c r="AE592" i="4"/>
  <c r="AF592" i="4" s="1" a="1"/>
  <c r="AF592" i="4" s="1"/>
  <c r="AD592" i="4"/>
  <c r="AE416" i="4"/>
  <c r="AF416" i="4" s="1" a="1"/>
  <c r="AF416" i="4" s="1"/>
  <c r="AD416" i="4"/>
  <c r="AE320" i="4"/>
  <c r="AF320" i="4" s="1" a="1"/>
  <c r="AF320" i="4" s="1"/>
  <c r="AD320" i="4"/>
  <c r="AE1351" i="4"/>
  <c r="AF1351" i="4" s="1" a="1"/>
  <c r="AF1351" i="4" s="1"/>
  <c r="AD1351" i="4"/>
  <c r="AE1427" i="4"/>
  <c r="AF1427" i="4" s="1" a="1"/>
  <c r="AF1427" i="4" s="1"/>
  <c r="AD1427" i="4"/>
  <c r="AE517" i="4"/>
  <c r="AF517" i="4" s="1" a="1"/>
  <c r="AF517" i="4" s="1"/>
  <c r="AD517" i="4"/>
  <c r="AE1126" i="4"/>
  <c r="AF1126" i="4" s="1" a="1"/>
  <c r="AF1126" i="4" s="1"/>
  <c r="AD1126" i="4"/>
  <c r="AE563" i="4"/>
  <c r="AF563" i="4" s="1" a="1"/>
  <c r="AF563" i="4" s="1"/>
  <c r="AD563" i="4"/>
  <c r="AE131" i="4"/>
  <c r="AF131" i="4" s="1" a="1"/>
  <c r="AF131" i="4" s="1"/>
  <c r="AE1411" i="4"/>
  <c r="AF1411" i="4" s="1" a="1"/>
  <c r="AF1411" i="4" s="1"/>
  <c r="AD1411" i="4"/>
  <c r="AE1319" i="4"/>
  <c r="AF1319" i="4" s="1" a="1"/>
  <c r="AF1319" i="4" s="1"/>
  <c r="AD1319" i="4"/>
  <c r="AE1134" i="4"/>
  <c r="AF1134" i="4" s="1" a="1"/>
  <c r="AF1134" i="4" s="1"/>
  <c r="AD1134" i="4"/>
  <c r="AE1157" i="4"/>
  <c r="AF1157" i="4" s="1" a="1"/>
  <c r="AF1157" i="4" s="1"/>
  <c r="AD1157" i="4"/>
  <c r="AE356" i="4"/>
  <c r="AF356" i="4" s="1" a="1"/>
  <c r="AF356" i="4" s="1"/>
  <c r="AD356" i="4"/>
  <c r="AE1288" i="4"/>
  <c r="AF1288" i="4" s="1" a="1"/>
  <c r="AF1288" i="4" s="1"/>
  <c r="AD1288" i="4"/>
  <c r="AE1138" i="4"/>
  <c r="AF1138" i="4" s="1" a="1"/>
  <c r="AF1138" i="4" s="1"/>
  <c r="AD1138" i="4"/>
  <c r="AE646" i="4"/>
  <c r="AF646" i="4" s="1" a="1"/>
  <c r="AF646" i="4" s="1"/>
  <c r="AD646" i="4"/>
  <c r="AE289" i="4"/>
  <c r="AF289" i="4" s="1" a="1"/>
  <c r="AF289" i="4" s="1"/>
  <c r="AE1132" i="4"/>
  <c r="AF1132" i="4" s="1" a="1"/>
  <c r="AF1132" i="4" s="1"/>
  <c r="AD1132" i="4"/>
  <c r="AE36" i="4"/>
  <c r="AF36" i="4" s="1" a="1"/>
  <c r="AF36" i="4" s="1"/>
  <c r="AD36" i="4"/>
  <c r="AE148" i="4"/>
  <c r="AF148" i="4" s="1" a="1"/>
  <c r="AF148" i="4" s="1"/>
  <c r="AD148" i="4"/>
  <c r="AE840" i="4"/>
  <c r="AF840" i="4" s="1" a="1"/>
  <c r="AF840" i="4" s="1"/>
  <c r="AD840" i="4"/>
  <c r="AE597" i="4"/>
  <c r="AF597" i="4" s="1" a="1"/>
  <c r="AF597" i="4" s="1"/>
  <c r="AD597" i="4"/>
  <c r="AE856" i="4"/>
  <c r="AF856" i="4" s="1" a="1"/>
  <c r="AF856" i="4" s="1"/>
  <c r="AD856" i="4"/>
  <c r="AE901" i="4"/>
  <c r="AF901" i="4" s="1" a="1"/>
  <c r="AF901" i="4" s="1"/>
  <c r="AD901" i="4"/>
  <c r="AE1426" i="4"/>
  <c r="AF1426" i="4" s="1" a="1"/>
  <c r="AF1426" i="4" s="1"/>
  <c r="AD1426" i="4"/>
  <c r="AE435" i="4"/>
  <c r="AF435" i="4" s="1" a="1"/>
  <c r="AF435" i="4" s="1"/>
  <c r="AD435" i="4"/>
  <c r="AE853" i="4"/>
  <c r="AF853" i="4" s="1" a="1"/>
  <c r="AF853" i="4" s="1"/>
  <c r="AD853" i="4"/>
  <c r="AE445" i="4"/>
  <c r="AF445" i="4" s="1" a="1"/>
  <c r="AF445" i="4" s="1"/>
  <c r="AD445" i="4"/>
  <c r="AE86" i="4"/>
  <c r="AF86" i="4" s="1" a="1"/>
  <c r="AF86" i="4" s="1"/>
  <c r="AD86" i="4"/>
  <c r="AE460" i="4"/>
  <c r="AF460" i="4" s="1" a="1"/>
  <c r="AF460" i="4" s="1"/>
  <c r="AD460" i="4"/>
  <c r="AE331" i="4"/>
  <c r="AF331" i="4" s="1" a="1"/>
  <c r="AF331" i="4" s="1"/>
  <c r="AD331" i="4"/>
  <c r="AE702" i="4"/>
  <c r="AF702" i="4" s="1" a="1"/>
  <c r="AF702" i="4" s="1"/>
  <c r="AD702" i="4"/>
  <c r="AE1136" i="4"/>
  <c r="AF1136" i="4" s="1" a="1"/>
  <c r="AF1136" i="4" s="1"/>
  <c r="AE1186" i="4"/>
  <c r="AF1186" i="4" s="1" a="1"/>
  <c r="AF1186" i="4" s="1"/>
  <c r="AD1186" i="4"/>
  <c r="AE529" i="4"/>
  <c r="AF529" i="4" s="1" a="1"/>
  <c r="AF529" i="4" s="1"/>
  <c r="AD529" i="4"/>
  <c r="AE960" i="4"/>
  <c r="AF960" i="4" s="1" a="1"/>
  <c r="AF960" i="4" s="1"/>
  <c r="AD960" i="4"/>
  <c r="AE1102" i="4"/>
  <c r="AF1102" i="4" s="1" a="1"/>
  <c r="AF1102" i="4" s="1"/>
  <c r="AD1102" i="4"/>
  <c r="AE216" i="4"/>
  <c r="AF216" i="4" s="1" a="1"/>
  <c r="AF216" i="4" s="1"/>
  <c r="AD216" i="4"/>
  <c r="AE292" i="4"/>
  <c r="AF292" i="4" s="1" a="1"/>
  <c r="AF292" i="4" s="1"/>
  <c r="AD292" i="4"/>
  <c r="AE894" i="4"/>
  <c r="AF894" i="4" s="1" a="1"/>
  <c r="AF894" i="4" s="1"/>
  <c r="AD894" i="4"/>
  <c r="AE799" i="4"/>
  <c r="AF799" i="4" s="1" a="1"/>
  <c r="AF799" i="4" s="1"/>
  <c r="AD799" i="4"/>
  <c r="AE1275" i="4"/>
  <c r="AF1275" i="4" s="1" a="1"/>
  <c r="AF1275" i="4" s="1"/>
  <c r="AD1275" i="4"/>
  <c r="AE172" i="4"/>
  <c r="AF172" i="4" s="1" a="1"/>
  <c r="AF172" i="4" s="1"/>
  <c r="AD172" i="4"/>
  <c r="AE1387" i="4"/>
  <c r="AF1387" i="4" s="1" a="1"/>
  <c r="AF1387" i="4" s="1"/>
  <c r="AD1387" i="4"/>
  <c r="AE1302" i="4"/>
  <c r="AF1302" i="4" s="1" a="1"/>
  <c r="AF1302" i="4" s="1"/>
  <c r="AD1302" i="4"/>
  <c r="AE1120" i="4"/>
  <c r="AF1120" i="4" s="1" a="1"/>
  <c r="AF1120" i="4" s="1"/>
  <c r="AD1120" i="4"/>
  <c r="AE54" i="4"/>
  <c r="AF54" i="4" s="1" a="1"/>
  <c r="AF54" i="4" s="1"/>
  <c r="AD54" i="4"/>
  <c r="AE380" i="4"/>
  <c r="AF380" i="4" s="1" a="1"/>
  <c r="AF380" i="4" s="1"/>
  <c r="AD380" i="4"/>
  <c r="AE513" i="4"/>
  <c r="AF513" i="4" s="1" a="1"/>
  <c r="AF513" i="4" s="1"/>
  <c r="AD513" i="4"/>
  <c r="AE949" i="4"/>
  <c r="AF949" i="4" s="1" a="1"/>
  <c r="AF949" i="4" s="1"/>
  <c r="AD949" i="4"/>
  <c r="AE813" i="4"/>
  <c r="AF813" i="4" s="1" a="1"/>
  <c r="AF813" i="4" s="1"/>
  <c r="AD813" i="4"/>
  <c r="AE1064" i="4"/>
  <c r="AF1064" i="4" s="1" a="1"/>
  <c r="AF1064" i="4" s="1"/>
  <c r="AD1064" i="4"/>
  <c r="AE324" i="4"/>
  <c r="AF324" i="4" s="1" a="1"/>
  <c r="AF324" i="4" s="1"/>
  <c r="AD324" i="4"/>
  <c r="AE494" i="4"/>
  <c r="AF494" i="4" s="1" a="1"/>
  <c r="AF494" i="4" s="1"/>
  <c r="AD494" i="4"/>
  <c r="AE250" i="4"/>
  <c r="AF250" i="4" s="1" a="1"/>
  <c r="AF250" i="4" s="1"/>
  <c r="AD250" i="4"/>
  <c r="AE346" i="4"/>
  <c r="AF346" i="4" s="1" a="1"/>
  <c r="AF346" i="4" s="1"/>
  <c r="AD346" i="4"/>
  <c r="AE1421" i="4"/>
  <c r="AF1421" i="4" s="1" a="1"/>
  <c r="AF1421" i="4" s="1"/>
  <c r="AD1421" i="4"/>
  <c r="AE56" i="4"/>
  <c r="AF56" i="4" s="1" a="1"/>
  <c r="AF56" i="4" s="1"/>
  <c r="AD56" i="4"/>
  <c r="AE586" i="4"/>
  <c r="AF586" i="4" s="1" a="1"/>
  <c r="AF586" i="4" s="1"/>
  <c r="AD586" i="4"/>
  <c r="AE1071" i="4"/>
  <c r="AF1071" i="4" s="1" a="1"/>
  <c r="AF1071" i="4" s="1"/>
  <c r="AD1071" i="4"/>
  <c r="AE334" i="4"/>
  <c r="AF334" i="4" s="1" a="1"/>
  <c r="AF334" i="4" s="1"/>
  <c r="AD334" i="4"/>
  <c r="AE1313" i="4"/>
  <c r="AF1313" i="4" s="1" a="1"/>
  <c r="AF1313" i="4" s="1"/>
  <c r="AD1313" i="4"/>
  <c r="AE1323" i="4"/>
  <c r="AF1323" i="4" s="1" a="1"/>
  <c r="AF1323" i="4" s="1"/>
  <c r="AD1323" i="4"/>
  <c r="AE282" i="4"/>
  <c r="AF282" i="4" s="1" a="1"/>
  <c r="AF282" i="4" s="1"/>
  <c r="AD282" i="4"/>
  <c r="AE782" i="4"/>
  <c r="AF782" i="4" s="1" a="1"/>
  <c r="AF782" i="4" s="1"/>
  <c r="AD782" i="4"/>
  <c r="AE382" i="4"/>
  <c r="AF382" i="4" s="1" a="1"/>
  <c r="AF382" i="4" s="1"/>
  <c r="AD382" i="4"/>
  <c r="AE134" i="4"/>
  <c r="AF134" i="4" s="1" a="1"/>
  <c r="AF134" i="4" s="1"/>
  <c r="AD134" i="4"/>
  <c r="AE636" i="4"/>
  <c r="AF636" i="4" s="1" a="1"/>
  <c r="AF636" i="4" s="1"/>
  <c r="AD636" i="4"/>
  <c r="AE448" i="4"/>
  <c r="AF448" i="4" s="1" a="1"/>
  <c r="AF448" i="4" s="1"/>
  <c r="AD448" i="4"/>
  <c r="AE1048" i="4"/>
  <c r="AF1048" i="4" s="1" a="1"/>
  <c r="AF1048" i="4" s="1"/>
  <c r="AD1048" i="4"/>
  <c r="AE674" i="4"/>
  <c r="AF674" i="4" s="1" a="1"/>
  <c r="AF674" i="4" s="1"/>
  <c r="AD674" i="4"/>
  <c r="AE637" i="4"/>
  <c r="AF637" i="4" s="1" a="1"/>
  <c r="AF637" i="4" s="1"/>
  <c r="AD637" i="4"/>
  <c r="AE88" i="4"/>
  <c r="AF88" i="4" s="1" a="1"/>
  <c r="AF88" i="4" s="1"/>
  <c r="AD88" i="4"/>
  <c r="AE1417" i="4"/>
  <c r="AF1417" i="4" s="1" a="1"/>
  <c r="AF1417" i="4" s="1"/>
  <c r="AD1417" i="4"/>
  <c r="AE258" i="4"/>
  <c r="AF258" i="4" s="1" a="1"/>
  <c r="AF258" i="4" s="1"/>
  <c r="AD258" i="4"/>
  <c r="AE1441" i="4"/>
  <c r="AF1441" i="4" s="1" a="1"/>
  <c r="AF1441" i="4" s="1"/>
  <c r="AD1441" i="4"/>
  <c r="AE1379" i="4"/>
  <c r="AF1379" i="4" s="1" a="1"/>
  <c r="AF1379" i="4" s="1"/>
  <c r="AD1379" i="4"/>
  <c r="AE341" i="4"/>
  <c r="AF341" i="4" s="1" a="1"/>
  <c r="AF341" i="4" s="1"/>
  <c r="AD341" i="4"/>
  <c r="AE1232" i="4"/>
  <c r="AF1232" i="4" s="1" a="1"/>
  <c r="AF1232" i="4" s="1"/>
  <c r="AD1232" i="4"/>
  <c r="AE34" i="4"/>
  <c r="AF34" i="4" s="1" a="1"/>
  <c r="AF34" i="4" s="1"/>
  <c r="AD34" i="4"/>
  <c r="AE299" i="4"/>
  <c r="AF299" i="4" s="1" a="1"/>
  <c r="AF299" i="4" s="1"/>
  <c r="AD299" i="4"/>
  <c r="AE101" i="4"/>
  <c r="AF101" i="4" s="1" a="1"/>
  <c r="AF101" i="4" s="1"/>
  <c r="AD101" i="4"/>
  <c r="AE797" i="4"/>
  <c r="AF797" i="4" s="1" a="1"/>
  <c r="AF797" i="4" s="1"/>
  <c r="AD797" i="4"/>
  <c r="AE562" i="4"/>
  <c r="AF562" i="4" s="1" a="1"/>
  <c r="AF562" i="4" s="1"/>
  <c r="AD562" i="4"/>
  <c r="AE668" i="4"/>
  <c r="AF668" i="4" s="1" a="1"/>
  <c r="AF668" i="4" s="1"/>
  <c r="AD668" i="4"/>
  <c r="AE826" i="4"/>
  <c r="AF826" i="4" s="1" a="1"/>
  <c r="AF826" i="4" s="1"/>
  <c r="AD826" i="4"/>
  <c r="AE28" i="4"/>
  <c r="AF28" i="4" s="1" a="1"/>
  <c r="AF28" i="4" s="1"/>
  <c r="AD28" i="4"/>
  <c r="AE644" i="4"/>
  <c r="AF644" i="4" s="1" a="1"/>
  <c r="AF644" i="4" s="1"/>
  <c r="AD644" i="4"/>
  <c r="AE1007" i="4"/>
  <c r="AF1007" i="4" s="1" a="1"/>
  <c r="AF1007" i="4" s="1"/>
  <c r="AD1007" i="4"/>
  <c r="AE1094" i="4"/>
  <c r="AF1094" i="4" s="1" a="1"/>
  <c r="AF1094" i="4" s="1"/>
  <c r="AD1094" i="4"/>
  <c r="AE423" i="4"/>
  <c r="AF423" i="4" s="1" a="1"/>
  <c r="AF423" i="4" s="1"/>
  <c r="AD423" i="4"/>
  <c r="AE372" i="4"/>
  <c r="AF372" i="4" s="1" a="1"/>
  <c r="AF372" i="4" s="1"/>
  <c r="AD372" i="4"/>
  <c r="AE991" i="4"/>
  <c r="AF991" i="4" s="1" a="1"/>
  <c r="AF991" i="4" s="1"/>
  <c r="AD991" i="4"/>
  <c r="AE112" i="4"/>
  <c r="AF112" i="4" s="1" a="1"/>
  <c r="AF112" i="4" s="1"/>
  <c r="AD112" i="4"/>
  <c r="AE442" i="4"/>
  <c r="AF442" i="4" s="1" a="1"/>
  <c r="AF442" i="4" s="1"/>
  <c r="AD442" i="4"/>
  <c r="AE943" i="4"/>
  <c r="AF943" i="4" s="1" a="1"/>
  <c r="AF943" i="4" s="1"/>
  <c r="AD943" i="4"/>
  <c r="AE400" i="4"/>
  <c r="AF400" i="4" s="1" a="1"/>
  <c r="AF400" i="4" s="1"/>
  <c r="AD400" i="4"/>
  <c r="AE428" i="4"/>
  <c r="AF428" i="4" s="1" a="1"/>
  <c r="AF428" i="4" s="1"/>
  <c r="AD428" i="4"/>
  <c r="AE569" i="4"/>
  <c r="AF569" i="4" s="1" a="1"/>
  <c r="AF569" i="4" s="1"/>
  <c r="AD569" i="4"/>
  <c r="AE215" i="4"/>
  <c r="AF215" i="4" s="1" a="1"/>
  <c r="AF215" i="4" s="1"/>
  <c r="AD215" i="4"/>
  <c r="AE1314" i="4"/>
  <c r="AF1314" i="4" s="1" a="1"/>
  <c r="AF1314" i="4" s="1"/>
  <c r="AD1314" i="4"/>
  <c r="AE97" i="4"/>
  <c r="AF97" i="4" s="1" a="1"/>
  <c r="AF97" i="4" s="1"/>
  <c r="AD97" i="4"/>
  <c r="AE1010" i="4"/>
  <c r="AF1010" i="4" s="1" a="1"/>
  <c r="AF1010" i="4" s="1"/>
  <c r="AD1010" i="4"/>
  <c r="AE374" i="4"/>
  <c r="AF374" i="4" s="1" a="1"/>
  <c r="AF374" i="4" s="1"/>
  <c r="AD374" i="4"/>
  <c r="AE920" i="4"/>
  <c r="AF920" i="4" s="1" a="1"/>
  <c r="AF920" i="4" s="1"/>
  <c r="AD920" i="4"/>
  <c r="AE1414" i="4"/>
  <c r="AF1414" i="4" s="1" a="1"/>
  <c r="AF1414" i="4" s="1"/>
  <c r="AD1414" i="4"/>
  <c r="AE501" i="4"/>
  <c r="AF501" i="4" s="1" a="1"/>
  <c r="AF501" i="4" s="1"/>
  <c r="AD501" i="4"/>
  <c r="AE957" i="4"/>
  <c r="AF957" i="4" s="1" a="1"/>
  <c r="AF957" i="4" s="1"/>
  <c r="AD957" i="4"/>
  <c r="AE76" i="4"/>
  <c r="AF76" i="4" s="1" a="1"/>
  <c r="AF76" i="4" s="1"/>
  <c r="AD76" i="4"/>
  <c r="AE1259" i="4"/>
  <c r="AF1259" i="4" s="1" a="1"/>
  <c r="AF1259" i="4" s="1"/>
  <c r="AD1259" i="4"/>
  <c r="AE696" i="4"/>
  <c r="AF696" i="4" s="1" a="1"/>
  <c r="AF696" i="4" s="1"/>
  <c r="AD696" i="4"/>
  <c r="AE1326" i="4"/>
  <c r="AF1326" i="4" s="1" a="1"/>
  <c r="AF1326" i="4" s="1"/>
  <c r="AD1326" i="4"/>
  <c r="AE483" i="4"/>
  <c r="AF483" i="4" s="1" a="1"/>
  <c r="AF483" i="4" s="1"/>
  <c r="AD483" i="4"/>
  <c r="AE834" i="4"/>
  <c r="AF834" i="4" s="1" a="1"/>
  <c r="AF834" i="4" s="1"/>
  <c r="AD834" i="4"/>
  <c r="AE1067" i="4"/>
  <c r="AF1067" i="4" s="1" a="1"/>
  <c r="AF1067" i="4" s="1"/>
  <c r="AD1067" i="4"/>
  <c r="AE1055" i="4"/>
  <c r="AF1055" i="4" s="1" a="1"/>
  <c r="AF1055" i="4" s="1"/>
  <c r="AD1055" i="4"/>
  <c r="AE1052" i="4"/>
  <c r="AF1052" i="4" s="1" a="1"/>
  <c r="AF1052" i="4" s="1"/>
  <c r="AD1052" i="4"/>
  <c r="AE265" i="4"/>
  <c r="AF265" i="4" s="1" a="1"/>
  <c r="AF265" i="4" s="1"/>
  <c r="AD265" i="4"/>
  <c r="AE506" i="4"/>
  <c r="AF506" i="4" s="1" a="1"/>
  <c r="AF506" i="4" s="1"/>
  <c r="AD506" i="4"/>
  <c r="AE138" i="4"/>
  <c r="AF138" i="4" s="1" a="1"/>
  <c r="AF138" i="4" s="1"/>
  <c r="AD138" i="4"/>
  <c r="AE533" i="4"/>
  <c r="AF533" i="4" s="1" a="1"/>
  <c r="AF533" i="4" s="1"/>
  <c r="AD533" i="4"/>
  <c r="AE560" i="4"/>
  <c r="AF560" i="4" s="1" a="1"/>
  <c r="AF560" i="4" s="1"/>
  <c r="AD560" i="4"/>
  <c r="AE556" i="4"/>
  <c r="AF556" i="4" s="1" a="1"/>
  <c r="AF556" i="4" s="1"/>
  <c r="AD556" i="4"/>
  <c r="AE1062" i="4"/>
  <c r="AF1062" i="4" s="1" a="1"/>
  <c r="AF1062" i="4" s="1"/>
  <c r="AD1062" i="4"/>
  <c r="AE587" i="4"/>
  <c r="AF587" i="4" s="1" a="1"/>
  <c r="AF587" i="4" s="1"/>
  <c r="AD587" i="4"/>
  <c r="AE1229" i="4"/>
  <c r="AF1229" i="4" s="1" a="1"/>
  <c r="AF1229" i="4" s="1"/>
  <c r="AD1229" i="4"/>
  <c r="AE1082" i="4"/>
  <c r="AF1082" i="4" s="1" a="1"/>
  <c r="AF1082" i="4" s="1"/>
  <c r="AD1082" i="4"/>
  <c r="AE1406" i="4"/>
  <c r="AF1406" i="4" s="1" a="1"/>
  <c r="AF1406" i="4" s="1"/>
  <c r="AD1406" i="4"/>
  <c r="AE1039" i="4"/>
  <c r="AF1039" i="4" s="1" a="1"/>
  <c r="AF1039" i="4" s="1"/>
  <c r="AD1039" i="4"/>
  <c r="AE824" i="4"/>
  <c r="AF824" i="4" s="1" a="1"/>
  <c r="AF824" i="4" s="1"/>
  <c r="AD824" i="4"/>
  <c r="AE477" i="4"/>
  <c r="AF477" i="4" s="1" a="1"/>
  <c r="AF477" i="4" s="1"/>
  <c r="AD477" i="4"/>
  <c r="AE1265" i="4"/>
  <c r="AF1265" i="4" s="1" a="1"/>
  <c r="AF1265" i="4" s="1"/>
  <c r="AD1265" i="4"/>
  <c r="AE189" i="4"/>
  <c r="AF189" i="4" s="1" a="1"/>
  <c r="AF189" i="4" s="1"/>
  <c r="AD189" i="4"/>
  <c r="AE1350" i="4"/>
  <c r="AF1350" i="4" s="1" a="1"/>
  <c r="AF1350" i="4" s="1"/>
  <c r="AD1350" i="4"/>
  <c r="AE398" i="4"/>
  <c r="AF398" i="4" s="1" a="1"/>
  <c r="AF398" i="4" s="1"/>
  <c r="AD398" i="4"/>
  <c r="AE92" i="4"/>
  <c r="AF92" i="4" s="1" a="1"/>
  <c r="AF92" i="4" s="1"/>
  <c r="AD92" i="4"/>
  <c r="AE183" i="4"/>
  <c r="AF183" i="4" s="1" a="1"/>
  <c r="AF183" i="4" s="1"/>
  <c r="AD183" i="4"/>
  <c r="AE564" i="4"/>
  <c r="AF564" i="4" s="1" a="1"/>
  <c r="AF564" i="4" s="1"/>
  <c r="AD564" i="4"/>
  <c r="AE1167" i="4"/>
  <c r="AF1167" i="4" s="1" a="1"/>
  <c r="AF1167" i="4" s="1"/>
  <c r="AD1167" i="4"/>
  <c r="AE909" i="4"/>
  <c r="AF909" i="4" s="1" a="1"/>
  <c r="AF909" i="4" s="1"/>
  <c r="AD909" i="4"/>
  <c r="AE648" i="4"/>
  <c r="AF648" i="4" s="1" a="1"/>
  <c r="AF648" i="4" s="1"/>
  <c r="AD648" i="4"/>
  <c r="AE1251" i="4"/>
  <c r="AF1251" i="4" s="1" a="1"/>
  <c r="AF1251" i="4" s="1"/>
  <c r="AD1251" i="4"/>
  <c r="AE376" i="4"/>
  <c r="AF376" i="4" s="1" a="1"/>
  <c r="AF376" i="4" s="1"/>
  <c r="AD376" i="4"/>
  <c r="AE1338" i="4"/>
  <c r="AF1338" i="4" s="1" a="1"/>
  <c r="AF1338" i="4" s="1"/>
  <c r="AD1338" i="4"/>
  <c r="AE630" i="4"/>
  <c r="AF630" i="4" s="1" a="1"/>
  <c r="AF630" i="4" s="1"/>
  <c r="AD630" i="4"/>
  <c r="AE622" i="4"/>
  <c r="AF622" i="4" s="1" a="1"/>
  <c r="AF622" i="4" s="1"/>
  <c r="AD622" i="4"/>
  <c r="AE1245" i="4"/>
  <c r="AF1245" i="4" s="1" a="1"/>
  <c r="AF1245" i="4" s="1"/>
  <c r="AD1245" i="4"/>
  <c r="AE399" i="4"/>
  <c r="AF399" i="4" s="1" a="1"/>
  <c r="AF399" i="4" s="1"/>
  <c r="AD399" i="4"/>
  <c r="AE1419" i="4"/>
  <c r="AF1419" i="4" s="1" a="1"/>
  <c r="AF1419" i="4" s="1"/>
  <c r="AD1419" i="4"/>
  <c r="AE565" i="4"/>
  <c r="AF565" i="4" s="1" a="1"/>
  <c r="AF565" i="4" s="1"/>
  <c r="AD565" i="4"/>
  <c r="AE1016" i="4"/>
  <c r="AF1016" i="4" s="1" a="1"/>
  <c r="AF1016" i="4" s="1"/>
  <c r="AD1016" i="4"/>
  <c r="AE693" i="4"/>
  <c r="AF693" i="4" s="1" a="1"/>
  <c r="AF693" i="4" s="1"/>
  <c r="AD693" i="4"/>
  <c r="AE79" i="4"/>
  <c r="AF79" i="4" s="1" a="1"/>
  <c r="AF79" i="4" s="1"/>
  <c r="AD79" i="4"/>
  <c r="AE432" i="4"/>
  <c r="AF432" i="4" s="1" a="1"/>
  <c r="AF432" i="4" s="1"/>
  <c r="AD432" i="4"/>
  <c r="AE171" i="4"/>
  <c r="AF171" i="4" s="1" a="1"/>
  <c r="AF171" i="4" s="1"/>
  <c r="AE1190" i="4"/>
  <c r="AF1190" i="4" s="1" a="1"/>
  <c r="AF1190" i="4" s="1"/>
  <c r="AD1190" i="4"/>
  <c r="AE665" i="4"/>
  <c r="AF665" i="4" s="1" a="1"/>
  <c r="AF665" i="4" s="1"/>
  <c r="AD665" i="4"/>
  <c r="AE343" i="4"/>
  <c r="AF343" i="4" s="1" a="1"/>
  <c r="AF343" i="4" s="1"/>
  <c r="AD343" i="4"/>
  <c r="AE261" i="4"/>
  <c r="AF261" i="4" s="1" a="1"/>
  <c r="AF261" i="4" s="1"/>
  <c r="AD261" i="4"/>
  <c r="AE60" i="4"/>
  <c r="AF60" i="4" s="1" a="1"/>
  <c r="AF60" i="4" s="1"/>
  <c r="AD60" i="4"/>
  <c r="AE1038" i="4"/>
  <c r="AF1038" i="4" s="1" a="1"/>
  <c r="AF1038" i="4" s="1"/>
  <c r="AD1038" i="4"/>
  <c r="AE1431" i="4"/>
  <c r="AF1431" i="4" s="1" a="1"/>
  <c r="AF1431" i="4" s="1"/>
  <c r="AD1431" i="4"/>
  <c r="AE474" i="4"/>
  <c r="AF474" i="4" s="1" a="1"/>
  <c r="AF474" i="4" s="1"/>
  <c r="AD474" i="4"/>
  <c r="AE73" i="4"/>
  <c r="AF73" i="4" s="1" a="1"/>
  <c r="AF73" i="4" s="1"/>
  <c r="AD73" i="4"/>
  <c r="AE396" i="4"/>
  <c r="AF396" i="4" s="1" a="1"/>
  <c r="AF396" i="4" s="1"/>
  <c r="AD396" i="4"/>
  <c r="AE770" i="4"/>
  <c r="AF770" i="4" s="1" a="1"/>
  <c r="AF770" i="4" s="1"/>
  <c r="AD770" i="4"/>
  <c r="AE958" i="4"/>
  <c r="AF958" i="4" s="1" a="1"/>
  <c r="AF958" i="4" s="1"/>
  <c r="AD958" i="4"/>
  <c r="AE1040" i="4"/>
  <c r="AF1040" i="4" s="1" a="1"/>
  <c r="AF1040" i="4" s="1"/>
  <c r="AD1040" i="4"/>
  <c r="AE959" i="4"/>
  <c r="AF959" i="4" s="1" a="1"/>
  <c r="AF959" i="4" s="1"/>
  <c r="AD959" i="4"/>
  <c r="AE1309" i="4"/>
  <c r="AF1309" i="4" s="1" a="1"/>
  <c r="AF1309" i="4" s="1"/>
  <c r="AD1309" i="4"/>
  <c r="AE1227" i="4"/>
  <c r="AF1227" i="4" s="1" a="1"/>
  <c r="AF1227" i="4" s="1"/>
  <c r="AD1227" i="4"/>
  <c r="AE498" i="4"/>
  <c r="AF498" i="4" s="1" a="1"/>
  <c r="AF498" i="4" s="1"/>
  <c r="AD498" i="4"/>
  <c r="AE1003" i="4"/>
  <c r="AF1003" i="4" s="1" a="1"/>
  <c r="AF1003" i="4" s="1"/>
  <c r="AD1003" i="4"/>
  <c r="AE1027" i="4"/>
  <c r="AF1027" i="4" s="1" a="1"/>
  <c r="AF1027" i="4" s="1"/>
  <c r="AD1027" i="4"/>
  <c r="AE247" i="4"/>
  <c r="AF247" i="4" s="1" a="1"/>
  <c r="AF247" i="4" s="1"/>
  <c r="AD247" i="4"/>
  <c r="AE1158" i="4"/>
  <c r="AF1158" i="4" s="1" a="1"/>
  <c r="AF1158" i="4" s="1"/>
  <c r="AD1158" i="4"/>
  <c r="AE221" i="4"/>
  <c r="AF221" i="4" s="1" a="1"/>
  <c r="AF221" i="4" s="1"/>
  <c r="AD221" i="4"/>
  <c r="AE1218" i="4"/>
  <c r="AF1218" i="4" s="1" a="1"/>
  <c r="AF1218" i="4" s="1"/>
  <c r="AD1218" i="4"/>
  <c r="AE1116" i="4"/>
  <c r="AF1116" i="4" s="1" a="1"/>
  <c r="AF1116" i="4" s="1"/>
  <c r="AD1116" i="4"/>
  <c r="AE593" i="4"/>
  <c r="AF593" i="4" s="1" a="1"/>
  <c r="AF593" i="4" s="1"/>
  <c r="AD593" i="4"/>
  <c r="AE1357" i="4"/>
  <c r="AF1357" i="4" s="1" a="1"/>
  <c r="AF1357" i="4" s="1"/>
  <c r="AD1357" i="4"/>
  <c r="AE121" i="4"/>
  <c r="AF121" i="4" s="1" a="1"/>
  <c r="AF121" i="4" s="1"/>
  <c r="AD121" i="4"/>
  <c r="AE706" i="4"/>
  <c r="AF706" i="4" s="1" a="1"/>
  <c r="AF706" i="4" s="1"/>
  <c r="AD706" i="4"/>
  <c r="AE198" i="4"/>
  <c r="AF198" i="4" s="1" a="1"/>
  <c r="AF198" i="4" s="1"/>
  <c r="AD198" i="4"/>
  <c r="AE105" i="4"/>
  <c r="AF105" i="4" s="1" a="1"/>
  <c r="AF105" i="4" s="1"/>
  <c r="AD105" i="4"/>
  <c r="AE1084" i="4"/>
  <c r="AF1084" i="4" s="1" a="1"/>
  <c r="AF1084" i="4" s="1"/>
  <c r="AD1084" i="4"/>
  <c r="AE1268" i="4"/>
  <c r="AF1268" i="4" s="1" a="1"/>
  <c r="AF1268" i="4" s="1"/>
  <c r="AD1268" i="4"/>
  <c r="AE1068" i="4"/>
  <c r="AF1068" i="4" s="1" a="1"/>
  <c r="AF1068" i="4" s="1"/>
  <c r="AD1068" i="4"/>
  <c r="AE980" i="4"/>
  <c r="AF980" i="4" s="1" a="1"/>
  <c r="AF980" i="4" s="1"/>
  <c r="AD980" i="4"/>
  <c r="AE419" i="4"/>
  <c r="AF419" i="4" s="1" a="1"/>
  <c r="AF419" i="4" s="1"/>
  <c r="AD419" i="4"/>
  <c r="AE605" i="4"/>
  <c r="AF605" i="4" s="1" a="1"/>
  <c r="AF605" i="4" s="1"/>
  <c r="AD605" i="4"/>
  <c r="AE124" i="4"/>
  <c r="AF124" i="4" s="1" a="1"/>
  <c r="AF124" i="4" s="1"/>
  <c r="AD124" i="4"/>
  <c r="AE407" i="4"/>
  <c r="AF407" i="4" s="1" a="1"/>
  <c r="AF407" i="4" s="1"/>
  <c r="AD407" i="4"/>
  <c r="AE14" i="4"/>
  <c r="AF14" i="4" s="1" a="1"/>
  <c r="AF14" i="4" s="1"/>
  <c r="AD14" i="4"/>
  <c r="AE885" i="4"/>
  <c r="AF885" i="4" s="1" a="1"/>
  <c r="AF885" i="4" s="1"/>
  <c r="AD885" i="4"/>
  <c r="AE568" i="4"/>
  <c r="AF568" i="4" s="1" a="1"/>
  <c r="AF568" i="4" s="1"/>
  <c r="AD568" i="4"/>
  <c r="AE936" i="4"/>
  <c r="AF936" i="4" s="1" a="1"/>
  <c r="AF936" i="4" s="1"/>
  <c r="AD936" i="4"/>
  <c r="AE869" i="4"/>
  <c r="AF869" i="4" s="1" a="1"/>
  <c r="AF869" i="4" s="1"/>
  <c r="AD869" i="4"/>
  <c r="AE818" i="4"/>
  <c r="AF818" i="4" s="1" a="1"/>
  <c r="AF818" i="4" s="1"/>
  <c r="AD818" i="4"/>
  <c r="AE1072" i="4"/>
  <c r="AF1072" i="4" s="1" a="1"/>
  <c r="AF1072" i="4" s="1"/>
  <c r="AD1072" i="4"/>
  <c r="AE1353" i="4"/>
  <c r="AF1353" i="4" s="1" a="1"/>
  <c r="AF1353" i="4" s="1"/>
  <c r="AD1353" i="4"/>
  <c r="AE109" i="4"/>
  <c r="AF109" i="4" s="1" a="1"/>
  <c r="AF109" i="4" s="1"/>
  <c r="AD109" i="4"/>
  <c r="AE231" i="4"/>
  <c r="AF231" i="4" s="1" a="1"/>
  <c r="AF231" i="4" s="1"/>
  <c r="AD231" i="4"/>
  <c r="AE1375" i="4"/>
  <c r="AF1375" i="4" s="1" a="1"/>
  <c r="AF1375" i="4" s="1"/>
  <c r="AD1375" i="4"/>
  <c r="AE98" i="4"/>
  <c r="AF98" i="4" s="1" a="1"/>
  <c r="AF98" i="4" s="1"/>
  <c r="AD98" i="4"/>
  <c r="AE872" i="4"/>
  <c r="AF872" i="4" s="1" a="1"/>
  <c r="AF872" i="4" s="1"/>
  <c r="AD872" i="4"/>
  <c r="AE1308" i="4"/>
  <c r="AF1308" i="4" s="1" a="1"/>
  <c r="AF1308" i="4" s="1"/>
  <c r="AD1308" i="4"/>
  <c r="AE270" i="4"/>
  <c r="AF270" i="4" s="1" a="1"/>
  <c r="AF270" i="4" s="1"/>
  <c r="AD270" i="4"/>
  <c r="AE594" i="4"/>
  <c r="AF594" i="4" s="1" a="1"/>
  <c r="AF594" i="4" s="1"/>
  <c r="AD594" i="4"/>
  <c r="AE968" i="4"/>
  <c r="AF968" i="4" s="1" a="1"/>
  <c r="AF968" i="4" s="1"/>
  <c r="AD968" i="4"/>
  <c r="AE1345" i="4"/>
  <c r="AF1345" i="4" s="1" a="1"/>
  <c r="AF1345" i="4" s="1"/>
  <c r="AD1345" i="4"/>
  <c r="AE259" i="4"/>
  <c r="AF259" i="4" s="1" a="1"/>
  <c r="AF259" i="4" s="1"/>
  <c r="AD259" i="4"/>
  <c r="AE496" i="4"/>
  <c r="AF496" i="4" s="1" a="1"/>
  <c r="AF496" i="4" s="1"/>
  <c r="AD496" i="4"/>
  <c r="AE15" i="4"/>
  <c r="AF15" i="4" s="1" a="1"/>
  <c r="AF15" i="4" s="1"/>
  <c r="AD15" i="4"/>
  <c r="AE900" i="4"/>
  <c r="AF900" i="4" s="1" a="1"/>
  <c r="AF900" i="4" s="1"/>
  <c r="AD900" i="4"/>
  <c r="AW62" i="4" l="1" a="1"/>
  <c r="AW62" i="4" s="1"/>
  <c r="N6" i="4" a="1"/>
  <c r="N6" i="4" s="1"/>
  <c r="AO11" i="4"/>
  <c r="AO6" i="4" s="1"/>
  <c r="AR11" i="4" s="1"/>
  <c r="AW217" i="4" a="1"/>
  <c r="AW217" i="4" s="1"/>
  <c r="AW186" i="4" a="1"/>
  <c r="AW186" i="4" s="1"/>
  <c r="AW182" i="4" a="1"/>
  <c r="AW182" i="4" s="1"/>
  <c r="AW268" i="4" a="1"/>
  <c r="AW268" i="4" s="1"/>
  <c r="AW82" i="4" a="1"/>
  <c r="AW82" i="4" s="1"/>
  <c r="AW252" i="4" a="1"/>
  <c r="AW252" i="4" s="1"/>
  <c r="AZ100" i="4" s="1"/>
  <c r="AW308" i="4" a="1"/>
  <c r="AW308" i="4" s="1"/>
  <c r="AW79" i="4" a="1"/>
  <c r="AW79" i="4" s="1"/>
  <c r="AW50" i="4" a="1"/>
  <c r="AW50" i="4" s="1"/>
  <c r="AW219" i="4" a="1"/>
  <c r="AW219" i="4" s="1"/>
  <c r="AW120" i="4" a="1"/>
  <c r="AW120" i="4" s="1"/>
  <c r="AW245" i="4" a="1"/>
  <c r="AW245" i="4" s="1"/>
  <c r="AZ95" i="4" s="1"/>
  <c r="AW236" i="4" a="1"/>
  <c r="AW236" i="4" s="1"/>
  <c r="AW210" i="4" a="1"/>
  <c r="AW210" i="4" s="1"/>
  <c r="AW255" i="4" a="1"/>
  <c r="AW255" i="4" s="1"/>
  <c r="AW90" i="4" a="1"/>
  <c r="AW90" i="4" s="1"/>
  <c r="AZ56" i="4" s="1"/>
  <c r="AW334" i="4" a="1"/>
  <c r="AW334" i="4" s="1"/>
  <c r="AZ156" i="4" s="1"/>
  <c r="AW194" i="4" a="1"/>
  <c r="AW194" i="4" s="1"/>
  <c r="AW71" i="4" a="1"/>
  <c r="AW71" i="4" s="1"/>
  <c r="AW25" i="4" a="1"/>
  <c r="AW25" i="4" s="1"/>
  <c r="AW99" i="4" a="1"/>
  <c r="AW99" i="4" s="1"/>
  <c r="AW43" i="4" a="1"/>
  <c r="AW43" i="4" s="1"/>
  <c r="AW95" i="4" a="1"/>
  <c r="AW95" i="4" s="1"/>
  <c r="AZ59" i="4" s="1"/>
  <c r="AW216" i="4" a="1"/>
  <c r="AW216" i="4" s="1"/>
  <c r="AW200" i="4" a="1"/>
  <c r="AW200" i="4" s="1"/>
  <c r="AW174" i="4" a="1"/>
  <c r="AW174" i="4" s="1"/>
  <c r="AW310" i="4" a="1"/>
  <c r="AW310" i="4" s="1"/>
  <c r="AW147" i="4" a="1"/>
  <c r="AW147" i="4" s="1"/>
  <c r="AW303" i="4" a="1"/>
  <c r="AW303" i="4" s="1"/>
  <c r="AW259" i="4" a="1"/>
  <c r="AW259" i="4" s="1"/>
  <c r="AZ104" i="4" s="1"/>
  <c r="AW233" i="4" a="1"/>
  <c r="AW233" i="4" s="1"/>
  <c r="AW316" i="4" a="1"/>
  <c r="AW316" i="4" s="1"/>
  <c r="AW124" i="4" a="1"/>
  <c r="AW124" i="4" s="1"/>
  <c r="AZ80" i="4" s="1"/>
  <c r="AW154" i="4" a="1"/>
  <c r="AW154" i="4" s="1"/>
  <c r="AW103" i="4" a="1"/>
  <c r="AW103" i="4" s="1"/>
  <c r="AZ65" i="4" s="1"/>
  <c r="AW38" i="4" a="1"/>
  <c r="AW38" i="4" s="1"/>
  <c r="AW273" i="4" a="1"/>
  <c r="AW273" i="4" s="1"/>
  <c r="AZ114" i="4" s="1"/>
  <c r="AW73" i="4" a="1"/>
  <c r="AW73" i="4" s="1"/>
  <c r="AW158" i="4" a="1"/>
  <c r="AW158" i="4" s="1"/>
  <c r="AW357" i="4" a="1"/>
  <c r="AW357" i="4" s="1"/>
  <c r="AW136" i="4" a="1"/>
  <c r="AW136" i="4" s="1"/>
  <c r="AW164" i="4" a="1"/>
  <c r="AW164" i="4" s="1"/>
  <c r="AW127" i="4" a="1"/>
  <c r="AW127" i="4" s="1"/>
  <c r="AW294" i="4" a="1"/>
  <c r="AW294" i="4" s="1"/>
  <c r="AZ129" i="4" s="1"/>
  <c r="AW341" i="4" a="1"/>
  <c r="AW341" i="4" s="1"/>
  <c r="AZ161" i="4" s="1"/>
  <c r="AW80" i="4" a="1"/>
  <c r="AW80" i="4" s="1"/>
  <c r="AW321" i="4" a="1"/>
  <c r="AW321" i="4" s="1"/>
  <c r="AZ148" i="4" s="1"/>
  <c r="AW258" i="4" a="1"/>
  <c r="AW258" i="4" s="1"/>
  <c r="AW332" i="4" a="1"/>
  <c r="AW332" i="4" s="1"/>
  <c r="AW223" i="4" a="1"/>
  <c r="AW223" i="4" s="1"/>
  <c r="AW368" i="4" a="1"/>
  <c r="AW368" i="4" s="1"/>
  <c r="AW61" i="4" a="1"/>
  <c r="AW61" i="4" s="1"/>
  <c r="AZ40" i="4" s="1"/>
  <c r="AW279" i="4" a="1"/>
  <c r="AW279" i="4" s="1"/>
  <c r="AZ118" i="4" s="1"/>
  <c r="AW343" i="4" a="1"/>
  <c r="AW343" i="4" s="1"/>
  <c r="AW165" i="4" a="1"/>
  <c r="AW165" i="4" s="1"/>
  <c r="AW371" i="4" a="1"/>
  <c r="AW371" i="4" s="1"/>
  <c r="AW353" i="4" a="1"/>
  <c r="AW353" i="4" s="1"/>
  <c r="AW171" i="4" a="1"/>
  <c r="AW171" i="4" s="1"/>
  <c r="AW128" i="4" a="1"/>
  <c r="AW128" i="4" s="1"/>
  <c r="AW191" i="4" a="1"/>
  <c r="AW191" i="4" s="1"/>
  <c r="AW145" i="4" a="1"/>
  <c r="AW145" i="4" s="1"/>
  <c r="AW314" i="4" a="1"/>
  <c r="AW314" i="4" s="1"/>
  <c r="AZ143" i="4" s="1"/>
  <c r="AW352" i="4" a="1"/>
  <c r="AW352" i="4" s="1"/>
  <c r="AW276" i="4" a="1"/>
  <c r="AW276" i="4" s="1"/>
  <c r="AW244" i="4" a="1"/>
  <c r="AW244" i="4" s="1"/>
  <c r="AZ94" i="4" s="1"/>
  <c r="AW32" i="4" a="1"/>
  <c r="AW32" i="4" s="1"/>
  <c r="AZ20" i="4" s="1"/>
  <c r="AW100" i="4" a="1"/>
  <c r="AW100" i="4" s="1"/>
  <c r="AW313" i="4" a="1"/>
  <c r="AW313" i="4" s="1"/>
  <c r="AZ142" i="4" s="1"/>
  <c r="AW358" i="4" a="1"/>
  <c r="AW358" i="4" s="1"/>
  <c r="AW122" i="4" a="1"/>
  <c r="AW122" i="4" s="1"/>
  <c r="AW84" i="4" a="1"/>
  <c r="AW84" i="4" s="1"/>
  <c r="AW260" i="4" a="1"/>
  <c r="AW260" i="4" s="1"/>
  <c r="AW85" i="4" a="1"/>
  <c r="AW85" i="4" s="1"/>
  <c r="AW78" i="4" a="1"/>
  <c r="AW78" i="4" s="1"/>
  <c r="AW195" i="4" a="1"/>
  <c r="AW195" i="4" s="1"/>
  <c r="AW161" i="4" a="1"/>
  <c r="AW161" i="4" s="1"/>
  <c r="AW231" i="4" a="1"/>
  <c r="AW231" i="4" s="1"/>
  <c r="AW47" i="4" a="1"/>
  <c r="AW47" i="4" s="1"/>
  <c r="AZ31" i="4" s="1"/>
  <c r="AW292" i="4" a="1"/>
  <c r="AW292" i="4" s="1"/>
  <c r="AZ127" i="4" s="1"/>
  <c r="AW330" i="4" a="1"/>
  <c r="AW330" i="4" s="1"/>
  <c r="AW241" i="4" a="1"/>
  <c r="AW241" i="4" s="1"/>
  <c r="AW209" i="4" a="1"/>
  <c r="AW209" i="4" s="1"/>
  <c r="AW375" i="4" a="1"/>
  <c r="AW375" i="4" s="1"/>
  <c r="AW68" i="4" a="1"/>
  <c r="AW68" i="4" s="1"/>
  <c r="AZ45" i="4" s="1"/>
  <c r="AW275" i="4" a="1"/>
  <c r="AW275" i="4" s="1"/>
  <c r="AW323" i="4" a="1"/>
  <c r="AW323" i="4" s="1"/>
  <c r="AW88" i="4" a="1"/>
  <c r="AW88" i="4" s="1"/>
  <c r="AZ54" i="4" s="1"/>
  <c r="AW58" i="4" a="1"/>
  <c r="AW58" i="4" s="1"/>
  <c r="AW225" i="4" a="1"/>
  <c r="AW225" i="4" s="1"/>
  <c r="AW346" i="4" a="1"/>
  <c r="AW346" i="4" s="1"/>
  <c r="AW33" i="4" a="1"/>
  <c r="AW33" i="4" s="1"/>
  <c r="AZ21" i="4" s="1"/>
  <c r="AW30" i="4" a="1"/>
  <c r="AW30" i="4" s="1"/>
  <c r="AW53" i="4" a="1"/>
  <c r="AW53" i="4" s="1"/>
  <c r="AZ35" i="4" s="1"/>
  <c r="AW149" i="4" a="1"/>
  <c r="AW149" i="4" s="1"/>
  <c r="AW228" i="4" a="1"/>
  <c r="AW228" i="4" s="1"/>
  <c r="AW269" i="4" a="1"/>
  <c r="AW269" i="4" s="1"/>
  <c r="AW242" i="4" a="1"/>
  <c r="AW242" i="4" s="1"/>
  <c r="AW215" i="4" a="1"/>
  <c r="AW215" i="4" s="1"/>
  <c r="AW278" i="4" a="1"/>
  <c r="AW278" i="4" s="1"/>
  <c r="AZ117" i="4" s="1"/>
  <c r="AW98" i="4" a="1"/>
  <c r="AW98" i="4" s="1"/>
  <c r="AZ62" i="4" s="1"/>
  <c r="AW45" i="4" a="1"/>
  <c r="AW45" i="4" s="1"/>
  <c r="AW263" i="4" a="1"/>
  <c r="AW263" i="4" s="1"/>
  <c r="AZ106" i="4" s="1"/>
  <c r="AW89" i="4" a="1"/>
  <c r="AW89" i="4" s="1"/>
  <c r="AZ55" i="4" s="1"/>
  <c r="AW41" i="4" a="1"/>
  <c r="AW41" i="4" s="1"/>
  <c r="AZ27" i="4" s="1"/>
  <c r="AW125" i="4" a="1"/>
  <c r="AW125" i="4" s="1"/>
  <c r="AZ81" i="4" s="1"/>
  <c r="AW55" i="4" a="1"/>
  <c r="AW55" i="4" s="1"/>
  <c r="AZ37" i="4" s="1"/>
  <c r="AW162" i="4" a="1"/>
  <c r="AW162" i="4" s="1"/>
  <c r="AW240" i="4" a="1"/>
  <c r="AW240" i="4" s="1"/>
  <c r="AW212" i="4" a="1"/>
  <c r="AW212" i="4" s="1"/>
  <c r="AW180" i="4" a="1"/>
  <c r="AW180" i="4" s="1"/>
  <c r="AW315" i="4" a="1"/>
  <c r="AW315" i="4" s="1"/>
  <c r="AW15" i="4" a="1"/>
  <c r="AW15" i="4" s="1"/>
  <c r="AW121" i="4" a="1"/>
  <c r="AW121" i="4" s="1"/>
  <c r="AW188" i="4" a="1"/>
  <c r="AW188" i="4" s="1"/>
  <c r="AW37" i="4" a="1"/>
  <c r="AW37" i="4" s="1"/>
  <c r="AW370" i="4" a="1"/>
  <c r="AW370" i="4" s="1"/>
  <c r="AW196" i="4" a="1"/>
  <c r="AW196" i="4" s="1"/>
  <c r="AW369" i="4" a="1"/>
  <c r="AW369" i="4" s="1"/>
  <c r="AW324" i="4" a="1"/>
  <c r="AW324" i="4" s="1"/>
  <c r="AW123" i="4" a="1"/>
  <c r="AW123" i="4" s="1"/>
  <c r="AW77" i="4" a="1"/>
  <c r="AW77" i="4" s="1"/>
  <c r="AZ52" i="4" s="1"/>
  <c r="AW166" i="4" a="1"/>
  <c r="AW166" i="4" s="1"/>
  <c r="AW107" i="4" a="1"/>
  <c r="AW107" i="4" s="1"/>
  <c r="AW26" i="4" a="1"/>
  <c r="AW26" i="4" s="1"/>
  <c r="AZ16" i="4" s="1"/>
  <c r="AW168" i="4" a="1"/>
  <c r="AW168" i="4" s="1"/>
  <c r="AW170" i="4" a="1"/>
  <c r="AW170" i="4" s="1"/>
  <c r="AW143" i="4" a="1"/>
  <c r="AW143" i="4" s="1"/>
  <c r="AW299" i="4" a="1"/>
  <c r="AW299" i="4" s="1"/>
  <c r="AW112" i="4" a="1"/>
  <c r="AW112" i="4" s="1"/>
  <c r="AZ72" i="4" s="1"/>
  <c r="AW376" i="4" a="1"/>
  <c r="AW376" i="4" s="1"/>
  <c r="AW96" i="4" a="1"/>
  <c r="AW96" i="4" s="1"/>
  <c r="AZ60" i="4" s="1"/>
  <c r="AW285" i="4" a="1"/>
  <c r="AW285" i="4" s="1"/>
  <c r="AZ122" i="4" s="1"/>
  <c r="AW349" i="4" a="1"/>
  <c r="AW349" i="4" s="1"/>
  <c r="AZ165" i="4" s="1"/>
  <c r="AW172" i="4" a="1"/>
  <c r="AW172" i="4" s="1"/>
  <c r="AZ171" i="4"/>
  <c r="AW39" i="4" a="1"/>
  <c r="AW39" i="4" s="1"/>
  <c r="AZ25" i="4" s="1"/>
  <c r="AW281" i="4" a="1"/>
  <c r="AW281" i="4" s="1"/>
  <c r="AW157" i="4" a="1"/>
  <c r="AW157" i="4" s="1"/>
  <c r="AW109" i="4" a="1"/>
  <c r="AW109" i="4" s="1"/>
  <c r="AZ69" i="4" s="1"/>
  <c r="AW328" i="4" a="1"/>
  <c r="AW328" i="4" s="1"/>
  <c r="AZ152" i="4" s="1"/>
  <c r="AW24" i="4" a="1"/>
  <c r="AW24" i="4" s="1"/>
  <c r="AW350" i="4" a="1"/>
  <c r="AW350" i="4" s="1"/>
  <c r="AZ166" i="4" s="1"/>
  <c r="AW199" i="4" a="1"/>
  <c r="AW199" i="4" s="1"/>
  <c r="AW361" i="4" a="1"/>
  <c r="AW361" i="4" s="1"/>
  <c r="AW177" i="4" a="1"/>
  <c r="AW177" i="4" s="1"/>
  <c r="AW135" i="4" a="1"/>
  <c r="AW135" i="4" s="1"/>
  <c r="AW214" i="4" a="1"/>
  <c r="AW214" i="4" s="1"/>
  <c r="AW151" i="4" a="1"/>
  <c r="AW151" i="4" s="1"/>
  <c r="AW351" i="4" a="1"/>
  <c r="AW351" i="4" s="1"/>
  <c r="AW367" i="4" a="1"/>
  <c r="AW367" i="4" s="1"/>
  <c r="AW287" i="4" a="1"/>
  <c r="AW287" i="4" s="1"/>
  <c r="AZ124" i="4" s="1"/>
  <c r="AW256" i="4" a="1"/>
  <c r="AW256" i="4" s="1"/>
  <c r="AW48" i="4" a="1"/>
  <c r="AW48" i="4" s="1"/>
  <c r="AZ32" i="4" s="1"/>
  <c r="AW126" i="4" a="1"/>
  <c r="AW126" i="4" s="1"/>
  <c r="AZ82" i="4" s="1"/>
  <c r="AW320" i="4" a="1"/>
  <c r="AW320" i="4" s="1"/>
  <c r="AZ147" i="4" s="1"/>
  <c r="AW366" i="4" a="1"/>
  <c r="AW366" i="4" s="1"/>
  <c r="AW130" i="4" a="1"/>
  <c r="AW130" i="4" s="1"/>
  <c r="AZ84" i="4" s="1"/>
  <c r="AW92" i="4" a="1"/>
  <c r="AW92" i="4" s="1"/>
  <c r="AW266" i="4" a="1"/>
  <c r="AW266" i="4" s="1"/>
  <c r="AZ109" i="4" s="1"/>
  <c r="AW246" i="4" a="1"/>
  <c r="AW246" i="4" s="1"/>
  <c r="AW311" i="4" a="1"/>
  <c r="AW311" i="4" s="1"/>
  <c r="AW265" i="4" a="1"/>
  <c r="AW265" i="4" s="1"/>
  <c r="AZ108" i="4" s="1"/>
  <c r="AW239" i="4" a="1"/>
  <c r="AW239" i="4" s="1"/>
  <c r="AW322" i="4" a="1"/>
  <c r="AW322" i="4" s="1"/>
  <c r="AW133" i="4" a="1"/>
  <c r="AW133" i="4" s="1"/>
  <c r="AZ87" i="4" s="1"/>
  <c r="AW251" i="4" a="1"/>
  <c r="AW251" i="4" s="1"/>
  <c r="AZ99" i="4" s="1"/>
  <c r="AW137" i="4" a="1"/>
  <c r="AW137" i="4" s="1"/>
  <c r="AZ89" i="4" s="1"/>
  <c r="AW54" i="4" a="1"/>
  <c r="AW54" i="4" s="1"/>
  <c r="AZ36" i="4" s="1"/>
  <c r="AW284" i="4" a="1"/>
  <c r="AW284" i="4" s="1"/>
  <c r="AZ121" i="4" s="1"/>
  <c r="AW83" i="4" a="1"/>
  <c r="AW83" i="4" s="1"/>
  <c r="AW16" i="4" a="1"/>
  <c r="AW16" i="4" s="1"/>
  <c r="AW298" i="4" a="1"/>
  <c r="AW298" i="4" s="1"/>
  <c r="AZ131" i="4" s="1"/>
  <c r="AW329" i="4" a="1"/>
  <c r="AW329" i="4" s="1"/>
  <c r="AZ153" i="4" s="1"/>
  <c r="AW104" i="4" a="1"/>
  <c r="AW104" i="4" s="1"/>
  <c r="AZ66" i="4" s="1"/>
  <c r="AW66" i="4" a="1"/>
  <c r="AW66" i="4" s="1"/>
  <c r="AW237" i="4" a="1"/>
  <c r="AW237" i="4" s="1"/>
  <c r="AW297" i="4" a="1"/>
  <c r="AW297" i="4" s="1"/>
  <c r="AW290" i="4" a="1"/>
  <c r="AW290" i="4" s="1"/>
  <c r="AW247" i="4" a="1"/>
  <c r="AW247" i="4" s="1"/>
  <c r="AW222" i="4" a="1"/>
  <c r="AW222" i="4" s="1"/>
  <c r="AW283" i="4" a="1"/>
  <c r="AW283" i="4" s="1"/>
  <c r="AW108" i="4" a="1"/>
  <c r="AW108" i="4" s="1"/>
  <c r="AW11" i="4" a="1"/>
  <c r="AW11" i="4" s="1"/>
  <c r="AZ103" i="4"/>
  <c r="AZ79" i="4"/>
  <c r="AZ78" i="4"/>
  <c r="AW118" i="4" a="1"/>
  <c r="AW118" i="4" s="1"/>
  <c r="AZ76" i="4" s="1"/>
  <c r="AW49" i="4" a="1"/>
  <c r="AW49" i="4" s="1"/>
  <c r="AZ33" i="4" s="1"/>
  <c r="AW373" i="4" a="1"/>
  <c r="AW373" i="4" s="1"/>
  <c r="AW208" i="4" a="1"/>
  <c r="AW208" i="4" s="1"/>
  <c r="AW175" i="4" a="1"/>
  <c r="AW175" i="4" s="1"/>
  <c r="AW176" i="4" a="1"/>
  <c r="AW176" i="4" s="1"/>
  <c r="AW302" i="4" a="1"/>
  <c r="AW302" i="4" s="1"/>
  <c r="AW97" i="4" a="1"/>
  <c r="AW97" i="4" s="1"/>
  <c r="AZ61" i="4" s="1"/>
  <c r="AW51" i="4" a="1"/>
  <c r="AW51" i="4" s="1"/>
  <c r="AW134" i="4" a="1"/>
  <c r="AW134" i="4" s="1"/>
  <c r="AZ88" i="4" s="1"/>
  <c r="AW75" i="4" a="1"/>
  <c r="AW75" i="4" s="1"/>
  <c r="AZ50" i="4" s="1"/>
  <c r="AW234" i="4" a="1"/>
  <c r="AW234" i="4" s="1"/>
  <c r="AW295" i="4" a="1"/>
  <c r="AW295" i="4" s="1"/>
  <c r="AW224" i="4" a="1"/>
  <c r="AW224" i="4" s="1"/>
  <c r="AW192" i="4" a="1"/>
  <c r="AW192" i="4" s="1"/>
  <c r="AW348" i="4" a="1"/>
  <c r="AW348" i="4" s="1"/>
  <c r="AZ164" i="4" s="1"/>
  <c r="AW36" i="4" a="1"/>
  <c r="AW36" i="4" s="1"/>
  <c r="AW155" i="4" a="1"/>
  <c r="AW155" i="4" s="1"/>
  <c r="AW211" i="4" a="1"/>
  <c r="AW211" i="4" s="1"/>
  <c r="AW46" i="4" a="1"/>
  <c r="AW46" i="4" s="1"/>
  <c r="AZ30" i="4" s="1"/>
  <c r="AW13" i="4" a="1"/>
  <c r="AW13" i="4" s="1"/>
  <c r="AW202" i="4" a="1"/>
  <c r="AW202" i="4" s="1"/>
  <c r="AW205" i="4" a="1"/>
  <c r="AW205" i="4" s="1"/>
  <c r="AW111" i="4" a="1"/>
  <c r="AW111" i="4" s="1"/>
  <c r="AZ71" i="4" s="1"/>
  <c r="AW201" i="4" a="1"/>
  <c r="AW201" i="4" s="1"/>
  <c r="AW167" i="4" a="1"/>
  <c r="AW167" i="4" s="1"/>
  <c r="AW238" i="4" a="1"/>
  <c r="AW238" i="4" s="1"/>
  <c r="AW56" i="4" a="1"/>
  <c r="AW56" i="4" s="1"/>
  <c r="AZ38" i="4" s="1"/>
  <c r="AW300" i="4" a="1"/>
  <c r="AW300" i="4" s="1"/>
  <c r="AW338" i="4" a="1"/>
  <c r="AW338" i="4" s="1"/>
  <c r="AW253" i="4" a="1"/>
  <c r="AW253" i="4" s="1"/>
  <c r="AW221" i="4" a="1"/>
  <c r="AW221" i="4" s="1"/>
  <c r="AW12" i="4" a="1"/>
  <c r="AW12" i="4" s="1"/>
  <c r="AW74" i="4" a="1"/>
  <c r="AW74" i="4" s="1"/>
  <c r="AZ49" i="4" s="1"/>
  <c r="AW18" i="4" a="1"/>
  <c r="AW18" i="4" s="1"/>
  <c r="AW129" i="4" a="1"/>
  <c r="AW129" i="4" s="1"/>
  <c r="AW19" i="4" a="1"/>
  <c r="AW19" i="4" s="1"/>
  <c r="AW354" i="4" a="1"/>
  <c r="AW354" i="4" s="1"/>
  <c r="AW178" i="4" a="1"/>
  <c r="AW178" i="4" s="1"/>
  <c r="AW319" i="4" a="1"/>
  <c r="AW319" i="4" s="1"/>
  <c r="AZ146" i="4" s="1"/>
  <c r="AW374" i="4" a="1"/>
  <c r="AW374" i="4" s="1"/>
  <c r="AW183" i="4" a="1"/>
  <c r="AW183" i="4" s="1"/>
  <c r="AW144" i="4" a="1"/>
  <c r="AW144" i="4" s="1"/>
  <c r="AW220" i="4" a="1"/>
  <c r="AW220" i="4" s="1"/>
  <c r="AW21" i="4" a="1"/>
  <c r="AW21" i="4" s="1"/>
  <c r="AZ14" i="4" s="1"/>
  <c r="AA11" i="4"/>
  <c r="AS12" i="4" s="1"/>
  <c r="AS13" i="4"/>
  <c r="AS21" i="4"/>
  <c r="AS14" i="4"/>
  <c r="AS22" i="4"/>
  <c r="AS15" i="4"/>
  <c r="AS16" i="4"/>
  <c r="AS17" i="4"/>
  <c r="AS19" i="4"/>
  <c r="AS20" i="4"/>
  <c r="AS18" i="4"/>
  <c r="AW185" i="4" a="1"/>
  <c r="AW185" i="4" s="1"/>
  <c r="AW187" i="4" a="1"/>
  <c r="AW187" i="4" s="1"/>
  <c r="AW140" i="4" a="1"/>
  <c r="AW140" i="4" s="1"/>
  <c r="AZ92" i="4" s="1"/>
  <c r="AW362" i="4" a="1"/>
  <c r="AW362" i="4" s="1"/>
  <c r="AW230" i="4" a="1"/>
  <c r="AW230" i="4" s="1"/>
  <c r="AW372" i="4" a="1"/>
  <c r="AW372" i="4" s="1"/>
  <c r="AW35" i="4" a="1"/>
  <c r="AW35" i="4" s="1"/>
  <c r="AZ23" i="4" s="1"/>
  <c r="AW20" i="4" a="1"/>
  <c r="AW20" i="4" s="1"/>
  <c r="AZ13" i="4" s="1"/>
  <c r="AW261" i="4" a="1"/>
  <c r="AW261" i="4" s="1"/>
  <c r="AW57" i="4" a="1"/>
  <c r="AW57" i="4" s="1"/>
  <c r="AW132" i="4" a="1"/>
  <c r="AW132" i="4" s="1"/>
  <c r="AW335" i="4" a="1"/>
  <c r="AW335" i="4" s="1"/>
  <c r="AW34" i="4" a="1"/>
  <c r="AW34" i="4" s="1"/>
  <c r="AZ22" i="4" s="1"/>
  <c r="AW148" i="4" a="1"/>
  <c r="AW148" i="4" s="1"/>
  <c r="AW110" i="4" a="1"/>
  <c r="AW110" i="4" s="1"/>
  <c r="AZ70" i="4" s="1"/>
  <c r="AW277" i="4" a="1"/>
  <c r="AW277" i="4" s="1"/>
  <c r="AZ116" i="4" s="1"/>
  <c r="AW333" i="4" a="1"/>
  <c r="AW333" i="4" s="1"/>
  <c r="AZ155" i="4" s="1"/>
  <c r="AW325" i="4" a="1"/>
  <c r="AW325" i="4" s="1"/>
  <c r="AW271" i="4" a="1"/>
  <c r="AW271" i="4" s="1"/>
  <c r="AZ112" i="4" s="1"/>
  <c r="AW262" i="4" a="1"/>
  <c r="AW262" i="4" s="1"/>
  <c r="AW327" i="4" a="1"/>
  <c r="AW327" i="4" s="1"/>
  <c r="AZ151" i="4" s="1"/>
  <c r="AW142" i="4" a="1"/>
  <c r="AW142" i="4" s="1"/>
  <c r="AW52" i="4" a="1"/>
  <c r="AW52" i="4" s="1"/>
  <c r="AW331" i="4" a="1"/>
  <c r="AW331" i="4" s="1"/>
  <c r="AW131" i="4" a="1"/>
  <c r="AW131" i="4" s="1"/>
  <c r="AZ85" i="4" s="1"/>
  <c r="AW93" i="4" a="1"/>
  <c r="AW93" i="4" s="1"/>
  <c r="AW173" i="4" a="1"/>
  <c r="AW173" i="4" s="1"/>
  <c r="AW113" i="4" a="1"/>
  <c r="AW113" i="4" s="1"/>
  <c r="AW60" i="4" a="1"/>
  <c r="AW60" i="4" s="1"/>
  <c r="AW193" i="4" a="1"/>
  <c r="AW193" i="4" s="1"/>
  <c r="AW189" i="4" a="1"/>
  <c r="AW189" i="4" s="1"/>
  <c r="AW152" i="4" a="1"/>
  <c r="AW152" i="4" s="1"/>
  <c r="AW304" i="4" a="1"/>
  <c r="AW304" i="4" s="1"/>
  <c r="AW356" i="4" a="1"/>
  <c r="AW356" i="4" s="1"/>
  <c r="AZ170" i="4" s="1"/>
  <c r="AW296" i="4" a="1"/>
  <c r="AW296" i="4" s="1"/>
  <c r="AW254" i="4" a="1"/>
  <c r="AW254" i="4" s="1"/>
  <c r="AW227" i="4" a="1"/>
  <c r="AW227" i="4" s="1"/>
  <c r="AW289" i="4" a="1"/>
  <c r="AW289" i="4" s="1"/>
  <c r="AW116" i="4" a="1"/>
  <c r="AW116" i="4" s="1"/>
  <c r="AZ74" i="4" s="1"/>
  <c r="AW270" i="4" a="1"/>
  <c r="AW270" i="4" s="1"/>
  <c r="AZ111" i="4" s="1"/>
  <c r="AW309" i="4" a="1"/>
  <c r="AW309" i="4" s="1"/>
  <c r="AZ140" i="4" s="1"/>
  <c r="AW105" i="4" a="1"/>
  <c r="AW105" i="4" s="1"/>
  <c r="AZ67" i="4" s="1"/>
  <c r="AW59" i="4" a="1"/>
  <c r="AW59" i="4" s="1"/>
  <c r="AW150" i="4" a="1"/>
  <c r="AW150" i="4" s="1"/>
  <c r="AW81" i="4" a="1"/>
  <c r="AW81" i="4" s="1"/>
  <c r="AW106" i="4" a="1"/>
  <c r="AW106" i="4" s="1"/>
  <c r="AW250" i="4" a="1"/>
  <c r="AW250" i="4" s="1"/>
  <c r="AZ98" i="4" s="1"/>
  <c r="AW139" i="4" a="1"/>
  <c r="AW139" i="4" s="1"/>
  <c r="AZ91" i="4" s="1"/>
  <c r="AW286" i="4" a="1"/>
  <c r="AW286" i="4" s="1"/>
  <c r="AZ123" i="4" s="1"/>
  <c r="AW101" i="4" a="1"/>
  <c r="AW101" i="4" s="1"/>
  <c r="AW340" i="4" a="1"/>
  <c r="AW340" i="4" s="1"/>
  <c r="AZ160" i="4" s="1"/>
  <c r="AW204" i="4" a="1"/>
  <c r="AW204" i="4" s="1"/>
  <c r="AW257" i="4" a="1"/>
  <c r="AW257" i="4" s="1"/>
  <c r="AZ102" i="4" s="1"/>
  <c r="AW301" i="4" a="1"/>
  <c r="AW301" i="4" s="1"/>
  <c r="AZ134" i="4" s="1"/>
  <c r="AW229" i="4" a="1"/>
  <c r="AW229" i="4" s="1"/>
  <c r="AW197" i="4" a="1"/>
  <c r="AW197" i="4" s="1"/>
  <c r="AW359" i="4" a="1"/>
  <c r="AW359" i="4" s="1"/>
  <c r="AW42" i="4" a="1"/>
  <c r="AW42" i="4" s="1"/>
  <c r="AZ28" i="4" s="1"/>
  <c r="AW206" i="4" a="1"/>
  <c r="AW206" i="4" s="1"/>
  <c r="AW293" i="4" a="1"/>
  <c r="AW293" i="4" s="1"/>
  <c r="AZ128" i="4" s="1"/>
  <c r="AW63" i="4" a="1"/>
  <c r="AW63" i="4" s="1"/>
  <c r="AZ42" i="4" s="1"/>
  <c r="AW40" i="4" a="1"/>
  <c r="AW40" i="4" s="1"/>
  <c r="AZ26" i="4" s="1"/>
  <c r="AW213" i="4" a="1"/>
  <c r="AW213" i="4" s="1"/>
  <c r="AW291" i="4" a="1"/>
  <c r="AW291" i="4" s="1"/>
  <c r="AZ126" i="4" s="1"/>
  <c r="AW146" i="4" a="1"/>
  <c r="AW146" i="4" s="1"/>
  <c r="AW207" i="4" a="1"/>
  <c r="AW207" i="4" s="1"/>
  <c r="AW198" i="4" a="1"/>
  <c r="AW198" i="4" s="1"/>
  <c r="AW243" i="4" a="1"/>
  <c r="AW243" i="4" s="1"/>
  <c r="AW72" i="4" a="1"/>
  <c r="AW72" i="4" s="1"/>
  <c r="AW305" i="4" a="1"/>
  <c r="AW305" i="4" s="1"/>
  <c r="AZ136" i="4" s="1"/>
  <c r="AW169" i="4" a="1"/>
  <c r="AW169" i="4" s="1"/>
  <c r="AW64" i="4" a="1"/>
  <c r="AW64" i="4" s="1"/>
  <c r="AZ43" i="4" s="1"/>
  <c r="AW14" i="4" a="1"/>
  <c r="AW14" i="4" s="1"/>
  <c r="AW91" i="4" a="1"/>
  <c r="AW91" i="4" s="1"/>
  <c r="AZ57" i="4" s="1"/>
  <c r="AW23" i="4" a="1"/>
  <c r="AW23" i="4" s="1"/>
  <c r="AW306" i="4" a="1"/>
  <c r="AW306" i="4" s="1"/>
  <c r="AZ137" i="4" s="1"/>
  <c r="AW336" i="4" a="1"/>
  <c r="AW336" i="4" s="1"/>
  <c r="AZ158" i="4" s="1"/>
  <c r="AW114" i="4" a="1"/>
  <c r="AW114" i="4" s="1"/>
  <c r="AW76" i="4" a="1"/>
  <c r="AW76" i="4" s="1"/>
  <c r="AZ51" i="4" s="1"/>
  <c r="AW248" i="4" a="1"/>
  <c r="AW248" i="4" s="1"/>
  <c r="AW347" i="4" a="1"/>
  <c r="AW347" i="4" s="1"/>
  <c r="AZ163" i="4" s="1"/>
  <c r="AW44" i="4" a="1"/>
  <c r="AW44" i="4" s="1"/>
  <c r="AW190" i="4" a="1"/>
  <c r="AW190" i="4" s="1"/>
  <c r="AW153" i="4" a="1"/>
  <c r="AW153" i="4" s="1"/>
  <c r="AW226" i="4" a="1"/>
  <c r="AW226" i="4" s="1"/>
  <c r="AW31" i="4" a="1"/>
  <c r="AW31" i="4" s="1"/>
  <c r="AW17" i="4" a="1"/>
  <c r="AW17" i="4" s="1"/>
  <c r="AW70" i="4" a="1"/>
  <c r="AW70" i="4" s="1"/>
  <c r="AZ47" i="4" s="1"/>
  <c r="AW29" i="4" a="1"/>
  <c r="AW29" i="4" s="1"/>
  <c r="AW267" i="4" a="1"/>
  <c r="AW267" i="4" s="1"/>
  <c r="AZ110" i="4" s="1"/>
  <c r="AW65" i="4" a="1"/>
  <c r="AW65" i="4" s="1"/>
  <c r="AW138" i="4" a="1"/>
  <c r="AW138" i="4" s="1"/>
  <c r="AZ90" i="4" s="1"/>
  <c r="AZ41" i="4"/>
  <c r="AZ168" i="4"/>
  <c r="AZ12" i="4"/>
  <c r="AZ86" i="4"/>
  <c r="AZ157" i="4"/>
  <c r="AZ144" i="4"/>
  <c r="AZ133" i="4"/>
  <c r="AZ132" i="4"/>
  <c r="AZ139" i="4"/>
  <c r="AW360" i="4" a="1"/>
  <c r="AW360" i="4" s="1"/>
  <c r="AW344" i="4" a="1"/>
  <c r="AW344" i="4" s="1"/>
  <c r="AW363" i="4" a="1"/>
  <c r="AW363" i="4" s="1"/>
  <c r="AW218" i="4" a="1"/>
  <c r="AW218" i="4" s="1"/>
  <c r="AW272" i="4" a="1"/>
  <c r="AW272" i="4" s="1"/>
  <c r="AZ113" i="4" s="1"/>
  <c r="AW282" i="4" a="1"/>
  <c r="AW282" i="4" s="1"/>
  <c r="AW249" i="4" a="1"/>
  <c r="AW249" i="4" s="1"/>
  <c r="AZ97" i="4" s="1"/>
  <c r="AW342" i="4" a="1"/>
  <c r="AW342" i="4" s="1"/>
  <c r="AW69" i="4" a="1"/>
  <c r="AW69" i="4" s="1"/>
  <c r="AZ46" i="4" s="1"/>
  <c r="AW156" i="4" a="1"/>
  <c r="AW156" i="4" s="1"/>
  <c r="AW117" i="4" a="1"/>
  <c r="AW117" i="4" s="1"/>
  <c r="AZ75" i="4" s="1"/>
  <c r="AW288" i="4" a="1"/>
  <c r="AW288" i="4" s="1"/>
  <c r="AW326" i="4" a="1"/>
  <c r="AW326" i="4" s="1"/>
  <c r="AZ150" i="4" s="1"/>
  <c r="AW355" i="4" a="1"/>
  <c r="AW355" i="4" s="1"/>
  <c r="AZ169" i="4" s="1"/>
  <c r="AW27" i="4" a="1"/>
  <c r="AW27" i="4" s="1"/>
  <c r="AZ17" i="4" s="1"/>
  <c r="AW274" i="4" a="1"/>
  <c r="AW274" i="4" s="1"/>
  <c r="AW337" i="4" a="1"/>
  <c r="AW337" i="4" s="1"/>
  <c r="AW159" i="4" a="1"/>
  <c r="AW159" i="4" s="1"/>
  <c r="AW181" i="4" a="1"/>
  <c r="AW181" i="4" s="1"/>
  <c r="AW339" i="4" a="1"/>
  <c r="AW339" i="4" s="1"/>
  <c r="AW141" i="4" a="1"/>
  <c r="AW141" i="4" s="1"/>
  <c r="AW102" i="4" a="1"/>
  <c r="AW102" i="4" s="1"/>
  <c r="AZ64" i="4" s="1"/>
  <c r="AW179" i="4" a="1"/>
  <c r="AW179" i="4" s="1"/>
  <c r="AW119" i="4" a="1"/>
  <c r="AW119" i="4" s="1"/>
  <c r="AZ77" i="4" s="1"/>
  <c r="AW307" i="4" a="1"/>
  <c r="AW307" i="4" s="1"/>
  <c r="AZ138" i="4" s="1"/>
  <c r="AW345" i="4" a="1"/>
  <c r="AW345" i="4" s="1"/>
  <c r="AW264" i="4" a="1"/>
  <c r="AW264" i="4" s="1"/>
  <c r="AZ107" i="4" s="1"/>
  <c r="AW232" i="4" a="1"/>
  <c r="AW232" i="4" s="1"/>
  <c r="AW22" i="4" a="1"/>
  <c r="AW22" i="4" s="1"/>
  <c r="AW94" i="4" a="1"/>
  <c r="AW94" i="4" s="1"/>
  <c r="AW86" i="4" a="1"/>
  <c r="AW86" i="4" s="1"/>
  <c r="AW163" i="4" a="1"/>
  <c r="AW163" i="4" s="1"/>
  <c r="AW28" i="4" a="1"/>
  <c r="AW28" i="4" s="1"/>
  <c r="AZ18" i="4" s="1"/>
  <c r="AW365" i="4" a="1"/>
  <c r="AW365" i="4" s="1"/>
  <c r="AW184" i="4" a="1"/>
  <c r="AW184" i="4" s="1"/>
  <c r="AW312" i="4" a="1"/>
  <c r="AW312" i="4" s="1"/>
  <c r="AZ141" i="4" s="1"/>
  <c r="AW318" i="4" a="1"/>
  <c r="AW318" i="4" s="1"/>
  <c r="AW115" i="4" a="1"/>
  <c r="AW115" i="4" s="1"/>
  <c r="AW67" i="4" a="1"/>
  <c r="AW67" i="4" s="1"/>
  <c r="AZ44" i="4" s="1"/>
  <c r="AW160" i="4" a="1"/>
  <c r="AW160" i="4" s="1"/>
  <c r="AW87" i="4" a="1"/>
  <c r="AW87" i="4" s="1"/>
  <c r="AW280" i="4" a="1"/>
  <c r="AW280" i="4" s="1"/>
  <c r="AZ119" i="4" s="1"/>
  <c r="AW317" i="4" a="1"/>
  <c r="AW317" i="4" s="1"/>
  <c r="AW235" i="4" a="1"/>
  <c r="AW235" i="4" s="1"/>
  <c r="AW203" i="4" a="1"/>
  <c r="AW203" i="4" s="1"/>
  <c r="AW364" i="4" a="1"/>
  <c r="AW364" i="4" s="1"/>
  <c r="AF6" i="4"/>
  <c r="AG6" i="4"/>
  <c r="AJ11" i="4" s="1"/>
  <c r="AZ24" i="4" l="1"/>
  <c r="AZ115" i="4"/>
  <c r="AZ15" i="4"/>
  <c r="AZ68" i="4"/>
  <c r="AZ167" i="4"/>
  <c r="AZ19" i="4"/>
  <c r="BA19" i="4" s="1"/>
  <c r="BB19" i="4" s="1"/>
  <c r="AZ159" i="4"/>
  <c r="AZ105" i="4"/>
  <c r="BA105" i="4" s="1"/>
  <c r="BB105" i="4" s="1"/>
  <c r="AZ125" i="4"/>
  <c r="AZ162" i="4"/>
  <c r="BA162" i="4" s="1"/>
  <c r="BB162" i="4" s="1"/>
  <c r="AZ130" i="4"/>
  <c r="BA130" i="4" s="1"/>
  <c r="BB130" i="4" s="1"/>
  <c r="AZ172" i="4"/>
  <c r="BA88" i="4"/>
  <c r="BB88" i="4" s="1"/>
  <c r="BA138" i="4"/>
  <c r="BB138" i="4" s="1"/>
  <c r="BA137" i="4"/>
  <c r="BB137" i="4" s="1"/>
  <c r="BA17" i="4"/>
  <c r="BB17" i="4" s="1"/>
  <c r="BA92" i="4"/>
  <c r="BB92" i="4" s="1"/>
  <c r="BA33" i="4"/>
  <c r="BB33" i="4" s="1"/>
  <c r="BA163" i="4"/>
  <c r="BB163" i="4" s="1"/>
  <c r="BA107" i="4"/>
  <c r="BB107" i="4" s="1"/>
  <c r="BA119" i="4"/>
  <c r="BB119" i="4" s="1"/>
  <c r="BA43" i="4"/>
  <c r="BB43" i="4" s="1"/>
  <c r="BA164" i="4"/>
  <c r="BB164" i="4" s="1"/>
  <c r="BA46" i="4"/>
  <c r="BB46" i="4" s="1"/>
  <c r="BA74" i="4"/>
  <c r="BB74" i="4" s="1"/>
  <c r="BA18" i="4"/>
  <c r="BB18" i="4" s="1"/>
  <c r="BA42" i="4"/>
  <c r="BB42" i="4" s="1"/>
  <c r="BA133" i="4"/>
  <c r="BB133" i="4" s="1"/>
  <c r="BA12" i="4"/>
  <c r="BB12" i="4" s="1"/>
  <c r="BA126" i="4"/>
  <c r="BB126" i="4" s="1"/>
  <c r="BA91" i="4"/>
  <c r="BB91" i="4" s="1"/>
  <c r="BA111" i="4"/>
  <c r="BB111" i="4" s="1"/>
  <c r="BA116" i="4"/>
  <c r="BB116" i="4" s="1"/>
  <c r="BA13" i="4"/>
  <c r="BB13" i="4" s="1"/>
  <c r="BA146" i="4"/>
  <c r="BB146" i="4" s="1"/>
  <c r="BA61" i="4"/>
  <c r="BB61" i="4" s="1"/>
  <c r="BA66" i="4"/>
  <c r="BB66" i="4" s="1"/>
  <c r="BA165" i="4"/>
  <c r="BB165" i="4" s="1"/>
  <c r="BA108" i="4"/>
  <c r="BB108" i="4" s="1"/>
  <c r="BA82" i="4"/>
  <c r="BB82" i="4" s="1"/>
  <c r="BA55" i="4"/>
  <c r="BB55" i="4" s="1"/>
  <c r="AZ154" i="4"/>
  <c r="AZ145" i="4"/>
  <c r="BA56" i="4"/>
  <c r="BB56" i="4" s="1"/>
  <c r="BA44" i="4"/>
  <c r="BB44" i="4" s="1"/>
  <c r="BA97" i="4"/>
  <c r="BB97" i="4" s="1"/>
  <c r="BA106" i="4"/>
  <c r="BB106" i="4" s="1"/>
  <c r="BA60" i="4"/>
  <c r="BB60" i="4" s="1"/>
  <c r="BA158" i="4"/>
  <c r="BB158" i="4" s="1"/>
  <c r="BA51" i="4"/>
  <c r="BB51" i="4" s="1"/>
  <c r="BA98" i="4"/>
  <c r="BB98" i="4" s="1"/>
  <c r="BA70" i="4"/>
  <c r="BB70" i="4" s="1"/>
  <c r="BA23" i="4"/>
  <c r="BB23" i="4" s="1"/>
  <c r="AZ101" i="4"/>
  <c r="AZ135" i="4"/>
  <c r="BA117" i="4"/>
  <c r="BB117" i="4" s="1"/>
  <c r="BA121" i="4"/>
  <c r="BB121" i="4" s="1"/>
  <c r="AZ120" i="4"/>
  <c r="BA54" i="4"/>
  <c r="BB54" i="4" s="1"/>
  <c r="BA127" i="4"/>
  <c r="BB127" i="4" s="1"/>
  <c r="BA148" i="4"/>
  <c r="BB148" i="4" s="1"/>
  <c r="BA59" i="4"/>
  <c r="BB59" i="4" s="1"/>
  <c r="BA115" i="4"/>
  <c r="BB115" i="4" s="1"/>
  <c r="BA64" i="4"/>
  <c r="BB64" i="4" s="1"/>
  <c r="BA169" i="4"/>
  <c r="BB169" i="4" s="1"/>
  <c r="BA170" i="4"/>
  <c r="BB170" i="4" s="1"/>
  <c r="BA144" i="4"/>
  <c r="BB144" i="4" s="1"/>
  <c r="BA168" i="4"/>
  <c r="BB168" i="4" s="1"/>
  <c r="BA136" i="4"/>
  <c r="BB136" i="4" s="1"/>
  <c r="BA26" i="4"/>
  <c r="BB26" i="4" s="1"/>
  <c r="BA134" i="4"/>
  <c r="BB134" i="4" s="1"/>
  <c r="BA68" i="4"/>
  <c r="BB68" i="4" s="1"/>
  <c r="AA6" i="4" a="1"/>
  <c r="AA6" i="4" s="1"/>
  <c r="AS6" i="4" a="1"/>
  <c r="AS6" i="4" s="1"/>
  <c r="BA35" i="4"/>
  <c r="BB35" i="4" s="1"/>
  <c r="BA36" i="4"/>
  <c r="BB36" i="4" s="1"/>
  <c r="AZ96" i="4"/>
  <c r="BA25" i="4"/>
  <c r="BB25" i="4" s="1"/>
  <c r="BA31" i="4"/>
  <c r="BB31" i="4" s="1"/>
  <c r="BA143" i="4"/>
  <c r="BB143" i="4" s="1"/>
  <c r="BA104" i="4"/>
  <c r="BB104" i="4"/>
  <c r="AZ29" i="4"/>
  <c r="BA100" i="4"/>
  <c r="BB100" i="4" s="1"/>
  <c r="BA113" i="4"/>
  <c r="BB113" i="4" s="1"/>
  <c r="BA75" i="4"/>
  <c r="BB75" i="4" s="1"/>
  <c r="BA71" i="4"/>
  <c r="BB71" i="4" s="1"/>
  <c r="BA41" i="4"/>
  <c r="BB41" i="4" s="1"/>
  <c r="BA102" i="4"/>
  <c r="BB102" i="4" s="1"/>
  <c r="BA151" i="4"/>
  <c r="BB151" i="4" s="1"/>
  <c r="BA22" i="4"/>
  <c r="BB22" i="4" s="1"/>
  <c r="BA14" i="4"/>
  <c r="BB14" i="4" s="1"/>
  <c r="BA99" i="4"/>
  <c r="BB99" i="4" s="1"/>
  <c r="BA103" i="4"/>
  <c r="BB103" i="4" s="1"/>
  <c r="AZ11" i="4"/>
  <c r="BA89" i="4"/>
  <c r="BB89" i="4" s="1"/>
  <c r="BA109" i="4"/>
  <c r="BB109" i="4" s="1"/>
  <c r="BA124" i="4"/>
  <c r="BB124" i="4" s="1"/>
  <c r="BA122" i="4"/>
  <c r="BB122" i="4" s="1"/>
  <c r="BA16" i="4"/>
  <c r="BB16" i="4" s="1"/>
  <c r="BA62" i="4"/>
  <c r="BB62" i="4" s="1"/>
  <c r="BA161" i="4"/>
  <c r="BB161" i="4" s="1"/>
  <c r="BA114" i="4"/>
  <c r="BB114" i="4" s="1"/>
  <c r="AZ63" i="4"/>
  <c r="BA77" i="4"/>
  <c r="BB77" i="4" s="1"/>
  <c r="AZ93" i="4"/>
  <c r="BA141" i="4"/>
  <c r="BB141" i="4" s="1"/>
  <c r="BA139" i="4"/>
  <c r="BB139" i="4" s="1"/>
  <c r="BA90" i="4"/>
  <c r="BB90" i="4" s="1"/>
  <c r="BA128" i="4"/>
  <c r="BB128" i="4" s="1"/>
  <c r="AZ73" i="4"/>
  <c r="BA38" i="4"/>
  <c r="BB38" i="4" s="1"/>
  <c r="BA30" i="4"/>
  <c r="BB30" i="4" s="1"/>
  <c r="BA32" i="4"/>
  <c r="BB32" i="4" s="1"/>
  <c r="AZ58" i="4"/>
  <c r="BA166" i="4"/>
  <c r="BB166" i="4" s="1"/>
  <c r="BA21" i="4"/>
  <c r="BB21" i="4" s="1"/>
  <c r="BA45" i="4"/>
  <c r="BB45" i="4" s="1"/>
  <c r="BA142" i="4"/>
  <c r="BB142" i="4" s="1"/>
  <c r="BA40" i="4"/>
  <c r="BB40" i="4" s="1"/>
  <c r="BA129" i="4"/>
  <c r="BB129" i="4" s="1"/>
  <c r="BA95" i="4"/>
  <c r="BB95" i="4" s="1"/>
  <c r="BA150" i="4"/>
  <c r="BB150" i="4" s="1"/>
  <c r="BA125" i="4"/>
  <c r="BB125" i="4" s="1"/>
  <c r="BA157" i="4"/>
  <c r="BB157" i="4" s="1"/>
  <c r="BA86" i="4"/>
  <c r="BB86" i="4" s="1"/>
  <c r="BA160" i="4"/>
  <c r="BB160" i="4" s="1"/>
  <c r="BA112" i="4"/>
  <c r="BB112" i="4" s="1"/>
  <c r="BA50" i="4"/>
  <c r="BB50" i="4" s="1"/>
  <c r="BA78" i="4"/>
  <c r="BB78" i="4" s="1"/>
  <c r="BA118" i="4"/>
  <c r="BB118" i="4" s="1"/>
  <c r="BA153" i="4"/>
  <c r="BB153" i="4" s="1"/>
  <c r="BA84" i="4"/>
  <c r="BB84" i="4" s="1"/>
  <c r="BA167" i="4"/>
  <c r="BB167" i="4" s="1"/>
  <c r="BA37" i="4"/>
  <c r="BB37" i="4" s="1"/>
  <c r="AZ83" i="4"/>
  <c r="BA65" i="4"/>
  <c r="BB65" i="4" s="1"/>
  <c r="AZ48" i="4"/>
  <c r="BA15" i="4"/>
  <c r="BB15" i="4" s="1"/>
  <c r="BA132" i="4"/>
  <c r="BB132" i="4" s="1"/>
  <c r="BA110" i="4"/>
  <c r="BB110" i="4" s="1"/>
  <c r="BA57" i="4"/>
  <c r="BB57" i="4" s="1"/>
  <c r="BA28" i="4"/>
  <c r="BB28" i="4" s="1"/>
  <c r="BA67" i="4"/>
  <c r="BB67" i="4" s="1"/>
  <c r="AZ39" i="4"/>
  <c r="BA49" i="4"/>
  <c r="BB49" i="4" s="1"/>
  <c r="BA131" i="4"/>
  <c r="BB131" i="4" s="1"/>
  <c r="AZ149" i="4"/>
  <c r="BA152" i="4"/>
  <c r="BB152" i="4" s="1"/>
  <c r="BA72" i="4"/>
  <c r="BB72" i="4" s="1"/>
  <c r="BA52" i="4"/>
  <c r="BB52" i="4" s="1"/>
  <c r="BA81" i="4"/>
  <c r="BB81" i="4" s="1"/>
  <c r="AZ53" i="4"/>
  <c r="BA20" i="4"/>
  <c r="BB20" i="4" s="1"/>
  <c r="BA159" i="4"/>
  <c r="BB159" i="4" s="1"/>
  <c r="BA47" i="4"/>
  <c r="BB47" i="4" s="1"/>
  <c r="BA87" i="4"/>
  <c r="BB87" i="4" s="1"/>
  <c r="BA123" i="4"/>
  <c r="BB123" i="4" s="1"/>
  <c r="BA140" i="4"/>
  <c r="BB140" i="4" s="1"/>
  <c r="BA85" i="4"/>
  <c r="BB85" i="4" s="1"/>
  <c r="BA155" i="4"/>
  <c r="BB155" i="4" s="1"/>
  <c r="BA24" i="4"/>
  <c r="BB24" i="4" s="1"/>
  <c r="BA76" i="4"/>
  <c r="BB76" i="4" s="1"/>
  <c r="BA79" i="4"/>
  <c r="BB79" i="4" s="1"/>
  <c r="BA147" i="4"/>
  <c r="BB147" i="4" s="1"/>
  <c r="BA69" i="4"/>
  <c r="BB69" i="4" s="1"/>
  <c r="BA171" i="4"/>
  <c r="BB171" i="4" s="1"/>
  <c r="BA27" i="4"/>
  <c r="BB27" i="4" s="1"/>
  <c r="BA94" i="4"/>
  <c r="BB94" i="4" s="1"/>
  <c r="BA80" i="4"/>
  <c r="BB80" i="4" s="1"/>
  <c r="BA156" i="4"/>
  <c r="BB156" i="4" s="1"/>
  <c r="AZ34" i="4"/>
  <c r="BA172" i="4" l="1"/>
  <c r="BB172" i="4" s="1"/>
  <c r="BA96" i="4"/>
  <c r="BB96" i="4" s="1"/>
  <c r="BA135" i="4"/>
  <c r="BB135" i="4" s="1"/>
  <c r="BA39" i="4"/>
  <c r="BB39" i="4" s="1"/>
  <c r="BA83" i="4"/>
  <c r="BB83" i="4" s="1"/>
  <c r="BA101" i="4"/>
  <c r="BB101" i="4" s="1"/>
  <c r="BA34" i="4"/>
  <c r="BB34" i="4" s="1"/>
  <c r="BA149" i="4"/>
  <c r="BB149" i="4" s="1"/>
  <c r="BA93" i="4"/>
  <c r="BB93" i="4" s="1"/>
  <c r="BA120" i="4"/>
  <c r="BB120" i="4" s="1"/>
  <c r="BA58" i="4"/>
  <c r="BB58" i="4" s="1"/>
  <c r="BA48" i="4"/>
  <c r="BB48" i="4" s="1"/>
  <c r="BA73" i="4"/>
  <c r="BB73" i="4" s="1"/>
  <c r="BA63" i="4"/>
  <c r="BB63" i="4" s="1"/>
  <c r="BA145" i="4"/>
  <c r="BB145" i="4" s="1"/>
  <c r="BA53" i="4"/>
  <c r="BB53" i="4" s="1"/>
  <c r="BA11" i="4"/>
  <c r="BB11" i="4" s="1"/>
  <c r="BA29" i="4"/>
  <c r="BB29" i="4" s="1"/>
  <c r="BA154" i="4"/>
  <c r="BB154" i="4" s="1"/>
  <c r="BB6"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<sst xmlns="http://schemas.openxmlformats.org/spreadsheetml/2006/main" count="2017" uniqueCount="1599">
  <si>
    <t>Name</t>
  </si>
  <si>
    <t>Birthday</t>
  </si>
  <si>
    <t>2M</t>
  </si>
  <si>
    <t>Class Sections</t>
  </si>
  <si>
    <t>1M</t>
  </si>
  <si>
    <t>3M</t>
  </si>
  <si>
    <t>1T</t>
  </si>
  <si>
    <t>2T</t>
  </si>
  <si>
    <t>1W</t>
  </si>
  <si>
    <t>2W</t>
  </si>
  <si>
    <t>3W</t>
  </si>
  <si>
    <t>4W</t>
  </si>
  <si>
    <t>1R</t>
  </si>
  <si>
    <t>2R</t>
  </si>
  <si>
    <t>Day of Week</t>
  </si>
  <si>
    <t>Monday</t>
  </si>
  <si>
    <t>Tuesday</t>
  </si>
  <si>
    <t>Wednesday</t>
  </si>
  <si>
    <t>Thursday</t>
  </si>
  <si>
    <t>Inputs and Assumptions</t>
  </si>
  <si>
    <t>Assumption</t>
  </si>
  <si>
    <t>Units</t>
  </si>
  <si>
    <t>Value</t>
  </si>
  <si>
    <t>January</t>
  </si>
  <si>
    <t>February</t>
  </si>
  <si>
    <t>March</t>
  </si>
  <si>
    <t>April</t>
  </si>
  <si>
    <t>May</t>
  </si>
  <si>
    <t>June</t>
  </si>
  <si>
    <t>July</t>
  </si>
  <si>
    <t>August</t>
  </si>
  <si>
    <t>September</t>
  </si>
  <si>
    <t>October</t>
  </si>
  <si>
    <t>November</t>
  </si>
  <si>
    <t>December</t>
  </si>
  <si>
    <t>Select your answer from dropdown selections provided in the Green Answer cells.</t>
  </si>
  <si>
    <t>Question #</t>
  </si>
  <si>
    <t>Points</t>
  </si>
  <si>
    <t>Your Answer</t>
  </si>
  <si>
    <t>Rest</t>
  </si>
  <si>
    <t>Section</t>
  </si>
  <si>
    <t>ID</t>
  </si>
  <si>
    <t>First Name</t>
  </si>
  <si>
    <t>Rest of Name</t>
  </si>
  <si>
    <t>Words in Name</t>
  </si>
  <si>
    <t>Birthday Day</t>
  </si>
  <si>
    <t>Birthday Month</t>
  </si>
  <si>
    <t>Year</t>
  </si>
  <si>
    <t>First letter</t>
  </si>
  <si>
    <t>2024 Birthday</t>
  </si>
  <si>
    <t>What is the first day in 2024 that no one in class has a birthday?</t>
  </si>
  <si>
    <t>Date for Age Calculations</t>
  </si>
  <si>
    <t>[date]</t>
  </si>
  <si>
    <t>Jan 1 2024 Age</t>
  </si>
  <si>
    <t>On January 1, 2024, what will be the average age (in days) for all of the enrolled students? Note that a person born on December 31, 2023 would be 1 day old on January 1, 2024.</t>
  </si>
  <si>
    <t>Who is the oldest person enrolled?</t>
  </si>
  <si>
    <t>Average Age</t>
  </si>
  <si>
    <t>Oldest Person</t>
  </si>
  <si>
    <t>How many birthdays will occur in February 2024?</t>
  </si>
  <si>
    <t>February Birthdays</t>
  </si>
  <si>
    <t>Most Birthdays</t>
  </si>
  <si>
    <t>Month Index</t>
  </si>
  <si>
    <t>Count</t>
  </si>
  <si>
    <t>Days</t>
  </si>
  <si>
    <t>Unique Days</t>
  </si>
  <si>
    <t>All days</t>
  </si>
  <si>
    <t>Missing = 999</t>
  </si>
  <si>
    <t>Which day in 2024 will have the most birthdays?</t>
  </si>
  <si>
    <t>Which month will have the most birthdays?</t>
  </si>
  <si>
    <t>What is the sum of the student IDs for all enrolled students?</t>
  </si>
  <si>
    <t>Not all student IDs are consecutive. What is the longest streak of consecutive student IDs in the data? Note that the data is initially sorted by student ID from smallest to largest.</t>
  </si>
  <si>
    <t>Consecutive IDs</t>
  </si>
  <si>
    <t>Unique Sections</t>
  </si>
  <si>
    <t>Which section has the most students enrolled?</t>
  </si>
  <si>
    <t>Raw Data</t>
  </si>
  <si>
    <t>Section Count</t>
  </si>
  <si>
    <t>How many words are in all of the students names? Count any sequence of letters as a word if it is separated by a space from the other letters.</t>
  </si>
  <si>
    <t>a</t>
  </si>
  <si>
    <t>Letter Count</t>
  </si>
  <si>
    <t>Month Name</t>
  </si>
  <si>
    <t>2024 Dates</t>
  </si>
  <si>
    <t>Class Day?</t>
  </si>
  <si>
    <t>No</t>
  </si>
  <si>
    <t>Letter Counts</t>
  </si>
  <si>
    <t>Letter Data Table</t>
  </si>
  <si>
    <t>M</t>
  </si>
  <si>
    <t>T</t>
  </si>
  <si>
    <t>W</t>
  </si>
  <si>
    <t>R</t>
  </si>
  <si>
    <t>Yes</t>
  </si>
  <si>
    <t>In Section?</t>
  </si>
  <si>
    <t>How many students will attend their section of the class on their birthday? Assume they will attend class every day class is in session.</t>
  </si>
  <si>
    <t>Class?</t>
  </si>
  <si>
    <t>Birthdays</t>
  </si>
  <si>
    <t>Day</t>
  </si>
  <si>
    <t>Cupcakes</t>
  </si>
  <si>
    <t>Packages</t>
  </si>
  <si>
    <t>Total Cost</t>
  </si>
  <si>
    <t>Cost per Cupcake</t>
  </si>
  <si>
    <t>Cost per Package</t>
  </si>
  <si>
    <t>[$]</t>
  </si>
  <si>
    <t>Birthday Bonanza</t>
  </si>
  <si>
    <t>Birthday Data</t>
  </si>
  <si>
    <t>First No Birthday</t>
  </si>
  <si>
    <t>Sum of IDs</t>
  </si>
  <si>
    <t>Student IDs are assigned chronologically based on first enrollment date. Within this class, who was the 256th student to enroll at the university?</t>
  </si>
  <si>
    <t>256th Student</t>
  </si>
  <si>
    <t>Most Consec.</t>
  </si>
  <si>
    <t>Most Students</t>
  </si>
  <si>
    <t>Total Words</t>
  </si>
  <si>
    <t>Letter Control</t>
  </si>
  <si>
    <t>Letter Sum</t>
  </si>
  <si>
    <t>Most Common</t>
  </si>
  <si>
    <t>Day Abbrev.</t>
  </si>
  <si>
    <t>Number</t>
  </si>
  <si>
    <t>Section Control</t>
  </si>
  <si>
    <t>Section Total</t>
  </si>
  <si>
    <t>Section Data Table</t>
  </si>
  <si>
    <t>Birthday in Class?</t>
  </si>
  <si>
    <t>Section Birthday Counts</t>
  </si>
  <si>
    <t>Section %</t>
  </si>
  <si>
    <t>Max Section</t>
  </si>
  <si>
    <t>Name, Student ID, and Section</t>
  </si>
  <si>
    <t>Section Day of Week?</t>
  </si>
  <si>
    <t>Jean Rogers</t>
  </si>
  <si>
    <t>Noah Patel</t>
  </si>
  <si>
    <t>Lin Hongyan</t>
  </si>
  <si>
    <t>Lan Long</t>
  </si>
  <si>
    <t>Wesam Sam</t>
  </si>
  <si>
    <t>Brenda George Hannah Robinson</t>
  </si>
  <si>
    <t>Nadeem Zaki</t>
  </si>
  <si>
    <t>Qi Xin</t>
  </si>
  <si>
    <t>Walter Foster</t>
  </si>
  <si>
    <t>Brenda Gray</t>
  </si>
  <si>
    <t>Logan Baker</t>
  </si>
  <si>
    <t>Lin Yue</t>
  </si>
  <si>
    <t>Lori Kelly</t>
  </si>
  <si>
    <t>Abdulmohsen Almalki</t>
  </si>
  <si>
    <t>Deng Huan</t>
  </si>
  <si>
    <t>Hind Iqbal</t>
  </si>
  <si>
    <t>Bradley Lewis</t>
  </si>
  <si>
    <t>Gary Williams</t>
  </si>
  <si>
    <t>Niu Haiyan</t>
  </si>
  <si>
    <t>Lin Long</t>
  </si>
  <si>
    <t>Deborah Baker #13451234 4W</t>
  </si>
  <si>
    <t>Randy Andrea Collins #13451236 2R</t>
  </si>
  <si>
    <t>Nicole Howard #13451237 2R</t>
  </si>
  <si>
    <t>Hao Ning #13451238 2T</t>
  </si>
  <si>
    <t>Roy Thomas #13451239 2R</t>
  </si>
  <si>
    <t>Arthur Richardson #13451241 2M</t>
  </si>
  <si>
    <t>Frank Martinez #13451242 1R</t>
  </si>
  <si>
    <t>Du Hongwei #13451245 2T</t>
  </si>
  <si>
    <t>Peter Jimenez #13451247 3M</t>
  </si>
  <si>
    <t>Doris Kim #13451249 3M</t>
  </si>
  <si>
    <t>Fathi Shahid Kumar #13451252 3W</t>
  </si>
  <si>
    <t>Xiang Xiaoying #13451254 4W</t>
  </si>
  <si>
    <t>Wayne Bennet #13451257 2R</t>
  </si>
  <si>
    <t>Ralph Alvarez #13451259 2W</t>
  </si>
  <si>
    <t>Ren Huan #13451260 3W</t>
  </si>
  <si>
    <t>Naji Abdel #13451262 2M</t>
  </si>
  <si>
    <t>Alexis Ramos #13451265 2M</t>
  </si>
  <si>
    <t>Ma Zhihua #13451266 1R</t>
  </si>
  <si>
    <t>Deborah Hall #13451269 2W</t>
  </si>
  <si>
    <t>Xue Lihua #13451271 3M</t>
  </si>
  <si>
    <t>Muhammed As #13451273 3W</t>
  </si>
  <si>
    <t>Salwa Hashim #13451276 1M</t>
  </si>
  <si>
    <t>Zuhair Khalid #13451277 4W</t>
  </si>
  <si>
    <t>Ahmed Siddiqui #13451280 1R</t>
  </si>
  <si>
    <t>Sulaiman Gamal #13451283 1M</t>
  </si>
  <si>
    <t>Nadia Shaik #13451284 2M</t>
  </si>
  <si>
    <t>Nancy Clark #13451286 1W</t>
  </si>
  <si>
    <t>Kathleen Jessica Mitchell #13451289 1T</t>
  </si>
  <si>
    <t>Zachary Kim #13451291 3M</t>
  </si>
  <si>
    <t>Joan Ramirez #13451292 1R</t>
  </si>
  <si>
    <t>Fang Meng #13451294 1R</t>
  </si>
  <si>
    <t>Carol Parker #13451295 2W</t>
  </si>
  <si>
    <t>Meng Chen #13451298 1T</t>
  </si>
  <si>
    <t>Noha Hamed #13451299 1R</t>
  </si>
  <si>
    <t>Aaron Morris #13451300 2R</t>
  </si>
  <si>
    <t>Ghada Ismail #13451303 2T</t>
  </si>
  <si>
    <t>Liang Yan #13451305 2M</t>
  </si>
  <si>
    <t>Hamdi Hamdan #13451308 1T</t>
  </si>
  <si>
    <t>Olivia Henry Mendoza #13451311 1W</t>
  </si>
  <si>
    <t>Yang Chunyan #13451313 2W</t>
  </si>
  <si>
    <t>Xu Qiong #13451315 4W</t>
  </si>
  <si>
    <t>Hou Kai #13451318 2M</t>
  </si>
  <si>
    <t>Logan Green #13451321 1M</t>
  </si>
  <si>
    <t>Jin Long #13451322 4W</t>
  </si>
  <si>
    <t>Michael Jones #13451324 2W</t>
  </si>
  <si>
    <t>Dina Shaikh #13451326 1R</t>
  </si>
  <si>
    <t>Richard Peterson #13451327 1W</t>
  </si>
  <si>
    <t>Atif Al-Zahrani #13451329 1R</t>
  </si>
  <si>
    <t>Cynthia James #13451331 3M</t>
  </si>
  <si>
    <t>Ahmed Alam #13451334 3M</t>
  </si>
  <si>
    <t>John Young #13451336 2W</t>
  </si>
  <si>
    <t>Hany Hamed #13451338 2R</t>
  </si>
  <si>
    <t>Cai Qiang #13451341 3W</t>
  </si>
  <si>
    <t>Henry Bailey #13451343 1M</t>
  </si>
  <si>
    <t>Julia Rogers #13451346 2T</t>
  </si>
  <si>
    <t>Sahar Almutairi #13451347 3M</t>
  </si>
  <si>
    <t>Guan Zhiwei #13451348 1R</t>
  </si>
  <si>
    <t>Guo Yong #13451351 3W</t>
  </si>
  <si>
    <t>Randy Gray #13451353 3W</t>
  </si>
  <si>
    <t>Areej Yousef #13451354 2T</t>
  </si>
  <si>
    <t>Kong Hongmei #13451356 4W</t>
  </si>
  <si>
    <t>Zheng Ping #13451359 3W</t>
  </si>
  <si>
    <t>Ceng Zhiqiang #13451362 2R</t>
  </si>
  <si>
    <t>Bryan King #13451364 2R</t>
  </si>
  <si>
    <t>Ann Reed #13451366 2T</t>
  </si>
  <si>
    <t>Emma Bailey #13451369 3M</t>
  </si>
  <si>
    <t>Catherine Ortiz #13451372 3M</t>
  </si>
  <si>
    <t>Shahid Uddin #13451374 2W</t>
  </si>
  <si>
    <t>Rachel Walker #13451376 3W</t>
  </si>
  <si>
    <t>Raja Jaber #13451379 2R</t>
  </si>
  <si>
    <t>Debra Moore #13451381 1W</t>
  </si>
  <si>
    <t>Jin Xiaoyu #13451383 2W</t>
  </si>
  <si>
    <t>Katherine Maria Jesse Martinez #13451386 2M</t>
  </si>
  <si>
    <t>Alice Robinson #13451389 1W</t>
  </si>
  <si>
    <t>Cynthia Flores #13451392 3M</t>
  </si>
  <si>
    <t>Esam Abbasi #13451393 2T</t>
  </si>
  <si>
    <t>Marwa Khan #13451394 1T</t>
  </si>
  <si>
    <t>Xia Qiong #13451395 1T</t>
  </si>
  <si>
    <t>Noah Thompson #13451398 2W</t>
  </si>
  <si>
    <t>James Gomez #13451400 3W</t>
  </si>
  <si>
    <t>Brenda Wright #13451401 4W</t>
  </si>
  <si>
    <t>Zhu Guohua #13451403 1W</t>
  </si>
  <si>
    <t>Duan Haiyan #13451404 2W</t>
  </si>
  <si>
    <t>Karen Johnson #13451406 1T</t>
  </si>
  <si>
    <t>Sohail Al-Zahrani #13451407 2M</t>
  </si>
  <si>
    <t>Nancy Myers #13451408 1T</t>
  </si>
  <si>
    <t>Ebrahim Saad #13451411 1R</t>
  </si>
  <si>
    <t>Cai Xiaoyan #13451414 3M</t>
  </si>
  <si>
    <t>Hind Mir #13451416 1M</t>
  </si>
  <si>
    <t>Yin Zhiyong #13451419 4W</t>
  </si>
  <si>
    <t>Hou Chunyan #13451422 2T</t>
  </si>
  <si>
    <t>Jean Rogers #13451424 1W</t>
  </si>
  <si>
    <t>Noah Patel #13451426 4W</t>
  </si>
  <si>
    <t>Lin Hongyan #13451428 1M</t>
  </si>
  <si>
    <t>Lan Long #13451431 3W</t>
  </si>
  <si>
    <t>Wesam Sam #13451433 1W</t>
  </si>
  <si>
    <t>Brenda George Hannah Robinson #13451435 2R</t>
  </si>
  <si>
    <t>Nadeem Zaki #13451438 2M</t>
  </si>
  <si>
    <t>Qi Xin #13451441 2M</t>
  </si>
  <si>
    <t>Walter Foster #13451443 1T</t>
  </si>
  <si>
    <t>Brenda Gray #13451446 1M</t>
  </si>
  <si>
    <t>Mahdi Salah #13451447 4W</t>
  </si>
  <si>
    <t>Gao Liping #13451448 3M</t>
  </si>
  <si>
    <t>Eugene Miller #13451449 4W</t>
  </si>
  <si>
    <t>Qi Jianhua #13451452 2M</t>
  </si>
  <si>
    <t>Wen Xiaodong #13451453 1M</t>
  </si>
  <si>
    <t>Meng Bin #13451454 1R</t>
  </si>
  <si>
    <t>Willie Anderson #13451455 3M</t>
  </si>
  <si>
    <t>Megan Cooper #13451457 2R</t>
  </si>
  <si>
    <t>Carol Cox #13451458 2M</t>
  </si>
  <si>
    <t>Albert Morales #13451461 1T</t>
  </si>
  <si>
    <t>Liao Qiang #13451462 2W</t>
  </si>
  <si>
    <t>Jin Xiaofeng #13451463 2R</t>
  </si>
  <si>
    <t>Cai Xiaoping #13451465 2W</t>
  </si>
  <si>
    <t>Luo Xiaoyu #13451466 3W</t>
  </si>
  <si>
    <t>Lai Nushi #13451469 3M</t>
  </si>
  <si>
    <t>Pamela Stewart #13451472 2T</t>
  </si>
  <si>
    <t>Nouf Al-Qahtani #13451473 3M</t>
  </si>
  <si>
    <t>Sajid Saleh #13451474 2R</t>
  </si>
  <si>
    <t>Ahmed Azmi #13451477 2T</t>
  </si>
  <si>
    <t>Cheng Hongwei #13451480 4W</t>
  </si>
  <si>
    <t>Zahra Gamal #13451482 4W</t>
  </si>
  <si>
    <t>Yao Ling #13451485 2M</t>
  </si>
  <si>
    <t>Deng Lan #13451486 1T</t>
  </si>
  <si>
    <t>Dina Shaik #13451488 2W</t>
  </si>
  <si>
    <t>Joe Allen #13451489 4W</t>
  </si>
  <si>
    <t>Pan Hai #13451492 1T</t>
  </si>
  <si>
    <t>Grace Rodriguez #13451493 1T</t>
  </si>
  <si>
    <t>Ghada Hamad #13451495 3M</t>
  </si>
  <si>
    <t>Zhang Lin #13451496 1R</t>
  </si>
  <si>
    <t>Mason Young #13451498 4W</t>
  </si>
  <si>
    <t>Rasha Hadi #13451500 2R</t>
  </si>
  <si>
    <t>Du Yin Wei Weidong #13451501 1R</t>
  </si>
  <si>
    <t>Asma Alshammari #13451503 1T</t>
  </si>
  <si>
    <t>Jia Lijun #13451504 2R</t>
  </si>
  <si>
    <t>Yu Hongyan #13451505 1T</t>
  </si>
  <si>
    <t>Yin Xiaoyu #13451506 1R</t>
  </si>
  <si>
    <t>Eric Jackson #13451508 3W</t>
  </si>
  <si>
    <t>Dong Yue #13451511 2R</t>
  </si>
  <si>
    <t>Marwa Ali #13451513 3W</t>
  </si>
  <si>
    <t>Ann Turner #13451515 2R</t>
  </si>
  <si>
    <t>Han Xiaohua #13451517 1W</t>
  </si>
  <si>
    <t>Rebecca Diaz #13451518 4W</t>
  </si>
  <si>
    <t>Feng Xuan #13451520 1R</t>
  </si>
  <si>
    <t>Eric Martin #13451522 1W</t>
  </si>
  <si>
    <t>Roy Hernandez #13451524 3M</t>
  </si>
  <si>
    <t>Dong Jingjing #13451526 2W</t>
  </si>
  <si>
    <t>Waseem Saleem #13451527 2R</t>
  </si>
  <si>
    <t>Kathleen Thompson #13451529 3M</t>
  </si>
  <si>
    <t>Noha Alamri #13451530 2T</t>
  </si>
  <si>
    <t>Nabeel Zuhair Shah #13451531 2T</t>
  </si>
  <si>
    <t>Marwa Salamah #13451533 4W</t>
  </si>
  <si>
    <t>Alexis Miller #13451534 1M</t>
  </si>
  <si>
    <t>Saleem Alqahtani #13451536 1R</t>
  </si>
  <si>
    <t>Yi Jianming #13451538 3M</t>
  </si>
  <si>
    <t>Xia Cheng #13451540 2T</t>
  </si>
  <si>
    <t>Evelyn Murphy #13451542 2W</t>
  </si>
  <si>
    <t>Rasha Abbas #13451544 1T</t>
  </si>
  <si>
    <t>Ehsan Ismail #13451547 2T</t>
  </si>
  <si>
    <t>Katherine Green #13451548 1R</t>
  </si>
  <si>
    <t>Tareq Shah #13451549 1T</t>
  </si>
  <si>
    <t>Bryan Kelly #13451551 2M</t>
  </si>
  <si>
    <t>Cui Xiaoli #13451553 1M</t>
  </si>
  <si>
    <t>Wu Xiaofeng #13451556 4W</t>
  </si>
  <si>
    <t>Wesam Almutairi #13451557 1M</t>
  </si>
  <si>
    <t>Hao Chen #13451560 1R</t>
  </si>
  <si>
    <t>Kyle Chavez #13451563 1M</t>
  </si>
  <si>
    <t>Lan Zhiming #13451565 4W</t>
  </si>
  <si>
    <t>Benjamin Williams #13451566 2W</t>
  </si>
  <si>
    <t>Janice Rivera #13451567 2M</t>
  </si>
  <si>
    <t>Martha Sanders #13451568 2M</t>
  </si>
  <si>
    <t>Xia Mei #13451569 2T</t>
  </si>
  <si>
    <t>Magdy Abbas #13451571 4W</t>
  </si>
  <si>
    <t>Jose Jones #13451572 2W</t>
  </si>
  <si>
    <t>Patrick Carter #13451575 2T</t>
  </si>
  <si>
    <t>Pan Nushi #13451576 3W</t>
  </si>
  <si>
    <t>Hind Suliman #13451578 3W</t>
  </si>
  <si>
    <t>Areej Amer #13451580 2M</t>
  </si>
  <si>
    <t>Xia Xiaoli #13451583 2T</t>
  </si>
  <si>
    <t>Sajid Syed #13451586 1T</t>
  </si>
  <si>
    <t>Qin Xiaofeng #13451588 2W</t>
  </si>
  <si>
    <t>Xie Jianhua #13451590 3M</t>
  </si>
  <si>
    <t>Elijah Young #13451593 1R</t>
  </si>
  <si>
    <t>Li Zhiming #13451595 4W</t>
  </si>
  <si>
    <t>Azhar Ahmad #13451596 2M</t>
  </si>
  <si>
    <t>Doris Peterson #13451597 2T</t>
  </si>
  <si>
    <t>Ann Price #13451599 2M</t>
  </si>
  <si>
    <t>Beverly James #13451601 2W</t>
  </si>
  <si>
    <t>Grace Ward #13451603 2W</t>
  </si>
  <si>
    <t>Zhao Xiaomei #13451605 1T</t>
  </si>
  <si>
    <t>Zhu Min #13451606 3W</t>
  </si>
  <si>
    <t>Naeem Saad #13451608 1M</t>
  </si>
  <si>
    <t>Ge Xiaomei #13451611 4W</t>
  </si>
  <si>
    <t>Chen Xiang #13451612 3M</t>
  </si>
  <si>
    <t>Zou Lin #13451614 4W</t>
  </si>
  <si>
    <t>Eng Saeed #13451616 1M</t>
  </si>
  <si>
    <t>Christian Collins #13451619 2T</t>
  </si>
  <si>
    <t>Yuan Shu #13451621 4W</t>
  </si>
  <si>
    <t>Lin Guohua #13451624 1R</t>
  </si>
  <si>
    <t>Jia Xiaoyu #13451625 3M</t>
  </si>
  <si>
    <t>Ghada Ansari #13451626 1T</t>
  </si>
  <si>
    <t>Sun Zhong Hongyan #13451628 3W</t>
  </si>
  <si>
    <t>Ahmad Ahmed #13451629 3W</t>
  </si>
  <si>
    <t>Ebrahim Ahmed #13451630 2W</t>
  </si>
  <si>
    <t>Rasha Abbas #13451632 3W</t>
  </si>
  <si>
    <t>Abdulmohsen Abdo #13451633 2W</t>
  </si>
  <si>
    <t>Nancy Green #13451636 1W</t>
  </si>
  <si>
    <t>Tareq Elsayed #13451639 1T</t>
  </si>
  <si>
    <t>Sahar Jaber #13451641 4W</t>
  </si>
  <si>
    <t>Terry Lopez #13451642 2W</t>
  </si>
  <si>
    <t>Hind Hashim #13451644 4W</t>
  </si>
  <si>
    <t>Hao Kai #13451646 2R</t>
  </si>
  <si>
    <t>Yao Na #13451647 1W</t>
  </si>
  <si>
    <t>Xiao Xiaodong #13451650 2R</t>
  </si>
  <si>
    <t>Amy Davis #13451651 2T</t>
  </si>
  <si>
    <t>Maram Mahdi Faiz Mohammad #13451654 2R</t>
  </si>
  <si>
    <t>Eng Hadi #13451657 3W</t>
  </si>
  <si>
    <t>Guan Weiwei #13451658 2T</t>
  </si>
  <si>
    <t>Haifa Salamah #13451660 1W</t>
  </si>
  <si>
    <t>Sajid Al-Harbi #13451661 1R</t>
  </si>
  <si>
    <t>Eman Alshehri #13451664 3M</t>
  </si>
  <si>
    <t>Hanan Hashim #13451665 2M</t>
  </si>
  <si>
    <t>Xue Zhiming #13451666 1W</t>
  </si>
  <si>
    <t>Zhao Meng #13451667 2T</t>
  </si>
  <si>
    <t>Maryam Rahman #13451669 2W</t>
  </si>
  <si>
    <t>Nidal Rahman #13451672 2W</t>
  </si>
  <si>
    <t>Ramzi Khalil #13451675 1W</t>
  </si>
  <si>
    <t>Xiong Meng #13451676 2T</t>
  </si>
  <si>
    <t>Theresa Williams #13451677 1W</t>
  </si>
  <si>
    <t>Haytham As #13451680 2W</t>
  </si>
  <si>
    <t>Khalil Taha #13451683 3M</t>
  </si>
  <si>
    <t>Duan Xiaomei #13451686 1T</t>
  </si>
  <si>
    <t>Joan Collins #13451687 3W</t>
  </si>
  <si>
    <t>Noha Arshad Abu #13451688 1R</t>
  </si>
  <si>
    <t>Maha Ahmad #13451690 3M</t>
  </si>
  <si>
    <t>Fu Hongwei #13451691 2W</t>
  </si>
  <si>
    <t>Zheng Li #13451694 1T</t>
  </si>
  <si>
    <t>Taher Al-Zahrani #13451696 1T</t>
  </si>
  <si>
    <t>Jia Jianfeng #13451698 3W</t>
  </si>
  <si>
    <t>Zhu Peng #13451699 3M</t>
  </si>
  <si>
    <t>Qasim Ahmed #13451700 3M</t>
  </si>
  <si>
    <t>Waseem Ghada Alzahrani #13451701 2W</t>
  </si>
  <si>
    <t>Ren Hongyan #13451702 1T</t>
  </si>
  <si>
    <t>Adam Kyle Kyle Phillips #13451704 3W</t>
  </si>
  <si>
    <t>Kimberly Williams #13451705 2M</t>
  </si>
  <si>
    <t>Ihab Abu #13451706 1M</t>
  </si>
  <si>
    <t>Sameh Mansour #13451707 2M</t>
  </si>
  <si>
    <t>Donald Turner #13451709 2R</t>
  </si>
  <si>
    <t>Saleem Alharbi #13451712 1M</t>
  </si>
  <si>
    <t>Logan Baker #13451715 2W</t>
  </si>
  <si>
    <t>Lin Yue #13451716 2W</t>
  </si>
  <si>
    <t>Lori Kelly #13451717 2T</t>
  </si>
  <si>
    <t>Abdulmohsen Almalki #13451718 3W</t>
  </si>
  <si>
    <t>Deng Huan #13451721 2W</t>
  </si>
  <si>
    <t>Hind Iqbal #13451722 2W</t>
  </si>
  <si>
    <t>Bradley Lewis #13451723 3W</t>
  </si>
  <si>
    <t>Gary Williams #13451726 3W</t>
  </si>
  <si>
    <t>Niu Haiyan #13451729 4W</t>
  </si>
  <si>
    <t>Lin Long #13451732 1T</t>
  </si>
  <si>
    <t>Zuhair Syed #13451734 1T</t>
  </si>
  <si>
    <t>Ma Liping #13451735 2T</t>
  </si>
  <si>
    <t>Rana Mustafa Saleh #13451737 3W</t>
  </si>
  <si>
    <t>Naji Abbasi #13451738 2W</t>
  </si>
  <si>
    <t>Keith Hughes #13451741 4W</t>
  </si>
  <si>
    <t>Betty Long #13451742 2W</t>
  </si>
  <si>
    <t>Imam Alamri #13451743 1R</t>
  </si>
  <si>
    <t>Jordan Nelson #13451745 3M</t>
  </si>
  <si>
    <t>Jacob Kelly #13451748 1T</t>
  </si>
  <si>
    <t>Ramy Taha #13451750 3M</t>
  </si>
  <si>
    <t>Sahar Al-Harbi #13451753 2T</t>
  </si>
  <si>
    <t>Pan Zhihua #13451755 3W</t>
  </si>
  <si>
    <t>Tahir Abu #13451756 3M</t>
  </si>
  <si>
    <t>Shady Hasan #13451758 2T</t>
  </si>
  <si>
    <t>Tan Yue #13451759 1W</t>
  </si>
  <si>
    <t>Marwa Abdel #13451760 2T</t>
  </si>
  <si>
    <t>Cui Feng Weiwei #13451763 2R</t>
  </si>
  <si>
    <t>Larry Ward #13451764 4W</t>
  </si>
  <si>
    <t>Christina Davis #13451766 1M</t>
  </si>
  <si>
    <t>Hu Xiaohua #13451771 2M</t>
  </si>
  <si>
    <t>Donna Brown #13451773 4W</t>
  </si>
  <si>
    <t>Zhou Ming #13451774 2M</t>
  </si>
  <si>
    <t>Benjamin John Frances Rogers #13451777 1R</t>
  </si>
  <si>
    <t>Patricia Baker #13451779 3W</t>
  </si>
  <si>
    <t>Jin Yuanyuan #13451780 1T</t>
  </si>
  <si>
    <t>Imam Yousef #13451782 2R</t>
  </si>
  <si>
    <t>Rasha Soliman #13451783 3W</t>
  </si>
  <si>
    <t>Pan Xiaoli #13451786 1T</t>
  </si>
  <si>
    <t>Tian Zhiming #13451789 3M</t>
  </si>
  <si>
    <t>Hosam Almutairi #13451791 4W</t>
  </si>
  <si>
    <t>Imam Zaki #13451792 1T</t>
  </si>
  <si>
    <t>Keith Sanders #13451795 2M</t>
  </si>
  <si>
    <t>Sohail Gamal #13451798 2T</t>
  </si>
  <si>
    <t>Ehsan Osman #13451799 4W</t>
  </si>
  <si>
    <t>Nabeel Hamdan #13451800 3M</t>
  </si>
  <si>
    <t>Tahir Abdallah #13451801 1T</t>
  </si>
  <si>
    <t>Adeeb Kumar #13451802 2M</t>
  </si>
  <si>
    <t>Han Peng #13451803 2R</t>
  </si>
  <si>
    <t>Haytham Anwar #13451804 2W</t>
  </si>
  <si>
    <t>Imam Amer #13451807 3W</t>
  </si>
  <si>
    <t>Jia Yun #13451810 4W</t>
  </si>
  <si>
    <t>Qian Yu #13451811 2R</t>
  </si>
  <si>
    <t>Hanan Mir #13451812 1W</t>
  </si>
  <si>
    <t>Pan Jianxin #13451814 4W</t>
  </si>
  <si>
    <t>Marie Chavez #13451815 1M</t>
  </si>
  <si>
    <t>Atef Jaber #13451816 2T</t>
  </si>
  <si>
    <t>Haytham Salamah #13451817 1W</t>
  </si>
  <si>
    <t>Kang Xiaoyan #13451820 2T</t>
  </si>
  <si>
    <t>Jean Taylor #13451823 1M</t>
  </si>
  <si>
    <t>Peng Xiaoling #13451825 2T</t>
  </si>
  <si>
    <t>Ramy Hassan #13451827 1R</t>
  </si>
  <si>
    <t>Amber Chavez #13451828 4W</t>
  </si>
  <si>
    <t>Ahmad Hussain #13451831 1M</t>
  </si>
  <si>
    <t>Austin Edwards #13451834 2M</t>
  </si>
  <si>
    <t>Thomas Nelson #13451835 2R</t>
  </si>
  <si>
    <t>Deng Yun #13451836 1W</t>
  </si>
  <si>
    <t>Ren Zhiqiang #13451839 3W</t>
  </si>
  <si>
    <t>Taher Hamed #13451842 1M</t>
  </si>
  <si>
    <t>Qu Ping #13451843 3M</t>
  </si>
  <si>
    <t>Tao Ning #13451846 1W</t>
  </si>
  <si>
    <t>Ceng Xiaoli #13451849 3M</t>
  </si>
  <si>
    <t>David Ramirez #13451852 1R</t>
  </si>
  <si>
    <t>Firas Alanazi #13451854 1T</t>
  </si>
  <si>
    <t>Laura Nguyen #13451856 1M</t>
  </si>
  <si>
    <t>Areej Eid #13451859 4W</t>
  </si>
  <si>
    <t>Sulaiman Shah #13451861 1T</t>
  </si>
  <si>
    <t>Gong Xin #13451862 2M</t>
  </si>
  <si>
    <t>He Dongmei #13451865 1W</t>
  </si>
  <si>
    <t>Duan Lijuan #13451867 2R</t>
  </si>
  <si>
    <t>Katherine Sanders #13451868 2W</t>
  </si>
  <si>
    <t>Willie Mitchell #13451871 1R</t>
  </si>
  <si>
    <t>Haifa Yousef #13451872 2T</t>
  </si>
  <si>
    <t>Abdulhadi Shah #13451873 2M</t>
  </si>
  <si>
    <t>Ma Cheng Jinhua #13451876 2M</t>
  </si>
  <si>
    <t>Ronald Roberts #13451879 1T</t>
  </si>
  <si>
    <t>Zuhair Abdulaziz #13451880 2W</t>
  </si>
  <si>
    <t>Manal Mohamed #13451881 2M</t>
  </si>
  <si>
    <t>Jesse Nelson #13451883 4W</t>
  </si>
  <si>
    <t>Fathi Anwar #13451885 3M</t>
  </si>
  <si>
    <t>Guo Jianming #13451887 2T</t>
  </si>
  <si>
    <t>Magdy Abbas #13451889 3W</t>
  </si>
  <si>
    <t>Jason Morgan #13451890 3M</t>
  </si>
  <si>
    <t>Ding Long #13451892 4W</t>
  </si>
  <si>
    <t>Taha Salah #13451895 1R</t>
  </si>
  <si>
    <t>Song Ling #13451898 1T</t>
  </si>
  <si>
    <t>Wan Xiaoling #13451900 2W</t>
  </si>
  <si>
    <t>Salwa Mahmood #13451902 1W</t>
  </si>
  <si>
    <t>Sulaiman Hashim #13451904 1T</t>
  </si>
  <si>
    <t>Noha Ramy Amer #13451905 3W</t>
  </si>
  <si>
    <t>Yin Wei #13451907 3W</t>
  </si>
  <si>
    <t>Qiu Ning #13451910 3M</t>
  </si>
  <si>
    <t>Wang Ming #13451912 1T</t>
  </si>
  <si>
    <t>Yi Shan #13451914 2M</t>
  </si>
  <si>
    <t>Wei Xing Peng Xiaoming #13451917 1R</t>
  </si>
  <si>
    <t>Qian Nushi #13451918 3M</t>
  </si>
  <si>
    <t>Jean Jackson #13451921 2R</t>
  </si>
  <si>
    <t>Lu Chunyan #13451923 1R</t>
  </si>
  <si>
    <t>Xu Wei #13451926 2W</t>
  </si>
  <si>
    <t>Donald Carter #13451928 2T</t>
  </si>
  <si>
    <t>Wen Wang Tan Xiaodong #13451931 1T</t>
  </si>
  <si>
    <t>Abdulmohsen As #13451934 2R</t>
  </si>
  <si>
    <t>Firas Ali #13451936 1R</t>
  </si>
  <si>
    <t>Waseem Syed #13451938 2T</t>
  </si>
  <si>
    <t>Fathi Mirza #13451940 1M</t>
  </si>
  <si>
    <t>Peng Song #13451942 2M</t>
  </si>
  <si>
    <t>Fayez Haifa Salamah #13451944 1M</t>
  </si>
  <si>
    <t>Roger Lopez #13451946 2T</t>
  </si>
  <si>
    <t>Atif Alam #13451948 2R</t>
  </si>
  <si>
    <t>Guo Yue #13451950 3M</t>
  </si>
  <si>
    <t>Naji Ghada Alshammari #13451951 1R</t>
  </si>
  <si>
    <t>Jin Xuan #13451953 1R</t>
  </si>
  <si>
    <t>Zou Xiaoming #13451955 4W</t>
  </si>
  <si>
    <t>Adeeb Uddin #13451956 4W</t>
  </si>
  <si>
    <t>Dai Kun #13451959 3M</t>
  </si>
  <si>
    <t>Ryan Stewart #13451962 3M</t>
  </si>
  <si>
    <t>Bruce Wright #13451965 2W</t>
  </si>
  <si>
    <t>Diane Gomez #13451967 2T</t>
  </si>
  <si>
    <t>Yan Xiaoping #13451968 2W</t>
  </si>
  <si>
    <t>Thomas Allen #13451970 2R</t>
  </si>
  <si>
    <t>Wang Xiaoming #13451971 3W</t>
  </si>
  <si>
    <t>Lai Lin #13451973 2T</t>
  </si>
  <si>
    <t>Zhu Ling #13451976 1R</t>
  </si>
  <si>
    <t>Yuan Chunyan #13451977 1T</t>
  </si>
  <si>
    <t>Jiang Jianjun #13451980 1W</t>
  </si>
  <si>
    <t>Julie Campbell #13451981 2W</t>
  </si>
  <si>
    <t>Bobby Bradley Evans #13451983 1T</t>
  </si>
  <si>
    <t>Hong Lan #13451984 2W</t>
  </si>
  <si>
    <t>Fang Cheng #13451985 2M</t>
  </si>
  <si>
    <t>Nouf Abdulaziz #13451986 3W</t>
  </si>
  <si>
    <t>Kang Zhiyong #13451988 1M</t>
  </si>
  <si>
    <t>Harold Lopez #13451989 1T</t>
  </si>
  <si>
    <t>Hou Bin #13451990 1R</t>
  </si>
  <si>
    <t>Tian Hongmei #13451991 2R</t>
  </si>
  <si>
    <t>Maria Gomez #13451992 1M</t>
  </si>
  <si>
    <t>Betty Thompson #13451994 1R</t>
  </si>
  <si>
    <t>Su Qiong #13451996 2T</t>
  </si>
  <si>
    <t>Yang Ying #13451998 1R</t>
  </si>
  <si>
    <t>Fathi Hamad #13451999 2M</t>
  </si>
  <si>
    <t>Yi Tingting #13452001 2M</t>
  </si>
  <si>
    <t>Michael Perez #13452002 2T</t>
  </si>
  <si>
    <t>Manal Osman #13452003 1W</t>
  </si>
  <si>
    <t>Arthur Debra Turner #13452006 2T</t>
  </si>
  <si>
    <t>Noura Nasser #13452008 2M</t>
  </si>
  <si>
    <t>Billy Thomas #13452010 3M</t>
  </si>
  <si>
    <t>Zou Ying #13452012 3M</t>
  </si>
  <si>
    <t>Tian Jianping #13452014 2T</t>
  </si>
  <si>
    <t>Huang Ning #13452015 2R</t>
  </si>
  <si>
    <t>Sohail Sam #13452016 1T</t>
  </si>
  <si>
    <t>Brenda Richardson #13452018 4W</t>
  </si>
  <si>
    <t>Nadia Omar #13452019 2R</t>
  </si>
  <si>
    <t>Hamdi Baig #13452021 3W</t>
  </si>
  <si>
    <t>Teresa Flores #13452022 2R</t>
  </si>
  <si>
    <t>Imam Sam #13452025 1T</t>
  </si>
  <si>
    <t>Cai Jinhua #13452027 1R</t>
  </si>
  <si>
    <t>Lai Jin #13452029 2M</t>
  </si>
  <si>
    <t>Yu Xiaohui #13452031 1M</t>
  </si>
  <si>
    <t>Kevin Clark #13452033 1W</t>
  </si>
  <si>
    <t>Heba Khalil #13452034 1R</t>
  </si>
  <si>
    <t>Fawzi Alghamdi #13452036 2T</t>
  </si>
  <si>
    <t>Tareq Ahmad #13452037 1M</t>
  </si>
  <si>
    <t>Xiao Qing #13452039 3M</t>
  </si>
  <si>
    <t>Xue Hong #13452041 2T</t>
  </si>
  <si>
    <t>Ghada Omar #13452043 3M</t>
  </si>
  <si>
    <t>Ghada Iqbal #13452044 3W</t>
  </si>
  <si>
    <t>Maryam Khaled #13452045 1M</t>
  </si>
  <si>
    <t>Jacqueline Cruz #13452048 2M</t>
  </si>
  <si>
    <t>Ralph King #13452049 2W</t>
  </si>
  <si>
    <t>Joseph Morgan #13452050 3W</t>
  </si>
  <si>
    <t>Su Lijun #13452053 1W</t>
  </si>
  <si>
    <t>Richard Susan Long #13452055 2M</t>
  </si>
  <si>
    <t>Esam Hasan #13452056 1R</t>
  </si>
  <si>
    <t>Brian Hall #13452058 3M</t>
  </si>
  <si>
    <t>Mo Xiaohua #13452059 1M</t>
  </si>
  <si>
    <t>Doris Patel #13452060 2W</t>
  </si>
  <si>
    <t>Tahir Asma Uddin #13452061 3W</t>
  </si>
  <si>
    <t>Xiang Ling #13452062 2R</t>
  </si>
  <si>
    <t>Ashley Cooper #13452063 1R</t>
  </si>
  <si>
    <t>Noah Jimenez #13452065 1W</t>
  </si>
  <si>
    <t>Qi Deng Song #13452068 3M</t>
  </si>
  <si>
    <t>Mo Xuemei #13452071 1T</t>
  </si>
  <si>
    <t>Gary Phillips #13452073 1W</t>
  </si>
  <si>
    <t>Ge Shuang #13452074 4W</t>
  </si>
  <si>
    <t>Jose Peterson #13452075 4W</t>
  </si>
  <si>
    <t>Shirley Ann Harold Hernandez #13452077 3M</t>
  </si>
  <si>
    <t>Heba Mousa #13452080 1R</t>
  </si>
  <si>
    <t>Bao Min #13452083 3M</t>
  </si>
  <si>
    <t>Lei Kun #13452085 1W</t>
  </si>
  <si>
    <t>Noura Awad #13452087 3M</t>
  </si>
  <si>
    <t>Brenda Ross #13452088 2M</t>
  </si>
  <si>
    <t>Maha Iqbal #13452091 2M</t>
  </si>
  <si>
    <t>Qian Song #13452092 3M</t>
  </si>
  <si>
    <t>Justin Allen #13452095 4W</t>
  </si>
  <si>
    <t>Ziyad Alamri #13452098 2M</t>
  </si>
  <si>
    <t>James Jackson #13452100 3W</t>
  </si>
  <si>
    <t>Eman Al-Qahtani #13452103 2W</t>
  </si>
  <si>
    <t>Ethan Jackson #13452105 2W</t>
  </si>
  <si>
    <t>Hany Salamah #13452107 4W</t>
  </si>
  <si>
    <t>Gao Tang Yanping #13452108 2M</t>
  </si>
  <si>
    <t>Taher Uddin #13452109 2W</t>
  </si>
  <si>
    <t>Heather Thomas #13452111 3W</t>
  </si>
  <si>
    <t>Rebecca Sanders #13452114 4W</t>
  </si>
  <si>
    <t>Terry Gomez #13452115 1R</t>
  </si>
  <si>
    <t>Jennifer Brown #13452117 2M</t>
  </si>
  <si>
    <t>Mao Jianjun #13452120 2W</t>
  </si>
  <si>
    <t>Wan Xiong Jingjing #13452121 2T</t>
  </si>
  <si>
    <t>Virginia Wilson #13452123 2R</t>
  </si>
  <si>
    <t>Manal Ismail #13452124 3W</t>
  </si>
  <si>
    <t>Walter Nelson #13452125 2T</t>
  </si>
  <si>
    <t>Samar Alharbi #13452128 2R</t>
  </si>
  <si>
    <t>Dennis Baker #13452129 4W</t>
  </si>
  <si>
    <t>Yi Xiaohong #13452132 2M</t>
  </si>
  <si>
    <t>Noha Abdulaziz #13452135 2W</t>
  </si>
  <si>
    <t>Sameh Elsayed #13452137 3W</t>
  </si>
  <si>
    <t>Tao Chao #13452139 1R</t>
  </si>
  <si>
    <t>Walter Ramos #13452141 3M</t>
  </si>
  <si>
    <t>Ren Xiaoping #13452142 1W</t>
  </si>
  <si>
    <t>Guan Jianfeng #13452144 4W</t>
  </si>
  <si>
    <t>Sameh Mousa #13452145 4W</t>
  </si>
  <si>
    <t>Barbara King #13452148 2W</t>
  </si>
  <si>
    <t>Nadeem Khaled #13452149 1T</t>
  </si>
  <si>
    <t>Wu Xiaoming #13452152 3M</t>
  </si>
  <si>
    <t>Ryan Murphy #13452155 1T</t>
  </si>
  <si>
    <t>Rebecca Ramirez #13452157 1W</t>
  </si>
  <si>
    <t>Timothy Wayne Taylor #13452158 2M</t>
  </si>
  <si>
    <t>Xing Hui #13452159 2W</t>
  </si>
  <si>
    <t>Mutaz Ebrahim Alanazi #13452160 3M</t>
  </si>
  <si>
    <t>Samar Saeed #13452162 2T</t>
  </si>
  <si>
    <t>Katherine Roberts #13452164 1W</t>
  </si>
  <si>
    <t>Qiu Hui #13452167 4W</t>
  </si>
  <si>
    <t>Ramy Firas Samar Al-Ghamdi #13452170 1T</t>
  </si>
  <si>
    <t>Samar Zaki #13452171 4W</t>
  </si>
  <si>
    <t>Chang Jianping #13452172 1T</t>
  </si>
  <si>
    <t>Peng Chunyan #13452173 1W</t>
  </si>
  <si>
    <t>Maria Anderson #13452175 2R</t>
  </si>
  <si>
    <t>Medhat Amin #13452177 3M</t>
  </si>
  <si>
    <t>Ehsan Hassan #13452178 3M</t>
  </si>
  <si>
    <t>Shady Said #13452181 1M</t>
  </si>
  <si>
    <t>Duan Bin #13452183 1R</t>
  </si>
  <si>
    <t>Wang Xiaoying #13452186 4W</t>
  </si>
  <si>
    <t>Peng Qing #13452189 1W</t>
  </si>
  <si>
    <t>Amro Awad #13452192 4W</t>
  </si>
  <si>
    <t>Fawzi Shaik #13452195 1M</t>
  </si>
  <si>
    <t>Ahmad Shaheen #13452198 1R</t>
  </si>
  <si>
    <t>Esam Mahmoud #13452201 1W</t>
  </si>
  <si>
    <t>Doris Flores #13452203 2W</t>
  </si>
  <si>
    <t>Tang Zhen #13452206 3W</t>
  </si>
  <si>
    <t>Jason Robinson #13452209 2W</t>
  </si>
  <si>
    <t>Roy Cox #13452212 1T</t>
  </si>
  <si>
    <t>Peter Wilson #13452213 1W</t>
  </si>
  <si>
    <t>Qiu Yuanyuan #13452216 2M</t>
  </si>
  <si>
    <t>Taha Mansour #13452217 2T</t>
  </si>
  <si>
    <t>Qasim Suliman #13452220 1T</t>
  </si>
  <si>
    <t>Amber Hall #13452223 3M</t>
  </si>
  <si>
    <t>Ren Xing #13452224 3W</t>
  </si>
  <si>
    <t>Dai Ning #13452226 2M</t>
  </si>
  <si>
    <t>Mustafa Shah #13452228 4W</t>
  </si>
  <si>
    <t>Sahar Abou #13452230 1W</t>
  </si>
  <si>
    <t>Maryam Omar #13452231 1W</t>
  </si>
  <si>
    <t>Akram Iqbal #13452232 2W</t>
  </si>
  <si>
    <t>Adeeb Gamal #13452234 3W</t>
  </si>
  <si>
    <t>Samar Alqahtani #13452237 1T</t>
  </si>
  <si>
    <t>Xing Zhihua #13452239 4W</t>
  </si>
  <si>
    <t>Megan Rebecca Bailey #13452241 1W</t>
  </si>
  <si>
    <t>Zhong Rong #13452243 3M</t>
  </si>
  <si>
    <t>Juan Brenda Jerry Lopez #13452244 4W</t>
  </si>
  <si>
    <t>Vincent Thompson #13452246 3M</t>
  </si>
  <si>
    <t>Bruce Gutierrez #13452249 1W</t>
  </si>
  <si>
    <t>Ryan Bennet #13452250 2T</t>
  </si>
  <si>
    <t>Xu Dongmei #13452253 3M</t>
  </si>
  <si>
    <t>Shirley Anderson #13452256 1M</t>
  </si>
  <si>
    <t>Sophia Ramos #13452257 1W</t>
  </si>
  <si>
    <t>Yao Xiaodong #13452260 1M</t>
  </si>
  <si>
    <t>Jihad Kamal #13452262 2W</t>
  </si>
  <si>
    <t>Hanan Abdullah #13452263 2M</t>
  </si>
  <si>
    <t>Aaron Reyes #13452264 2T</t>
  </si>
  <si>
    <t>Christian Ward #13452265 2R</t>
  </si>
  <si>
    <t>Jacqueline Taylor #13452267 1W</t>
  </si>
  <si>
    <t>Stephanie Torres #13452269 2M</t>
  </si>
  <si>
    <t>Qin Yun #13452270 1M</t>
  </si>
  <si>
    <t>Saleem Mirza #13452273 4W</t>
  </si>
  <si>
    <t>Hany Zain #13452275 1T</t>
  </si>
  <si>
    <t>Mo Na #13452278 2T</t>
  </si>
  <si>
    <t>Patrick Garcia #13452279 3W</t>
  </si>
  <si>
    <t>Adeeb Abdo #13452280 1W</t>
  </si>
  <si>
    <t>Sun Xing #13452281 2T</t>
  </si>
  <si>
    <t>Mo Gang #13452287 1W</t>
  </si>
  <si>
    <t>Sahar Abbas #13452289 1R</t>
  </si>
  <si>
    <t>Xiang Jianguo #13452291 1W</t>
  </si>
  <si>
    <t>Atef Shaikh #13452292 4W</t>
  </si>
  <si>
    <t>Emily Theresa Green #13452293 1R</t>
  </si>
  <si>
    <t>Wei Xiaoming #13452296 3W</t>
  </si>
  <si>
    <t>Sajid Syed #13452299 1R</t>
  </si>
  <si>
    <t>Rana Hosam Akram Ahmed #13452301 4W</t>
  </si>
  <si>
    <t>Nasir Samar Alamri #13452303 1W</t>
  </si>
  <si>
    <t>Maria Myers #13452305 2M</t>
  </si>
  <si>
    <t>Mo Xiaohong #13452308 2M</t>
  </si>
  <si>
    <t>Gu Dong Peng #13452311 1W</t>
  </si>
  <si>
    <t>Ziyad Mirza #13452313 2W</t>
  </si>
  <si>
    <t>Judith Gray #13452315 2M</t>
  </si>
  <si>
    <t>Wang Hongmei #13452318 2W</t>
  </si>
  <si>
    <t>Thomas Parker #13452321 2R</t>
  </si>
  <si>
    <t>Yuan Xiaoling #13452322 2R</t>
  </si>
  <si>
    <t>Ashley Taylor #13452324 2R</t>
  </si>
  <si>
    <t>Jerry Wood #13452326 4W</t>
  </si>
  <si>
    <t>Nabeel Saleem #13452329 3W</t>
  </si>
  <si>
    <t>Hu Xiaoling #13452332 3W</t>
  </si>
  <si>
    <t>Dennis Martin #13452335 2W</t>
  </si>
  <si>
    <t>Sara Perez #13452337 2R</t>
  </si>
  <si>
    <t>Russell Collins #13452340 3M</t>
  </si>
  <si>
    <t>Muhammed Salem #13452341 1M</t>
  </si>
  <si>
    <t>Helen Rodriguez #13452344 1W</t>
  </si>
  <si>
    <t>Meng Jianming #13452347 1T</t>
  </si>
  <si>
    <t>Fu Lin #13452350 1W</t>
  </si>
  <si>
    <t>Eman Adeeb Nabeel Suliman #13452352 3W</t>
  </si>
  <si>
    <t>Stephen Gonzales #13452354 2W</t>
  </si>
  <si>
    <t>Tao Hongmei #13452355 4W</t>
  </si>
  <si>
    <t>Bruce Sanchez #13452357 2R</t>
  </si>
  <si>
    <t>Joyce Smith #13452358 1W</t>
  </si>
  <si>
    <t>Naveed Salamah #13452359 1W</t>
  </si>
  <si>
    <t>Ahmad Mir #13452361 3W</t>
  </si>
  <si>
    <t>Esam Alamri #13452364 2W</t>
  </si>
  <si>
    <t>Zou Weidong #13452367 2M</t>
  </si>
  <si>
    <t>Salim Sahar Azmi #13452370 2W</t>
  </si>
  <si>
    <t>Harold Ward #13452371 2W</t>
  </si>
  <si>
    <t>Tan Hongyan #13452372 2M</t>
  </si>
  <si>
    <t>Wesam Hadi #13452375 3W</t>
  </si>
  <si>
    <t>Wang Lijun #13452378 2R</t>
  </si>
  <si>
    <t>Patricia Howard #13452381 3W</t>
  </si>
  <si>
    <t>Niu Shan #13452384 2T</t>
  </si>
  <si>
    <t>Mutaz Amin #13452387 2R</t>
  </si>
  <si>
    <t>Ziyad Kamal #13452390 2W</t>
  </si>
  <si>
    <t>Emma Ross #13452391 1M</t>
  </si>
  <si>
    <t>Cai Xiaoming #13452394 3M</t>
  </si>
  <si>
    <t>Jin Laoshi #13452396 1W</t>
  </si>
  <si>
    <t>Du Ping #13452398 3M</t>
  </si>
  <si>
    <t>Mao Kun #13452400 1R</t>
  </si>
  <si>
    <t>Mazin Saeed #13452401 3M</t>
  </si>
  <si>
    <t>Salwa Mohamed #13452402 1M</t>
  </si>
  <si>
    <t>Amy Gutierrez #13452404 2W</t>
  </si>
  <si>
    <t>Mo Yun #13452406 1W</t>
  </si>
  <si>
    <t>Russell Gray #13452408 2W</t>
  </si>
  <si>
    <t>Magdy Shaheen #13452411 1W</t>
  </si>
  <si>
    <t>Naeem Alharbi #13452414 1M</t>
  </si>
  <si>
    <t>Wu Yi Xin #13452417 4W</t>
  </si>
  <si>
    <t>Ramy Awad #13452419 2T</t>
  </si>
  <si>
    <t>Ruth Peterson #13452422 3W</t>
  </si>
  <si>
    <t>Victoria Miller #13452424 1T</t>
  </si>
  <si>
    <t>Hanan Abdo #13452425 1T</t>
  </si>
  <si>
    <t>Hao Cheng Xuemei #13452428 3W</t>
  </si>
  <si>
    <t>Jessica Cox #13452430 1R</t>
  </si>
  <si>
    <t>Noura Khalil #13452433 1T</t>
  </si>
  <si>
    <t>Andrew Rogers #13452435 1R</t>
  </si>
  <si>
    <t>Zhong Yun #13452436 4W</t>
  </si>
  <si>
    <t>Marwa Alshammari #13452437 2M</t>
  </si>
  <si>
    <t>Waseem Mousa #13452438 1R</t>
  </si>
  <si>
    <t>Eng Zain #13452440 2W</t>
  </si>
  <si>
    <t>Gu Qiang #13452442 3M</t>
  </si>
  <si>
    <t>Cai Dongmei #13452443 4W</t>
  </si>
  <si>
    <t>Ge Xin #13452444 3M</t>
  </si>
  <si>
    <t>Meng Zhiwei #13452447 2R</t>
  </si>
  <si>
    <t>Walter Bennet #13452450 2M</t>
  </si>
  <si>
    <t>Han Cao Ming #13452451 1W</t>
  </si>
  <si>
    <t>Xiang Haiyan #13452454 2W</t>
  </si>
  <si>
    <t>Sajid Malik #13452455 2R</t>
  </si>
  <si>
    <t>Gao Xiaojun #13452456 1R</t>
  </si>
  <si>
    <t>Margaret Heather Nelson #13452458 3M</t>
  </si>
  <si>
    <t>Eman Abdullah #13452459 3M</t>
  </si>
  <si>
    <t>Christian Brooks #13452461 3W</t>
  </si>
  <si>
    <t>Hind Gamal #13452464 4W</t>
  </si>
  <si>
    <t>Maha Alqahtani #13452465 2T</t>
  </si>
  <si>
    <t>Jennifer Campbell #13452466 3M</t>
  </si>
  <si>
    <t>Saleem Alqahtani #13452468 1T</t>
  </si>
  <si>
    <t>Gregory Scott #13452470 2M</t>
  </si>
  <si>
    <t>Lu Chen #13452472 3W</t>
  </si>
  <si>
    <t>Du Xiaomei #13452475 2R</t>
  </si>
  <si>
    <t>Danielle Richardson #13452476 1M</t>
  </si>
  <si>
    <t>Heba Syed #13452477 3M</t>
  </si>
  <si>
    <t>Hala Alghamdi #13452480 2T</t>
  </si>
  <si>
    <t>Areej Baig #13452481 2M</t>
  </si>
  <si>
    <t>Zuhair Hamdan #13452483 2T</t>
  </si>
  <si>
    <t>Hazem Mostafa #13452485 2W</t>
  </si>
  <si>
    <t>Ihab Mahmood #13452486 1R</t>
  </si>
  <si>
    <t>Qin Cheng #13452489 3W</t>
  </si>
  <si>
    <t>Kang Xing #13452492 1M</t>
  </si>
  <si>
    <t>Emma Baker #13452495 1T</t>
  </si>
  <si>
    <t>Sahar Abdulaziz #13452497 2T</t>
  </si>
  <si>
    <t>Robert James #13452498 1M</t>
  </si>
  <si>
    <t>Medhat Saleh #13452501 3W</t>
  </si>
  <si>
    <t>He Cheng #13452504 3M</t>
  </si>
  <si>
    <t>Lawrence Hall #13452506 2W</t>
  </si>
  <si>
    <t>Rasha Akram Abdulaziz #13452508 3M</t>
  </si>
  <si>
    <t>Areej Hamed #13452511 3W</t>
  </si>
  <si>
    <t>Lai Yong #13452514 1M</t>
  </si>
  <si>
    <t>Frank Smith #13452515 3M</t>
  </si>
  <si>
    <t>Saif Alzahrani #13452516 1W</t>
  </si>
  <si>
    <t>Ren Xiang #13452519 1W</t>
  </si>
  <si>
    <t>Atif Anwar #13452520 1M</t>
  </si>
  <si>
    <t>Isabella Allen #13452522 4W</t>
  </si>
  <si>
    <t>Fawzi Abdulaziz #13452523 3W</t>
  </si>
  <si>
    <t>Tahir Saleh #13452525 3M</t>
  </si>
  <si>
    <t>Gong Lihua #13452527 1M</t>
  </si>
  <si>
    <t>Austin Jones #13452529 3M</t>
  </si>
  <si>
    <t>Shady Ahmed #13452531 3M</t>
  </si>
  <si>
    <t>Mo Rong #13452534 1W</t>
  </si>
  <si>
    <t>Joyce Price #13452536 2R</t>
  </si>
  <si>
    <t>Ghassan Salim #13452539 1M</t>
  </si>
  <si>
    <t>Lei Xiaoyan #13452540 2W</t>
  </si>
  <si>
    <t>Jennifer Murphy #13452543 4W</t>
  </si>
  <si>
    <t>Samar Khan #13452544 1R</t>
  </si>
  <si>
    <t>Gao Han #13452547 3W</t>
  </si>
  <si>
    <t>Angela Bennet #13452548 3M</t>
  </si>
  <si>
    <t>Tan Jingjing #13452550 2M</t>
  </si>
  <si>
    <t>Muhammed Khaled #13452551 2R</t>
  </si>
  <si>
    <t>Patricia Jimenez #13452552 3W</t>
  </si>
  <si>
    <t>Qiu Haiyan #13452553 1M</t>
  </si>
  <si>
    <t>Salwa Al-Harbi #13452554 1R</t>
  </si>
  <si>
    <t>Dylan Alvarez #13452557 2R</t>
  </si>
  <si>
    <t>Fang Xuan #13452560 3W</t>
  </si>
  <si>
    <t>Taha Ismail #13452562 1R</t>
  </si>
  <si>
    <t>Cai Yun #13452564 3W</t>
  </si>
  <si>
    <t>Zou Zhigang #13452567 2R</t>
  </si>
  <si>
    <t>Nadia Ahmed #13452569 3W</t>
  </si>
  <si>
    <t>Salim Alshammari #13452570 1T</t>
  </si>
  <si>
    <t>Mohsin Lolo Khalil #13452572 2W</t>
  </si>
  <si>
    <t>Roger Garcia #13452574 1W</t>
  </si>
  <si>
    <t>Ge Ling #13452577 2R</t>
  </si>
  <si>
    <t>Theresa Anderson #13452580 2T</t>
  </si>
  <si>
    <t>Song Lan #13452582 3M</t>
  </si>
  <si>
    <t>Joyce Wright #13452584 3M</t>
  </si>
  <si>
    <t>Eugene Green #13452586 1T</t>
  </si>
  <si>
    <t>Taher Omar #13452588 3M</t>
  </si>
  <si>
    <t>Nadia Hamdan #13452589 2T</t>
  </si>
  <si>
    <t>Nadia As #13452591 1T</t>
  </si>
  <si>
    <t>Rebecca Phillips #13452594 1R</t>
  </si>
  <si>
    <t>Yu Peng #13452595 2M</t>
  </si>
  <si>
    <t>Stephanie Walker #13452596 1R</t>
  </si>
  <si>
    <t>Madison Edwards #13452597 1T</t>
  </si>
  <si>
    <t>Asma Rahman #13452600 3W</t>
  </si>
  <si>
    <t>Arthur Nguyen #13452601 1T</t>
  </si>
  <si>
    <t>Saif Alzahrani #13452603 3W</t>
  </si>
  <si>
    <t>Ramy Abdallah #13452604 1R</t>
  </si>
  <si>
    <t>Magdy Alshammari #13452607 1W</t>
  </si>
  <si>
    <t>Evelyn Martin #13452609 3W</t>
  </si>
  <si>
    <t>Alexander Gonzales #13452610 2T</t>
  </si>
  <si>
    <t>Fang Shu #13452612 2T</t>
  </si>
  <si>
    <t>Hu Shuang #13452615 1M</t>
  </si>
  <si>
    <t>Kong Jinhua #13452616 1R</t>
  </si>
  <si>
    <t>Sajid Zain #13452617 1T</t>
  </si>
  <si>
    <t>Keith Wood #13452620 2T</t>
  </si>
  <si>
    <t>Taha Nasir Mustafa Malik #13452621 2M</t>
  </si>
  <si>
    <t>Billy Harris #13452624 1M</t>
  </si>
  <si>
    <t>Duan Xiaoyu #13452627 1R</t>
  </si>
  <si>
    <t>Jennifer Bailey #13452629 4W</t>
  </si>
  <si>
    <t>Natalie Green #13452632 3W</t>
  </si>
  <si>
    <t>Eman Khalil #13452634 1W</t>
  </si>
  <si>
    <t>Virginia Collins #13452637 1W</t>
  </si>
  <si>
    <t>Kareem Almalki #13452640 2T</t>
  </si>
  <si>
    <t>Brenda Morgan #13452642 2W</t>
  </si>
  <si>
    <t>Rasha Anwar #13452645 2T</t>
  </si>
  <si>
    <t>Jacqueline White #13452648 1R</t>
  </si>
  <si>
    <t>Chang Jianjun #13452649 2M</t>
  </si>
  <si>
    <t>Ashley Hernandez #13452651 3W</t>
  </si>
  <si>
    <t>Adeeb Hadi #13452652 2M</t>
  </si>
  <si>
    <t>Carolyn Ross #13452655 3W</t>
  </si>
  <si>
    <t>Lolo Ahmad #13452656 3W</t>
  </si>
  <si>
    <t>Fang Yuanyuan #13452658 1T</t>
  </si>
  <si>
    <t>Naveed Omar #13452659 1T</t>
  </si>
  <si>
    <t>Nicholas Aaron Foster #13452661 3W</t>
  </si>
  <si>
    <t>Vincent Peterson #13452664 1T</t>
  </si>
  <si>
    <t>Mason Cooper #13452665 3M</t>
  </si>
  <si>
    <t>Tareq Ali #13452668 3W</t>
  </si>
  <si>
    <t>Barbara Turner #13452670 1T</t>
  </si>
  <si>
    <t>Cao Jin #13452673 2T</t>
  </si>
  <si>
    <t>Stephen Peterson #13452675 1R</t>
  </si>
  <si>
    <t>Jose Kimberly Debra Kim #13452676 1W</t>
  </si>
  <si>
    <t>Amanda Morris #13452677 1M</t>
  </si>
  <si>
    <t>Sun Guoqiang #13452678 4W</t>
  </si>
  <si>
    <t>Lai Zhiming #13452679 1R</t>
  </si>
  <si>
    <t>Eng Mousa #13452680 1W</t>
  </si>
  <si>
    <t>Ghassan Othman #13452681 1T</t>
  </si>
  <si>
    <t>Jose Moore #13452683 1W</t>
  </si>
  <si>
    <t>Sajid Shah #13452685 2M</t>
  </si>
  <si>
    <t>Fu Chen #13452686 1R</t>
  </si>
  <si>
    <t>Stephen Cook #13452689 1R</t>
  </si>
  <si>
    <t>Xie Shu #13452690 4W</t>
  </si>
  <si>
    <t>Deng Xiaohua #13452693 1M</t>
  </si>
  <si>
    <t>Jihad Almutairi #13452695 1M</t>
  </si>
  <si>
    <t>Lei Cheng #13452697 1R</t>
  </si>
  <si>
    <t>Kang Xiaoling #13452700 2W</t>
  </si>
  <si>
    <t>Jordan Lee #13452703 2T</t>
  </si>
  <si>
    <t>Tan Jianhua #13452705 2W</t>
  </si>
  <si>
    <t>Christina Garcia #13452706 2R</t>
  </si>
  <si>
    <t>Qian Xiaojun #13452708 1M</t>
  </si>
  <si>
    <t>Guan Zhihua #13452709 4W</t>
  </si>
  <si>
    <t>Lin Han #13452711 2W</t>
  </si>
  <si>
    <t>Aly Hussein #13452714 3W</t>
  </si>
  <si>
    <t>Frank Ross #13452716 2T</t>
  </si>
  <si>
    <t>Du Yu #13452717 1W</t>
  </si>
  <si>
    <t>Fayez Ali #13452720 4W</t>
  </si>
  <si>
    <t>Kamran Khalid #13452721 1W</t>
  </si>
  <si>
    <t>Jiang Guoqiang #13452722 3M</t>
  </si>
  <si>
    <t>Cao Shan #13452724 3W</t>
  </si>
  <si>
    <t>Samuel Walker #13452727 1W</t>
  </si>
  <si>
    <t>Heather Walker #13452729 2T</t>
  </si>
  <si>
    <t>Ashley Cook #13452732 3M</t>
  </si>
  <si>
    <t>Meng Peng #13452734 1W</t>
  </si>
  <si>
    <t>Tahir Alzahrani #13452736 4W</t>
  </si>
  <si>
    <t>Ashley Nelson #13452739 3W</t>
  </si>
  <si>
    <t>Janet Gutierrez #13452742 1M</t>
  </si>
  <si>
    <t>Shirley Martin #13452743 4W</t>
  </si>
  <si>
    <t>Sun Lijuan #13452746 3W</t>
  </si>
  <si>
    <t>Zhang Xiaodong #13452748 1R</t>
  </si>
  <si>
    <t>Jessica Williams #13452750 3M</t>
  </si>
  <si>
    <t>Lan Xiaojun #13452753 2R</t>
  </si>
  <si>
    <t>Noah Morales #13452756 1R</t>
  </si>
  <si>
    <t>Debra King #13452759 2W</t>
  </si>
  <si>
    <t>Carolyn Johnson #13452760 3W</t>
  </si>
  <si>
    <t>Mazin Khalil #13452762 3M</t>
  </si>
  <si>
    <t>Scott Howard #13452765 2T</t>
  </si>
  <si>
    <t>Taher Khaled #13452768 2M</t>
  </si>
  <si>
    <t>Tang Hong #13452771 1M</t>
  </si>
  <si>
    <t>Robert Nicole Wright #13452774 3W</t>
  </si>
  <si>
    <t>Hosam Mahmoud #13452777 1R</t>
  </si>
  <si>
    <t>Sohail Mansour #13452778 1T</t>
  </si>
  <si>
    <t>Abdulhadi Hadi #13452780 2M</t>
  </si>
  <si>
    <t>Maram Hussain #13452782 1T</t>
  </si>
  <si>
    <t>Qasim Suliman #13452785 2M</t>
  </si>
  <si>
    <t>Kamran Hussain #13452788 4W</t>
  </si>
  <si>
    <t>Abigail Douglas Chavez #13452789 2W</t>
  </si>
  <si>
    <t>Abdulhadi Salah #13452792 2R</t>
  </si>
  <si>
    <t>Wang Min #13452793 4W</t>
  </si>
  <si>
    <t>Martha Parker #13452795 2W</t>
  </si>
  <si>
    <t>Mohsin Sultan #13452798 3W</t>
  </si>
  <si>
    <t>Sarah Edwards #13452799 2R</t>
  </si>
  <si>
    <t>Nidal Sajid Kamal #13452800 3M</t>
  </si>
  <si>
    <t>Yi Na #13452801 3W</t>
  </si>
  <si>
    <t>Nicholas Wood #13452804 1T</t>
  </si>
  <si>
    <t>Maryam Abdullah #13452807 2M</t>
  </si>
  <si>
    <t>Esam Jaber #13452810 3M</t>
  </si>
  <si>
    <t>Barbara Brenda Jennifer Mitchell #13452813 2T</t>
  </si>
  <si>
    <t>Yuan Chao #13452814 3M</t>
  </si>
  <si>
    <t>Alexis Reyes #13452815 2T</t>
  </si>
  <si>
    <t>Roger Hill #13452816 2W</t>
  </si>
  <si>
    <t>Magdy Khalil #13452818 1M</t>
  </si>
  <si>
    <t>Qasim Mohammad #13452819 2W</t>
  </si>
  <si>
    <t>Tahir Elsayed #13452820 2R</t>
  </si>
  <si>
    <t>Chang Di #13452821 2W</t>
  </si>
  <si>
    <t>Michael Torres #13452822 3M</t>
  </si>
  <si>
    <t>Wesam Taha #13452825 1W</t>
  </si>
  <si>
    <t>Yang Lijun #13452828 2W</t>
  </si>
  <si>
    <t>Magdy Mahmoud #13452831 1W</t>
  </si>
  <si>
    <t>Juan Stewart #13452832 4W</t>
  </si>
  <si>
    <t>Dai Nushi #13452834 1M</t>
  </si>
  <si>
    <t>Cheng Chao #13452837 1M</t>
  </si>
  <si>
    <t>Jia Hai #13452840 2W</t>
  </si>
  <si>
    <t>Chang Kai #13452843 2M</t>
  </si>
  <si>
    <t>Liao Jianxin #13452844 2W</t>
  </si>
  <si>
    <t>Timothy Collins #13452847 4W</t>
  </si>
  <si>
    <t>Fan Zhiwei #13452849 1T</t>
  </si>
  <si>
    <t>Gary Gutierrez #13452852 3M</t>
  </si>
  <si>
    <t>Mustafa Siddiqui #13452853 1R</t>
  </si>
  <si>
    <t>Hamdi Elsayed #13452855 3M</t>
  </si>
  <si>
    <t>Jin Xiaohui #13452856 3M</t>
  </si>
  <si>
    <t>Ramy Mahmoud #13452858 4W</t>
  </si>
  <si>
    <t>Ghassan Jaber #13452860 2W</t>
  </si>
  <si>
    <t>Naveed Abdallah #13452862 1T</t>
  </si>
  <si>
    <t>Ralph Torres #13452863 1R</t>
  </si>
  <si>
    <t>Justin Walker #13452864 2T</t>
  </si>
  <si>
    <t>Katherine Jones #13452865 2M</t>
  </si>
  <si>
    <t>Ehsan Abbasi #13452866 1W</t>
  </si>
  <si>
    <t>Russell Rivera #13452869 2R</t>
  </si>
  <si>
    <t>Zhang Long #13452871 2W</t>
  </si>
  <si>
    <t>Noah Lopez #13452874 1T</t>
  </si>
  <si>
    <t>Lawrence Edwards #13452875 2W</t>
  </si>
  <si>
    <t>Rana Al-Zahrani #13452877 3W</t>
  </si>
  <si>
    <t>Qian Tan Xiaojun #13452879 2W</t>
  </si>
  <si>
    <t>Carol Cook #13452881 1R</t>
  </si>
  <si>
    <t>Bai Zhiming #13452884 1R</t>
  </si>
  <si>
    <t>Xie Zhigang #13452885 1M</t>
  </si>
  <si>
    <t>Shirley Taylor #13452887 4W</t>
  </si>
  <si>
    <t>Ralph Walker #13452890 3M</t>
  </si>
  <si>
    <t>Rasha Eid #13452893 1M</t>
  </si>
  <si>
    <t>Haifa Baig #13452895 1T</t>
  </si>
  <si>
    <t>Ahmad Kumar #13452897 2M</t>
  </si>
  <si>
    <t>Jason Bennet #13452900 2R</t>
  </si>
  <si>
    <t>Lolo Hamed #13452903 1W</t>
  </si>
  <si>
    <t>Xia Xiaohui #13452904 2T</t>
  </si>
  <si>
    <t>Xue Jianhua #13452906 2R</t>
  </si>
  <si>
    <t>Jose Moore #13452908 1W</t>
  </si>
  <si>
    <t>Hannah Jackson #13452911 1W</t>
  </si>
  <si>
    <t>Shahid Abbasi #13452914 4W</t>
  </si>
  <si>
    <t>Ji Chao #13452917 1W</t>
  </si>
  <si>
    <t>Zhao Yu #13452919 4W</t>
  </si>
  <si>
    <t>Khalil Omar #13452920 1T</t>
  </si>
  <si>
    <t>Tao Xiaoyan #13452922 2M</t>
  </si>
  <si>
    <t>Cheng Xiaojun #13452925 2W</t>
  </si>
  <si>
    <t>Amanda Reyes #13452927 2T</t>
  </si>
  <si>
    <t>Sun Rong #13452930 2T</t>
  </si>
  <si>
    <t>Asma Abdulaziz #13452931 3M</t>
  </si>
  <si>
    <t>Haifa Iqbal #13452932 3W</t>
  </si>
  <si>
    <t>Bruce Perez #13452933 3M</t>
  </si>
  <si>
    <t>Fan Haiyan #13452934 2M</t>
  </si>
  <si>
    <t>Heba Salem #13452935 1R</t>
  </si>
  <si>
    <t>Joe Hall #13452936 2T</t>
  </si>
  <si>
    <t>David Wood #13452937 2R</t>
  </si>
  <si>
    <t>Lin Lijun #13452940 3W</t>
  </si>
  <si>
    <t>Ceng Xiaoyu #13452943 2W</t>
  </si>
  <si>
    <t>Ji Jianfeng #13452945 3W</t>
  </si>
  <si>
    <t>Yuan Peng #13452948 1R</t>
  </si>
  <si>
    <t>Wu Jin #13452951 3M</t>
  </si>
  <si>
    <t>Theresa Parker #13452952 1M</t>
  </si>
  <si>
    <t>Marwa Shaik #13452953 2W</t>
  </si>
  <si>
    <t>Pan Xiang #13452955 1R</t>
  </si>
  <si>
    <t>Alice Ortiz #13452957 2T</t>
  </si>
  <si>
    <t>Wayne Ruiz #13452958 2R</t>
  </si>
  <si>
    <t>Qu Jianjun #13452961 3W</t>
  </si>
  <si>
    <t>Imam Saad #13452964 4W</t>
  </si>
  <si>
    <t>Charles Taylor #13452966 2W</t>
  </si>
  <si>
    <t>Carolyn Gutierrez #13452968 1R</t>
  </si>
  <si>
    <t>Bao Chao #13452969 1R</t>
  </si>
  <si>
    <t>Naveed As #13452971 3M</t>
  </si>
  <si>
    <t>Larry Reed #13452972 2W</t>
  </si>
  <si>
    <t>Chen Yu #13452973 3M</t>
  </si>
  <si>
    <t>Zhao Yan #13452974 1R</t>
  </si>
  <si>
    <t>Firas Nasser #13452977 3M</t>
  </si>
  <si>
    <t>Hamdi Kumar #13452978 2R</t>
  </si>
  <si>
    <t>Qian Zhiqiang #13452981 1M</t>
  </si>
  <si>
    <t>Deborah Ortiz #13452984 1R</t>
  </si>
  <si>
    <t>Nancy Phillips #13452986 3W</t>
  </si>
  <si>
    <t>Juan Kelly Grace Gonzales #13452988 1W</t>
  </si>
  <si>
    <t>Wan Di #13452991 1M</t>
  </si>
  <si>
    <t>Ren Jianping #13452992 2W</t>
  </si>
  <si>
    <t>Mustafa Mansour #13452994 1W</t>
  </si>
  <si>
    <t>Qin Haiyan #13452997 1M</t>
  </si>
  <si>
    <t>Lin Mei #13452999 1M</t>
  </si>
  <si>
    <t>Brittany Ashley Miller #13453002 2R</t>
  </si>
  <si>
    <t>Ghassan Rana Alshammari #13453004 1W</t>
  </si>
  <si>
    <t>Bai Jianhua #13453006 3W</t>
  </si>
  <si>
    <t>Salwa Azmi #13453009 1W</t>
  </si>
  <si>
    <t>Naji Shaheen #13453010 3W</t>
  </si>
  <si>
    <t>Carl Green #13453011 2T</t>
  </si>
  <si>
    <t>Eman Hadi #13453014 1T</t>
  </si>
  <si>
    <t>Charlotte Ramirez #13453017 1T</t>
  </si>
  <si>
    <t>Michelle Martinez #13453018 2T</t>
  </si>
  <si>
    <t>Bruce Doris Rodriguez #13453019 1T</t>
  </si>
  <si>
    <t>Naeem Hasan #13453020 2W</t>
  </si>
  <si>
    <t>Wei Qiong #13453021 1M</t>
  </si>
  <si>
    <t>Lei Xing #13453022 3W</t>
  </si>
  <si>
    <t>Duan Zhiyong #13453024 1T</t>
  </si>
  <si>
    <t>Du Long #13453025 4W</t>
  </si>
  <si>
    <t>Akram Ahmad #13453028 2M</t>
  </si>
  <si>
    <t>Wen Ming #13453030 2T</t>
  </si>
  <si>
    <t>Cheryl Peterson #13453032 2R</t>
  </si>
  <si>
    <t>Arshad Hashim #13453035 1R</t>
  </si>
  <si>
    <t>Janet Myers #13453036 3W</t>
  </si>
  <si>
    <t>Amro Mostafa #13453039 3M</t>
  </si>
  <si>
    <t>Nathan Garcia #13453040 3M</t>
  </si>
  <si>
    <t>Lauren Michelle Lopez #13453043 2R</t>
  </si>
  <si>
    <t>Sarah Torres #13453045 1W</t>
  </si>
  <si>
    <t>Bai Qiong #13453048 1W</t>
  </si>
  <si>
    <t>Hazem Alghamdi #13453049 1T</t>
  </si>
  <si>
    <t>Pamela Taylor #13453052 1R</t>
  </si>
  <si>
    <t>Waseem Alghamdi #13453055 1R</t>
  </si>
  <si>
    <t>Taher Salah #13453056 1W</t>
  </si>
  <si>
    <t>Patrick Alvarez #13453058 2W</t>
  </si>
  <si>
    <t>Ann Bennet #13453061 1T</t>
  </si>
  <si>
    <t>Jihad Abbas #13453063 2W</t>
  </si>
  <si>
    <t>Niu Zhiyong #13453066 2R</t>
  </si>
  <si>
    <t>Bai Zhiwei #13453069 1R</t>
  </si>
  <si>
    <t>Marilyn Allen #13453072 4W</t>
  </si>
  <si>
    <t>Kevin Ramirez #13453074 2M</t>
  </si>
  <si>
    <t>Hannah Jackson #13453075 3W</t>
  </si>
  <si>
    <t>Khalil Almutairi #13453077 2W</t>
  </si>
  <si>
    <t>Lin Yu #13453078 2R</t>
  </si>
  <si>
    <t>Atif Khan #13453080 1M</t>
  </si>
  <si>
    <t>Ye Lu Yue #13453081 2M</t>
  </si>
  <si>
    <t>Cheng Long #13453083 2T</t>
  </si>
  <si>
    <t>Jacqueline Bailey #13453084 1W</t>
  </si>
  <si>
    <t>Deng Shuang #13453087 3M</t>
  </si>
  <si>
    <t>Virginia Lee #13453090 2M</t>
  </si>
  <si>
    <t>Gong Xiaohong #13453091 1M</t>
  </si>
  <si>
    <t>Fu Yan #13453094 2T</t>
  </si>
  <si>
    <t>Natalie Lee #13453095 2R</t>
  </si>
  <si>
    <t>Zuhair Almutairi #13453097 1R</t>
  </si>
  <si>
    <t>Paul Torres #13453099 1T</t>
  </si>
  <si>
    <t>Magdy Mostafa #13453100 1T</t>
  </si>
  <si>
    <t>Song Jianhua #13453103 1M</t>
  </si>
  <si>
    <t>Jiang Min #13453106 2R</t>
  </si>
  <si>
    <t>Andrew Mitchell #13453109 1W</t>
  </si>
  <si>
    <t>Long Hai #13453112 2W</t>
  </si>
  <si>
    <t>Aly Awad #13453115 3W</t>
  </si>
  <si>
    <t>Nasir Hamdi Khalid #13453118 1W</t>
  </si>
  <si>
    <t>Barbara Patel #13453120 2M</t>
  </si>
  <si>
    <t>He Guoqiang #13453123 2W</t>
  </si>
  <si>
    <t>He Nan #13453125 1T</t>
  </si>
  <si>
    <t>Lauren Murphy #13453126 2W</t>
  </si>
  <si>
    <t>Qasim Abo #13453129 1W</t>
  </si>
  <si>
    <t>Atef Mousa #13453132 2T</t>
  </si>
  <si>
    <t>Samuel Phillips #13453134 2T</t>
  </si>
  <si>
    <t>Shao Chunyan #13453135 4W</t>
  </si>
  <si>
    <t>Areej Iqbal #13453138 1T</t>
  </si>
  <si>
    <t>Gong Kun #13453141 1M</t>
  </si>
  <si>
    <t>Li Ying #13453143 2M</t>
  </si>
  <si>
    <t>Xiao Xiaohong #13453145 2T</t>
  </si>
  <si>
    <t>Qu Liping #13453148 4W</t>
  </si>
  <si>
    <t>Qiu Long #13453151 3M</t>
  </si>
  <si>
    <t>Kathryn Howard #13453153 3M</t>
  </si>
  <si>
    <t>Maram Jaber #13453154 1R</t>
  </si>
  <si>
    <t>Ghada Shaik #13453156 2W</t>
  </si>
  <si>
    <t>Doris Gomez #13453159 1T</t>
  </si>
  <si>
    <t>Chang Nushi #13453160 1T</t>
  </si>
  <si>
    <t>Stephanie Lee #13453161 2R</t>
  </si>
  <si>
    <t>Natalie Bennet #13453164 1M</t>
  </si>
  <si>
    <t>Jehad Abdo #13453167 2M</t>
  </si>
  <si>
    <t>Russell Bennet #13453170 2W</t>
  </si>
  <si>
    <t>Samantha Miller #13453173 1M</t>
  </si>
  <si>
    <t>Ding Tingting #13453176 2R</t>
  </si>
  <si>
    <t>Arshad Eid #13453177 3M</t>
  </si>
  <si>
    <t>Joseph Ward #13453179 1W</t>
  </si>
  <si>
    <t>Kenneth Roberts #13453181 2T</t>
  </si>
  <si>
    <t>Pamela Jackson #13453182 1W</t>
  </si>
  <si>
    <t>Xia Xiaohong #13453185 4W</t>
  </si>
  <si>
    <t>Bahaa Mostafa #13453186 2R</t>
  </si>
  <si>
    <t>Bahaa Hamed #13453189 4W</t>
  </si>
  <si>
    <t>Amber Thompson #13453190 1M</t>
  </si>
  <si>
    <t>Qiu Long #13453192 1M</t>
  </si>
  <si>
    <t>Mao Chunyan #13453193 1R</t>
  </si>
  <si>
    <t>Jehad Almutairi #13453195 3W</t>
  </si>
  <si>
    <t>Han Jianping #13453196 1T</t>
  </si>
  <si>
    <t>Emma Gray #13453199 4W</t>
  </si>
  <si>
    <t>Jihad Shaheen #13453200 2W</t>
  </si>
  <si>
    <t>Fan Lijun #13453201 1R</t>
  </si>
  <si>
    <t>Angela Baker #13453202 3W</t>
  </si>
  <si>
    <t>Jia Xiaofeng #13453205 3M</t>
  </si>
  <si>
    <t>Michelle Aaron Bryan Williams #13453207 1M</t>
  </si>
  <si>
    <t>Eugene Nelson #13453210 2M</t>
  </si>
  <si>
    <t>Meng Xiaoying #13453211 1W</t>
  </si>
  <si>
    <t>Yao Lihua #13453214 2T</t>
  </si>
  <si>
    <t>Mohsin Shaik #13453216 4W</t>
  </si>
  <si>
    <t>Xie Jianguo #13453218 1T</t>
  </si>
  <si>
    <t>Diana Richardson #13453221 1M</t>
  </si>
  <si>
    <t>Amy Carter #13453223 3M</t>
  </si>
  <si>
    <t>Ehsan Awad #13453225 1T</t>
  </si>
  <si>
    <t>Henry Parker #13453227 1T</t>
  </si>
  <si>
    <t>Yuan Long #13453230 1T</t>
  </si>
  <si>
    <t>Sajid Kareem Raja Soliman #13453232 2W</t>
  </si>
  <si>
    <t>Kong Zhiyong #13453234 2R</t>
  </si>
  <si>
    <t>Aaron Watson #13453237 1T</t>
  </si>
  <si>
    <t>Deng Shan #13453238 3M</t>
  </si>
  <si>
    <t>Zou Jianping #13453240 1W</t>
  </si>
  <si>
    <t>Nouf Abdullah #13453243 3W</t>
  </si>
  <si>
    <t>Brandon Bennet #13453245 2T</t>
  </si>
  <si>
    <t>Xiang Chao #13453248 2W</t>
  </si>
  <si>
    <t>Wayne Williams #13453249 1T</t>
  </si>
  <si>
    <t>Christian Rivera #13453251 2W</t>
  </si>
  <si>
    <t>Wei Qiong #13453253 2R</t>
  </si>
  <si>
    <t>Wei Weidong #13453254 3W</t>
  </si>
  <si>
    <t>Atef Alharbi #13453257 1R</t>
  </si>
  <si>
    <t>Hazem Hussein #13453259 2M</t>
  </si>
  <si>
    <t>Amani Ali #13453260 3W</t>
  </si>
  <si>
    <t>Raymond Moore #13453261 1M</t>
  </si>
  <si>
    <t>Faiz Hashim #13453262 1R</t>
  </si>
  <si>
    <t>Chang Tian Xuan #13453264 2W</t>
  </si>
  <si>
    <t>Alice Thomas #13453266 2W</t>
  </si>
  <si>
    <t>Abdulhadi Aziz #13453267 1R</t>
  </si>
  <si>
    <t>Alan Campbell #13453269 1W</t>
  </si>
  <si>
    <t>Saleem Alshammari #13453270 1T</t>
  </si>
  <si>
    <t>Duan Chao #13453271 2T</t>
  </si>
  <si>
    <t>Bao Nushi #13453273 2M</t>
  </si>
  <si>
    <t>Hind Alotaibi #13453274 1T</t>
  </si>
  <si>
    <t>Ding Qiong #13453275 3W</t>
  </si>
  <si>
    <t>Xing Xiaoyan #13453277 1R</t>
  </si>
  <si>
    <t>Liu Xiaoping #13453279 3M</t>
  </si>
  <si>
    <t>Noura Heba Salwa Saleem #13453281 2W</t>
  </si>
  <si>
    <t>Areej Abdel #13453284 1W</t>
  </si>
  <si>
    <t>Tao Yuanyuan #13453285 3M</t>
  </si>
  <si>
    <t>Haifa Malik #13453287 2W</t>
  </si>
  <si>
    <t>Heba Zaki #13453288 2M</t>
  </si>
  <si>
    <t>Hind Alzahrani #13453289 3W</t>
  </si>
  <si>
    <t>Joshua Cooper #13453292 1W</t>
  </si>
  <si>
    <t>Katherine Parker #13453295 3W</t>
  </si>
  <si>
    <t>Saleem Tareq Faiz Hadi #13453298 1R</t>
  </si>
  <si>
    <t>Mao Xiaohong #13453301 1T</t>
  </si>
  <si>
    <t>Betty Reyes #13453303 1M</t>
  </si>
  <si>
    <t>Tahir Jaber #13453304 2R</t>
  </si>
  <si>
    <t>Salwa Khan #13453307 2M</t>
  </si>
  <si>
    <t>Alexis Wilson #13453309 2M</t>
  </si>
  <si>
    <t>Heba Gamal #13453312 2R</t>
  </si>
  <si>
    <t>Xiang Meng #13453315 2R</t>
  </si>
  <si>
    <t>Fayez Malik #13453317 3W</t>
  </si>
  <si>
    <t>Wang Xiaoming #13453319 1M</t>
  </si>
  <si>
    <t>Sohail Mahmoud #13453321 2W</t>
  </si>
  <si>
    <t>Taher Saleem #13453323 4W</t>
  </si>
  <si>
    <t>Xu Di #13453324 2T</t>
  </si>
  <si>
    <t>Hu Song #13453327 2M</t>
  </si>
  <si>
    <t>Ceng Xin #13453329 4W</t>
  </si>
  <si>
    <t>Arshad Hamdan #13453332 1R</t>
  </si>
  <si>
    <t>Zuhair Abdo #13453335 1W</t>
  </si>
  <si>
    <t>Sharon Wilson #13453337 2W</t>
  </si>
  <si>
    <t>Asma Amer #13453338 1M</t>
  </si>
  <si>
    <t>Douglas Collins #13453340 3W</t>
  </si>
  <si>
    <t>Hu Gong Qiang #13453342 1T</t>
  </si>
  <si>
    <t>Rachel Wood #13453344 1R</t>
  </si>
  <si>
    <t>Fang Kun #13453346 2W</t>
  </si>
  <si>
    <t>Teresa Cook #13453348 4W</t>
  </si>
  <si>
    <t>Kevin Lopez #13453350 2M</t>
  </si>
  <si>
    <t>Ihab Abbasi #13453351 2W</t>
  </si>
  <si>
    <t>Ahmed Said #13453352 2W</t>
  </si>
  <si>
    <t>Zhang Xin #13453353 3W</t>
  </si>
  <si>
    <t>Qu Jianhua #13453354 3M</t>
  </si>
  <si>
    <t>Esam Mohamed #13453357 2R</t>
  </si>
  <si>
    <t>Atef Alanazi #13453360 3M</t>
  </si>
  <si>
    <t>Austin Kenneth Murphy #13453361 2W</t>
  </si>
  <si>
    <t>Esam Eid #13453363 1R</t>
  </si>
  <si>
    <t>Barbara Cook #13453364 4W</t>
  </si>
  <si>
    <t>Eric Cruz #13453365 2W</t>
  </si>
  <si>
    <t>Isabella Jesse Diaz #13453368 1W</t>
  </si>
  <si>
    <t>Judith Gomez #13453370 2W</t>
  </si>
  <si>
    <t>Eng Al-Ghamdi #13453372 2W</t>
  </si>
  <si>
    <t>Linda Richardson #13453375 1T</t>
  </si>
  <si>
    <t>Daniel Ward #13453377 3M</t>
  </si>
  <si>
    <t>Douglas Rogers #13453379 1R</t>
  </si>
  <si>
    <t>Maha Al-Zahrani #13453381 1W</t>
  </si>
  <si>
    <t>Ghada Mirza #13453384 3M</t>
  </si>
  <si>
    <t>Qian Xiaohui #13453387 2T</t>
  </si>
  <si>
    <t>Logan James #13453390 1W</t>
  </si>
  <si>
    <t>Abigail Williams #13453391 1M</t>
  </si>
  <si>
    <t>Bai Zhiyong #13453392 4W</t>
  </si>
  <si>
    <t>Alexander Roberts #13453393 1R</t>
  </si>
  <si>
    <t>Frances Diaz #13453396 1M</t>
  </si>
  <si>
    <t>Theresa Jones #13453397 1W</t>
  </si>
  <si>
    <t>Wei Lijuan #13453400 2R</t>
  </si>
  <si>
    <t>Maram Mazin Abdel #13453403 3M</t>
  </si>
  <si>
    <t>Fayez Adeeb Medhat Alzahrani #13453404 2R</t>
  </si>
  <si>
    <t>Lei Ling #13453407 2T</t>
  </si>
  <si>
    <t>William Clark #13453409 2W</t>
  </si>
  <si>
    <t>Zhou Lijun #13453412 1W</t>
  </si>
  <si>
    <t>Sandra Heather Green #13453413 3M</t>
  </si>
  <si>
    <t>Zhao Tingting #13453416 1T</t>
  </si>
  <si>
    <t>Brittany Foster #13453417 2R</t>
  </si>
  <si>
    <t>Ghada Zain #13453420 1T</t>
  </si>
  <si>
    <t>Hannah Parker #13453423 1W</t>
  </si>
  <si>
    <t>Pamela Cooper #13453426 1M</t>
  </si>
  <si>
    <t>Hind Uddin #13453428 1W</t>
  </si>
  <si>
    <t>Olivia Long #13453429 1M</t>
  </si>
  <si>
    <t>Abigail Bobby Phillips #13453430 3W</t>
  </si>
  <si>
    <t>Yu Zhiming #13453432 2R</t>
  </si>
  <si>
    <t>Bahaa Zain #13453433 2R</t>
  </si>
  <si>
    <t>Ramzi Iqbal #13453434 2W</t>
  </si>
  <si>
    <t>Qi Zhiyong #13453437 2R</t>
  </si>
  <si>
    <t>Megan Robinson #13453438 1W</t>
  </si>
  <si>
    <t>Frank Robinson #13453441 2T</t>
  </si>
  <si>
    <t>Tan Min #13453443 1R</t>
  </si>
  <si>
    <t>Bradley Cruz #13453445 4W</t>
  </si>
  <si>
    <t>Amani Amer #13453447 2T</t>
  </si>
  <si>
    <t>Xing Nan #13453449 1M</t>
  </si>
  <si>
    <t>Sandra Lewis #13453451 2W</t>
  </si>
  <si>
    <t>Ren Xiaohua #13453452 2W</t>
  </si>
  <si>
    <t>Qian Yu Qin Wei #13453454 2T</t>
  </si>
  <si>
    <t>Saif Hadi #13453456 3M</t>
  </si>
  <si>
    <t>Deng Yun #13453457 2W</t>
  </si>
  <si>
    <t>Lu Peng #13453459 1R</t>
  </si>
  <si>
    <t>Cynthia Edwards #13453461 1W</t>
  </si>
  <si>
    <t>Cheng Min #13453463 2T</t>
  </si>
  <si>
    <t>Bradley Evans #13453465 2W</t>
  </si>
  <si>
    <t>Alan Richardson #13453468 3W</t>
  </si>
  <si>
    <t>Hind Salah #13453469 2R</t>
  </si>
  <si>
    <t>Emily Clark #13453470 1M</t>
  </si>
  <si>
    <t>Joshua Jackson #13453473 2R</t>
  </si>
  <si>
    <t>Hanan Ahmad #13453474 2W</t>
  </si>
  <si>
    <t>Yuan Lijuan #13453477 1R</t>
  </si>
  <si>
    <t>Sohail Almutairi #13453478 2M</t>
  </si>
  <si>
    <t>Zahra Gamal #13453479 3M</t>
  </si>
  <si>
    <t>Amanda Diaz #13453480 2W</t>
  </si>
  <si>
    <t>Billy Sanchez #13453481 3W</t>
  </si>
  <si>
    <t>Shao Huan #13453483 1W</t>
  </si>
  <si>
    <t>Tan Lai Xiang #13453485 1M</t>
  </si>
  <si>
    <t>Amro Suliman #13453487 1R</t>
  </si>
  <si>
    <t>Sun Rong #13453488 1R</t>
  </si>
  <si>
    <t>Ziyad Khalil #13453490 2T</t>
  </si>
  <si>
    <t>Areej Hasan #13453493 2W</t>
  </si>
  <si>
    <t>Emma Gutierrez #13453496 1R</t>
  </si>
  <si>
    <t>Noura Ziyad Taha #13453498 2T</t>
  </si>
  <si>
    <t>Khalil Almutairi #13453501 3M</t>
  </si>
  <si>
    <t>Nicholas White #13453502 3W</t>
  </si>
  <si>
    <t>Ji Meng #13453504 2W</t>
  </si>
  <si>
    <t>Benjamin Foster #13453506 3M</t>
  </si>
  <si>
    <t>Rasha Abdullah #13453509 1W</t>
  </si>
  <si>
    <t>Firas Hamed #13453511 3M</t>
  </si>
  <si>
    <t>Hazem Al-Zahrani #13453512 2M</t>
  </si>
  <si>
    <t>Yao Jinhua #13453515 1M</t>
  </si>
  <si>
    <t>Mutaz Al-Zahrani #13453516 3W</t>
  </si>
  <si>
    <t>Areej Taha #13453517 2W</t>
  </si>
  <si>
    <t>Alexis Murphy #13453519 1R</t>
  </si>
  <si>
    <t>Zhu Hongwei #13453520 1M</t>
  </si>
  <si>
    <t>Yin Lijuan #13453523 4W</t>
  </si>
  <si>
    <t>Deng Na #13453526 3M</t>
  </si>
  <si>
    <t>Megan Patel #13453529 2M</t>
  </si>
  <si>
    <t>Elizabeth Turner #13453531 2M</t>
  </si>
  <si>
    <t>Michael Davis #13453532 3M</t>
  </si>
  <si>
    <t>Qi Laoshi #13453533 2R</t>
  </si>
  <si>
    <t>Saif Alam #13453536 1R</t>
  </si>
  <si>
    <t>Ji Chao #13453537 1T</t>
  </si>
  <si>
    <t>Saif Alshammari #13453539 3M</t>
  </si>
  <si>
    <t>Faiz Abdo #13453542 1W</t>
  </si>
  <si>
    <t>Sahar Al-Zahrani #13453543 1M</t>
  </si>
  <si>
    <t>Mustafa Al-Qahtani #13453546 1W</t>
  </si>
  <si>
    <t>Mahdi Siddiqui #13453549 2M</t>
  </si>
  <si>
    <t>Mo Jianjun #13453551 4W</t>
  </si>
  <si>
    <t>Frank Diaz #13453554 2R</t>
  </si>
  <si>
    <t>Jeffrey Richardson #13453557 1W</t>
  </si>
  <si>
    <t>Sameh Khalil #13453558 1M</t>
  </si>
  <si>
    <t>Faiz Alshehri #13453559 4W</t>
  </si>
  <si>
    <t>Akram Saleh #13453560 1M</t>
  </si>
  <si>
    <t>Thomas Reyes #13453563 1M</t>
  </si>
  <si>
    <t>Shady Abo #13453564 2R</t>
  </si>
  <si>
    <t>Kathleen Watson #13453566 1W</t>
  </si>
  <si>
    <t>Haifa Kumar #13453568 3M</t>
  </si>
  <si>
    <t>Hany Osman #13453570 1T</t>
  </si>
  <si>
    <t>Shady Alghamdi #13453573 2R</t>
  </si>
  <si>
    <t>Fayez Hamad #13453576 2W</t>
  </si>
  <si>
    <t>Nabeel Syed #13453578 1R</t>
  </si>
  <si>
    <t>Imam Uddin #13453581 2T</t>
  </si>
  <si>
    <t>Duan Xiaoping #13453582 2R</t>
  </si>
  <si>
    <t>Haytham Hamdan #13453584 2W</t>
  </si>
  <si>
    <t>Noha Abdo #13453586 1W</t>
  </si>
  <si>
    <t>Tan Qiong #13453589 3M</t>
  </si>
  <si>
    <t>Emily Philip Johnson #13453590 4W</t>
  </si>
  <si>
    <t>Nouf Hamad #13453592 2T</t>
  </si>
  <si>
    <t>Lolo Abbas #13453593 4W</t>
  </si>
  <si>
    <t>Magdy Saad #13453595 2T</t>
  </si>
  <si>
    <t>Evelyn Taylor #13453597 2R</t>
  </si>
  <si>
    <t>Maryam Abou #13453600 2M</t>
  </si>
  <si>
    <t>Pamela Hughes #13453603 4W</t>
  </si>
  <si>
    <t>Liao Xiaohong #13453606 1W</t>
  </si>
  <si>
    <t>Melissa Lewis #13453609 4W</t>
  </si>
  <si>
    <t>Sun Yanping #13453610 2R</t>
  </si>
  <si>
    <t>Laura Scott #13453611 2T</t>
  </si>
  <si>
    <t>Salwa Alanazi #13453614 1T</t>
  </si>
  <si>
    <t>Jehad Hassan #13453615 2T</t>
  </si>
  <si>
    <t>Salim Hamed #13453616 2T</t>
  </si>
  <si>
    <t>David Young #13453619 4W</t>
  </si>
  <si>
    <t>Kareem Abbasi #13453621 1R</t>
  </si>
  <si>
    <t>Ghada Eid #13453624 2M</t>
  </si>
  <si>
    <t>Hind Khan #13453625 2R</t>
  </si>
  <si>
    <t>Peng Kai #13453628 2T</t>
  </si>
  <si>
    <t>Luo Guohua #13453630 4W</t>
  </si>
  <si>
    <t>Hao Lin #13453632 2M</t>
  </si>
  <si>
    <t>Yin Shan #13453633 2W</t>
  </si>
  <si>
    <t>Matthew Ortiz #13453635 3W</t>
  </si>
  <si>
    <t>Kang Lijun #13453636 3M</t>
  </si>
  <si>
    <t>Hazem Al-Ghamdi #13453637 3M</t>
  </si>
  <si>
    <t>Yang Lan #13453640 3W</t>
  </si>
  <si>
    <t>Song Long #13453641 3M</t>
  </si>
  <si>
    <t>Sohail Mahmoud #13453642 1W</t>
  </si>
  <si>
    <t>Philip Baker #13453644 2M</t>
  </si>
  <si>
    <t>Liang Qing #13453645 3M</t>
  </si>
  <si>
    <t>Wan Xin #13453646 1M</t>
  </si>
  <si>
    <t>Wesam Hamad #13453647 2M</t>
  </si>
  <si>
    <t>Yuan Nushi #13453649 2T</t>
  </si>
  <si>
    <t>Joe Rivera #13453651 1T</t>
  </si>
  <si>
    <t>Shahid Abou #13453654 1M</t>
  </si>
  <si>
    <t>Zhu Cheng #13453656 2R</t>
  </si>
  <si>
    <t>Carol King #13453657 1M</t>
  </si>
  <si>
    <t>Deng Ping #13453659 4W</t>
  </si>
  <si>
    <t>Elijah Wright #13453662 3M</t>
  </si>
  <si>
    <t>Hu Hui #13453663 1M</t>
  </si>
  <si>
    <t>Zhong Xiaoli #13453665 3W</t>
  </si>
  <si>
    <t>Qu Kun #13453666 2W</t>
  </si>
  <si>
    <t>Sahar Shaheen #13453667 3M</t>
  </si>
  <si>
    <t>Anna Campbell #13453669 2W</t>
  </si>
  <si>
    <t>Huang Haiyan #13453670 1M</t>
  </si>
  <si>
    <t>Qin Ning #13453672 1W</t>
  </si>
  <si>
    <t>Bryan Martin #13453674 3W</t>
  </si>
  <si>
    <t>Qasim Abbasi #13453676 1M</t>
  </si>
  <si>
    <t>Yan Ning #13453677 2R</t>
  </si>
  <si>
    <t>Hou Xiaoming #13453680 2W</t>
  </si>
  <si>
    <t>John Stewart #13453682 3W</t>
  </si>
  <si>
    <t>Kong Kai #13453685 3M</t>
  </si>
  <si>
    <t>Ghassan As #13453688 3M</t>
  </si>
  <si>
    <t>Mohsin Alharbi #13453690 1T</t>
  </si>
  <si>
    <t>Samuel Gutierrez #13453692 2R</t>
  </si>
  <si>
    <t>Olivia Anderson #13453695 4W</t>
  </si>
  <si>
    <t>Maryam Said #13453697 1W</t>
  </si>
  <si>
    <t>Douglas Smith #13453699 1M</t>
  </si>
  <si>
    <t>Hu Nan #13453701 3W</t>
  </si>
  <si>
    <t>Austin Evans #13453702 3M</t>
  </si>
  <si>
    <t>Christian Allen #13453705 2M</t>
  </si>
  <si>
    <t>Sameh Baig #13453708 1W</t>
  </si>
  <si>
    <t>Jennifer Walker #13453709 1M</t>
  </si>
  <si>
    <t>Tan Zhiwei #13453710 2T</t>
  </si>
  <si>
    <t>Madison Thompson #13453713 2W</t>
  </si>
  <si>
    <t>Ashley Wilson #13453715 2T</t>
  </si>
  <si>
    <t>Naji Syed #13453718 1M</t>
  </si>
  <si>
    <t>Charlotte Brown #13453719 1T</t>
  </si>
  <si>
    <t>Margaret Reyes #13453721 1M</t>
  </si>
  <si>
    <t>Ihab Alamri #13453722 2W</t>
  </si>
  <si>
    <t>Song Jingjing #13453724 4W</t>
  </si>
  <si>
    <t>Qin Luo Jianming #13453725 2M</t>
  </si>
  <si>
    <t>Roger Ramos #13453727 3M</t>
  </si>
  <si>
    <t>Imam Ramy Esam Abdo #13453730 2R</t>
  </si>
  <si>
    <t>Xiang Chen #13453731 2M</t>
  </si>
  <si>
    <t>Sarah Foster #13453734 2T</t>
  </si>
  <si>
    <t>Jose Beverly Martinez #13453736 2M</t>
  </si>
  <si>
    <t>Justin Jones #13453737 2M</t>
  </si>
  <si>
    <t>Raymond Watson #13453739 2M</t>
  </si>
  <si>
    <t>Peter Nelson #13453740 1W</t>
  </si>
  <si>
    <t>Naeem Shaik #13453741 2M</t>
  </si>
  <si>
    <t>Xu Zhiyong #13453743 2R</t>
  </si>
  <si>
    <t>Ebrahim Khalid #13453745 1M</t>
  </si>
  <si>
    <t>Amanda Smith #13453746 3M</t>
  </si>
  <si>
    <t>Dai Jianping #13453748 2M</t>
  </si>
  <si>
    <t>Judy Wilson #13453749 2T</t>
  </si>
  <si>
    <t>Hong Shu #13453750 3M</t>
  </si>
  <si>
    <t>Kong Na #13453751 1W</t>
  </si>
  <si>
    <t>Ma Dong Zhi #13453753 1M</t>
  </si>
  <si>
    <t>Joan Jones #13453755 2M</t>
  </si>
  <si>
    <t>Zahra Wesam Khaled #13453758 2R</t>
  </si>
  <si>
    <t>Arthur Lopez #13453760 1M</t>
  </si>
  <si>
    <t>Peng Zhigang #13453762 1T</t>
  </si>
  <si>
    <t>Han Wu Lijun #13453765 4W</t>
  </si>
  <si>
    <t>Roy James #13453768 4W</t>
  </si>
  <si>
    <t>Medhat Eng Hassan #13453770 4W</t>
  </si>
  <si>
    <t>Mohsin Alzahrani #13453771 1W</t>
  </si>
  <si>
    <t>Anna Jimenez #13453772 1T</t>
  </si>
  <si>
    <t>Dong Ren Qian Xin #13453774 1W</t>
  </si>
  <si>
    <t>Zhou Haiyan #13453777 2M</t>
  </si>
  <si>
    <t>Jerry Martin #13453779 1T</t>
  </si>
  <si>
    <t>Yang Xiaoping #13453782 2T</t>
  </si>
  <si>
    <t>Amy Chavez #13453784 1M</t>
  </si>
  <si>
    <t>Fu Yun #13453787 2T</t>
  </si>
  <si>
    <t>Maha Jaber #13453789 2W</t>
  </si>
  <si>
    <t>Qiu Shuang #13453791 1M</t>
  </si>
  <si>
    <t>Chang Yuanyuan #13453793 1T</t>
  </si>
  <si>
    <t>Diana Sanchez #13453796 1M</t>
  </si>
  <si>
    <t>Adeeb Kamal #13453798 3W</t>
  </si>
  <si>
    <t>Aly Azmi #13453799 1W</t>
  </si>
  <si>
    <t>Hamdi Zaki #13453802 1M</t>
  </si>
  <si>
    <t>Kong Ling #13453803 1M</t>
  </si>
  <si>
    <t>Hamdi Amin #13453804 3W</t>
  </si>
  <si>
    <t>Gamal Mohammad #13453805 1W</t>
  </si>
  <si>
    <t>Azhar Omar #13453806 1W</t>
  </si>
  <si>
    <t>Samuel Gomez #13453807 2M</t>
  </si>
  <si>
    <t>Yin Lan #13453810 1W</t>
  </si>
  <si>
    <t>Gao Song #13453811 2M</t>
  </si>
  <si>
    <t>Haytham Salem #13453813 2M</t>
  </si>
  <si>
    <t>Faiz Osman #13453814 2R</t>
  </si>
  <si>
    <t>Anthony Evans #13453817 2M</t>
  </si>
  <si>
    <t>Ma Ping #13453819 3M</t>
  </si>
  <si>
    <t>Amanda Walker #13453822 2R</t>
  </si>
  <si>
    <t>Jordan Rodriguez #13453824 1R</t>
  </si>
  <si>
    <t>Kyle Smith #13453827 1R</t>
  </si>
  <si>
    <t>Dong Yun #13453828 1T</t>
  </si>
  <si>
    <t>Melissa Carter #13453829 2M</t>
  </si>
  <si>
    <t>Qasim Mousa #13453831 3M</t>
  </si>
  <si>
    <t>Xiong Guoqiang #13453834 2W</t>
  </si>
  <si>
    <t>Lai Zhiyong #13453836 1M</t>
  </si>
  <si>
    <t>Lori Evans #13453839 1R</t>
  </si>
  <si>
    <t>Kareem Alanazi #13453841 1W</t>
  </si>
  <si>
    <t>Dina Mahmood #13453842 4W</t>
  </si>
  <si>
    <t>William Adams #13453844 2M</t>
  </si>
  <si>
    <t>Ye Jin #13453845 2M</t>
  </si>
  <si>
    <t>Yao Lan #13453848 4W</t>
  </si>
  <si>
    <t>Mao Zhen #13453851 3M</t>
  </si>
  <si>
    <t>Larry Lewis #13453852 4W</t>
  </si>
  <si>
    <t>Karen Morales #13453854 1M</t>
  </si>
  <si>
    <t>Noura Mahmoud #13453857 1M</t>
  </si>
  <si>
    <t>Nidal Ziyad Nouf Salim #13453858 3W</t>
  </si>
  <si>
    <t>Guo Qiong #13453860 3M</t>
  </si>
  <si>
    <t>Lai Zhiwei #13453861 2R</t>
  </si>
  <si>
    <t>Samuel Morales #13453864 2W</t>
  </si>
  <si>
    <t>Sajid Abbas #13453865 1T</t>
  </si>
  <si>
    <t>Naveed Hussein #13453867 1W</t>
  </si>
  <si>
    <t>Eng Abdallah #13453869 2R</t>
  </si>
  <si>
    <t>Meng Chen #13453871 2T</t>
  </si>
  <si>
    <t>Ashley Diaz #13453874 2R</t>
  </si>
  <si>
    <t>Bobby Johnson #13453877 2R</t>
  </si>
  <si>
    <t>Wu Xiaoping #13453880 2W</t>
  </si>
  <si>
    <t>Su Min #13453882 1R</t>
  </si>
  <si>
    <t>Tan Xuan #13453883 2T</t>
  </si>
  <si>
    <t>Christine Miller #13453885 1T</t>
  </si>
  <si>
    <t>Kathryn Cook #13453887 2M</t>
  </si>
  <si>
    <t>Kareem Mirza #13453888 3W</t>
  </si>
  <si>
    <t>Wei Wu Ning #13453889 1R</t>
  </si>
  <si>
    <t>Akram Taha #13453891 4W</t>
  </si>
  <si>
    <t>Hind Siddiqui #13453893 3W</t>
  </si>
  <si>
    <t>Nidal Abbas #13453895 2W</t>
  </si>
  <si>
    <t>Ma Xiaoyu #13453898 2T</t>
  </si>
  <si>
    <t>Huang Xiang #13453901 2T</t>
  </si>
  <si>
    <t>Abdulmohsen Ahmad #13453904 1W</t>
  </si>
  <si>
    <t>Ghada Abdulhadi Saleem #13453906 1W</t>
  </si>
  <si>
    <t>Liu Qiong #13453909 3M</t>
  </si>
  <si>
    <t>Hazem Ahmad #13453910 2R</t>
  </si>
  <si>
    <t>Shahid Zain #13453912 1M</t>
  </si>
  <si>
    <t>Medhat Alzahrani #13453915 3W</t>
  </si>
  <si>
    <t>Emily Gonzales #13453917 2W</t>
  </si>
  <si>
    <t>Nidal Amer #13453918 2R</t>
  </si>
  <si>
    <t>Cai Hongyan #13453920 1T</t>
  </si>
  <si>
    <t>Sajid Siddiqui #13453921 4W</t>
  </si>
  <si>
    <t>Nadia Said #13453924 2W</t>
  </si>
  <si>
    <t>Zhou Hai #13453925 2W</t>
  </si>
  <si>
    <t>Ann Moore #13453928 2R</t>
  </si>
  <si>
    <t>Zhao Guohua #13453929 1W</t>
  </si>
  <si>
    <t>Alexis Diaz #13453932 1M</t>
  </si>
  <si>
    <t>Wang Xing #13453935 2R</t>
  </si>
  <si>
    <t>He Rong #13453937 1M</t>
  </si>
  <si>
    <t>Tang Lijuan #13453938 2W</t>
  </si>
  <si>
    <t>Xia Gang #13453940 1M</t>
  </si>
  <si>
    <t>Dong Jinhua #13453941 2W</t>
  </si>
  <si>
    <t>Patrick Cook #13453943 1R</t>
  </si>
  <si>
    <t>Taher Raja Sulaiman Abou #13453944 2R</t>
  </si>
  <si>
    <t>Haifa Hussain #13453946 1R</t>
  </si>
  <si>
    <t>Li Yong #13453949 1W</t>
  </si>
  <si>
    <t>Dai Xing #13453952 2R</t>
  </si>
  <si>
    <t>Lori Carter #13453953 2T</t>
  </si>
  <si>
    <t>Yin Qiang #13453954 3W</t>
  </si>
  <si>
    <t>Ralph Gonzales #13453955 1R</t>
  </si>
  <si>
    <t>Pamela Peterson #13453957 2R</t>
  </si>
  <si>
    <t>Roy Wood #13453960 3W</t>
  </si>
  <si>
    <t>Ebrahim Alzahrani #13453961 3M</t>
  </si>
  <si>
    <t>Yin Ming #13453963 1M</t>
  </si>
  <si>
    <t>Mo Qiong #13453965 4W</t>
  </si>
  <si>
    <t>Ren Gong Song #13453966 4W</t>
  </si>
  <si>
    <t>Kelly Adams #13453968 1W</t>
  </si>
  <si>
    <t>Ghada Malik #13453971 1M</t>
  </si>
  <si>
    <t>Nadeem Alanazi #13453972 1T</t>
  </si>
  <si>
    <t>Ashley Green #13453973 1T</t>
  </si>
  <si>
    <t>Fu Qiang #13453974 3M</t>
  </si>
  <si>
    <t>Juan Hill #13453977 4W</t>
  </si>
  <si>
    <t>Zahra Amer #13453980 3W</t>
  </si>
  <si>
    <t>Dina Saleem #13453981 1M</t>
  </si>
  <si>
    <t>Brenda Peterson #13453983 4W</t>
  </si>
  <si>
    <t>Sahar Alotaibi #13453985 3M</t>
  </si>
  <si>
    <t>Margaret Ross #13453986 2W</t>
  </si>
  <si>
    <t>Yuan Xiaodong #13453989 1R</t>
  </si>
  <si>
    <t>Samar Alzahrani #13453991 2M</t>
  </si>
  <si>
    <t>Zhu Zhiqiang #13453993 2M</t>
  </si>
  <si>
    <t>Frances Ward #13453994 4W</t>
  </si>
  <si>
    <t>Lauren Julia Nguyen #13453995 4W</t>
  </si>
  <si>
    <t>Kayla Lee #13453998 1M</t>
  </si>
  <si>
    <t>Ann Carter #13454001 2M</t>
  </si>
  <si>
    <t>Billy Cox #13454003 3W</t>
  </si>
  <si>
    <t>Vincent Ramos #13454004 1T</t>
  </si>
  <si>
    <t>Julie Green #13454005 1W</t>
  </si>
  <si>
    <t>Gabriel Flores #13454007 2M</t>
  </si>
  <si>
    <t>Wen Yun #13454008 1R</t>
  </si>
  <si>
    <t>Qu Wei Xiaoping #13454009 1T</t>
  </si>
  <si>
    <t>Tahir Alamri #13454010 1R</t>
  </si>
  <si>
    <t>Fang Jin #13454011 1R</t>
  </si>
  <si>
    <t>Ding Nan #13454013 4W</t>
  </si>
  <si>
    <t>Sulaiman Hashim #13454016 3W</t>
  </si>
  <si>
    <t>Barbara Morgan #13454017 4W</t>
  </si>
  <si>
    <t>Hong Hongyan #13454020 2T</t>
  </si>
  <si>
    <t>Yuan Hongwei #13454021 2M</t>
  </si>
  <si>
    <t>Amanda Hernandez #13454023 2T</t>
  </si>
  <si>
    <t>Ihab Alshehri #13454026 2T</t>
  </si>
  <si>
    <t>Sulaiman Ehsan Nasser #13454029 3W</t>
  </si>
  <si>
    <t>Daniel Adams #13454031 1T</t>
  </si>
  <si>
    <t>Ihab Haytham Abou #13454033 1T</t>
  </si>
  <si>
    <t>Dylan Cook #13454034 3W</t>
  </si>
  <si>
    <t>Judith Martin #13454037 3M</t>
  </si>
  <si>
    <t>Kayla James #13454040 1M</t>
  </si>
  <si>
    <t>Jessica Myers #13454043 2W</t>
  </si>
  <si>
    <t>Lolo Salem #13454045 4W</t>
  </si>
  <si>
    <t>Tian Laoshi #13454048 1M</t>
  </si>
  <si>
    <t>Sun Cheng #13454050 3M</t>
  </si>
  <si>
    <t>Noha Abo #13454051 2M</t>
  </si>
  <si>
    <t>Philip Ward #13454053 1W</t>
  </si>
  <si>
    <t>Saif Ismail #13454055 2T</t>
  </si>
  <si>
    <t>Lei Liu #13453206 1T</t>
  </si>
  <si>
    <t>n</t>
  </si>
  <si>
    <t>What is the second most common letter in all students' first name? The first name is the first word in the first column of student data. Consider all letters regardless of whether they are upper case (capitalized) or lower case.</t>
  </si>
  <si>
    <t>*Note that there are 11 birthdays on this date and no other days have 11 birthdays</t>
  </si>
  <si>
    <t>Kareem Karem Hashim #13451768 2R</t>
  </si>
  <si>
    <t>Nasir Nasim Alotaibi #13452284 2M</t>
  </si>
  <si>
    <t>Shirley Austin Ward #13453759 2T</t>
  </si>
  <si>
    <t>University in Session?</t>
  </si>
  <si>
    <t>e</t>
  </si>
  <si>
    <t>h</t>
  </si>
  <si>
    <t>i</t>
  </si>
  <si>
    <t>l</t>
  </si>
  <si>
    <t>m</t>
  </si>
  <si>
    <t>o</t>
  </si>
  <si>
    <t>r</t>
  </si>
  <si>
    <t>s</t>
  </si>
  <si>
    <t>Which section has the highest percentage of birthdays occurring on a day that section meets? Note that we are asking the highest percentage of total students, not just the highest number of birthdays. Assume all sections meet on any day when the university is in session and occurs on the day of the week the section meets.</t>
  </si>
  <si>
    <t>Each student will get a cupcake on their birthday. For students whose birthdays do not occur on a day when the university is in session, those whose birthdays are after January 8th will get a cupcake on the last day the university is in session before their birthday day (each day of the year is identified as a day the university is in session or not in the model template). For students whose birthdays are before January 8th, they will get a cupcake on January 8th. Cupcakes cost $3 each and there is a fixed package fee of $20 for every 24 cupcakes delivered (anything under 24 still costs $20). What is the total cost of providing cupcakes for all of the students? Note that when students have their Excel Esports class does not impact when they receive their cupcake. For example, Arthur Richardson’s birthday (April 20, 2024) falls on a Saturday. He will be presented a cupcake on Friday, April 19, 2024.</t>
  </si>
  <si>
    <t>Microsoft Excel Collegiate Challenge</t>
  </si>
  <si>
    <t>Case Background</t>
  </si>
  <si>
    <t>You have agreed to be the teaching assistant for a new Excel Esports class at your school. The professor you are working for wants you to analyze the students’ birthdays for a grant they received that gives each student a cupcake on their birthday. To do so, you will need to parse the students’ data into a useable form, answer questions using that data, and then determine the cost of the cupcake program.</t>
  </si>
  <si>
    <t>Student Data</t>
  </si>
  <si>
    <t>Student data is provided in two columns. The first column includes the students’ full names, their student ID number (beginning with #), and their two-digit section code. Students’ first names are the first word in the first column (i.e., the collection of letters before the first space). Each collection of letters separated by a space (before the #) should be considered a word in a student’s name. 
The student IDs all begin with 1345 and are followed by four digits. Students IDs were assigned in numerical order based on when the students first enrolled in the university. Note that students IDs for students in this course are not necessarily consecutive, as not all students are enrolled in this course. 
Two-digit sections codes represent each section of the course. Students are not necessarily equally split among sections and more sections occur on some days. The weekday each section occurs is provided in a table in the model template. The second column includes the students’ birthdays. The model template includes a table that relates month indexes to month names. Note that dates are given in the MM/DD/YYYY format.</t>
  </si>
  <si>
    <t>Cupcake Costs</t>
  </si>
  <si>
    <t>Each student will get a cupcake on their birthday. For students whose birthdays do not occur on a day when the university is in session, those whose birthdays are after January 8th will get a cupcake on the last day the university is in session before their birthday day (each day of the year is identified as a day the university is in session or not in the model template). For students whose birthdays are before January 8th, they will get a cupcake on January 8th. Cupcakes cost $3 each and there is a fixed package fee of $20 for every 24 cupcakes delivered (anything under 24 still costs $20). Note that when students have their Excel Esports class does not impact when they receive their cupcake. For example, Arthur Richardson’s birthday (April 20, 2024) falls on a Saturday. He will be presented a cupcake on Friday, April 19, 2024.</t>
  </si>
  <si>
    <t>Answer Sheet</t>
  </si>
  <si>
    <t>Birthday Bonanza (390 Points)</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</si>
</sst>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6">
    <x:numFmt numFmtId="6" formatCode="&quot;$&quot;#,##0_);[Red]\(&quot;$&quot;#,##0\)"/>
    <x:numFmt numFmtId="164" formatCode="&quot;Month &quot;0"/>
    <x:numFmt numFmtId="165" formatCode="0.0%"/>
    <x:numFmt numFmtId="166" formatCode="0.0"/>
    <x:numFmt numFmtId="167" formatCode="0.0000"/>
    <x:numFmt numFmtId="168" formatCode="#,##0.0000"/>
  </x:numFmts>
  <x:fonts count="19" x14ac:knownFonts="1">
    <x:font>
      <x:sz val="20"/>
      <x:color theme="1"/>
      <x:name val="Calibri"/>
      <x:family val="2"/>
      <x:scheme val="minor"/>
    </x:font>
    <x:font>
      <x:sz val="10"/>
      <x:name val="Calibri"/>
      <x:family val="2"/>
      <x:scheme val="minor"/>
    </x:font>
    <x:font>
      <x:sz val="20"/>
      <x:color rgb="FF3F3F76"/>
      <x:name val="Calibri"/>
      <x:family val="2"/>
      <x:scheme val="minor"/>
    </x:font>
    <x:font>
      <x:sz val="12"/>
      <x:color theme="1"/>
      <x:name val="Calibri"/>
      <x:family val="2"/>
      <x:scheme val="minor"/>
    </x:font>
    <x:font>
      <x:b/>
      <x:sz val="12"/>
      <x:color theme="1"/>
      <x:name val="Calibri"/>
      <x:family val="2"/>
      <x:scheme val="minor"/>
    </x:font>
    <x:font>
      <x:i/>
      <x:sz val="12"/>
      <x:color theme="1"/>
      <x:name val="Calibri"/>
      <x:family val="2"/>
      <x:scheme val="minor"/>
    </x:font>
    <x:font>
      <x:b/>
      <x:sz val="18"/>
      <x:name val="Calibri"/>
      <x:family val="2"/>
      <x:scheme val="minor"/>
    </x:font>
    <x:font>
      <x:sz val="12"/>
      <x:name val="Calibri"/>
      <x:family val="2"/>
      <x:scheme val="minor"/>
    </x:font>
    <x:font>
      <x:b/>
      <x:sz val="12"/>
      <x:name val="Calibri"/>
      <x:family val="2"/>
      <x:scheme val="minor"/>
    </x:font>
    <x:font>
      <x:sz val="22"/>
      <x:color rgb="FF3F3F76"/>
      <x:name val="Calibri"/>
      <x:family val="2"/>
      <x:scheme val="minor"/>
    </x:font>
    <x:font>
      <x:sz val="12"/>
      <x:color rgb="FF3F3F76"/>
      <x:name val="Calibri"/>
      <x:family val="2"/>
      <x:scheme val="minor"/>
    </x:font>
    <x:font>
      <x:sz val="11"/>
      <x:color theme="1"/>
      <x:name val="Calibri"/>
      <x:family val="2"/>
      <x:scheme val="minor"/>
    </x:font>
    <x:font>
      <x:b/>
      <x:sz val="12"/>
      <x:color theme="0"/>
      <x:name val="Roboto"/>
    </x:font>
    <x:font>
      <x:b/>
      <x:sz val="12"/>
      <x:color theme="7" tint="-0.499984740745262"/>
      <x:name val="Roboto"/>
    </x:font>
    <x:font>
      <x:sz val="12"/>
      <x:color theme="7" tint="-0.499984740745262"/>
      <x:name val="Roboto"/>
    </x:font>
    <x:font>
      <x:b/>
      <x:sz val="24"/>
      <x:color theme="0"/>
      <x:name val="Agency FB"/>
      <x:family val="2"/>
    </x:font>
    <x:font>
      <x:sz val="11"/>
      <x:color theme="1"/>
      <x:name val="Roboto"/>
    </x:font>
    <x:font>
      <x:b/>
      <x:sz val="18"/>
      <x:color theme="0"/>
      <x:name val="Agency FB"/>
      <x:family val="2"/>
    </x:font>
    <x:font>
      <x:b/>
      <x:sz val="11"/>
      <x:color theme="1"/>
      <x:name val="Calibri"/>
      <x:family val="2"/>
      <x:scheme val="minor"/>
    </x:font>
    <x:font>
      <x:sz val="12"/>
      <x:color rgb="FFFFFF"/>
      <x:name val="Arial"/>
    </x:font>
  </x:fonts>
  <x:fills count="12">
    <x:fill>
      <x:patternFill patternType="none"/>
    </x:fill>
    <x:fill>
      <x:patternFill patternType="gray125"/>
    </x:fill>
    <x:fill>
      <x:patternFill patternType="solid">
        <x:fgColor rgb="FFFFCC99"/>
      </x:patternFill>
    </x:fill>
    <x:fill>
      <x:patternFill patternType="solid">
        <x:fgColor rgb="FFFFCC99"/>
        <x:bgColor indexed="64"/>
      </x:patternFill>
    </x:fill>
    <x:fill>
      <x:patternFill patternType="solid">
        <x:fgColor rgb="FF228AB8"/>
        <x:bgColor indexed="64"/>
      </x:patternFill>
    </x:fill>
    <x:fill>
      <x:patternFill patternType="solid">
        <x:fgColor rgb="FF006837"/>
        <x:bgColor indexed="64"/>
      </x:patternFill>
    </x:fill>
    <x:fill>
      <x:patternFill patternType="solid">
        <x:fgColor rgb="FF92D050"/>
        <x:bgColor indexed="64"/>
      </x:patternFill>
    </x:fill>
    <x:fill>
      <x:patternFill patternType="solid">
        <x:fgColor rgb="FFFFFF00"/>
        <x:bgColor indexed="64"/>
      </x:patternFill>
    </x:fill>
    <x:fill>
      <x:patternFill patternType="solid">
        <x:fgColor theme="0"/>
        <x:bgColor indexed="64"/>
      </x:patternFill>
    </x:fill>
    <x:fill>
      <x:gradientFill>
        <x:stop position="0">
          <x:color rgb="FFBF1F36"/>
        </x:stop>
        <x:stop position="1">
          <x:color rgb="FF020024"/>
        </x:stop>
      </x:gradientFill>
    </x:fill>
    <x:fill>
      <x:patternFill patternType="solid">
        <x:fgColor rgb="FFBF1F36"/>
        <x:bgColor auto="1"/>
      </x:patternFill>
    </x:fill>
    <x:fill>
      <x:gradientFill>
        <x:stop position="0">
          <x:color rgb="FF228AB8"/>
        </x:stop>
        <x:stop position="1">
          <x:color rgb="FF020024"/>
        </x:stop>
      </x:gradientFill>
    </x:fill>
  </x:fills>
  <x:borders count="12">
    <x:border>
      <x:left/>
      <x:right/>
      <x:top/>
      <x:bottom/>
      <x:diagonal/>
    </x:border>
    <x:border>
      <x:left style="thin">
        <x:color rgb="FF7F7F7F"/>
      </x:left>
      <x:right style="thin">
        <x:color rgb="FF7F7F7F"/>
      </x:right>
      <x:top style="thin">
        <x:color rgb="FF7F7F7F"/>
      </x:top>
      <x:bottom style="thin">
        <x:color rgb="FF7F7F7F"/>
      </x:bottom>
      <x:diagonal/>
    </x:border>
    <x:border>
      <x:left/>
      <x:right/>
      <x:top/>
      <x:bottom style="medium">
        <x:color indexed="64"/>
      </x:bottom>
      <x:diagonal/>
    </x:border>
    <x:border>
      <x:left/>
      <x:right/>
      <x:top/>
      <x:bottom style="thin">
        <x:color indexed="64"/>
      </x:bottom>
      <x:diagonal/>
    </x:border>
    <x:border>
      <x:left style="thick">
        <x:color indexed="64"/>
      </x:left>
      <x:right style="thick">
        <x:color indexed="64"/>
      </x:right>
      <x:top style="thick">
        <x:color indexed="64"/>
      </x:top>
      <x:bottom style="thick">
        <x:color indexed="64"/>
      </x:bottom>
      <x:diagonal/>
    </x:border>
    <x:border>
      <x:left style="thin">
        <x:color theme="0" tint="-0.499984740745262"/>
      </x:left>
      <x:right style="thin">
        <x:color theme="0" tint="-0.499984740745262"/>
      </x:right>
      <x:top style="thin">
        <x:color indexed="64"/>
      </x:top>
      <x:bottom style="thin">
        <x:color theme="0" tint="-0.499984740745262"/>
      </x:bottom>
      <x:diagonal/>
    </x:border>
    <x:border>
      <x:left style="thin">
        <x:color theme="0" tint="-0.499984740745262"/>
      </x:left>
      <x:right/>
      <x:top style="thin">
        <x:color indexed="64"/>
      </x:top>
      <x:bottom style="thin">
        <x:color theme="0" tint="-0.499984740745262"/>
      </x:bottom>
      <x:diagonal/>
    </x:border>
    <x:border>
      <x:left/>
      <x:right style="thin">
        <x:color theme="0"/>
      </x:right>
      <x:top style="thin">
        <x:color indexed="64"/>
      </x:top>
      <x:bottom style="thin">
        <x:color theme="0"/>
      </x:bottom>
      <x:diagonal/>
    </x:border>
    <x:border>
      <x:left style="thin">
        <x:color theme="0" tint="-0.499984740745262"/>
      </x:left>
      <x:right style="thin">
        <x:color theme="0" tint="-0.499984740745262"/>
      </x:right>
      <x:top style="thin">
        <x:color theme="0" tint="-0.499984740745262"/>
      </x:top>
      <x:bottom style="thin">
        <x:color theme="0" tint="-0.499984740745262"/>
      </x:bottom>
      <x:diagonal/>
    </x:border>
    <x:border>
      <x:left style="thin">
        <x:color theme="0" tint="-0.499984740745262"/>
      </x:left>
      <x:right/>
      <x:top style="thin">
        <x:color theme="0" tint="-0.499984740745262"/>
      </x:top>
      <x:bottom style="thin">
        <x:color theme="0" tint="-0.499984740745262"/>
      </x:bottom>
      <x:diagonal/>
    </x:border>
    <x:border>
      <x:left/>
      <x:right style="thin">
        <x:color theme="0"/>
      </x:right>
      <x:top style="thin">
        <x:color theme="0"/>
      </x:top>
      <x:bottom style="thin">
        <x:color theme="0"/>
      </x:bottom>
      <x:diagonal/>
    </x:border>
    <x:border>
      <x:left/>
      <x:right/>
      <x:top/>
      <x:bottom style="thin">
        <x:color theme="0" tint="-0.24994659260841701"/>
      </x:bottom>
      <x:diagonal/>
    </x:border>
  </x:borders>
  <x:cellStyleXfs count="5">
    <x:xf numFmtId="0" fontId="0" fillId="0" borderId="0"/>
    <x:xf numFmtId="0" fontId="2" fillId="2" borderId="1" applyNumberFormat="0" applyAlignment="0" applyProtection="0"/>
    <x:xf numFmtId="0" fontId="3" fillId="0" borderId="0"/>
    <x:xf numFmtId="0" fontId="9" fillId="2" borderId="1" applyNumberFormat="0" applyAlignment="0" applyProtection="0"/>
    <x:xf numFmtId="0" fontId="11" fillId="0" borderId="0"/>
  </x:cellStyleXfs>
  <x:cellXfs count="73">
    <x:xf numFmtId="0" fontId="0" fillId="0" borderId="0" xfId="0"/>
    <x:xf numFmtId="0" fontId="4" fillId="0" borderId="0" xfId="2" applyFont="1"/>
    <x:xf numFmtId="0" fontId="5" fillId="0" borderId="0" xfId="2" applyFont="1"/>
    <x:xf numFmtId="0" fontId="3" fillId="0" borderId="0" xfId="2"/>
    <x:xf numFmtId="3" fontId="6" fillId="0" borderId="0" xfId="2" applyNumberFormat="1" applyFont="1" applyAlignment="1">
      <x:alignment horizontal="centerContinuous"/>
    </x:xf>
    <x:xf numFmtId="0" fontId="7" fillId="0" borderId="2" xfId="2" applyFont="1" applyBorder="1" applyAlignment="1">
      <x:alignment horizontal="centerContinuous" vertical="top"/>
    </x:xf>
    <x:xf numFmtId="0" fontId="3" fillId="0" borderId="0" xfId="2" applyAlignment="1">
      <x:alignment vertical="top"/>
    </x:xf>
    <x:xf numFmtId="164" fontId="8" fillId="0" borderId="3" xfId="0" applyNumberFormat="1" applyFont="1" applyBorder="1" applyAlignment="1">
      <x:alignment horizontal="center"/>
    </x:xf>
    <x:xf numFmtId="3" fontId="10" fillId="3" borderId="1" xfId="1" applyNumberFormat="1" applyFont="1" applyFill="1" applyAlignment="1" applyProtection="1">
      <x:alignment horizontal="center"/>
      <x:protection locked="0"/>
    </x:xf>
    <x:xf numFmtId="0" fontId="4" fillId="0" borderId="0" xfId="2" applyFont="1" applyAlignment="1">
      <x:alignment horizontal="centerContinuous"/>
    </x:xf>
    <x:xf numFmtId="0" fontId="3" fillId="0" borderId="0" xfId="2" applyAlignment="1">
      <x:alignment horizontal="centerContinuous"/>
    </x:xf>
    <x:xf numFmtId="14" fontId="7" fillId="0" borderId="0" xfId="0" applyNumberFormat="1" applyFont="1" applyAlignment="1">
      <x:alignment horizontal="left" indent="1"/>
    </x:xf>
    <x:xf numFmtId="0" fontId="4" fillId="0" borderId="0" xfId="4" applyFont="1"/>
    <x:xf numFmtId="0" fontId="3" fillId="0" borderId="0" xfId="4" applyFont="1"/>
    <x:xf numFmtId="0" fontId="12" fillId="4" borderId="4" xfId="4" applyFont="1" applyFill="1" applyBorder="1" applyAlignment="1">
      <x:alignment horizontal="center" vertical="center"/>
    </x:xf>
    <x:xf numFmtId="0" fontId="14" fillId="0" borderId="5" xfId="4" applyFont="1" applyBorder="1" applyAlignment="1">
      <x:alignment horizontal="center" vertical="center" wrapText="1"/>
    </x:xf>
    <x:xf numFmtId="0" fontId="14" fillId="0" borderId="6" xfId="4" applyFont="1" applyBorder="1" applyAlignment="1">
      <x:alignment horizontal="center" vertical="center" wrapText="1"/>
    </x:xf>
    <x:xf numFmtId="0" fontId="14" fillId="0" borderId="8" xfId="4" applyFont="1" applyBorder="1" applyAlignment="1">
      <x:alignment horizontal="center" vertical="center" wrapText="1"/>
    </x:xf>
    <x:xf numFmtId="0" fontId="14" fillId="0" borderId="9" xfId="4" applyFont="1" applyBorder="1" applyAlignment="1">
      <x:alignment horizontal="center" vertical="center" wrapText="1"/>
    </x:xf>
    <x:xf numFmtId="3" fontId="12" fillId="5" borderId="10" xfId="4" applyNumberFormat="1" applyFont="1" applyFill="1" applyBorder="1" applyAlignment="1">
      <x:alignment horizontal="center" vertical="center"/>
    </x:xf>
    <x:xf numFmtId="0" fontId="14" fillId="0" borderId="0" xfId="4" applyFont="1" applyAlignment="1">
      <x:alignment horizontal="center" vertical="center" wrapText="1"/>
    </x:xf>
    <x:xf numFmtId="14" fontId="3" fillId="0" borderId="0" xfId="0" applyNumberFormat="1" applyFont="1" applyAlignment="1">
      <x:alignment horizontal="center"/>
    </x:xf>
    <x:xf numFmtId="0" fontId="13" fillId="0" borderId="0" xfId="4" applyFont="1" applyAlignment="1">
      <x:alignment vertical="center" wrapText="1"/>
    </x:xf>
    <x:xf numFmtId="14" fontId="10" fillId="3" borderId="1" xfId="1" applyNumberFormat="1" applyFont="1" applyFill="1" applyAlignment="1" applyProtection="1">
      <x:alignment horizontal="center"/>
      <x:protection locked="0"/>
    </x:xf>
    <x:xf numFmtId="0" fontId="3" fillId="0" borderId="0" xfId="0" applyFont="1"/>
    <x:xf numFmtId="14" fontId="3" fillId="0" borderId="0" xfId="0" applyNumberFormat="1" applyFont="1"/>
    <x:xf numFmtId="0" fontId="4" fillId="0" borderId="0" xfId="0" applyFont="1"/>
    <x:xf numFmtId="0" fontId="4" fillId="0" borderId="0" xfId="2" applyFont="1" applyAlignment="1">
      <x:alignment horizontal="center"/>
    </x:xf>
    <x:xf numFmtId="0" fontId="3" fillId="0" borderId="0" xfId="2" applyAlignment="1">
      <x:alignment horizontal="center"/>
    </x:xf>
    <x:xf numFmtId="6" fontId="10" fillId="2" borderId="1" xfId="3" applyNumberFormat="1" applyFont="1" applyAlignment="1">
      <x:alignment horizontal="center"/>
    </x:xf>
    <x:xf numFmtId="0" fontId="5" fillId="0" borderId="0" xfId="2" applyFont="1" applyAlignment="1">
      <x:alignment horizontal="center"/>
    </x:xf>
    <x:xf numFmtId="0" fontId="3" fillId="0" borderId="0" xfId="0" applyFont="1" applyAlignment="1">
      <x:alignment horizontal="center"/>
    </x:xf>
    <x:xf numFmtId="3" fontId="3" fillId="0" borderId="0" xfId="0" applyNumberFormat="1" applyFont="1" applyAlignment="1">
      <x:alignment horizontal="center"/>
    </x:xf>
    <x:xf numFmtId="0" fontId="4" fillId="0" borderId="0" xfId="0" applyFont="1" applyAlignment="1">
      <x:alignment horizontal="center"/>
    </x:xf>
    <x:xf numFmtId="0" fontId="4" fillId="0" borderId="0" xfId="0" applyFont="1" applyAlignment="1">
      <x:alignment horizontal="center" wrapText="1"/>
    </x:xf>
    <x:xf numFmtId="0" fontId="3" fillId="0" borderId="0" xfId="0" applyFont="1" applyAlignment="1">
      <x:alignment wrapText="1"/>
    </x:xf>
    <x:xf numFmtId="4" fontId="3" fillId="6" borderId="0" xfId="0" applyNumberFormat="1" applyFont="1" applyFill="1" applyAlignment="1">
      <x:alignment horizontal="center"/>
    </x:xf>
    <x:xf numFmtId="0" fontId="3" fillId="6" borderId="0" xfId="0" applyFont="1" applyFill="1" applyAlignment="1">
      <x:alignment horizontal="center"/>
    </x:xf>
    <x:xf numFmtId="3" fontId="3" fillId="6" borderId="0" xfId="0" applyNumberFormat="1" applyFont="1" applyFill="1" applyAlignment="1">
      <x:alignment horizontal="center"/>
    </x:xf>
    <x:xf numFmtId="165" fontId="3" fillId="0" borderId="0" xfId="0" applyNumberFormat="1" applyFont="1" applyAlignment="1">
      <x:alignment horizontal="center"/>
    </x:xf>
    <x:xf numFmtId="14" fontId="3" fillId="6" borderId="0" xfId="0" applyNumberFormat="1" applyFont="1" applyFill="1" applyAlignment="1">
      <x:alignment horizontal="center"/>
    </x:xf>
    <x:xf numFmtId="0" fontId="3" fillId="0" borderId="0" xfId="0" quotePrefix="1" applyFont="1"/>
    <x:xf numFmtId="0" fontId="3" fillId="0" borderId="0" xfId="4" applyFont="1" applyAlignment="1">
      <x:alignment horizontal="center"/>
    </x:xf>
    <x:xf numFmtId="2" fontId="3" fillId="0" borderId="0" xfId="4" applyNumberFormat="1" applyFont="1" applyAlignment="1">
      <x:alignment horizontal="center"/>
    </x:xf>
    <x:xf numFmtId="166" fontId="3" fillId="0" borderId="0" xfId="4" applyNumberFormat="1" applyFont="1" applyAlignment="1">
      <x:alignment horizontal="center"/>
    </x:xf>
    <x:xf numFmtId="167" fontId="3" fillId="0" borderId="0" xfId="4" applyNumberFormat="1" applyFont="1" applyAlignment="1">
      <x:alignment horizontal="center"/>
    </x:xf>
    <x:xf numFmtId="4" fontId="3" fillId="0" borderId="0" xfId="4" applyNumberFormat="1" applyFont="1" applyAlignment="1">
      <x:alignment horizontal="center"/>
    </x:xf>
    <x:xf numFmtId="165" fontId="3" fillId="0" borderId="0" xfId="4" applyNumberFormat="1" applyFont="1" applyAlignment="1">
      <x:alignment horizontal="center"/>
    </x:xf>
    <x:xf numFmtId="1" fontId="3" fillId="0" borderId="0" xfId="4" applyNumberFormat="1" applyFont="1" applyAlignment="1">
      <x:alignment horizontal="center"/>
    </x:xf>
    <x:xf numFmtId="0" fontId="3" fillId="7" borderId="0" xfId="0" applyFont="1" applyFill="1" applyAlignment="1">
      <x:alignment horizontal="center"/>
    </x:xf>
    <x:xf numFmtId="6" fontId="3" fillId="6" borderId="0" xfId="0" applyNumberFormat="1" applyFont="1" applyFill="1" applyAlignment="1">
      <x:alignment horizontal="center"/>
    </x:xf>
    <x:xf numFmtId="0" fontId="4" fillId="0" borderId="3" xfId="0" applyFont="1" applyBorder="1" applyAlignment="1">
      <x:alignment horizontal="center" wrapText="1"/>
    </x:xf>
    <x:xf numFmtId="6" fontId="3" fillId="0" borderId="0" xfId="4" applyNumberFormat="1" applyFont="1" applyAlignment="1">
      <x:alignment horizontal="center"/>
    </x:xf>
    <x:xf numFmtId="3" fontId="3" fillId="0" borderId="0" xfId="4" applyNumberFormat="1" applyFont="1" applyAlignment="1">
      <x:alignment horizontal="center"/>
    </x:xf>
    <x:xf numFmtId="14" fontId="3" fillId="0" borderId="0" xfId="4" applyNumberFormat="1" applyFont="1" applyAlignment="1">
      <x:alignment horizontal="center"/>
    </x:xf>
    <x:xf numFmtId="168" fontId="3" fillId="0" borderId="0" xfId="4" applyNumberFormat="1" applyFont="1" applyAlignment="1">
      <x:alignment horizontal="center"/>
    </x:xf>
    <x:xf numFmtId="3" fontId="10" fillId="3" borderId="1" xfId="1" applyNumberFormat="1" applyFont="1" applyFill="1" applyAlignment="1" applyProtection="1">
      <x:alignment horizontal="left"/>
      <x:protection locked="0"/>
    </x:xf>
    <x:xf numFmtId="0" fontId="4" fillId="0" borderId="0" xfId="2" applyFont="1" applyAlignment="1">
      <x:alignment horizontal="center" wrapText="1"/>
    </x:xf>
    <x:xf numFmtId="6" fontId="12" fillId="5" borderId="10" xfId="4" applyNumberFormat="1" applyFont="1" applyFill="1" applyBorder="1" applyAlignment="1">
      <x:alignment horizontal="center" vertical="center"/>
    </x:xf>
    <x:xf numFmtId="0" fontId="11" fillId="8" borderId="0" xfId="4" applyFill="1" applyProtection="1">
      <x:protection locked="0"/>
    </x:xf>
    <x:xf numFmtId="0" fontId="15" fillId="10" borderId="0" xfId="4" applyFont="1" applyFill="1" applyAlignment="1">
      <x:alignment horizontal="centerContinuous" vertical="center"/>
    </x:xf>
    <x:xf numFmtId="0" fontId="16" fillId="8" borderId="0" xfId="4" applyFont="1" applyFill="1"/>
    <x:xf numFmtId="0" fontId="18" fillId="8" borderId="0" xfId="4" applyFont="1" applyFill="1" applyProtection="1">
      <x:protection locked="0"/>
    </x:xf>
    <x:xf numFmtId="14" fontId="12" fillId="5" borderId="10" xfId="4" applyNumberFormat="1" applyFont="1" applyFill="1" applyBorder="1" applyAlignment="1">
      <x:alignment horizontal="center" vertical="center"/>
    </x:xf>
    <x:xf numFmtId="0" fontId="16" fillId="8" borderId="0" xfId="0" applyFont="1" applyFill="1"/>
    <x:xf numFmtId="4" fontId="12" fillId="5" borderId="7" xfId="4" applyNumberFormat="1" applyFont="1" applyFill="1" applyBorder="1" applyAlignment="1">
      <x:alignment horizontal="center" vertical="center"/>
    </x:xf>
    <x:xf numFmtId="0" fontId="17" fillId="11" borderId="0" xfId="0" applyFont="1" applyFill="1" applyAlignment="1">
      <x:alignment horizontal="center" vertical="center"/>
    </x:xf>
    <x:xf numFmtId="0" fontId="11" fillId="8" borderId="0" xfId="4" applyFill="1" applyAlignment="1" applyProtection="1">
      <x:alignment horizontal="left" wrapText="1"/>
      <x:protection locked="0"/>
    </x:xf>
    <x:xf numFmtId="0" fontId="11" fillId="8" borderId="0" xfId="4" applyFill="1" applyAlignment="1" applyProtection="1">
      <x:alignment horizontal="left"/>
      <x:protection locked="0"/>
    </x:xf>
    <x:xf numFmtId="0" fontId="15" fillId="9" borderId="0" xfId="0" applyFont="1" applyFill="1" applyAlignment="1">
      <x:alignment horizontal="center" vertical="center"/>
    </x:xf>
    <x:xf numFmtId="0" fontId="17" fillId="11" borderId="11" xfId="0" applyFont="1" applyFill="1" applyBorder="1" applyAlignment="1">
      <x:alignment horizontal="center" vertical="center"/>
    </x:xf>
    <x:xf numFmtId="0" fontId="13" fillId="0" borderId="0" xfId="4" applyFont="1" applyAlignment="1">
      <x:alignment horizontal="left" vertical="center" wrapText="1"/>
    </x:xf>
    <x:xf fontId="19" fillId="0" borderId="0"/>
  </x:cellXfs>
  <x:cellStyles count="5">
    <x:cellStyle name="Input" xfId="1" builtinId="20"/>
    <x:cellStyle name="Input 2" xfId="3" xr:uid="{22FD9204-1E41-4A7B-86AE-A92048627490}"/>
    <x:cellStyle name="Normal" xfId="0" builtinId="0"/>
    <x:cellStyle name="Normal 2" xfId="2" xr:uid="{5186FBE0-BFEA-452C-8C8C-CECD6A134A40}"/>
    <x:cellStyle name="Normal 3" xfId="4" xr:uid="{F2548F3F-D6E9-471C-AB13-035DA276BA1E}"/>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4.xml"/><Relationship Id="rId13" Type="http://schemas.openxmlformats.org/officeDocument/2006/relationships/externalLink" Target="externalLinks/externalLink9.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3.xml"/><Relationship Id="rId12" Type="http://schemas.openxmlformats.org/officeDocument/2006/relationships/externalLink" Target="externalLinks/externalLink8.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externalLink" Target="externalLinks/externalLink7.xml"/><Relationship Id="rId5" Type="http://schemas.openxmlformats.org/officeDocument/2006/relationships/externalLink" Target="externalLinks/externalLink1.xml"/><Relationship Id="rId15" Type="http://schemas.openxmlformats.org/officeDocument/2006/relationships/externalLink" Target="externalLinks/externalLink11.xml"/><Relationship Id="rId10" Type="http://schemas.openxmlformats.org/officeDocument/2006/relationships/externalLink" Target="externalLinks/externalLink6.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externalLink" Target="externalLinks/externalLink5.xml"/><Relationship Id="rId14" Type="http://schemas.openxmlformats.org/officeDocument/2006/relationships/externalLink" Target="externalLinks/externalLink10.xml"/></Relationships>
</file>

<file path=xl/drawings/_rels/drawing1.xml.rels><?xml version="1.0" encoding="UTF-8" standalone="yes"?>
<Relationships xmlns="http://schemas.openxmlformats.org/package/2006/relationships"><Relationship Id="rId3" Type="http://schemas.openxmlformats.org/officeDocument/2006/relationships/hyperlink" Target="https://www.fmworldcup.com/" TargetMode="External"/><Relationship Id="rId2" Type="http://schemas.openxmlformats.org/officeDocument/2006/relationships/image" Target="../media/image1.png"/><Relationship Id="rId1" Type="http://schemas.openxmlformats.org/officeDocument/2006/relationships/hyperlink" Target="https://eller.arizona.edu/" TargetMode="External"/><Relationship Id="rId4" Type="http://schemas.openxmlformats.org/officeDocument/2006/relationships/image" Target="../media/image2.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oneCellAnchor>
    <xdr:from>
      <xdr:col>1</xdr:col>
      <xdr:colOff>104914</xdr:colOff>
      <xdr:row>3</xdr:row>
      <xdr:rowOff>3537</xdr:rowOff>
    </xdr:from>
    <xdr:ext cx="3068871" cy="814880"/>
    <xdr:pic>
      <xdr:nvPicPr>
        <xdr:cNvPr id="2" name="Picture 1">
          <a:hlinkClick xmlns:r="http://schemas.openxmlformats.org/officeDocument/2006/relationships" r:id="rId1"/>
          <a:extLst>
            <a:ext uri="{FF2B5EF4-FFF2-40B4-BE49-F238E27FC236}">
              <a16:creationId xmlns:a16="http://schemas.microsoft.com/office/drawing/2014/main" id="{A3C675CB-0362-4827-85FB-0642B3CC0AE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30364" y="759187"/>
          <a:ext cx="3068871" cy="814880"/>
        </a:xfrm>
        <a:prstGeom prst="rect">
          <a:avLst/>
        </a:prstGeom>
      </xdr:spPr>
    </xdr:pic>
    <xdr:clientData/>
  </xdr:oneCellAnchor>
  <xdr:oneCellAnchor>
    <xdr:from>
      <xdr:col>4</xdr:col>
      <xdr:colOff>2032000</xdr:colOff>
      <xdr:row>2</xdr:row>
      <xdr:rowOff>153399</xdr:rowOff>
    </xdr:from>
    <xdr:ext cx="3132811" cy="740681"/>
    <xdr:pic>
      <xdr:nvPicPr>
        <xdr:cNvPr id="3" name="Picture 2">
          <a:hlinkClick xmlns:r="http://schemas.openxmlformats.org/officeDocument/2006/relationships" r:id="rId3"/>
          <a:extLst>
            <a:ext uri="{FF2B5EF4-FFF2-40B4-BE49-F238E27FC236}">
              <a16:creationId xmlns:a16="http://schemas.microsoft.com/office/drawing/2014/main" id="{75CC81C3-962C-465C-9541-8CFDE940547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8210550" y="724899"/>
          <a:ext cx="3132811" cy="740681"/>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12</xdr:col>
      <xdr:colOff>441324</xdr:colOff>
      <xdr:row>0</xdr:row>
      <xdr:rowOff>100012</xdr:rowOff>
    </xdr:from>
    <xdr:to>
      <xdr:col>15</xdr:col>
      <xdr:colOff>578319</xdr:colOff>
      <xdr:row>2</xdr:row>
      <xdr:rowOff>177145</xdr:rowOff>
    </xdr:to>
    <xdr:pic>
      <xdr:nvPicPr>
        <xdr:cNvPr id="2" name="Picture 1">
          <a:extLst>
            <a:ext uri="{FF2B5EF4-FFF2-40B4-BE49-F238E27FC236}">
              <a16:creationId xmlns:a16="http://schemas.microsoft.com/office/drawing/2014/main" id="{81A08FC5-C74C-43C6-828A-D6A0C8F4825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434637" y="100012"/>
          <a:ext cx="2184870" cy="529571"/>
        </a:xfrm>
        <a:prstGeom prst="rect">
          <a:avLst/>
        </a:prstGeom>
      </xdr:spPr>
    </xdr:pic>
    <xdr:clientData/>
  </xdr:twoCellAnchor>
  <xdr:twoCellAnchor editAs="oneCell">
    <xdr:from>
      <xdr:col>1</xdr:col>
      <xdr:colOff>148590</xdr:colOff>
      <xdr:row>0</xdr:row>
      <xdr:rowOff>72204</xdr:rowOff>
    </xdr:from>
    <xdr:to>
      <xdr:col>3</xdr:col>
      <xdr:colOff>409176</xdr:colOff>
      <xdr:row>2</xdr:row>
      <xdr:rowOff>153161</xdr:rowOff>
    </xdr:to>
    <xdr:pic>
      <xdr:nvPicPr>
        <xdr:cNvPr id="3" name="Picture 2">
          <a:extLst>
            <a:ext uri="{FF2B5EF4-FFF2-40B4-BE49-F238E27FC236}">
              <a16:creationId xmlns:a16="http://schemas.microsoft.com/office/drawing/2014/main" id="{070AA145-2C39-4B34-AEB8-314A47DD579A}"/>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58140" y="72204"/>
          <a:ext cx="2579923" cy="53180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oneCellAnchor>
    <xdr:from>
      <xdr:col>1</xdr:col>
      <xdr:colOff>12887</xdr:colOff>
      <xdr:row>4</xdr:row>
      <xdr:rowOff>42023</xdr:rowOff>
    </xdr:from>
    <xdr:ext cx="6251976" cy="1628111"/>
    <xdr:pic>
      <xdr:nvPicPr>
        <xdr:cNvPr id="2" name="Picture 1">
          <a:extLst>
            <a:ext uri="{FF2B5EF4-FFF2-40B4-BE49-F238E27FC236}">
              <a16:creationId xmlns:a16="http://schemas.microsoft.com/office/drawing/2014/main" id="{94A346BA-87E1-47FF-93B1-07DEEEF93B65}"/>
            </a:ext>
          </a:extLst>
        </xdr:cNvPr>
        <xdr:cNvPicPr>
          <a:picLocks noChangeAspect="1"/>
        </xdr:cNvPicPr>
      </xdr:nvPicPr>
      <xdr:blipFill>
        <a:blip xmlns:r="http://schemas.openxmlformats.org/officeDocument/2006/relationships" r:embed="rId1"/>
        <a:stretch>
          <a:fillRect/>
        </a:stretch>
      </xdr:blipFill>
      <xdr:spPr>
        <a:xfrm>
          <a:off x="705037" y="1121523"/>
          <a:ext cx="6251976" cy="1628111"/>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David%20Brown\Box\MECC\MECC%202023\Case%20Development%20&amp;%20Related%20Files\August%202023\TimedExerciseTemplateV7_FantasyFootballV5.xlsm" TargetMode="External"/><Relationship Id="rId1" Type="http://schemas.openxmlformats.org/officeDocument/2006/relationships/externalLinkPath" Target="/Users/David%20Brown/Box/MECC/MECC%202023/Case%20Development%20&amp;%20Related%20Files/August%202023/TimedExerciseTemplateV7_FantasyFootballV5.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kudcb/Google%20Drive/Teaching/Excel%20Lab%20Course/Fall%202021/Class%20Sessions/Class%202%20-%20Shortcuts/KeyboardingWarmUp_StudentVersion_GradingTab.xlsm"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David%20Brown\Box\MECC\MECC%202023\Case%20Development%20&amp;%20Related%20Files\Sept%202023\Company%20XYZ%20-%20Compensation%20Model%20(Student%20Version)%20-%20MECC%20Edit%20-%20Published_9_11.xlsx" TargetMode="External"/><Relationship Id="rId1" Type="http://schemas.openxmlformats.org/officeDocument/2006/relationships/externalLinkPath" Target="/Users/David%20Brown/Box/MECC/MECC%202023/Case%20Development%20&amp;%20Related%20Files/Sept%202023/Company%20XYZ%20-%20Compensation%20Model%20(Student%20Version)%20-%20MECC%20Edit%20-%20Published_9_1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kudcb/Google%20Drive/Teaching/Financial%20Modeling/FIN%20413%20Spring%202022/Class%20Sessions/Class%2012%20-%20New/Financial%20Statement%20Exercises%203/TestTemplateV7_FinStatement3.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Users/kudcb/Google%20Drive/Teaching/Excel%20Lab%20Course/Fall%202021/Class%20Sessions/Class%203%20-%20Dynamic%20Models%20-%20Discounting/ShortcutWarmUp_StudentVersion_GradingTab.xlsm"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file:///C:\Users\David%20Brown\Box\MECC\MECC%202023\Case%20Development%20&amp;%20Related%20Files\April%202023\April%20Keyboarding\Excel%20Files\MECC%20April%20Keyboarding%20Challenge_DBrownV10.xlsm" TargetMode="External"/><Relationship Id="rId1" Type="http://schemas.openxmlformats.org/officeDocument/2006/relationships/externalLinkPath" Target="/Users/David%20Brown/Box/MECC/MECC%202023/Case%20Development%20&amp;%20Related%20Files/April%202023/April%20Keyboarding/Excel%20Files/MECC%20April%20Keyboarding%20Challenge_DBrownV10.xlsm"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kudcb/Google%20Drive/Teaching/Financial%20Modeling/Spring%202021/Class%20Sessions/Class%201%20-%20Course%20Intro/Keyboard%20Exercises%20UpdatedV2.xlsm"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DOCUME~1/ZACHGE~1/LOCALS~1/Temp/Excel%20Tips%20from%20Chris%20G%20(%232).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Users/kudcb/Downloads/Hurdles%20Challenge%20(Answers).xlsm"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file:///C:\Users\David%20Brown\Box\MECC\MECC%202023\Case%20Development%20&amp;%20Related%20Files\June%202023\May%20Sales%20&amp;%20Marketing\TimedExerciseTemplateV7_SalesCommissionTrackerV8.xlsm" TargetMode="External"/><Relationship Id="rId1" Type="http://schemas.openxmlformats.org/officeDocument/2006/relationships/externalLinkPath" Target="/Users/David%20Brown/Box/MECC/MECC%202023/Case%20Development%20&amp;%20Related%20Files/June%202023/May%20Sales%20&amp;%20Marketing/TimedExerciseTemplateV7_SalesCommissionTrackerV8.xlsm"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Users/kudcb/Google%20Drive/Teaching/Financial%20Modeling/Spring%202021/Class%20Sessions/Class%201%20-%20Course%20Intro/Excel%20Shortcut%20Challenge%20(NoMouseChecking).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structions"/>
      <sheetName val="Unblock Guide"/>
      <sheetName val="QB-RB-WR-TE Data"/>
      <sheetName val="Defense Data"/>
      <sheetName val="Kicker Data"/>
      <sheetName val="Case Questions"/>
      <sheetName val="Question Results"/>
      <sheetName val="BackgroundCalcs"/>
      <sheetName val="Output"/>
      <sheetName val="Grading Formulas"/>
      <sheetName val="Grading"/>
    </sheetNames>
    <sheetDataSet>
      <sheetData sheetId="0"/>
      <sheetData sheetId="1"/>
      <sheetData sheetId="2"/>
      <sheetData sheetId="3"/>
      <sheetData sheetId="4"/>
      <sheetData sheetId="5"/>
      <sheetData sheetId="6">
        <row r="6">
          <cell r="C6">
            <v>0</v>
          </cell>
        </row>
      </sheetData>
      <sheetData sheetId="7">
        <row r="2">
          <cell r="B2" t="str">
            <v>Cleaning Up Fantasy Football</v>
          </cell>
          <cell r="D2">
            <v>45107.411886574075</v>
          </cell>
        </row>
        <row r="5">
          <cell r="B5" t="str">
            <v>Numbers</v>
          </cell>
          <cell r="D5">
            <v>45107.580138888887</v>
          </cell>
        </row>
        <row r="8">
          <cell r="B8">
            <v>14</v>
          </cell>
        </row>
        <row r="26">
          <cell r="B26">
            <v>13</v>
          </cell>
          <cell r="D26">
            <v>13</v>
          </cell>
        </row>
        <row r="32">
          <cell r="B32">
            <v>6.7129629314877093E-4</v>
          </cell>
        </row>
      </sheetData>
      <sheetData sheetId="8"/>
      <sheetData sheetId="9"/>
      <sheetData sheetId="10"/>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Keyboard Warm Up 1"/>
      <sheetName val="Keyboard Warm Up 2"/>
      <sheetName val="Results"/>
      <sheetName val="Grading"/>
      <sheetName val="BackgroundCalcs"/>
      <sheetName val="Output"/>
    </sheetNames>
    <sheetDataSet>
      <sheetData sheetId="0"/>
      <sheetData sheetId="1">
        <row r="1">
          <cell r="A1" t="str">
            <v>Keyboarding Warm Up</v>
          </cell>
        </row>
        <row r="7">
          <cell r="D7">
            <v>1</v>
          </cell>
          <cell r="G7"/>
          <cell r="AC7">
            <v>4</v>
          </cell>
          <cell r="BR7">
            <v>17</v>
          </cell>
          <cell r="CQ7">
            <v>18</v>
          </cell>
        </row>
        <row r="11">
          <cell r="T11"/>
          <cell r="AB11"/>
          <cell r="AE11"/>
          <cell r="AN11"/>
        </row>
        <row r="12">
          <cell r="BD12">
            <v>11</v>
          </cell>
          <cell r="BN12">
            <v>12</v>
          </cell>
        </row>
        <row r="16">
          <cell r="G16"/>
          <cell r="M16"/>
        </row>
        <row r="17">
          <cell r="AE17"/>
        </row>
        <row r="18">
          <cell r="BN18">
            <v>13</v>
          </cell>
        </row>
        <row r="21">
          <cell r="AE21"/>
        </row>
        <row r="23">
          <cell r="D23" t="str">
            <v>˅</v>
          </cell>
          <cell r="M23"/>
        </row>
        <row r="25">
          <cell r="AE25"/>
        </row>
        <row r="29">
          <cell r="S29"/>
        </row>
        <row r="30">
          <cell r="AH30">
            <v>7</v>
          </cell>
          <cell r="AY30">
            <v>8</v>
          </cell>
          <cell r="BE30">
            <v>14</v>
          </cell>
          <cell r="BK30">
            <v>15</v>
          </cell>
        </row>
        <row r="31">
          <cell r="BR31" t="str">
            <v>˄</v>
          </cell>
          <cell r="BS31">
            <v>22</v>
          </cell>
          <cell r="CP31">
            <v>21</v>
          </cell>
        </row>
        <row r="38">
          <cell r="S38"/>
          <cell r="AB38"/>
        </row>
        <row r="53">
          <cell r="D53">
            <v>2</v>
          </cell>
          <cell r="AC53">
            <v>3</v>
          </cell>
          <cell r="AH53">
            <v>6</v>
          </cell>
          <cell r="AX53">
            <v>5</v>
          </cell>
          <cell r="AY53">
            <v>9</v>
          </cell>
          <cell r="BD53">
            <v>10</v>
          </cell>
          <cell r="BR53">
            <v>16</v>
          </cell>
          <cell r="BS53">
            <v>23</v>
          </cell>
          <cell r="CP53">
            <v>20</v>
          </cell>
          <cell r="CQ53">
            <v>19</v>
          </cell>
        </row>
      </sheetData>
      <sheetData sheetId="2"/>
      <sheetData sheetId="3"/>
      <sheetData sheetId="4"/>
      <sheetData sheetId="5">
        <row r="2">
          <cell r="S2">
            <v>0</v>
          </cell>
        </row>
      </sheetData>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structions"/>
      <sheetName val="Student Info"/>
      <sheetName val="Intro to Concept"/>
      <sheetName val="Market Benchmarking Data"/>
      <sheetName val="Case Questions"/>
      <sheetName val="Main Model"/>
      <sheetName val="Employee Detail Overview"/>
      <sheetName val="Grading"/>
      <sheetName val="Outpu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Financial Statements 3 Q1"/>
      <sheetName val="Q2"/>
      <sheetName val="Q3"/>
      <sheetName val="Results"/>
      <sheetName val="BackgroundCalcs"/>
      <sheetName val="Grading Formulas"/>
      <sheetName val="Grading"/>
      <sheetName val="Output"/>
    </sheetNames>
    <sheetDataSet>
      <sheetData sheetId="0"/>
      <sheetData sheetId="1"/>
      <sheetData sheetId="2"/>
      <sheetData sheetId="3"/>
      <sheetData sheetId="4"/>
      <sheetData sheetId="5"/>
      <sheetData sheetId="6"/>
      <sheetData sheetId="7"/>
      <sheetData sheetId="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ShortcutChallenge"/>
      <sheetName val="Results"/>
      <sheetName val="Grading"/>
      <sheetName val="BackgroundCalcs"/>
      <sheetName val="Output"/>
    </sheetNames>
    <sheetDataSet>
      <sheetData sheetId="0"/>
      <sheetData sheetId="1"/>
      <sheetData sheetId="2"/>
      <sheetData sheetId="3"/>
      <sheetData sheetId="4">
        <row r="5">
          <cell r="D5" t="str">
            <v>Shortcut Warm Up</v>
          </cell>
        </row>
        <row r="8">
          <cell r="D8" t="str">
            <v>12341234</v>
          </cell>
        </row>
        <row r="11">
          <cell r="D11" t="str">
            <v>asdf</v>
          </cell>
        </row>
        <row r="14">
          <cell r="D14">
            <v>1</v>
          </cell>
        </row>
        <row r="17">
          <cell r="F17">
            <v>14</v>
          </cell>
          <cell r="G17" t="e">
            <v>#N/A</v>
          </cell>
        </row>
        <row r="20">
          <cell r="F20">
            <v>38008</v>
          </cell>
        </row>
      </sheetData>
      <sheetData sheetId="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structions"/>
      <sheetName val="Unblock Guide"/>
      <sheetName val="Keyboarding Challenge"/>
      <sheetName val="BackgroundCalcs"/>
      <sheetName val="Results"/>
      <sheetName val="Grading"/>
      <sheetName val="Output"/>
      <sheetName val="Sheet4"/>
    </sheetNames>
    <sheetDataSet>
      <sheetData sheetId="0"/>
      <sheetData sheetId="1"/>
      <sheetData sheetId="2">
        <row r="103">
          <cell r="V103" t="str">
            <v>-------</v>
          </cell>
        </row>
      </sheetData>
      <sheetData sheetId="3">
        <row r="2">
          <cell r="F2">
            <v>45029.411990740744</v>
          </cell>
        </row>
        <row r="50">
          <cell r="D50" t="str">
            <v>-------</v>
          </cell>
        </row>
        <row r="51">
          <cell r="D51" t="str">
            <v>XXXXX</v>
          </cell>
        </row>
      </sheetData>
      <sheetData sheetId="4"/>
      <sheetData sheetId="5"/>
      <sheetData sheetId="6"/>
      <sheetData sheetId="7"/>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Keyboard Exercise 1"/>
      <sheetName val="Keyboard Exercise 2"/>
      <sheetName val="Keyboard Exercise 3"/>
      <sheetName val="Keyboard Exercise 4"/>
      <sheetName val="calc"/>
      <sheetName val="Results"/>
    </sheetNames>
    <sheetDataSet>
      <sheetData sheetId="0"/>
      <sheetData sheetId="1"/>
      <sheetData sheetId="2"/>
      <sheetData sheetId="3" refreshError="1"/>
      <sheetData sheetId="4">
        <row r="3">
          <cell r="G3">
            <v>44127.436469907407</v>
          </cell>
        </row>
        <row r="4">
          <cell r="D4" t="b">
            <v>1</v>
          </cell>
        </row>
        <row r="5">
          <cell r="D5" t="b">
            <v>1</v>
          </cell>
        </row>
        <row r="6">
          <cell r="D6" t="b">
            <v>1</v>
          </cell>
          <cell r="G6">
            <v>-44127.436469907407</v>
          </cell>
        </row>
        <row r="7">
          <cell r="D7" t="b">
            <v>1</v>
          </cell>
        </row>
        <row r="8">
          <cell r="D8" t="b">
            <v>1</v>
          </cell>
        </row>
        <row r="9">
          <cell r="D9" t="b">
            <v>1</v>
          </cell>
        </row>
        <row r="10">
          <cell r="D10" t="b">
            <v>1</v>
          </cell>
        </row>
        <row r="11">
          <cell r="D11" t="b">
            <v>1</v>
          </cell>
        </row>
        <row r="12">
          <cell r="D12" t="b">
            <v>1</v>
          </cell>
        </row>
        <row r="13">
          <cell r="D13" t="b">
            <v>1</v>
          </cell>
        </row>
        <row r="14">
          <cell r="D14" t="b">
            <v>1</v>
          </cell>
        </row>
        <row r="15">
          <cell r="D15" t="b">
            <v>1</v>
          </cell>
        </row>
        <row r="16">
          <cell r="D16" t="b">
            <v>1</v>
          </cell>
        </row>
        <row r="17">
          <cell r="D17" t="b">
            <v>1</v>
          </cell>
        </row>
        <row r="18">
          <cell r="D18" t="b">
            <v>1</v>
          </cell>
        </row>
        <row r="19">
          <cell r="D19" t="b">
            <v>1</v>
          </cell>
        </row>
        <row r="20">
          <cell r="D20" t="b">
            <v>1</v>
          </cell>
        </row>
        <row r="21">
          <cell r="D21" t="b">
            <v>1</v>
          </cell>
        </row>
      </sheetData>
      <sheetData sheetId="5"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2"/>
      <sheetName val="Did you know"/>
      <sheetName val="Fixing Annoyances Full Menus"/>
      <sheetName val="Fixing Annoyances PT Formulas"/>
      <sheetName val="Custom Numeric Formatting"/>
      <sheetName val="Conditional Formatting Tricks"/>
      <sheetName val="Dynamic Ranges"/>
      <sheetName val="Dynamic Ranges and Charts"/>
      <sheetName val="Charts with Custom Symbols"/>
      <sheetName val="Creating Simple UIs"/>
    </sheetNames>
    <sheetDataSet>
      <sheetData sheetId="0"/>
      <sheetData sheetId="1"/>
      <sheetData sheetId="2"/>
      <sheetData sheetId="3"/>
      <sheetData sheetId="4"/>
      <sheetData sheetId="5"/>
      <sheetData sheetId="6">
        <row r="5">
          <cell r="B5" t="str">
            <v>Name</v>
          </cell>
        </row>
      </sheetData>
      <sheetData sheetId="7">
        <row r="5">
          <cell r="B5" t="str">
            <v>Name</v>
          </cell>
        </row>
        <row r="30">
          <cell r="D30">
            <v>14</v>
          </cell>
        </row>
      </sheetData>
      <sheetData sheetId="8"/>
      <sheetData sheetId="9"/>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First"/>
      <sheetName val="Grading"/>
      <sheetName val="Second"/>
      <sheetName val="calc"/>
      <sheetName val="Results"/>
      <sheetName val="Output"/>
    </sheetNames>
    <sheetDataSet>
      <sheetData sheetId="0">
        <row r="3">
          <cell r="B3" t="str">
            <v>Start here</v>
          </cell>
        </row>
      </sheetData>
      <sheetData sheetId="1"/>
      <sheetData sheetId="2">
        <row r="1">
          <cell r="A1" t="str">
            <v>H</v>
          </cell>
        </row>
      </sheetData>
      <sheetData sheetId="3">
        <row r="3">
          <cell r="F3">
            <v>0</v>
          </cell>
        </row>
        <row r="7">
          <cell r="G7">
            <v>35.000000009313226</v>
          </cell>
        </row>
      </sheetData>
      <sheetData sheetId="4"/>
      <sheetData sheetId="5"/>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structions"/>
      <sheetName val="Case Details"/>
      <sheetName val="Sales Data"/>
      <sheetName val="Commission Calculator 1"/>
      <sheetName val="Commission Calculator 2"/>
      <sheetName val="Team Commissions"/>
      <sheetName val="Timed Results"/>
      <sheetName val="Question Results"/>
      <sheetName val="BackgroundCalcs"/>
      <sheetName val="Output"/>
      <sheetName val="Grading Formulas"/>
      <sheetName val="Grading"/>
    </sheetNames>
    <sheetDataSet>
      <sheetData sheetId="0"/>
      <sheetData sheetId="1"/>
      <sheetData sheetId="2"/>
      <sheetData sheetId="3"/>
      <sheetData sheetId="4"/>
      <sheetData sheetId="5"/>
      <sheetData sheetId="6"/>
      <sheetData sheetId="7">
        <row r="6">
          <cell r="C6">
            <v>27</v>
          </cell>
        </row>
      </sheetData>
      <sheetData sheetId="8">
        <row r="2">
          <cell r="D2">
            <v>44221.658252314817</v>
          </cell>
        </row>
        <row r="26">
          <cell r="B26">
            <v>27</v>
          </cell>
        </row>
      </sheetData>
      <sheetData sheetId="9"/>
      <sheetData sheetId="10"/>
      <sheetData sheetId="1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ortcutChallenge"/>
      <sheetName val="Results"/>
      <sheetName val="calc"/>
      <sheetName val="log"/>
    </sheetNames>
    <sheetDataSet>
      <sheetData sheetId="0" refreshError="1"/>
      <sheetData sheetId="1" refreshError="1"/>
      <sheetData sheetId="2">
        <row r="11">
          <cell r="B11">
            <v>-251732499.72570854</v>
          </cell>
        </row>
      </sheetData>
      <sheetData sheetId="3"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7B12D1C1-502C-42E0-A673-C3048EF6FAB7}" mc:Ignorable="x14ac xr xr2 xr3">
  <x:sheetPr codeName="Sheet1">
    <x:tabColor theme="8" tint="0.59999389629810485"/>
  </x:sheetPr>
  <x:dimension ref="A1:J59"/>
  <x:sheetViews>
    <x:sheetView tabSelected="1" zoomScaleNormal="100" workbookViewId="0"/>
  </x:sheetViews>
  <x:sheetFormatPr defaultColWidth="0" defaultRowHeight="0" customHeight="1" zeroHeight="1" x14ac:dyDescent="0.35"/>
  <x:cols>
    <x:col min="1" max="1" width="3.34765625" style="59" customWidth="1"/>
    <x:col min="2" max="3" width="21" style="59" customWidth="1"/>
    <x:col min="4" max="4" width="3.296875" style="59" customWidth="1"/>
    <x:col min="5" max="6" width="20.6484375" style="59" customWidth="1"/>
    <x:col min="7" max="7" width="4.84765625" style="59" customWidth="1"/>
    <x:col min="8" max="16384" width="4.84765625" style="59" hidden="1"/>
  </x:cols>
  <x:sheetData>
    <x:row r="1" spans="1:10" ht="14.5" x14ac:dyDescent="0.35">
      <x:c r="A1" s="59">
        <x:v>1</x:v>
      </x:c>
    </x:row>
    <x:row r="2" spans="1:10" ht="31" x14ac:dyDescent="0.35">
      <x:c r="B2" s="69" t="s">
        <x:v>1590</x:v>
      </x:c>
      <x:c r="C2" s="69"/>
      <x:c r="D2" s="69"/>
      <x:c r="E2" s="69"/>
      <x:c r="F2" s="69"/>
      <x:c r="H2" s="60"/>
      <x:c r="I2" s="60"/>
      <x:c r="J2" s="60"/>
    </x:row>
    <x:row r="3" spans="1:10" ht="14.5" x14ac:dyDescent="0.35">
      <x:c r="B3" s="61"/>
      <x:c r="C3" s="61"/>
      <x:c r="D3" s="61"/>
      <x:c r="E3" s="61"/>
      <x:c r="F3" s="61"/>
    </x:row>
    <x:row r="4" spans="1:10" ht="14.5" x14ac:dyDescent="0.35">
      <x:c r="B4" s="61"/>
      <x:c r="C4" s="61"/>
      <x:c r="D4" s="61"/>
      <x:c r="E4" s="61"/>
      <x:c r="F4" s="61"/>
    </x:row>
    <x:row r="5" spans="1:10" ht="14.5" x14ac:dyDescent="0.35">
      <x:c r="B5" s="61"/>
      <x:c r="C5" s="61"/>
      <x:c r="D5" s="61"/>
      <x:c r="E5" s="61"/>
      <x:c r="F5" s="61"/>
    </x:row>
    <x:row r="6" spans="1:10" ht="14.5" x14ac:dyDescent="0.35">
      <x:c r="B6" s="61"/>
      <x:c r="C6" s="61"/>
      <x:c r="D6" s="61"/>
      <x:c r="E6" s="61"/>
      <x:c r="F6" s="61"/>
    </x:row>
    <x:row r="7" spans="1:10" ht="14.5" x14ac:dyDescent="0.35">
      <x:c r="B7" s="61"/>
      <x:c r="C7" s="61"/>
      <x:c r="D7" s="61"/>
      <x:c r="E7" s="61"/>
      <x:c r="F7" s="61"/>
    </x:row>
    <x:row r="8" spans="1:10" ht="14.5" x14ac:dyDescent="0.35">
      <x:c r="B8" s="61"/>
      <x:c r="C8" s="61"/>
      <x:c r="D8" s="61"/>
      <x:c r="E8" s="61"/>
      <x:c r="F8" s="61"/>
    </x:row>
    <x:row r="9" spans="1:10" ht="22.5" x14ac:dyDescent="0.35">
      <x:c r="B9" s="66" t="s">
        <x:v>1598</x:v>
      </x:c>
      <x:c r="C9" s="66"/>
      <x:c r="D9" s="66"/>
      <x:c r="E9" s="66"/>
      <x:c r="F9" s="66"/>
    </x:row>
    <x:row r="10" spans="1:10" ht="14.5" x14ac:dyDescent="0.35"/>
    <x:row r="11" spans="1:10" ht="22.5" x14ac:dyDescent="0.35">
      <x:c r="B11" s="66" t="s">
        <x:v>1591</x:v>
      </x:c>
      <x:c r="C11" s="66"/>
      <x:c r="D11" s="66"/>
      <x:c r="E11" s="66"/>
      <x:c r="F11" s="66"/>
    </x:row>
    <x:row r="12" spans="1:10" ht="14.5" x14ac:dyDescent="0.35"/>
    <x:row r="13" spans="1:10" ht="43.5" customHeight="1" x14ac:dyDescent="0.35">
      <x:c r="A13" s="62"/>
      <x:c r="B13" s="67" t="s">
        <x:v>1592</x:v>
      </x:c>
      <x:c r="C13" s="68"/>
      <x:c r="D13" s="68"/>
      <x:c r="E13" s="68"/>
      <x:c r="F13" s="68"/>
    </x:row>
    <x:row r="14" spans="1:10" ht="14.5" x14ac:dyDescent="0.35">
      <x:c r="A14" s="62"/>
    </x:row>
    <x:row r="15" spans="1:10" ht="22.5" x14ac:dyDescent="0.35">
      <x:c r="B15" s="66" t="s">
        <x:v>1593</x:v>
      </x:c>
      <x:c r="C15" s="66"/>
      <x:c r="D15" s="66"/>
      <x:c r="E15" s="66"/>
      <x:c r="F15" s="66"/>
    </x:row>
    <x:row r="16" spans="1:10" ht="14.5" x14ac:dyDescent="0.35"/>
    <x:row r="17" spans="1:6" ht="145.5" customHeight="1" x14ac:dyDescent="0.35">
      <x:c r="A17" s="62"/>
      <x:c r="B17" s="67" t="s">
        <x:v>1594</x:v>
      </x:c>
      <x:c r="C17" s="68"/>
      <x:c r="D17" s="68"/>
      <x:c r="E17" s="68"/>
      <x:c r="F17" s="68"/>
    </x:row>
    <x:row r="18" spans="1:6" ht="14.5" x14ac:dyDescent="0.35">
      <x:c r="A18" s="62"/>
    </x:row>
    <x:row r="19" spans="1:6" ht="22.5" x14ac:dyDescent="0.35">
      <x:c r="B19" s="66" t="s">
        <x:v>1595</x:v>
      </x:c>
      <x:c r="C19" s="66"/>
      <x:c r="D19" s="66"/>
      <x:c r="E19" s="66"/>
      <x:c r="F19" s="66"/>
    </x:row>
    <x:row r="20" spans="1:6" ht="14.5" x14ac:dyDescent="0.35"/>
    <x:row r="21" spans="1:6" ht="74" customHeight="1" x14ac:dyDescent="0.35">
      <x:c r="A21" s="62"/>
      <x:c r="B21" s="67" t="s">
        <x:v>1596</x:v>
      </x:c>
      <x:c r="C21" s="68"/>
      <x:c r="D21" s="68"/>
      <x:c r="E21" s="68"/>
      <x:c r="F21" s="68"/>
    </x:row>
    <x:row r="22" spans="1:6" ht="14.5" x14ac:dyDescent="0.35"/>
    <x:row r="23" spans="1:6" ht="14.5" x14ac:dyDescent="0.35"/>
    <x:row r="24" spans="1:6" ht="14.5" x14ac:dyDescent="0.35"/>
    <x:row r="25" spans="1:6" ht="14.5" x14ac:dyDescent="0.35"/>
    <x:row r="26" spans="1:6" ht="14.5" x14ac:dyDescent="0.35"/>
    <x:row r="27" spans="1:6" ht="14.5" x14ac:dyDescent="0.35"/>
    <x:row r="28" spans="1:6" ht="14.5" x14ac:dyDescent="0.35"/>
    <x:row r="29" spans="1:6" ht="14.5" x14ac:dyDescent="0.35"/>
    <x:row r="30" spans="1:6" ht="14.5" x14ac:dyDescent="0.35"/>
    <x:row r="31" spans="1:6" ht="14.5" x14ac:dyDescent="0.35"/>
    <x:row r="32" spans="1:6" ht="14.5" x14ac:dyDescent="0.35"/>
    <x:row r="33" ht="14.5" x14ac:dyDescent="0.35"/>
    <x:row r="34" ht="14.5" x14ac:dyDescent="0.35"/>
    <x:row r="35" ht="14.5" customHeight="1" x14ac:dyDescent="0.35"/>
    <x:row r="36" ht="14.5" customHeight="1" x14ac:dyDescent="0.35"/>
    <x:row r="37" ht="14.5" customHeight="1" x14ac:dyDescent="0.35"/>
    <x:row r="38" ht="14.5" customHeight="1" x14ac:dyDescent="0.35"/>
    <x:row r="39" ht="14.5" customHeight="1" x14ac:dyDescent="0.35"/>
    <x:row r="40" ht="14.5" customHeight="1" x14ac:dyDescent="0.35"/>
    <x:row r="41" ht="14.5" customHeight="1" x14ac:dyDescent="0.35"/>
    <x:row r="42" ht="14.5" customHeight="1" x14ac:dyDescent="0.35"/>
    <x:row r="43" ht="14.5" customHeight="1" x14ac:dyDescent="0.35"/>
    <x:row r="44" ht="14.5" customHeight="1" x14ac:dyDescent="0.35"/>
    <x:row r="45" ht="14.5" customHeight="1" x14ac:dyDescent="0.35"/>
    <x:row r="46" ht="14.5" customHeight="1" x14ac:dyDescent="0.35"/>
    <x:row r="47" ht="14.5" customHeight="1" x14ac:dyDescent="0.35"/>
    <x:row r="48" ht="14.5" customHeight="1" x14ac:dyDescent="0.35"/>
    <x:row r="49" ht="14.5" customHeight="1" x14ac:dyDescent="0.35"/>
    <x:row r="50" ht="14.5" customHeight="1" x14ac:dyDescent="0.35"/>
    <x:row r="51" ht="14.5" customHeight="1" x14ac:dyDescent="0.35"/>
    <x:row r="52" ht="14.5" customHeight="1" x14ac:dyDescent="0.35"/>
    <x:row r="53" ht="14.5" customHeight="1" x14ac:dyDescent="0.35"/>
    <x:row r="54" ht="14.5" customHeight="1" x14ac:dyDescent="0.35"/>
    <x:row r="55" ht="14.5" customHeight="1" x14ac:dyDescent="0.35"/>
    <x:row r="56" ht="14.5" customHeight="1" x14ac:dyDescent="0.35"/>
    <x:row r="57" ht="14.5" customHeight="1" x14ac:dyDescent="0.35"/>
    <x:row r="58" ht="14.5" customHeight="1" x14ac:dyDescent="0.35"/>
    <x:row r="59" ht="14.5" customHeight="1" x14ac:dyDescent="0.35"/>
    <x:row r="1000">
      <x:c r="XX1000" s="72" t="n">
        <x:v>125713</x:v>
      </x:c>
    </x:row>
  </x:sheetData>
  <x:mergeCells count="8">
    <x:mergeCell ref="B19:F19"/>
    <x:mergeCell ref="B21:F21"/>
    <x:mergeCell ref="B2:F2"/>
    <x:mergeCell ref="B9:F9"/>
    <x:mergeCell ref="B11:F11"/>
    <x:mergeCell ref="B13:F13"/>
    <x:mergeCell ref="B15:F15"/>
    <x:mergeCell ref="B17:F17"/>
  </x:mergeCells>
  <x:pageMargins left="0.7" right="0.7" top="0.75" bottom="0.75" header="0.3" footer="0.3"/>
  <x:pageSetup orientation="portrait" r:id="rId1"/>
  <x:drawing r:id="rId2"/>
</x:worksheet>
</file>

<file path=xl/worksheets/sheet2.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C613F3D7-8409-4419-B4CE-6B6AD47FB50E}" mc:Ignorable="x14ac xr xr2 xr3">
  <x:sheetPr codeName="Sheet2">
    <x:tabColor theme="8" tint="0.59999389629810485"/>
  </x:sheetPr>
  <x:dimension ref="B1:P1445"/>
  <x:sheetViews>
    <x:sheetView showGridLines="0" zoomScale="80" zoomScaleNormal="80" workbookViewId="0"/>
  </x:sheetViews>
  <x:sheetFormatPr defaultColWidth="5.046875" defaultRowHeight="15.5" x14ac:dyDescent="0.35"/>
  <x:cols>
    <x:col min="1" max="1" width="1.546875" style="3" customWidth="1"/>
    <x:col min="2" max="2" width="12.94921875" style="1" customWidth="1"/>
    <x:col min="3" max="3" width="5.296875" style="2" customWidth="1"/>
    <x:col min="4" max="4" width="6.09765625" style="3" customWidth="1"/>
    <x:col min="5" max="5" width="1.546875" style="3" customWidth="1"/>
    <x:col min="6" max="6" width="24.1484375" style="3" bestFit="1" customWidth="1"/>
    <x:col min="7" max="7" width="7.25" style="3" customWidth="1"/>
    <x:col min="8" max="8" width="1.546875" style="3" customWidth="1"/>
    <x:col min="9" max="10" width="7.046875" style="3" customWidth="1"/>
    <x:col min="11" max="11" width="1.546875" style="3" customWidth="1"/>
    <x:col min="12" max="12" width="7.5" style="3" bestFit="1" customWidth="1"/>
    <x:col min="13" max="13" width="6.796875" style="3" bestFit="1" customWidth="1"/>
    <x:col min="14" max="14" width="1.546875" style="3" customWidth="1"/>
    <x:col min="15" max="15" width="7.75" style="3" customWidth="1"/>
    <x:col min="16" max="16" width="7.09765625" style="3" bestFit="1" customWidth="1"/>
    <x:col min="17" max="16384" width="5.046875" style="3"/>
  </x:cols>
  <x:sheetData>
    <x:row r="1" spans="2:16" ht="12.75" customHeight="1" x14ac:dyDescent="0.35"/>
    <x:row r="2" spans="2:16" ht="23.25" customHeight="1" x14ac:dyDescent="0.55000000000000004">
      <x:c r="B2" s="4" t="s">
        <x:v>101</x:v>
      </x:c>
      <x:c r="C2" s="4"/>
      <x:c r="D2" s="4"/>
      <x:c r="E2" s="4"/>
      <x:c r="F2" s="4"/>
      <x:c r="G2" s="4"/>
      <x:c r="H2" s="4"/>
      <x:c r="I2" s="4"/>
      <x:c r="J2" s="4"/>
      <x:c r="K2" s="4"/>
      <x:c r="L2" s="4"/>
      <x:c r="M2" s="4"/>
      <x:c r="N2" s="4"/>
      <x:c r="O2" s="4"/>
      <x:c r="P2" s="10"/>
    </x:row>
    <x:row r="3" spans="2:16" s="6" customFormat="1" ht="18.75" customHeight="1" thickBot="1" x14ac:dyDescent="0.65">
      <x:c r="B3" s="5" t="s">
        <x:v>19</x:v>
      </x:c>
      <x:c r="C3" s="5"/>
      <x:c r="D3" s="5"/>
      <x:c r="E3" s="5"/>
      <x:c r="F3" s="5"/>
      <x:c r="G3" s="5"/>
      <x:c r="H3" s="5"/>
      <x:c r="I3" s="5"/>
      <x:c r="J3" s="5"/>
      <x:c r="K3" s="5"/>
      <x:c r="L3" s="5"/>
      <x:c r="M3" s="5"/>
      <x:c r="N3" s="5"/>
      <x:c r="O3" s="5"/>
      <x:c r="P3" s="5"/>
    </x:row>
    <x:row r="5" spans="2:16" ht="37" customHeight="1" x14ac:dyDescent="0.35">
      <x:c r="B5" s="1" t="s">
        <x:v>20</x:v>
      </x:c>
      <x:c r="C5" s="27" t="s">
        <x:v>21</x:v>
      </x:c>
      <x:c r="D5" s="27" t="s">
        <x:v>22</x:v>
      </x:c>
      <x:c r="F5" s="7" t="s">
        <x:v>122</x:v>
      </x:c>
      <x:c r="G5" s="7" t="s">
        <x:v>1</x:v>
      </x:c>
      <x:c r="I5" s="27" t="s">
        <x:v>80</x:v>
      </x:c>
      <x:c r="J5" s="57" t="s">
        <x:v>1579</x:v>
      </x:c>
      <x:c r="L5" s="1" t="s">
        <x:v>3</x:v>
      </x:c>
      <x:c r="M5" s="1" t="s">
        <x:v>14</x:v>
      </x:c>
      <x:c r="O5" s="27" t="s">
        <x:v>61</x:v>
      </x:c>
      <x:c r="P5" s="27" t="s">
        <x:v>79</x:v>
      </x:c>
    </x:row>
    <x:row r="6" spans="2:16" x14ac:dyDescent="0.35">
      <x:c r="B6" s="3" t="s">
        <x:v>51</x:v>
      </x:c>
      <x:c r="C6" s="30" t="s">
        <x:v>52</x:v>
      </x:c>
      <x:c r="D6" s="23">
        <x:v>45292</x:v>
      </x:c>
      <x:c r="F6" s="56" t="s">
        <x:v>144</x:v>
      </x:c>
      <x:c r="G6" s="23">
        <x:v>37294</x:v>
      </x:c>
      <x:c r="I6" s="23">
        <x:v>45292</x:v>
      </x:c>
      <x:c r="J6" s="8" t="s">
        <x:v>82</x:v>
      </x:c>
      <x:c r="L6" s="8" t="s">
        <x:v>4</x:v>
      </x:c>
      <x:c r="M6" s="8" t="s">
        <x:v>15</x:v>
      </x:c>
      <x:c r="O6" s="8">
        <x:v>1</x:v>
      </x:c>
      <x:c r="P6" s="8" t="s">
        <x:v>23</x:v>
      </x:c>
    </x:row>
    <x:row r="7" spans="2:16" x14ac:dyDescent="0.35">
      <x:c r="B7" s="3" t="s">
        <x:v>98</x:v>
      </x:c>
      <x:c r="C7" s="30" t="s">
        <x:v>100</x:v>
      </x:c>
      <x:c r="D7" s="29">
        <x:v>3</x:v>
      </x:c>
      <x:c r="F7" s="56" t="s">
        <x:v>145</x:v>
      </x:c>
      <x:c r="G7" s="23">
        <x:v>38038</x:v>
      </x:c>
      <x:c r="I7" s="23">
        <x:v>45293</x:v>
      </x:c>
      <x:c r="J7" s="8" t="s">
        <x:v>82</x:v>
      </x:c>
      <x:c r="L7" s="8" t="s">
        <x:v>2</x:v>
      </x:c>
      <x:c r="M7" s="8" t="s">
        <x:v>15</x:v>
      </x:c>
      <x:c r="O7" s="8">
        <x:v>2</x:v>
      </x:c>
      <x:c r="P7" s="8" t="s">
        <x:v>24</x:v>
      </x:c>
    </x:row>
    <x:row r="8" spans="2:16" x14ac:dyDescent="0.35">
      <x:c r="B8" s="3" t="s">
        <x:v>99</x:v>
      </x:c>
      <x:c r="C8" s="30" t="s">
        <x:v>100</x:v>
      </x:c>
      <x:c r="D8" s="29">
        <x:v>20</x:v>
      </x:c>
      <x:c r="F8" s="56" t="s">
        <x:v>146</x:v>
      </x:c>
      <x:c r="G8" s="23">
        <x:v>37157</x:v>
      </x:c>
      <x:c r="I8" s="23">
        <x:v>45294</x:v>
      </x:c>
      <x:c r="J8" s="8" t="s">
        <x:v>82</x:v>
      </x:c>
      <x:c r="L8" s="8" t="s">
        <x:v>5</x:v>
      </x:c>
      <x:c r="M8" s="8" t="s">
        <x:v>15</x:v>
      </x:c>
      <x:c r="O8" s="8">
        <x:v>3</x:v>
      </x:c>
      <x:c r="P8" s="8" t="s">
        <x:v>25</x:v>
      </x:c>
    </x:row>
    <x:row r="9" spans="2:16" x14ac:dyDescent="0.35">
      <x:c r="F9" s="56" t="s">
        <x:v>147</x:v>
      </x:c>
      <x:c r="G9" s="23">
        <x:v>38226</x:v>
      </x:c>
      <x:c r="I9" s="23">
        <x:v>45295</x:v>
      </x:c>
      <x:c r="J9" s="8" t="s">
        <x:v>82</x:v>
      </x:c>
      <x:c r="L9" s="8" t="s">
        <x:v>6</x:v>
      </x:c>
      <x:c r="M9" s="8" t="s">
        <x:v>16</x:v>
      </x:c>
      <x:c r="O9" s="8">
        <x:v>4</x:v>
      </x:c>
      <x:c r="P9" s="8" t="s">
        <x:v>26</x:v>
      </x:c>
    </x:row>
    <x:row r="10" spans="2:16" x14ac:dyDescent="0.35">
      <x:c r="B10" s="3"/>
      <x:c r="C10" s="3"/>
      <x:c r="F10" s="56" t="s">
        <x:v>148</x:v>
      </x:c>
      <x:c r="G10" s="23">
        <x:v>38046</x:v>
      </x:c>
      <x:c r="I10" s="23">
        <x:v>45296</x:v>
      </x:c>
      <x:c r="J10" s="8" t="s">
        <x:v>82</x:v>
      </x:c>
      <x:c r="L10" s="8" t="s">
        <x:v>7</x:v>
      </x:c>
      <x:c r="M10" s="8" t="s">
        <x:v>16</x:v>
      </x:c>
      <x:c r="O10" s="8">
        <x:v>5</x:v>
      </x:c>
      <x:c r="P10" s="8" t="s">
        <x:v>27</x:v>
      </x:c>
    </x:row>
    <x:row r="11" spans="2:16" x14ac:dyDescent="0.35">
      <x:c r="F11" s="56" t="s">
        <x:v>149</x:v>
      </x:c>
      <x:c r="G11" s="23">
        <x:v>37001</x:v>
      </x:c>
      <x:c r="I11" s="23">
        <x:v>45297</x:v>
      </x:c>
      <x:c r="J11" s="8" t="s">
        <x:v>82</x:v>
      </x:c>
      <x:c r="L11" s="8" t="s">
        <x:v>8</x:v>
      </x:c>
      <x:c r="M11" s="8" t="s">
        <x:v>17</x:v>
      </x:c>
      <x:c r="O11" s="8">
        <x:v>6</x:v>
      </x:c>
      <x:c r="P11" s="8" t="s">
        <x:v>28</x:v>
      </x:c>
    </x:row>
    <x:row r="12" spans="2:16" x14ac:dyDescent="0.35">
      <x:c r="C12" s="9"/>
      <x:c r="D12" s="28"/>
      <x:c r="F12" s="56" t="s">
        <x:v>150</x:v>
      </x:c>
      <x:c r="G12" s="23">
        <x:v>37083</x:v>
      </x:c>
      <x:c r="I12" s="23">
        <x:v>45298</x:v>
      </x:c>
      <x:c r="J12" s="8" t="s">
        <x:v>82</x:v>
      </x:c>
      <x:c r="L12" s="8" t="s">
        <x:v>9</x:v>
      </x:c>
      <x:c r="M12" s="8" t="s">
        <x:v>17</x:v>
      </x:c>
      <x:c r="O12" s="8">
        <x:v>7</x:v>
      </x:c>
      <x:c r="P12" s="8" t="s">
        <x:v>29</x:v>
      </x:c>
    </x:row>
    <x:row r="13" spans="2:16" x14ac:dyDescent="0.35">
      <x:c r="B13" s="11"/>
      <x:c r="C13" s="3"/>
      <x:c r="F13" s="56" t="s">
        <x:v>151</x:v>
      </x:c>
      <x:c r="G13" s="23">
        <x:v>37287</x:v>
      </x:c>
      <x:c r="I13" s="23">
        <x:v>45299</x:v>
      </x:c>
      <x:c r="J13" s="8" t="s">
        <x:v>89</x:v>
      </x:c>
      <x:c r="L13" s="8" t="s">
        <x:v>10</x:v>
      </x:c>
      <x:c r="M13" s="8" t="s">
        <x:v>17</x:v>
      </x:c>
      <x:c r="O13" s="8">
        <x:v>8</x:v>
      </x:c>
      <x:c r="P13" s="8" t="s">
        <x:v>30</x:v>
      </x:c>
    </x:row>
    <x:row r="14" spans="2:16" x14ac:dyDescent="0.35">
      <x:c r="B14" s="11"/>
      <x:c r="C14" s="3"/>
      <x:c r="F14" s="56" t="s">
        <x:v>152</x:v>
      </x:c>
      <x:c r="G14" s="23">
        <x:v>38216</x:v>
      </x:c>
      <x:c r="I14" s="23">
        <x:v>45300</x:v>
      </x:c>
      <x:c r="J14" s="8" t="s">
        <x:v>89</x:v>
      </x:c>
      <x:c r="L14" s="8" t="s">
        <x:v>11</x:v>
      </x:c>
      <x:c r="M14" s="8" t="s">
        <x:v>17</x:v>
      </x:c>
      <x:c r="O14" s="8">
        <x:v>9</x:v>
      </x:c>
      <x:c r="P14" s="8" t="s">
        <x:v>31</x:v>
      </x:c>
    </x:row>
    <x:row r="15" spans="2:16" x14ac:dyDescent="0.35">
      <x:c r="B15" s="11"/>
      <x:c r="C15" s="3"/>
      <x:c r="F15" s="56" t="s">
        <x:v>153</x:v>
      </x:c>
      <x:c r="G15" s="23">
        <x:v>37131</x:v>
      </x:c>
      <x:c r="I15" s="23">
        <x:v>45301</x:v>
      </x:c>
      <x:c r="J15" s="8" t="s">
        <x:v>89</x:v>
      </x:c>
      <x:c r="L15" s="8" t="s">
        <x:v>12</x:v>
      </x:c>
      <x:c r="M15" s="8" t="s">
        <x:v>18</x:v>
      </x:c>
      <x:c r="O15" s="8">
        <x:v>10</x:v>
      </x:c>
      <x:c r="P15" s="8" t="s">
        <x:v>32</x:v>
      </x:c>
    </x:row>
    <x:row r="16" spans="2:16" x14ac:dyDescent="0.35">
      <x:c r="B16" s="11"/>
      <x:c r="C16" s="3"/>
      <x:c r="F16" s="56" t="s">
        <x:v>154</x:v>
      </x:c>
      <x:c r="G16" s="23">
        <x:v>38026</x:v>
      </x:c>
      <x:c r="I16" s="23">
        <x:v>45302</x:v>
      </x:c>
      <x:c r="J16" s="8" t="s">
        <x:v>89</x:v>
      </x:c>
      <x:c r="L16" s="8" t="s">
        <x:v>13</x:v>
      </x:c>
      <x:c r="M16" s="8" t="s">
        <x:v>18</x:v>
      </x:c>
      <x:c r="O16" s="8">
        <x:v>11</x:v>
      </x:c>
      <x:c r="P16" s="8" t="s">
        <x:v>33</x:v>
      </x:c>
    </x:row>
    <x:row r="17" spans="2:16" x14ac:dyDescent="0.35">
      <x:c r="B17" s="11"/>
      <x:c r="C17" s="3"/>
      <x:c r="F17" s="56" t="s">
        <x:v>155</x:v>
      </x:c>
      <x:c r="G17" s="23">
        <x:v>37366</x:v>
      </x:c>
      <x:c r="I17" s="23">
        <x:v>45303</x:v>
      </x:c>
      <x:c r="J17" s="8" t="s">
        <x:v>89</x:v>
      </x:c>
      <x:c r="O17" s="8">
        <x:v>12</x:v>
      </x:c>
      <x:c r="P17" s="8" t="s">
        <x:v>34</x:v>
      </x:c>
    </x:row>
    <x:row r="18" spans="2:16" x14ac:dyDescent="0.35">
      <x:c r="B18" s="11"/>
      <x:c r="C18" s="3"/>
      <x:c r="F18" s="56" t="s">
        <x:v>156</x:v>
      </x:c>
      <x:c r="G18" s="23">
        <x:v>37317</x:v>
      </x:c>
      <x:c r="I18" s="23">
        <x:v>45304</x:v>
      </x:c>
      <x:c r="J18" s="8" t="s">
        <x:v>82</x:v>
      </x:c>
    </x:row>
    <x:row r="19" spans="2:16" x14ac:dyDescent="0.35">
      <x:c r="B19" s="11"/>
      <x:c r="C19" s="3"/>
      <x:c r="F19" s="56" t="s">
        <x:v>157</x:v>
      </x:c>
      <x:c r="G19" s="23">
        <x:v>36911</x:v>
      </x:c>
      <x:c r="I19" s="23">
        <x:v>45305</x:v>
      </x:c>
      <x:c r="J19" s="8" t="s">
        <x:v>82</x:v>
      </x:c>
    </x:row>
    <x:row r="20" spans="2:16" x14ac:dyDescent="0.35">
      <x:c r="B20" s="11"/>
      <x:c r="C20" s="3"/>
      <x:c r="F20" s="56" t="s">
        <x:v>158</x:v>
      </x:c>
      <x:c r="G20" s="23">
        <x:v>37739</x:v>
      </x:c>
      <x:c r="I20" s="23">
        <x:v>45306</x:v>
      </x:c>
      <x:c r="J20" s="8" t="s">
        <x:v>82</x:v>
      </x:c>
    </x:row>
    <x:row r="21" spans="2:16" x14ac:dyDescent="0.35">
      <x:c r="B21" s="11"/>
      <x:c r="C21" s="3"/>
      <x:c r="F21" s="56" t="s">
        <x:v>159</x:v>
      </x:c>
      <x:c r="G21" s="23">
        <x:v>36949</x:v>
      </x:c>
      <x:c r="I21" s="23">
        <x:v>45307</x:v>
      </x:c>
      <x:c r="J21" s="8" t="s">
        <x:v>89</x:v>
      </x:c>
    </x:row>
    <x:row r="22" spans="2:16" x14ac:dyDescent="0.35">
      <x:c r="B22" s="11"/>
      <x:c r="C22" s="3"/>
      <x:c r="F22" s="56" t="s">
        <x:v>160</x:v>
      </x:c>
      <x:c r="G22" s="23">
        <x:v>37959</x:v>
      </x:c>
      <x:c r="I22" s="23">
        <x:v>45308</x:v>
      </x:c>
      <x:c r="J22" s="8" t="s">
        <x:v>89</x:v>
      </x:c>
    </x:row>
    <x:row r="23" spans="2:16" x14ac:dyDescent="0.35">
      <x:c r="B23" s="11"/>
      <x:c r="C23" s="3"/>
      <x:c r="F23" s="56" t="s">
        <x:v>161</x:v>
      </x:c>
      <x:c r="G23" s="23">
        <x:v>37402</x:v>
      </x:c>
      <x:c r="I23" s="23">
        <x:v>45309</x:v>
      </x:c>
      <x:c r="J23" s="8" t="s">
        <x:v>89</x:v>
      </x:c>
    </x:row>
    <x:row r="24" spans="2:16" x14ac:dyDescent="0.35">
      <x:c r="B24" s="11"/>
      <x:c r="C24" s="3"/>
      <x:c r="F24" s="56" t="s">
        <x:v>162</x:v>
      </x:c>
      <x:c r="G24" s="23">
        <x:v>37398</x:v>
      </x:c>
      <x:c r="I24" s="23">
        <x:v>45310</x:v>
      </x:c>
      <x:c r="J24" s="8" t="s">
        <x:v>89</x:v>
      </x:c>
    </x:row>
    <x:row r="25" spans="2:16" x14ac:dyDescent="0.35">
      <x:c r="B25" s="11"/>
      <x:c r="C25" s="3"/>
      <x:c r="F25" s="56" t="s">
        <x:v>163</x:v>
      </x:c>
      <x:c r="G25" s="23">
        <x:v>38204</x:v>
      </x:c>
      <x:c r="I25" s="23">
        <x:v>45311</x:v>
      </x:c>
      <x:c r="J25" s="8" t="s">
        <x:v>82</x:v>
      </x:c>
    </x:row>
    <x:row r="26" spans="2:16" x14ac:dyDescent="0.35">
      <x:c r="B26" s="11"/>
      <x:c r="C26" s="3"/>
      <x:c r="F26" s="56" t="s">
        <x:v>164</x:v>
      </x:c>
      <x:c r="G26" s="23">
        <x:v>38168</x:v>
      </x:c>
      <x:c r="I26" s="23">
        <x:v>45312</x:v>
      </x:c>
      <x:c r="J26" s="8" t="s">
        <x:v>82</x:v>
      </x:c>
    </x:row>
    <x:row r="27" spans="2:16" x14ac:dyDescent="0.35">
      <x:c r="B27" s="11"/>
      <x:c r="C27" s="3"/>
      <x:c r="F27" s="56" t="s">
        <x:v>165</x:v>
      </x:c>
      <x:c r="G27" s="23">
        <x:v>37587</x:v>
      </x:c>
      <x:c r="I27" s="23">
        <x:v>45313</x:v>
      </x:c>
      <x:c r="J27" s="8" t="s">
        <x:v>89</x:v>
      </x:c>
    </x:row>
    <x:row r="28" spans="2:16" x14ac:dyDescent="0.35">
      <x:c r="B28" s="11"/>
      <x:c r="C28" s="3"/>
      <x:c r="F28" s="56" t="s">
        <x:v>166</x:v>
      </x:c>
      <x:c r="G28" s="23">
        <x:v>37331</x:v>
      </x:c>
      <x:c r="I28" s="23">
        <x:v>45314</x:v>
      </x:c>
      <x:c r="J28" s="8" t="s">
        <x:v>89</x:v>
      </x:c>
    </x:row>
    <x:row r="29" spans="2:16" x14ac:dyDescent="0.35">
      <x:c r="B29" s="11"/>
      <x:c r="C29" s="3"/>
      <x:c r="F29" s="56" t="s">
        <x:v>167</x:v>
      </x:c>
      <x:c r="G29" s="23">
        <x:v>37036</x:v>
      </x:c>
      <x:c r="I29" s="23">
        <x:v>45315</x:v>
      </x:c>
      <x:c r="J29" s="8" t="s">
        <x:v>89</x:v>
      </x:c>
    </x:row>
    <x:row r="30" spans="2:16" x14ac:dyDescent="0.35">
      <x:c r="B30" s="11"/>
      <x:c r="C30" s="3"/>
      <x:c r="F30" s="56" t="s">
        <x:v>168</x:v>
      </x:c>
      <x:c r="G30" s="23">
        <x:v>37413</x:v>
      </x:c>
      <x:c r="I30" s="23">
        <x:v>45316</x:v>
      </x:c>
      <x:c r="J30" s="8" t="s">
        <x:v>89</x:v>
      </x:c>
    </x:row>
    <x:row r="31" spans="2:16" x14ac:dyDescent="0.35">
      <x:c r="B31" s="11"/>
      <x:c r="C31" s="3"/>
      <x:c r="F31" s="56" t="s">
        <x:v>169</x:v>
      </x:c>
      <x:c r="G31" s="23">
        <x:v>37946</x:v>
      </x:c>
      <x:c r="I31" s="23">
        <x:v>45317</x:v>
      </x:c>
      <x:c r="J31" s="8" t="s">
        <x:v>89</x:v>
      </x:c>
    </x:row>
    <x:row r="32" spans="2:16" x14ac:dyDescent="0.35">
      <x:c r="B32" s="11"/>
      <x:c r="C32" s="3"/>
      <x:c r="F32" s="56" t="s">
        <x:v>170</x:v>
      </x:c>
      <x:c r="G32" s="23">
        <x:v>38245</x:v>
      </x:c>
      <x:c r="I32" s="23">
        <x:v>45318</x:v>
      </x:c>
      <x:c r="J32" s="8" t="s">
        <x:v>82</x:v>
      </x:c>
    </x:row>
    <x:row r="33" spans="2:10" x14ac:dyDescent="0.35">
      <x:c r="B33" s="11"/>
      <x:c r="C33" s="3"/>
      <x:c r="F33" s="56" t="s">
        <x:v>171</x:v>
      </x:c>
      <x:c r="G33" s="23">
        <x:v>38014</x:v>
      </x:c>
      <x:c r="I33" s="23">
        <x:v>45319</x:v>
      </x:c>
      <x:c r="J33" s="8" t="s">
        <x:v>82</x:v>
      </x:c>
    </x:row>
    <x:row r="34" spans="2:10" x14ac:dyDescent="0.35">
      <x:c r="B34" s="11"/>
      <x:c r="C34" s="3"/>
      <x:c r="F34" s="56" t="s">
        <x:v>172</x:v>
      </x:c>
      <x:c r="G34" s="23">
        <x:v>37569</x:v>
      </x:c>
      <x:c r="I34" s="23">
        <x:v>45320</x:v>
      </x:c>
      <x:c r="J34" s="8" t="s">
        <x:v>89</x:v>
      </x:c>
    </x:row>
    <x:row r="35" spans="2:10" x14ac:dyDescent="0.35">
      <x:c r="B35" s="11"/>
      <x:c r="C35" s="3"/>
      <x:c r="F35" s="56" t="s">
        <x:v>173</x:v>
      </x:c>
      <x:c r="G35" s="23">
        <x:v>37984</x:v>
      </x:c>
      <x:c r="I35" s="23">
        <x:v>45321</x:v>
      </x:c>
      <x:c r="J35" s="8" t="s">
        <x:v>89</x:v>
      </x:c>
    </x:row>
    <x:row r="36" spans="2:10" x14ac:dyDescent="0.35">
      <x:c r="B36" s="11"/>
      <x:c r="C36" s="3"/>
      <x:c r="F36" s="56" t="s">
        <x:v>174</x:v>
      </x:c>
      <x:c r="G36" s="23">
        <x:v>37451</x:v>
      </x:c>
      <x:c r="I36" s="23">
        <x:v>45322</x:v>
      </x:c>
      <x:c r="J36" s="8" t="s">
        <x:v>89</x:v>
      </x:c>
    </x:row>
    <x:row r="37" spans="2:10" x14ac:dyDescent="0.35">
      <x:c r="B37" s="11"/>
      <x:c r="C37" s="3"/>
      <x:c r="F37" s="56" t="s">
        <x:v>175</x:v>
      </x:c>
      <x:c r="G37" s="23">
        <x:v>38233</x:v>
      </x:c>
      <x:c r="I37" s="23">
        <x:v>45323</x:v>
      </x:c>
      <x:c r="J37" s="8" t="s">
        <x:v>89</x:v>
      </x:c>
    </x:row>
    <x:row r="38" spans="2:10" x14ac:dyDescent="0.35">
      <x:c r="B38" s="11"/>
      <x:c r="C38" s="3"/>
      <x:c r="F38" s="56" t="s">
        <x:v>176</x:v>
      </x:c>
      <x:c r="G38" s="23">
        <x:v>37948</x:v>
      </x:c>
      <x:c r="I38" s="23">
        <x:v>45324</x:v>
      </x:c>
      <x:c r="J38" s="8" t="s">
        <x:v>89</x:v>
      </x:c>
    </x:row>
    <x:row r="39" spans="2:10" x14ac:dyDescent="0.35">
      <x:c r="B39" s="11"/>
      <x:c r="C39" s="3"/>
      <x:c r="F39" s="56" t="s">
        <x:v>177</x:v>
      </x:c>
      <x:c r="G39" s="23">
        <x:v>37453</x:v>
      </x:c>
      <x:c r="I39" s="23">
        <x:v>45325</x:v>
      </x:c>
      <x:c r="J39" s="8" t="s">
        <x:v>82</x:v>
      </x:c>
    </x:row>
    <x:row r="40" spans="2:10" x14ac:dyDescent="0.35">
      <x:c r="B40" s="11"/>
      <x:c r="C40" s="3"/>
      <x:c r="F40" s="56" t="s">
        <x:v>178</x:v>
      </x:c>
      <x:c r="G40" s="23">
        <x:v>37738</x:v>
      </x:c>
      <x:c r="I40" s="23">
        <x:v>45326</x:v>
      </x:c>
      <x:c r="J40" s="8" t="s">
        <x:v>82</x:v>
      </x:c>
    </x:row>
    <x:row r="41" spans="2:10" x14ac:dyDescent="0.35">
      <x:c r="B41" s="11"/>
      <x:c r="C41" s="3"/>
      <x:c r="F41" s="56" t="s">
        <x:v>179</x:v>
      </x:c>
      <x:c r="G41" s="23">
        <x:v>36944</x:v>
      </x:c>
      <x:c r="I41" s="23">
        <x:v>45327</x:v>
      </x:c>
      <x:c r="J41" s="8" t="s">
        <x:v>89</x:v>
      </x:c>
    </x:row>
    <x:row r="42" spans="2:10" x14ac:dyDescent="0.35">
      <x:c r="B42" s="11"/>
      <x:c r="C42" s="3"/>
      <x:c r="F42" s="56" t="s">
        <x:v>180</x:v>
      </x:c>
      <x:c r="G42" s="23">
        <x:v>38187</x:v>
      </x:c>
      <x:c r="I42" s="23">
        <x:v>45328</x:v>
      </x:c>
      <x:c r="J42" s="8" t="s">
        <x:v>89</x:v>
      </x:c>
    </x:row>
    <x:row r="43" spans="2:10" x14ac:dyDescent="0.35">
      <x:c r="B43" s="11"/>
      <x:c r="C43" s="3"/>
      <x:c r="F43" s="56" t="s">
        <x:v>181</x:v>
      </x:c>
      <x:c r="G43" s="23">
        <x:v>37143</x:v>
      </x:c>
      <x:c r="I43" s="23">
        <x:v>45329</x:v>
      </x:c>
      <x:c r="J43" s="8" t="s">
        <x:v>89</x:v>
      </x:c>
    </x:row>
    <x:row r="44" spans="2:10" x14ac:dyDescent="0.35">
      <x:c r="B44" s="11"/>
      <x:c r="C44" s="3"/>
      <x:c r="F44" s="56" t="s">
        <x:v>182</x:v>
      </x:c>
      <x:c r="G44" s="23">
        <x:v>37038</x:v>
      </x:c>
      <x:c r="I44" s="23">
        <x:v>45330</x:v>
      </x:c>
      <x:c r="J44" s="8" t="s">
        <x:v>89</x:v>
      </x:c>
    </x:row>
    <x:row r="45" spans="2:10" x14ac:dyDescent="0.35">
      <x:c r="B45" s="11"/>
      <x:c r="C45" s="3"/>
      <x:c r="F45" s="56" t="s">
        <x:v>183</x:v>
      </x:c>
      <x:c r="G45" s="23">
        <x:v>36932</x:v>
      </x:c>
      <x:c r="I45" s="23">
        <x:v>45331</x:v>
      </x:c>
      <x:c r="J45" s="8" t="s">
        <x:v>89</x:v>
      </x:c>
    </x:row>
    <x:row r="46" spans="2:10" x14ac:dyDescent="0.35">
      <x:c r="B46" s="11"/>
      <x:c r="C46" s="3"/>
      <x:c r="F46" s="56" t="s">
        <x:v>184</x:v>
      </x:c>
      <x:c r="G46" s="23">
        <x:v>36919</x:v>
      </x:c>
      <x:c r="I46" s="23">
        <x:v>45332</x:v>
      </x:c>
      <x:c r="J46" s="8" t="s">
        <x:v>82</x:v>
      </x:c>
    </x:row>
    <x:row r="47" spans="2:10" x14ac:dyDescent="0.35">
      <x:c r="B47" s="11"/>
      <x:c r="C47" s="3"/>
      <x:c r="F47" s="56" t="s">
        <x:v>185</x:v>
      </x:c>
      <x:c r="G47" s="23">
        <x:v>38315</x:v>
      </x:c>
      <x:c r="I47" s="23">
        <x:v>45333</x:v>
      </x:c>
      <x:c r="J47" s="8" t="s">
        <x:v>82</x:v>
      </x:c>
    </x:row>
    <x:row r="48" spans="2:10" x14ac:dyDescent="0.35">
      <x:c r="B48" s="11"/>
      <x:c r="C48" s="3"/>
      <x:c r="F48" s="56" t="s">
        <x:v>186</x:v>
      </x:c>
      <x:c r="G48" s="23">
        <x:v>38058</x:v>
      </x:c>
      <x:c r="I48" s="23">
        <x:v>45334</x:v>
      </x:c>
      <x:c r="J48" s="8" t="s">
        <x:v>89</x:v>
      </x:c>
    </x:row>
    <x:row r="49" spans="2:10" x14ac:dyDescent="0.35">
      <x:c r="B49" s="11"/>
      <x:c r="C49" s="3"/>
      <x:c r="F49" s="56" t="s">
        <x:v>187</x:v>
      </x:c>
      <x:c r="G49" s="23">
        <x:v>36934</x:v>
      </x:c>
      <x:c r="I49" s="23">
        <x:v>45335</x:v>
      </x:c>
      <x:c r="J49" s="8" t="s">
        <x:v>89</x:v>
      </x:c>
    </x:row>
    <x:row r="50" spans="2:10" x14ac:dyDescent="0.35">
      <x:c r="B50" s="11"/>
      <x:c r="C50" s="3"/>
      <x:c r="F50" s="56" t="s">
        <x:v>188</x:v>
      </x:c>
      <x:c r="G50" s="23">
        <x:v>38092</x:v>
      </x:c>
      <x:c r="I50" s="23">
        <x:v>45336</x:v>
      </x:c>
      <x:c r="J50" s="8" t="s">
        <x:v>89</x:v>
      </x:c>
    </x:row>
    <x:row r="51" spans="2:10" x14ac:dyDescent="0.35">
      <x:c r="B51" s="11"/>
      <x:c r="C51" s="3"/>
      <x:c r="F51" s="56" t="s">
        <x:v>189</x:v>
      </x:c>
      <x:c r="G51" s="23">
        <x:v>37617</x:v>
      </x:c>
      <x:c r="I51" s="23">
        <x:v>45337</x:v>
      </x:c>
      <x:c r="J51" s="8" t="s">
        <x:v>89</x:v>
      </x:c>
    </x:row>
    <x:row r="52" spans="2:10" x14ac:dyDescent="0.35">
      <x:c r="B52" s="11"/>
      <x:c r="C52" s="3"/>
      <x:c r="F52" s="56" t="s">
        <x:v>190</x:v>
      </x:c>
      <x:c r="G52" s="23">
        <x:v>37180</x:v>
      </x:c>
      <x:c r="I52" s="23">
        <x:v>45338</x:v>
      </x:c>
      <x:c r="J52" s="8" t="s">
        <x:v>89</x:v>
      </x:c>
    </x:row>
    <x:row r="53" spans="2:10" x14ac:dyDescent="0.35">
      <x:c r="B53" s="11"/>
      <x:c r="C53" s="3"/>
      <x:c r="F53" s="56" t="s">
        <x:v>191</x:v>
      </x:c>
      <x:c r="G53" s="23">
        <x:v>37754</x:v>
      </x:c>
      <x:c r="I53" s="23">
        <x:v>45339</x:v>
      </x:c>
      <x:c r="J53" s="8" t="s">
        <x:v>82</x:v>
      </x:c>
    </x:row>
    <x:row r="54" spans="2:10" x14ac:dyDescent="0.35">
      <x:c r="B54" s="11"/>
      <x:c r="C54" s="3"/>
      <x:c r="F54" s="56" t="s">
        <x:v>192</x:v>
      </x:c>
      <x:c r="G54" s="23">
        <x:v>38182</x:v>
      </x:c>
      <x:c r="I54" s="23">
        <x:v>45340</x:v>
      </x:c>
      <x:c r="J54" s="8" t="s">
        <x:v>82</x:v>
      </x:c>
    </x:row>
    <x:row r="55" spans="2:10" x14ac:dyDescent="0.35">
      <x:c r="B55" s="11"/>
      <x:c r="C55" s="3"/>
      <x:c r="F55" s="56" t="s">
        <x:v>193</x:v>
      </x:c>
      <x:c r="G55" s="23">
        <x:v>37298</x:v>
      </x:c>
      <x:c r="I55" s="23">
        <x:v>45341</x:v>
      </x:c>
      <x:c r="J55" s="8" t="s">
        <x:v>82</x:v>
      </x:c>
    </x:row>
    <x:row r="56" spans="2:10" x14ac:dyDescent="0.35">
      <x:c r="B56" s="11"/>
      <x:c r="C56" s="3"/>
      <x:c r="F56" s="56" t="s">
        <x:v>194</x:v>
      </x:c>
      <x:c r="G56" s="23">
        <x:v>38257</x:v>
      </x:c>
      <x:c r="I56" s="23">
        <x:v>45342</x:v>
      </x:c>
      <x:c r="J56" s="8" t="s">
        <x:v>89</x:v>
      </x:c>
    </x:row>
    <x:row r="57" spans="2:10" x14ac:dyDescent="0.35">
      <x:c r="B57" s="11"/>
      <x:c r="C57" s="3"/>
      <x:c r="F57" s="56" t="s">
        <x:v>195</x:v>
      </x:c>
      <x:c r="G57" s="23">
        <x:v>37018</x:v>
      </x:c>
      <x:c r="I57" s="23">
        <x:v>45343</x:v>
      </x:c>
      <x:c r="J57" s="8" t="s">
        <x:v>89</x:v>
      </x:c>
    </x:row>
    <x:row r="58" spans="2:10" x14ac:dyDescent="0.35">
      <x:c r="B58" s="11"/>
      <x:c r="C58" s="3"/>
      <x:c r="F58" s="56" t="s">
        <x:v>196</x:v>
      </x:c>
      <x:c r="G58" s="23">
        <x:v>37637</x:v>
      </x:c>
      <x:c r="I58" s="23">
        <x:v>45344</x:v>
      </x:c>
      <x:c r="J58" s="8" t="s">
        <x:v>89</x:v>
      </x:c>
    </x:row>
    <x:row r="59" spans="2:10" x14ac:dyDescent="0.35">
      <x:c r="B59" s="11"/>
      <x:c r="C59" s="3"/>
      <x:c r="F59" s="56" t="s">
        <x:v>197</x:v>
      </x:c>
      <x:c r="G59" s="23">
        <x:v>37654</x:v>
      </x:c>
      <x:c r="I59" s="23">
        <x:v>45345</x:v>
      </x:c>
      <x:c r="J59" s="8" t="s">
        <x:v>89</x:v>
      </x:c>
    </x:row>
    <x:row r="60" spans="2:10" x14ac:dyDescent="0.35">
      <x:c r="B60" s="11"/>
      <x:c r="C60" s="3"/>
      <x:c r="F60" s="56" t="s">
        <x:v>198</x:v>
      </x:c>
      <x:c r="G60" s="23">
        <x:v>37013</x:v>
      </x:c>
      <x:c r="I60" s="23">
        <x:v>45346</x:v>
      </x:c>
      <x:c r="J60" s="8" t="s">
        <x:v>82</x:v>
      </x:c>
    </x:row>
    <x:row r="61" spans="2:10" x14ac:dyDescent="0.35">
      <x:c r="B61" s="11"/>
      <x:c r="C61" s="3"/>
      <x:c r="F61" s="56" t="s">
        <x:v>199</x:v>
      </x:c>
      <x:c r="G61" s="23">
        <x:v>36984</x:v>
      </x:c>
      <x:c r="I61" s="23">
        <x:v>45347</x:v>
      </x:c>
      <x:c r="J61" s="8" t="s">
        <x:v>82</x:v>
      </x:c>
    </x:row>
    <x:row r="62" spans="2:10" x14ac:dyDescent="0.35">
      <x:c r="B62" s="11"/>
      <x:c r="C62" s="3"/>
      <x:c r="F62" s="56" t="s">
        <x:v>200</x:v>
      </x:c>
      <x:c r="G62" s="23">
        <x:v>36902</x:v>
      </x:c>
      <x:c r="I62" s="23">
        <x:v>45348</x:v>
      </x:c>
      <x:c r="J62" s="8" t="s">
        <x:v>89</x:v>
      </x:c>
    </x:row>
    <x:row r="63" spans="2:10" x14ac:dyDescent="0.35">
      <x:c r="B63" s="11"/>
      <x:c r="C63" s="3"/>
      <x:c r="F63" s="56" t="s">
        <x:v>201</x:v>
      </x:c>
      <x:c r="G63" s="23">
        <x:v>37771</x:v>
      </x:c>
      <x:c r="I63" s="23">
        <x:v>45349</x:v>
      </x:c>
      <x:c r="J63" s="8" t="s">
        <x:v>89</x:v>
      </x:c>
    </x:row>
    <x:row r="64" spans="2:10" x14ac:dyDescent="0.35">
      <x:c r="B64" s="11"/>
      <x:c r="C64" s="3"/>
      <x:c r="F64" s="56" t="s">
        <x:v>202</x:v>
      </x:c>
      <x:c r="G64" s="23">
        <x:v>37750</x:v>
      </x:c>
      <x:c r="I64" s="23">
        <x:v>45350</x:v>
      </x:c>
      <x:c r="J64" s="8" t="s">
        <x:v>89</x:v>
      </x:c>
    </x:row>
    <x:row r="65" spans="2:10" x14ac:dyDescent="0.35">
      <x:c r="B65" s="11"/>
      <x:c r="C65" s="3"/>
      <x:c r="F65" s="56" t="s">
        <x:v>203</x:v>
      </x:c>
      <x:c r="G65" s="23">
        <x:v>37626</x:v>
      </x:c>
      <x:c r="I65" s="23">
        <x:v>45351</x:v>
      </x:c>
      <x:c r="J65" s="8" t="s">
        <x:v>89</x:v>
      </x:c>
    </x:row>
    <x:row r="66" spans="2:10" x14ac:dyDescent="0.35">
      <x:c r="B66" s="11"/>
      <x:c r="C66" s="3"/>
      <x:c r="F66" s="56" t="s">
        <x:v>204</x:v>
      </x:c>
      <x:c r="G66" s="23">
        <x:v>37127</x:v>
      </x:c>
      <x:c r="I66" s="23">
        <x:v>45352</x:v>
      </x:c>
      <x:c r="J66" s="8" t="s">
        <x:v>89</x:v>
      </x:c>
    </x:row>
    <x:row r="67" spans="2:10" x14ac:dyDescent="0.35">
      <x:c r="B67" s="11"/>
      <x:c r="C67" s="3"/>
      <x:c r="F67" s="56" t="s">
        <x:v>205</x:v>
      </x:c>
      <x:c r="G67" s="23">
        <x:v>37819</x:v>
      </x:c>
      <x:c r="I67" s="23">
        <x:v>45353</x:v>
      </x:c>
      <x:c r="J67" s="8" t="s">
        <x:v>82</x:v>
      </x:c>
    </x:row>
    <x:row r="68" spans="2:10" x14ac:dyDescent="0.35">
      <x:c r="B68" s="11"/>
      <x:c r="C68" s="3"/>
      <x:c r="F68" s="56" t="s">
        <x:v>206</x:v>
      </x:c>
      <x:c r="G68" s="23">
        <x:v>37921</x:v>
      </x:c>
      <x:c r="I68" s="23">
        <x:v>45354</x:v>
      </x:c>
      <x:c r="J68" s="8" t="s">
        <x:v>82</x:v>
      </x:c>
    </x:row>
    <x:row r="69" spans="2:10" x14ac:dyDescent="0.35">
      <x:c r="B69" s="11"/>
      <x:c r="C69" s="3"/>
      <x:c r="F69" s="56" t="s">
        <x:v>207</x:v>
      </x:c>
      <x:c r="G69" s="23">
        <x:v>37838</x:v>
      </x:c>
      <x:c r="I69" s="23">
        <x:v>45355</x:v>
      </x:c>
      <x:c r="J69" s="8" t="s">
        <x:v>89</x:v>
      </x:c>
    </x:row>
    <x:row r="70" spans="2:10" x14ac:dyDescent="0.35">
      <x:c r="B70" s="11"/>
      <x:c r="C70" s="3"/>
      <x:c r="F70" s="56" t="s">
        <x:v>208</x:v>
      </x:c>
      <x:c r="G70" s="23">
        <x:v>37009</x:v>
      </x:c>
      <x:c r="I70" s="23">
        <x:v>45356</x:v>
      </x:c>
      <x:c r="J70" s="8" t="s">
        <x:v>89</x:v>
      </x:c>
    </x:row>
    <x:row r="71" spans="2:10" x14ac:dyDescent="0.35">
      <x:c r="B71" s="11"/>
      <x:c r="C71" s="3"/>
      <x:c r="F71" s="56" t="s">
        <x:v>209</x:v>
      </x:c>
      <x:c r="G71" s="23">
        <x:v>37269</x:v>
      </x:c>
      <x:c r="I71" s="23">
        <x:v>45357</x:v>
      </x:c>
      <x:c r="J71" s="8" t="s">
        <x:v>89</x:v>
      </x:c>
    </x:row>
    <x:row r="72" spans="2:10" x14ac:dyDescent="0.35">
      <x:c r="B72" s="11"/>
      <x:c r="C72" s="3"/>
      <x:c r="F72" s="56" t="s">
        <x:v>210</x:v>
      </x:c>
      <x:c r="G72" s="23">
        <x:v>37044</x:v>
      </x:c>
      <x:c r="I72" s="23">
        <x:v>45358</x:v>
      </x:c>
      <x:c r="J72" s="8" t="s">
        <x:v>89</x:v>
      </x:c>
    </x:row>
    <x:row r="73" spans="2:10" x14ac:dyDescent="0.35">
      <x:c r="B73" s="11"/>
      <x:c r="C73" s="3"/>
      <x:c r="F73" s="56" t="s">
        <x:v>211</x:v>
      </x:c>
      <x:c r="G73" s="23">
        <x:v>37637</x:v>
      </x:c>
      <x:c r="I73" s="23">
        <x:v>45359</x:v>
      </x:c>
      <x:c r="J73" s="8" t="s">
        <x:v>89</x:v>
      </x:c>
    </x:row>
    <x:row r="74" spans="2:10" x14ac:dyDescent="0.35">
      <x:c r="B74" s="11"/>
      <x:c r="C74" s="3"/>
      <x:c r="F74" s="56" t="s">
        <x:v>212</x:v>
      </x:c>
      <x:c r="G74" s="23">
        <x:v>36962</x:v>
      </x:c>
      <x:c r="I74" s="23">
        <x:v>45360</x:v>
      </x:c>
      <x:c r="J74" s="8" t="s">
        <x:v>82</x:v>
      </x:c>
    </x:row>
    <x:row r="75" spans="2:10" x14ac:dyDescent="0.35">
      <x:c r="B75" s="11"/>
      <x:c r="C75" s="3"/>
      <x:c r="F75" s="56" t="s">
        <x:v>213</x:v>
      </x:c>
      <x:c r="G75" s="23">
        <x:v>37781</x:v>
      </x:c>
      <x:c r="I75" s="23">
        <x:v>45361</x:v>
      </x:c>
      <x:c r="J75" s="8" t="s">
        <x:v>82</x:v>
      </x:c>
    </x:row>
    <x:row r="76" spans="2:10" x14ac:dyDescent="0.35">
      <x:c r="B76" s="11"/>
      <x:c r="C76" s="3"/>
      <x:c r="F76" s="56" t="s">
        <x:v>214</x:v>
      </x:c>
      <x:c r="G76" s="23">
        <x:v>37278</x:v>
      </x:c>
      <x:c r="I76" s="23">
        <x:v>45362</x:v>
      </x:c>
      <x:c r="J76" s="8" t="s">
        <x:v>82</x:v>
      </x:c>
    </x:row>
    <x:row r="77" spans="2:10" x14ac:dyDescent="0.35">
      <x:c r="B77" s="11"/>
      <x:c r="C77" s="3"/>
      <x:c r="F77" s="56" t="s">
        <x:v>215</x:v>
      </x:c>
      <x:c r="G77" s="23">
        <x:v>37209</x:v>
      </x:c>
      <x:c r="I77" s="23">
        <x:v>45363</x:v>
      </x:c>
      <x:c r="J77" s="8" t="s">
        <x:v>82</x:v>
      </x:c>
    </x:row>
    <x:row r="78" spans="2:10" x14ac:dyDescent="0.35">
      <x:c r="B78" s="11"/>
      <x:c r="C78" s="3"/>
      <x:c r="F78" s="56" t="s">
        <x:v>216</x:v>
      </x:c>
      <x:c r="G78" s="23">
        <x:v>38188</x:v>
      </x:c>
      <x:c r="I78" s="23">
        <x:v>45364</x:v>
      </x:c>
      <x:c r="J78" s="8" t="s">
        <x:v>82</x:v>
      </x:c>
    </x:row>
    <x:row r="79" spans="2:10" x14ac:dyDescent="0.35">
      <x:c r="B79" s="11"/>
      <x:c r="C79" s="3"/>
      <x:c r="F79" s="56" t="s">
        <x:v>217</x:v>
      </x:c>
      <x:c r="G79" s="23">
        <x:v>37357</x:v>
      </x:c>
      <x:c r="I79" s="23">
        <x:v>45365</x:v>
      </x:c>
      <x:c r="J79" s="8" t="s">
        <x:v>82</x:v>
      </x:c>
    </x:row>
    <x:row r="80" spans="2:10" x14ac:dyDescent="0.35">
      <x:c r="B80" s="11"/>
      <x:c r="C80" s="3"/>
      <x:c r="F80" s="56" t="s">
        <x:v>218</x:v>
      </x:c>
      <x:c r="G80" s="23">
        <x:v>33627</x:v>
      </x:c>
      <x:c r="I80" s="23">
        <x:v>45366</x:v>
      </x:c>
      <x:c r="J80" s="8" t="s">
        <x:v>82</x:v>
      </x:c>
    </x:row>
    <x:row r="81" spans="2:10" x14ac:dyDescent="0.35">
      <x:c r="B81" s="11"/>
      <x:c r="C81" s="3"/>
      <x:c r="F81" s="56" t="s">
        <x:v>219</x:v>
      </x:c>
      <x:c r="G81" s="23">
        <x:v>38048</x:v>
      </x:c>
      <x:c r="I81" s="23">
        <x:v>45367</x:v>
      </x:c>
      <x:c r="J81" s="8" t="s">
        <x:v>82</x:v>
      </x:c>
    </x:row>
    <x:row r="82" spans="2:10" x14ac:dyDescent="0.35">
      <x:c r="B82" s="11"/>
      <x:c r="C82" s="3"/>
      <x:c r="F82" s="56" t="s">
        <x:v>220</x:v>
      </x:c>
      <x:c r="G82" s="23">
        <x:v>37321</x:v>
      </x:c>
      <x:c r="I82" s="23">
        <x:v>45368</x:v>
      </x:c>
      <x:c r="J82" s="8" t="s">
        <x:v>82</x:v>
      </x:c>
    </x:row>
    <x:row r="83" spans="2:10" x14ac:dyDescent="0.35">
      <x:c r="B83" s="11"/>
      <x:c r="C83" s="3"/>
      <x:c r="F83" s="56" t="s">
        <x:v>221</x:v>
      </x:c>
      <x:c r="G83" s="23">
        <x:v>37108</x:v>
      </x:c>
      <x:c r="I83" s="23">
        <x:v>45369</x:v>
      </x:c>
      <x:c r="J83" s="8" t="s">
        <x:v>89</x:v>
      </x:c>
    </x:row>
    <x:row r="84" spans="2:10" x14ac:dyDescent="0.35">
      <x:c r="B84" s="11"/>
      <x:c r="C84" s="3"/>
      <x:c r="F84" s="56" t="s">
        <x:v>222</x:v>
      </x:c>
      <x:c r="G84" s="23">
        <x:v>37831</x:v>
      </x:c>
      <x:c r="I84" s="23">
        <x:v>45370</x:v>
      </x:c>
      <x:c r="J84" s="8" t="s">
        <x:v>89</x:v>
      </x:c>
    </x:row>
    <x:row r="85" spans="2:10" x14ac:dyDescent="0.35">
      <x:c r="B85" s="11"/>
      <x:c r="C85" s="3"/>
      <x:c r="F85" s="56" t="s">
        <x:v>223</x:v>
      </x:c>
      <x:c r="G85" s="23">
        <x:v>37552</x:v>
      </x:c>
      <x:c r="I85" s="23">
        <x:v>45371</x:v>
      </x:c>
      <x:c r="J85" s="8" t="s">
        <x:v>89</x:v>
      </x:c>
    </x:row>
    <x:row r="86" spans="2:10" x14ac:dyDescent="0.35">
      <x:c r="B86" s="11"/>
      <x:c r="C86" s="3"/>
      <x:c r="F86" s="56" t="s">
        <x:v>224</x:v>
      </x:c>
      <x:c r="G86" s="23">
        <x:v>37881</x:v>
      </x:c>
      <x:c r="I86" s="23">
        <x:v>45372</x:v>
      </x:c>
      <x:c r="J86" s="8" t="s">
        <x:v>89</x:v>
      </x:c>
    </x:row>
    <x:row r="87" spans="2:10" x14ac:dyDescent="0.35">
      <x:c r="B87" s="11"/>
      <x:c r="C87" s="3"/>
      <x:c r="F87" s="56" t="s">
        <x:v>225</x:v>
      </x:c>
      <x:c r="G87" s="23">
        <x:v>38055</x:v>
      </x:c>
      <x:c r="I87" s="23">
        <x:v>45373</x:v>
      </x:c>
      <x:c r="J87" s="8" t="s">
        <x:v>89</x:v>
      </x:c>
    </x:row>
    <x:row r="88" spans="2:10" x14ac:dyDescent="0.35">
      <x:c r="B88" s="11"/>
      <x:c r="C88" s="3"/>
      <x:c r="F88" s="56" t="s">
        <x:v>226</x:v>
      </x:c>
      <x:c r="G88" s="23">
        <x:v>37758</x:v>
      </x:c>
      <x:c r="I88" s="23">
        <x:v>45374</x:v>
      </x:c>
      <x:c r="J88" s="8" t="s">
        <x:v>82</x:v>
      </x:c>
    </x:row>
    <x:row r="89" spans="2:10" x14ac:dyDescent="0.35">
      <x:c r="B89" s="11"/>
      <x:c r="C89" s="3"/>
      <x:c r="F89" s="56" t="s">
        <x:v>227</x:v>
      </x:c>
      <x:c r="G89" s="23">
        <x:v>36932</x:v>
      </x:c>
      <x:c r="I89" s="23">
        <x:v>45375</x:v>
      </x:c>
      <x:c r="J89" s="8" t="s">
        <x:v>82</x:v>
      </x:c>
    </x:row>
    <x:row r="90" spans="2:10" x14ac:dyDescent="0.35">
      <x:c r="B90" s="11"/>
      <x:c r="C90" s="3"/>
      <x:c r="F90" s="56" t="s">
        <x:v>228</x:v>
      </x:c>
      <x:c r="G90" s="23">
        <x:v>37041</x:v>
      </x:c>
      <x:c r="I90" s="23">
        <x:v>45376</x:v>
      </x:c>
      <x:c r="J90" s="8" t="s">
        <x:v>89</x:v>
      </x:c>
    </x:row>
    <x:row r="91" spans="2:10" x14ac:dyDescent="0.35">
      <x:c r="B91" s="11"/>
      <x:c r="C91" s="3"/>
      <x:c r="F91" s="56" t="s">
        <x:v>229</x:v>
      </x:c>
      <x:c r="G91" s="23">
        <x:v>38000</x:v>
      </x:c>
      <x:c r="I91" s="23">
        <x:v>45377</x:v>
      </x:c>
      <x:c r="J91" s="8" t="s">
        <x:v>89</x:v>
      </x:c>
    </x:row>
    <x:row r="92" spans="2:10" x14ac:dyDescent="0.35">
      <x:c r="B92" s="11"/>
      <x:c r="C92" s="3"/>
      <x:c r="F92" s="56" t="s">
        <x:v>230</x:v>
      </x:c>
      <x:c r="G92" s="23">
        <x:v>36923</x:v>
      </x:c>
      <x:c r="I92" s="23">
        <x:v>45378</x:v>
      </x:c>
      <x:c r="J92" s="8" t="s">
        <x:v>89</x:v>
      </x:c>
    </x:row>
    <x:row r="93" spans="2:10" x14ac:dyDescent="0.35">
      <x:c r="B93" s="11"/>
      <x:c r="C93" s="3"/>
      <x:c r="F93" s="56" t="s">
        <x:v>231</x:v>
      </x:c>
      <x:c r="G93" s="23">
        <x:v>37111</x:v>
      </x:c>
      <x:c r="I93" s="23">
        <x:v>45379</x:v>
      </x:c>
      <x:c r="J93" s="8" t="s">
        <x:v>89</x:v>
      </x:c>
    </x:row>
    <x:row r="94" spans="2:10" x14ac:dyDescent="0.35">
      <x:c r="B94" s="11"/>
      <x:c r="C94" s="3"/>
      <x:c r="F94" s="56" t="s">
        <x:v>232</x:v>
      </x:c>
      <x:c r="G94" s="23">
        <x:v>38187</x:v>
      </x:c>
      <x:c r="I94" s="23">
        <x:v>45380</x:v>
      </x:c>
      <x:c r="J94" s="8" t="s">
        <x:v>89</x:v>
      </x:c>
    </x:row>
    <x:row r="95" spans="2:10" x14ac:dyDescent="0.35">
      <x:c r="B95" s="11"/>
      <x:c r="C95" s="3"/>
      <x:c r="F95" s="56" t="s">
        <x:v>233</x:v>
      </x:c>
      <x:c r="G95" s="23">
        <x:v>37150</x:v>
      </x:c>
      <x:c r="I95" s="23">
        <x:v>45381</x:v>
      </x:c>
      <x:c r="J95" s="8" t="s">
        <x:v>82</x:v>
      </x:c>
    </x:row>
    <x:row r="96" spans="2:10" x14ac:dyDescent="0.35">
      <x:c r="B96" s="11"/>
      <x:c r="C96" s="3"/>
      <x:c r="F96" s="56" t="s">
        <x:v>234</x:v>
      </x:c>
      <x:c r="G96" s="23">
        <x:v>38150</x:v>
      </x:c>
      <x:c r="I96" s="23">
        <x:v>45382</x:v>
      </x:c>
      <x:c r="J96" s="8" t="s">
        <x:v>82</x:v>
      </x:c>
    </x:row>
    <x:row r="97" spans="2:10" x14ac:dyDescent="0.35">
      <x:c r="B97" s="11"/>
      <x:c r="C97" s="3"/>
      <x:c r="F97" s="56" t="s">
        <x:v>235</x:v>
      </x:c>
      <x:c r="G97" s="23">
        <x:v>38005</x:v>
      </x:c>
      <x:c r="I97" s="23">
        <x:v>45383</x:v>
      </x:c>
      <x:c r="J97" s="8" t="s">
        <x:v>89</x:v>
      </x:c>
    </x:row>
    <x:row r="98" spans="2:10" x14ac:dyDescent="0.35">
      <x:c r="B98" s="11"/>
      <x:c r="C98" s="3"/>
      <x:c r="F98" s="56" t="s">
        <x:v>236</x:v>
      </x:c>
      <x:c r="G98" s="23">
        <x:v>38260</x:v>
      </x:c>
      <x:c r="I98" s="23">
        <x:v>45384</x:v>
      </x:c>
      <x:c r="J98" s="8" t="s">
        <x:v>89</x:v>
      </x:c>
    </x:row>
    <x:row r="99" spans="2:10" x14ac:dyDescent="0.35">
      <x:c r="B99" s="11"/>
      <x:c r="C99" s="3"/>
      <x:c r="F99" s="56" t="s">
        <x:v>237</x:v>
      </x:c>
      <x:c r="G99" s="23">
        <x:v>37934</x:v>
      </x:c>
      <x:c r="I99" s="23">
        <x:v>45385</x:v>
      </x:c>
      <x:c r="J99" s="8" t="s">
        <x:v>89</x:v>
      </x:c>
    </x:row>
    <x:row r="100" spans="2:10" x14ac:dyDescent="0.35">
      <x:c r="B100" s="11"/>
      <x:c r="C100" s="3"/>
      <x:c r="F100" s="56" t="s">
        <x:v>238</x:v>
      </x:c>
      <x:c r="G100" s="23">
        <x:v>36939</x:v>
      </x:c>
      <x:c r="I100" s="23">
        <x:v>45386</x:v>
      </x:c>
      <x:c r="J100" s="8" t="s">
        <x:v>89</x:v>
      </x:c>
    </x:row>
    <x:row r="101" spans="2:10" x14ac:dyDescent="0.35">
      <x:c r="B101" s="11"/>
      <x:c r="C101" s="3"/>
      <x:c r="F101" s="56" t="s">
        <x:v>239</x:v>
      </x:c>
      <x:c r="G101" s="23">
        <x:v>38176</x:v>
      </x:c>
      <x:c r="I101" s="23">
        <x:v>45387</x:v>
      </x:c>
      <x:c r="J101" s="8" t="s">
        <x:v>89</x:v>
      </x:c>
    </x:row>
    <x:row r="102" spans="2:10" x14ac:dyDescent="0.35">
      <x:c r="B102" s="11"/>
      <x:c r="C102" s="3"/>
      <x:c r="F102" s="56" t="s">
        <x:v>240</x:v>
      </x:c>
      <x:c r="G102" s="23">
        <x:v>37097</x:v>
      </x:c>
      <x:c r="I102" s="23">
        <x:v>45388</x:v>
      </x:c>
      <x:c r="J102" s="8" t="s">
        <x:v>82</x:v>
      </x:c>
    </x:row>
    <x:row r="103" spans="2:10" x14ac:dyDescent="0.35">
      <x:c r="B103" s="11"/>
      <x:c r="C103" s="3"/>
      <x:c r="F103" s="56" t="s">
        <x:v>241</x:v>
      </x:c>
      <x:c r="G103" s="23">
        <x:v>32283</x:v>
      </x:c>
      <x:c r="I103" s="23">
        <x:v>45389</x:v>
      </x:c>
      <x:c r="J103" s="8" t="s">
        <x:v>82</x:v>
      </x:c>
    </x:row>
    <x:row r="104" spans="2:10" x14ac:dyDescent="0.35">
      <x:c r="B104" s="11"/>
      <x:c r="C104" s="3"/>
      <x:c r="F104" s="56" t="s">
        <x:v>242</x:v>
      </x:c>
      <x:c r="G104" s="23">
        <x:v>37642</x:v>
      </x:c>
      <x:c r="I104" s="23">
        <x:v>45390</x:v>
      </x:c>
      <x:c r="J104" s="8" t="s">
        <x:v>89</x:v>
      </x:c>
    </x:row>
    <x:row r="105" spans="2:10" x14ac:dyDescent="0.35">
      <x:c r="B105" s="11"/>
      <x:c r="C105" s="3"/>
      <x:c r="F105" s="56" t="s">
        <x:v>243</x:v>
      </x:c>
      <x:c r="G105" s="23">
        <x:v>37020</x:v>
      </x:c>
      <x:c r="I105" s="23">
        <x:v>45391</x:v>
      </x:c>
      <x:c r="J105" s="8" t="s">
        <x:v>89</x:v>
      </x:c>
    </x:row>
    <x:row r="106" spans="2:10" x14ac:dyDescent="0.35">
      <x:c r="B106" s="11"/>
      <x:c r="C106" s="3"/>
      <x:c r="F106" s="56" t="s">
        <x:v>244</x:v>
      </x:c>
      <x:c r="G106" s="23">
        <x:v>37946</x:v>
      </x:c>
      <x:c r="I106" s="23">
        <x:v>45392</x:v>
      </x:c>
      <x:c r="J106" s="8" t="s">
        <x:v>89</x:v>
      </x:c>
    </x:row>
    <x:row r="107" spans="2:10" x14ac:dyDescent="0.35">
      <x:c r="B107" s="11"/>
      <x:c r="C107" s="3"/>
      <x:c r="F107" s="56" t="s">
        <x:v>245</x:v>
      </x:c>
      <x:c r="G107" s="23">
        <x:v>37240</x:v>
      </x:c>
      <x:c r="I107" s="23">
        <x:v>45393</x:v>
      </x:c>
      <x:c r="J107" s="8" t="s">
        <x:v>89</x:v>
      </x:c>
    </x:row>
    <x:row r="108" spans="2:10" x14ac:dyDescent="0.35">
      <x:c r="B108" s="11"/>
      <x:c r="C108" s="3"/>
      <x:c r="F108" s="56" t="s">
        <x:v>246</x:v>
      </x:c>
      <x:c r="G108" s="23">
        <x:v>38087</x:v>
      </x:c>
      <x:c r="I108" s="23">
        <x:v>45394</x:v>
      </x:c>
      <x:c r="J108" s="8" t="s">
        <x:v>89</x:v>
      </x:c>
    </x:row>
    <x:row r="109" spans="2:10" x14ac:dyDescent="0.35">
      <x:c r="B109" s="11"/>
      <x:c r="C109" s="3"/>
      <x:c r="F109" s="56" t="s">
        <x:v>247</x:v>
      </x:c>
      <x:c r="G109" s="23">
        <x:v>37204</x:v>
      </x:c>
      <x:c r="I109" s="23">
        <x:v>45395</x:v>
      </x:c>
      <x:c r="J109" s="8" t="s">
        <x:v>82</x:v>
      </x:c>
    </x:row>
    <x:row r="110" spans="2:10" x14ac:dyDescent="0.35">
      <x:c r="B110" s="11"/>
      <x:c r="C110" s="3"/>
      <x:c r="F110" s="56" t="s">
        <x:v>248</x:v>
      </x:c>
      <x:c r="G110" s="23">
        <x:v>37254</x:v>
      </x:c>
      <x:c r="I110" s="23">
        <x:v>45396</x:v>
      </x:c>
      <x:c r="J110" s="8" t="s">
        <x:v>82</x:v>
      </x:c>
    </x:row>
    <x:row r="111" spans="2:10" x14ac:dyDescent="0.35">
      <x:c r="B111" s="11"/>
      <x:c r="C111" s="3"/>
      <x:c r="F111" s="56" t="s">
        <x:v>249</x:v>
      </x:c>
      <x:c r="G111" s="23">
        <x:v>37670</x:v>
      </x:c>
      <x:c r="I111" s="23">
        <x:v>45397</x:v>
      </x:c>
      <x:c r="J111" s="8" t="s">
        <x:v>89</x:v>
      </x:c>
    </x:row>
    <x:row r="112" spans="2:10" x14ac:dyDescent="0.35">
      <x:c r="B112" s="11"/>
      <x:c r="C112" s="3"/>
      <x:c r="F112" s="56" t="s">
        <x:v>250</x:v>
      </x:c>
      <x:c r="G112" s="23">
        <x:v>37967</x:v>
      </x:c>
      <x:c r="I112" s="23">
        <x:v>45398</x:v>
      </x:c>
      <x:c r="J112" s="8" t="s">
        <x:v>89</x:v>
      </x:c>
    </x:row>
    <x:row r="113" spans="2:10" x14ac:dyDescent="0.35">
      <x:c r="B113" s="11"/>
      <x:c r="C113" s="3"/>
      <x:c r="F113" s="56" t="s">
        <x:v>251</x:v>
      </x:c>
      <x:c r="G113" s="23">
        <x:v>37943</x:v>
      </x:c>
      <x:c r="I113" s="23">
        <x:v>45399</x:v>
      </x:c>
      <x:c r="J113" s="8" t="s">
        <x:v>89</x:v>
      </x:c>
    </x:row>
    <x:row r="114" spans="2:10" x14ac:dyDescent="0.35">
      <x:c r="B114" s="11"/>
      <x:c r="C114" s="3"/>
      <x:c r="F114" s="56" t="s">
        <x:v>252</x:v>
      </x:c>
      <x:c r="G114" s="23">
        <x:v>37963</x:v>
      </x:c>
      <x:c r="I114" s="23">
        <x:v>45400</x:v>
      </x:c>
      <x:c r="J114" s="8" t="s">
        <x:v>89</x:v>
      </x:c>
    </x:row>
    <x:row r="115" spans="2:10" x14ac:dyDescent="0.35">
      <x:c r="B115" s="11"/>
      <x:c r="C115" s="3"/>
      <x:c r="F115" s="56" t="s">
        <x:v>253</x:v>
      </x:c>
      <x:c r="G115" s="23">
        <x:v>37718</x:v>
      </x:c>
      <x:c r="I115" s="23">
        <x:v>45401</x:v>
      </x:c>
      <x:c r="J115" s="8" t="s">
        <x:v>89</x:v>
      </x:c>
    </x:row>
    <x:row r="116" spans="2:10" x14ac:dyDescent="0.35">
      <x:c r="B116" s="11"/>
      <x:c r="C116" s="3"/>
      <x:c r="F116" s="56" t="s">
        <x:v>254</x:v>
      </x:c>
      <x:c r="G116" s="23">
        <x:v>37746</x:v>
      </x:c>
      <x:c r="I116" s="23">
        <x:v>45402</x:v>
      </x:c>
      <x:c r="J116" s="8" t="s">
        <x:v>82</x:v>
      </x:c>
    </x:row>
    <x:row r="117" spans="2:10" x14ac:dyDescent="0.35">
      <x:c r="B117" s="11"/>
      <x:c r="C117" s="3"/>
      <x:c r="F117" s="56" t="s">
        <x:v>255</x:v>
      </x:c>
      <x:c r="G117" s="23">
        <x:v>38155</x:v>
      </x:c>
      <x:c r="I117" s="23">
        <x:v>45403</x:v>
      </x:c>
      <x:c r="J117" s="8" t="s">
        <x:v>82</x:v>
      </x:c>
    </x:row>
    <x:row r="118" spans="2:10" x14ac:dyDescent="0.35">
      <x:c r="B118" s="11"/>
      <x:c r="C118" s="3"/>
      <x:c r="F118" s="56" t="s">
        <x:v>256</x:v>
      </x:c>
      <x:c r="G118" s="23">
        <x:v>38200</x:v>
      </x:c>
      <x:c r="I118" s="23">
        <x:v>45404</x:v>
      </x:c>
      <x:c r="J118" s="8" t="s">
        <x:v>89</x:v>
      </x:c>
    </x:row>
    <x:row r="119" spans="2:10" x14ac:dyDescent="0.35">
      <x:c r="B119" s="11"/>
      <x:c r="C119" s="3"/>
      <x:c r="F119" s="56" t="s">
        <x:v>257</x:v>
      </x:c>
      <x:c r="G119" s="23">
        <x:v>37612</x:v>
      </x:c>
      <x:c r="I119" s="23">
        <x:v>45405</x:v>
      </x:c>
      <x:c r="J119" s="8" t="s">
        <x:v>89</x:v>
      </x:c>
    </x:row>
    <x:row r="120" spans="2:10" x14ac:dyDescent="0.35">
      <x:c r="B120" s="11"/>
      <x:c r="C120" s="3"/>
      <x:c r="F120" s="56" t="s">
        <x:v>258</x:v>
      </x:c>
      <x:c r="G120" s="23">
        <x:v>37331</x:v>
      </x:c>
      <x:c r="I120" s="23">
        <x:v>45406</x:v>
      </x:c>
      <x:c r="J120" s="8" t="s">
        <x:v>89</x:v>
      </x:c>
    </x:row>
    <x:row r="121" spans="2:10" x14ac:dyDescent="0.35">
      <x:c r="B121" s="11"/>
      <x:c r="C121" s="3"/>
      <x:c r="F121" s="56" t="s">
        <x:v>259</x:v>
      </x:c>
      <x:c r="G121" s="23">
        <x:v>38221</x:v>
      </x:c>
      <x:c r="I121" s="23">
        <x:v>45407</x:v>
      </x:c>
      <x:c r="J121" s="8" t="s">
        <x:v>89</x:v>
      </x:c>
    </x:row>
    <x:row r="122" spans="2:10" x14ac:dyDescent="0.35">
      <x:c r="B122" s="11"/>
      <x:c r="C122" s="3"/>
      <x:c r="F122" s="56" t="s">
        <x:v>260</x:v>
      </x:c>
      <x:c r="G122" s="23">
        <x:v>36913</x:v>
      </x:c>
      <x:c r="I122" s="23">
        <x:v>45408</x:v>
      </x:c>
      <x:c r="J122" s="8" t="s">
        <x:v>89</x:v>
      </x:c>
    </x:row>
    <x:row r="123" spans="2:10" x14ac:dyDescent="0.35">
      <x:c r="B123" s="11"/>
      <x:c r="C123" s="3"/>
      <x:c r="F123" s="56" t="s">
        <x:v>261</x:v>
      </x:c>
      <x:c r="G123" s="23">
        <x:v>38235</x:v>
      </x:c>
      <x:c r="I123" s="23">
        <x:v>45409</x:v>
      </x:c>
      <x:c r="J123" s="8" t="s">
        <x:v>82</x:v>
      </x:c>
    </x:row>
    <x:row r="124" spans="2:10" x14ac:dyDescent="0.35">
      <x:c r="B124" s="11"/>
      <x:c r="C124" s="3"/>
      <x:c r="F124" s="56" t="s">
        <x:v>262</x:v>
      </x:c>
      <x:c r="G124" s="23">
        <x:v>37844</x:v>
      </x:c>
      <x:c r="I124" s="23">
        <x:v>45410</x:v>
      </x:c>
      <x:c r="J124" s="8" t="s">
        <x:v>82</x:v>
      </x:c>
    </x:row>
    <x:row r="125" spans="2:10" x14ac:dyDescent="0.35">
      <x:c r="B125" s="11"/>
      <x:c r="C125" s="3"/>
      <x:c r="F125" s="56" t="s">
        <x:v>263</x:v>
      </x:c>
      <x:c r="G125" s="23">
        <x:v>37406</x:v>
      </x:c>
      <x:c r="I125" s="23">
        <x:v>45411</x:v>
      </x:c>
      <x:c r="J125" s="8" t="s">
        <x:v>89</x:v>
      </x:c>
    </x:row>
    <x:row r="126" spans="2:10" x14ac:dyDescent="0.35">
      <x:c r="B126" s="11"/>
      <x:c r="C126" s="3"/>
      <x:c r="F126" s="56" t="s">
        <x:v>264</x:v>
      </x:c>
      <x:c r="G126" s="23">
        <x:v>37333</x:v>
      </x:c>
      <x:c r="I126" s="23">
        <x:v>45412</x:v>
      </x:c>
      <x:c r="J126" s="8" t="s">
        <x:v>89</x:v>
      </x:c>
    </x:row>
    <x:row r="127" spans="2:10" x14ac:dyDescent="0.35">
      <x:c r="B127" s="11"/>
      <x:c r="C127" s="3"/>
      <x:c r="F127" s="56" t="s">
        <x:v>265</x:v>
      </x:c>
      <x:c r="G127" s="23">
        <x:v>37095</x:v>
      </x:c>
      <x:c r="I127" s="23">
        <x:v>45413</x:v>
      </x:c>
      <x:c r="J127" s="8" t="s">
        <x:v>89</x:v>
      </x:c>
    </x:row>
    <x:row r="128" spans="2:10" x14ac:dyDescent="0.35">
      <x:c r="B128" s="11"/>
      <x:c r="C128" s="3"/>
      <x:c r="F128" s="56" t="s">
        <x:v>266</x:v>
      </x:c>
      <x:c r="G128" s="23">
        <x:v>37104</x:v>
      </x:c>
      <x:c r="I128" s="23">
        <x:v>45414</x:v>
      </x:c>
      <x:c r="J128" s="8" t="s">
        <x:v>89</x:v>
      </x:c>
    </x:row>
    <x:row r="129" spans="2:10" x14ac:dyDescent="0.35">
      <x:c r="B129" s="11"/>
      <x:c r="C129" s="3"/>
      <x:c r="F129" s="56" t="s">
        <x:v>267</x:v>
      </x:c>
      <x:c r="G129" s="23">
        <x:v>38153</x:v>
      </x:c>
      <x:c r="I129" s="23">
        <x:v>45415</x:v>
      </x:c>
      <x:c r="J129" s="8" t="s">
        <x:v>89</x:v>
      </x:c>
    </x:row>
    <x:row r="130" spans="2:10" x14ac:dyDescent="0.35">
      <x:c r="B130" s="11"/>
      <x:c r="C130" s="3"/>
      <x:c r="F130" s="56" t="s">
        <x:v>268</x:v>
      </x:c>
      <x:c r="G130" s="23">
        <x:v>37718</x:v>
      </x:c>
      <x:c r="I130" s="23">
        <x:v>45416</x:v>
      </x:c>
      <x:c r="J130" s="8" t="s">
        <x:v>82</x:v>
      </x:c>
    </x:row>
    <x:row r="131" spans="2:10" x14ac:dyDescent="0.35">
      <x:c r="B131" s="11"/>
      <x:c r="C131" s="3"/>
      <x:c r="F131" s="56" t="s">
        <x:v>269</x:v>
      </x:c>
      <x:c r="G131" s="23">
        <x:v>37407</x:v>
      </x:c>
      <x:c r="I131" s="23">
        <x:v>45417</x:v>
      </x:c>
      <x:c r="J131" s="8" t="s">
        <x:v>82</x:v>
      </x:c>
    </x:row>
    <x:row r="132" spans="2:10" x14ac:dyDescent="0.35">
      <x:c r="B132" s="11"/>
      <x:c r="C132" s="3"/>
      <x:c r="F132" s="56" t="s">
        <x:v>270</x:v>
      </x:c>
      <x:c r="G132" s="23">
        <x:v>37002</x:v>
      </x:c>
      <x:c r="I132" s="23">
        <x:v>45418</x:v>
      </x:c>
      <x:c r="J132" s="8" t="s">
        <x:v>89</x:v>
      </x:c>
    </x:row>
    <x:row r="133" spans="2:10" x14ac:dyDescent="0.35">
      <x:c r="B133" s="11"/>
      <x:c r="C133" s="3"/>
      <x:c r="F133" s="56" t="s">
        <x:v>271</x:v>
      </x:c>
      <x:c r="G133" s="23">
        <x:v>37369</x:v>
      </x:c>
      <x:c r="I133" s="23">
        <x:v>45419</x:v>
      </x:c>
      <x:c r="J133" s="8" t="s">
        <x:v>89</x:v>
      </x:c>
    </x:row>
    <x:row r="134" spans="2:10" x14ac:dyDescent="0.35">
      <x:c r="B134" s="11"/>
      <x:c r="C134" s="3"/>
      <x:c r="F134" s="56" t="s">
        <x:v>272</x:v>
      </x:c>
      <x:c r="G134" s="23">
        <x:v>37656</x:v>
      </x:c>
      <x:c r="I134" s="23">
        <x:v>45420</x:v>
      </x:c>
      <x:c r="J134" s="8" t="s">
        <x:v>89</x:v>
      </x:c>
    </x:row>
    <x:row r="135" spans="2:10" x14ac:dyDescent="0.35">
      <x:c r="B135" s="11"/>
      <x:c r="C135" s="3"/>
      <x:c r="F135" s="56" t="s">
        <x:v>273</x:v>
      </x:c>
      <x:c r="G135" s="23">
        <x:v>38108</x:v>
      </x:c>
      <x:c r="I135" s="23">
        <x:v>45421</x:v>
      </x:c>
      <x:c r="J135" s="8" t="s">
        <x:v>89</x:v>
      </x:c>
    </x:row>
    <x:row r="136" spans="2:10" x14ac:dyDescent="0.35">
      <x:c r="B136" s="11"/>
      <x:c r="C136" s="3"/>
      <x:c r="F136" s="56" t="s">
        <x:v>274</x:v>
      </x:c>
      <x:c r="G136" s="23">
        <x:v>37309</x:v>
      </x:c>
      <x:c r="I136" s="23">
        <x:v>45422</x:v>
      </x:c>
      <x:c r="J136" s="8" t="s">
        <x:v>89</x:v>
      </x:c>
    </x:row>
    <x:row r="137" spans="2:10" x14ac:dyDescent="0.35">
      <x:c r="B137" s="11"/>
      <x:c r="C137" s="3"/>
      <x:c r="F137" s="56" t="s">
        <x:v>275</x:v>
      </x:c>
      <x:c r="G137" s="23">
        <x:v>37513</x:v>
      </x:c>
      <x:c r="I137" s="23">
        <x:v>45423</x:v>
      </x:c>
      <x:c r="J137" s="8" t="s">
        <x:v>82</x:v>
      </x:c>
    </x:row>
    <x:row r="138" spans="2:10" x14ac:dyDescent="0.35">
      <x:c r="B138" s="11"/>
      <x:c r="C138" s="3"/>
      <x:c r="F138" s="56" t="s">
        <x:v>276</x:v>
      </x:c>
      <x:c r="G138" s="23">
        <x:v>37369</x:v>
      </x:c>
      <x:c r="I138" s="23">
        <x:v>45424</x:v>
      </x:c>
      <x:c r="J138" s="8" t="s">
        <x:v>82</x:v>
      </x:c>
    </x:row>
    <x:row r="139" spans="2:10" x14ac:dyDescent="0.35">
      <x:c r="B139" s="11"/>
      <x:c r="C139" s="3"/>
      <x:c r="F139" s="56" t="s">
        <x:v>277</x:v>
      </x:c>
      <x:c r="G139" s="23">
        <x:v>37670</x:v>
      </x:c>
      <x:c r="I139" s="23">
        <x:v>45425</x:v>
      </x:c>
      <x:c r="J139" s="8" t="s">
        <x:v>82</x:v>
      </x:c>
    </x:row>
    <x:row r="140" spans="2:10" x14ac:dyDescent="0.35">
      <x:c r="B140" s="11"/>
      <x:c r="C140" s="3"/>
      <x:c r="F140" s="56" t="s">
        <x:v>278</x:v>
      </x:c>
      <x:c r="G140" s="23">
        <x:v>37862</x:v>
      </x:c>
      <x:c r="I140" s="23">
        <x:v>45426</x:v>
      </x:c>
      <x:c r="J140" s="8" t="s">
        <x:v>82</x:v>
      </x:c>
    </x:row>
    <x:row r="141" spans="2:10" x14ac:dyDescent="0.35">
      <x:c r="B141" s="11"/>
      <x:c r="C141" s="3"/>
      <x:c r="F141" s="56" t="s">
        <x:v>279</x:v>
      </x:c>
      <x:c r="G141" s="23">
        <x:v>38106</x:v>
      </x:c>
      <x:c r="I141" s="23">
        <x:v>45427</x:v>
      </x:c>
      <x:c r="J141" s="8" t="s">
        <x:v>82</x:v>
      </x:c>
    </x:row>
    <x:row r="142" spans="2:10" x14ac:dyDescent="0.35">
      <x:c r="B142" s="11"/>
      <x:c r="C142" s="3"/>
      <x:c r="F142" s="56" t="s">
        <x:v>280</x:v>
      </x:c>
      <x:c r="G142" s="23">
        <x:v>37505</x:v>
      </x:c>
      <x:c r="I142" s="23">
        <x:v>45428</x:v>
      </x:c>
      <x:c r="J142" s="8" t="s">
        <x:v>82</x:v>
      </x:c>
    </x:row>
    <x:row r="143" spans="2:10" x14ac:dyDescent="0.35">
      <x:c r="B143" s="11"/>
      <x:c r="C143" s="3"/>
      <x:c r="F143" s="56" t="s">
        <x:v>281</x:v>
      </x:c>
      <x:c r="G143" s="23">
        <x:v>37603</x:v>
      </x:c>
      <x:c r="I143" s="23">
        <x:v>45429</x:v>
      </x:c>
      <x:c r="J143" s="8" t="s">
        <x:v>82</x:v>
      </x:c>
    </x:row>
    <x:row r="144" spans="2:10" x14ac:dyDescent="0.35">
      <x:c r="B144" s="11"/>
      <x:c r="C144" s="3"/>
      <x:c r="F144" s="56" t="s">
        <x:v>282</x:v>
      </x:c>
      <x:c r="G144" s="23">
        <x:v>37870</x:v>
      </x:c>
      <x:c r="I144" s="23">
        <x:v>45430</x:v>
      </x:c>
      <x:c r="J144" s="8" t="s">
        <x:v>82</x:v>
      </x:c>
    </x:row>
    <x:row r="145" spans="2:10" x14ac:dyDescent="0.35">
      <x:c r="B145" s="11"/>
      <x:c r="C145" s="3"/>
      <x:c r="F145" s="56" t="s">
        <x:v>283</x:v>
      </x:c>
      <x:c r="G145" s="23">
        <x:v>37718</x:v>
      </x:c>
      <x:c r="I145" s="23">
        <x:v>45431</x:v>
      </x:c>
      <x:c r="J145" s="8" t="s">
        <x:v>82</x:v>
      </x:c>
    </x:row>
    <x:row r="146" spans="2:10" x14ac:dyDescent="0.35">
      <x:c r="B146" s="11"/>
      <x:c r="C146" s="3"/>
      <x:c r="F146" s="56" t="s">
        <x:v>284</x:v>
      </x:c>
      <x:c r="G146" s="23">
        <x:v>37518</x:v>
      </x:c>
      <x:c r="I146" s="23">
        <x:v>45432</x:v>
      </x:c>
      <x:c r="J146" s="8" t="s">
        <x:v>82</x:v>
      </x:c>
    </x:row>
    <x:row r="147" spans="2:10" x14ac:dyDescent="0.35">
      <x:c r="B147" s="11"/>
      <x:c r="C147" s="3"/>
      <x:c r="F147" s="56" t="s">
        <x:v>285</x:v>
      </x:c>
      <x:c r="G147" s="23">
        <x:v>37277</x:v>
      </x:c>
      <x:c r="I147" s="23">
        <x:v>45433</x:v>
      </x:c>
      <x:c r="J147" s="8" t="s">
        <x:v>82</x:v>
      </x:c>
    </x:row>
    <x:row r="148" spans="2:10" x14ac:dyDescent="0.35">
      <x:c r="B148" s="11"/>
      <x:c r="C148" s="3"/>
      <x:c r="F148" s="56" t="s">
        <x:v>286</x:v>
      </x:c>
      <x:c r="G148" s="23">
        <x:v>37852</x:v>
      </x:c>
      <x:c r="I148" s="23">
        <x:v>45434</x:v>
      </x:c>
      <x:c r="J148" s="8" t="s">
        <x:v>82</x:v>
      </x:c>
    </x:row>
    <x:row r="149" spans="2:10" x14ac:dyDescent="0.35">
      <x:c r="B149" s="11"/>
      <x:c r="C149" s="3"/>
      <x:c r="F149" s="56" t="s">
        <x:v>287</x:v>
      </x:c>
      <x:c r="G149" s="23">
        <x:v>37579</x:v>
      </x:c>
      <x:c r="I149" s="23">
        <x:v>45435</x:v>
      </x:c>
      <x:c r="J149" s="8" t="s">
        <x:v>82</x:v>
      </x:c>
    </x:row>
    <x:row r="150" spans="2:10" x14ac:dyDescent="0.35">
      <x:c r="B150" s="11"/>
      <x:c r="C150" s="3"/>
      <x:c r="F150" s="56" t="s">
        <x:v>288</x:v>
      </x:c>
      <x:c r="G150" s="23">
        <x:v>38343</x:v>
      </x:c>
      <x:c r="I150" s="23">
        <x:v>45436</x:v>
      </x:c>
      <x:c r="J150" s="8" t="s">
        <x:v>82</x:v>
      </x:c>
    </x:row>
    <x:row r="151" spans="2:10" x14ac:dyDescent="0.35">
      <x:c r="B151" s="11"/>
      <x:c r="C151" s="3"/>
      <x:c r="F151" s="56" t="s">
        <x:v>289</x:v>
      </x:c>
      <x:c r="G151" s="23">
        <x:v>37709</x:v>
      </x:c>
      <x:c r="I151" s="23">
        <x:v>45437</x:v>
      </x:c>
      <x:c r="J151" s="8" t="s">
        <x:v>82</x:v>
      </x:c>
    </x:row>
    <x:row r="152" spans="2:10" x14ac:dyDescent="0.35">
      <x:c r="B152" s="11"/>
      <x:c r="C152" s="3"/>
      <x:c r="F152" s="56" t="s">
        <x:v>290</x:v>
      </x:c>
      <x:c r="G152" s="23">
        <x:v>37050</x:v>
      </x:c>
      <x:c r="I152" s="23">
        <x:v>45438</x:v>
      </x:c>
      <x:c r="J152" s="8" t="s">
        <x:v>82</x:v>
      </x:c>
    </x:row>
    <x:row r="153" spans="2:10" x14ac:dyDescent="0.35">
      <x:c r="B153" s="11"/>
      <x:c r="C153" s="3"/>
      <x:c r="F153" s="56" t="s">
        <x:v>291</x:v>
      </x:c>
      <x:c r="G153" s="23">
        <x:v>38269</x:v>
      </x:c>
      <x:c r="I153" s="23">
        <x:v>45439</x:v>
      </x:c>
      <x:c r="J153" s="8" t="s">
        <x:v>82</x:v>
      </x:c>
    </x:row>
    <x:row r="154" spans="2:10" x14ac:dyDescent="0.35">
      <x:c r="B154" s="11"/>
      <x:c r="C154" s="3"/>
      <x:c r="F154" s="56" t="s">
        <x:v>292</x:v>
      </x:c>
      <x:c r="G154" s="23">
        <x:v>37611</x:v>
      </x:c>
      <x:c r="I154" s="23">
        <x:v>45440</x:v>
      </x:c>
      <x:c r="J154" s="8" t="s">
        <x:v>82</x:v>
      </x:c>
    </x:row>
    <x:row r="155" spans="2:10" x14ac:dyDescent="0.35">
      <x:c r="B155" s="11"/>
      <x:c r="C155" s="3"/>
      <x:c r="F155" s="56" t="s">
        <x:v>293</x:v>
      </x:c>
      <x:c r="G155" s="23">
        <x:v>37183</x:v>
      </x:c>
      <x:c r="I155" s="23">
        <x:v>45441</x:v>
      </x:c>
      <x:c r="J155" s="8" t="s">
        <x:v>82</x:v>
      </x:c>
    </x:row>
    <x:row r="156" spans="2:10" x14ac:dyDescent="0.35">
      <x:c r="B156" s="11"/>
      <x:c r="C156" s="3"/>
      <x:c r="F156" s="56" t="s">
        <x:v>294</x:v>
      </x:c>
      <x:c r="G156" s="23">
        <x:v>37574</x:v>
      </x:c>
      <x:c r="I156" s="23">
        <x:v>45442</x:v>
      </x:c>
      <x:c r="J156" s="8" t="s">
        <x:v>82</x:v>
      </x:c>
    </x:row>
    <x:row r="157" spans="2:10" x14ac:dyDescent="0.35">
      <x:c r="B157" s="11"/>
      <x:c r="C157" s="3"/>
      <x:c r="F157" s="56" t="s">
        <x:v>295</x:v>
      </x:c>
      <x:c r="G157" s="23">
        <x:v>37585</x:v>
      </x:c>
      <x:c r="I157" s="23">
        <x:v>45443</x:v>
      </x:c>
      <x:c r="J157" s="8" t="s">
        <x:v>82</x:v>
      </x:c>
    </x:row>
    <x:row r="158" spans="2:10" x14ac:dyDescent="0.35">
      <x:c r="B158" s="11"/>
      <x:c r="C158" s="3"/>
      <x:c r="F158" s="56" t="s">
        <x:v>296</x:v>
      </x:c>
      <x:c r="G158" s="23">
        <x:v>38034</x:v>
      </x:c>
      <x:c r="I158" s="23">
        <x:v>45444</x:v>
      </x:c>
      <x:c r="J158" s="8" t="s">
        <x:v>82</x:v>
      </x:c>
    </x:row>
    <x:row r="159" spans="2:10" x14ac:dyDescent="0.35">
      <x:c r="B159" s="11"/>
      <x:c r="C159" s="3"/>
      <x:c r="F159" s="56" t="s">
        <x:v>297</x:v>
      </x:c>
      <x:c r="G159" s="23">
        <x:v>38075</x:v>
      </x:c>
      <x:c r="I159" s="23">
        <x:v>45445</x:v>
      </x:c>
      <x:c r="J159" s="8" t="s">
        <x:v>82</x:v>
      </x:c>
    </x:row>
    <x:row r="160" spans="2:10" x14ac:dyDescent="0.35">
      <x:c r="B160" s="11"/>
      <x:c r="C160" s="3"/>
      <x:c r="F160" s="56" t="s">
        <x:v>298</x:v>
      </x:c>
      <x:c r="G160" s="23">
        <x:v>37416</x:v>
      </x:c>
      <x:c r="I160" s="23">
        <x:v>45446</x:v>
      </x:c>
      <x:c r="J160" s="8" t="s">
        <x:v>82</x:v>
      </x:c>
    </x:row>
    <x:row r="161" spans="2:10" x14ac:dyDescent="0.35">
      <x:c r="B161" s="11"/>
      <x:c r="C161" s="3"/>
      <x:c r="F161" s="56" t="s">
        <x:v>299</x:v>
      </x:c>
      <x:c r="G161" s="23">
        <x:v>37513</x:v>
      </x:c>
      <x:c r="I161" s="23">
        <x:v>45447</x:v>
      </x:c>
      <x:c r="J161" s="8" t="s">
        <x:v>82</x:v>
      </x:c>
    </x:row>
    <x:row r="162" spans="2:10" x14ac:dyDescent="0.35">
      <x:c r="B162" s="11"/>
      <x:c r="C162" s="3"/>
      <x:c r="F162" s="56" t="s">
        <x:v>300</x:v>
      </x:c>
      <x:c r="G162" s="23">
        <x:v>38332</x:v>
      </x:c>
      <x:c r="I162" s="23">
        <x:v>45448</x:v>
      </x:c>
      <x:c r="J162" s="8" t="s">
        <x:v>82</x:v>
      </x:c>
    </x:row>
    <x:row r="163" spans="2:10" x14ac:dyDescent="0.35">
      <x:c r="B163" s="11"/>
      <x:c r="C163" s="3"/>
      <x:c r="F163" s="56" t="s">
        <x:v>301</x:v>
      </x:c>
      <x:c r="G163" s="23">
        <x:v>38048</x:v>
      </x:c>
      <x:c r="I163" s="23">
        <x:v>45449</x:v>
      </x:c>
      <x:c r="J163" s="8" t="s">
        <x:v>82</x:v>
      </x:c>
    </x:row>
    <x:row r="164" spans="2:10" x14ac:dyDescent="0.35">
      <x:c r="B164" s="11"/>
      <x:c r="C164" s="3"/>
      <x:c r="F164" s="56" t="s">
        <x:v>302</x:v>
      </x:c>
      <x:c r="G164" s="23">
        <x:v>37112</x:v>
      </x:c>
      <x:c r="I164" s="23">
        <x:v>45450</x:v>
      </x:c>
      <x:c r="J164" s="8" t="s">
        <x:v>82</x:v>
      </x:c>
    </x:row>
    <x:row r="165" spans="2:10" x14ac:dyDescent="0.35">
      <x:c r="B165" s="11"/>
      <x:c r="C165" s="3"/>
      <x:c r="F165" s="56" t="s">
        <x:v>303</x:v>
      </x:c>
      <x:c r="G165" s="23">
        <x:v>37193</x:v>
      </x:c>
      <x:c r="I165" s="23">
        <x:v>45451</x:v>
      </x:c>
      <x:c r="J165" s="8" t="s">
        <x:v>82</x:v>
      </x:c>
    </x:row>
    <x:row r="166" spans="2:10" x14ac:dyDescent="0.35">
      <x:c r="B166" s="11"/>
      <x:c r="C166" s="3"/>
      <x:c r="F166" s="56" t="s">
        <x:v>304</x:v>
      </x:c>
      <x:c r="G166" s="23">
        <x:v>37090</x:v>
      </x:c>
      <x:c r="I166" s="23">
        <x:v>45452</x:v>
      </x:c>
      <x:c r="J166" s="8" t="s">
        <x:v>82</x:v>
      </x:c>
    </x:row>
    <x:row r="167" spans="2:10" x14ac:dyDescent="0.35">
      <x:c r="B167" s="11"/>
      <x:c r="C167" s="3"/>
      <x:c r="F167" s="56" t="s">
        <x:v>305</x:v>
      </x:c>
      <x:c r="G167" s="23">
        <x:v>37401</x:v>
      </x:c>
      <x:c r="I167" s="23">
        <x:v>45453</x:v>
      </x:c>
      <x:c r="J167" s="8" t="s">
        <x:v>82</x:v>
      </x:c>
    </x:row>
    <x:row r="168" spans="2:10" x14ac:dyDescent="0.35">
      <x:c r="B168" s="11"/>
      <x:c r="C168" s="3"/>
      <x:c r="F168" s="56" t="s">
        <x:v>306</x:v>
      </x:c>
      <x:c r="G168" s="23">
        <x:v>37155</x:v>
      </x:c>
      <x:c r="I168" s="23">
        <x:v>45454</x:v>
      </x:c>
      <x:c r="J168" s="8" t="s">
        <x:v>82</x:v>
      </x:c>
    </x:row>
    <x:row r="169" spans="2:10" x14ac:dyDescent="0.35">
      <x:c r="B169" s="11"/>
      <x:c r="C169" s="3"/>
      <x:c r="F169" s="56" t="s">
        <x:v>307</x:v>
      </x:c>
      <x:c r="G169" s="23">
        <x:v>37973</x:v>
      </x:c>
      <x:c r="I169" s="23">
        <x:v>45455</x:v>
      </x:c>
      <x:c r="J169" s="8" t="s">
        <x:v>82</x:v>
      </x:c>
    </x:row>
    <x:row r="170" spans="2:10" x14ac:dyDescent="0.35">
      <x:c r="B170" s="11"/>
      <x:c r="C170" s="3"/>
      <x:c r="F170" s="56" t="s">
        <x:v>308</x:v>
      </x:c>
      <x:c r="G170" s="23">
        <x:v>37302</x:v>
      </x:c>
      <x:c r="I170" s="23">
        <x:v>45456</x:v>
      </x:c>
      <x:c r="J170" s="8" t="s">
        <x:v>82</x:v>
      </x:c>
    </x:row>
    <x:row r="171" spans="2:10" x14ac:dyDescent="0.35">
      <x:c r="B171" s="11"/>
      <x:c r="C171" s="3"/>
      <x:c r="F171" s="56" t="s">
        <x:v>309</x:v>
      </x:c>
      <x:c r="G171" s="23">
        <x:v>37840</x:v>
      </x:c>
      <x:c r="I171" s="23">
        <x:v>45457</x:v>
      </x:c>
      <x:c r="J171" s="8" t="s">
        <x:v>82</x:v>
      </x:c>
    </x:row>
    <x:row r="172" spans="2:10" x14ac:dyDescent="0.35">
      <x:c r="B172" s="11"/>
      <x:c r="C172" s="3"/>
      <x:c r="F172" s="56" t="s">
        <x:v>310</x:v>
      </x:c>
      <x:c r="G172" s="23">
        <x:v>37949</x:v>
      </x:c>
      <x:c r="I172" s="23">
        <x:v>45458</x:v>
      </x:c>
      <x:c r="J172" s="8" t="s">
        <x:v>82</x:v>
      </x:c>
    </x:row>
    <x:row r="173" spans="2:10" x14ac:dyDescent="0.35">
      <x:c r="B173" s="11"/>
      <x:c r="C173" s="3"/>
      <x:c r="F173" s="56" t="s">
        <x:v>311</x:v>
      </x:c>
      <x:c r="G173" s="23">
        <x:v>38334</x:v>
      </x:c>
      <x:c r="I173" s="23">
        <x:v>45459</x:v>
      </x:c>
      <x:c r="J173" s="8" t="s">
        <x:v>82</x:v>
      </x:c>
    </x:row>
    <x:row r="174" spans="2:10" x14ac:dyDescent="0.35">
      <x:c r="B174" s="11"/>
      <x:c r="C174" s="3"/>
      <x:c r="F174" s="56" t="s">
        <x:v>312</x:v>
      </x:c>
      <x:c r="G174" s="23">
        <x:v>37462</x:v>
      </x:c>
      <x:c r="I174" s="23">
        <x:v>45460</x:v>
      </x:c>
      <x:c r="J174" s="8" t="s">
        <x:v>82</x:v>
      </x:c>
    </x:row>
    <x:row r="175" spans="2:10" x14ac:dyDescent="0.35">
      <x:c r="B175" s="11"/>
      <x:c r="C175" s="3"/>
      <x:c r="F175" s="56" t="s">
        <x:v>313</x:v>
      </x:c>
      <x:c r="G175" s="23">
        <x:v>38249</x:v>
      </x:c>
      <x:c r="I175" s="23">
        <x:v>45461</x:v>
      </x:c>
      <x:c r="J175" s="8" t="s">
        <x:v>82</x:v>
      </x:c>
    </x:row>
    <x:row r="176" spans="2:10" x14ac:dyDescent="0.35">
      <x:c r="B176" s="11"/>
      <x:c r="C176" s="3"/>
      <x:c r="F176" s="56" t="s">
        <x:v>314</x:v>
      </x:c>
      <x:c r="G176" s="23">
        <x:v>36928</x:v>
      </x:c>
      <x:c r="I176" s="23">
        <x:v>45462</x:v>
      </x:c>
      <x:c r="J176" s="8" t="s">
        <x:v>82</x:v>
      </x:c>
    </x:row>
    <x:row r="177" spans="2:10" x14ac:dyDescent="0.35">
      <x:c r="B177" s="11"/>
      <x:c r="C177" s="3"/>
      <x:c r="F177" s="56" t="s">
        <x:v>315</x:v>
      </x:c>
      <x:c r="G177" s="23">
        <x:v>37554</x:v>
      </x:c>
      <x:c r="I177" s="23">
        <x:v>45463</x:v>
      </x:c>
      <x:c r="J177" s="8" t="s">
        <x:v>82</x:v>
      </x:c>
    </x:row>
    <x:row r="178" spans="2:10" x14ac:dyDescent="0.35">
      <x:c r="B178" s="11"/>
      <x:c r="C178" s="3"/>
      <x:c r="F178" s="56" t="s">
        <x:v>316</x:v>
      </x:c>
      <x:c r="G178" s="23">
        <x:v>36916</x:v>
      </x:c>
      <x:c r="I178" s="23">
        <x:v>45464</x:v>
      </x:c>
      <x:c r="J178" s="8" t="s">
        <x:v>82</x:v>
      </x:c>
    </x:row>
    <x:row r="179" spans="2:10" x14ac:dyDescent="0.35">
      <x:c r="B179" s="11"/>
      <x:c r="C179" s="3"/>
      <x:c r="F179" s="56" t="s">
        <x:v>317</x:v>
      </x:c>
      <x:c r="G179" s="23">
        <x:v>37457</x:v>
      </x:c>
      <x:c r="I179" s="23">
        <x:v>45465</x:v>
      </x:c>
      <x:c r="J179" s="8" t="s">
        <x:v>82</x:v>
      </x:c>
    </x:row>
    <x:row r="180" spans="2:10" x14ac:dyDescent="0.35">
      <x:c r="B180" s="11"/>
      <x:c r="C180" s="3"/>
      <x:c r="F180" s="56" t="s">
        <x:v>318</x:v>
      </x:c>
      <x:c r="G180" s="23">
        <x:v>38200</x:v>
      </x:c>
      <x:c r="I180" s="23">
        <x:v>45466</x:v>
      </x:c>
      <x:c r="J180" s="8" t="s">
        <x:v>82</x:v>
      </x:c>
    </x:row>
    <x:row r="181" spans="2:10" x14ac:dyDescent="0.35">
      <x:c r="B181" s="11"/>
      <x:c r="C181" s="3"/>
      <x:c r="F181" s="56" t="s">
        <x:v>319</x:v>
      </x:c>
      <x:c r="G181" s="23">
        <x:v>37403</x:v>
      </x:c>
      <x:c r="I181" s="23">
        <x:v>45467</x:v>
      </x:c>
      <x:c r="J181" s="8" t="s">
        <x:v>82</x:v>
      </x:c>
    </x:row>
    <x:row r="182" spans="2:10" x14ac:dyDescent="0.35">
      <x:c r="B182" s="11"/>
      <x:c r="C182" s="3"/>
      <x:c r="F182" s="56" t="s">
        <x:v>320</x:v>
      </x:c>
      <x:c r="G182" s="23">
        <x:v>37821</x:v>
      </x:c>
      <x:c r="I182" s="23">
        <x:v>45468</x:v>
      </x:c>
      <x:c r="J182" s="8" t="s">
        <x:v>82</x:v>
      </x:c>
    </x:row>
    <x:row r="183" spans="2:10" x14ac:dyDescent="0.35">
      <x:c r="B183" s="11"/>
      <x:c r="C183" s="3"/>
      <x:c r="F183" s="56" t="s">
        <x:v>321</x:v>
      </x:c>
      <x:c r="G183" s="23">
        <x:v>37205</x:v>
      </x:c>
      <x:c r="I183" s="23">
        <x:v>45469</x:v>
      </x:c>
      <x:c r="J183" s="8" t="s">
        <x:v>82</x:v>
      </x:c>
    </x:row>
    <x:row r="184" spans="2:10" x14ac:dyDescent="0.35">
      <x:c r="B184" s="11"/>
      <x:c r="C184" s="3"/>
      <x:c r="F184" s="56" t="s">
        <x:v>322</x:v>
      </x:c>
      <x:c r="G184" s="23">
        <x:v>38017</x:v>
      </x:c>
      <x:c r="I184" s="23">
        <x:v>45470</x:v>
      </x:c>
      <x:c r="J184" s="8" t="s">
        <x:v>82</x:v>
      </x:c>
    </x:row>
    <x:row r="185" spans="2:10" x14ac:dyDescent="0.35">
      <x:c r="B185" s="11"/>
      <x:c r="C185" s="3"/>
      <x:c r="F185" s="56" t="s">
        <x:v>323</x:v>
      </x:c>
      <x:c r="G185" s="23">
        <x:v>37260</x:v>
      </x:c>
      <x:c r="I185" s="23">
        <x:v>45471</x:v>
      </x:c>
      <x:c r="J185" s="8" t="s">
        <x:v>82</x:v>
      </x:c>
    </x:row>
    <x:row r="186" spans="2:10" x14ac:dyDescent="0.35">
      <x:c r="B186" s="11"/>
      <x:c r="C186" s="3"/>
      <x:c r="F186" s="56" t="s">
        <x:v>324</x:v>
      </x:c>
      <x:c r="G186" s="23">
        <x:v>37339</x:v>
      </x:c>
      <x:c r="I186" s="23">
        <x:v>45472</x:v>
      </x:c>
      <x:c r="J186" s="8" t="s">
        <x:v>82</x:v>
      </x:c>
    </x:row>
    <x:row r="187" spans="2:10" x14ac:dyDescent="0.35">
      <x:c r="B187" s="11"/>
      <x:c r="C187" s="3"/>
      <x:c r="F187" s="56" t="s">
        <x:v>325</x:v>
      </x:c>
      <x:c r="G187" s="23">
        <x:v>37009</x:v>
      </x:c>
      <x:c r="I187" s="23">
        <x:v>45473</x:v>
      </x:c>
      <x:c r="J187" s="8" t="s">
        <x:v>82</x:v>
      </x:c>
    </x:row>
    <x:row r="188" spans="2:10" x14ac:dyDescent="0.35">
      <x:c r="B188" s="11"/>
      <x:c r="C188" s="3"/>
      <x:c r="F188" s="56" t="s">
        <x:v>326</x:v>
      </x:c>
      <x:c r="G188" s="23">
        <x:v>37221</x:v>
      </x:c>
      <x:c r="I188" s="23">
        <x:v>45474</x:v>
      </x:c>
      <x:c r="J188" s="8" t="s">
        <x:v>82</x:v>
      </x:c>
    </x:row>
    <x:row r="189" spans="2:10" x14ac:dyDescent="0.35">
      <x:c r="B189" s="11"/>
      <x:c r="C189" s="3"/>
      <x:c r="F189" s="56" t="s">
        <x:v>327</x:v>
      </x:c>
      <x:c r="G189" s="23">
        <x:v>37185</x:v>
      </x:c>
      <x:c r="I189" s="23">
        <x:v>45475</x:v>
      </x:c>
      <x:c r="J189" s="8" t="s">
        <x:v>82</x:v>
      </x:c>
    </x:row>
    <x:row r="190" spans="2:10" x14ac:dyDescent="0.35">
      <x:c r="B190" s="11"/>
      <x:c r="C190" s="3"/>
      <x:c r="F190" s="56" t="s">
        <x:v>328</x:v>
      </x:c>
      <x:c r="G190" s="23">
        <x:v>37549</x:v>
      </x:c>
      <x:c r="I190" s="23">
        <x:v>45476</x:v>
      </x:c>
      <x:c r="J190" s="8" t="s">
        <x:v>82</x:v>
      </x:c>
    </x:row>
    <x:row r="191" spans="2:10" x14ac:dyDescent="0.35">
      <x:c r="B191" s="11"/>
      <x:c r="C191" s="3"/>
      <x:c r="F191" s="56" t="s">
        <x:v>329</x:v>
      </x:c>
      <x:c r="G191" s="23">
        <x:v>37631</x:v>
      </x:c>
      <x:c r="I191" s="23">
        <x:v>45477</x:v>
      </x:c>
      <x:c r="J191" s="8" t="s">
        <x:v>82</x:v>
      </x:c>
    </x:row>
    <x:row r="192" spans="2:10" x14ac:dyDescent="0.35">
      <x:c r="B192" s="11"/>
      <x:c r="C192" s="3"/>
      <x:c r="F192" s="56" t="s">
        <x:v>330</x:v>
      </x:c>
      <x:c r="G192" s="23">
        <x:v>37740</x:v>
      </x:c>
      <x:c r="I192" s="23">
        <x:v>45478</x:v>
      </x:c>
      <x:c r="J192" s="8" t="s">
        <x:v>82</x:v>
      </x:c>
    </x:row>
    <x:row r="193" spans="2:10" x14ac:dyDescent="0.35">
      <x:c r="B193" s="11"/>
      <x:c r="C193" s="3"/>
      <x:c r="F193" s="56" t="s">
        <x:v>331</x:v>
      </x:c>
      <x:c r="G193" s="23">
        <x:v>38257</x:v>
      </x:c>
      <x:c r="I193" s="23">
        <x:v>45479</x:v>
      </x:c>
      <x:c r="J193" s="8" t="s">
        <x:v>82</x:v>
      </x:c>
    </x:row>
    <x:row r="194" spans="2:10" x14ac:dyDescent="0.35">
      <x:c r="B194" s="11"/>
      <x:c r="C194" s="3"/>
      <x:c r="F194" s="56" t="s">
        <x:v>332</x:v>
      </x:c>
      <x:c r="G194" s="23">
        <x:v>37767</x:v>
      </x:c>
      <x:c r="I194" s="23">
        <x:v>45480</x:v>
      </x:c>
      <x:c r="J194" s="8" t="s">
        <x:v>82</x:v>
      </x:c>
    </x:row>
    <x:row r="195" spans="2:10" x14ac:dyDescent="0.35">
      <x:c r="B195" s="11"/>
      <x:c r="C195" s="3"/>
      <x:c r="F195" s="56" t="s">
        <x:v>333</x:v>
      </x:c>
      <x:c r="G195" s="23">
        <x:v>37442</x:v>
      </x:c>
      <x:c r="I195" s="23">
        <x:v>45481</x:v>
      </x:c>
      <x:c r="J195" s="8" t="s">
        <x:v>82</x:v>
      </x:c>
    </x:row>
    <x:row r="196" spans="2:10" x14ac:dyDescent="0.35">
      <x:c r="B196" s="11"/>
      <x:c r="C196" s="3"/>
      <x:c r="F196" s="56" t="s">
        <x:v>334</x:v>
      </x:c>
      <x:c r="G196" s="23">
        <x:v>37937</x:v>
      </x:c>
      <x:c r="I196" s="23">
        <x:v>45482</x:v>
      </x:c>
      <x:c r="J196" s="8" t="s">
        <x:v>82</x:v>
      </x:c>
    </x:row>
    <x:row r="197" spans="2:10" x14ac:dyDescent="0.35">
      <x:c r="B197" s="11"/>
      <x:c r="C197" s="3"/>
      <x:c r="F197" s="56" t="s">
        <x:v>335</x:v>
      </x:c>
      <x:c r="G197" s="23">
        <x:v>38235</x:v>
      </x:c>
      <x:c r="I197" s="23">
        <x:v>45483</x:v>
      </x:c>
      <x:c r="J197" s="8" t="s">
        <x:v>82</x:v>
      </x:c>
    </x:row>
    <x:row r="198" spans="2:10" x14ac:dyDescent="0.35">
      <x:c r="B198" s="11"/>
      <x:c r="C198" s="3"/>
      <x:c r="F198" s="56" t="s">
        <x:v>336</x:v>
      </x:c>
      <x:c r="G198" s="23">
        <x:v>37730</x:v>
      </x:c>
      <x:c r="I198" s="23">
        <x:v>45484</x:v>
      </x:c>
      <x:c r="J198" s="8" t="s">
        <x:v>82</x:v>
      </x:c>
    </x:row>
    <x:row r="199" spans="2:10" x14ac:dyDescent="0.35">
      <x:c r="B199" s="11"/>
      <x:c r="C199" s="3"/>
      <x:c r="F199" s="56" t="s">
        <x:v>337</x:v>
      </x:c>
      <x:c r="G199" s="23">
        <x:v>37051</x:v>
      </x:c>
      <x:c r="I199" s="23">
        <x:v>45485</x:v>
      </x:c>
      <x:c r="J199" s="8" t="s">
        <x:v>82</x:v>
      </x:c>
    </x:row>
    <x:row r="200" spans="2:10" x14ac:dyDescent="0.35">
      <x:c r="B200" s="11"/>
      <x:c r="C200" s="3"/>
      <x:c r="F200" s="56" t="s">
        <x:v>338</x:v>
      </x:c>
      <x:c r="G200" s="23">
        <x:v>37359</x:v>
      </x:c>
      <x:c r="I200" s="23">
        <x:v>45486</x:v>
      </x:c>
      <x:c r="J200" s="8" t="s">
        <x:v>82</x:v>
      </x:c>
    </x:row>
    <x:row r="201" spans="2:10" x14ac:dyDescent="0.35">
      <x:c r="B201" s="11"/>
      <x:c r="C201" s="3"/>
      <x:c r="F201" s="56" t="s">
        <x:v>339</x:v>
      </x:c>
      <x:c r="G201" s="23">
        <x:v>37984</x:v>
      </x:c>
      <x:c r="I201" s="23">
        <x:v>45487</x:v>
      </x:c>
      <x:c r="J201" s="8" t="s">
        <x:v>82</x:v>
      </x:c>
    </x:row>
    <x:row r="202" spans="2:10" x14ac:dyDescent="0.35">
      <x:c r="B202" s="11"/>
      <x:c r="C202" s="3"/>
      <x:c r="F202" s="56" t="s">
        <x:v>340</x:v>
      </x:c>
      <x:c r="G202" s="23">
        <x:v>37007</x:v>
      </x:c>
      <x:c r="I202" s="23">
        <x:v>45488</x:v>
      </x:c>
      <x:c r="J202" s="8" t="s">
        <x:v>82</x:v>
      </x:c>
    </x:row>
    <x:row r="203" spans="2:10" x14ac:dyDescent="0.35">
      <x:c r="B203" s="11"/>
      <x:c r="C203" s="3"/>
      <x:c r="F203" s="56" t="s">
        <x:v>341</x:v>
      </x:c>
      <x:c r="G203" s="23">
        <x:v>37303</x:v>
      </x:c>
      <x:c r="I203" s="23">
        <x:v>45489</x:v>
      </x:c>
      <x:c r="J203" s="8" t="s">
        <x:v>82</x:v>
      </x:c>
    </x:row>
    <x:row r="204" spans="2:10" x14ac:dyDescent="0.35">
      <x:c r="B204" s="11"/>
      <x:c r="C204" s="3"/>
      <x:c r="F204" s="56" t="s">
        <x:v>342</x:v>
      </x:c>
      <x:c r="G204" s="23">
        <x:v>37876</x:v>
      </x:c>
      <x:c r="I204" s="23">
        <x:v>45490</x:v>
      </x:c>
      <x:c r="J204" s="8" t="s">
        <x:v>82</x:v>
      </x:c>
    </x:row>
    <x:row r="205" spans="2:10" x14ac:dyDescent="0.35">
      <x:c r="B205" s="11"/>
      <x:c r="C205" s="3"/>
      <x:c r="F205" s="56" t="s">
        <x:v>343</x:v>
      </x:c>
      <x:c r="G205" s="23">
        <x:v>37908</x:v>
      </x:c>
      <x:c r="I205" s="23">
        <x:v>45491</x:v>
      </x:c>
      <x:c r="J205" s="8" t="s">
        <x:v>82</x:v>
      </x:c>
    </x:row>
    <x:row r="206" spans="2:10" x14ac:dyDescent="0.35">
      <x:c r="B206" s="11"/>
      <x:c r="C206" s="3"/>
      <x:c r="F206" s="56" t="s">
        <x:v>344</x:v>
      </x:c>
      <x:c r="G206" s="23">
        <x:v>37337</x:v>
      </x:c>
      <x:c r="I206" s="23">
        <x:v>45492</x:v>
      </x:c>
      <x:c r="J206" s="8" t="s">
        <x:v>82</x:v>
      </x:c>
    </x:row>
    <x:row r="207" spans="2:10" x14ac:dyDescent="0.35">
      <x:c r="B207" s="11"/>
      <x:c r="C207" s="3"/>
      <x:c r="F207" s="56" t="s">
        <x:v>345</x:v>
      </x:c>
      <x:c r="G207" s="23">
        <x:v>37979</x:v>
      </x:c>
      <x:c r="I207" s="23">
        <x:v>45493</x:v>
      </x:c>
      <x:c r="J207" s="8" t="s">
        <x:v>82</x:v>
      </x:c>
    </x:row>
    <x:row r="208" spans="2:10" x14ac:dyDescent="0.35">
      <x:c r="B208" s="11"/>
      <x:c r="C208" s="3"/>
      <x:c r="F208" s="56" t="s">
        <x:v>346</x:v>
      </x:c>
      <x:c r="G208" s="23">
        <x:v>37648</x:v>
      </x:c>
      <x:c r="I208" s="23">
        <x:v>45494</x:v>
      </x:c>
      <x:c r="J208" s="8" t="s">
        <x:v>82</x:v>
      </x:c>
    </x:row>
    <x:row r="209" spans="2:10" x14ac:dyDescent="0.35">
      <x:c r="B209" s="11"/>
      <x:c r="C209" s="3"/>
      <x:c r="F209" s="56" t="s">
        <x:v>347</x:v>
      </x:c>
      <x:c r="G209" s="23">
        <x:v>37171</x:v>
      </x:c>
      <x:c r="I209" s="23">
        <x:v>45495</x:v>
      </x:c>
      <x:c r="J209" s="8" t="s">
        <x:v>82</x:v>
      </x:c>
    </x:row>
    <x:row r="210" spans="2:10" x14ac:dyDescent="0.35">
      <x:c r="B210" s="11"/>
      <x:c r="C210" s="3"/>
      <x:c r="F210" s="56" t="s">
        <x:v>348</x:v>
      </x:c>
      <x:c r="G210" s="23">
        <x:v>38342</x:v>
      </x:c>
      <x:c r="I210" s="23">
        <x:v>45496</x:v>
      </x:c>
      <x:c r="J210" s="8" t="s">
        <x:v>82</x:v>
      </x:c>
    </x:row>
    <x:row r="211" spans="2:10" x14ac:dyDescent="0.35">
      <x:c r="B211" s="11"/>
      <x:c r="C211" s="3"/>
      <x:c r="F211" s="56" t="s">
        <x:v>349</x:v>
      </x:c>
      <x:c r="G211" s="23">
        <x:v>37843</x:v>
      </x:c>
      <x:c r="I211" s="23">
        <x:v>45497</x:v>
      </x:c>
      <x:c r="J211" s="8" t="s">
        <x:v>82</x:v>
      </x:c>
    </x:row>
    <x:row r="212" spans="2:10" x14ac:dyDescent="0.35">
      <x:c r="B212" s="11"/>
      <x:c r="C212" s="3"/>
      <x:c r="F212" s="56" t="s">
        <x:v>350</x:v>
      </x:c>
      <x:c r="G212" s="23">
        <x:v>37536</x:v>
      </x:c>
      <x:c r="I212" s="23">
        <x:v>45498</x:v>
      </x:c>
      <x:c r="J212" s="8" t="s">
        <x:v>82</x:v>
      </x:c>
    </x:row>
    <x:row r="213" spans="2:10" x14ac:dyDescent="0.35">
      <x:c r="B213" s="11"/>
      <x:c r="C213" s="3"/>
      <x:c r="F213" s="56" t="s">
        <x:v>351</x:v>
      </x:c>
      <x:c r="G213" s="23">
        <x:v>38070</x:v>
      </x:c>
      <x:c r="I213" s="23">
        <x:v>45499</x:v>
      </x:c>
      <x:c r="J213" s="8" t="s">
        <x:v>82</x:v>
      </x:c>
    </x:row>
    <x:row r="214" spans="2:10" x14ac:dyDescent="0.35">
      <x:c r="B214" s="11"/>
      <x:c r="C214" s="3"/>
      <x:c r="F214" s="56" t="s">
        <x:v>352</x:v>
      </x:c>
      <x:c r="G214" s="23">
        <x:v>37554</x:v>
      </x:c>
      <x:c r="I214" s="23">
        <x:v>45500</x:v>
      </x:c>
      <x:c r="J214" s="8" t="s">
        <x:v>82</x:v>
      </x:c>
    </x:row>
    <x:row r="215" spans="2:10" x14ac:dyDescent="0.35">
      <x:c r="B215" s="11"/>
      <x:c r="C215" s="3"/>
      <x:c r="F215" s="56" t="s">
        <x:v>353</x:v>
      </x:c>
      <x:c r="G215" s="23">
        <x:v>38289</x:v>
      </x:c>
      <x:c r="I215" s="23">
        <x:v>45501</x:v>
      </x:c>
      <x:c r="J215" s="8" t="s">
        <x:v>82</x:v>
      </x:c>
    </x:row>
    <x:row r="216" spans="2:10" x14ac:dyDescent="0.35">
      <x:c r="B216" s="11"/>
      <x:c r="C216" s="3"/>
      <x:c r="F216" s="56" t="s">
        <x:v>354</x:v>
      </x:c>
      <x:c r="G216" s="23">
        <x:v>37890</x:v>
      </x:c>
      <x:c r="I216" s="23">
        <x:v>45502</x:v>
      </x:c>
      <x:c r="J216" s="8" t="s">
        <x:v>82</x:v>
      </x:c>
    </x:row>
    <x:row r="217" spans="2:10" x14ac:dyDescent="0.35">
      <x:c r="B217" s="11"/>
      <x:c r="C217" s="3"/>
      <x:c r="F217" s="56" t="s">
        <x:v>355</x:v>
      </x:c>
      <x:c r="G217" s="23">
        <x:v>37160</x:v>
      </x:c>
      <x:c r="I217" s="23">
        <x:v>45503</x:v>
      </x:c>
      <x:c r="J217" s="8" t="s">
        <x:v>82</x:v>
      </x:c>
    </x:row>
    <x:row r="218" spans="2:10" x14ac:dyDescent="0.35">
      <x:c r="B218" s="11"/>
      <x:c r="C218" s="3"/>
      <x:c r="F218" s="56" t="s">
        <x:v>356</x:v>
      </x:c>
      <x:c r="G218" s="23">
        <x:v>37186</x:v>
      </x:c>
      <x:c r="I218" s="23">
        <x:v>45504</x:v>
      </x:c>
      <x:c r="J218" s="8" t="s">
        <x:v>82</x:v>
      </x:c>
    </x:row>
    <x:row r="219" spans="2:10" x14ac:dyDescent="0.35">
      <x:c r="B219" s="11"/>
      <x:c r="C219" s="3"/>
      <x:c r="F219" s="56" t="s">
        <x:v>357</x:v>
      </x:c>
      <x:c r="G219" s="23">
        <x:v>37505</x:v>
      </x:c>
      <x:c r="I219" s="23">
        <x:v>45505</x:v>
      </x:c>
      <x:c r="J219" s="8" t="s">
        <x:v>82</x:v>
      </x:c>
    </x:row>
    <x:row r="220" spans="2:10" x14ac:dyDescent="0.35">
      <x:c r="B220" s="11"/>
      <x:c r="C220" s="3"/>
      <x:c r="F220" s="56" t="s">
        <x:v>358</x:v>
      </x:c>
      <x:c r="G220" s="23">
        <x:v>37410</x:v>
      </x:c>
      <x:c r="I220" s="23">
        <x:v>45506</x:v>
      </x:c>
      <x:c r="J220" s="8" t="s">
        <x:v>82</x:v>
      </x:c>
    </x:row>
    <x:row r="221" spans="2:10" x14ac:dyDescent="0.35">
      <x:c r="B221" s="11"/>
      <x:c r="C221" s="3"/>
      <x:c r="F221" s="56" t="s">
        <x:v>359</x:v>
      </x:c>
      <x:c r="G221" s="23">
        <x:v>37419</x:v>
      </x:c>
      <x:c r="I221" s="23">
        <x:v>45507</x:v>
      </x:c>
      <x:c r="J221" s="8" t="s">
        <x:v>82</x:v>
      </x:c>
    </x:row>
    <x:row r="222" spans="2:10" x14ac:dyDescent="0.35">
      <x:c r="B222" s="11"/>
      <x:c r="C222" s="3"/>
      <x:c r="F222" s="56" t="s">
        <x:v>360</x:v>
      </x:c>
      <x:c r="G222" s="23">
        <x:v>37553</x:v>
      </x:c>
      <x:c r="I222" s="23">
        <x:v>45508</x:v>
      </x:c>
      <x:c r="J222" s="8" t="s">
        <x:v>82</x:v>
      </x:c>
    </x:row>
    <x:row r="223" spans="2:10" x14ac:dyDescent="0.35">
      <x:c r="B223" s="11"/>
      <x:c r="C223" s="3"/>
      <x:c r="F223" s="56" t="s">
        <x:v>361</x:v>
      </x:c>
      <x:c r="G223" s="23">
        <x:v>37596</x:v>
      </x:c>
      <x:c r="I223" s="23">
        <x:v>45509</x:v>
      </x:c>
      <x:c r="J223" s="8" t="s">
        <x:v>82</x:v>
      </x:c>
    </x:row>
    <x:row r="224" spans="2:10" x14ac:dyDescent="0.35">
      <x:c r="B224" s="11"/>
      <x:c r="C224" s="3"/>
      <x:c r="F224" s="56" t="s">
        <x:v>362</x:v>
      </x:c>
      <x:c r="G224" s="23">
        <x:v>38143</x:v>
      </x:c>
      <x:c r="I224" s="23">
        <x:v>45510</x:v>
      </x:c>
      <x:c r="J224" s="8" t="s">
        <x:v>82</x:v>
      </x:c>
    </x:row>
    <x:row r="225" spans="2:10" x14ac:dyDescent="0.35">
      <x:c r="B225" s="11"/>
      <x:c r="C225" s="3"/>
      <x:c r="F225" s="56" t="s">
        <x:v>363</x:v>
      </x:c>
      <x:c r="G225" s="23">
        <x:v>37729</x:v>
      </x:c>
      <x:c r="I225" s="23">
        <x:v>45511</x:v>
      </x:c>
      <x:c r="J225" s="8" t="s">
        <x:v>82</x:v>
      </x:c>
    </x:row>
    <x:row r="226" spans="2:10" x14ac:dyDescent="0.35">
      <x:c r="B226" s="11"/>
      <x:c r="C226" s="3"/>
      <x:c r="F226" s="56" t="s">
        <x:v>364</x:v>
      </x:c>
      <x:c r="G226" s="23">
        <x:v>37174</x:v>
      </x:c>
      <x:c r="I226" s="23">
        <x:v>45512</x:v>
      </x:c>
      <x:c r="J226" s="8" t="s">
        <x:v>82</x:v>
      </x:c>
    </x:row>
    <x:row r="227" spans="2:10" x14ac:dyDescent="0.35">
      <x:c r="B227" s="11"/>
      <x:c r="C227" s="3"/>
      <x:c r="F227" s="56" t="s">
        <x:v>365</x:v>
      </x:c>
      <x:c r="G227" s="23">
        <x:v>38026</x:v>
      </x:c>
      <x:c r="I227" s="23">
        <x:v>45513</x:v>
      </x:c>
      <x:c r="J227" s="8" t="s">
        <x:v>82</x:v>
      </x:c>
    </x:row>
    <x:row r="228" spans="2:10" x14ac:dyDescent="0.35">
      <x:c r="B228" s="11"/>
      <x:c r="C228" s="3"/>
      <x:c r="F228" s="56" t="s">
        <x:v>366</x:v>
      </x:c>
      <x:c r="G228" s="23">
        <x:v>37248</x:v>
      </x:c>
      <x:c r="I228" s="23">
        <x:v>45514</x:v>
      </x:c>
      <x:c r="J228" s="8" t="s">
        <x:v>82</x:v>
      </x:c>
    </x:row>
    <x:row r="229" spans="2:10" x14ac:dyDescent="0.35">
      <x:c r="B229" s="11"/>
      <x:c r="C229" s="3"/>
      <x:c r="F229" s="56" t="s">
        <x:v>367</x:v>
      </x:c>
      <x:c r="G229" s="23">
        <x:v>37050</x:v>
      </x:c>
      <x:c r="I229" s="23">
        <x:v>45515</x:v>
      </x:c>
      <x:c r="J229" s="8" t="s">
        <x:v>82</x:v>
      </x:c>
    </x:row>
    <x:row r="230" spans="2:10" x14ac:dyDescent="0.35">
      <x:c r="B230" s="11"/>
      <x:c r="C230" s="3"/>
      <x:c r="F230" s="56" t="s">
        <x:v>368</x:v>
      </x:c>
      <x:c r="G230" s="23">
        <x:v>38340</x:v>
      </x:c>
      <x:c r="I230" s="23">
        <x:v>45516</x:v>
      </x:c>
      <x:c r="J230" s="8" t="s">
        <x:v>82</x:v>
      </x:c>
    </x:row>
    <x:row r="231" spans="2:10" x14ac:dyDescent="0.35">
      <x:c r="B231" s="11"/>
      <x:c r="C231" s="3"/>
      <x:c r="F231" s="56" t="s">
        <x:v>369</x:v>
      </x:c>
      <x:c r="G231" s="23">
        <x:v>38203</x:v>
      </x:c>
      <x:c r="I231" s="23">
        <x:v>45517</x:v>
      </x:c>
      <x:c r="J231" s="8" t="s">
        <x:v>82</x:v>
      </x:c>
    </x:row>
    <x:row r="232" spans="2:10" x14ac:dyDescent="0.35">
      <x:c r="B232" s="11"/>
      <x:c r="C232" s="3"/>
      <x:c r="F232" s="56" t="s">
        <x:v>370</x:v>
      </x:c>
      <x:c r="G232" s="23">
        <x:v>38002</x:v>
      </x:c>
      <x:c r="I232" s="23">
        <x:v>45518</x:v>
      </x:c>
      <x:c r="J232" s="8" t="s">
        <x:v>82</x:v>
      </x:c>
    </x:row>
    <x:row r="233" spans="2:10" x14ac:dyDescent="0.35">
      <x:c r="B233" s="11"/>
      <x:c r="C233" s="3"/>
      <x:c r="F233" s="56" t="s">
        <x:v>371</x:v>
      </x:c>
      <x:c r="G233" s="23">
        <x:v>38117</x:v>
      </x:c>
      <x:c r="I233" s="23">
        <x:v>45519</x:v>
      </x:c>
      <x:c r="J233" s="8" t="s">
        <x:v>82</x:v>
      </x:c>
    </x:row>
    <x:row r="234" spans="2:10" x14ac:dyDescent="0.35">
      <x:c r="B234" s="11"/>
      <x:c r="C234" s="3"/>
      <x:c r="F234" s="56" t="s">
        <x:v>372</x:v>
      </x:c>
      <x:c r="G234" s="23">
        <x:v>38147</x:v>
      </x:c>
      <x:c r="I234" s="23">
        <x:v>45520</x:v>
      </x:c>
      <x:c r="J234" s="8" t="s">
        <x:v>82</x:v>
      </x:c>
    </x:row>
    <x:row r="235" spans="2:10" x14ac:dyDescent="0.35">
      <x:c r="B235" s="11"/>
      <x:c r="C235" s="3"/>
      <x:c r="F235" s="56" t="s">
        <x:v>373</x:v>
      </x:c>
      <x:c r="G235" s="23">
        <x:v>37236</x:v>
      </x:c>
      <x:c r="I235" s="23">
        <x:v>45521</x:v>
      </x:c>
      <x:c r="J235" s="8" t="s">
        <x:v>82</x:v>
      </x:c>
    </x:row>
    <x:row r="236" spans="2:10" x14ac:dyDescent="0.35">
      <x:c r="B236" s="11"/>
      <x:c r="C236" s="3"/>
      <x:c r="F236" s="56" t="s">
        <x:v>374</x:v>
      </x:c>
      <x:c r="G236" s="23">
        <x:v>36910</x:v>
      </x:c>
      <x:c r="I236" s="23">
        <x:v>45522</x:v>
      </x:c>
      <x:c r="J236" s="8" t="s">
        <x:v>82</x:v>
      </x:c>
    </x:row>
    <x:row r="237" spans="2:10" x14ac:dyDescent="0.35">
      <x:c r="B237" s="11"/>
      <x:c r="C237" s="3"/>
      <x:c r="F237" s="56" t="s">
        <x:v>375</x:v>
      </x:c>
      <x:c r="G237" s="23">
        <x:v>37214</x:v>
      </x:c>
      <x:c r="I237" s="23">
        <x:v>45523</x:v>
      </x:c>
      <x:c r="J237" s="8" t="s">
        <x:v>82</x:v>
      </x:c>
    </x:row>
    <x:row r="238" spans="2:10" x14ac:dyDescent="0.35">
      <x:c r="B238" s="11"/>
      <x:c r="C238" s="3"/>
      <x:c r="F238" s="56" t="s">
        <x:v>376</x:v>
      </x:c>
      <x:c r="G238" s="23">
        <x:v>38206</x:v>
      </x:c>
      <x:c r="I238" s="23">
        <x:v>45524</x:v>
      </x:c>
      <x:c r="J238" s="8" t="s">
        <x:v>82</x:v>
      </x:c>
    </x:row>
    <x:row r="239" spans="2:10" x14ac:dyDescent="0.35">
      <x:c r="B239" s="11"/>
      <x:c r="C239" s="3"/>
      <x:c r="F239" s="56" t="s">
        <x:v>377</x:v>
      </x:c>
      <x:c r="G239" s="23">
        <x:v>37502</x:v>
      </x:c>
      <x:c r="I239" s="23">
        <x:v>45525</x:v>
      </x:c>
      <x:c r="J239" s="8" t="s">
        <x:v>89</x:v>
      </x:c>
    </x:row>
    <x:row r="240" spans="2:10" x14ac:dyDescent="0.35">
      <x:c r="B240" s="11"/>
      <x:c r="C240" s="3"/>
      <x:c r="F240" s="56" t="s">
        <x:v>378</x:v>
      </x:c>
      <x:c r="G240" s="23">
        <x:v>38295</x:v>
      </x:c>
      <x:c r="I240" s="23">
        <x:v>45526</x:v>
      </x:c>
      <x:c r="J240" s="8" t="s">
        <x:v>89</x:v>
      </x:c>
    </x:row>
    <x:row r="241" spans="2:10" x14ac:dyDescent="0.35">
      <x:c r="B241" s="11"/>
      <x:c r="C241" s="3"/>
      <x:c r="F241" s="56" t="s">
        <x:v>379</x:v>
      </x:c>
      <x:c r="G241" s="23">
        <x:v>37165</x:v>
      </x:c>
      <x:c r="I241" s="23">
        <x:v>45527</x:v>
      </x:c>
      <x:c r="J241" s="8" t="s">
        <x:v>89</x:v>
      </x:c>
    </x:row>
    <x:row r="242" spans="2:10" x14ac:dyDescent="0.35">
      <x:c r="B242" s="11"/>
      <x:c r="C242" s="3"/>
      <x:c r="F242" s="56" t="s">
        <x:v>380</x:v>
      </x:c>
      <x:c r="G242" s="23">
        <x:v>38075</x:v>
      </x:c>
      <x:c r="I242" s="23">
        <x:v>45528</x:v>
      </x:c>
      <x:c r="J242" s="8" t="s">
        <x:v>82</x:v>
      </x:c>
    </x:row>
    <x:row r="243" spans="2:10" x14ac:dyDescent="0.35">
      <x:c r="B243" s="11"/>
      <x:c r="C243" s="3"/>
      <x:c r="F243" s="56" t="s">
        <x:v>381</x:v>
      </x:c>
      <x:c r="G243" s="23">
        <x:v>37244</x:v>
      </x:c>
      <x:c r="I243" s="23">
        <x:v>45529</x:v>
      </x:c>
      <x:c r="J243" s="8" t="s">
        <x:v>82</x:v>
      </x:c>
    </x:row>
    <x:row r="244" spans="2:10" x14ac:dyDescent="0.35">
      <x:c r="B244" s="11"/>
      <x:c r="C244" s="3"/>
      <x:c r="F244" s="56" t="s">
        <x:v>382</x:v>
      </x:c>
      <x:c r="G244" s="23">
        <x:v>38088</x:v>
      </x:c>
      <x:c r="I244" s="23">
        <x:v>45530</x:v>
      </x:c>
      <x:c r="J244" s="8" t="s">
        <x:v>89</x:v>
      </x:c>
    </x:row>
    <x:row r="245" spans="2:10" x14ac:dyDescent="0.35">
      <x:c r="B245" s="11"/>
      <x:c r="C245" s="3"/>
      <x:c r="F245" s="56" t="s">
        <x:v>383</x:v>
      </x:c>
      <x:c r="G245" s="23">
        <x:v>38327</x:v>
      </x:c>
      <x:c r="I245" s="23">
        <x:v>45531</x:v>
      </x:c>
      <x:c r="J245" s="8" t="s">
        <x:v>89</x:v>
      </x:c>
    </x:row>
    <x:row r="246" spans="2:10" x14ac:dyDescent="0.35">
      <x:c r="B246" s="11"/>
      <x:c r="C246" s="3"/>
      <x:c r="F246" s="56" t="s">
        <x:v>384</x:v>
      </x:c>
      <x:c r="G246" s="23">
        <x:v>37411</x:v>
      </x:c>
      <x:c r="I246" s="23">
        <x:v>45532</x:v>
      </x:c>
      <x:c r="J246" s="8" t="s">
        <x:v>89</x:v>
      </x:c>
    </x:row>
    <x:row r="247" spans="2:10" x14ac:dyDescent="0.35">
      <x:c r="B247" s="11"/>
      <x:c r="C247" s="3"/>
      <x:c r="F247" s="56" t="s">
        <x:v>385</x:v>
      </x:c>
      <x:c r="G247" s="23">
        <x:v>38286</x:v>
      </x:c>
      <x:c r="I247" s="23">
        <x:v>45533</x:v>
      </x:c>
      <x:c r="J247" s="8" t="s">
        <x:v>89</x:v>
      </x:c>
    </x:row>
    <x:row r="248" spans="2:10" x14ac:dyDescent="0.35">
      <x:c r="B248" s="11"/>
      <x:c r="C248" s="3"/>
      <x:c r="F248" s="56" t="s">
        <x:v>386</x:v>
      </x:c>
      <x:c r="G248" s="23">
        <x:v>37072</x:v>
      </x:c>
      <x:c r="I248" s="23">
        <x:v>45534</x:v>
      </x:c>
      <x:c r="J248" s="8" t="s">
        <x:v>89</x:v>
      </x:c>
    </x:row>
    <x:row r="249" spans="2:10" x14ac:dyDescent="0.35">
      <x:c r="B249" s="11"/>
      <x:c r="C249" s="3"/>
      <x:c r="F249" s="56" t="s">
        <x:v>387</x:v>
      </x:c>
      <x:c r="G249" s="23">
        <x:v>37668</x:v>
      </x:c>
      <x:c r="I249" s="23">
        <x:v>45535</x:v>
      </x:c>
      <x:c r="J249" s="8" t="s">
        <x:v>82</x:v>
      </x:c>
    </x:row>
    <x:row r="250" spans="2:10" x14ac:dyDescent="0.35">
      <x:c r="B250" s="11"/>
      <x:c r="C250" s="3"/>
      <x:c r="F250" s="56" t="s">
        <x:v>388</x:v>
      </x:c>
      <x:c r="G250" s="23">
        <x:v>37427</x:v>
      </x:c>
      <x:c r="I250" s="23">
        <x:v>45536</x:v>
      </x:c>
      <x:c r="J250" s="8" t="s">
        <x:v>82</x:v>
      </x:c>
    </x:row>
    <x:row r="251" spans="2:10" x14ac:dyDescent="0.35">
      <x:c r="B251" s="11"/>
      <x:c r="C251" s="3"/>
      <x:c r="F251" s="56" t="s">
        <x:v>389</x:v>
      </x:c>
      <x:c r="G251" s="23">
        <x:v>38176</x:v>
      </x:c>
      <x:c r="I251" s="23">
        <x:v>45537</x:v>
      </x:c>
      <x:c r="J251" s="8" t="s">
        <x:v>82</x:v>
      </x:c>
    </x:row>
    <x:row r="252" spans="2:10" x14ac:dyDescent="0.35">
      <x:c r="B252" s="11"/>
      <x:c r="C252" s="3"/>
      <x:c r="F252" s="56" t="s">
        <x:v>390</x:v>
      </x:c>
      <x:c r="G252" s="23">
        <x:v>36898</x:v>
      </x:c>
      <x:c r="I252" s="23">
        <x:v>45538</x:v>
      </x:c>
      <x:c r="J252" s="8" t="s">
        <x:v>89</x:v>
      </x:c>
    </x:row>
    <x:row r="253" spans="2:10" x14ac:dyDescent="0.35">
      <x:c r="B253" s="11"/>
      <x:c r="C253" s="3"/>
      <x:c r="F253" s="56" t="s">
        <x:v>391</x:v>
      </x:c>
      <x:c r="G253" s="23">
        <x:v>37059</x:v>
      </x:c>
      <x:c r="I253" s="23">
        <x:v>45539</x:v>
      </x:c>
      <x:c r="J253" s="8" t="s">
        <x:v>89</x:v>
      </x:c>
    </x:row>
    <x:row r="254" spans="2:10" x14ac:dyDescent="0.35">
      <x:c r="B254" s="11"/>
      <x:c r="C254" s="3"/>
      <x:c r="F254" s="56" t="s">
        <x:v>392</x:v>
      </x:c>
      <x:c r="G254" s="23">
        <x:v>37800</x:v>
      </x:c>
      <x:c r="I254" s="23">
        <x:v>45540</x:v>
      </x:c>
      <x:c r="J254" s="8" t="s">
        <x:v>89</x:v>
      </x:c>
    </x:row>
    <x:row r="255" spans="2:10" x14ac:dyDescent="0.35">
      <x:c r="B255" s="11"/>
      <x:c r="C255" s="3"/>
      <x:c r="F255" s="56" t="s">
        <x:v>393</x:v>
      </x:c>
      <x:c r="G255" s="23">
        <x:v>38261</x:v>
      </x:c>
      <x:c r="I255" s="23">
        <x:v>45541</x:v>
      </x:c>
      <x:c r="J255" s="8" t="s">
        <x:v>89</x:v>
      </x:c>
    </x:row>
    <x:row r="256" spans="2:10" x14ac:dyDescent="0.35">
      <x:c r="B256" s="11"/>
      <x:c r="C256" s="3"/>
      <x:c r="F256" s="56" t="s">
        <x:v>394</x:v>
      </x:c>
      <x:c r="G256" s="23">
        <x:v>38316</x:v>
      </x:c>
      <x:c r="I256" s="23">
        <x:v>45542</x:v>
      </x:c>
      <x:c r="J256" s="8" t="s">
        <x:v>82</x:v>
      </x:c>
    </x:row>
    <x:row r="257" spans="2:10" x14ac:dyDescent="0.35">
      <x:c r="B257" s="11"/>
      <x:c r="C257" s="3"/>
      <x:c r="F257" s="56" t="s">
        <x:v>395</x:v>
      </x:c>
      <x:c r="G257" s="23">
        <x:v>37869</x:v>
      </x:c>
      <x:c r="I257" s="23">
        <x:v>45543</x:v>
      </x:c>
      <x:c r="J257" s="8" t="s">
        <x:v>82</x:v>
      </x:c>
    </x:row>
    <x:row r="258" spans="2:10" x14ac:dyDescent="0.35">
      <x:c r="B258" s="11"/>
      <x:c r="C258" s="3"/>
      <x:c r="F258" s="56" t="s">
        <x:v>396</x:v>
      </x:c>
      <x:c r="G258" s="23">
        <x:v>37432</x:v>
      </x:c>
      <x:c r="I258" s="23">
        <x:v>45544</x:v>
      </x:c>
      <x:c r="J258" s="8" t="s">
        <x:v>89</x:v>
      </x:c>
    </x:row>
    <x:row r="259" spans="2:10" x14ac:dyDescent="0.35">
      <x:c r="B259" s="11"/>
      <x:c r="C259" s="3"/>
      <x:c r="F259" s="56" t="s">
        <x:v>397</x:v>
      </x:c>
      <x:c r="G259" s="23">
        <x:v>37140</x:v>
      </x:c>
      <x:c r="I259" s="23">
        <x:v>45545</x:v>
      </x:c>
      <x:c r="J259" s="8" t="s">
        <x:v>89</x:v>
      </x:c>
    </x:row>
    <x:row r="260" spans="2:10" x14ac:dyDescent="0.35">
      <x:c r="B260" s="11"/>
      <x:c r="C260" s="3"/>
      <x:c r="F260" s="56" t="s">
        <x:v>398</x:v>
      </x:c>
      <x:c r="G260" s="23">
        <x:v>38323</x:v>
      </x:c>
      <x:c r="I260" s="23">
        <x:v>45546</x:v>
      </x:c>
      <x:c r="J260" s="8" t="s">
        <x:v>89</x:v>
      </x:c>
    </x:row>
    <x:row r="261" spans="2:10" x14ac:dyDescent="0.35">
      <x:c r="B261" s="11"/>
      <x:c r="C261" s="3"/>
      <x:c r="F261" s="56" t="s">
        <x:v>399</x:v>
      </x:c>
      <x:c r="G261" s="23">
        <x:v>37399</x:v>
      </x:c>
      <x:c r="I261" s="23">
        <x:v>45547</x:v>
      </x:c>
      <x:c r="J261" s="8" t="s">
        <x:v>89</x:v>
      </x:c>
    </x:row>
    <x:row r="262" spans="2:10" x14ac:dyDescent="0.35">
      <x:c r="B262" s="11"/>
      <x:c r="C262" s="3"/>
      <x:c r="F262" s="56" t="s">
        <x:v>400</x:v>
      </x:c>
      <x:c r="G262" s="23">
        <x:v>38277</x:v>
      </x:c>
      <x:c r="I262" s="23">
        <x:v>45548</x:v>
      </x:c>
      <x:c r="J262" s="8" t="s">
        <x:v>89</x:v>
      </x:c>
    </x:row>
    <x:row r="263" spans="2:10" x14ac:dyDescent="0.35">
      <x:c r="B263" s="11"/>
      <x:c r="C263" s="3"/>
      <x:c r="F263" s="56" t="s">
        <x:v>401</x:v>
      </x:c>
      <x:c r="G263" s="23">
        <x:v>37776</x:v>
      </x:c>
      <x:c r="I263" s="23">
        <x:v>45549</x:v>
      </x:c>
      <x:c r="J263" s="8" t="s">
        <x:v>82</x:v>
      </x:c>
    </x:row>
    <x:row r="264" spans="2:10" x14ac:dyDescent="0.35">
      <x:c r="B264" s="11"/>
      <x:c r="C264" s="3"/>
      <x:c r="F264" s="56" t="s">
        <x:v>402</x:v>
      </x:c>
      <x:c r="G264" s="23">
        <x:v>38049</x:v>
      </x:c>
      <x:c r="I264" s="23">
        <x:v>45550</x:v>
      </x:c>
      <x:c r="J264" s="8" t="s">
        <x:v>82</x:v>
      </x:c>
    </x:row>
    <x:row r="265" spans="2:10" x14ac:dyDescent="0.35">
      <x:c r="B265" s="11"/>
      <x:c r="C265" s="3"/>
      <x:c r="F265" s="56" t="s">
        <x:v>403</x:v>
      </x:c>
      <x:c r="G265" s="23">
        <x:v>36820</x:v>
      </x:c>
      <x:c r="I265" s="23">
        <x:v>45551</x:v>
      </x:c>
      <x:c r="J265" s="8" t="s">
        <x:v>89</x:v>
      </x:c>
    </x:row>
    <x:row r="266" spans="2:10" x14ac:dyDescent="0.35">
      <x:c r="B266" s="11"/>
      <x:c r="C266" s="3"/>
      <x:c r="F266" s="56" t="s">
        <x:v>404</x:v>
      </x:c>
      <x:c r="G266" s="23">
        <x:v>37285</x:v>
      </x:c>
      <x:c r="I266" s="23">
        <x:v>45552</x:v>
      </x:c>
      <x:c r="J266" s="8" t="s">
        <x:v>89</x:v>
      </x:c>
    </x:row>
    <x:row r="267" spans="2:10" x14ac:dyDescent="0.35">
      <x:c r="B267" s="11"/>
      <x:c r="C267" s="3"/>
      <x:c r="F267" s="56" t="s">
        <x:v>405</x:v>
      </x:c>
      <x:c r="G267" s="23">
        <x:v>38033</x:v>
      </x:c>
      <x:c r="I267" s="23">
        <x:v>45553</x:v>
      </x:c>
      <x:c r="J267" s="8" t="s">
        <x:v>89</x:v>
      </x:c>
    </x:row>
    <x:row r="268" spans="2:10" x14ac:dyDescent="0.35">
      <x:c r="B268" s="11"/>
      <x:c r="C268" s="3"/>
      <x:c r="F268" s="56" t="s">
        <x:v>406</x:v>
      </x:c>
      <x:c r="G268" s="23">
        <x:v>38483</x:v>
      </x:c>
      <x:c r="I268" s="23">
        <x:v>45554</x:v>
      </x:c>
      <x:c r="J268" s="8" t="s">
        <x:v>89</x:v>
      </x:c>
    </x:row>
    <x:row r="269" spans="2:10" x14ac:dyDescent="0.35">
      <x:c r="B269" s="11"/>
      <x:c r="C269" s="3"/>
      <x:c r="F269" s="56" t="s">
        <x:v>407</x:v>
      </x:c>
      <x:c r="G269" s="23">
        <x:v>37692</x:v>
      </x:c>
      <x:c r="I269" s="23">
        <x:v>45555</x:v>
      </x:c>
      <x:c r="J269" s="8" t="s">
        <x:v>89</x:v>
      </x:c>
    </x:row>
    <x:row r="270" spans="2:10" x14ac:dyDescent="0.35">
      <x:c r="B270" s="11"/>
      <x:c r="C270" s="3"/>
      <x:c r="F270" s="56" t="s">
        <x:v>408</x:v>
      </x:c>
      <x:c r="G270" s="23">
        <x:v>38056</x:v>
      </x:c>
      <x:c r="I270" s="23">
        <x:v>45556</x:v>
      </x:c>
      <x:c r="J270" s="8" t="s">
        <x:v>82</x:v>
      </x:c>
    </x:row>
    <x:row r="271" spans="2:10" x14ac:dyDescent="0.35">
      <x:c r="B271" s="11"/>
      <x:c r="C271" s="3"/>
      <x:c r="F271" s="56" t="s">
        <x:v>409</x:v>
      </x:c>
      <x:c r="G271" s="23">
        <x:v>37343</x:v>
      </x:c>
      <x:c r="I271" s="23">
        <x:v>45557</x:v>
      </x:c>
      <x:c r="J271" s="8" t="s">
        <x:v>82</x:v>
      </x:c>
    </x:row>
    <x:row r="272" spans="2:10" x14ac:dyDescent="0.35">
      <x:c r="B272" s="11"/>
      <x:c r="C272" s="3"/>
      <x:c r="F272" s="56" t="s">
        <x:v>410</x:v>
      </x:c>
      <x:c r="G272" s="23">
        <x:v>37627</x:v>
      </x:c>
      <x:c r="I272" s="23">
        <x:v>45558</x:v>
      </x:c>
      <x:c r="J272" s="8" t="s">
        <x:v>89</x:v>
      </x:c>
    </x:row>
    <x:row r="273" spans="2:10" x14ac:dyDescent="0.35">
      <x:c r="B273" s="11"/>
      <x:c r="C273" s="3"/>
      <x:c r="F273" s="56" t="s">
        <x:v>411</x:v>
      </x:c>
      <x:c r="G273" s="23">
        <x:v>37707</x:v>
      </x:c>
      <x:c r="I273" s="23">
        <x:v>45559</x:v>
      </x:c>
      <x:c r="J273" s="8" t="s">
        <x:v>89</x:v>
      </x:c>
    </x:row>
    <x:row r="274" spans="2:10" x14ac:dyDescent="0.35">
      <x:c r="B274" s="11"/>
      <x:c r="C274" s="3"/>
      <x:c r="F274" s="56" t="s">
        <x:v>412</x:v>
      </x:c>
      <x:c r="G274" s="23">
        <x:v>38266</x:v>
      </x:c>
      <x:c r="I274" s="23">
        <x:v>45560</x:v>
      </x:c>
      <x:c r="J274" s="8" t="s">
        <x:v>89</x:v>
      </x:c>
    </x:row>
    <x:row r="275" spans="2:10" x14ac:dyDescent="0.35">
      <x:c r="B275" s="11"/>
      <x:c r="C275" s="3"/>
      <x:c r="F275" s="56" t="s">
        <x:v>413</x:v>
      </x:c>
      <x:c r="G275" s="23">
        <x:v>37400</x:v>
      </x:c>
      <x:c r="I275" s="23">
        <x:v>45561</x:v>
      </x:c>
      <x:c r="J275" s="8" t="s">
        <x:v>89</x:v>
      </x:c>
    </x:row>
    <x:row r="276" spans="2:10" x14ac:dyDescent="0.35">
      <x:c r="B276" s="11"/>
      <x:c r="C276" s="3"/>
      <x:c r="F276" s="56" t="s">
        <x:v>414</x:v>
      </x:c>
      <x:c r="G276" s="23">
        <x:v>38339</x:v>
      </x:c>
      <x:c r="I276" s="23">
        <x:v>45562</x:v>
      </x:c>
      <x:c r="J276" s="8" t="s">
        <x:v>89</x:v>
      </x:c>
    </x:row>
    <x:row r="277" spans="2:10" x14ac:dyDescent="0.35">
      <x:c r="B277" s="11"/>
      <x:c r="C277" s="3"/>
      <x:c r="F277" s="56" t="s">
        <x:v>415</x:v>
      </x:c>
      <x:c r="G277" s="23">
        <x:v>37299</x:v>
      </x:c>
      <x:c r="I277" s="23">
        <x:v>45563</x:v>
      </x:c>
      <x:c r="J277" s="8" t="s">
        <x:v>82</x:v>
      </x:c>
    </x:row>
    <x:row r="278" spans="2:10" x14ac:dyDescent="0.35">
      <x:c r="B278" s="11"/>
      <x:c r="C278" s="3"/>
      <x:c r="F278" s="56" t="s">
        <x:v>416</x:v>
      </x:c>
      <x:c r="G278" s="23">
        <x:v>37111</x:v>
      </x:c>
      <x:c r="I278" s="23">
        <x:v>45564</x:v>
      </x:c>
      <x:c r="J278" s="8" t="s">
        <x:v>82</x:v>
      </x:c>
    </x:row>
    <x:row r="279" spans="2:10" x14ac:dyDescent="0.35">
      <x:c r="B279" s="11"/>
      <x:c r="C279" s="3"/>
      <x:c r="F279" s="56" t="s">
        <x:v>417</x:v>
      </x:c>
      <x:c r="G279" s="23">
        <x:v>37376</x:v>
      </x:c>
      <x:c r="I279" s="23">
        <x:v>45565</x:v>
      </x:c>
      <x:c r="J279" s="8" t="s">
        <x:v>89</x:v>
      </x:c>
    </x:row>
    <x:row r="280" spans="2:10" x14ac:dyDescent="0.35">
      <x:c r="B280" s="11"/>
      <x:c r="C280" s="3"/>
      <x:c r="F280" s="56" t="s">
        <x:v>418</x:v>
      </x:c>
      <x:c r="G280" s="23">
        <x:v>38050</x:v>
      </x:c>
      <x:c r="I280" s="23">
        <x:v>45566</x:v>
      </x:c>
      <x:c r="J280" s="8" t="s">
        <x:v>89</x:v>
      </x:c>
    </x:row>
    <x:row r="281" spans="2:10" x14ac:dyDescent="0.35">
      <x:c r="B281" s="11"/>
      <x:c r="C281" s="3"/>
      <x:c r="F281" s="56" t="s">
        <x:v>419</x:v>
      </x:c>
      <x:c r="G281" s="23">
        <x:v>37358</x:v>
      </x:c>
      <x:c r="I281" s="23">
        <x:v>45567</x:v>
      </x:c>
      <x:c r="J281" s="8" t="s">
        <x:v>89</x:v>
      </x:c>
    </x:row>
    <x:row r="282" spans="2:10" x14ac:dyDescent="0.35">
      <x:c r="B282" s="11"/>
      <x:c r="C282" s="3"/>
      <x:c r="F282" s="56" t="s">
        <x:v>420</x:v>
      </x:c>
      <x:c r="G282" s="23">
        <x:v>38351</x:v>
      </x:c>
      <x:c r="I282" s="23">
        <x:v>45568</x:v>
      </x:c>
      <x:c r="J282" s="8" t="s">
        <x:v>89</x:v>
      </x:c>
    </x:row>
    <x:row r="283" spans="2:10" x14ac:dyDescent="0.35">
      <x:c r="B283" s="11"/>
      <x:c r="C283" s="3"/>
      <x:c r="F283" s="56" t="s">
        <x:v>421</x:v>
      </x:c>
      <x:c r="G283" s="23">
        <x:v>36928</x:v>
      </x:c>
      <x:c r="I283" s="23">
        <x:v>45569</x:v>
      </x:c>
      <x:c r="J283" s="8" t="s">
        <x:v>89</x:v>
      </x:c>
    </x:row>
    <x:row r="284" spans="2:10" x14ac:dyDescent="0.35">
      <x:c r="B284" s="11"/>
      <x:c r="C284" s="3"/>
      <x:c r="F284" s="56" t="s">
        <x:v>1576</x:v>
      </x:c>
      <x:c r="G284" s="23">
        <x:v>38188</x:v>
      </x:c>
      <x:c r="I284" s="23">
        <x:v>45570</x:v>
      </x:c>
      <x:c r="J284" s="8" t="s">
        <x:v>82</x:v>
      </x:c>
    </x:row>
    <x:row r="285" spans="2:10" x14ac:dyDescent="0.35">
      <x:c r="B285" s="11"/>
      <x:c r="C285" s="3"/>
      <x:c r="F285" s="56" t="s">
        <x:v>422</x:v>
      </x:c>
      <x:c r="G285" s="23">
        <x:v>38266</x:v>
      </x:c>
      <x:c r="I285" s="23">
        <x:v>45571</x:v>
      </x:c>
      <x:c r="J285" s="8" t="s">
        <x:v>82</x:v>
      </x:c>
    </x:row>
    <x:row r="286" spans="2:10" x14ac:dyDescent="0.35">
      <x:c r="B286" s="11"/>
      <x:c r="C286" s="3"/>
      <x:c r="F286" s="56" t="s">
        <x:v>423</x:v>
      </x:c>
      <x:c r="G286" s="23">
        <x:v>36895</x:v>
      </x:c>
      <x:c r="I286" s="23">
        <x:v>45572</x:v>
      </x:c>
      <x:c r="J286" s="8" t="s">
        <x:v>89</x:v>
      </x:c>
    </x:row>
    <x:row r="287" spans="2:10" x14ac:dyDescent="0.35">
      <x:c r="B287" s="11"/>
      <x:c r="C287" s="3"/>
      <x:c r="F287" s="56" t="s">
        <x:v>424</x:v>
      </x:c>
      <x:c r="G287" s="23">
        <x:v>37078</x:v>
      </x:c>
      <x:c r="I287" s="23">
        <x:v>45573</x:v>
      </x:c>
      <x:c r="J287" s="8" t="s">
        <x:v>89</x:v>
      </x:c>
    </x:row>
    <x:row r="288" spans="2:10" x14ac:dyDescent="0.35">
      <x:c r="B288" s="11"/>
      <x:c r="C288" s="3"/>
      <x:c r="F288" s="56" t="s">
        <x:v>425</x:v>
      </x:c>
      <x:c r="G288" s="23">
        <x:v>36234</x:v>
      </x:c>
      <x:c r="I288" s="23">
        <x:v>45574</x:v>
      </x:c>
      <x:c r="J288" s="8" t="s">
        <x:v>89</x:v>
      </x:c>
    </x:row>
    <x:row r="289" spans="2:10" x14ac:dyDescent="0.35">
      <x:c r="B289" s="11"/>
      <x:c r="C289" s="3"/>
      <x:c r="F289" s="56" t="s">
        <x:v>426</x:v>
      </x:c>
      <x:c r="G289" s="23">
        <x:v>36987</x:v>
      </x:c>
      <x:c r="I289" s="23">
        <x:v>45575</x:v>
      </x:c>
      <x:c r="J289" s="8" t="s">
        <x:v>89</x:v>
      </x:c>
    </x:row>
    <x:row r="290" spans="2:10" x14ac:dyDescent="0.35">
      <x:c r="B290" s="11"/>
      <x:c r="C290" s="3"/>
      <x:c r="F290" s="56" t="s">
        <x:v>427</x:v>
      </x:c>
      <x:c r="G290" s="23">
        <x:v>37527</x:v>
      </x:c>
      <x:c r="I290" s="23">
        <x:v>45576</x:v>
      </x:c>
      <x:c r="J290" s="8" t="s">
        <x:v>89</x:v>
      </x:c>
    </x:row>
    <x:row r="291" spans="2:10" x14ac:dyDescent="0.35">
      <x:c r="B291" s="11"/>
      <x:c r="C291" s="3"/>
      <x:c r="F291" s="56" t="s">
        <x:v>428</x:v>
      </x:c>
      <x:c r="G291" s="23">
        <x:v>37118</x:v>
      </x:c>
      <x:c r="I291" s="23">
        <x:v>45577</x:v>
      </x:c>
      <x:c r="J291" s="8" t="s">
        <x:v>82</x:v>
      </x:c>
    </x:row>
    <x:row r="292" spans="2:10" x14ac:dyDescent="0.35">
      <x:c r="B292" s="11"/>
      <x:c r="C292" s="3"/>
      <x:c r="F292" s="56" t="s">
        <x:v>429</x:v>
      </x:c>
      <x:c r="G292" s="23">
        <x:v>38349</x:v>
      </x:c>
      <x:c r="I292" s="23">
        <x:v>45578</x:v>
      </x:c>
      <x:c r="J292" s="8" t="s">
        <x:v>82</x:v>
      </x:c>
    </x:row>
    <x:row r="293" spans="2:10" x14ac:dyDescent="0.35">
      <x:c r="B293" s="11"/>
      <x:c r="C293" s="3"/>
      <x:c r="F293" s="56" t="s">
        <x:v>430</x:v>
      </x:c>
      <x:c r="G293" s="23">
        <x:v>38327</x:v>
      </x:c>
      <x:c r="I293" s="23">
        <x:v>45579</x:v>
      </x:c>
      <x:c r="J293" s="8" t="s">
        <x:v>89</x:v>
      </x:c>
    </x:row>
    <x:row r="294" spans="2:10" x14ac:dyDescent="0.35">
      <x:c r="B294" s="11"/>
      <x:c r="C294" s="3"/>
      <x:c r="F294" s="56" t="s">
        <x:v>431</x:v>
      </x:c>
      <x:c r="G294" s="23">
        <x:v>37984</x:v>
      </x:c>
      <x:c r="I294" s="23">
        <x:v>45580</x:v>
      </x:c>
      <x:c r="J294" s="8" t="s">
        <x:v>89</x:v>
      </x:c>
    </x:row>
    <x:row r="295" spans="2:10" x14ac:dyDescent="0.35">
      <x:c r="B295" s="11"/>
      <x:c r="C295" s="3"/>
      <x:c r="F295" s="56" t="s">
        <x:v>432</x:v>
      </x:c>
      <x:c r="G295" s="23">
        <x:v>37546</x:v>
      </x:c>
      <x:c r="I295" s="23">
        <x:v>45581</x:v>
      </x:c>
      <x:c r="J295" s="8" t="s">
        <x:v>89</x:v>
      </x:c>
    </x:row>
    <x:row r="296" spans="2:10" x14ac:dyDescent="0.35">
      <x:c r="B296" s="11"/>
      <x:c r="C296" s="3"/>
      <x:c r="F296" s="56" t="s">
        <x:v>433</x:v>
      </x:c>
      <x:c r="G296" s="23">
        <x:v>38219</x:v>
      </x:c>
      <x:c r="I296" s="23">
        <x:v>45582</x:v>
      </x:c>
      <x:c r="J296" s="8" t="s">
        <x:v>89</x:v>
      </x:c>
    </x:row>
    <x:row r="297" spans="2:10" x14ac:dyDescent="0.35">
      <x:c r="B297" s="11"/>
      <x:c r="C297" s="3"/>
      <x:c r="F297" s="56" t="s">
        <x:v>434</x:v>
      </x:c>
      <x:c r="G297" s="23">
        <x:v>37346</x:v>
      </x:c>
      <x:c r="I297" s="23">
        <x:v>45583</x:v>
      </x:c>
      <x:c r="J297" s="8" t="s">
        <x:v>89</x:v>
      </x:c>
    </x:row>
    <x:row r="298" spans="2:10" x14ac:dyDescent="0.35">
      <x:c r="B298" s="11"/>
      <x:c r="C298" s="3"/>
      <x:c r="F298" s="56" t="s">
        <x:v>435</x:v>
      </x:c>
      <x:c r="G298" s="23">
        <x:v>37943</x:v>
      </x:c>
      <x:c r="I298" s="23">
        <x:v>45584</x:v>
      </x:c>
      <x:c r="J298" s="8" t="s">
        <x:v>82</x:v>
      </x:c>
    </x:row>
    <x:row r="299" spans="2:10" x14ac:dyDescent="0.35">
      <x:c r="B299" s="11"/>
      <x:c r="C299" s="3"/>
      <x:c r="F299" s="56" t="s">
        <x:v>436</x:v>
      </x:c>
      <x:c r="G299" s="23">
        <x:v>36919</x:v>
      </x:c>
      <x:c r="I299" s="23">
        <x:v>45585</x:v>
      </x:c>
      <x:c r="J299" s="8" t="s">
        <x:v>82</x:v>
      </x:c>
    </x:row>
    <x:row r="300" spans="2:10" x14ac:dyDescent="0.35">
      <x:c r="B300" s="11"/>
      <x:c r="C300" s="3"/>
      <x:c r="F300" s="56" t="s">
        <x:v>437</x:v>
      </x:c>
      <x:c r="G300" s="23">
        <x:v>38275</x:v>
      </x:c>
      <x:c r="I300" s="23">
        <x:v>45586</x:v>
      </x:c>
      <x:c r="J300" s="8" t="s">
        <x:v>89</x:v>
      </x:c>
    </x:row>
    <x:row r="301" spans="2:10" x14ac:dyDescent="0.35">
      <x:c r="B301" s="11"/>
      <x:c r="C301" s="3"/>
      <x:c r="F301" s="56" t="s">
        <x:v>438</x:v>
      </x:c>
      <x:c r="G301" s="23">
        <x:v>37395</x:v>
      </x:c>
      <x:c r="I301" s="23">
        <x:v>45587</x:v>
      </x:c>
      <x:c r="J301" s="8" t="s">
        <x:v>89</x:v>
      </x:c>
    </x:row>
    <x:row r="302" spans="2:10" x14ac:dyDescent="0.35">
      <x:c r="B302" s="11"/>
      <x:c r="C302" s="3"/>
      <x:c r="F302" s="56" t="s">
        <x:v>439</x:v>
      </x:c>
      <x:c r="G302" s="23">
        <x:v>38124</x:v>
      </x:c>
      <x:c r="I302" s="23">
        <x:v>45588</x:v>
      </x:c>
      <x:c r="J302" s="8" t="s">
        <x:v>89</x:v>
      </x:c>
    </x:row>
    <x:row r="303" spans="2:10" x14ac:dyDescent="0.35">
      <x:c r="B303" s="11"/>
      <x:c r="C303" s="3"/>
      <x:c r="F303" s="56" t="s">
        <x:v>440</x:v>
      </x:c>
      <x:c r="G303" s="23">
        <x:v>38159</x:v>
      </x:c>
      <x:c r="I303" s="23">
        <x:v>45589</x:v>
      </x:c>
      <x:c r="J303" s="8" t="s">
        <x:v>89</x:v>
      </x:c>
    </x:row>
    <x:row r="304" spans="2:10" x14ac:dyDescent="0.35">
      <x:c r="B304" s="11"/>
      <x:c r="C304" s="3"/>
      <x:c r="F304" s="56" t="s">
        <x:v>441</x:v>
      </x:c>
      <x:c r="G304" s="23">
        <x:v>37048</x:v>
      </x:c>
      <x:c r="I304" s="23">
        <x:v>45590</x:v>
      </x:c>
      <x:c r="J304" s="8" t="s">
        <x:v>89</x:v>
      </x:c>
    </x:row>
    <x:row r="305" spans="2:10" x14ac:dyDescent="0.35">
      <x:c r="B305" s="11"/>
      <x:c r="C305" s="3"/>
      <x:c r="F305" s="56" t="s">
        <x:v>442</x:v>
      </x:c>
      <x:c r="G305" s="23">
        <x:v>37706</x:v>
      </x:c>
      <x:c r="I305" s="23">
        <x:v>45591</x:v>
      </x:c>
      <x:c r="J305" s="8" t="s">
        <x:v>82</x:v>
      </x:c>
    </x:row>
    <x:row r="306" spans="2:10" x14ac:dyDescent="0.35">
      <x:c r="B306" s="11"/>
      <x:c r="C306" s="3"/>
      <x:c r="F306" s="56" t="s">
        <x:v>443</x:v>
      </x:c>
      <x:c r="G306" s="23">
        <x:v>37760</x:v>
      </x:c>
      <x:c r="I306" s="23">
        <x:v>45592</x:v>
      </x:c>
      <x:c r="J306" s="8" t="s">
        <x:v>82</x:v>
      </x:c>
    </x:row>
    <x:row r="307" spans="2:10" x14ac:dyDescent="0.35">
      <x:c r="B307" s="11"/>
      <x:c r="C307" s="3"/>
      <x:c r="F307" s="56" t="s">
        <x:v>444</x:v>
      </x:c>
      <x:c r="G307" s="23">
        <x:v>37537</x:v>
      </x:c>
      <x:c r="I307" s="23">
        <x:v>45593</x:v>
      </x:c>
      <x:c r="J307" s="8" t="s">
        <x:v>89</x:v>
      </x:c>
    </x:row>
    <x:row r="308" spans="2:10" x14ac:dyDescent="0.35">
      <x:c r="B308" s="11"/>
      <x:c r="C308" s="3"/>
      <x:c r="F308" s="56" t="s">
        <x:v>445</x:v>
      </x:c>
      <x:c r="G308" s="23">
        <x:v>37745</x:v>
      </x:c>
      <x:c r="I308" s="23">
        <x:v>45594</x:v>
      </x:c>
      <x:c r="J308" s="8" t="s">
        <x:v>89</x:v>
      </x:c>
    </x:row>
    <x:row r="309" spans="2:10" x14ac:dyDescent="0.35">
      <x:c r="B309" s="11"/>
      <x:c r="C309" s="3"/>
      <x:c r="F309" s="56" t="s">
        <x:v>446</x:v>
      </x:c>
      <x:c r="G309" s="23">
        <x:v>37017</x:v>
      </x:c>
      <x:c r="I309" s="23">
        <x:v>45595</x:v>
      </x:c>
      <x:c r="J309" s="8" t="s">
        <x:v>89</x:v>
      </x:c>
    </x:row>
    <x:row r="310" spans="2:10" x14ac:dyDescent="0.35">
      <x:c r="B310" s="11"/>
      <x:c r="C310" s="3"/>
      <x:c r="F310" s="56" t="s">
        <x:v>447</x:v>
      </x:c>
      <x:c r="G310" s="23">
        <x:v>37899</x:v>
      </x:c>
      <x:c r="I310" s="23">
        <x:v>45596</x:v>
      </x:c>
      <x:c r="J310" s="8" t="s">
        <x:v>89</x:v>
      </x:c>
    </x:row>
    <x:row r="311" spans="2:10" x14ac:dyDescent="0.35">
      <x:c r="B311" s="11"/>
      <x:c r="C311" s="3"/>
      <x:c r="F311" s="56" t="s">
        <x:v>448</x:v>
      </x:c>
      <x:c r="G311" s="23">
        <x:v>37975</x:v>
      </x:c>
      <x:c r="I311" s="23">
        <x:v>45597</x:v>
      </x:c>
      <x:c r="J311" s="8" t="s">
        <x:v>89</x:v>
      </x:c>
    </x:row>
    <x:row r="312" spans="2:10" x14ac:dyDescent="0.35">
      <x:c r="B312" s="11"/>
      <x:c r="C312" s="3"/>
      <x:c r="F312" s="56" t="s">
        <x:v>449</x:v>
      </x:c>
      <x:c r="G312" s="23">
        <x:v>37020</x:v>
      </x:c>
      <x:c r="I312" s="23">
        <x:v>45598</x:v>
      </x:c>
      <x:c r="J312" s="8" t="s">
        <x:v>82</x:v>
      </x:c>
    </x:row>
    <x:row r="313" spans="2:10" x14ac:dyDescent="0.35">
      <x:c r="B313" s="11"/>
      <x:c r="C313" s="3"/>
      <x:c r="F313" s="56" t="s">
        <x:v>450</x:v>
      </x:c>
      <x:c r="G313" s="23">
        <x:v>38280</x:v>
      </x:c>
      <x:c r="I313" s="23">
        <x:v>45599</x:v>
      </x:c>
      <x:c r="J313" s="8" t="s">
        <x:v>82</x:v>
      </x:c>
    </x:row>
    <x:row r="314" spans="2:10" x14ac:dyDescent="0.35">
      <x:c r="B314" s="11"/>
      <x:c r="C314" s="3"/>
      <x:c r="F314" s="56" t="s">
        <x:v>451</x:v>
      </x:c>
      <x:c r="G314" s="23">
        <x:v>36965</x:v>
      </x:c>
      <x:c r="I314" s="23">
        <x:v>45600</x:v>
      </x:c>
      <x:c r="J314" s="8" t="s">
        <x:v>89</x:v>
      </x:c>
    </x:row>
    <x:row r="315" spans="2:10" x14ac:dyDescent="0.35">
      <x:c r="B315" s="11"/>
      <x:c r="C315" s="3"/>
      <x:c r="F315" s="56" t="s">
        <x:v>452</x:v>
      </x:c>
      <x:c r="G315" s="23">
        <x:v>38098</x:v>
      </x:c>
      <x:c r="I315" s="23">
        <x:v>45601</x:v>
      </x:c>
      <x:c r="J315" s="8" t="s">
        <x:v>89</x:v>
      </x:c>
    </x:row>
    <x:row r="316" spans="2:10" x14ac:dyDescent="0.35">
      <x:c r="B316" s="11"/>
      <x:c r="C316" s="3"/>
      <x:c r="F316" s="56" t="s">
        <x:v>453</x:v>
      </x:c>
      <x:c r="G316" s="23">
        <x:v>38228</x:v>
      </x:c>
      <x:c r="I316" s="23">
        <x:v>45602</x:v>
      </x:c>
      <x:c r="J316" s="8" t="s">
        <x:v>89</x:v>
      </x:c>
    </x:row>
    <x:row r="317" spans="2:10" x14ac:dyDescent="0.35">
      <x:c r="B317" s="11"/>
      <x:c r="C317" s="3"/>
      <x:c r="F317" s="56" t="s">
        <x:v>454</x:v>
      </x:c>
      <x:c r="G317" s="23">
        <x:v>37657</x:v>
      </x:c>
      <x:c r="I317" s="23">
        <x:v>45603</x:v>
      </x:c>
      <x:c r="J317" s="8" t="s">
        <x:v>89</x:v>
      </x:c>
    </x:row>
    <x:row r="318" spans="2:10" x14ac:dyDescent="0.35">
      <x:c r="B318" s="11"/>
      <x:c r="C318" s="3"/>
      <x:c r="F318" s="56" t="s">
        <x:v>455</x:v>
      </x:c>
      <x:c r="G318" s="23">
        <x:v>37089</x:v>
      </x:c>
      <x:c r="I318" s="23">
        <x:v>45604</x:v>
      </x:c>
      <x:c r="J318" s="8" t="s">
        <x:v>82</x:v>
      </x:c>
    </x:row>
    <x:row r="319" spans="2:10" x14ac:dyDescent="0.35">
      <x:c r="B319" s="11"/>
      <x:c r="C319" s="3"/>
      <x:c r="F319" s="56" t="s">
        <x:v>456</x:v>
      </x:c>
      <x:c r="G319" s="23">
        <x:v>37848</x:v>
      </x:c>
      <x:c r="I319" s="23">
        <x:v>45605</x:v>
      </x:c>
      <x:c r="J319" s="8" t="s">
        <x:v>82</x:v>
      </x:c>
    </x:row>
    <x:row r="320" spans="2:10" x14ac:dyDescent="0.35">
      <x:c r="B320" s="11"/>
      <x:c r="C320" s="3"/>
      <x:c r="F320" s="56" t="s">
        <x:v>457</x:v>
      </x:c>
      <x:c r="G320" s="23">
        <x:v>37467</x:v>
      </x:c>
      <x:c r="I320" s="23">
        <x:v>45606</x:v>
      </x:c>
      <x:c r="J320" s="8" t="s">
        <x:v>82</x:v>
      </x:c>
    </x:row>
    <x:row r="321" spans="2:10" x14ac:dyDescent="0.35">
      <x:c r="B321" s="11"/>
      <x:c r="C321" s="3"/>
      <x:c r="F321" s="56" t="s">
        <x:v>458</x:v>
      </x:c>
      <x:c r="G321" s="23">
        <x:v>38249</x:v>
      </x:c>
      <x:c r="I321" s="23">
        <x:v>45607</x:v>
      </x:c>
      <x:c r="J321" s="8" t="s">
        <x:v>89</x:v>
      </x:c>
    </x:row>
    <x:row r="322" spans="2:10" x14ac:dyDescent="0.35">
      <x:c r="B322" s="11"/>
      <x:c r="C322" s="3"/>
      <x:c r="F322" s="56" t="s">
        <x:v>459</x:v>
      </x:c>
      <x:c r="G322" s="23">
        <x:v>37236</x:v>
      </x:c>
      <x:c r="I322" s="23">
        <x:v>45608</x:v>
      </x:c>
      <x:c r="J322" s="8" t="s">
        <x:v>89</x:v>
      </x:c>
    </x:row>
    <x:row r="323" spans="2:10" x14ac:dyDescent="0.35">
      <x:c r="B323" s="11"/>
      <x:c r="C323" s="3"/>
      <x:c r="F323" s="56" t="s">
        <x:v>460</x:v>
      </x:c>
      <x:c r="G323" s="23">
        <x:v>37334</x:v>
      </x:c>
      <x:c r="I323" s="23">
        <x:v>45609</x:v>
      </x:c>
      <x:c r="J323" s="8" t="s">
        <x:v>89</x:v>
      </x:c>
    </x:row>
    <x:row r="324" spans="2:10" x14ac:dyDescent="0.35">
      <x:c r="B324" s="11"/>
      <x:c r="C324" s="3"/>
      <x:c r="F324" s="56" t="s">
        <x:v>461</x:v>
      </x:c>
      <x:c r="G324" s="23">
        <x:v>37042</x:v>
      </x:c>
      <x:c r="I324" s="23">
        <x:v>45610</x:v>
      </x:c>
      <x:c r="J324" s="8" t="s">
        <x:v>89</x:v>
      </x:c>
    </x:row>
    <x:row r="325" spans="2:10" x14ac:dyDescent="0.35">
      <x:c r="B325" s="11"/>
      <x:c r="C325" s="3"/>
      <x:c r="F325" s="56" t="s">
        <x:v>462</x:v>
      </x:c>
      <x:c r="G325" s="23">
        <x:v>38049</x:v>
      </x:c>
      <x:c r="I325" s="23">
        <x:v>45611</x:v>
      </x:c>
      <x:c r="J325" s="8" t="s">
        <x:v>89</x:v>
      </x:c>
    </x:row>
    <x:row r="326" spans="2:10" x14ac:dyDescent="0.35">
      <x:c r="B326" s="11"/>
      <x:c r="C326" s="3"/>
      <x:c r="F326" s="56" t="s">
        <x:v>463</x:v>
      </x:c>
      <x:c r="G326" s="23">
        <x:v>37592</x:v>
      </x:c>
      <x:c r="I326" s="23">
        <x:v>45612</x:v>
      </x:c>
      <x:c r="J326" s="8" t="s">
        <x:v>82</x:v>
      </x:c>
    </x:row>
    <x:row r="327" spans="2:10" x14ac:dyDescent="0.35">
      <x:c r="B327" s="11"/>
      <x:c r="C327" s="3"/>
      <x:c r="F327" s="56" t="s">
        <x:v>464</x:v>
      </x:c>
      <x:c r="G327" s="23">
        <x:v>38208</x:v>
      </x:c>
      <x:c r="I327" s="23">
        <x:v>45613</x:v>
      </x:c>
      <x:c r="J327" s="8" t="s">
        <x:v>82</x:v>
      </x:c>
    </x:row>
    <x:row r="328" spans="2:10" x14ac:dyDescent="0.35">
      <x:c r="B328" s="11"/>
      <x:c r="C328" s="3"/>
      <x:c r="F328" s="56" t="s">
        <x:v>465</x:v>
      </x:c>
      <x:c r="G328" s="23">
        <x:v>36944</x:v>
      </x:c>
      <x:c r="I328" s="23">
        <x:v>45614</x:v>
      </x:c>
      <x:c r="J328" s="8" t="s">
        <x:v>89</x:v>
      </x:c>
    </x:row>
    <x:row r="329" spans="2:10" x14ac:dyDescent="0.35">
      <x:c r="B329" s="11"/>
      <x:c r="C329" s="3"/>
      <x:c r="F329" s="56" t="s">
        <x:v>466</x:v>
      </x:c>
      <x:c r="G329" s="23">
        <x:v>37173</x:v>
      </x:c>
      <x:c r="I329" s="23">
        <x:v>45615</x:v>
      </x:c>
      <x:c r="J329" s="8" t="s">
        <x:v>89</x:v>
      </x:c>
    </x:row>
    <x:row r="330" spans="2:10" x14ac:dyDescent="0.35">
      <x:c r="B330" s="11"/>
      <x:c r="C330" s="3"/>
      <x:c r="F330" s="56" t="s">
        <x:v>467</x:v>
      </x:c>
      <x:c r="G330" s="23">
        <x:v>37143</x:v>
      </x:c>
      <x:c r="I330" s="23">
        <x:v>45616</x:v>
      </x:c>
      <x:c r="J330" s="8" t="s">
        <x:v>89</x:v>
      </x:c>
    </x:row>
    <x:row r="331" spans="2:10" x14ac:dyDescent="0.35">
      <x:c r="B331" s="11"/>
      <x:c r="C331" s="3"/>
      <x:c r="F331" s="56" t="s">
        <x:v>468</x:v>
      </x:c>
      <x:c r="G331" s="23">
        <x:v>37976</x:v>
      </x:c>
      <x:c r="I331" s="23">
        <x:v>45617</x:v>
      </x:c>
      <x:c r="J331" s="8" t="s">
        <x:v>89</x:v>
      </x:c>
    </x:row>
    <x:row r="332" spans="2:10" x14ac:dyDescent="0.35">
      <x:c r="B332" s="11"/>
      <x:c r="C332" s="3"/>
      <x:c r="F332" s="56" t="s">
        <x:v>469</x:v>
      </x:c>
      <x:c r="G332" s="23">
        <x:v>37394</x:v>
      </x:c>
      <x:c r="I332" s="23">
        <x:v>45618</x:v>
      </x:c>
      <x:c r="J332" s="8" t="s">
        <x:v>89</x:v>
      </x:c>
    </x:row>
    <x:row r="333" spans="2:10" x14ac:dyDescent="0.35">
      <x:c r="B333" s="11"/>
      <x:c r="C333" s="3"/>
      <x:c r="F333" s="56" t="s">
        <x:v>470</x:v>
      </x:c>
      <x:c r="G333" s="23">
        <x:v>37682</x:v>
      </x:c>
      <x:c r="I333" s="23">
        <x:v>45619</x:v>
      </x:c>
      <x:c r="J333" s="8" t="s">
        <x:v>82</x:v>
      </x:c>
    </x:row>
    <x:row r="334" spans="2:10" x14ac:dyDescent="0.35">
      <x:c r="B334" s="11"/>
      <x:c r="C334" s="3"/>
      <x:c r="F334" s="56" t="s">
        <x:v>471</x:v>
      </x:c>
      <x:c r="G334" s="23">
        <x:v>37031</x:v>
      </x:c>
      <x:c r="I334" s="23">
        <x:v>45620</x:v>
      </x:c>
      <x:c r="J334" s="8" t="s">
        <x:v>82</x:v>
      </x:c>
    </x:row>
    <x:row r="335" spans="2:10" x14ac:dyDescent="0.35">
      <x:c r="B335" s="11"/>
      <x:c r="C335" s="3"/>
      <x:c r="F335" s="56" t="s">
        <x:v>472</x:v>
      </x:c>
      <x:c r="G335" s="23">
        <x:v>37688</x:v>
      </x:c>
      <x:c r="I335" s="23">
        <x:v>45621</x:v>
      </x:c>
      <x:c r="J335" s="8" t="s">
        <x:v>89</x:v>
      </x:c>
    </x:row>
    <x:row r="336" spans="2:10" x14ac:dyDescent="0.35">
      <x:c r="B336" s="11"/>
      <x:c r="C336" s="3"/>
      <x:c r="F336" s="56" t="s">
        <x:v>473</x:v>
      </x:c>
      <x:c r="G336" s="23">
        <x:v>38154</x:v>
      </x:c>
      <x:c r="I336" s="23">
        <x:v>45622</x:v>
      </x:c>
      <x:c r="J336" s="8" t="s">
        <x:v>89</x:v>
      </x:c>
    </x:row>
    <x:row r="337" spans="2:10" x14ac:dyDescent="0.35">
      <x:c r="B337" s="11"/>
      <x:c r="C337" s="3"/>
      <x:c r="F337" s="56" t="s">
        <x:v>474</x:v>
      </x:c>
      <x:c r="G337" s="23">
        <x:v>37450</x:v>
      </x:c>
      <x:c r="I337" s="23">
        <x:v>45623</x:v>
      </x:c>
      <x:c r="J337" s="8" t="s">
        <x:v>89</x:v>
      </x:c>
    </x:row>
    <x:row r="338" spans="2:10" x14ac:dyDescent="0.35">
      <x:c r="B338" s="11"/>
      <x:c r="C338" s="3"/>
      <x:c r="F338" s="56" t="s">
        <x:v>475</x:v>
      </x:c>
      <x:c r="G338" s="23">
        <x:v>37094</x:v>
      </x:c>
      <x:c r="I338" s="23">
        <x:v>45624</x:v>
      </x:c>
      <x:c r="J338" s="8" t="s">
        <x:v>82</x:v>
      </x:c>
    </x:row>
    <x:row r="339" spans="2:10" x14ac:dyDescent="0.35">
      <x:c r="B339" s="11"/>
      <x:c r="C339" s="3"/>
      <x:c r="F339" s="56" t="s">
        <x:v>476</x:v>
      </x:c>
      <x:c r="G339" s="23">
        <x:v>37792</x:v>
      </x:c>
      <x:c r="I339" s="23">
        <x:v>45625</x:v>
      </x:c>
      <x:c r="J339" s="8" t="s">
        <x:v>82</x:v>
      </x:c>
    </x:row>
    <x:row r="340" spans="2:10" x14ac:dyDescent="0.35">
      <x:c r="B340" s="11"/>
      <x:c r="C340" s="3"/>
      <x:c r="F340" s="56" t="s">
        <x:v>477</x:v>
      </x:c>
      <x:c r="G340" s="23">
        <x:v>38127</x:v>
      </x:c>
      <x:c r="I340" s="23">
        <x:v>45626</x:v>
      </x:c>
      <x:c r="J340" s="8" t="s">
        <x:v>82</x:v>
      </x:c>
    </x:row>
    <x:row r="341" spans="2:10" x14ac:dyDescent="0.35">
      <x:c r="B341" s="11"/>
      <x:c r="C341" s="3"/>
      <x:c r="F341" s="56" t="s">
        <x:v>478</x:v>
      </x:c>
      <x:c r="G341" s="23">
        <x:v>38034</x:v>
      </x:c>
      <x:c r="I341" s="23">
        <x:v>45627</x:v>
      </x:c>
      <x:c r="J341" s="8" t="s">
        <x:v>82</x:v>
      </x:c>
    </x:row>
    <x:row r="342" spans="2:10" x14ac:dyDescent="0.35">
      <x:c r="B342" s="11"/>
      <x:c r="C342" s="3"/>
      <x:c r="F342" s="56" t="s">
        <x:v>479</x:v>
      </x:c>
      <x:c r="G342" s="23">
        <x:v>37607</x:v>
      </x:c>
      <x:c r="I342" s="23">
        <x:v>45628</x:v>
      </x:c>
      <x:c r="J342" s="8" t="s">
        <x:v>89</x:v>
      </x:c>
    </x:row>
    <x:row r="343" spans="2:10" x14ac:dyDescent="0.35">
      <x:c r="B343" s="11"/>
      <x:c r="C343" s="3"/>
      <x:c r="F343" s="56" t="s">
        <x:v>480</x:v>
      </x:c>
      <x:c r="G343" s="23">
        <x:v>37649</x:v>
      </x:c>
      <x:c r="I343" s="23">
        <x:v>45629</x:v>
      </x:c>
      <x:c r="J343" s="8" t="s">
        <x:v>89</x:v>
      </x:c>
    </x:row>
    <x:row r="344" spans="2:10" x14ac:dyDescent="0.35">
      <x:c r="B344" s="11"/>
      <x:c r="C344" s="3"/>
      <x:c r="F344" s="56" t="s">
        <x:v>481</x:v>
      </x:c>
      <x:c r="G344" s="23">
        <x:v>37834</x:v>
      </x:c>
      <x:c r="I344" s="23">
        <x:v>45630</x:v>
      </x:c>
      <x:c r="J344" s="8" t="s">
        <x:v>89</x:v>
      </x:c>
    </x:row>
    <x:row r="345" spans="2:10" x14ac:dyDescent="0.35">
      <x:c r="B345" s="11"/>
      <x:c r="C345" s="3"/>
      <x:c r="F345" s="56" t="s">
        <x:v>482</x:v>
      </x:c>
      <x:c r="G345" s="23">
        <x:v>37965</x:v>
      </x:c>
      <x:c r="I345" s="23">
        <x:v>45631</x:v>
      </x:c>
      <x:c r="J345" s="8" t="s">
        <x:v>89</x:v>
      </x:c>
    </x:row>
    <x:row r="346" spans="2:10" x14ac:dyDescent="0.35">
      <x:c r="B346" s="11"/>
      <x:c r="C346" s="3"/>
      <x:c r="F346" s="56" t="s">
        <x:v>483</x:v>
      </x:c>
      <x:c r="G346" s="23">
        <x:v>37884</x:v>
      </x:c>
      <x:c r="I346" s="23">
        <x:v>45632</x:v>
      </x:c>
      <x:c r="J346" s="8" t="s">
        <x:v>89</x:v>
      </x:c>
    </x:row>
    <x:row r="347" spans="2:10" x14ac:dyDescent="0.35">
      <x:c r="B347" s="11"/>
      <x:c r="C347" s="3"/>
      <x:c r="F347" s="56" t="s">
        <x:v>484</x:v>
      </x:c>
      <x:c r="G347" s="23">
        <x:v>37799</x:v>
      </x:c>
      <x:c r="I347" s="23">
        <x:v>45633</x:v>
      </x:c>
      <x:c r="J347" s="8" t="s">
        <x:v>82</x:v>
      </x:c>
    </x:row>
    <x:row r="348" spans="2:10" x14ac:dyDescent="0.35">
      <x:c r="B348" s="11"/>
      <x:c r="C348" s="3"/>
      <x:c r="F348" s="56" t="s">
        <x:v>485</x:v>
      </x:c>
      <x:c r="G348" s="23">
        <x:v>37399</x:v>
      </x:c>
      <x:c r="I348" s="23">
        <x:v>45634</x:v>
      </x:c>
      <x:c r="J348" s="8" t="s">
        <x:v>82</x:v>
      </x:c>
    </x:row>
    <x:row r="349" spans="2:10" x14ac:dyDescent="0.35">
      <x:c r="B349" s="11"/>
      <x:c r="C349" s="3"/>
      <x:c r="F349" s="56" t="s">
        <x:v>486</x:v>
      </x:c>
      <x:c r="G349" s="23">
        <x:v>37718</x:v>
      </x:c>
      <x:c r="I349" s="23">
        <x:v>45635</x:v>
      </x:c>
      <x:c r="J349" s="8" t="s">
        <x:v>89</x:v>
      </x:c>
    </x:row>
    <x:row r="350" spans="2:10" x14ac:dyDescent="0.35">
      <x:c r="B350" s="11"/>
      <x:c r="C350" s="3"/>
      <x:c r="F350" s="56" t="s">
        <x:v>487</x:v>
      </x:c>
      <x:c r="G350" s="23">
        <x:v>37267</x:v>
      </x:c>
      <x:c r="I350" s="23">
        <x:v>45636</x:v>
      </x:c>
      <x:c r="J350" s="8" t="s">
        <x:v>89</x:v>
      </x:c>
    </x:row>
    <x:row r="351" spans="2:10" x14ac:dyDescent="0.35">
      <x:c r="B351" s="11"/>
      <x:c r="C351" s="3"/>
      <x:c r="F351" s="56" t="s">
        <x:v>488</x:v>
      </x:c>
      <x:c r="G351" s="23">
        <x:v>38100</x:v>
      </x:c>
      <x:c r="I351" s="23">
        <x:v>45637</x:v>
      </x:c>
      <x:c r="J351" s="8" t="s">
        <x:v>89</x:v>
      </x:c>
    </x:row>
    <x:row r="352" spans="2:10" x14ac:dyDescent="0.35">
      <x:c r="B352" s="11"/>
      <x:c r="C352" s="3"/>
      <x:c r="F352" s="56" t="s">
        <x:v>489</x:v>
      </x:c>
      <x:c r="G352" s="23">
        <x:v>38245</x:v>
      </x:c>
      <x:c r="I352" s="23">
        <x:v>45638</x:v>
      </x:c>
      <x:c r="J352" s="8" t="s">
        <x:v>89</x:v>
      </x:c>
    </x:row>
    <x:row r="353" spans="2:10" x14ac:dyDescent="0.35">
      <x:c r="B353" s="11"/>
      <x:c r="C353" s="3"/>
      <x:c r="F353" s="56" t="s">
        <x:v>490</x:v>
      </x:c>
      <x:c r="G353" s="23">
        <x:v>37201</x:v>
      </x:c>
      <x:c r="I353" s="23">
        <x:v>45639</x:v>
      </x:c>
      <x:c r="J353" s="8" t="s">
        <x:v>89</x:v>
      </x:c>
    </x:row>
    <x:row r="354" spans="2:10" x14ac:dyDescent="0.35">
      <x:c r="B354" s="11"/>
      <x:c r="C354" s="3"/>
      <x:c r="F354" s="56" t="s">
        <x:v>491</x:v>
      </x:c>
      <x:c r="G354" s="23">
        <x:v>37338</x:v>
      </x:c>
      <x:c r="I354" s="23">
        <x:v>45640</x:v>
      </x:c>
      <x:c r="J354" s="8" t="s">
        <x:v>82</x:v>
      </x:c>
    </x:row>
    <x:row r="355" spans="2:10" x14ac:dyDescent="0.35">
      <x:c r="B355" s="11"/>
      <x:c r="C355" s="3"/>
      <x:c r="F355" s="56" t="s">
        <x:v>492</x:v>
      </x:c>
      <x:c r="G355" s="23">
        <x:v>37653</x:v>
      </x:c>
      <x:c r="I355" s="23">
        <x:v>45641</x:v>
      </x:c>
      <x:c r="J355" s="8" t="s">
        <x:v>82</x:v>
      </x:c>
    </x:row>
    <x:row r="356" spans="2:10" x14ac:dyDescent="0.35">
      <x:c r="B356" s="11"/>
      <x:c r="C356" s="3"/>
      <x:c r="F356" s="56" t="s">
        <x:v>493</x:v>
      </x:c>
      <x:c r="G356" s="23">
        <x:v>37121</x:v>
      </x:c>
      <x:c r="I356" s="23">
        <x:v>45642</x:v>
      </x:c>
      <x:c r="J356" s="8" t="s">
        <x:v>82</x:v>
      </x:c>
    </x:row>
    <x:row r="357" spans="2:10" x14ac:dyDescent="0.35">
      <x:c r="B357" s="11"/>
      <x:c r="C357" s="3"/>
      <x:c r="F357" s="56" t="s">
        <x:v>494</x:v>
      </x:c>
      <x:c r="G357" s="23">
        <x:v>37558</x:v>
      </x:c>
      <x:c r="I357" s="23">
        <x:v>45643</x:v>
      </x:c>
      <x:c r="J357" s="8" t="s">
        <x:v>82</x:v>
      </x:c>
    </x:row>
    <x:row r="358" spans="2:10" x14ac:dyDescent="0.35">
      <x:c r="B358" s="11"/>
      <x:c r="C358" s="3"/>
      <x:c r="F358" s="56" t="s">
        <x:v>495</x:v>
      </x:c>
      <x:c r="G358" s="23">
        <x:v>37401</x:v>
      </x:c>
      <x:c r="I358" s="23">
        <x:v>45644</x:v>
      </x:c>
      <x:c r="J358" s="8" t="s">
        <x:v>82</x:v>
      </x:c>
    </x:row>
    <x:row r="359" spans="2:10" x14ac:dyDescent="0.35">
      <x:c r="B359" s="11"/>
      <x:c r="C359" s="3"/>
      <x:c r="F359" s="56" t="s">
        <x:v>496</x:v>
      </x:c>
      <x:c r="G359" s="23">
        <x:v>37894</x:v>
      </x:c>
      <x:c r="I359" s="23">
        <x:v>45645</x:v>
      </x:c>
      <x:c r="J359" s="8" t="s">
        <x:v>82</x:v>
      </x:c>
    </x:row>
    <x:row r="360" spans="2:10" x14ac:dyDescent="0.35">
      <x:c r="B360" s="11"/>
      <x:c r="C360" s="3"/>
      <x:c r="F360" s="56" t="s">
        <x:v>497</x:v>
      </x:c>
      <x:c r="G360" s="23">
        <x:v>38199</x:v>
      </x:c>
      <x:c r="I360" s="23">
        <x:v>45646</x:v>
      </x:c>
      <x:c r="J360" s="8" t="s">
        <x:v>82</x:v>
      </x:c>
    </x:row>
    <x:row r="361" spans="2:10" x14ac:dyDescent="0.35">
      <x:c r="B361" s="11"/>
      <x:c r="C361" s="3"/>
      <x:c r="F361" s="56" t="s">
        <x:v>498</x:v>
      </x:c>
      <x:c r="G361" s="23">
        <x:v>38108</x:v>
      </x:c>
      <x:c r="I361" s="23">
        <x:v>45647</x:v>
      </x:c>
      <x:c r="J361" s="8" t="s">
        <x:v>82</x:v>
      </x:c>
    </x:row>
    <x:row r="362" spans="2:10" x14ac:dyDescent="0.35">
      <x:c r="B362" s="11"/>
      <x:c r="C362" s="3"/>
      <x:c r="F362" s="56" t="s">
        <x:v>499</x:v>
      </x:c>
      <x:c r="G362" s="23">
        <x:v>38140</x:v>
      </x:c>
      <x:c r="I362" s="23">
        <x:v>45648</x:v>
      </x:c>
      <x:c r="J362" s="8" t="s">
        <x:v>82</x:v>
      </x:c>
    </x:row>
    <x:row r="363" spans="2:10" x14ac:dyDescent="0.35">
      <x:c r="B363" s="11"/>
      <x:c r="C363" s="3"/>
      <x:c r="F363" s="56" t="s">
        <x:v>500</x:v>
      </x:c>
      <x:c r="G363" s="23">
        <x:v>37724</x:v>
      </x:c>
      <x:c r="I363" s="23">
        <x:v>45649</x:v>
      </x:c>
      <x:c r="J363" s="8" t="s">
        <x:v>82</x:v>
      </x:c>
    </x:row>
    <x:row r="364" spans="2:10" x14ac:dyDescent="0.35">
      <x:c r="B364" s="11"/>
      <x:c r="C364" s="3"/>
      <x:c r="F364" s="56" t="s">
        <x:v>501</x:v>
      </x:c>
      <x:c r="G364" s="23">
        <x:v>37896</x:v>
      </x:c>
      <x:c r="I364" s="23">
        <x:v>45650</x:v>
      </x:c>
      <x:c r="J364" s="8" t="s">
        <x:v>82</x:v>
      </x:c>
    </x:row>
    <x:row r="365" spans="2:10" x14ac:dyDescent="0.35">
      <x:c r="B365" s="11"/>
      <x:c r="C365" s="3"/>
      <x:c r="F365" s="56" t="s">
        <x:v>502</x:v>
      </x:c>
      <x:c r="G365" s="23">
        <x:v>37454</x:v>
      </x:c>
      <x:c r="I365" s="23">
        <x:v>45651</x:v>
      </x:c>
      <x:c r="J365" s="8" t="s">
        <x:v>82</x:v>
      </x:c>
    </x:row>
    <x:row r="366" spans="2:10" x14ac:dyDescent="0.35">
      <x:c r="B366" s="11"/>
      <x:c r="C366" s="3"/>
      <x:c r="F366" s="56" t="s">
        <x:v>503</x:v>
      </x:c>
      <x:c r="G366" s="23">
        <x:v>37449</x:v>
      </x:c>
      <x:c r="I366" s="23">
        <x:v>45652</x:v>
      </x:c>
      <x:c r="J366" s="8" t="s">
        <x:v>82</x:v>
      </x:c>
    </x:row>
    <x:row r="367" spans="2:10" x14ac:dyDescent="0.35">
      <x:c r="B367" s="11"/>
      <x:c r="C367" s="3"/>
      <x:c r="F367" s="56" t="s">
        <x:v>504</x:v>
      </x:c>
      <x:c r="G367" s="23">
        <x:v>37683</x:v>
      </x:c>
      <x:c r="I367" s="23">
        <x:v>45653</x:v>
      </x:c>
      <x:c r="J367" s="8" t="s">
        <x:v>82</x:v>
      </x:c>
    </x:row>
    <x:row r="368" spans="2:10" x14ac:dyDescent="0.35">
      <x:c r="B368" s="11"/>
      <x:c r="C368" s="3"/>
      <x:c r="F368" s="56" t="s">
        <x:v>505</x:v>
      </x:c>
      <x:c r="G368" s="23">
        <x:v>38029</x:v>
      </x:c>
      <x:c r="I368" s="23">
        <x:v>45654</x:v>
      </x:c>
      <x:c r="J368" s="8" t="s">
        <x:v>82</x:v>
      </x:c>
    </x:row>
    <x:row r="369" spans="2:10" x14ac:dyDescent="0.35">
      <x:c r="B369" s="11"/>
      <x:c r="C369" s="3"/>
      <x:c r="F369" s="56" t="s">
        <x:v>506</x:v>
      </x:c>
      <x:c r="G369" s="23">
        <x:v>37901</x:v>
      </x:c>
      <x:c r="I369" s="23">
        <x:v>45655</x:v>
      </x:c>
      <x:c r="J369" s="8" t="s">
        <x:v>82</x:v>
      </x:c>
    </x:row>
    <x:row r="370" spans="2:10" x14ac:dyDescent="0.35">
      <x:c r="B370" s="11"/>
      <x:c r="C370" s="3"/>
      <x:c r="F370" s="56" t="s">
        <x:v>507</x:v>
      </x:c>
      <x:c r="G370" s="23">
        <x:v>37293</x:v>
      </x:c>
      <x:c r="I370" s="23">
        <x:v>45656</x:v>
      </x:c>
      <x:c r="J370" s="8" t="s">
        <x:v>82</x:v>
      </x:c>
    </x:row>
    <x:row r="371" spans="2:10" x14ac:dyDescent="0.35">
      <x:c r="B371" s="11"/>
      <x:c r="C371" s="3"/>
      <x:c r="F371" s="56" t="s">
        <x:v>508</x:v>
      </x:c>
      <x:c r="G371" s="23">
        <x:v>37737</x:v>
      </x:c>
      <x:c r="I371" s="23">
        <x:v>45657</x:v>
      </x:c>
      <x:c r="J371" s="8" t="s">
        <x:v>82</x:v>
      </x:c>
    </x:row>
    <x:row r="372" spans="2:10" x14ac:dyDescent="0.35">
      <x:c r="B372" s="11"/>
      <x:c r="C372" s="3"/>
      <x:c r="F372" s="56" t="s">
        <x:v>509</x:v>
      </x:c>
      <x:c r="G372" s="23">
        <x:v>37523</x:v>
      </x:c>
    </x:row>
    <x:row r="373" spans="2:10" x14ac:dyDescent="0.35">
      <x:c r="B373" s="11"/>
      <x:c r="C373" s="3"/>
      <x:c r="F373" s="56" t="s">
        <x:v>510</x:v>
      </x:c>
      <x:c r="G373" s="23">
        <x:v>37982</x:v>
      </x:c>
    </x:row>
    <x:row r="374" spans="2:10" x14ac:dyDescent="0.35">
      <x:c r="B374" s="11"/>
      <x:c r="C374" s="3"/>
      <x:c r="F374" s="56" t="s">
        <x:v>511</x:v>
      </x:c>
      <x:c r="G374" s="23">
        <x:v>37468</x:v>
      </x:c>
    </x:row>
    <x:row r="375" spans="2:10" x14ac:dyDescent="0.35">
      <x:c r="B375" s="11"/>
      <x:c r="C375" s="3"/>
      <x:c r="F375" s="56" t="s">
        <x:v>512</x:v>
      </x:c>
      <x:c r="G375" s="23">
        <x:v>37108</x:v>
      </x:c>
    </x:row>
    <x:row r="376" spans="2:10" x14ac:dyDescent="0.35">
      <x:c r="B376" s="11"/>
      <x:c r="C376" s="3"/>
      <x:c r="F376" s="56" t="s">
        <x:v>513</x:v>
      </x:c>
      <x:c r="G376" s="23">
        <x:v>38025</x:v>
      </x:c>
    </x:row>
    <x:row r="377" spans="2:10" x14ac:dyDescent="0.35">
      <x:c r="B377" s="11"/>
      <x:c r="C377" s="3"/>
      <x:c r="F377" s="56" t="s">
        <x:v>514</x:v>
      </x:c>
      <x:c r="G377" s="23">
        <x:v>36966</x:v>
      </x:c>
    </x:row>
    <x:row r="378" spans="2:10" x14ac:dyDescent="0.35">
      <x:c r="B378" s="11"/>
      <x:c r="C378" s="3"/>
      <x:c r="F378" s="56" t="s">
        <x:v>515</x:v>
      </x:c>
      <x:c r="G378" s="23">
        <x:v>37420</x:v>
      </x:c>
    </x:row>
    <x:row r="379" spans="2:10" x14ac:dyDescent="0.35">
      <x:c r="C379" s="3"/>
      <x:c r="F379" s="56" t="s">
        <x:v>516</x:v>
      </x:c>
      <x:c r="G379" s="23">
        <x:v>37998</x:v>
      </x:c>
    </x:row>
    <x:row r="380" spans="2:10" x14ac:dyDescent="0.35">
      <x:c r="C380" s="3"/>
      <x:c r="F380" s="56" t="s">
        <x:v>517</x:v>
      </x:c>
      <x:c r="G380" s="23">
        <x:v>37637</x:v>
      </x:c>
    </x:row>
    <x:row r="381" spans="2:10" x14ac:dyDescent="0.35">
      <x:c r="C381" s="3"/>
      <x:c r="F381" s="56" t="s">
        <x:v>518</x:v>
      </x:c>
      <x:c r="G381" s="23">
        <x:v>38003</x:v>
      </x:c>
    </x:row>
    <x:row r="382" spans="2:10" x14ac:dyDescent="0.35">
      <x:c r="C382" s="3"/>
      <x:c r="F382" s="56" t="s">
        <x:v>519</x:v>
      </x:c>
      <x:c r="G382" s="23">
        <x:v>38352</x:v>
      </x:c>
    </x:row>
    <x:row r="383" spans="2:10" x14ac:dyDescent="0.35">
      <x:c r="C383" s="3"/>
      <x:c r="F383" s="56" t="s">
        <x:v>520</x:v>
      </x:c>
      <x:c r="G383" s="23">
        <x:v>38140</x:v>
      </x:c>
    </x:row>
    <x:row r="384" spans="2:10" x14ac:dyDescent="0.35">
      <x:c r="C384" s="3"/>
      <x:c r="F384" s="56" t="s">
        <x:v>521</x:v>
      </x:c>
      <x:c r="G384" s="23">
        <x:v>37000</x:v>
      </x:c>
    </x:row>
    <x:row r="385" spans="3:7" x14ac:dyDescent="0.35">
      <x:c r="C385" s="3"/>
      <x:c r="F385" s="56" t="s">
        <x:v>522</x:v>
      </x:c>
      <x:c r="G385" s="23">
        <x:v>37859</x:v>
      </x:c>
    </x:row>
    <x:row r="386" spans="3:7" x14ac:dyDescent="0.35">
      <x:c r="C386" s="3"/>
      <x:c r="F386" s="56" t="s">
        <x:v>523</x:v>
      </x:c>
      <x:c r="G386" s="23">
        <x:v>37800</x:v>
      </x:c>
    </x:row>
    <x:row r="387" spans="3:7" x14ac:dyDescent="0.35">
      <x:c r="C387" s="3"/>
      <x:c r="F387" s="56" t="s">
        <x:v>524</x:v>
      </x:c>
      <x:c r="G387" s="23">
        <x:v>38270</x:v>
      </x:c>
    </x:row>
    <x:row r="388" spans="3:7" x14ac:dyDescent="0.35">
      <x:c r="C388" s="3"/>
      <x:c r="F388" s="56" t="s">
        <x:v>525</x:v>
      </x:c>
      <x:c r="G388" s="23">
        <x:v>37996</x:v>
      </x:c>
    </x:row>
    <x:row r="389" spans="3:7" x14ac:dyDescent="0.35">
      <x:c r="C389" s="3"/>
      <x:c r="F389" s="56" t="s">
        <x:v>526</x:v>
      </x:c>
      <x:c r="G389" s="23">
        <x:v>37005</x:v>
      </x:c>
    </x:row>
    <x:row r="390" spans="3:7" x14ac:dyDescent="0.35">
      <x:c r="C390" s="3"/>
      <x:c r="F390" s="56" t="s">
        <x:v>527</x:v>
      </x:c>
      <x:c r="G390" s="23">
        <x:v>37984</x:v>
      </x:c>
    </x:row>
    <x:row r="391" spans="3:7" x14ac:dyDescent="0.35">
      <x:c r="C391" s="3"/>
      <x:c r="F391" s="56" t="s">
        <x:v>528</x:v>
      </x:c>
      <x:c r="G391" s="23">
        <x:v>37954</x:v>
      </x:c>
    </x:row>
    <x:row r="392" spans="3:7" x14ac:dyDescent="0.35">
      <x:c r="C392" s="3"/>
      <x:c r="F392" s="56" t="s">
        <x:v>529</x:v>
      </x:c>
      <x:c r="G392" s="23">
        <x:v>37455</x:v>
      </x:c>
    </x:row>
    <x:row r="393" spans="3:7" x14ac:dyDescent="0.35">
      <x:c r="C393" s="3"/>
      <x:c r="F393" s="56" t="s">
        <x:v>530</x:v>
      </x:c>
      <x:c r="G393" s="23">
        <x:v>38145</x:v>
      </x:c>
    </x:row>
    <x:row r="394" spans="3:7" x14ac:dyDescent="0.35">
      <x:c r="C394" s="3"/>
      <x:c r="F394" s="56" t="s">
        <x:v>531</x:v>
      </x:c>
      <x:c r="G394" s="23">
        <x:v>38138</x:v>
      </x:c>
    </x:row>
    <x:row r="395" spans="3:7" x14ac:dyDescent="0.35">
      <x:c r="C395" s="3"/>
      <x:c r="F395" s="56" t="s">
        <x:v>532</x:v>
      </x:c>
      <x:c r="G395" s="23">
        <x:v>37563</x:v>
      </x:c>
    </x:row>
    <x:row r="396" spans="3:7" x14ac:dyDescent="0.35">
      <x:c r="C396" s="3"/>
      <x:c r="F396" s="56" t="s">
        <x:v>533</x:v>
      </x:c>
      <x:c r="G396" s="23">
        <x:v>38140</x:v>
      </x:c>
    </x:row>
    <x:row r="397" spans="3:7" x14ac:dyDescent="0.35">
      <x:c r="C397" s="3"/>
      <x:c r="F397" s="56" t="s">
        <x:v>534</x:v>
      </x:c>
      <x:c r="G397" s="23">
        <x:v>37883</x:v>
      </x:c>
    </x:row>
    <x:row r="398" spans="3:7" x14ac:dyDescent="0.35">
      <x:c r="C398" s="3"/>
      <x:c r="F398" s="56" t="s">
        <x:v>535</x:v>
      </x:c>
      <x:c r="G398" s="23">
        <x:v>37260</x:v>
      </x:c>
    </x:row>
    <x:row r="399" spans="3:7" x14ac:dyDescent="0.35">
      <x:c r="C399" s="3"/>
      <x:c r="F399" s="56" t="s">
        <x:v>536</x:v>
      </x:c>
      <x:c r="G399" s="23">
        <x:v>37513</x:v>
      </x:c>
    </x:row>
    <x:row r="400" spans="3:7" x14ac:dyDescent="0.35">
      <x:c r="C400" s="3"/>
      <x:c r="F400" s="56" t="s">
        <x:v>537</x:v>
      </x:c>
      <x:c r="G400" s="23">
        <x:v>37110</x:v>
      </x:c>
    </x:row>
    <x:row r="401" spans="3:7" x14ac:dyDescent="0.35">
      <x:c r="C401" s="3"/>
      <x:c r="F401" s="56" t="s">
        <x:v>538</x:v>
      </x:c>
      <x:c r="G401" s="23">
        <x:v>36150</x:v>
      </x:c>
    </x:row>
    <x:row r="402" spans="3:7" x14ac:dyDescent="0.35">
      <x:c r="C402" s="3"/>
      <x:c r="F402" s="56" t="s">
        <x:v>539</x:v>
      </x:c>
      <x:c r="G402" s="23">
        <x:v>38290</x:v>
      </x:c>
    </x:row>
    <x:row r="403" spans="3:7" x14ac:dyDescent="0.35">
      <x:c r="C403" s="3"/>
      <x:c r="F403" s="56" t="s">
        <x:v>540</x:v>
      </x:c>
      <x:c r="G403" s="23">
        <x:v>37992</x:v>
      </x:c>
    </x:row>
    <x:row r="404" spans="3:7" x14ac:dyDescent="0.35">
      <x:c r="C404" s="3"/>
      <x:c r="F404" s="56" t="s">
        <x:v>541</x:v>
      </x:c>
      <x:c r="G404" s="23">
        <x:v>37884</x:v>
      </x:c>
    </x:row>
    <x:row r="405" spans="3:7" x14ac:dyDescent="0.35">
      <x:c r="C405" s="3"/>
      <x:c r="F405" s="56" t="s">
        <x:v>542</x:v>
      </x:c>
      <x:c r="G405" s="23">
        <x:v>37279</x:v>
      </x:c>
    </x:row>
    <x:row r="406" spans="3:7" x14ac:dyDescent="0.35">
      <x:c r="C406" s="3"/>
      <x:c r="F406" s="56" t="s">
        <x:v>543</x:v>
      </x:c>
      <x:c r="G406" s="23">
        <x:v>37002</x:v>
      </x:c>
    </x:row>
    <x:row r="407" spans="3:7" x14ac:dyDescent="0.35">
      <x:c r="C407" s="3"/>
      <x:c r="F407" s="56" t="s">
        <x:v>544</x:v>
      </x:c>
      <x:c r="G407" s="23">
        <x:v>38341</x:v>
      </x:c>
    </x:row>
    <x:row r="408" spans="3:7" x14ac:dyDescent="0.35">
      <x:c r="C408" s="3"/>
      <x:c r="F408" s="56" t="s">
        <x:v>545</x:v>
      </x:c>
      <x:c r="G408" s="23">
        <x:v>37701</x:v>
      </x:c>
    </x:row>
    <x:row r="409" spans="3:7" x14ac:dyDescent="0.35">
      <x:c r="C409" s="3"/>
      <x:c r="F409" s="56" t="s">
        <x:v>546</x:v>
      </x:c>
      <x:c r="G409" s="23">
        <x:v>37211</x:v>
      </x:c>
    </x:row>
    <x:row r="410" spans="3:7" x14ac:dyDescent="0.35">
      <x:c r="C410" s="3"/>
      <x:c r="F410" s="56" t="s">
        <x:v>547</x:v>
      </x:c>
      <x:c r="G410" s="23">
        <x:v>37151</x:v>
      </x:c>
    </x:row>
    <x:row r="411" spans="3:7" x14ac:dyDescent="0.35">
      <x:c r="C411" s="3"/>
      <x:c r="F411" s="56" t="s">
        <x:v>548</x:v>
      </x:c>
      <x:c r="G411" s="23">
        <x:v>37547</x:v>
      </x:c>
    </x:row>
    <x:row r="412" spans="3:7" x14ac:dyDescent="0.35">
      <x:c r="C412" s="3"/>
      <x:c r="F412" s="56" t="s">
        <x:v>549</x:v>
      </x:c>
      <x:c r="G412" s="23">
        <x:v>37464</x:v>
      </x:c>
    </x:row>
    <x:row r="413" spans="3:7" x14ac:dyDescent="0.35">
      <x:c r="C413" s="3"/>
      <x:c r="F413" s="56" t="s">
        <x:v>550</x:v>
      </x:c>
      <x:c r="G413" s="23">
        <x:v>38019</x:v>
      </x:c>
    </x:row>
    <x:row r="414" spans="3:7" x14ac:dyDescent="0.35">
      <x:c r="C414" s="3"/>
      <x:c r="F414" s="56" t="s">
        <x:v>551</x:v>
      </x:c>
      <x:c r="G414" s="23">
        <x:v>36936</x:v>
      </x:c>
    </x:row>
    <x:row r="415" spans="3:7" x14ac:dyDescent="0.35">
      <x:c r="C415" s="3"/>
      <x:c r="F415" s="56" t="s">
        <x:v>552</x:v>
      </x:c>
      <x:c r="G415" s="23">
        <x:v>37930</x:v>
      </x:c>
    </x:row>
    <x:row r="416" spans="3:7" x14ac:dyDescent="0.35">
      <x:c r="C416" s="3"/>
      <x:c r="F416" s="56" t="s">
        <x:v>553</x:v>
      </x:c>
      <x:c r="G416" s="23">
        <x:v>37948</x:v>
      </x:c>
    </x:row>
    <x:row r="417" spans="3:7" x14ac:dyDescent="0.35">
      <x:c r="C417" s="3"/>
      <x:c r="F417" s="56" t="s">
        <x:v>554</x:v>
      </x:c>
      <x:c r="G417" s="23">
        <x:v>36913</x:v>
      </x:c>
    </x:row>
    <x:row r="418" spans="3:7" x14ac:dyDescent="0.35">
      <x:c r="C418" s="3"/>
      <x:c r="F418" s="56" t="s">
        <x:v>555</x:v>
      </x:c>
      <x:c r="G418" s="23">
        <x:v>37979</x:v>
      </x:c>
    </x:row>
    <x:row r="419" spans="3:7" x14ac:dyDescent="0.35">
      <x:c r="C419" s="3"/>
      <x:c r="F419" s="56" t="s">
        <x:v>556</x:v>
      </x:c>
      <x:c r="G419" s="23">
        <x:v>38246</x:v>
      </x:c>
    </x:row>
    <x:row r="420" spans="3:7" x14ac:dyDescent="0.35">
      <x:c r="C420" s="3"/>
      <x:c r="F420" s="56" t="s">
        <x:v>557</x:v>
      </x:c>
      <x:c r="G420" s="23">
        <x:v>37289</x:v>
      </x:c>
    </x:row>
    <x:row r="421" spans="3:7" x14ac:dyDescent="0.35">
      <x:c r="C421" s="3"/>
      <x:c r="F421" s="56" t="s">
        <x:v>558</x:v>
      </x:c>
      <x:c r="G421" s="23">
        <x:v>37861</x:v>
      </x:c>
    </x:row>
    <x:row r="422" spans="3:7" x14ac:dyDescent="0.35">
      <x:c r="C422" s="3"/>
      <x:c r="F422" s="56" t="s">
        <x:v>559</x:v>
      </x:c>
      <x:c r="G422" s="23">
        <x:v>38219</x:v>
      </x:c>
    </x:row>
    <x:row r="423" spans="3:7" x14ac:dyDescent="0.35">
      <x:c r="C423" s="3"/>
      <x:c r="F423" s="56" t="s">
        <x:v>560</x:v>
      </x:c>
      <x:c r="G423" s="23">
        <x:v>37334</x:v>
      </x:c>
    </x:row>
    <x:row r="424" spans="3:7" x14ac:dyDescent="0.35">
      <x:c r="C424" s="3"/>
      <x:c r="F424" s="56" t="s">
        <x:v>561</x:v>
      </x:c>
      <x:c r="G424" s="23">
        <x:v>37540</x:v>
      </x:c>
    </x:row>
    <x:row r="425" spans="3:7" x14ac:dyDescent="0.35">
      <x:c r="C425" s="3"/>
      <x:c r="F425" s="56" t="s">
        <x:v>562</x:v>
      </x:c>
      <x:c r="G425" s="23">
        <x:v>37121</x:v>
      </x:c>
    </x:row>
    <x:row r="426" spans="3:7" x14ac:dyDescent="0.35">
      <x:c r="C426" s="3"/>
      <x:c r="F426" s="56" t="s">
        <x:v>563</x:v>
      </x:c>
      <x:c r="G426" s="23">
        <x:v>37815</x:v>
      </x:c>
    </x:row>
    <x:row r="427" spans="3:7" x14ac:dyDescent="0.35">
      <x:c r="C427" s="3"/>
      <x:c r="F427" s="56" t="s">
        <x:v>564</x:v>
      </x:c>
      <x:c r="G427" s="23">
        <x:v>37385</x:v>
      </x:c>
    </x:row>
    <x:row r="428" spans="3:7" x14ac:dyDescent="0.35">
      <x:c r="C428" s="3"/>
      <x:c r="F428" s="56" t="s">
        <x:v>565</x:v>
      </x:c>
      <x:c r="G428" s="23">
        <x:v>38132</x:v>
      </x:c>
    </x:row>
    <x:row r="429" spans="3:7" x14ac:dyDescent="0.35">
      <x:c r="C429" s="3"/>
      <x:c r="F429" s="56" t="s">
        <x:v>566</x:v>
      </x:c>
      <x:c r="G429" s="23">
        <x:v>37203</x:v>
      </x:c>
    </x:row>
    <x:row r="430" spans="3:7" x14ac:dyDescent="0.35">
      <x:c r="C430" s="3"/>
      <x:c r="F430" s="56" t="s">
        <x:v>567</x:v>
      </x:c>
      <x:c r="G430" s="23">
        <x:v>38131</x:v>
      </x:c>
    </x:row>
    <x:row r="431" spans="3:7" x14ac:dyDescent="0.35">
      <x:c r="C431" s="3"/>
      <x:c r="F431" s="56" t="s">
        <x:v>568</x:v>
      </x:c>
      <x:c r="G431" s="23">
        <x:v>37007</x:v>
      </x:c>
    </x:row>
    <x:row r="432" spans="3:7" x14ac:dyDescent="0.35">
      <x:c r="C432" s="3"/>
      <x:c r="F432" s="56" t="s">
        <x:v>569</x:v>
      </x:c>
      <x:c r="G432" s="23">
        <x:v>38160</x:v>
      </x:c>
    </x:row>
    <x:row r="433" spans="3:7" x14ac:dyDescent="0.35">
      <x:c r="C433" s="3"/>
      <x:c r="F433" s="56" t="s">
        <x:v>570</x:v>
      </x:c>
      <x:c r="G433" s="23">
        <x:v>37999</x:v>
      </x:c>
    </x:row>
    <x:row r="434" spans="3:7" x14ac:dyDescent="0.35">
      <x:c r="C434" s="3"/>
      <x:c r="F434" s="56" t="s">
        <x:v>571</x:v>
      </x:c>
      <x:c r="G434" s="23">
        <x:v>37266</x:v>
      </x:c>
    </x:row>
    <x:row r="435" spans="3:7" x14ac:dyDescent="0.35">
      <x:c r="C435" s="3"/>
      <x:c r="F435" s="56" t="s">
        <x:v>572</x:v>
      </x:c>
      <x:c r="G435" s="23">
        <x:v>37444</x:v>
      </x:c>
    </x:row>
    <x:row r="436" spans="3:7" x14ac:dyDescent="0.35">
      <x:c r="C436" s="3"/>
      <x:c r="F436" s="56" t="s">
        <x:v>573</x:v>
      </x:c>
      <x:c r="G436" s="23">
        <x:v>38161</x:v>
      </x:c>
    </x:row>
    <x:row r="437" spans="3:7" x14ac:dyDescent="0.35">
      <x:c r="C437" s="3"/>
      <x:c r="F437" s="56" t="s">
        <x:v>574</x:v>
      </x:c>
      <x:c r="G437" s="23">
        <x:v>37086</x:v>
      </x:c>
    </x:row>
    <x:row r="438" spans="3:7" x14ac:dyDescent="0.35">
      <x:c r="C438" s="3"/>
      <x:c r="F438" s="56" t="s">
        <x:v>575</x:v>
      </x:c>
      <x:c r="G438" s="23">
        <x:v>37311</x:v>
      </x:c>
    </x:row>
    <x:row r="439" spans="3:7" x14ac:dyDescent="0.35">
      <x:c r="C439" s="3"/>
      <x:c r="F439" s="56" t="s">
        <x:v>576</x:v>
      </x:c>
      <x:c r="G439" s="23">
        <x:v>37252</x:v>
      </x:c>
    </x:row>
    <x:row r="440" spans="3:7" x14ac:dyDescent="0.35">
      <x:c r="C440" s="3"/>
      <x:c r="F440" s="56" t="s">
        <x:v>577</x:v>
      </x:c>
      <x:c r="G440" s="23">
        <x:v>37152</x:v>
      </x:c>
    </x:row>
    <x:row r="441" spans="3:7" x14ac:dyDescent="0.35">
      <x:c r="C441" s="3"/>
      <x:c r="F441" s="56" t="s">
        <x:v>578</x:v>
      </x:c>
      <x:c r="G441" s="23">
        <x:v>36947</x:v>
      </x:c>
    </x:row>
    <x:row r="442" spans="3:7" x14ac:dyDescent="0.35">
      <x:c r="C442" s="3"/>
      <x:c r="F442" s="56" t="s">
        <x:v>579</x:v>
      </x:c>
      <x:c r="G442" s="23">
        <x:v>37008</x:v>
      </x:c>
    </x:row>
    <x:row r="443" spans="3:7" x14ac:dyDescent="0.35">
      <x:c r="C443" s="3"/>
      <x:c r="F443" s="56" t="s">
        <x:v>580</x:v>
      </x:c>
      <x:c r="G443" s="23">
        <x:v>37259</x:v>
      </x:c>
    </x:row>
    <x:row r="444" spans="3:7" x14ac:dyDescent="0.35">
      <x:c r="C444" s="3"/>
      <x:c r="F444" s="56" t="s">
        <x:v>581</x:v>
      </x:c>
      <x:c r="G444" s="23">
        <x:v>37634</x:v>
      </x:c>
    </x:row>
    <x:row r="445" spans="3:7" x14ac:dyDescent="0.35">
      <x:c r="C445" s="3"/>
      <x:c r="F445" s="56" t="s">
        <x:v>582</x:v>
      </x:c>
      <x:c r="G445" s="23">
        <x:v>37292</x:v>
      </x:c>
    </x:row>
    <x:row r="446" spans="3:7" x14ac:dyDescent="0.35">
      <x:c r="C446" s="3"/>
      <x:c r="F446" s="56" t="s">
        <x:v>583</x:v>
      </x:c>
      <x:c r="G446" s="23">
        <x:v>38099</x:v>
      </x:c>
    </x:row>
    <x:row r="447" spans="3:7" x14ac:dyDescent="0.35">
      <x:c r="C447" s="3"/>
      <x:c r="F447" s="56" t="s">
        <x:v>584</x:v>
      </x:c>
      <x:c r="G447" s="23">
        <x:v>37496</x:v>
      </x:c>
    </x:row>
    <x:row r="448" spans="3:7" x14ac:dyDescent="0.35">
      <x:c r="C448" s="3"/>
      <x:c r="F448" s="56" t="s">
        <x:v>585</x:v>
      </x:c>
      <x:c r="G448" s="23">
        <x:v>37575</x:v>
      </x:c>
    </x:row>
    <x:row r="449" spans="3:7" x14ac:dyDescent="0.35">
      <x:c r="C449" s="3"/>
      <x:c r="F449" s="56" t="s">
        <x:v>586</x:v>
      </x:c>
      <x:c r="G449" s="23">
        <x:v>37193</x:v>
      </x:c>
    </x:row>
    <x:row r="450" spans="3:7" x14ac:dyDescent="0.35">
      <x:c r="C450" s="3"/>
      <x:c r="F450" s="56" t="s">
        <x:v>587</x:v>
      </x:c>
      <x:c r="G450" s="23">
        <x:v>38254</x:v>
      </x:c>
    </x:row>
    <x:row r="451" spans="3:7" x14ac:dyDescent="0.35">
      <x:c r="C451" s="3"/>
      <x:c r="F451" s="56" t="s">
        <x:v>588</x:v>
      </x:c>
      <x:c r="G451" s="23">
        <x:v>37846</x:v>
      </x:c>
    </x:row>
    <x:row r="452" spans="3:7" x14ac:dyDescent="0.35">
      <x:c r="C452" s="3"/>
      <x:c r="F452" s="56" t="s">
        <x:v>589</x:v>
      </x:c>
      <x:c r="G452" s="23">
        <x:v>37095</x:v>
      </x:c>
    </x:row>
    <x:row r="453" spans="3:7" x14ac:dyDescent="0.35">
      <x:c r="C453" s="3"/>
      <x:c r="F453" s="56" t="s">
        <x:v>590</x:v>
      </x:c>
      <x:c r="G453" s="23">
        <x:v>38130</x:v>
      </x:c>
    </x:row>
    <x:row r="454" spans="3:7" x14ac:dyDescent="0.35">
      <x:c r="C454" s="3"/>
      <x:c r="F454" s="56" t="s">
        <x:v>591</x:v>
      </x:c>
      <x:c r="G454" s="23">
        <x:v>37381</x:v>
      </x:c>
    </x:row>
    <x:row r="455" spans="3:7" x14ac:dyDescent="0.35">
      <x:c r="C455" s="3"/>
      <x:c r="F455" s="56" t="s">
        <x:v>592</x:v>
      </x:c>
      <x:c r="G455" s="23">
        <x:v>37123</x:v>
      </x:c>
    </x:row>
    <x:row r="456" spans="3:7" x14ac:dyDescent="0.35">
      <x:c r="C456" s="3"/>
      <x:c r="F456" s="56" t="s">
        <x:v>593</x:v>
      </x:c>
      <x:c r="G456" s="23">
        <x:v>37146</x:v>
      </x:c>
    </x:row>
    <x:row r="457" spans="3:7" x14ac:dyDescent="0.35">
      <x:c r="C457" s="3"/>
      <x:c r="F457" s="56" t="s">
        <x:v>594</x:v>
      </x:c>
      <x:c r="G457" s="23">
        <x:v>37822</x:v>
      </x:c>
    </x:row>
    <x:row r="458" spans="3:7" x14ac:dyDescent="0.35">
      <x:c r="C458" s="3"/>
      <x:c r="F458" s="56" t="s">
        <x:v>595</x:v>
      </x:c>
      <x:c r="G458" s="23">
        <x:v>37306</x:v>
      </x:c>
    </x:row>
    <x:row r="459" spans="3:7" x14ac:dyDescent="0.35">
      <x:c r="C459" s="3"/>
      <x:c r="F459" s="56" t="s">
        <x:v>596</x:v>
      </x:c>
      <x:c r="G459" s="23">
        <x:v>37201</x:v>
      </x:c>
    </x:row>
    <x:row r="460" spans="3:7" x14ac:dyDescent="0.35">
      <x:c r="C460" s="3"/>
      <x:c r="F460" s="56" t="s">
        <x:v>597</x:v>
      </x:c>
      <x:c r="G460" s="23">
        <x:v>37591</x:v>
      </x:c>
    </x:row>
    <x:row r="461" spans="3:7" x14ac:dyDescent="0.35">
      <x:c r="C461" s="3"/>
      <x:c r="F461" s="56" t="s">
        <x:v>598</x:v>
      </x:c>
      <x:c r="G461" s="23">
        <x:v>38086</x:v>
      </x:c>
    </x:row>
    <x:row r="462" spans="3:7" x14ac:dyDescent="0.35">
      <x:c r="C462" s="3"/>
      <x:c r="F462" s="56" t="s">
        <x:v>599</x:v>
      </x:c>
      <x:c r="G462" s="23">
        <x:v>38040</x:v>
      </x:c>
    </x:row>
    <x:row r="463" spans="3:7" x14ac:dyDescent="0.35">
      <x:c r="C463" s="3"/>
      <x:c r="F463" s="56" t="s">
        <x:v>600</x:v>
      </x:c>
      <x:c r="G463" s="23">
        <x:v>37957</x:v>
      </x:c>
    </x:row>
    <x:row r="464" spans="3:7" x14ac:dyDescent="0.35">
      <x:c r="C464" s="3"/>
      <x:c r="F464" s="56" t="s">
        <x:v>601</x:v>
      </x:c>
      <x:c r="G464" s="23">
        <x:v>38330</x:v>
      </x:c>
    </x:row>
    <x:row r="465" spans="3:7" x14ac:dyDescent="0.35">
      <x:c r="C465" s="3"/>
      <x:c r="F465" s="56" t="s">
        <x:v>602</x:v>
      </x:c>
      <x:c r="G465" s="23">
        <x:v>37364</x:v>
      </x:c>
    </x:row>
    <x:row r="466" spans="3:7" x14ac:dyDescent="0.35">
      <x:c r="C466" s="3"/>
      <x:c r="F466" s="56" t="s">
        <x:v>603</x:v>
      </x:c>
      <x:c r="G466" s="23">
        <x:v>38025</x:v>
      </x:c>
    </x:row>
    <x:row r="467" spans="3:7" x14ac:dyDescent="0.35">
      <x:c r="C467" s="3"/>
      <x:c r="F467" s="56" t="s">
        <x:v>604</x:v>
      </x:c>
      <x:c r="G467" s="23">
        <x:v>37888</x:v>
      </x:c>
    </x:row>
    <x:row r="468" spans="3:7" x14ac:dyDescent="0.35">
      <x:c r="C468" s="3"/>
      <x:c r="F468" s="56" t="s">
        <x:v>605</x:v>
      </x:c>
      <x:c r="G468" s="23">
        <x:v>37514</x:v>
      </x:c>
    </x:row>
    <x:row r="469" spans="3:7" x14ac:dyDescent="0.35">
      <x:c r="C469" s="3"/>
      <x:c r="F469" s="56" t="s">
        <x:v>606</x:v>
      </x:c>
      <x:c r="G469" s="23">
        <x:v>37971</x:v>
      </x:c>
    </x:row>
    <x:row r="470" spans="3:7" x14ac:dyDescent="0.35">
      <x:c r="C470" s="3"/>
      <x:c r="F470" s="56" t="s">
        <x:v>607</x:v>
      </x:c>
      <x:c r="G470" s="23">
        <x:v>37913</x:v>
      </x:c>
    </x:row>
    <x:row r="471" spans="3:7" x14ac:dyDescent="0.35">
      <x:c r="C471" s="3"/>
      <x:c r="F471" s="56" t="s">
        <x:v>608</x:v>
      </x:c>
      <x:c r="G471" s="23">
        <x:v>36994</x:v>
      </x:c>
    </x:row>
    <x:row r="472" spans="3:7" x14ac:dyDescent="0.35">
      <x:c r="C472" s="3"/>
      <x:c r="F472" s="56" t="s">
        <x:v>609</x:v>
      </x:c>
      <x:c r="G472" s="23">
        <x:v>38129</x:v>
      </x:c>
    </x:row>
    <x:row r="473" spans="3:7" x14ac:dyDescent="0.35">
      <x:c r="C473" s="3"/>
      <x:c r="F473" s="56" t="s">
        <x:v>610</x:v>
      </x:c>
      <x:c r="G473" s="23">
        <x:v>38323</x:v>
      </x:c>
    </x:row>
    <x:row r="474" spans="3:7" x14ac:dyDescent="0.35">
      <x:c r="C474" s="3"/>
      <x:c r="F474" s="56" t="s">
        <x:v>611</x:v>
      </x:c>
      <x:c r="G474" s="23">
        <x:v>36976</x:v>
      </x:c>
    </x:row>
    <x:row r="475" spans="3:7" x14ac:dyDescent="0.35">
      <x:c r="C475" s="3"/>
      <x:c r="F475" s="56" t="s">
        <x:v>612</x:v>
      </x:c>
      <x:c r="G475" s="23">
        <x:v>37690</x:v>
      </x:c>
    </x:row>
    <x:row r="476" spans="3:7" x14ac:dyDescent="0.35">
      <x:c r="C476" s="3"/>
      <x:c r="F476" s="56" t="s">
        <x:v>613</x:v>
      </x:c>
      <x:c r="G476" s="23">
        <x:v>37344</x:v>
      </x:c>
    </x:row>
    <x:row r="477" spans="3:7" x14ac:dyDescent="0.35">
      <x:c r="C477" s="3"/>
      <x:c r="F477" s="56" t="s">
        <x:v>614</x:v>
      </x:c>
      <x:c r="G477" s="23">
        <x:v>38157</x:v>
      </x:c>
    </x:row>
    <x:row r="478" spans="3:7" x14ac:dyDescent="0.35">
      <x:c r="C478" s="3"/>
      <x:c r="F478" s="56" t="s">
        <x:v>615</x:v>
      </x:c>
      <x:c r="G478" s="23">
        <x:v>36937</x:v>
      </x:c>
    </x:row>
    <x:row r="479" spans="3:7" x14ac:dyDescent="0.35">
      <x:c r="C479" s="3"/>
      <x:c r="F479" s="56" t="s">
        <x:v>616</x:v>
      </x:c>
      <x:c r="G479" s="23">
        <x:v>37032</x:v>
      </x:c>
    </x:row>
    <x:row r="480" spans="3:7" x14ac:dyDescent="0.35">
      <x:c r="C480" s="3"/>
      <x:c r="F480" s="56" t="s">
        <x:v>617</x:v>
      </x:c>
      <x:c r="G480" s="23">
        <x:v>38196</x:v>
      </x:c>
    </x:row>
    <x:row r="481" spans="3:7" x14ac:dyDescent="0.35">
      <x:c r="C481" s="3"/>
      <x:c r="F481" s="56" t="s">
        <x:v>618</x:v>
      </x:c>
      <x:c r="G481" s="23">
        <x:v>37952</x:v>
      </x:c>
    </x:row>
    <x:row r="482" spans="3:7" x14ac:dyDescent="0.35">
      <x:c r="C482" s="3"/>
      <x:c r="F482" s="56" t="s">
        <x:v>619</x:v>
      </x:c>
      <x:c r="G482" s="23">
        <x:v>37219</x:v>
      </x:c>
    </x:row>
    <x:row r="483" spans="3:7" x14ac:dyDescent="0.35">
      <x:c r="C483" s="3"/>
      <x:c r="F483" s="56" t="s">
        <x:v>620</x:v>
      </x:c>
      <x:c r="G483" s="23">
        <x:v>37684</x:v>
      </x:c>
    </x:row>
    <x:row r="484" spans="3:7" x14ac:dyDescent="0.35">
      <x:c r="C484" s="3"/>
      <x:c r="F484" s="56" t="s">
        <x:v>621</x:v>
      </x:c>
      <x:c r="G484" s="23">
        <x:v>37623</x:v>
      </x:c>
    </x:row>
    <x:row r="485" spans="3:7" x14ac:dyDescent="0.35">
      <x:c r="C485" s="3"/>
      <x:c r="F485" s="56" t="s">
        <x:v>622</x:v>
      </x:c>
      <x:c r="G485" s="23">
        <x:v>37698</x:v>
      </x:c>
    </x:row>
    <x:row r="486" spans="3:7" x14ac:dyDescent="0.35">
      <x:c r="C486" s="3"/>
      <x:c r="F486" s="56" t="s">
        <x:v>623</x:v>
      </x:c>
      <x:c r="G486" s="23">
        <x:v>37550</x:v>
      </x:c>
    </x:row>
    <x:row r="487" spans="3:7" x14ac:dyDescent="0.35">
      <x:c r="C487" s="3"/>
      <x:c r="F487" s="56" t="s">
        <x:v>624</x:v>
      </x:c>
      <x:c r="G487" s="23">
        <x:v>38303</x:v>
      </x:c>
    </x:row>
    <x:row r="488" spans="3:7" x14ac:dyDescent="0.35">
      <x:c r="C488" s="3"/>
      <x:c r="F488" s="56" t="s">
        <x:v>625</x:v>
      </x:c>
      <x:c r="G488" s="23">
        <x:v>37377</x:v>
      </x:c>
    </x:row>
    <x:row r="489" spans="3:7" x14ac:dyDescent="0.35">
      <x:c r="C489" s="3"/>
      <x:c r="F489" s="56" t="s">
        <x:v>626</x:v>
      </x:c>
      <x:c r="G489" s="23">
        <x:v>37783</x:v>
      </x:c>
    </x:row>
    <x:row r="490" spans="3:7" x14ac:dyDescent="0.35">
      <x:c r="C490" s="3"/>
      <x:c r="F490" s="56" t="s">
        <x:v>627</x:v>
      </x:c>
      <x:c r="G490" s="23">
        <x:v>37463</x:v>
      </x:c>
    </x:row>
    <x:row r="491" spans="3:7" x14ac:dyDescent="0.35">
      <x:c r="C491" s="3"/>
      <x:c r="F491" s="56" t="s">
        <x:v>628</x:v>
      </x:c>
      <x:c r="G491" s="23">
        <x:v>37863</x:v>
      </x:c>
    </x:row>
    <x:row r="492" spans="3:7" x14ac:dyDescent="0.35">
      <x:c r="C492" s="3"/>
      <x:c r="F492" s="56" t="s">
        <x:v>629</x:v>
      </x:c>
      <x:c r="G492" s="23">
        <x:v>37642</x:v>
      </x:c>
    </x:row>
    <x:row r="493" spans="3:7" x14ac:dyDescent="0.35">
      <x:c r="C493" s="3"/>
      <x:c r="F493" s="56" t="s">
        <x:v>630</x:v>
      </x:c>
      <x:c r="G493" s="23">
        <x:v>38095</x:v>
      </x:c>
    </x:row>
    <x:row r="494" spans="3:7" x14ac:dyDescent="0.35">
      <x:c r="C494" s="3"/>
      <x:c r="F494" s="56" t="s">
        <x:v>631</x:v>
      </x:c>
      <x:c r="G494" s="23">
        <x:v>37983</x:v>
      </x:c>
    </x:row>
    <x:row r="495" spans="3:7" x14ac:dyDescent="0.35">
      <x:c r="C495" s="3"/>
      <x:c r="F495" s="56" t="s">
        <x:v>632</x:v>
      </x:c>
      <x:c r="G495" s="23">
        <x:v>38255</x:v>
      </x:c>
    </x:row>
    <x:row r="496" spans="3:7" x14ac:dyDescent="0.35">
      <x:c r="C496" s="3"/>
      <x:c r="F496" s="56" t="s">
        <x:v>633</x:v>
      </x:c>
      <x:c r="G496" s="23">
        <x:v>35344</x:v>
      </x:c>
    </x:row>
    <x:row r="497" spans="3:7" x14ac:dyDescent="0.35">
      <x:c r="C497" s="3"/>
      <x:c r="F497" s="56" t="s">
        <x:v>634</x:v>
      </x:c>
      <x:c r="G497" s="23">
        <x:v>37525</x:v>
      </x:c>
    </x:row>
    <x:row r="498" spans="3:7" x14ac:dyDescent="0.35">
      <x:c r="C498" s="3"/>
      <x:c r="F498" s="56" t="s">
        <x:v>635</x:v>
      </x:c>
      <x:c r="G498" s="23">
        <x:v>37149</x:v>
      </x:c>
    </x:row>
    <x:row r="499" spans="3:7" x14ac:dyDescent="0.35">
      <x:c r="C499" s="3"/>
      <x:c r="F499" s="56" t="s">
        <x:v>636</x:v>
      </x:c>
      <x:c r="G499" s="23">
        <x:v>37785</x:v>
      </x:c>
    </x:row>
    <x:row r="500" spans="3:7" x14ac:dyDescent="0.35">
      <x:c r="C500" s="3"/>
      <x:c r="F500" s="56" t="s">
        <x:v>637</x:v>
      </x:c>
      <x:c r="G500" s="23">
        <x:v>37659</x:v>
      </x:c>
    </x:row>
    <x:row r="501" spans="3:7" x14ac:dyDescent="0.35">
      <x:c r="C501" s="3"/>
      <x:c r="F501" s="56" t="s">
        <x:v>638</x:v>
      </x:c>
      <x:c r="G501" s="23">
        <x:v>38244</x:v>
      </x:c>
    </x:row>
    <x:row r="502" spans="3:7" x14ac:dyDescent="0.35">
      <x:c r="C502" s="3"/>
      <x:c r="F502" s="56" t="s">
        <x:v>639</x:v>
      </x:c>
      <x:c r="G502" s="23">
        <x:v>38317</x:v>
      </x:c>
    </x:row>
    <x:row r="503" spans="3:7" x14ac:dyDescent="0.35">
      <x:c r="C503" s="3"/>
      <x:c r="F503" s="56" t="s">
        <x:v>640</x:v>
      </x:c>
      <x:c r="G503" s="23">
        <x:v>38306</x:v>
      </x:c>
    </x:row>
    <x:row r="504" spans="3:7" x14ac:dyDescent="0.35">
      <x:c r="C504" s="3"/>
      <x:c r="F504" s="56" t="s">
        <x:v>641</x:v>
      </x:c>
      <x:c r="G504" s="23">
        <x:v>37665</x:v>
      </x:c>
    </x:row>
    <x:row r="505" spans="3:7" x14ac:dyDescent="0.35">
      <x:c r="C505" s="3"/>
      <x:c r="F505" s="56" t="s">
        <x:v>642</x:v>
      </x:c>
      <x:c r="G505" s="23">
        <x:v>38343</x:v>
      </x:c>
    </x:row>
    <x:row r="506" spans="3:7" x14ac:dyDescent="0.35">
      <x:c r="C506" s="3"/>
      <x:c r="F506" s="56" t="s">
        <x:v>643</x:v>
      </x:c>
      <x:c r="G506" s="23">
        <x:v>37712</x:v>
      </x:c>
    </x:row>
    <x:row r="507" spans="3:7" x14ac:dyDescent="0.35">
      <x:c r="C507" s="3"/>
      <x:c r="F507" s="56" t="s">
        <x:v>644</x:v>
      </x:c>
      <x:c r="G507" s="23">
        <x:v>37956</x:v>
      </x:c>
    </x:row>
    <x:row r="508" spans="3:7" x14ac:dyDescent="0.35">
      <x:c r="C508" s="3"/>
      <x:c r="F508" s="56" t="s">
        <x:v>645</x:v>
      </x:c>
      <x:c r="G508" s="23">
        <x:v>37917</x:v>
      </x:c>
    </x:row>
    <x:row r="509" spans="3:7" x14ac:dyDescent="0.35">
      <x:c r="C509" s="3"/>
      <x:c r="F509" s="56" t="s">
        <x:v>646</x:v>
      </x:c>
      <x:c r="G509" s="23">
        <x:v>37205</x:v>
      </x:c>
    </x:row>
    <x:row r="510" spans="3:7" x14ac:dyDescent="0.35">
      <x:c r="C510" s="3"/>
      <x:c r="F510" s="56" t="s">
        <x:v>647</x:v>
      </x:c>
      <x:c r="G510" s="23">
        <x:v>39115</x:v>
      </x:c>
    </x:row>
    <x:row r="511" spans="3:7" x14ac:dyDescent="0.35">
      <x:c r="C511" s="3"/>
      <x:c r="F511" s="56" t="s">
        <x:v>648</x:v>
      </x:c>
      <x:c r="G511" s="23">
        <x:v>37676</x:v>
      </x:c>
    </x:row>
    <x:row r="512" spans="3:7" x14ac:dyDescent="0.35">
      <x:c r="C512" s="3"/>
      <x:c r="F512" s="56" t="s">
        <x:v>649</x:v>
      </x:c>
      <x:c r="G512" s="23">
        <x:v>38346</x:v>
      </x:c>
    </x:row>
    <x:row r="513" spans="3:7" x14ac:dyDescent="0.35">
      <x:c r="C513" s="3"/>
      <x:c r="F513" s="56" t="s">
        <x:v>650</x:v>
      </x:c>
      <x:c r="G513" s="23">
        <x:v>37321</x:v>
      </x:c>
    </x:row>
    <x:row r="514" spans="3:7" x14ac:dyDescent="0.35">
      <x:c r="C514" s="3"/>
      <x:c r="F514" s="56" t="s">
        <x:v>651</x:v>
      </x:c>
      <x:c r="G514" s="23">
        <x:v>38149</x:v>
      </x:c>
    </x:row>
    <x:row r="515" spans="3:7" x14ac:dyDescent="0.35">
      <x:c r="C515" s="3"/>
      <x:c r="F515" s="56" t="s">
        <x:v>652</x:v>
      </x:c>
      <x:c r="G515" s="23">
        <x:v>37819</x:v>
      </x:c>
    </x:row>
    <x:row r="516" spans="3:7" x14ac:dyDescent="0.35">
      <x:c r="C516" s="3"/>
      <x:c r="F516" s="56" t="s">
        <x:v>653</x:v>
      </x:c>
      <x:c r="G516" s="23">
        <x:v>37110</x:v>
      </x:c>
    </x:row>
    <x:row r="517" spans="3:7" x14ac:dyDescent="0.35">
      <x:c r="C517" s="3"/>
      <x:c r="F517" s="56" t="s">
        <x:v>654</x:v>
      </x:c>
      <x:c r="G517" s="23">
        <x:v>37402</x:v>
      </x:c>
    </x:row>
    <x:row r="518" spans="3:7" x14ac:dyDescent="0.35">
      <x:c r="C518" s="3"/>
      <x:c r="F518" s="56" t="s">
        <x:v>655</x:v>
      </x:c>
      <x:c r="G518" s="23">
        <x:v>37133</x:v>
      </x:c>
    </x:row>
    <x:row r="519" spans="3:7" x14ac:dyDescent="0.35">
      <x:c r="C519" s="3"/>
      <x:c r="F519" s="56" t="s">
        <x:v>656</x:v>
      </x:c>
      <x:c r="G519" s="23">
        <x:v>37696</x:v>
      </x:c>
    </x:row>
    <x:row r="520" spans="3:7" x14ac:dyDescent="0.35">
      <x:c r="C520" s="3"/>
      <x:c r="F520" s="56" t="s">
        <x:v>657</x:v>
      </x:c>
      <x:c r="G520" s="23">
        <x:v>37937</x:v>
      </x:c>
    </x:row>
    <x:row r="521" spans="3:7" x14ac:dyDescent="0.35">
      <x:c r="C521" s="3"/>
      <x:c r="F521" s="56" t="s">
        <x:v>658</x:v>
      </x:c>
      <x:c r="G521" s="23">
        <x:v>37879</x:v>
      </x:c>
    </x:row>
    <x:row r="522" spans="3:7" x14ac:dyDescent="0.35">
      <x:c r="C522" s="3"/>
      <x:c r="F522" s="56" t="s">
        <x:v>659</x:v>
      </x:c>
      <x:c r="G522" s="23">
        <x:v>37881</x:v>
      </x:c>
    </x:row>
    <x:row r="523" spans="3:7" x14ac:dyDescent="0.35">
      <x:c r="C523" s="3"/>
      <x:c r="F523" s="56" t="s">
        <x:v>660</x:v>
      </x:c>
      <x:c r="G523" s="23">
        <x:v>37458</x:v>
      </x:c>
    </x:row>
    <x:row r="524" spans="3:7" x14ac:dyDescent="0.35">
      <x:c r="C524" s="3"/>
      <x:c r="F524" s="56" t="s">
        <x:v>661</x:v>
      </x:c>
      <x:c r="G524" s="23">
        <x:v>37562</x:v>
      </x:c>
    </x:row>
    <x:row r="525" spans="3:7" x14ac:dyDescent="0.35">
      <x:c r="C525" s="3"/>
      <x:c r="F525" s="56" t="s">
        <x:v>662</x:v>
      </x:c>
      <x:c r="G525" s="23">
        <x:v>37329</x:v>
      </x:c>
    </x:row>
    <x:row r="526" spans="3:7" x14ac:dyDescent="0.35">
      <x:c r="C526" s="3"/>
      <x:c r="F526" s="56" t="s">
        <x:v>663</x:v>
      </x:c>
      <x:c r="G526" s="23">
        <x:v>37340</x:v>
      </x:c>
    </x:row>
    <x:row r="527" spans="3:7" x14ac:dyDescent="0.35">
      <x:c r="C527" s="3"/>
      <x:c r="F527" s="56" t="s">
        <x:v>664</x:v>
      </x:c>
      <x:c r="G527" s="23">
        <x:v>38275</x:v>
      </x:c>
    </x:row>
    <x:row r="528" spans="3:7" x14ac:dyDescent="0.35">
      <x:c r="C528" s="3"/>
      <x:c r="F528" s="56" t="s">
        <x:v>665</x:v>
      </x:c>
      <x:c r="G528" s="23">
        <x:v>37126</x:v>
      </x:c>
    </x:row>
    <x:row r="529" spans="3:7" x14ac:dyDescent="0.35">
      <x:c r="C529" s="3"/>
      <x:c r="F529" s="56" t="s">
        <x:v>666</x:v>
      </x:c>
      <x:c r="G529" s="23">
        <x:v>37810</x:v>
      </x:c>
    </x:row>
    <x:row r="530" spans="3:7" x14ac:dyDescent="0.35">
      <x:c r="C530" s="3"/>
      <x:c r="F530" s="56" t="s">
        <x:v>667</x:v>
      </x:c>
      <x:c r="G530" s="23">
        <x:v>37591</x:v>
      </x:c>
    </x:row>
    <x:row r="531" spans="3:7" x14ac:dyDescent="0.35">
      <x:c r="C531" s="3"/>
      <x:c r="F531" s="56" t="s">
        <x:v>668</x:v>
      </x:c>
      <x:c r="G531" s="23">
        <x:v>37876</x:v>
      </x:c>
    </x:row>
    <x:row r="532" spans="3:7" x14ac:dyDescent="0.35">
      <x:c r="C532" s="3"/>
      <x:c r="F532" s="56" t="s">
        <x:v>669</x:v>
      </x:c>
      <x:c r="G532" s="23">
        <x:v>37205</x:v>
      </x:c>
    </x:row>
    <x:row r="533" spans="3:7" x14ac:dyDescent="0.35">
      <x:c r="C533" s="3"/>
      <x:c r="F533" s="56" t="s">
        <x:v>670</x:v>
      </x:c>
      <x:c r="G533" s="23">
        <x:v>38036</x:v>
      </x:c>
    </x:row>
    <x:row r="534" spans="3:7" x14ac:dyDescent="0.35">
      <x:c r="C534" s="3"/>
      <x:c r="F534" s="56" t="s">
        <x:v>671</x:v>
      </x:c>
      <x:c r="G534" s="23">
        <x:v>37800</x:v>
      </x:c>
    </x:row>
    <x:row r="535" spans="3:7" x14ac:dyDescent="0.35">
      <x:c r="C535" s="3"/>
      <x:c r="F535" s="56" t="s">
        <x:v>672</x:v>
      </x:c>
      <x:c r="G535" s="23">
        <x:v>37513</x:v>
      </x:c>
    </x:row>
    <x:row r="536" spans="3:7" x14ac:dyDescent="0.35">
      <x:c r="C536" s="3"/>
      <x:c r="F536" s="56" t="s">
        <x:v>673</x:v>
      </x:c>
      <x:c r="G536" s="23">
        <x:v>37575</x:v>
      </x:c>
    </x:row>
    <x:row r="537" spans="3:7" x14ac:dyDescent="0.35">
      <x:c r="C537" s="3"/>
      <x:c r="F537" s="56" t="s">
        <x:v>674</x:v>
      </x:c>
      <x:c r="G537" s="23">
        <x:v>37293</x:v>
      </x:c>
    </x:row>
    <x:row r="538" spans="3:7" x14ac:dyDescent="0.35">
      <x:c r="C538" s="3"/>
      <x:c r="F538" s="56" t="s">
        <x:v>675</x:v>
      </x:c>
      <x:c r="G538" s="23">
        <x:v>38290</x:v>
      </x:c>
    </x:row>
    <x:row r="539" spans="3:7" x14ac:dyDescent="0.35">
      <x:c r="C539" s="3"/>
      <x:c r="F539" s="56" t="s">
        <x:v>676</x:v>
      </x:c>
      <x:c r="G539" s="23">
        <x:v>36957</x:v>
      </x:c>
    </x:row>
    <x:row r="540" spans="3:7" x14ac:dyDescent="0.35">
      <x:c r="C540" s="3"/>
      <x:c r="F540" s="56" t="s">
        <x:v>677</x:v>
      </x:c>
      <x:c r="G540" s="23">
        <x:v>37790</x:v>
      </x:c>
    </x:row>
    <x:row r="541" spans="3:7" x14ac:dyDescent="0.35">
      <x:c r="C541" s="3"/>
      <x:c r="F541" s="56" t="s">
        <x:v>678</x:v>
      </x:c>
      <x:c r="G541" s="23">
        <x:v>38299</x:v>
      </x:c>
    </x:row>
    <x:row r="542" spans="3:7" x14ac:dyDescent="0.35">
      <x:c r="C542" s="3"/>
      <x:c r="F542" s="56" t="s">
        <x:v>679</x:v>
      </x:c>
      <x:c r="G542" s="23">
        <x:v>38016</x:v>
      </x:c>
    </x:row>
    <x:row r="543" spans="3:7" x14ac:dyDescent="0.35">
      <x:c r="C543" s="3"/>
      <x:c r="F543" s="56" t="s">
        <x:v>680</x:v>
      </x:c>
      <x:c r="G543" s="23">
        <x:v>37402</x:v>
      </x:c>
    </x:row>
    <x:row r="544" spans="3:7" x14ac:dyDescent="0.35">
      <x:c r="C544" s="3"/>
      <x:c r="F544" s="56" t="s">
        <x:v>681</x:v>
      </x:c>
      <x:c r="G544" s="23">
        <x:v>37952</x:v>
      </x:c>
    </x:row>
    <x:row r="545" spans="3:7" x14ac:dyDescent="0.35">
      <x:c r="C545" s="3"/>
      <x:c r="F545" s="56" t="s">
        <x:v>682</x:v>
      </x:c>
      <x:c r="G545" s="23">
        <x:v>38283</x:v>
      </x:c>
    </x:row>
    <x:row r="546" spans="3:7" x14ac:dyDescent="0.35">
      <x:c r="C546" s="3"/>
      <x:c r="F546" s="56" t="s">
        <x:v>683</x:v>
      </x:c>
      <x:c r="G546" s="23">
        <x:v>37203</x:v>
      </x:c>
    </x:row>
    <x:row r="547" spans="3:7" x14ac:dyDescent="0.35">
      <x:c r="C547" s="3"/>
      <x:c r="F547" s="56" t="s">
        <x:v>684</x:v>
      </x:c>
      <x:c r="G547" s="23">
        <x:v>38297</x:v>
      </x:c>
    </x:row>
    <x:row r="548" spans="3:7" x14ac:dyDescent="0.35">
      <x:c r="C548" s="3"/>
      <x:c r="F548" s="56" t="s">
        <x:v>685</x:v>
      </x:c>
      <x:c r="G548" s="23">
        <x:v>38083</x:v>
      </x:c>
    </x:row>
    <x:row r="549" spans="3:7" x14ac:dyDescent="0.35">
      <x:c r="C549" s="3"/>
      <x:c r="F549" s="56" t="s">
        <x:v>686</x:v>
      </x:c>
      <x:c r="G549" s="23">
        <x:v>38140</x:v>
      </x:c>
    </x:row>
    <x:row r="550" spans="3:7" x14ac:dyDescent="0.35">
      <x:c r="C550" s="3"/>
      <x:c r="F550" s="56" t="s">
        <x:v>687</x:v>
      </x:c>
      <x:c r="G550" s="23">
        <x:v>37702</x:v>
      </x:c>
    </x:row>
    <x:row r="551" spans="3:7" x14ac:dyDescent="0.35">
      <x:c r="C551" s="3"/>
      <x:c r="F551" s="56" t="s">
        <x:v>1577</x:v>
      </x:c>
      <x:c r="G551" s="23">
        <x:v>37018</x:v>
      </x:c>
    </x:row>
    <x:row r="552" spans="3:7" x14ac:dyDescent="0.35">
      <x:c r="C552" s="3"/>
      <x:c r="F552" s="56" t="s">
        <x:v>688</x:v>
      </x:c>
      <x:c r="G552" s="23">
        <x:v>37041</x:v>
      </x:c>
    </x:row>
    <x:row r="553" spans="3:7" x14ac:dyDescent="0.35">
      <x:c r="C553" s="3"/>
      <x:c r="F553" s="56" t="s">
        <x:v>689</x:v>
      </x:c>
      <x:c r="G553" s="23">
        <x:v>37979</x:v>
      </x:c>
    </x:row>
    <x:row r="554" spans="3:7" x14ac:dyDescent="0.35">
      <x:c r="C554" s="3"/>
      <x:c r="F554" s="56" t="s">
        <x:v>690</x:v>
      </x:c>
      <x:c r="G554" s="23">
        <x:v>37173</x:v>
      </x:c>
    </x:row>
    <x:row r="555" spans="3:7" x14ac:dyDescent="0.35">
      <x:c r="C555" s="3"/>
      <x:c r="F555" s="56" t="s">
        <x:v>691</x:v>
      </x:c>
      <x:c r="G555" s="23">
        <x:v>37361</x:v>
      </x:c>
    </x:row>
    <x:row r="556" spans="3:7" x14ac:dyDescent="0.35">
      <x:c r="C556" s="3"/>
      <x:c r="F556" s="56" t="s">
        <x:v>692</x:v>
      </x:c>
      <x:c r="G556" s="23">
        <x:v>38297</x:v>
      </x:c>
    </x:row>
    <x:row r="557" spans="3:7" x14ac:dyDescent="0.35">
      <x:c r="C557" s="3"/>
      <x:c r="F557" s="56" t="s">
        <x:v>693</x:v>
      </x:c>
      <x:c r="G557" s="23">
        <x:v>37815</x:v>
      </x:c>
    </x:row>
    <x:row r="558" spans="3:7" x14ac:dyDescent="0.35">
      <x:c r="C558" s="3"/>
      <x:c r="F558" s="56" t="s">
        <x:v>694</x:v>
      </x:c>
      <x:c r="G558" s="23">
        <x:v>37538</x:v>
      </x:c>
    </x:row>
    <x:row r="559" spans="3:7" x14ac:dyDescent="0.35">
      <x:c r="C559" s="3"/>
      <x:c r="F559" s="56" t="s">
        <x:v>695</x:v>
      </x:c>
      <x:c r="G559" s="23">
        <x:v>37695</x:v>
      </x:c>
    </x:row>
    <x:row r="560" spans="3:7" x14ac:dyDescent="0.35">
      <x:c r="C560" s="3"/>
      <x:c r="F560" s="56" t="s">
        <x:v>696</x:v>
      </x:c>
      <x:c r="G560" s="23">
        <x:v>37520</x:v>
      </x:c>
    </x:row>
    <x:row r="561" spans="3:7" x14ac:dyDescent="0.35">
      <x:c r="C561" s="3"/>
      <x:c r="F561" s="56" t="s">
        <x:v>697</x:v>
      </x:c>
      <x:c r="G561" s="23">
        <x:v>37329</x:v>
      </x:c>
    </x:row>
    <x:row r="562" spans="3:7" x14ac:dyDescent="0.35">
      <x:c r="C562" s="3"/>
      <x:c r="F562" s="56" t="s">
        <x:v>698</x:v>
      </x:c>
      <x:c r="G562" s="23">
        <x:v>37025</x:v>
      </x:c>
    </x:row>
    <x:row r="563" spans="3:7" x14ac:dyDescent="0.35">
      <x:c r="C563" s="3"/>
      <x:c r="F563" s="56" t="s">
        <x:v>699</x:v>
      </x:c>
      <x:c r="G563" s="23">
        <x:v>37446</x:v>
      </x:c>
    </x:row>
    <x:row r="564" spans="3:7" x14ac:dyDescent="0.35">
      <x:c r="C564" s="3"/>
      <x:c r="F564" s="56" t="s">
        <x:v>700</x:v>
      </x:c>
      <x:c r="G564" s="23">
        <x:v>38026</x:v>
      </x:c>
    </x:row>
    <x:row r="565" spans="3:7" x14ac:dyDescent="0.35">
      <x:c r="C565" s="3"/>
      <x:c r="F565" s="56" t="s">
        <x:v>701</x:v>
      </x:c>
      <x:c r="G565" s="23">
        <x:v>38286</x:v>
      </x:c>
    </x:row>
    <x:row r="566" spans="3:7" x14ac:dyDescent="0.35">
      <x:c r="C566" s="3"/>
      <x:c r="F566" s="56" t="s">
        <x:v>702</x:v>
      </x:c>
      <x:c r="G566" s="23">
        <x:v>37435</x:v>
      </x:c>
    </x:row>
    <x:row r="567" spans="3:7" x14ac:dyDescent="0.35">
      <x:c r="C567" s="3"/>
      <x:c r="F567" s="56" t="s">
        <x:v>703</x:v>
      </x:c>
      <x:c r="G567" s="23">
        <x:v>36898</x:v>
      </x:c>
    </x:row>
    <x:row r="568" spans="3:7" x14ac:dyDescent="0.35">
      <x:c r="C568" s="3"/>
      <x:c r="F568" s="56" t="s">
        <x:v>704</x:v>
      </x:c>
      <x:c r="G568" s="23">
        <x:v>37125</x:v>
      </x:c>
    </x:row>
    <x:row r="569" spans="3:7" x14ac:dyDescent="0.35">
      <x:c r="C569" s="3"/>
      <x:c r="F569" s="56" t="s">
        <x:v>705</x:v>
      </x:c>
      <x:c r="G569" s="23">
        <x:v>38037</x:v>
      </x:c>
    </x:row>
    <x:row r="570" spans="3:7" x14ac:dyDescent="0.35">
      <x:c r="C570" s="3"/>
      <x:c r="F570" s="56" t="s">
        <x:v>706</x:v>
      </x:c>
      <x:c r="G570" s="23">
        <x:v>38162</x:v>
      </x:c>
    </x:row>
    <x:row r="571" spans="3:7" x14ac:dyDescent="0.35">
      <x:c r="C571" s="3"/>
      <x:c r="F571" s="56" t="s">
        <x:v>707</x:v>
      </x:c>
      <x:c r="G571" s="23">
        <x:v>37746</x:v>
      </x:c>
    </x:row>
    <x:row r="572" spans="3:7" x14ac:dyDescent="0.35">
      <x:c r="C572" s="3"/>
      <x:c r="F572" s="56" t="s">
        <x:v>708</x:v>
      </x:c>
      <x:c r="G572" s="23">
        <x:v>37733</x:v>
      </x:c>
    </x:row>
    <x:row r="573" spans="3:7" x14ac:dyDescent="0.35">
      <x:c r="C573" s="3"/>
      <x:c r="F573" s="56" t="s">
        <x:v>709</x:v>
      </x:c>
      <x:c r="G573" s="23">
        <x:v>38049</x:v>
      </x:c>
    </x:row>
    <x:row r="574" spans="3:7" x14ac:dyDescent="0.35">
      <x:c r="C574" s="3"/>
      <x:c r="F574" s="56" t="s">
        <x:v>710</x:v>
      </x:c>
      <x:c r="G574" s="23">
        <x:v>37474</x:v>
      </x:c>
    </x:row>
    <x:row r="575" spans="3:7" x14ac:dyDescent="0.35">
      <x:c r="C575" s="3"/>
      <x:c r="F575" s="56" t="s">
        <x:v>711</x:v>
      </x:c>
      <x:c r="G575" s="23">
        <x:v>37936</x:v>
      </x:c>
    </x:row>
    <x:row r="576" spans="3:7" x14ac:dyDescent="0.35">
      <x:c r="C576" s="3"/>
      <x:c r="F576" s="56" t="s">
        <x:v>712</x:v>
      </x:c>
      <x:c r="G576" s="23">
        <x:v>37513</x:v>
      </x:c>
    </x:row>
    <x:row r="577" spans="3:7" x14ac:dyDescent="0.35">
      <x:c r="C577" s="3"/>
      <x:c r="F577" s="56" t="s">
        <x:v>713</x:v>
      </x:c>
      <x:c r="G577" s="23">
        <x:v>37013</x:v>
      </x:c>
    </x:row>
    <x:row r="578" spans="3:7" x14ac:dyDescent="0.35">
      <x:c r="C578" s="3"/>
      <x:c r="F578" s="56" t="s">
        <x:v>714</x:v>
      </x:c>
      <x:c r="G578" s="23">
        <x:v>37073</x:v>
      </x:c>
    </x:row>
    <x:row r="579" spans="3:7" x14ac:dyDescent="0.35">
      <x:c r="C579" s="3"/>
      <x:c r="F579" s="56" t="s">
        <x:v>715</x:v>
      </x:c>
      <x:c r="G579" s="23">
        <x:v>37353</x:v>
      </x:c>
    </x:row>
    <x:row r="580" spans="3:7" x14ac:dyDescent="0.35">
      <x:c r="C580" s="3"/>
      <x:c r="F580" s="56" t="s">
        <x:v>716</x:v>
      </x:c>
      <x:c r="G580" s="23">
        <x:v>38264</x:v>
      </x:c>
    </x:row>
    <x:row r="581" spans="3:7" x14ac:dyDescent="0.35">
      <x:c r="C581" s="3"/>
      <x:c r="F581" s="56" t="s">
        <x:v>717</x:v>
      </x:c>
      <x:c r="G581" s="23">
        <x:v>37132</x:v>
      </x:c>
    </x:row>
    <x:row r="582" spans="3:7" x14ac:dyDescent="0.35">
      <x:c r="C582" s="3"/>
      <x:c r="F582" s="56" t="s">
        <x:v>718</x:v>
      </x:c>
      <x:c r="G582" s="23">
        <x:v>37563</x:v>
      </x:c>
    </x:row>
    <x:row r="583" spans="3:7" x14ac:dyDescent="0.35">
      <x:c r="C583" s="3"/>
      <x:c r="F583" s="56" t="s">
        <x:v>719</x:v>
      </x:c>
      <x:c r="G583" s="23">
        <x:v>37599</x:v>
      </x:c>
    </x:row>
    <x:row r="584" spans="3:7" x14ac:dyDescent="0.35">
      <x:c r="C584" s="3"/>
      <x:c r="F584" s="56" t="s">
        <x:v>720</x:v>
      </x:c>
      <x:c r="G584" s="23">
        <x:v>37452</x:v>
      </x:c>
    </x:row>
    <x:row r="585" spans="3:7" x14ac:dyDescent="0.35">
      <x:c r="C585" s="3"/>
      <x:c r="F585" s="56" t="s">
        <x:v>721</x:v>
      </x:c>
      <x:c r="G585" s="23">
        <x:v>37817</x:v>
      </x:c>
    </x:row>
    <x:row r="586" spans="3:7" x14ac:dyDescent="0.35">
      <x:c r="C586" s="3"/>
      <x:c r="F586" s="56" t="s">
        <x:v>722</x:v>
      </x:c>
      <x:c r="G586" s="23">
        <x:v>37158</x:v>
      </x:c>
    </x:row>
    <x:row r="587" spans="3:7" x14ac:dyDescent="0.35">
      <x:c r="C587" s="3"/>
      <x:c r="F587" s="56" t="s">
        <x:v>723</x:v>
      </x:c>
      <x:c r="G587" s="23">
        <x:v>37857</x:v>
      </x:c>
    </x:row>
    <x:row r="588" spans="3:7" x14ac:dyDescent="0.35">
      <x:c r="C588" s="3"/>
      <x:c r="F588" s="56" t="s">
        <x:v>724</x:v>
      </x:c>
      <x:c r="G588" s="23">
        <x:v>37868</x:v>
      </x:c>
    </x:row>
    <x:row r="589" spans="3:7" x14ac:dyDescent="0.35">
      <x:c r="C589" s="3"/>
      <x:c r="F589" s="56" t="s">
        <x:v>725</x:v>
      </x:c>
      <x:c r="G589" s="23">
        <x:v>38196</x:v>
      </x:c>
    </x:row>
    <x:row r="590" spans="3:7" x14ac:dyDescent="0.35">
      <x:c r="C590" s="3"/>
      <x:c r="F590" s="56" t="s">
        <x:v>726</x:v>
      </x:c>
      <x:c r="G590" s="23">
        <x:v>36988</x:v>
      </x:c>
    </x:row>
    <x:row r="591" spans="3:7" x14ac:dyDescent="0.35">
      <x:c r="C591" s="3"/>
      <x:c r="F591" s="56" t="s">
        <x:v>727</x:v>
      </x:c>
      <x:c r="G591" s="23">
        <x:v>36915</x:v>
      </x:c>
    </x:row>
    <x:row r="592" spans="3:7" x14ac:dyDescent="0.35">
      <x:c r="C592" s="3"/>
      <x:c r="F592" s="56" t="s">
        <x:v>728</x:v>
      </x:c>
      <x:c r="G592" s="23">
        <x:v>37835</x:v>
      </x:c>
    </x:row>
    <x:row r="593" spans="3:7" x14ac:dyDescent="0.35">
      <x:c r="C593" s="3"/>
      <x:c r="F593" s="56" t="s">
        <x:v>729</x:v>
      </x:c>
      <x:c r="G593" s="23">
        <x:v>37353</x:v>
      </x:c>
    </x:row>
    <x:row r="594" spans="3:7" x14ac:dyDescent="0.35">
      <x:c r="C594" s="3"/>
      <x:c r="F594" s="56" t="s">
        <x:v>730</x:v>
      </x:c>
      <x:c r="G594" s="23">
        <x:v>37549</x:v>
      </x:c>
    </x:row>
    <x:row r="595" spans="3:7" x14ac:dyDescent="0.35">
      <x:c r="C595" s="3"/>
      <x:c r="F595" s="56" t="s">
        <x:v>731</x:v>
      </x:c>
      <x:c r="G595" s="23">
        <x:v>37246</x:v>
      </x:c>
    </x:row>
    <x:row r="596" spans="3:7" x14ac:dyDescent="0.35">
      <x:c r="C596" s="3"/>
      <x:c r="F596" s="56" t="s">
        <x:v>732</x:v>
      </x:c>
      <x:c r="G596" s="23">
        <x:v>38100</x:v>
      </x:c>
    </x:row>
    <x:row r="597" spans="3:7" x14ac:dyDescent="0.35">
      <x:c r="C597" s="3"/>
      <x:c r="F597" s="56" t="s">
        <x:v>733</x:v>
      </x:c>
      <x:c r="G597" s="23">
        <x:v>38023</x:v>
      </x:c>
    </x:row>
    <x:row r="598" spans="3:7" x14ac:dyDescent="0.35">
      <x:c r="C598" s="3"/>
      <x:c r="F598" s="56" t="s">
        <x:v>734</x:v>
      </x:c>
      <x:c r="G598" s="23">
        <x:v>38290</x:v>
      </x:c>
    </x:row>
    <x:row r="599" spans="3:7" x14ac:dyDescent="0.35">
      <x:c r="C599" s="3"/>
      <x:c r="F599" s="56" t="s">
        <x:v>735</x:v>
      </x:c>
      <x:c r="G599" s="23">
        <x:v>37613</x:v>
      </x:c>
    </x:row>
    <x:row r="600" spans="3:7" x14ac:dyDescent="0.35">
      <x:c r="C600" s="3"/>
      <x:c r="F600" s="56" t="s">
        <x:v>736</x:v>
      </x:c>
      <x:c r="G600" s="23">
        <x:v>37183</x:v>
      </x:c>
    </x:row>
    <x:row r="601" spans="3:7" x14ac:dyDescent="0.35">
      <x:c r="C601" s="3"/>
      <x:c r="F601" s="56" t="s">
        <x:v>737</x:v>
      </x:c>
      <x:c r="G601" s="23">
        <x:v>37255</x:v>
      </x:c>
    </x:row>
    <x:row r="602" spans="3:7" x14ac:dyDescent="0.35">
      <x:c r="C602" s="3"/>
      <x:c r="F602" s="56" t="s">
        <x:v>738</x:v>
      </x:c>
      <x:c r="G602" s="23">
        <x:v>36917</x:v>
      </x:c>
    </x:row>
    <x:row r="603" spans="3:7" x14ac:dyDescent="0.35">
      <x:c r="C603" s="3"/>
      <x:c r="F603" s="56" t="s">
        <x:v>739</x:v>
      </x:c>
      <x:c r="G603" s="23">
        <x:v>37051</x:v>
      </x:c>
    </x:row>
    <x:row r="604" spans="3:7" x14ac:dyDescent="0.35">
      <x:c r="C604" s="3"/>
      <x:c r="F604" s="56" t="s">
        <x:v>740</x:v>
      </x:c>
      <x:c r="G604" s="23">
        <x:v>37407</x:v>
      </x:c>
    </x:row>
    <x:row r="605" spans="3:7" x14ac:dyDescent="0.35">
      <x:c r="C605" s="3"/>
      <x:c r="F605" s="56" t="s">
        <x:v>741</x:v>
      </x:c>
      <x:c r="G605" s="23">
        <x:v>37329</x:v>
      </x:c>
    </x:row>
    <x:row r="606" spans="3:7" x14ac:dyDescent="0.35">
      <x:c r="C606" s="3"/>
      <x:c r="F606" s="56" t="s">
        <x:v>742</x:v>
      </x:c>
      <x:c r="G606" s="23">
        <x:v>37435</x:v>
      </x:c>
    </x:row>
    <x:row r="607" spans="3:7" x14ac:dyDescent="0.35">
      <x:c r="C607" s="3"/>
      <x:c r="F607" s="56" t="s">
        <x:v>743</x:v>
      </x:c>
      <x:c r="G607" s="23">
        <x:v>38323</x:v>
      </x:c>
    </x:row>
    <x:row r="608" spans="3:7" x14ac:dyDescent="0.35">
      <x:c r="C608" s="3"/>
      <x:c r="F608" s="56" t="s">
        <x:v>744</x:v>
      </x:c>
      <x:c r="G608" s="23">
        <x:v>37068</x:v>
      </x:c>
    </x:row>
    <x:row r="609" spans="3:7" x14ac:dyDescent="0.35">
      <x:c r="C609" s="3"/>
      <x:c r="F609" s="56" t="s">
        <x:v>745</x:v>
      </x:c>
      <x:c r="G609" s="23">
        <x:v>37083</x:v>
      </x:c>
    </x:row>
    <x:row r="610" spans="3:7" x14ac:dyDescent="0.35">
      <x:c r="C610" s="3"/>
      <x:c r="F610" s="56" t="s">
        <x:v>746</x:v>
      </x:c>
      <x:c r="G610" s="23">
        <x:v>37040</x:v>
      </x:c>
    </x:row>
    <x:row r="611" spans="3:7" x14ac:dyDescent="0.35">
      <x:c r="C611" s="3"/>
      <x:c r="F611" s="56" t="s">
        <x:v>747</x:v>
      </x:c>
      <x:c r="G611" s="23">
        <x:v>37664</x:v>
      </x:c>
    </x:row>
    <x:row r="612" spans="3:7" x14ac:dyDescent="0.35">
      <x:c r="C612" s="3"/>
      <x:c r="F612" s="56" t="s">
        <x:v>748</x:v>
      </x:c>
      <x:c r="G612" s="23">
        <x:v>38233</x:v>
      </x:c>
    </x:row>
    <x:row r="613" spans="3:7" x14ac:dyDescent="0.35">
      <x:c r="C613" s="3"/>
      <x:c r="F613" s="56" t="s">
        <x:v>749</x:v>
      </x:c>
      <x:c r="G613" s="23">
        <x:v>37072</x:v>
      </x:c>
    </x:row>
    <x:row r="614" spans="3:7" x14ac:dyDescent="0.35">
      <x:c r="C614" s="3"/>
      <x:c r="F614" s="56" t="s">
        <x:v>750</x:v>
      </x:c>
      <x:c r="G614" s="23">
        <x:v>38282</x:v>
      </x:c>
    </x:row>
    <x:row r="615" spans="3:7" x14ac:dyDescent="0.35">
      <x:c r="C615" s="3"/>
      <x:c r="F615" s="56" t="s">
        <x:v>751</x:v>
      </x:c>
      <x:c r="G615" s="23">
        <x:v>37786</x:v>
      </x:c>
    </x:row>
    <x:row r="616" spans="3:7" x14ac:dyDescent="0.35">
      <x:c r="C616" s="3"/>
      <x:c r="F616" s="56" t="s">
        <x:v>752</x:v>
      </x:c>
      <x:c r="G616" s="23">
        <x:v>37532</x:v>
      </x:c>
    </x:row>
    <x:row r="617" spans="3:7" x14ac:dyDescent="0.35">
      <x:c r="C617" s="3"/>
      <x:c r="F617" s="56" t="s">
        <x:v>753</x:v>
      </x:c>
      <x:c r="G617" s="23">
        <x:v>38166</x:v>
      </x:c>
    </x:row>
    <x:row r="618" spans="3:7" x14ac:dyDescent="0.35">
      <x:c r="C618" s="3"/>
      <x:c r="F618" s="56" t="s">
        <x:v>754</x:v>
      </x:c>
      <x:c r="G618" s="23">
        <x:v>38019</x:v>
      </x:c>
    </x:row>
    <x:row r="619" spans="3:7" x14ac:dyDescent="0.35">
      <x:c r="C619" s="3"/>
      <x:c r="F619" s="56" t="s">
        <x:v>755</x:v>
      </x:c>
      <x:c r="G619" s="23">
        <x:v>36972</x:v>
      </x:c>
    </x:row>
    <x:row r="620" spans="3:7" x14ac:dyDescent="0.35">
      <x:c r="C620" s="3"/>
      <x:c r="F620" s="56" t="s">
        <x:v>756</x:v>
      </x:c>
      <x:c r="G620" s="23">
        <x:v>37759</x:v>
      </x:c>
    </x:row>
    <x:row r="621" spans="3:7" x14ac:dyDescent="0.35">
      <x:c r="C621" s="3"/>
      <x:c r="F621" s="56" t="s">
        <x:v>757</x:v>
      </x:c>
      <x:c r="G621" s="23">
        <x:v>37307</x:v>
      </x:c>
    </x:row>
    <x:row r="622" spans="3:7" x14ac:dyDescent="0.35">
      <x:c r="C622" s="3"/>
      <x:c r="F622" s="56" t="s">
        <x:v>758</x:v>
      </x:c>
      <x:c r="G622" s="23">
        <x:v>37368</x:v>
      </x:c>
    </x:row>
    <x:row r="623" spans="3:7" x14ac:dyDescent="0.35">
      <x:c r="C623" s="3"/>
      <x:c r="F623" s="56" t="s">
        <x:v>759</x:v>
      </x:c>
      <x:c r="G623" s="23">
        <x:v>38401</x:v>
      </x:c>
    </x:row>
    <x:row r="624" spans="3:7" x14ac:dyDescent="0.35">
      <x:c r="C624" s="3"/>
      <x:c r="F624" s="56" t="s">
        <x:v>760</x:v>
      </x:c>
      <x:c r="G624" s="23">
        <x:v>37726</x:v>
      </x:c>
    </x:row>
    <x:row r="625" spans="3:7" x14ac:dyDescent="0.35">
      <x:c r="C625" s="3"/>
      <x:c r="F625" s="56" t="s">
        <x:v>761</x:v>
      </x:c>
      <x:c r="G625" s="23">
        <x:v>37517</x:v>
      </x:c>
    </x:row>
    <x:row r="626" spans="3:7" x14ac:dyDescent="0.35">
      <x:c r="C626" s="3"/>
      <x:c r="F626" s="56" t="s">
        <x:v>762</x:v>
      </x:c>
      <x:c r="G626" s="23">
        <x:v>37556</x:v>
      </x:c>
    </x:row>
    <x:row r="627" spans="3:7" x14ac:dyDescent="0.35">
      <x:c r="C627" s="3"/>
      <x:c r="F627" s="56" t="s">
        <x:v>763</x:v>
      </x:c>
      <x:c r="G627" s="23">
        <x:v>37281</x:v>
      </x:c>
    </x:row>
    <x:row r="628" spans="3:7" x14ac:dyDescent="0.35">
      <x:c r="C628" s="3"/>
      <x:c r="F628" s="56" t="s">
        <x:v>764</x:v>
      </x:c>
      <x:c r="G628" s="23">
        <x:v>37593</x:v>
      </x:c>
    </x:row>
    <x:row r="629" spans="3:7" x14ac:dyDescent="0.35">
      <x:c r="C629" s="3"/>
      <x:c r="F629" s="56" t="s">
        <x:v>765</x:v>
      </x:c>
      <x:c r="G629" s="23">
        <x:v>37232</x:v>
      </x:c>
    </x:row>
    <x:row r="630" spans="3:7" x14ac:dyDescent="0.35">
      <x:c r="C630" s="3"/>
      <x:c r="F630" s="56" t="s">
        <x:v>766</x:v>
      </x:c>
      <x:c r="G630" s="23">
        <x:v>38049</x:v>
      </x:c>
    </x:row>
    <x:row r="631" spans="3:7" x14ac:dyDescent="0.35">
      <x:c r="C631" s="3"/>
      <x:c r="F631" s="56" t="s">
        <x:v>767</x:v>
      </x:c>
      <x:c r="G631" s="23">
        <x:v>37372</x:v>
      </x:c>
    </x:row>
    <x:row r="632" spans="3:7" x14ac:dyDescent="0.35">
      <x:c r="C632" s="3"/>
      <x:c r="F632" s="56" t="s">
        <x:v>768</x:v>
      </x:c>
      <x:c r="G632" s="23">
        <x:v>37379</x:v>
      </x:c>
    </x:row>
    <x:row r="633" spans="3:7" x14ac:dyDescent="0.35">
      <x:c r="C633" s="3"/>
      <x:c r="F633" s="56" t="s">
        <x:v>769</x:v>
      </x:c>
      <x:c r="G633" s="23">
        <x:v>37024</x:v>
      </x:c>
    </x:row>
    <x:row r="634" spans="3:7" x14ac:dyDescent="0.35">
      <x:c r="C634" s="3"/>
      <x:c r="F634" s="56" t="s">
        <x:v>770</x:v>
      </x:c>
      <x:c r="G634" s="23">
        <x:v>37146</x:v>
      </x:c>
    </x:row>
    <x:row r="635" spans="3:7" x14ac:dyDescent="0.35">
      <x:c r="C635" s="3"/>
      <x:c r="F635" s="56" t="s">
        <x:v>771</x:v>
      </x:c>
      <x:c r="G635" s="23">
        <x:v>38094</x:v>
      </x:c>
    </x:row>
    <x:row r="636" spans="3:7" x14ac:dyDescent="0.35">
      <x:c r="C636" s="3"/>
      <x:c r="F636" s="56" t="s">
        <x:v>772</x:v>
      </x:c>
      <x:c r="G636" s="23">
        <x:v>36955</x:v>
      </x:c>
    </x:row>
    <x:row r="637" spans="3:7" x14ac:dyDescent="0.35">
      <x:c r="C637" s="3"/>
      <x:c r="F637" s="56" t="s">
        <x:v>773</x:v>
      </x:c>
      <x:c r="G637" s="23">
        <x:v>37309</x:v>
      </x:c>
    </x:row>
    <x:row r="638" spans="3:7" x14ac:dyDescent="0.35">
      <x:c r="C638" s="3"/>
      <x:c r="F638" s="56" t="s">
        <x:v>774</x:v>
      </x:c>
      <x:c r="G638" s="23">
        <x:v>37911</x:v>
      </x:c>
    </x:row>
    <x:row r="639" spans="3:7" x14ac:dyDescent="0.35">
      <x:c r="C639" s="3"/>
      <x:c r="F639" s="56" t="s">
        <x:v>775</x:v>
      </x:c>
      <x:c r="G639" s="23">
        <x:v>37244</x:v>
      </x:c>
    </x:row>
    <x:row r="640" spans="3:7" x14ac:dyDescent="0.35">
      <x:c r="C640" s="3"/>
      <x:c r="F640" s="56" t="s">
        <x:v>776</x:v>
      </x:c>
      <x:c r="G640" s="23">
        <x:v>37666</x:v>
      </x:c>
    </x:row>
    <x:row r="641" spans="3:7" x14ac:dyDescent="0.35">
      <x:c r="C641" s="3"/>
      <x:c r="F641" s="56" t="s">
        <x:v>777</x:v>
      </x:c>
      <x:c r="G641" s="23">
        <x:v>37534</x:v>
      </x:c>
    </x:row>
    <x:row r="642" spans="3:7" x14ac:dyDescent="0.35">
      <x:c r="C642" s="3"/>
      <x:c r="F642" s="56" t="s">
        <x:v>778</x:v>
      </x:c>
      <x:c r="G642" s="23">
        <x:v>37055</x:v>
      </x:c>
    </x:row>
    <x:row r="643" spans="3:7" x14ac:dyDescent="0.35">
      <x:c r="C643" s="3"/>
      <x:c r="F643" s="56" t="s">
        <x:v>779</x:v>
      </x:c>
      <x:c r="G643" s="23">
        <x:v>37887</x:v>
      </x:c>
    </x:row>
    <x:row r="644" spans="3:7" x14ac:dyDescent="0.35">
      <x:c r="C644" s="3"/>
      <x:c r="F644" s="56" t="s">
        <x:v>780</x:v>
      </x:c>
      <x:c r="G644" s="23">
        <x:v>37964</x:v>
      </x:c>
    </x:row>
    <x:row r="645" spans="3:7" x14ac:dyDescent="0.35">
      <x:c r="C645" s="3"/>
      <x:c r="F645" s="56" t="s">
        <x:v>781</x:v>
      </x:c>
      <x:c r="G645" s="23">
        <x:v>38287</x:v>
      </x:c>
    </x:row>
    <x:row r="646" spans="3:7" x14ac:dyDescent="0.35">
      <x:c r="C646" s="3"/>
      <x:c r="F646" s="56" t="s">
        <x:v>782</x:v>
      </x:c>
      <x:c r="G646" s="23">
        <x:v>38053</x:v>
      </x:c>
    </x:row>
    <x:row r="647" spans="3:7" x14ac:dyDescent="0.35">
      <x:c r="C647" s="3"/>
      <x:c r="F647" s="56" t="s">
        <x:v>783</x:v>
      </x:c>
      <x:c r="G647" s="23">
        <x:v>38056</x:v>
      </x:c>
    </x:row>
    <x:row r="648" spans="3:7" x14ac:dyDescent="0.35">
      <x:c r="C648" s="3"/>
      <x:c r="F648" s="56" t="s">
        <x:v>784</x:v>
      </x:c>
      <x:c r="G648" s="23">
        <x:v>38097</x:v>
      </x:c>
    </x:row>
    <x:row r="649" spans="3:7" x14ac:dyDescent="0.35">
      <x:c r="C649" s="3"/>
      <x:c r="F649" s="56" t="s">
        <x:v>785</x:v>
      </x:c>
      <x:c r="G649" s="23">
        <x:v>38308</x:v>
      </x:c>
    </x:row>
    <x:row r="650" spans="3:7" x14ac:dyDescent="0.35">
      <x:c r="C650" s="3"/>
      <x:c r="F650" s="56" t="s">
        <x:v>786</x:v>
      </x:c>
      <x:c r="G650" s="23">
        <x:v>37796</x:v>
      </x:c>
    </x:row>
    <x:row r="651" spans="3:7" x14ac:dyDescent="0.35">
      <x:c r="C651" s="3"/>
      <x:c r="F651" s="56" t="s">
        <x:v>787</x:v>
      </x:c>
      <x:c r="G651" s="23">
        <x:v>37426</x:v>
      </x:c>
    </x:row>
    <x:row r="652" spans="3:7" x14ac:dyDescent="0.35">
      <x:c r="C652" s="3"/>
      <x:c r="F652" s="56" t="s">
        <x:v>788</x:v>
      </x:c>
      <x:c r="G652" s="23">
        <x:v>37955</x:v>
      </x:c>
    </x:row>
    <x:row r="653" spans="3:7" x14ac:dyDescent="0.35">
      <x:c r="C653" s="3"/>
      <x:c r="F653" s="56" t="s">
        <x:v>789</x:v>
      </x:c>
      <x:c r="G653" s="23">
        <x:v>37132</x:v>
      </x:c>
    </x:row>
    <x:row r="654" spans="3:7" x14ac:dyDescent="0.35">
      <x:c r="C654" s="3"/>
      <x:c r="F654" s="56" t="s">
        <x:v>790</x:v>
      </x:c>
      <x:c r="G654" s="23">
        <x:v>37884</x:v>
      </x:c>
    </x:row>
    <x:row r="655" spans="3:7" x14ac:dyDescent="0.35">
      <x:c r="C655" s="3"/>
      <x:c r="F655" s="56" t="s">
        <x:v>791</x:v>
      </x:c>
      <x:c r="G655" s="23">
        <x:v>37897</x:v>
      </x:c>
    </x:row>
    <x:row r="656" spans="3:7" x14ac:dyDescent="0.35">
      <x:c r="C656" s="3"/>
      <x:c r="F656" s="56" t="s">
        <x:v>792</x:v>
      </x:c>
      <x:c r="G656" s="23">
        <x:v>38112</x:v>
      </x:c>
    </x:row>
    <x:row r="657" spans="3:7" x14ac:dyDescent="0.35">
      <x:c r="C657" s="3"/>
      <x:c r="F657" s="56" t="s">
        <x:v>793</x:v>
      </x:c>
      <x:c r="G657" s="23">
        <x:v>38286</x:v>
      </x:c>
    </x:row>
    <x:row r="658" spans="3:7" x14ac:dyDescent="0.35">
      <x:c r="C658" s="3"/>
      <x:c r="F658" s="56" t="s">
        <x:v>794</x:v>
      </x:c>
      <x:c r="G658" s="23">
        <x:v>37390</x:v>
      </x:c>
    </x:row>
    <x:row r="659" spans="3:7" x14ac:dyDescent="0.35">
      <x:c r="C659" s="3"/>
      <x:c r="F659" s="56" t="s">
        <x:v>795</x:v>
      </x:c>
      <x:c r="G659" s="23">
        <x:v>35527</x:v>
      </x:c>
    </x:row>
    <x:row r="660" spans="3:7" x14ac:dyDescent="0.35">
      <x:c r="C660" s="3"/>
      <x:c r="F660" s="56" t="s">
        <x:v>796</x:v>
      </x:c>
      <x:c r="G660" s="23">
        <x:v>37046</x:v>
      </x:c>
    </x:row>
    <x:row r="661" spans="3:7" x14ac:dyDescent="0.35">
      <x:c r="C661" s="3"/>
      <x:c r="F661" s="56" t="s">
        <x:v>797</x:v>
      </x:c>
      <x:c r="G661" s="23">
        <x:v>37480</x:v>
      </x:c>
    </x:row>
    <x:row r="662" spans="3:7" x14ac:dyDescent="0.35">
      <x:c r="C662" s="3"/>
      <x:c r="F662" s="56" t="s">
        <x:v>798</x:v>
      </x:c>
      <x:c r="G662" s="23">
        <x:v>37908</x:v>
      </x:c>
    </x:row>
    <x:row r="663" spans="3:7" x14ac:dyDescent="0.35">
      <x:c r="C663" s="3"/>
      <x:c r="F663" s="56" t="s">
        <x:v>799</x:v>
      </x:c>
      <x:c r="G663" s="23">
        <x:v>38349</x:v>
      </x:c>
    </x:row>
    <x:row r="664" spans="3:7" x14ac:dyDescent="0.35">
      <x:c r="C664" s="3"/>
      <x:c r="F664" s="56" t="s">
        <x:v>800</x:v>
      </x:c>
      <x:c r="G664" s="23">
        <x:v>37592</x:v>
      </x:c>
    </x:row>
    <x:row r="665" spans="3:7" x14ac:dyDescent="0.35">
      <x:c r="C665" s="3"/>
      <x:c r="F665" s="56" t="s">
        <x:v>801</x:v>
      </x:c>
      <x:c r="G665" s="23">
        <x:v>36911</x:v>
      </x:c>
    </x:row>
    <x:row r="666" spans="3:7" x14ac:dyDescent="0.35">
      <x:c r="C666" s="3"/>
      <x:c r="F666" s="56" t="s">
        <x:v>802</x:v>
      </x:c>
      <x:c r="G666" s="23">
        <x:v>37472</x:v>
      </x:c>
    </x:row>
    <x:row r="667" spans="3:7" x14ac:dyDescent="0.35">
      <x:c r="C667" s="3"/>
      <x:c r="F667" s="56" t="s">
        <x:v>803</x:v>
      </x:c>
      <x:c r="G667" s="23">
        <x:v>36939</x:v>
      </x:c>
    </x:row>
    <x:row r="668" spans="3:7" x14ac:dyDescent="0.35">
      <x:c r="C668" s="3"/>
      <x:c r="F668" s="56" t="s">
        <x:v>804</x:v>
      </x:c>
      <x:c r="G668" s="23">
        <x:v>37902</x:v>
      </x:c>
    </x:row>
    <x:row r="669" spans="3:7" x14ac:dyDescent="0.35">
      <x:c r="C669" s="3"/>
      <x:c r="F669" s="56" t="s">
        <x:v>805</x:v>
      </x:c>
      <x:c r="G669" s="23">
        <x:v>37217</x:v>
      </x:c>
    </x:row>
    <x:row r="670" spans="3:7" x14ac:dyDescent="0.35">
      <x:c r="C670" s="3"/>
      <x:c r="F670" s="56" t="s">
        <x:v>806</x:v>
      </x:c>
      <x:c r="G670" s="23">
        <x:v>37796</x:v>
      </x:c>
    </x:row>
    <x:row r="671" spans="3:7" x14ac:dyDescent="0.35">
      <x:c r="C671" s="3"/>
      <x:c r="F671" s="56" t="s">
        <x:v>807</x:v>
      </x:c>
      <x:c r="G671" s="23">
        <x:v>39039</x:v>
      </x:c>
    </x:row>
    <x:row r="672" spans="3:7" x14ac:dyDescent="0.35">
      <x:c r="C672" s="3"/>
      <x:c r="F672" s="56" t="s">
        <x:v>808</x:v>
      </x:c>
      <x:c r="G672" s="23">
        <x:v>37056</x:v>
      </x:c>
    </x:row>
    <x:row r="673" spans="3:7" x14ac:dyDescent="0.35">
      <x:c r="C673" s="3"/>
      <x:c r="F673" s="56" t="s">
        <x:v>809</x:v>
      </x:c>
      <x:c r="G673" s="23">
        <x:v>37102</x:v>
      </x:c>
    </x:row>
    <x:row r="674" spans="3:7" x14ac:dyDescent="0.35">
      <x:c r="C674" s="3"/>
      <x:c r="F674" s="56" t="s">
        <x:v>810</x:v>
      </x:c>
      <x:c r="G674" s="23">
        <x:v>38045</x:v>
      </x:c>
    </x:row>
    <x:row r="675" spans="3:7" x14ac:dyDescent="0.35">
      <x:c r="C675" s="3"/>
      <x:c r="F675" s="56" t="s">
        <x:v>811</x:v>
      </x:c>
      <x:c r="G675" s="23">
        <x:v>38247</x:v>
      </x:c>
    </x:row>
    <x:row r="676" spans="3:7" x14ac:dyDescent="0.35">
      <x:c r="C676" s="3"/>
      <x:c r="F676" s="56" t="s">
        <x:v>812</x:v>
      </x:c>
      <x:c r="G676" s="23">
        <x:v>37704</x:v>
      </x:c>
    </x:row>
    <x:row r="677" spans="3:7" x14ac:dyDescent="0.35">
      <x:c r="C677" s="3"/>
      <x:c r="F677" s="56" t="s">
        <x:v>813</x:v>
      </x:c>
      <x:c r="G677" s="23">
        <x:v>36948</x:v>
      </x:c>
    </x:row>
    <x:row r="678" spans="3:7" x14ac:dyDescent="0.35">
      <x:c r="C678" s="3"/>
      <x:c r="F678" s="56" t="s">
        <x:v>814</x:v>
      </x:c>
      <x:c r="G678" s="23">
        <x:v>38239</x:v>
      </x:c>
    </x:row>
    <x:row r="679" spans="3:7" x14ac:dyDescent="0.35">
      <x:c r="C679" s="3"/>
      <x:c r="F679" s="56" t="s">
        <x:v>815</x:v>
      </x:c>
      <x:c r="G679" s="23">
        <x:v>37704</x:v>
      </x:c>
    </x:row>
    <x:row r="680" spans="3:7" x14ac:dyDescent="0.35">
      <x:c r="C680" s="3"/>
      <x:c r="F680" s="56" t="s">
        <x:v>816</x:v>
      </x:c>
      <x:c r="G680" s="23">
        <x:v>37760</x:v>
      </x:c>
    </x:row>
    <x:row r="681" spans="3:7" x14ac:dyDescent="0.35">
      <x:c r="C681" s="3"/>
      <x:c r="F681" s="56" t="s">
        <x:v>817</x:v>
      </x:c>
      <x:c r="G681" s="23">
        <x:v>36992</x:v>
      </x:c>
    </x:row>
    <x:row r="682" spans="3:7" x14ac:dyDescent="0.35">
      <x:c r="C682" s="3"/>
      <x:c r="F682" s="56" t="s">
        <x:v>818</x:v>
      </x:c>
      <x:c r="G682" s="23">
        <x:v>36968</x:v>
      </x:c>
    </x:row>
    <x:row r="683" spans="3:7" x14ac:dyDescent="0.35">
      <x:c r="C683" s="3"/>
      <x:c r="F683" s="56" t="s">
        <x:v>819</x:v>
      </x:c>
      <x:c r="G683" s="23">
        <x:v>37128</x:v>
      </x:c>
    </x:row>
    <x:row r="684" spans="3:7" x14ac:dyDescent="0.35">
      <x:c r="C684" s="3"/>
      <x:c r="F684" s="56" t="s">
        <x:v>820</x:v>
      </x:c>
      <x:c r="G684" s="23">
        <x:v>38242</x:v>
      </x:c>
    </x:row>
    <x:row r="685" spans="3:7" x14ac:dyDescent="0.35">
      <x:c r="C685" s="3"/>
      <x:c r="F685" s="56" t="s">
        <x:v>821</x:v>
      </x:c>
      <x:c r="G685" s="23">
        <x:v>37256</x:v>
      </x:c>
    </x:row>
    <x:row r="686" spans="3:7" x14ac:dyDescent="0.35">
      <x:c r="C686" s="3"/>
      <x:c r="F686" s="56" t="s">
        <x:v>822</x:v>
      </x:c>
      <x:c r="G686" s="23">
        <x:v>36993</x:v>
      </x:c>
    </x:row>
    <x:row r="687" spans="3:7" x14ac:dyDescent="0.35">
      <x:c r="C687" s="3"/>
      <x:c r="F687" s="56" t="s">
        <x:v>823</x:v>
      </x:c>
      <x:c r="G687" s="23">
        <x:v>38132</x:v>
      </x:c>
    </x:row>
    <x:row r="688" spans="3:7" x14ac:dyDescent="0.35">
      <x:c r="C688" s="3"/>
      <x:c r="F688" s="56" t="s">
        <x:v>824</x:v>
      </x:c>
      <x:c r="G688" s="23">
        <x:v>38121</x:v>
      </x:c>
    </x:row>
    <x:row r="689" spans="3:7" x14ac:dyDescent="0.35">
      <x:c r="C689" s="3"/>
      <x:c r="F689" s="56" t="s">
        <x:v>825</x:v>
      </x:c>
      <x:c r="G689" s="23">
        <x:v>37523</x:v>
      </x:c>
    </x:row>
    <x:row r="690" spans="3:7" x14ac:dyDescent="0.35">
      <x:c r="C690" s="3"/>
      <x:c r="F690" s="56" t="s">
        <x:v>826</x:v>
      </x:c>
      <x:c r="G690" s="23">
        <x:v>37443</x:v>
      </x:c>
    </x:row>
    <x:row r="691" spans="3:7" x14ac:dyDescent="0.35">
      <x:c r="C691" s="3"/>
      <x:c r="F691" s="56" t="s">
        <x:v>827</x:v>
      </x:c>
      <x:c r="G691" s="23">
        <x:v>37023</x:v>
      </x:c>
    </x:row>
    <x:row r="692" spans="3:7" x14ac:dyDescent="0.35">
      <x:c r="C692" s="3"/>
      <x:c r="F692" s="56" t="s">
        <x:v>828</x:v>
      </x:c>
      <x:c r="G692" s="23">
        <x:v>38104</x:v>
      </x:c>
    </x:row>
    <x:row r="693" spans="3:7" x14ac:dyDescent="0.35">
      <x:c r="C693" s="3"/>
      <x:c r="F693" s="56" t="s">
        <x:v>829</x:v>
      </x:c>
      <x:c r="G693" s="23">
        <x:v>38254</x:v>
      </x:c>
    </x:row>
    <x:row r="694" spans="3:7" x14ac:dyDescent="0.35">
      <x:c r="C694" s="3"/>
      <x:c r="F694" s="56" t="s">
        <x:v>830</x:v>
      </x:c>
      <x:c r="G694" s="23">
        <x:v>38295</x:v>
      </x:c>
    </x:row>
    <x:row r="695" spans="3:7" x14ac:dyDescent="0.35">
      <x:c r="C695" s="3"/>
      <x:c r="F695" s="56" t="s">
        <x:v>831</x:v>
      </x:c>
      <x:c r="G695" s="23">
        <x:v>38155</x:v>
      </x:c>
    </x:row>
    <x:row r="696" spans="3:7" x14ac:dyDescent="0.35">
      <x:c r="C696" s="3"/>
      <x:c r="F696" s="56" t="s">
        <x:v>832</x:v>
      </x:c>
      <x:c r="G696" s="23">
        <x:v>37209</x:v>
      </x:c>
    </x:row>
    <x:row r="697" spans="3:7" x14ac:dyDescent="0.35">
      <x:c r="C697" s="3"/>
      <x:c r="F697" s="56" t="s">
        <x:v>833</x:v>
      </x:c>
      <x:c r="G697" s="23">
        <x:v>37833</x:v>
      </x:c>
    </x:row>
    <x:row r="698" spans="3:7" x14ac:dyDescent="0.35">
      <x:c r="C698" s="3"/>
      <x:c r="F698" s="56" t="s">
        <x:v>834</x:v>
      </x:c>
      <x:c r="G698" s="23">
        <x:v>37429</x:v>
      </x:c>
    </x:row>
    <x:row r="699" spans="3:7" x14ac:dyDescent="0.35">
      <x:c r="C699" s="3"/>
      <x:c r="F699" s="56" t="s">
        <x:v>835</x:v>
      </x:c>
      <x:c r="G699" s="23">
        <x:v>37193</x:v>
      </x:c>
    </x:row>
    <x:row r="700" spans="3:7" x14ac:dyDescent="0.35">
      <x:c r="C700" s="3"/>
      <x:c r="F700" s="56" t="s">
        <x:v>836</x:v>
      </x:c>
      <x:c r="G700" s="23">
        <x:v>37363</x:v>
      </x:c>
    </x:row>
    <x:row r="701" spans="3:7" x14ac:dyDescent="0.35">
      <x:c r="C701" s="3"/>
      <x:c r="F701" s="56" t="s">
        <x:v>837</x:v>
      </x:c>
      <x:c r="G701" s="23">
        <x:v>37054</x:v>
      </x:c>
    </x:row>
    <x:row r="702" spans="3:7" x14ac:dyDescent="0.35">
      <x:c r="C702" s="3"/>
      <x:c r="F702" s="56" t="s">
        <x:v>838</x:v>
      </x:c>
      <x:c r="G702" s="23">
        <x:v>37769</x:v>
      </x:c>
    </x:row>
    <x:row r="703" spans="3:7" x14ac:dyDescent="0.35">
      <x:c r="C703" s="3"/>
      <x:c r="F703" s="56" t="s">
        <x:v>839</x:v>
      </x:c>
      <x:c r="G703" s="23">
        <x:v>37759</x:v>
      </x:c>
    </x:row>
    <x:row r="704" spans="3:7" x14ac:dyDescent="0.35">
      <x:c r="C704" s="3"/>
      <x:c r="F704" s="56" t="s">
        <x:v>840</x:v>
      </x:c>
      <x:c r="G704" s="23">
        <x:v>37987</x:v>
      </x:c>
    </x:row>
    <x:row r="705" spans="3:7" x14ac:dyDescent="0.35">
      <x:c r="C705" s="3"/>
      <x:c r="F705" s="56" t="s">
        <x:v>841</x:v>
      </x:c>
      <x:c r="G705" s="23">
        <x:v>37878</x:v>
      </x:c>
    </x:row>
    <x:row r="706" spans="3:7" x14ac:dyDescent="0.35">
      <x:c r="C706" s="3"/>
      <x:c r="F706" s="56" t="s">
        <x:v>842</x:v>
      </x:c>
      <x:c r="G706" s="23">
        <x:v>37974</x:v>
      </x:c>
    </x:row>
    <x:row r="707" spans="3:7" x14ac:dyDescent="0.35">
      <x:c r="C707" s="3"/>
      <x:c r="F707" s="56" t="s">
        <x:v>843</x:v>
      </x:c>
      <x:c r="G707" s="23">
        <x:v>38108</x:v>
      </x:c>
    </x:row>
    <x:row r="708" spans="3:7" x14ac:dyDescent="0.35">
      <x:c r="C708" s="3"/>
      <x:c r="F708" s="56" t="s">
        <x:v>844</x:v>
      </x:c>
      <x:c r="G708" s="23">
        <x:v>37500</x:v>
      </x:c>
    </x:row>
    <x:row r="709" spans="3:7" x14ac:dyDescent="0.35">
      <x:c r="C709" s="3"/>
      <x:c r="F709" s="56" t="s">
        <x:v>845</x:v>
      </x:c>
      <x:c r="G709" s="23">
        <x:v>37651</x:v>
      </x:c>
    </x:row>
    <x:row r="710" spans="3:7" x14ac:dyDescent="0.35">
      <x:c r="C710" s="3"/>
      <x:c r="F710" s="56" t="s">
        <x:v>846</x:v>
      </x:c>
      <x:c r="G710" s="23">
        <x:v>37361</x:v>
      </x:c>
    </x:row>
    <x:row r="711" spans="3:7" x14ac:dyDescent="0.35">
      <x:c r="C711" s="3"/>
      <x:c r="F711" s="56" t="s">
        <x:v>847</x:v>
      </x:c>
      <x:c r="G711" s="23">
        <x:v>37270</x:v>
      </x:c>
    </x:row>
    <x:row r="712" spans="3:7" x14ac:dyDescent="0.35">
      <x:c r="C712" s="3"/>
      <x:c r="F712" s="56" t="s">
        <x:v>848</x:v>
      </x:c>
      <x:c r="G712" s="23">
        <x:v>37211</x:v>
      </x:c>
    </x:row>
    <x:row r="713" spans="3:7" x14ac:dyDescent="0.35">
      <x:c r="C713" s="3"/>
      <x:c r="F713" s="56" t="s">
        <x:v>849</x:v>
      </x:c>
      <x:c r="G713" s="23">
        <x:v>37548</x:v>
      </x:c>
    </x:row>
    <x:row r="714" spans="3:7" x14ac:dyDescent="0.35">
      <x:c r="C714" s="3"/>
      <x:c r="F714" s="56" t="s">
        <x:v>850</x:v>
      </x:c>
      <x:c r="G714" s="23">
        <x:v>37334</x:v>
      </x:c>
    </x:row>
    <x:row r="715" spans="3:7" x14ac:dyDescent="0.35">
      <x:c r="C715" s="3"/>
      <x:c r="F715" s="56" t="s">
        <x:v>851</x:v>
      </x:c>
      <x:c r="G715" s="23">
        <x:v>37473</x:v>
      </x:c>
    </x:row>
    <x:row r="716" spans="3:7" x14ac:dyDescent="0.35">
      <x:c r="C716" s="3"/>
      <x:c r="F716" s="56" t="s">
        <x:v>852</x:v>
      </x:c>
      <x:c r="G716" s="23">
        <x:v>37485</x:v>
      </x:c>
    </x:row>
    <x:row r="717" spans="3:7" x14ac:dyDescent="0.35">
      <x:c r="C717" s="3"/>
      <x:c r="F717" s="56" t="s">
        <x:v>853</x:v>
      </x:c>
      <x:c r="G717" s="23">
        <x:v>38182</x:v>
      </x:c>
    </x:row>
    <x:row r="718" spans="3:7" x14ac:dyDescent="0.35">
      <x:c r="C718" s="3"/>
      <x:c r="F718" s="56" t="s">
        <x:v>854</x:v>
      </x:c>
      <x:c r="G718" s="23">
        <x:v>37292</x:v>
      </x:c>
    </x:row>
    <x:row r="719" spans="3:7" x14ac:dyDescent="0.35">
      <x:c r="C719" s="3"/>
      <x:c r="F719" s="56" t="s">
        <x:v>855</x:v>
      </x:c>
      <x:c r="G719" s="23">
        <x:v>38041</x:v>
      </x:c>
    </x:row>
    <x:row r="720" spans="3:7" x14ac:dyDescent="0.35">
      <x:c r="C720" s="3"/>
      <x:c r="F720" s="56" t="s">
        <x:v>856</x:v>
      </x:c>
      <x:c r="G720" s="23">
        <x:v>37636</x:v>
      </x:c>
    </x:row>
    <x:row r="721" spans="3:7" x14ac:dyDescent="0.35">
      <x:c r="C721" s="3"/>
      <x:c r="F721" s="56" t="s">
        <x:v>857</x:v>
      </x:c>
      <x:c r="G721" s="23">
        <x:v>37432</x:v>
      </x:c>
    </x:row>
    <x:row r="722" spans="3:7" x14ac:dyDescent="0.35">
      <x:c r="C722" s="3"/>
      <x:c r="F722" s="56" t="s">
        <x:v>858</x:v>
      </x:c>
      <x:c r="G722" s="23">
        <x:v>37459</x:v>
      </x:c>
    </x:row>
    <x:row r="723" spans="3:7" x14ac:dyDescent="0.35">
      <x:c r="C723" s="3"/>
      <x:c r="F723" s="56" t="s">
        <x:v>859</x:v>
      </x:c>
      <x:c r="G723" s="23">
        <x:v>37516</x:v>
      </x:c>
    </x:row>
    <x:row r="724" spans="3:7" x14ac:dyDescent="0.35">
      <x:c r="C724" s="3"/>
      <x:c r="F724" s="56" t="s">
        <x:v>860</x:v>
      </x:c>
      <x:c r="G724" s="23">
        <x:v>37600</x:v>
      </x:c>
    </x:row>
    <x:row r="725" spans="3:7" x14ac:dyDescent="0.35">
      <x:c r="C725" s="3"/>
      <x:c r="F725" s="56" t="s">
        <x:v>861</x:v>
      </x:c>
      <x:c r="G725" s="23">
        <x:v>37774</x:v>
      </x:c>
    </x:row>
    <x:row r="726" spans="3:7" x14ac:dyDescent="0.35">
      <x:c r="C726" s="3"/>
      <x:c r="F726" s="56" t="s">
        <x:v>862</x:v>
      </x:c>
      <x:c r="G726" s="23">
        <x:v>38061</x:v>
      </x:c>
    </x:row>
    <x:row r="727" spans="3:7" x14ac:dyDescent="0.35">
      <x:c r="C727" s="3"/>
      <x:c r="F727" s="56" t="s">
        <x:v>863</x:v>
      </x:c>
      <x:c r="G727" s="23">
        <x:v>37865</x:v>
      </x:c>
    </x:row>
    <x:row r="728" spans="3:7" x14ac:dyDescent="0.35">
      <x:c r="C728" s="3"/>
      <x:c r="F728" s="56" t="s">
        <x:v>864</x:v>
      </x:c>
      <x:c r="G728" s="23">
        <x:v>37123</x:v>
      </x:c>
    </x:row>
    <x:row r="729" spans="3:7" x14ac:dyDescent="0.35">
      <x:c r="C729" s="3"/>
      <x:c r="F729" s="56" t="s">
        <x:v>865</x:v>
      </x:c>
      <x:c r="G729" s="23">
        <x:v>37012</x:v>
      </x:c>
    </x:row>
    <x:row r="730" spans="3:7" x14ac:dyDescent="0.35">
      <x:c r="C730" s="3"/>
      <x:c r="F730" s="56" t="s">
        <x:v>866</x:v>
      </x:c>
      <x:c r="G730" s="23">
        <x:v>37309</x:v>
      </x:c>
    </x:row>
    <x:row r="731" spans="3:7" x14ac:dyDescent="0.35">
      <x:c r="C731" s="3"/>
      <x:c r="F731" s="56" t="s">
        <x:v>867</x:v>
      </x:c>
      <x:c r="G731" s="23">
        <x:v>37795</x:v>
      </x:c>
    </x:row>
    <x:row r="732" spans="3:7" x14ac:dyDescent="0.35">
      <x:c r="C732" s="3"/>
      <x:c r="F732" s="56" t="s">
        <x:v>868</x:v>
      </x:c>
      <x:c r="G732" s="23">
        <x:v>36997</x:v>
      </x:c>
    </x:row>
    <x:row r="733" spans="3:7" x14ac:dyDescent="0.35">
      <x:c r="C733" s="3"/>
      <x:c r="F733" s="56" t="s">
        <x:v>869</x:v>
      </x:c>
      <x:c r="G733" s="23">
        <x:v>37596</x:v>
      </x:c>
    </x:row>
    <x:row r="734" spans="3:7" x14ac:dyDescent="0.35">
      <x:c r="C734" s="3"/>
      <x:c r="F734" s="56" t="s">
        <x:v>870</x:v>
      </x:c>
      <x:c r="G734" s="23">
        <x:v>37973</x:v>
      </x:c>
    </x:row>
    <x:row r="735" spans="3:7" x14ac:dyDescent="0.35">
      <x:c r="C735" s="3"/>
      <x:c r="F735" s="56" t="s">
        <x:v>871</x:v>
      </x:c>
      <x:c r="G735" s="23">
        <x:v>37223</x:v>
      </x:c>
    </x:row>
    <x:row r="736" spans="3:7" x14ac:dyDescent="0.35">
      <x:c r="C736" s="3"/>
      <x:c r="F736" s="56" t="s">
        <x:v>872</x:v>
      </x:c>
      <x:c r="G736" s="23">
        <x:v>36914</x:v>
      </x:c>
    </x:row>
    <x:row r="737" spans="3:7" x14ac:dyDescent="0.35">
      <x:c r="C737" s="3"/>
      <x:c r="F737" s="56" t="s">
        <x:v>873</x:v>
      </x:c>
      <x:c r="G737" s="23">
        <x:v>37242</x:v>
      </x:c>
    </x:row>
    <x:row r="738" spans="3:7" x14ac:dyDescent="0.35">
      <x:c r="C738" s="3"/>
      <x:c r="F738" s="56" t="s">
        <x:v>874</x:v>
      </x:c>
      <x:c r="G738" s="23">
        <x:v>38042</x:v>
      </x:c>
    </x:row>
    <x:row r="739" spans="3:7" x14ac:dyDescent="0.35">
      <x:c r="C739" s="3"/>
      <x:c r="F739" s="56" t="s">
        <x:v>875</x:v>
      </x:c>
      <x:c r="G739" s="23">
        <x:v>37842</x:v>
      </x:c>
    </x:row>
    <x:row r="740" spans="3:7" x14ac:dyDescent="0.35">
      <x:c r="C740" s="3"/>
      <x:c r="F740" s="56" t="s">
        <x:v>876</x:v>
      </x:c>
      <x:c r="G740" s="23">
        <x:v>37294</x:v>
      </x:c>
    </x:row>
    <x:row r="741" spans="3:7" x14ac:dyDescent="0.35">
      <x:c r="C741" s="3"/>
      <x:c r="F741" s="56" t="s">
        <x:v>877</x:v>
      </x:c>
      <x:c r="G741" s="23">
        <x:v>36934</x:v>
      </x:c>
    </x:row>
    <x:row r="742" spans="3:7" x14ac:dyDescent="0.35">
      <x:c r="C742" s="3"/>
      <x:c r="F742" s="56" t="s">
        <x:v>878</x:v>
      </x:c>
      <x:c r="G742" s="23">
        <x:v>37031</x:v>
      </x:c>
    </x:row>
    <x:row r="743" spans="3:7" x14ac:dyDescent="0.35">
      <x:c r="C743" s="3"/>
      <x:c r="F743" s="56" t="s">
        <x:v>879</x:v>
      </x:c>
      <x:c r="G743" s="23">
        <x:v>37396</x:v>
      </x:c>
    </x:row>
    <x:row r="744" spans="3:7" x14ac:dyDescent="0.35">
      <x:c r="C744" s="3"/>
      <x:c r="F744" s="56" t="s">
        <x:v>880</x:v>
      </x:c>
      <x:c r="G744" s="23">
        <x:v>37485</x:v>
      </x:c>
    </x:row>
    <x:row r="745" spans="3:7" x14ac:dyDescent="0.35">
      <x:c r="C745" s="3"/>
      <x:c r="F745" s="56" t="s">
        <x:v>881</x:v>
      </x:c>
      <x:c r="G745" s="23">
        <x:v>37610</x:v>
      </x:c>
    </x:row>
    <x:row r="746" spans="3:7" x14ac:dyDescent="0.35">
      <x:c r="C746" s="3"/>
      <x:c r="F746" s="56" t="s">
        <x:v>882</x:v>
      </x:c>
      <x:c r="G746" s="23">
        <x:v>37358</x:v>
      </x:c>
    </x:row>
    <x:row r="747" spans="3:7" x14ac:dyDescent="0.35">
      <x:c r="C747" s="3"/>
      <x:c r="F747" s="56" t="s">
        <x:v>883</x:v>
      </x:c>
      <x:c r="G747" s="23">
        <x:v>37823</x:v>
      </x:c>
    </x:row>
    <x:row r="748" spans="3:7" x14ac:dyDescent="0.35">
      <x:c r="C748" s="3"/>
      <x:c r="F748" s="56" t="s">
        <x:v>884</x:v>
      </x:c>
      <x:c r="G748" s="23">
        <x:v>37967</x:v>
      </x:c>
    </x:row>
    <x:row r="749" spans="3:7" x14ac:dyDescent="0.35">
      <x:c r="C749" s="3"/>
      <x:c r="F749" s="56" t="s">
        <x:v>885</x:v>
      </x:c>
      <x:c r="G749" s="23">
        <x:v>37285</x:v>
      </x:c>
    </x:row>
    <x:row r="750" spans="3:7" x14ac:dyDescent="0.35">
      <x:c r="C750" s="3"/>
      <x:c r="F750" s="56" t="s">
        <x:v>886</x:v>
      </x:c>
      <x:c r="G750" s="23">
        <x:v>37497</x:v>
      </x:c>
    </x:row>
    <x:row r="751" spans="3:7" x14ac:dyDescent="0.35">
      <x:c r="C751" s="3"/>
      <x:c r="F751" s="56" t="s">
        <x:v>887</x:v>
      </x:c>
      <x:c r="G751" s="23">
        <x:v>37890</x:v>
      </x:c>
    </x:row>
    <x:row r="752" spans="3:7" x14ac:dyDescent="0.35">
      <x:c r="C752" s="3"/>
      <x:c r="F752" s="56" t="s">
        <x:v>888</x:v>
      </x:c>
      <x:c r="G752" s="23">
        <x:v>37033</x:v>
      </x:c>
    </x:row>
    <x:row r="753" spans="3:7" x14ac:dyDescent="0.35">
      <x:c r="C753" s="3"/>
      <x:c r="F753" s="56" t="s">
        <x:v>889</x:v>
      </x:c>
      <x:c r="G753" s="23">
        <x:v>38327</x:v>
      </x:c>
    </x:row>
    <x:row r="754" spans="3:7" x14ac:dyDescent="0.35">
      <x:c r="C754" s="3"/>
      <x:c r="F754" s="56" t="s">
        <x:v>890</x:v>
      </x:c>
      <x:c r="G754" s="23">
        <x:v>37007</x:v>
      </x:c>
    </x:row>
    <x:row r="755" spans="3:7" x14ac:dyDescent="0.35">
      <x:c r="C755" s="3"/>
      <x:c r="F755" s="56" t="s">
        <x:v>891</x:v>
      </x:c>
      <x:c r="G755" s="23">
        <x:v>38149</x:v>
      </x:c>
    </x:row>
    <x:row r="756" spans="3:7" x14ac:dyDescent="0.35">
      <x:c r="C756" s="3"/>
      <x:c r="F756" s="56" t="s">
        <x:v>892</x:v>
      </x:c>
      <x:c r="G756" s="23">
        <x:v>37364</x:v>
      </x:c>
    </x:row>
    <x:row r="757" spans="3:7" x14ac:dyDescent="0.35">
      <x:c r="C757" s="3"/>
      <x:c r="F757" s="56" t="s">
        <x:v>893</x:v>
      </x:c>
      <x:c r="G757" s="23">
        <x:v>37697</x:v>
      </x:c>
    </x:row>
    <x:row r="758" spans="3:7" x14ac:dyDescent="0.35">
      <x:c r="C758" s="3"/>
      <x:c r="F758" s="56" t="s">
        <x:v>894</x:v>
      </x:c>
      <x:c r="G758" s="23">
        <x:v>37172</x:v>
      </x:c>
    </x:row>
    <x:row r="759" spans="3:7" x14ac:dyDescent="0.35">
      <x:c r="C759" s="3"/>
      <x:c r="F759" s="56" t="s">
        <x:v>895</x:v>
      </x:c>
      <x:c r="G759" s="23">
        <x:v>38102</x:v>
      </x:c>
    </x:row>
    <x:row r="760" spans="3:7" x14ac:dyDescent="0.35">
      <x:c r="C760" s="3"/>
      <x:c r="F760" s="56" t="s">
        <x:v>896</x:v>
      </x:c>
      <x:c r="G760" s="23">
        <x:v>37287</x:v>
      </x:c>
    </x:row>
    <x:row r="761" spans="3:7" x14ac:dyDescent="0.35">
      <x:c r="C761" s="3"/>
      <x:c r="F761" s="56" t="s">
        <x:v>897</x:v>
      </x:c>
      <x:c r="G761" s="23">
        <x:v>38241</x:v>
      </x:c>
    </x:row>
    <x:row r="762" spans="3:7" x14ac:dyDescent="0.35">
      <x:c r="C762" s="3"/>
      <x:c r="F762" s="56" t="s">
        <x:v>898</x:v>
      </x:c>
      <x:c r="G762" s="23">
        <x:v>37805</x:v>
      </x:c>
    </x:row>
    <x:row r="763" spans="3:7" x14ac:dyDescent="0.35">
      <x:c r="C763" s="3"/>
      <x:c r="F763" s="56" t="s">
        <x:v>899</x:v>
      </x:c>
      <x:c r="G763" s="23">
        <x:v>37513</x:v>
      </x:c>
    </x:row>
    <x:row r="764" spans="3:7" x14ac:dyDescent="0.35">
      <x:c r="C764" s="3"/>
      <x:c r="F764" s="56" t="s">
        <x:v>900</x:v>
      </x:c>
      <x:c r="G764" s="23">
        <x:v>37282</x:v>
      </x:c>
    </x:row>
    <x:row r="765" spans="3:7" x14ac:dyDescent="0.35">
      <x:c r="C765" s="3"/>
      <x:c r="F765" s="56" t="s">
        <x:v>901</x:v>
      </x:c>
      <x:c r="G765" s="23">
        <x:v>37529</x:v>
      </x:c>
    </x:row>
    <x:row r="766" spans="3:7" x14ac:dyDescent="0.35">
      <x:c r="C766" s="3"/>
      <x:c r="F766" s="56" t="s">
        <x:v>902</x:v>
      </x:c>
      <x:c r="G766" s="23">
        <x:v>37241</x:v>
      </x:c>
    </x:row>
    <x:row r="767" spans="3:7" x14ac:dyDescent="0.35">
      <x:c r="C767" s="3"/>
      <x:c r="F767" s="56" t="s">
        <x:v>903</x:v>
      </x:c>
      <x:c r="G767" s="23">
        <x:v>37409</x:v>
      </x:c>
    </x:row>
    <x:row r="768" spans="3:7" x14ac:dyDescent="0.35">
      <x:c r="C768" s="3"/>
      <x:c r="F768" s="56" t="s">
        <x:v>904</x:v>
      </x:c>
      <x:c r="G768" s="23">
        <x:v>37723</x:v>
      </x:c>
    </x:row>
    <x:row r="769" spans="3:7" x14ac:dyDescent="0.35">
      <x:c r="C769" s="3"/>
      <x:c r="F769" s="56" t="s">
        <x:v>905</x:v>
      </x:c>
      <x:c r="G769" s="23">
        <x:v>37874</x:v>
      </x:c>
    </x:row>
    <x:row r="770" spans="3:7" x14ac:dyDescent="0.35">
      <x:c r="C770" s="3"/>
      <x:c r="F770" s="56" t="s">
        <x:v>906</x:v>
      </x:c>
      <x:c r="G770" s="23">
        <x:v>37456</x:v>
      </x:c>
    </x:row>
    <x:row r="771" spans="3:7" x14ac:dyDescent="0.35">
      <x:c r="C771" s="3"/>
      <x:c r="F771" s="56" t="s">
        <x:v>907</x:v>
      </x:c>
      <x:c r="G771" s="23">
        <x:v>37719</x:v>
      </x:c>
    </x:row>
    <x:row r="772" spans="3:7" x14ac:dyDescent="0.35">
      <x:c r="C772" s="3"/>
      <x:c r="F772" s="56" t="s">
        <x:v>908</x:v>
      </x:c>
      <x:c r="G772" s="23">
        <x:v>37063</x:v>
      </x:c>
    </x:row>
    <x:row r="773" spans="3:7" x14ac:dyDescent="0.35">
      <x:c r="C773" s="3"/>
      <x:c r="F773" s="56" t="s">
        <x:v>909</x:v>
      </x:c>
      <x:c r="G773" s="23">
        <x:v>37496</x:v>
      </x:c>
    </x:row>
    <x:row r="774" spans="3:7" x14ac:dyDescent="0.35">
      <x:c r="C774" s="3"/>
      <x:c r="F774" s="56" t="s">
        <x:v>910</x:v>
      </x:c>
      <x:c r="G774" s="23">
        <x:v>35396</x:v>
      </x:c>
    </x:row>
    <x:row r="775" spans="3:7" x14ac:dyDescent="0.35">
      <x:c r="C775" s="3"/>
      <x:c r="F775" s="56" t="s">
        <x:v>911</x:v>
      </x:c>
      <x:c r="G775" s="23">
        <x:v>37052</x:v>
      </x:c>
    </x:row>
    <x:row r="776" spans="3:7" x14ac:dyDescent="0.35">
      <x:c r="C776" s="3"/>
      <x:c r="F776" s="56" t="s">
        <x:v>912</x:v>
      </x:c>
      <x:c r="G776" s="23">
        <x:v>37841</x:v>
      </x:c>
    </x:row>
    <x:row r="777" spans="3:7" x14ac:dyDescent="0.35">
      <x:c r="C777" s="3"/>
      <x:c r="F777" s="56" t="s">
        <x:v>913</x:v>
      </x:c>
      <x:c r="G777" s="23">
        <x:v>38255</x:v>
      </x:c>
    </x:row>
    <x:row r="778" spans="3:7" x14ac:dyDescent="0.35">
      <x:c r="C778" s="3"/>
      <x:c r="F778" s="56" t="s">
        <x:v>914</x:v>
      </x:c>
      <x:c r="G778" s="23">
        <x:v>37080</x:v>
      </x:c>
    </x:row>
    <x:row r="779" spans="3:7" x14ac:dyDescent="0.35">
      <x:c r="C779" s="3"/>
      <x:c r="F779" s="56" t="s">
        <x:v>915</x:v>
      </x:c>
      <x:c r="G779" s="23">
        <x:v>38235</x:v>
      </x:c>
    </x:row>
    <x:row r="780" spans="3:7" x14ac:dyDescent="0.35">
      <x:c r="C780" s="3"/>
      <x:c r="F780" s="56" t="s">
        <x:v>916</x:v>
      </x:c>
      <x:c r="G780" s="23">
        <x:v>38091</x:v>
      </x:c>
    </x:row>
    <x:row r="781" spans="3:7" x14ac:dyDescent="0.35">
      <x:c r="C781" s="3"/>
      <x:c r="F781" s="56" t="s">
        <x:v>917</x:v>
      </x:c>
      <x:c r="G781" s="23">
        <x:v>38306</x:v>
      </x:c>
    </x:row>
    <x:row r="782" spans="3:7" x14ac:dyDescent="0.35">
      <x:c r="C782" s="3"/>
      <x:c r="F782" s="56" t="s">
        <x:v>918</x:v>
      </x:c>
      <x:c r="G782" s="23">
        <x:v>38333</x:v>
      </x:c>
    </x:row>
    <x:row r="783" spans="3:7" x14ac:dyDescent="0.35">
      <x:c r="C783" s="3"/>
      <x:c r="F783" s="56" t="s">
        <x:v>919</x:v>
      </x:c>
      <x:c r="G783" s="23">
        <x:v>37084</x:v>
      </x:c>
    </x:row>
    <x:row r="784" spans="3:7" x14ac:dyDescent="0.35">
      <x:c r="C784" s="3"/>
      <x:c r="F784" s="56" t="s">
        <x:v>920</x:v>
      </x:c>
      <x:c r="G784" s="23">
        <x:v>37081</x:v>
      </x:c>
    </x:row>
    <x:row r="785" spans="3:7" x14ac:dyDescent="0.35">
      <x:c r="C785" s="3"/>
      <x:c r="F785" s="56" t="s">
        <x:v>921</x:v>
      </x:c>
      <x:c r="G785" s="23">
        <x:v>36917</x:v>
      </x:c>
    </x:row>
    <x:row r="786" spans="3:7" x14ac:dyDescent="0.35">
      <x:c r="C786" s="3"/>
      <x:c r="F786" s="56" t="s">
        <x:v>922</x:v>
      </x:c>
      <x:c r="G786" s="23">
        <x:v>37882</x:v>
      </x:c>
    </x:row>
    <x:row r="787" spans="3:7" x14ac:dyDescent="0.35">
      <x:c r="C787" s="3"/>
      <x:c r="F787" s="56" t="s">
        <x:v>923</x:v>
      </x:c>
      <x:c r="G787" s="23">
        <x:v>38286</x:v>
      </x:c>
    </x:row>
    <x:row r="788" spans="3:7" x14ac:dyDescent="0.35">
      <x:c r="C788" s="3"/>
      <x:c r="F788" s="56" t="s">
        <x:v>924</x:v>
      </x:c>
      <x:c r="G788" s="23">
        <x:v>37380</x:v>
      </x:c>
    </x:row>
    <x:row r="789" spans="3:7" x14ac:dyDescent="0.35">
      <x:c r="C789" s="3"/>
      <x:c r="F789" s="56" t="s">
        <x:v>925</x:v>
      </x:c>
      <x:c r="G789" s="23">
        <x:v>37494</x:v>
      </x:c>
    </x:row>
    <x:row r="790" spans="3:7" x14ac:dyDescent="0.35">
      <x:c r="C790" s="3"/>
      <x:c r="F790" s="56" t="s">
        <x:v>926</x:v>
      </x:c>
      <x:c r="G790" s="23">
        <x:v>37612</x:v>
      </x:c>
    </x:row>
    <x:row r="791" spans="3:7" x14ac:dyDescent="0.35">
      <x:c r="C791" s="3"/>
      <x:c r="F791" s="56" t="s">
        <x:v>927</x:v>
      </x:c>
      <x:c r="G791" s="23">
        <x:v>36975</x:v>
      </x:c>
    </x:row>
    <x:row r="792" spans="3:7" x14ac:dyDescent="0.35">
      <x:c r="C792" s="3"/>
      <x:c r="F792" s="56" t="s">
        <x:v>928</x:v>
      </x:c>
      <x:c r="G792" s="23">
        <x:v>36892</x:v>
      </x:c>
    </x:row>
    <x:row r="793" spans="3:7" x14ac:dyDescent="0.35">
      <x:c r="C793" s="3"/>
      <x:c r="F793" s="56" t="s">
        <x:v>929</x:v>
      </x:c>
      <x:c r="G793" s="23">
        <x:v>36983</x:v>
      </x:c>
    </x:row>
    <x:row r="794" spans="3:7" x14ac:dyDescent="0.35">
      <x:c r="C794" s="3"/>
      <x:c r="F794" s="56" t="s">
        <x:v>930</x:v>
      </x:c>
      <x:c r="G794" s="23">
        <x:v>38250</x:v>
      </x:c>
    </x:row>
    <x:row r="795" spans="3:7" x14ac:dyDescent="0.35">
      <x:c r="C795" s="3"/>
      <x:c r="F795" s="56" t="s">
        <x:v>931</x:v>
      </x:c>
      <x:c r="G795" s="23">
        <x:v>37033</x:v>
      </x:c>
    </x:row>
    <x:row r="796" spans="3:7" x14ac:dyDescent="0.35">
      <x:c r="C796" s="3"/>
      <x:c r="F796" s="56" t="s">
        <x:v>932</x:v>
      </x:c>
      <x:c r="G796" s="23">
        <x:v>37605</x:v>
      </x:c>
    </x:row>
    <x:row r="797" spans="3:7" x14ac:dyDescent="0.35">
      <x:c r="C797" s="3"/>
      <x:c r="F797" s="56" t="s">
        <x:v>933</x:v>
      </x:c>
      <x:c r="G797" s="23">
        <x:v>37044</x:v>
      </x:c>
    </x:row>
    <x:row r="798" spans="3:7" x14ac:dyDescent="0.35">
      <x:c r="C798" s="3"/>
      <x:c r="F798" s="56" t="s">
        <x:v>934</x:v>
      </x:c>
      <x:c r="G798" s="23">
        <x:v>38128</x:v>
      </x:c>
    </x:row>
    <x:row r="799" spans="3:7" x14ac:dyDescent="0.35">
      <x:c r="C799" s="3"/>
      <x:c r="F799" s="56" t="s">
        <x:v>935</x:v>
      </x:c>
      <x:c r="G799" s="23">
        <x:v>37990</x:v>
      </x:c>
    </x:row>
    <x:row r="800" spans="3:7" x14ac:dyDescent="0.35">
      <x:c r="C800" s="3"/>
      <x:c r="F800" s="56" t="s">
        <x:v>936</x:v>
      </x:c>
      <x:c r="G800" s="23">
        <x:v>37149</x:v>
      </x:c>
    </x:row>
    <x:row r="801" spans="3:7" x14ac:dyDescent="0.35">
      <x:c r="C801" s="3"/>
      <x:c r="F801" s="56" t="s">
        <x:v>937</x:v>
      </x:c>
      <x:c r="G801" s="23">
        <x:v>37601</x:v>
      </x:c>
    </x:row>
    <x:row r="802" spans="3:7" x14ac:dyDescent="0.35">
      <x:c r="C802" s="3"/>
      <x:c r="F802" s="56" t="s">
        <x:v>938</x:v>
      </x:c>
      <x:c r="G802" s="23">
        <x:v>37503</x:v>
      </x:c>
    </x:row>
    <x:row r="803" spans="3:7" x14ac:dyDescent="0.35">
      <x:c r="C803" s="3"/>
      <x:c r="F803" s="56" t="s">
        <x:v>939</x:v>
      </x:c>
      <x:c r="G803" s="23">
        <x:v>38026</x:v>
      </x:c>
    </x:row>
    <x:row r="804" spans="3:7" x14ac:dyDescent="0.35">
      <x:c r="C804" s="3"/>
      <x:c r="F804" s="56" t="s">
        <x:v>940</x:v>
      </x:c>
      <x:c r="G804" s="23">
        <x:v>37023</x:v>
      </x:c>
    </x:row>
    <x:row r="805" spans="3:7" x14ac:dyDescent="0.35">
      <x:c r="C805" s="3"/>
      <x:c r="F805" s="56" t="s">
        <x:v>941</x:v>
      </x:c>
      <x:c r="G805" s="23">
        <x:v>37297</x:v>
      </x:c>
    </x:row>
    <x:row r="806" spans="3:7" x14ac:dyDescent="0.35">
      <x:c r="C806" s="3"/>
      <x:c r="F806" s="56" t="s">
        <x:v>942</x:v>
      </x:c>
      <x:c r="G806" s="23">
        <x:v>37864</x:v>
      </x:c>
    </x:row>
    <x:row r="807" spans="3:7" x14ac:dyDescent="0.35">
      <x:c r="C807" s="3"/>
      <x:c r="F807" s="56" t="s">
        <x:v>943</x:v>
      </x:c>
      <x:c r="G807" s="23">
        <x:v>37988</x:v>
      </x:c>
    </x:row>
    <x:row r="808" spans="3:7" x14ac:dyDescent="0.35">
      <x:c r="C808" s="3"/>
      <x:c r="F808" s="56" t="s">
        <x:v>944</x:v>
      </x:c>
      <x:c r="G808" s="23">
        <x:v>37615</x:v>
      </x:c>
    </x:row>
    <x:row r="809" spans="3:7" x14ac:dyDescent="0.35">
      <x:c r="C809" s="3"/>
      <x:c r="F809" s="56" t="s">
        <x:v>945</x:v>
      </x:c>
      <x:c r="G809" s="23">
        <x:v>37087</x:v>
      </x:c>
    </x:row>
    <x:row r="810" spans="3:7" x14ac:dyDescent="0.35">
      <x:c r="C810" s="3"/>
      <x:c r="F810" s="56" t="s">
        <x:v>946</x:v>
      </x:c>
      <x:c r="G810" s="23">
        <x:v>37473</x:v>
      </x:c>
    </x:row>
    <x:row r="811" spans="3:7" x14ac:dyDescent="0.35">
      <x:c r="C811" s="3"/>
      <x:c r="F811" s="56" t="s">
        <x:v>947</x:v>
      </x:c>
      <x:c r="G811" s="23">
        <x:v>36901</x:v>
      </x:c>
    </x:row>
    <x:row r="812" spans="3:7" x14ac:dyDescent="0.35">
      <x:c r="C812" s="3"/>
      <x:c r="F812" s="56" t="s">
        <x:v>948</x:v>
      </x:c>
      <x:c r="G812" s="23">
        <x:v>37525</x:v>
      </x:c>
    </x:row>
    <x:row r="813" spans="3:7" x14ac:dyDescent="0.35">
      <x:c r="C813" s="3"/>
      <x:c r="F813" s="56" t="s">
        <x:v>949</x:v>
      </x:c>
      <x:c r="G813" s="23">
        <x:v>38292</x:v>
      </x:c>
    </x:row>
    <x:row r="814" spans="3:7" x14ac:dyDescent="0.35">
      <x:c r="C814" s="3"/>
      <x:c r="F814" s="56" t="s">
        <x:v>950</x:v>
      </x:c>
      <x:c r="G814" s="23">
        <x:v>36948</x:v>
      </x:c>
    </x:row>
    <x:row r="815" spans="3:7" x14ac:dyDescent="0.35">
      <x:c r="C815" s="3"/>
      <x:c r="F815" s="56" t="s">
        <x:v>951</x:v>
      </x:c>
      <x:c r="G815" s="23">
        <x:v>38210</x:v>
      </x:c>
    </x:row>
    <x:row r="816" spans="3:7" x14ac:dyDescent="0.35">
      <x:c r="C816" s="3"/>
      <x:c r="F816" s="56" t="s">
        <x:v>952</x:v>
      </x:c>
      <x:c r="G816" s="23">
        <x:v>36910</x:v>
      </x:c>
    </x:row>
    <x:row r="817" spans="3:7" x14ac:dyDescent="0.35">
      <x:c r="C817" s="3"/>
      <x:c r="F817" s="56" t="s">
        <x:v>953</x:v>
      </x:c>
      <x:c r="G817" s="23">
        <x:v>37682</x:v>
      </x:c>
    </x:row>
    <x:row r="818" spans="3:7" x14ac:dyDescent="0.35">
      <x:c r="C818" s="3"/>
      <x:c r="F818" s="56" t="s">
        <x:v>954</x:v>
      </x:c>
      <x:c r="G818" s="23">
        <x:v>36915</x:v>
      </x:c>
    </x:row>
    <x:row r="819" spans="3:7" x14ac:dyDescent="0.35">
      <x:c r="C819" s="3"/>
      <x:c r="F819" s="56" t="s">
        <x:v>955</x:v>
      </x:c>
      <x:c r="G819" s="23">
        <x:v>37343</x:v>
      </x:c>
    </x:row>
    <x:row r="820" spans="3:7" x14ac:dyDescent="0.35">
      <x:c r="C820" s="3"/>
      <x:c r="F820" s="56" t="s">
        <x:v>956</x:v>
      </x:c>
      <x:c r="G820" s="23">
        <x:v>37841</x:v>
      </x:c>
    </x:row>
    <x:row r="821" spans="3:7" x14ac:dyDescent="0.35">
      <x:c r="C821" s="3"/>
      <x:c r="F821" s="56" t="s">
        <x:v>957</x:v>
      </x:c>
      <x:c r="G821" s="23">
        <x:v>36945</x:v>
      </x:c>
    </x:row>
    <x:row r="822" spans="3:7" x14ac:dyDescent="0.35">
      <x:c r="C822" s="3"/>
      <x:c r="F822" s="56" t="s">
        <x:v>958</x:v>
      </x:c>
      <x:c r="G822" s="23">
        <x:v>38003</x:v>
      </x:c>
    </x:row>
    <x:row r="823" spans="3:7" x14ac:dyDescent="0.35">
      <x:c r="C823" s="3"/>
      <x:c r="F823" s="56" t="s">
        <x:v>959</x:v>
      </x:c>
      <x:c r="G823" s="23">
        <x:v>38286</x:v>
      </x:c>
    </x:row>
    <x:row r="824" spans="3:7" x14ac:dyDescent="0.35">
      <x:c r="C824" s="3"/>
      <x:c r="F824" s="56" t="s">
        <x:v>960</x:v>
      </x:c>
      <x:c r="G824" s="23">
        <x:v>37657</x:v>
      </x:c>
    </x:row>
    <x:row r="825" spans="3:7" x14ac:dyDescent="0.35">
      <x:c r="C825" s="3"/>
      <x:c r="F825" s="56" t="s">
        <x:v>961</x:v>
      </x:c>
      <x:c r="G825" s="23">
        <x:v>37940</x:v>
      </x:c>
    </x:row>
    <x:row r="826" spans="3:7" x14ac:dyDescent="0.35">
      <x:c r="C826" s="3"/>
      <x:c r="F826" s="56" t="s">
        <x:v>962</x:v>
      </x:c>
      <x:c r="G826" s="23">
        <x:v>37866</x:v>
      </x:c>
    </x:row>
    <x:row r="827" spans="3:7" x14ac:dyDescent="0.35">
      <x:c r="C827" s="3"/>
      <x:c r="F827" s="56" t="s">
        <x:v>963</x:v>
      </x:c>
      <x:c r="G827" s="23">
        <x:v>37232</x:v>
      </x:c>
    </x:row>
    <x:row r="828" spans="3:7" x14ac:dyDescent="0.35">
      <x:c r="C828" s="3"/>
      <x:c r="F828" s="56" t="s">
        <x:v>964</x:v>
      </x:c>
      <x:c r="G828" s="23">
        <x:v>36986</x:v>
      </x:c>
    </x:row>
    <x:row r="829" spans="3:7" x14ac:dyDescent="0.35">
      <x:c r="C829" s="3"/>
      <x:c r="F829" s="56" t="s">
        <x:v>965</x:v>
      </x:c>
      <x:c r="G829" s="23">
        <x:v>37827</x:v>
      </x:c>
    </x:row>
    <x:row r="830" spans="3:7" x14ac:dyDescent="0.35">
      <x:c r="C830" s="3"/>
      <x:c r="F830" s="56" t="s">
        <x:v>966</x:v>
      </x:c>
      <x:c r="G830" s="23">
        <x:v>37585</x:v>
      </x:c>
    </x:row>
    <x:row r="831" spans="3:7" x14ac:dyDescent="0.35">
      <x:c r="C831" s="3"/>
      <x:c r="F831" s="56" t="s">
        <x:v>967</x:v>
      </x:c>
      <x:c r="G831" s="23">
        <x:v>37458</x:v>
      </x:c>
    </x:row>
    <x:row r="832" spans="3:7" x14ac:dyDescent="0.35">
      <x:c r="C832" s="3"/>
      <x:c r="F832" s="56" t="s">
        <x:v>968</x:v>
      </x:c>
      <x:c r="G832" s="23">
        <x:v>37426</x:v>
      </x:c>
    </x:row>
    <x:row r="833" spans="3:7" x14ac:dyDescent="0.35">
      <x:c r="C833" s="3"/>
      <x:c r="F833" s="56" t="s">
        <x:v>969</x:v>
      </x:c>
      <x:c r="G833" s="23">
        <x:v>37067</x:v>
      </x:c>
    </x:row>
    <x:row r="834" spans="3:7" x14ac:dyDescent="0.35">
      <x:c r="C834" s="3"/>
      <x:c r="F834" s="56" t="s">
        <x:v>970</x:v>
      </x:c>
      <x:c r="G834" s="23">
        <x:v>37976</x:v>
      </x:c>
    </x:row>
    <x:row r="835" spans="3:7" x14ac:dyDescent="0.35">
      <x:c r="C835" s="3"/>
      <x:c r="F835" s="56" t="s">
        <x:v>971</x:v>
      </x:c>
      <x:c r="G835" s="23">
        <x:v>38150</x:v>
      </x:c>
    </x:row>
    <x:row r="836" spans="3:7" x14ac:dyDescent="0.35">
      <x:c r="C836" s="3"/>
      <x:c r="F836" s="56" t="s">
        <x:v>972</x:v>
      </x:c>
      <x:c r="G836" s="23">
        <x:v>37550</x:v>
      </x:c>
    </x:row>
    <x:row r="837" spans="3:7" x14ac:dyDescent="0.35">
      <x:c r="C837" s="3"/>
      <x:c r="F837" s="56" t="s">
        <x:v>973</x:v>
      </x:c>
      <x:c r="G837" s="23">
        <x:v>38152</x:v>
      </x:c>
    </x:row>
    <x:row r="838" spans="3:7" x14ac:dyDescent="0.35">
      <x:c r="C838" s="3"/>
      <x:c r="F838" s="56" t="s">
        <x:v>974</x:v>
      </x:c>
      <x:c r="G838" s="23">
        <x:v>37622</x:v>
      </x:c>
    </x:row>
    <x:row r="839" spans="3:7" x14ac:dyDescent="0.35">
      <x:c r="C839" s="3"/>
      <x:c r="F839" s="56" t="s">
        <x:v>975</x:v>
      </x:c>
      <x:c r="G839" s="23">
        <x:v>37863</x:v>
      </x:c>
    </x:row>
    <x:row r="840" spans="3:7" x14ac:dyDescent="0.35">
      <x:c r="C840" s="3"/>
      <x:c r="F840" s="56" t="s">
        <x:v>976</x:v>
      </x:c>
      <x:c r="G840" s="23">
        <x:v>37079</x:v>
      </x:c>
    </x:row>
    <x:row r="841" spans="3:7" x14ac:dyDescent="0.35">
      <x:c r="C841" s="3"/>
      <x:c r="F841" s="56" t="s">
        <x:v>977</x:v>
      </x:c>
      <x:c r="G841" s="23">
        <x:v>37161</x:v>
      </x:c>
    </x:row>
    <x:row r="842" spans="3:7" x14ac:dyDescent="0.35">
      <x:c r="C842" s="3"/>
      <x:c r="F842" s="56" t="s">
        <x:v>978</x:v>
      </x:c>
      <x:c r="G842" s="23">
        <x:v>37096</x:v>
      </x:c>
    </x:row>
    <x:row r="843" spans="3:7" x14ac:dyDescent="0.35">
      <x:c r="C843" s="3"/>
      <x:c r="F843" s="56" t="s">
        <x:v>979</x:v>
      </x:c>
      <x:c r="G843" s="23">
        <x:v>37481</x:v>
      </x:c>
    </x:row>
    <x:row r="844" spans="3:7" x14ac:dyDescent="0.35">
      <x:c r="C844" s="3"/>
      <x:c r="F844" s="56" t="s">
        <x:v>980</x:v>
      </x:c>
      <x:c r="G844" s="23">
        <x:v>37797</x:v>
      </x:c>
    </x:row>
    <x:row r="845" spans="3:7" x14ac:dyDescent="0.35">
      <x:c r="C845" s="3"/>
      <x:c r="F845" s="56" t="s">
        <x:v>981</x:v>
      </x:c>
      <x:c r="G845" s="23">
        <x:v>37738</x:v>
      </x:c>
    </x:row>
    <x:row r="846" spans="3:7" x14ac:dyDescent="0.35">
      <x:c r="C846" s="3"/>
      <x:c r="F846" s="56" t="s">
        <x:v>982</x:v>
      </x:c>
      <x:c r="G846" s="23">
        <x:v>37506</x:v>
      </x:c>
    </x:row>
    <x:row r="847" spans="3:7" x14ac:dyDescent="0.35">
      <x:c r="C847" s="3"/>
      <x:c r="F847" s="56" t="s">
        <x:v>983</x:v>
      </x:c>
      <x:c r="G847" s="23">
        <x:v>37643</x:v>
      </x:c>
    </x:row>
    <x:row r="848" spans="3:7" x14ac:dyDescent="0.35">
      <x:c r="C848" s="3"/>
      <x:c r="F848" s="56" t="s">
        <x:v>984</x:v>
      </x:c>
      <x:c r="G848" s="23">
        <x:v>37399</x:v>
      </x:c>
    </x:row>
    <x:row r="849" spans="3:7" x14ac:dyDescent="0.35">
      <x:c r="C849" s="3"/>
      <x:c r="F849" s="56" t="s">
        <x:v>985</x:v>
      </x:c>
      <x:c r="G849" s="23">
        <x:v>38103</x:v>
      </x:c>
    </x:row>
    <x:row r="850" spans="3:7" x14ac:dyDescent="0.35">
      <x:c r="C850" s="3"/>
      <x:c r="F850" s="56" t="s">
        <x:v>986</x:v>
      </x:c>
      <x:c r="G850" s="23">
        <x:v>38071</x:v>
      </x:c>
    </x:row>
    <x:row r="851" spans="3:7" x14ac:dyDescent="0.35">
      <x:c r="C851" s="3"/>
      <x:c r="F851" s="56" t="s">
        <x:v>987</x:v>
      </x:c>
      <x:c r="G851" s="23">
        <x:v>37218</x:v>
      </x:c>
    </x:row>
    <x:row r="852" spans="3:7" x14ac:dyDescent="0.35">
      <x:c r="C852" s="3"/>
      <x:c r="F852" s="56" t="s">
        <x:v>988</x:v>
      </x:c>
      <x:c r="G852" s="23">
        <x:v>37056</x:v>
      </x:c>
    </x:row>
    <x:row r="853" spans="3:7" x14ac:dyDescent="0.35">
      <x:c r="C853" s="3"/>
      <x:c r="F853" s="56" t="s">
        <x:v>989</x:v>
      </x:c>
      <x:c r="G853" s="23">
        <x:v>37577</x:v>
      </x:c>
    </x:row>
    <x:row r="854" spans="3:7" x14ac:dyDescent="0.35">
      <x:c r="C854" s="3"/>
      <x:c r="F854" s="56" t="s">
        <x:v>990</x:v>
      </x:c>
      <x:c r="G854" s="23">
        <x:v>37700</x:v>
      </x:c>
    </x:row>
    <x:row r="855" spans="3:7" x14ac:dyDescent="0.35">
      <x:c r="C855" s="3"/>
      <x:c r="F855" s="56" t="s">
        <x:v>991</x:v>
      </x:c>
      <x:c r="G855" s="23">
        <x:v>37861</x:v>
      </x:c>
    </x:row>
    <x:row r="856" spans="3:7" x14ac:dyDescent="0.35">
      <x:c r="C856" s="3"/>
      <x:c r="F856" s="56" t="s">
        <x:v>992</x:v>
      </x:c>
      <x:c r="G856" s="23">
        <x:v>37226</x:v>
      </x:c>
    </x:row>
    <x:row r="857" spans="3:7" x14ac:dyDescent="0.35">
      <x:c r="C857" s="3"/>
      <x:c r="F857" s="56" t="s">
        <x:v>993</x:v>
      </x:c>
      <x:c r="G857" s="23">
        <x:v>37666</x:v>
      </x:c>
    </x:row>
    <x:row r="858" spans="3:7" x14ac:dyDescent="0.35">
      <x:c r="C858" s="3"/>
      <x:c r="F858" s="56" t="s">
        <x:v>994</x:v>
      </x:c>
      <x:c r="G858" s="23">
        <x:v>37883</x:v>
      </x:c>
    </x:row>
    <x:row r="859" spans="3:7" x14ac:dyDescent="0.35">
      <x:c r="C859" s="3"/>
      <x:c r="F859" s="56" t="s">
        <x:v>995</x:v>
      </x:c>
      <x:c r="G859" s="23">
        <x:v>35046</x:v>
      </x:c>
    </x:row>
    <x:row r="860" spans="3:7" x14ac:dyDescent="0.35">
      <x:c r="C860" s="3"/>
      <x:c r="F860" s="56" t="s">
        <x:v>996</x:v>
      </x:c>
      <x:c r="G860" s="23">
        <x:v>37042</x:v>
      </x:c>
    </x:row>
    <x:row r="861" spans="3:7" x14ac:dyDescent="0.35">
      <x:c r="C861" s="3"/>
      <x:c r="F861" s="56" t="s">
        <x:v>997</x:v>
      </x:c>
      <x:c r="G861" s="23">
        <x:v>38183</x:v>
      </x:c>
    </x:row>
    <x:row r="862" spans="3:7" x14ac:dyDescent="0.35">
      <x:c r="C862" s="3"/>
      <x:c r="F862" s="56" t="s">
        <x:v>998</x:v>
      </x:c>
      <x:c r="G862" s="23">
        <x:v>36936</x:v>
      </x:c>
    </x:row>
    <x:row r="863" spans="3:7" x14ac:dyDescent="0.35">
      <x:c r="C863" s="3"/>
      <x:c r="F863" s="56" t="s">
        <x:v>999</x:v>
      </x:c>
      <x:c r="G863" s="23">
        <x:v>36967</x:v>
      </x:c>
    </x:row>
    <x:row r="864" spans="3:7" x14ac:dyDescent="0.35">
      <x:c r="C864" s="3"/>
      <x:c r="F864" s="56" t="s">
        <x:v>1000</x:v>
      </x:c>
      <x:c r="G864" s="23">
        <x:v>38280</x:v>
      </x:c>
    </x:row>
    <x:row r="865" spans="3:7" x14ac:dyDescent="0.35">
      <x:c r="C865" s="3"/>
      <x:c r="F865" s="56" t="s">
        <x:v>1001</x:v>
      </x:c>
      <x:c r="G865" s="23">
        <x:v>38161</x:v>
      </x:c>
    </x:row>
    <x:row r="866" spans="3:7" x14ac:dyDescent="0.35">
      <x:c r="C866" s="3"/>
      <x:c r="F866" s="56" t="s">
        <x:v>1002</x:v>
      </x:c>
      <x:c r="G866" s="23">
        <x:v>37367</x:v>
      </x:c>
    </x:row>
    <x:row r="867" spans="3:7" x14ac:dyDescent="0.35">
      <x:c r="C867" s="3"/>
      <x:c r="F867" s="56" t="s">
        <x:v>1003</x:v>
      </x:c>
      <x:c r="G867" s="23">
        <x:v>37236</x:v>
      </x:c>
    </x:row>
    <x:row r="868" spans="3:7" x14ac:dyDescent="0.35">
      <x:c r="C868" s="3"/>
      <x:c r="F868" s="56" t="s">
        <x:v>1004</x:v>
      </x:c>
      <x:c r="G868" s="23">
        <x:v>37959</x:v>
      </x:c>
    </x:row>
    <x:row r="869" spans="3:7" x14ac:dyDescent="0.35">
      <x:c r="C869" s="3"/>
      <x:c r="F869" s="56" t="s">
        <x:v>1005</x:v>
      </x:c>
      <x:c r="G869" s="23">
        <x:v>38281</x:v>
      </x:c>
    </x:row>
    <x:row r="870" spans="3:7" x14ac:dyDescent="0.35">
      <x:c r="C870" s="3"/>
      <x:c r="F870" s="56" t="s">
        <x:v>1006</x:v>
      </x:c>
      <x:c r="G870" s="23">
        <x:v>37608</x:v>
      </x:c>
    </x:row>
    <x:row r="871" spans="3:7" x14ac:dyDescent="0.35">
      <x:c r="C871" s="3"/>
      <x:c r="F871" s="56" t="s">
        <x:v>1007</x:v>
      </x:c>
      <x:c r="G871" s="23">
        <x:v>37272</x:v>
      </x:c>
    </x:row>
    <x:row r="872" spans="3:7" x14ac:dyDescent="0.35">
      <x:c r="C872" s="3"/>
      <x:c r="F872" s="56" t="s">
        <x:v>1008</x:v>
      </x:c>
      <x:c r="G872" s="23">
        <x:v>38238</x:v>
      </x:c>
    </x:row>
    <x:row r="873" spans="3:7" x14ac:dyDescent="0.35">
      <x:c r="C873" s="3"/>
      <x:c r="F873" s="56" t="s">
        <x:v>1009</x:v>
      </x:c>
      <x:c r="G873" s="23">
        <x:v>33368</x:v>
      </x:c>
    </x:row>
    <x:row r="874" spans="3:7" x14ac:dyDescent="0.35">
      <x:c r="C874" s="3"/>
      <x:c r="F874" s="56" t="s">
        <x:v>1010</x:v>
      </x:c>
      <x:c r="G874" s="23">
        <x:v>36926</x:v>
      </x:c>
    </x:row>
    <x:row r="875" spans="3:7" x14ac:dyDescent="0.35">
      <x:c r="C875" s="3"/>
      <x:c r="F875" s="56" t="s">
        <x:v>1011</x:v>
      </x:c>
      <x:c r="G875" s="23">
        <x:v>37215</x:v>
      </x:c>
    </x:row>
    <x:row r="876" spans="3:7" x14ac:dyDescent="0.35">
      <x:c r="C876" s="3"/>
      <x:c r="F876" s="56" t="s">
        <x:v>1012</x:v>
      </x:c>
      <x:c r="G876" s="23">
        <x:v>38135</x:v>
      </x:c>
    </x:row>
    <x:row r="877" spans="3:7" x14ac:dyDescent="0.35">
      <x:c r="C877" s="3"/>
      <x:c r="F877" s="56" t="s">
        <x:v>1013</x:v>
      </x:c>
      <x:c r="G877" s="23">
        <x:v>38281</x:v>
      </x:c>
    </x:row>
    <x:row r="878" spans="3:7" x14ac:dyDescent="0.35">
      <x:c r="C878" s="3"/>
      <x:c r="F878" s="56" t="s">
        <x:v>1014</x:v>
      </x:c>
      <x:c r="G878" s="23">
        <x:v>37450</x:v>
      </x:c>
    </x:row>
    <x:row r="879" spans="3:7" x14ac:dyDescent="0.35">
      <x:c r="C879" s="3"/>
      <x:c r="F879" s="56" t="s">
        <x:v>1015</x:v>
      </x:c>
      <x:c r="G879" s="23">
        <x:v>36920</x:v>
      </x:c>
    </x:row>
    <x:row r="880" spans="3:7" x14ac:dyDescent="0.35">
      <x:c r="C880" s="3"/>
      <x:c r="F880" s="56" t="s">
        <x:v>1016</x:v>
      </x:c>
      <x:c r="G880" s="23">
        <x:v>38255</x:v>
      </x:c>
    </x:row>
    <x:row r="881" spans="3:7" x14ac:dyDescent="0.35">
      <x:c r="C881" s="3"/>
      <x:c r="F881" s="56" t="s">
        <x:v>1017</x:v>
      </x:c>
      <x:c r="G881" s="23">
        <x:v>37005</x:v>
      </x:c>
    </x:row>
    <x:row r="882" spans="3:7" x14ac:dyDescent="0.35">
      <x:c r="C882" s="3"/>
      <x:c r="F882" s="56" t="s">
        <x:v>1018</x:v>
      </x:c>
      <x:c r="G882" s="23">
        <x:v>37182</x:v>
      </x:c>
    </x:row>
    <x:row r="883" spans="3:7" x14ac:dyDescent="0.35">
      <x:c r="C883" s="3"/>
      <x:c r="F883" s="56" t="s">
        <x:v>1019</x:v>
      </x:c>
      <x:c r="G883" s="23">
        <x:v>38139</x:v>
      </x:c>
    </x:row>
    <x:row r="884" spans="3:7" x14ac:dyDescent="0.35">
      <x:c r="C884" s="3"/>
      <x:c r="F884" s="56" t="s">
        <x:v>1020</x:v>
      </x:c>
      <x:c r="G884" s="23">
        <x:v>37090</x:v>
      </x:c>
    </x:row>
    <x:row r="885" spans="3:7" x14ac:dyDescent="0.35">
      <x:c r="C885" s="3"/>
      <x:c r="F885" s="56" t="s">
        <x:v>1021</x:v>
      </x:c>
      <x:c r="G885" s="23">
        <x:v>37174</x:v>
      </x:c>
    </x:row>
    <x:row r="886" spans="3:7" x14ac:dyDescent="0.35">
      <x:c r="C886" s="3"/>
      <x:c r="F886" s="56" t="s">
        <x:v>1022</x:v>
      </x:c>
      <x:c r="G886" s="23">
        <x:v>36351</x:v>
      </x:c>
    </x:row>
    <x:row r="887" spans="3:7" x14ac:dyDescent="0.35">
      <x:c r="C887" s="3"/>
      <x:c r="F887" s="56" t="s">
        <x:v>1023</x:v>
      </x:c>
      <x:c r="G887" s="23">
        <x:v>37303</x:v>
      </x:c>
    </x:row>
    <x:row r="888" spans="3:7" x14ac:dyDescent="0.35">
      <x:c r="C888" s="3"/>
      <x:c r="F888" s="56" t="s">
        <x:v>1024</x:v>
      </x:c>
      <x:c r="G888" s="23">
        <x:v>37777</x:v>
      </x:c>
    </x:row>
    <x:row r="889" spans="3:7" x14ac:dyDescent="0.35">
      <x:c r="C889" s="3"/>
      <x:c r="F889" s="56" t="s">
        <x:v>1025</x:v>
      </x:c>
      <x:c r="G889" s="23">
        <x:v>38305</x:v>
      </x:c>
    </x:row>
    <x:row r="890" spans="3:7" x14ac:dyDescent="0.35">
      <x:c r="C890" s="3"/>
      <x:c r="F890" s="56" t="s">
        <x:v>1026</x:v>
      </x:c>
      <x:c r="G890" s="23">
        <x:v>38162</x:v>
      </x:c>
    </x:row>
    <x:row r="891" spans="3:7" x14ac:dyDescent="0.35">
      <x:c r="C891" s="3"/>
      <x:c r="F891" s="56" t="s">
        <x:v>1027</x:v>
      </x:c>
      <x:c r="G891" s="23">
        <x:v>38168</x:v>
      </x:c>
    </x:row>
    <x:row r="892" spans="3:7" x14ac:dyDescent="0.35">
      <x:c r="C892" s="3"/>
      <x:c r="F892" s="56" t="s">
        <x:v>1028</x:v>
      </x:c>
      <x:c r="G892" s="23">
        <x:v>36975</x:v>
      </x:c>
    </x:row>
    <x:row r="893" spans="3:7" x14ac:dyDescent="0.35">
      <x:c r="C893" s="3"/>
      <x:c r="F893" s="56" t="s">
        <x:v>1029</x:v>
      </x:c>
      <x:c r="G893" s="23">
        <x:v>36906</x:v>
      </x:c>
    </x:row>
    <x:row r="894" spans="3:7" x14ac:dyDescent="0.35">
      <x:c r="C894" s="3"/>
      <x:c r="F894" s="56" t="s">
        <x:v>1030</x:v>
      </x:c>
      <x:c r="G894" s="23">
        <x:v>38003</x:v>
      </x:c>
    </x:row>
    <x:row r="895" spans="3:7" x14ac:dyDescent="0.35">
      <x:c r="C895" s="3"/>
      <x:c r="F895" s="56" t="s">
        <x:v>1031</x:v>
      </x:c>
      <x:c r="G895" s="23">
        <x:v>37887</x:v>
      </x:c>
    </x:row>
    <x:row r="896" spans="3:7" x14ac:dyDescent="0.35">
      <x:c r="C896" s="3"/>
      <x:c r="F896" s="56" t="s">
        <x:v>1032</x:v>
      </x:c>
      <x:c r="G896" s="23">
        <x:v>37559</x:v>
      </x:c>
    </x:row>
    <x:row r="897" spans="3:7" x14ac:dyDescent="0.35">
      <x:c r="C897" s="3"/>
      <x:c r="F897" s="56" t="s">
        <x:v>1033</x:v>
      </x:c>
      <x:c r="G897" s="23">
        <x:v>37286</x:v>
      </x:c>
    </x:row>
    <x:row r="898" spans="3:7" x14ac:dyDescent="0.35">
      <x:c r="C898" s="3"/>
      <x:c r="F898" s="56" t="s">
        <x:v>1034</x:v>
      </x:c>
      <x:c r="G898" s="23">
        <x:v>36938</x:v>
      </x:c>
    </x:row>
    <x:row r="899" spans="3:7" x14ac:dyDescent="0.35">
      <x:c r="C899" s="3"/>
      <x:c r="F899" s="56" t="s">
        <x:v>1035</x:v>
      </x:c>
      <x:c r="G899" s="23">
        <x:v>37175</x:v>
      </x:c>
    </x:row>
    <x:row r="900" spans="3:7" x14ac:dyDescent="0.35">
      <x:c r="C900" s="3"/>
      <x:c r="F900" s="56" t="s">
        <x:v>1036</x:v>
      </x:c>
      <x:c r="G900" s="23">
        <x:v>38267</x:v>
      </x:c>
    </x:row>
    <x:row r="901" spans="3:7" x14ac:dyDescent="0.35">
      <x:c r="C901" s="3"/>
      <x:c r="F901" s="56" t="s">
        <x:v>1037</x:v>
      </x:c>
      <x:c r="G901" s="23">
        <x:v>37193</x:v>
      </x:c>
    </x:row>
    <x:row r="902" spans="3:7" x14ac:dyDescent="0.35">
      <x:c r="C902" s="3"/>
      <x:c r="F902" s="56" t="s">
        <x:v>1038</x:v>
      </x:c>
      <x:c r="G902" s="23">
        <x:v>37783</x:v>
      </x:c>
    </x:row>
    <x:row r="903" spans="3:7" x14ac:dyDescent="0.35">
      <x:c r="C903" s="3"/>
      <x:c r="F903" s="56" t="s">
        <x:v>1039</x:v>
      </x:c>
      <x:c r="G903" s="23">
        <x:v>37623</x:v>
      </x:c>
    </x:row>
    <x:row r="904" spans="3:7" x14ac:dyDescent="0.35">
      <x:c r="C904" s="3"/>
      <x:c r="F904" s="56" t="s">
        <x:v>1040</x:v>
      </x:c>
      <x:c r="G904" s="23">
        <x:v>36969</x:v>
      </x:c>
    </x:row>
    <x:row r="905" spans="3:7" x14ac:dyDescent="0.35">
      <x:c r="C905" s="3"/>
      <x:c r="F905" s="56" t="s">
        <x:v>1041</x:v>
      </x:c>
      <x:c r="G905" s="23">
        <x:v>37798</x:v>
      </x:c>
    </x:row>
    <x:row r="906" spans="3:7" x14ac:dyDescent="0.35">
      <x:c r="C906" s="3"/>
      <x:c r="F906" s="56" t="s">
        <x:v>1042</x:v>
      </x:c>
      <x:c r="G906" s="23">
        <x:v>36859</x:v>
      </x:c>
    </x:row>
    <x:row r="907" spans="3:7" x14ac:dyDescent="0.35">
      <x:c r="C907" s="3"/>
      <x:c r="F907" s="56" t="s">
        <x:v>1043</x:v>
      </x:c>
      <x:c r="G907" s="23">
        <x:v>36908</x:v>
      </x:c>
    </x:row>
    <x:row r="908" spans="3:7" x14ac:dyDescent="0.35">
      <x:c r="C908" s="3"/>
      <x:c r="F908" s="56" t="s">
        <x:v>1044</x:v>
      </x:c>
      <x:c r="G908" s="23">
        <x:v>37876</x:v>
      </x:c>
    </x:row>
    <x:row r="909" spans="3:7" x14ac:dyDescent="0.35">
      <x:c r="C909" s="3"/>
      <x:c r="F909" s="56" t="s">
        <x:v>1045</x:v>
      </x:c>
      <x:c r="G909" s="23">
        <x:v>38141</x:v>
      </x:c>
    </x:row>
    <x:row r="910" spans="3:7" x14ac:dyDescent="0.35">
      <x:c r="C910" s="3"/>
      <x:c r="F910" s="56" t="s">
        <x:v>1046</x:v>
      </x:c>
      <x:c r="G910" s="23">
        <x:v>37094</x:v>
      </x:c>
    </x:row>
    <x:row r="911" spans="3:7" x14ac:dyDescent="0.35">
      <x:c r="C911" s="3"/>
      <x:c r="F911" s="56" t="s">
        <x:v>1047</x:v>
      </x:c>
      <x:c r="G911" s="23">
        <x:v>36975</x:v>
      </x:c>
    </x:row>
    <x:row r="912" spans="3:7" x14ac:dyDescent="0.35">
      <x:c r="C912" s="3"/>
      <x:c r="F912" s="56" t="s">
        <x:v>1048</x:v>
      </x:c>
      <x:c r="G912" s="23">
        <x:v>38119</x:v>
      </x:c>
    </x:row>
    <x:row r="913" spans="3:7" x14ac:dyDescent="0.35">
      <x:c r="C913" s="3"/>
      <x:c r="F913" s="56" t="s">
        <x:v>1049</x:v>
      </x:c>
      <x:c r="G913" s="23">
        <x:v>37275</x:v>
      </x:c>
    </x:row>
    <x:row r="914" spans="3:7" x14ac:dyDescent="0.35">
      <x:c r="C914" s="3"/>
      <x:c r="F914" s="56" t="s">
        <x:v>1050</x:v>
      </x:c>
      <x:c r="G914" s="23">
        <x:v>37539</x:v>
      </x:c>
    </x:row>
    <x:row r="915" spans="3:7" x14ac:dyDescent="0.35">
      <x:c r="C915" s="3"/>
      <x:c r="F915" s="56" t="s">
        <x:v>1051</x:v>
      </x:c>
      <x:c r="G915" s="23">
        <x:v>37575</x:v>
      </x:c>
    </x:row>
    <x:row r="916" spans="3:7" x14ac:dyDescent="0.35">
      <x:c r="C916" s="3"/>
      <x:c r="F916" s="56" t="s">
        <x:v>1052</x:v>
      </x:c>
      <x:c r="G916" s="23">
        <x:v>38340</x:v>
      </x:c>
    </x:row>
    <x:row r="917" spans="3:7" x14ac:dyDescent="0.35">
      <x:c r="C917" s="3"/>
      <x:c r="F917" s="56" t="s">
        <x:v>1053</x:v>
      </x:c>
      <x:c r="G917" s="23">
        <x:v>38239</x:v>
      </x:c>
    </x:row>
    <x:row r="918" spans="3:7" x14ac:dyDescent="0.35">
      <x:c r="C918" s="3"/>
      <x:c r="F918" s="56" t="s">
        <x:v>1054</x:v>
      </x:c>
      <x:c r="G918" s="23">
        <x:v>37245</x:v>
      </x:c>
    </x:row>
    <x:row r="919" spans="3:7" x14ac:dyDescent="0.35">
      <x:c r="C919" s="3"/>
      <x:c r="F919" s="56" t="s">
        <x:v>1055</x:v>
      </x:c>
      <x:c r="G919" s="23">
        <x:v>37879</x:v>
      </x:c>
    </x:row>
    <x:row r="920" spans="3:7" x14ac:dyDescent="0.35">
      <x:c r="C920" s="3"/>
      <x:c r="F920" s="56" t="s">
        <x:v>1056</x:v>
      </x:c>
      <x:c r="G920" s="23">
        <x:v>37905</x:v>
      </x:c>
    </x:row>
    <x:row r="921" spans="3:7" x14ac:dyDescent="0.35">
      <x:c r="C921" s="3"/>
      <x:c r="F921" s="56" t="s">
        <x:v>1057</x:v>
      </x:c>
      <x:c r="G921" s="23">
        <x:v>37954</x:v>
      </x:c>
    </x:row>
    <x:row r="922" spans="3:7" x14ac:dyDescent="0.35">
      <x:c r="C922" s="3"/>
      <x:c r="F922" s="56" t="s">
        <x:v>1058</x:v>
      </x:c>
      <x:c r="G922" s="23">
        <x:v>36956</x:v>
      </x:c>
    </x:row>
    <x:row r="923" spans="3:7" x14ac:dyDescent="0.35">
      <x:c r="C923" s="3"/>
      <x:c r="F923" s="56" t="s">
        <x:v>1059</x:v>
      </x:c>
      <x:c r="G923" s="23">
        <x:v>37009</x:v>
      </x:c>
    </x:row>
    <x:row r="924" spans="3:7" x14ac:dyDescent="0.35">
      <x:c r="C924" s="3"/>
      <x:c r="F924" s="56" t="s">
        <x:v>1060</x:v>
      </x:c>
      <x:c r="G924" s="23">
        <x:v>38124</x:v>
      </x:c>
    </x:row>
    <x:row r="925" spans="3:7" x14ac:dyDescent="0.35">
      <x:c r="C925" s="3"/>
      <x:c r="F925" s="56" t="s">
        <x:v>1061</x:v>
      </x:c>
      <x:c r="G925" s="23">
        <x:v>37514</x:v>
      </x:c>
    </x:row>
    <x:row r="926" spans="3:7" x14ac:dyDescent="0.35">
      <x:c r="C926" s="3"/>
      <x:c r="F926" s="56" t="s">
        <x:v>1062</x:v>
      </x:c>
      <x:c r="G926" s="23">
        <x:v>37057</x:v>
      </x:c>
    </x:row>
    <x:row r="927" spans="3:7" x14ac:dyDescent="0.35">
      <x:c r="C927" s="3"/>
      <x:c r="F927" s="56" t="s">
        <x:v>1063</x:v>
      </x:c>
      <x:c r="G927" s="23">
        <x:v>37688</x:v>
      </x:c>
    </x:row>
    <x:row r="928" spans="3:7" x14ac:dyDescent="0.35">
      <x:c r="C928" s="3"/>
      <x:c r="F928" s="56" t="s">
        <x:v>1064</x:v>
      </x:c>
      <x:c r="G928" s="23">
        <x:v>38257</x:v>
      </x:c>
    </x:row>
    <x:row r="929" spans="3:7" x14ac:dyDescent="0.35">
      <x:c r="C929" s="3"/>
      <x:c r="F929" s="56" t="s">
        <x:v>1065</x:v>
      </x:c>
      <x:c r="G929" s="23">
        <x:v>38115</x:v>
      </x:c>
    </x:row>
    <x:row r="930" spans="3:7" x14ac:dyDescent="0.35">
      <x:c r="C930" s="3"/>
      <x:c r="F930" s="56" t="s">
        <x:v>1066</x:v>
      </x:c>
      <x:c r="G930" s="23">
        <x:v>38299</x:v>
      </x:c>
    </x:row>
    <x:row r="931" spans="3:7" x14ac:dyDescent="0.35">
      <x:c r="C931" s="3"/>
      <x:c r="F931" s="56" t="s">
        <x:v>1067</x:v>
      </x:c>
      <x:c r="G931" s="23">
        <x:v>36993</x:v>
      </x:c>
    </x:row>
    <x:row r="932" spans="3:7" x14ac:dyDescent="0.35">
      <x:c r="C932" s="3"/>
      <x:c r="F932" s="56" t="s">
        <x:v>1068</x:v>
      </x:c>
      <x:c r="G932" s="23">
        <x:v>37676</x:v>
      </x:c>
    </x:row>
    <x:row r="933" spans="3:7" x14ac:dyDescent="0.35">
      <x:c r="C933" s="3"/>
      <x:c r="F933" s="56" t="s">
        <x:v>1069</x:v>
      </x:c>
      <x:c r="G933" s="23">
        <x:v>38221</x:v>
      </x:c>
    </x:row>
    <x:row r="934" spans="3:7" x14ac:dyDescent="0.35">
      <x:c r="C934" s="3"/>
      <x:c r="F934" s="56" t="s">
        <x:v>1070</x:v>
      </x:c>
      <x:c r="G934" s="23">
        <x:v>38183</x:v>
      </x:c>
    </x:row>
    <x:row r="935" spans="3:7" x14ac:dyDescent="0.35">
      <x:c r="C935" s="3"/>
      <x:c r="F935" s="56" t="s">
        <x:v>1071</x:v>
      </x:c>
      <x:c r="G935" s="23">
        <x:v>37621</x:v>
      </x:c>
    </x:row>
    <x:row r="936" spans="3:7" x14ac:dyDescent="0.35">
      <x:c r="C936" s="3"/>
      <x:c r="F936" s="56" t="s">
        <x:v>1072</x:v>
      </x:c>
      <x:c r="G936" s="23">
        <x:v>37549</x:v>
      </x:c>
    </x:row>
    <x:row r="937" spans="3:7" x14ac:dyDescent="0.35">
      <x:c r="C937" s="3"/>
      <x:c r="F937" s="56" t="s">
        <x:v>1073</x:v>
      </x:c>
      <x:c r="G937" s="23">
        <x:v>37998</x:v>
      </x:c>
    </x:row>
    <x:row r="938" spans="3:7" x14ac:dyDescent="0.35">
      <x:c r="C938" s="3"/>
      <x:c r="F938" s="56" t="s">
        <x:v>1074</x:v>
      </x:c>
      <x:c r="G938" s="23">
        <x:v>38054</x:v>
      </x:c>
    </x:row>
    <x:row r="939" spans="3:7" x14ac:dyDescent="0.35">
      <x:c r="C939" s="3"/>
      <x:c r="F939" s="56" t="s">
        <x:v>1075</x:v>
      </x:c>
      <x:c r="G939" s="23">
        <x:v>37306</x:v>
      </x:c>
    </x:row>
    <x:row r="940" spans="3:7" x14ac:dyDescent="0.35">
      <x:c r="C940" s="3"/>
      <x:c r="F940" s="56" t="s">
        <x:v>1076</x:v>
      </x:c>
      <x:c r="G940" s="23">
        <x:v>36930</x:v>
      </x:c>
    </x:row>
    <x:row r="941" spans="3:7" x14ac:dyDescent="0.35">
      <x:c r="C941" s="3"/>
      <x:c r="F941" s="56" t="s">
        <x:v>1077</x:v>
      </x:c>
      <x:c r="G941" s="23">
        <x:v>38198</x:v>
      </x:c>
    </x:row>
    <x:row r="942" spans="3:7" x14ac:dyDescent="0.35">
      <x:c r="C942" s="3"/>
      <x:c r="F942" s="56" t="s">
        <x:v>1078</x:v>
      </x:c>
      <x:c r="G942" s="23">
        <x:v>35655</x:v>
      </x:c>
    </x:row>
    <x:row r="943" spans="3:7" x14ac:dyDescent="0.35">
      <x:c r="C943" s="3"/>
      <x:c r="F943" s="56" t="s">
        <x:v>1079</x:v>
      </x:c>
      <x:c r="G943" s="23">
        <x:v>37026</x:v>
      </x:c>
    </x:row>
    <x:row r="944" spans="3:7" x14ac:dyDescent="0.35">
      <x:c r="C944" s="3"/>
      <x:c r="F944" s="56" t="s">
        <x:v>1080</x:v>
      </x:c>
      <x:c r="G944" s="23">
        <x:v>37492</x:v>
      </x:c>
    </x:row>
    <x:row r="945" spans="3:7" x14ac:dyDescent="0.35">
      <x:c r="C945" s="3"/>
      <x:c r="F945" s="56" t="s">
        <x:v>1081</x:v>
      </x:c>
      <x:c r="G945" s="23">
        <x:v>38275</x:v>
      </x:c>
    </x:row>
    <x:row r="946" spans="3:7" x14ac:dyDescent="0.35">
      <x:c r="C946" s="3"/>
      <x:c r="F946" s="56" t="s">
        <x:v>1082</x:v>
      </x:c>
      <x:c r="G946" s="23">
        <x:v>37759</x:v>
      </x:c>
    </x:row>
    <x:row r="947" spans="3:7" x14ac:dyDescent="0.35">
      <x:c r="C947" s="3"/>
      <x:c r="F947" s="56" t="s">
        <x:v>1083</x:v>
      </x:c>
      <x:c r="G947" s="23">
        <x:v>37668</x:v>
      </x:c>
    </x:row>
    <x:row r="948" spans="3:7" x14ac:dyDescent="0.35">
      <x:c r="C948" s="3"/>
      <x:c r="F948" s="56" t="s">
        <x:v>1084</x:v>
      </x:c>
      <x:c r="G948" s="23">
        <x:v>38225</x:v>
      </x:c>
    </x:row>
    <x:row r="949" spans="3:7" x14ac:dyDescent="0.35">
      <x:c r="C949" s="3"/>
      <x:c r="F949" s="56" t="s">
        <x:v>1085</x:v>
      </x:c>
      <x:c r="G949" s="23">
        <x:v>37021</x:v>
      </x:c>
    </x:row>
    <x:row r="950" spans="3:7" x14ac:dyDescent="0.35">
      <x:c r="C950" s="3"/>
      <x:c r="F950" s="56" t="s">
        <x:v>1086</x:v>
      </x:c>
      <x:c r="G950" s="23">
        <x:v>37569</x:v>
      </x:c>
    </x:row>
    <x:row r="951" spans="3:7" x14ac:dyDescent="0.35">
      <x:c r="C951" s="3"/>
      <x:c r="F951" s="56" t="s">
        <x:v>1087</x:v>
      </x:c>
      <x:c r="G951" s="23">
        <x:v>37703</x:v>
      </x:c>
    </x:row>
    <x:row r="952" spans="3:7" x14ac:dyDescent="0.35">
      <x:c r="C952" s="3"/>
      <x:c r="F952" s="56" t="s">
        <x:v>1088</x:v>
      </x:c>
      <x:c r="G952" s="23">
        <x:v>36923</x:v>
      </x:c>
    </x:row>
    <x:row r="953" spans="3:7" x14ac:dyDescent="0.35">
      <x:c r="C953" s="3"/>
      <x:c r="F953" s="56" t="s">
        <x:v>1089</x:v>
      </x:c>
      <x:c r="G953" s="23">
        <x:v>37131</x:v>
      </x:c>
    </x:row>
    <x:row r="954" spans="3:7" x14ac:dyDescent="0.35">
      <x:c r="C954" s="3"/>
      <x:c r="F954" s="56" t="s">
        <x:v>1090</x:v>
      </x:c>
      <x:c r="G954" s="23">
        <x:v>37125</x:v>
      </x:c>
    </x:row>
    <x:row r="955" spans="3:7" x14ac:dyDescent="0.35">
      <x:c r="C955" s="3"/>
      <x:c r="F955" s="56" t="s">
        <x:v>1091</x:v>
      </x:c>
      <x:c r="G955" s="23">
        <x:v>37325</x:v>
      </x:c>
    </x:row>
    <x:row r="956" spans="3:7" x14ac:dyDescent="0.35">
      <x:c r="C956" s="3"/>
      <x:c r="F956" s="56" t="s">
        <x:v>1092</x:v>
      </x:c>
      <x:c r="G956" s="23">
        <x:v>37454</x:v>
      </x:c>
    </x:row>
    <x:row r="957" spans="3:7" x14ac:dyDescent="0.35">
      <x:c r="C957" s="3"/>
      <x:c r="F957" s="56" t="s">
        <x:v>1093</x:v>
      </x:c>
      <x:c r="G957" s="23">
        <x:v>38238</x:v>
      </x:c>
    </x:row>
    <x:row r="958" spans="3:7" x14ac:dyDescent="0.35">
      <x:c r="C958" s="3"/>
      <x:c r="F958" s="56" t="s">
        <x:v>1094</x:v>
      </x:c>
      <x:c r="G958" s="23">
        <x:v>39598</x:v>
      </x:c>
    </x:row>
    <x:row r="959" spans="3:7" x14ac:dyDescent="0.35">
      <x:c r="C959" s="3"/>
      <x:c r="F959" s="56" t="s">
        <x:v>1095</x:v>
      </x:c>
      <x:c r="G959" s="23">
        <x:v>38182</x:v>
      </x:c>
    </x:row>
    <x:row r="960" spans="3:7" x14ac:dyDescent="0.35">
      <x:c r="C960" s="3"/>
      <x:c r="F960" s="56" t="s">
        <x:v>1096</x:v>
      </x:c>
      <x:c r="G960" s="23">
        <x:v>36913</x:v>
      </x:c>
    </x:row>
    <x:row r="961" spans="3:7" x14ac:dyDescent="0.35">
      <x:c r="C961" s="3"/>
      <x:c r="F961" s="56" t="s">
        <x:v>1097</x:v>
      </x:c>
      <x:c r="G961" s="23">
        <x:v>38080</x:v>
      </x:c>
    </x:row>
    <x:row r="962" spans="3:7" x14ac:dyDescent="0.35">
      <x:c r="C962" s="3"/>
      <x:c r="F962" s="56" t="s">
        <x:v>1098</x:v>
      </x:c>
      <x:c r="G962" s="23">
        <x:v>38264</x:v>
      </x:c>
    </x:row>
    <x:row r="963" spans="3:7" x14ac:dyDescent="0.35">
      <x:c r="C963" s="3"/>
      <x:c r="F963" s="56" t="s">
        <x:v>1099</x:v>
      </x:c>
      <x:c r="G963" s="23">
        <x:v>38016</x:v>
      </x:c>
    </x:row>
    <x:row r="964" spans="3:7" x14ac:dyDescent="0.35">
      <x:c r="C964" s="3"/>
      <x:c r="F964" s="56" t="s">
        <x:v>1100</x:v>
      </x:c>
      <x:c r="G964" s="23">
        <x:v>37447</x:v>
      </x:c>
    </x:row>
    <x:row r="965" spans="3:7" x14ac:dyDescent="0.35">
      <x:c r="C965" s="3"/>
      <x:c r="F965" s="56" t="s">
        <x:v>1101</x:v>
      </x:c>
      <x:c r="G965" s="23">
        <x:v>37553</x:v>
      </x:c>
    </x:row>
    <x:row r="966" spans="3:7" x14ac:dyDescent="0.35">
      <x:c r="C966" s="3"/>
      <x:c r="F966" s="56" t="s">
        <x:v>1102</x:v>
      </x:c>
      <x:c r="G966" s="23">
        <x:v>38054</x:v>
      </x:c>
    </x:row>
    <x:row r="967" spans="3:7" x14ac:dyDescent="0.35">
      <x:c r="C967" s="3"/>
      <x:c r="F967" s="56" t="s">
        <x:v>1103</x:v>
      </x:c>
      <x:c r="G967" s="23">
        <x:v>37088</x:v>
      </x:c>
    </x:row>
    <x:row r="968" spans="3:7" x14ac:dyDescent="0.35">
      <x:c r="C968" s="3"/>
      <x:c r="F968" s="56" t="s">
        <x:v>1104</x:v>
      </x:c>
      <x:c r="G968" s="23">
        <x:v>37857</x:v>
      </x:c>
    </x:row>
    <x:row r="969" spans="3:7" x14ac:dyDescent="0.35">
      <x:c r="C969" s="3"/>
      <x:c r="F969" s="56" t="s">
        <x:v>1105</x:v>
      </x:c>
      <x:c r="G969" s="23">
        <x:v>37805</x:v>
      </x:c>
    </x:row>
    <x:row r="970" spans="3:7" x14ac:dyDescent="0.35">
      <x:c r="C970" s="3"/>
      <x:c r="F970" s="56" t="s">
        <x:v>1106</x:v>
      </x:c>
      <x:c r="G970" s="23">
        <x:v>36961</x:v>
      </x:c>
    </x:row>
    <x:row r="971" spans="3:7" x14ac:dyDescent="0.35">
      <x:c r="C971" s="3"/>
      <x:c r="F971" s="56" t="s">
        <x:v>1107</x:v>
      </x:c>
      <x:c r="G971" s="23">
        <x:v>37458</x:v>
      </x:c>
    </x:row>
    <x:row r="972" spans="3:7" x14ac:dyDescent="0.35">
      <x:c r="C972" s="3"/>
      <x:c r="F972" s="56" t="s">
        <x:v>1108</x:v>
      </x:c>
      <x:c r="G972" s="23">
        <x:v>38271</x:v>
      </x:c>
    </x:row>
    <x:row r="973" spans="3:7" x14ac:dyDescent="0.35">
      <x:c r="C973" s="3"/>
      <x:c r="F973" s="56" t="s">
        <x:v>1109</x:v>
      </x:c>
      <x:c r="G973" s="23">
        <x:v>37234</x:v>
      </x:c>
    </x:row>
    <x:row r="974" spans="3:7" x14ac:dyDescent="0.35">
      <x:c r="C974" s="3"/>
      <x:c r="F974" s="56" t="s">
        <x:v>1110</x:v>
      </x:c>
      <x:c r="G974" s="23">
        <x:v>37934</x:v>
      </x:c>
    </x:row>
    <x:row r="975" spans="3:7" x14ac:dyDescent="0.35">
      <x:c r="C975" s="3"/>
      <x:c r="F975" s="56" t="s">
        <x:v>1111</x:v>
      </x:c>
      <x:c r="G975" s="23">
        <x:v>38230</x:v>
      </x:c>
    </x:row>
    <x:row r="976" spans="3:7" x14ac:dyDescent="0.35">
      <x:c r="C976" s="3"/>
      <x:c r="F976" s="56" t="s">
        <x:v>1112</x:v>
      </x:c>
      <x:c r="G976" s="23">
        <x:v>37477</x:v>
      </x:c>
    </x:row>
    <x:row r="977" spans="3:7" x14ac:dyDescent="0.35">
      <x:c r="C977" s="3"/>
      <x:c r="F977" s="56" t="s">
        <x:v>1113</x:v>
      </x:c>
      <x:c r="G977" s="23">
        <x:v>37885</x:v>
      </x:c>
    </x:row>
    <x:row r="978" spans="3:7" x14ac:dyDescent="0.35">
      <x:c r="C978" s="3"/>
      <x:c r="F978" s="56" t="s">
        <x:v>1114</x:v>
      </x:c>
      <x:c r="G978" s="23">
        <x:v>36980</x:v>
      </x:c>
    </x:row>
    <x:row r="979" spans="3:7" x14ac:dyDescent="0.35">
      <x:c r="C979" s="3"/>
      <x:c r="F979" s="56" t="s">
        <x:v>1115</x:v>
      </x:c>
      <x:c r="G979" s="23">
        <x:v>37887</x:v>
      </x:c>
    </x:row>
    <x:row r="980" spans="3:7" x14ac:dyDescent="0.35">
      <x:c r="C980" s="3"/>
      <x:c r="F980" s="56" t="s">
        <x:v>1116</x:v>
      </x:c>
      <x:c r="G980" s="23">
        <x:v>37489</x:v>
      </x:c>
    </x:row>
    <x:row r="981" spans="3:7" x14ac:dyDescent="0.35">
      <x:c r="C981" s="3"/>
      <x:c r="F981" s="56" t="s">
        <x:v>1117</x:v>
      </x:c>
      <x:c r="G981" s="23">
        <x:v>36980</x:v>
      </x:c>
    </x:row>
    <x:row r="982" spans="3:7" x14ac:dyDescent="0.35">
      <x:c r="C982" s="3"/>
      <x:c r="F982" s="56" t="s">
        <x:v>1118</x:v>
      </x:c>
      <x:c r="G982" s="23">
        <x:v>37686</x:v>
      </x:c>
    </x:row>
    <x:row r="983" spans="3:7" x14ac:dyDescent="0.35">
      <x:c r="C983" s="3"/>
      <x:c r="F983" s="56" t="s">
        <x:v>1119</x:v>
      </x:c>
      <x:c r="G983" s="23">
        <x:v>38037</x:v>
      </x:c>
    </x:row>
    <x:row r="984" spans="3:7" x14ac:dyDescent="0.35">
      <x:c r="C984" s="3"/>
      <x:c r="F984" s="56" t="s">
        <x:v>1120</x:v>
      </x:c>
      <x:c r="G984" s="23">
        <x:v>37591</x:v>
      </x:c>
    </x:row>
    <x:row r="985" spans="3:7" x14ac:dyDescent="0.35">
      <x:c r="C985" s="3"/>
      <x:c r="F985" s="56" t="s">
        <x:v>1121</x:v>
      </x:c>
      <x:c r="G985" s="23">
        <x:v>37106</x:v>
      </x:c>
    </x:row>
    <x:row r="986" spans="3:7" x14ac:dyDescent="0.35">
      <x:c r="C986" s="3"/>
      <x:c r="F986" s="56" t="s">
        <x:v>1122</x:v>
      </x:c>
      <x:c r="G986" s="23">
        <x:v>37137</x:v>
      </x:c>
    </x:row>
    <x:row r="987" spans="3:7" x14ac:dyDescent="0.35">
      <x:c r="C987" s="3"/>
      <x:c r="F987" s="56" t="s">
        <x:v>1123</x:v>
      </x:c>
      <x:c r="G987" s="23">
        <x:v>37176</x:v>
      </x:c>
    </x:row>
    <x:row r="988" spans="3:7" x14ac:dyDescent="0.35">
      <x:c r="C988" s="3"/>
      <x:c r="F988" s="56" t="s">
        <x:v>1124</x:v>
      </x:c>
      <x:c r="G988" s="23">
        <x:v>37581</x:v>
      </x:c>
    </x:row>
    <x:row r="989" spans="3:7" x14ac:dyDescent="0.35">
      <x:c r="C989" s="3"/>
      <x:c r="F989" s="56" t="s">
        <x:v>1125</x:v>
      </x:c>
      <x:c r="G989" s="23">
        <x:v>37641</x:v>
      </x:c>
    </x:row>
    <x:row r="990" spans="3:7" x14ac:dyDescent="0.35">
      <x:c r="C990" s="3"/>
      <x:c r="F990" s="56" t="s">
        <x:v>1126</x:v>
      </x:c>
      <x:c r="G990" s="23">
        <x:v>38291</x:v>
      </x:c>
    </x:row>
    <x:row r="991" spans="3:7" x14ac:dyDescent="0.35">
      <x:c r="C991" s="3"/>
      <x:c r="F991" s="56" t="s">
        <x:v>1127</x:v>
      </x:c>
      <x:c r="G991" s="23">
        <x:v>37481</x:v>
      </x:c>
    </x:row>
    <x:row r="992" spans="3:7" x14ac:dyDescent="0.35">
      <x:c r="C992" s="3"/>
      <x:c r="F992" s="56" t="s">
        <x:v>1128</x:v>
      </x:c>
      <x:c r="G992" s="23">
        <x:v>37312</x:v>
      </x:c>
    </x:row>
    <x:row r="993" spans="3:7" x14ac:dyDescent="0.35">
      <x:c r="C993" s="3"/>
      <x:c r="F993" s="56" t="s">
        <x:v>1129</x:v>
      </x:c>
      <x:c r="G993" s="23">
        <x:v>38054</x:v>
      </x:c>
    </x:row>
    <x:row r="994" spans="3:7" x14ac:dyDescent="0.35">
      <x:c r="C994" s="3"/>
      <x:c r="F994" s="56" t="s">
        <x:v>1130</x:v>
      </x:c>
      <x:c r="G994" s="23">
        <x:v>38333</x:v>
      </x:c>
    </x:row>
    <x:row r="995" spans="3:7" x14ac:dyDescent="0.35">
      <x:c r="C995" s="3"/>
      <x:c r="F995" s="56" t="s">
        <x:v>1131</x:v>
      </x:c>
      <x:c r="G995" s="23">
        <x:v>37875</x:v>
      </x:c>
    </x:row>
    <x:row r="996" spans="3:7" x14ac:dyDescent="0.35">
      <x:c r="C996" s="3"/>
      <x:c r="F996" s="56" t="s">
        <x:v>1132</x:v>
      </x:c>
      <x:c r="G996" s="23">
        <x:v>37600</x:v>
      </x:c>
    </x:row>
    <x:row r="997" spans="3:7" x14ac:dyDescent="0.35">
      <x:c r="C997" s="3"/>
      <x:c r="F997" s="56" t="s">
        <x:v>1133</x:v>
      </x:c>
      <x:c r="G997" s="23">
        <x:v>39052</x:v>
      </x:c>
    </x:row>
    <x:row r="998" spans="3:7" x14ac:dyDescent="0.35">
      <x:c r="C998" s="3"/>
      <x:c r="F998" s="56" t="s">
        <x:v>1134</x:v>
      </x:c>
      <x:c r="G998" s="23">
        <x:v>37684</x:v>
      </x:c>
    </x:row>
    <x:row r="999" spans="3:7" x14ac:dyDescent="0.35">
      <x:c r="C999" s="3"/>
      <x:c r="F999" s="56" t="s">
        <x:v>1135</x:v>
      </x:c>
      <x:c r="G999" s="23">
        <x:v>37713</x:v>
      </x:c>
    </x:row>
    <x:row r="1000" spans="3:7" x14ac:dyDescent="0.35">
      <x:c r="C1000" s="3"/>
      <x:c r="F1000" s="56" t="s">
        <x:v>1136</x:v>
      </x:c>
      <x:c r="G1000" s="23">
        <x:v>37266</x:v>
      </x:c>
      <x:c r="XX1000" s="72" t="n">
        <x:v>125713</x:v>
      </x:c>
    </x:row>
    <x:row r="1001" spans="3:7" x14ac:dyDescent="0.35">
      <x:c r="C1001" s="3"/>
      <x:c r="F1001" s="56" t="s">
        <x:v>1572</x:v>
      </x:c>
      <x:c r="G1001" s="23">
        <x:v>37775</x:v>
      </x:c>
    </x:row>
    <x:row r="1002" spans="3:7" x14ac:dyDescent="0.35">
      <x:c r="C1002" s="3"/>
      <x:c r="F1002" s="56" t="s">
        <x:v>1137</x:v>
      </x:c>
      <x:c r="G1002" s="23">
        <x:v>35960</x:v>
      </x:c>
    </x:row>
    <x:row r="1003" spans="3:7" x14ac:dyDescent="0.35">
      <x:c r="C1003" s="3"/>
      <x:c r="F1003" s="56" t="s">
        <x:v>1138</x:v>
      </x:c>
      <x:c r="G1003" s="23">
        <x:v>37713</x:v>
      </x:c>
    </x:row>
    <x:row r="1004" spans="3:7" x14ac:dyDescent="0.35">
      <x:c r="C1004" s="3"/>
      <x:c r="F1004" s="56" t="s">
        <x:v>1139</x:v>
      </x:c>
      <x:c r="G1004" s="23">
        <x:v>38154</x:v>
      </x:c>
    </x:row>
    <x:row r="1005" spans="3:7" x14ac:dyDescent="0.35">
      <x:c r="C1005" s="3"/>
      <x:c r="F1005" s="56" t="s">
        <x:v>1140</x:v>
      </x:c>
      <x:c r="G1005" s="23">
        <x:v>37424</x:v>
      </x:c>
    </x:row>
    <x:row r="1006" spans="3:7" x14ac:dyDescent="0.35">
      <x:c r="C1006" s="3"/>
      <x:c r="F1006" s="56" t="s">
        <x:v>1141</x:v>
      </x:c>
      <x:c r="G1006" s="23">
        <x:v>37478</x:v>
      </x:c>
    </x:row>
    <x:row r="1007" spans="3:7" x14ac:dyDescent="0.35">
      <x:c r="C1007" s="3"/>
      <x:c r="F1007" s="56" t="s">
        <x:v>1142</x:v>
      </x:c>
      <x:c r="G1007" s="23">
        <x:v>37849</x:v>
      </x:c>
    </x:row>
    <x:row r="1008" spans="3:7" x14ac:dyDescent="0.35">
      <x:c r="C1008" s="3"/>
      <x:c r="F1008" s="56" t="s">
        <x:v>1143</x:v>
      </x:c>
      <x:c r="G1008" s="23">
        <x:v>37277</x:v>
      </x:c>
    </x:row>
    <x:row r="1009" spans="3:7" x14ac:dyDescent="0.35">
      <x:c r="C1009" s="3"/>
      <x:c r="F1009" s="56" t="s">
        <x:v>1144</x:v>
      </x:c>
      <x:c r="G1009" s="23">
        <x:v>37106</x:v>
      </x:c>
    </x:row>
    <x:row r="1010" spans="3:7" x14ac:dyDescent="0.35">
      <x:c r="C1010" s="3"/>
      <x:c r="F1010" s="56" t="s">
        <x:v>1145</x:v>
      </x:c>
      <x:c r="G1010" s="23">
        <x:v>37354</x:v>
      </x:c>
    </x:row>
    <x:row r="1011" spans="3:7" x14ac:dyDescent="0.35">
      <x:c r="C1011" s="3"/>
      <x:c r="F1011" s="56" t="s">
        <x:v>1146</x:v>
      </x:c>
      <x:c r="G1011" s="23">
        <x:v>37037</x:v>
      </x:c>
    </x:row>
    <x:row r="1012" spans="3:7" x14ac:dyDescent="0.35">
      <x:c r="C1012" s="3"/>
      <x:c r="F1012" s="56" t="s">
        <x:v>1147</x:v>
      </x:c>
      <x:c r="G1012" s="23">
        <x:v>37218</x:v>
      </x:c>
    </x:row>
    <x:row r="1013" spans="3:7" x14ac:dyDescent="0.35">
      <x:c r="C1013" s="3"/>
      <x:c r="F1013" s="56" t="s">
        <x:v>1148</x:v>
      </x:c>
      <x:c r="G1013" s="23">
        <x:v>37135</x:v>
      </x:c>
    </x:row>
    <x:row r="1014" spans="3:7" x14ac:dyDescent="0.35">
      <x:c r="C1014" s="3"/>
      <x:c r="F1014" s="56" t="s">
        <x:v>1149</x:v>
      </x:c>
      <x:c r="G1014" s="23">
        <x:v>37974</x:v>
      </x:c>
    </x:row>
    <x:row r="1015" spans="3:7" x14ac:dyDescent="0.35">
      <x:c r="C1015" s="3"/>
      <x:c r="F1015" s="56" t="s">
        <x:v>1150</x:v>
      </x:c>
      <x:c r="G1015" s="23">
        <x:v>37901</x:v>
      </x:c>
    </x:row>
    <x:row r="1016" spans="3:7" x14ac:dyDescent="0.35">
      <x:c r="C1016" s="3"/>
      <x:c r="F1016" s="56" t="s">
        <x:v>1151</x:v>
      </x:c>
      <x:c r="G1016" s="23">
        <x:v>38007</x:v>
      </x:c>
    </x:row>
    <x:row r="1017" spans="3:7" x14ac:dyDescent="0.35">
      <x:c r="C1017" s="3"/>
      <x:c r="F1017" s="56" t="s">
        <x:v>1152</x:v>
      </x:c>
      <x:c r="G1017" s="23">
        <x:v>38166</x:v>
      </x:c>
    </x:row>
    <x:row r="1018" spans="3:7" x14ac:dyDescent="0.35">
      <x:c r="C1018" s="3"/>
      <x:c r="F1018" s="56" t="s">
        <x:v>1153</x:v>
      </x:c>
      <x:c r="G1018" s="23">
        <x:v>37570</x:v>
      </x:c>
    </x:row>
    <x:row r="1019" spans="3:7" x14ac:dyDescent="0.35">
      <x:c r="C1019" s="3"/>
      <x:c r="F1019" s="56" t="s">
        <x:v>1154</x:v>
      </x:c>
      <x:c r="G1019" s="23">
        <x:v>37115</x:v>
      </x:c>
    </x:row>
    <x:row r="1020" spans="3:7" x14ac:dyDescent="0.35">
      <x:c r="C1020" s="3"/>
      <x:c r="F1020" s="56" t="s">
        <x:v>1155</x:v>
      </x:c>
      <x:c r="G1020" s="23">
        <x:v>37553</x:v>
      </x:c>
    </x:row>
    <x:row r="1021" spans="3:7" x14ac:dyDescent="0.35">
      <x:c r="C1021" s="3"/>
      <x:c r="F1021" s="56" t="s">
        <x:v>1156</x:v>
      </x:c>
      <x:c r="G1021" s="23">
        <x:v>37324</x:v>
      </x:c>
    </x:row>
    <x:row r="1022" spans="3:7" x14ac:dyDescent="0.35">
      <x:c r="C1022" s="3"/>
      <x:c r="F1022" s="56" t="s">
        <x:v>1157</x:v>
      </x:c>
      <x:c r="G1022" s="23">
        <x:v>37067</x:v>
      </x:c>
    </x:row>
    <x:row r="1023" spans="3:7" x14ac:dyDescent="0.35">
      <x:c r="C1023" s="3"/>
      <x:c r="F1023" s="56" t="s">
        <x:v>1158</x:v>
      </x:c>
      <x:c r="G1023" s="23">
        <x:v>38024</x:v>
      </x:c>
    </x:row>
    <x:row r="1024" spans="3:7" x14ac:dyDescent="0.35">
      <x:c r="C1024" s="3"/>
      <x:c r="F1024" s="56" t="s">
        <x:v>1159</x:v>
      </x:c>
      <x:c r="G1024" s="23">
        <x:v>37698</x:v>
      </x:c>
    </x:row>
    <x:row r="1025" spans="3:7" x14ac:dyDescent="0.35">
      <x:c r="C1025" s="3"/>
      <x:c r="F1025" s="56" t="s">
        <x:v>1160</x:v>
      </x:c>
      <x:c r="G1025" s="23">
        <x:v>37840</x:v>
      </x:c>
    </x:row>
    <x:row r="1026" spans="3:7" x14ac:dyDescent="0.35">
      <x:c r="C1026" s="3"/>
      <x:c r="F1026" s="56" t="s">
        <x:v>1161</x:v>
      </x:c>
      <x:c r="G1026" s="23">
        <x:v>38001</x:v>
      </x:c>
    </x:row>
    <x:row r="1027" spans="3:7" x14ac:dyDescent="0.35">
      <x:c r="C1027" s="3"/>
      <x:c r="F1027" s="56" t="s">
        <x:v>1162</x:v>
      </x:c>
      <x:c r="G1027" s="23">
        <x:v>37347</x:v>
      </x:c>
    </x:row>
    <x:row r="1028" spans="3:7" x14ac:dyDescent="0.35">
      <x:c r="C1028" s="3"/>
      <x:c r="F1028" s="56" t="s">
        <x:v>1163</x:v>
      </x:c>
      <x:c r="G1028" s="23">
        <x:v>37501</x:v>
      </x:c>
    </x:row>
    <x:row r="1029" spans="3:7" x14ac:dyDescent="0.35">
      <x:c r="C1029" s="3"/>
      <x:c r="F1029" s="56" t="s">
        <x:v>1164</x:v>
      </x:c>
      <x:c r="G1029" s="23">
        <x:v>38117</x:v>
      </x:c>
    </x:row>
    <x:row r="1030" spans="3:7" x14ac:dyDescent="0.35">
      <x:c r="C1030" s="3"/>
      <x:c r="F1030" s="56" t="s">
        <x:v>1165</x:v>
      </x:c>
      <x:c r="G1030" s="23">
        <x:v>37454</x:v>
      </x:c>
    </x:row>
    <x:row r="1031" spans="3:7" x14ac:dyDescent="0.35">
      <x:c r="C1031" s="3"/>
      <x:c r="F1031" s="56" t="s">
        <x:v>1166</x:v>
      </x:c>
      <x:c r="G1031" s="23">
        <x:v>37915</x:v>
      </x:c>
    </x:row>
    <x:row r="1032" spans="3:7" x14ac:dyDescent="0.35">
      <x:c r="C1032" s="3"/>
      <x:c r="F1032" s="56" t="s">
        <x:v>1167</x:v>
      </x:c>
      <x:c r="G1032" s="23">
        <x:v>37119</x:v>
      </x:c>
    </x:row>
    <x:row r="1033" spans="3:7" x14ac:dyDescent="0.35">
      <x:c r="C1033" s="3"/>
      <x:c r="F1033" s="56" t="s">
        <x:v>1168</x:v>
      </x:c>
      <x:c r="G1033" s="23">
        <x:v>37105</x:v>
      </x:c>
    </x:row>
    <x:row r="1034" spans="3:7" x14ac:dyDescent="0.35">
      <x:c r="C1034" s="3"/>
      <x:c r="F1034" s="56" t="s">
        <x:v>1169</x:v>
      </x:c>
      <x:c r="G1034" s="23">
        <x:v>37808</x:v>
      </x:c>
    </x:row>
    <x:row r="1035" spans="3:7" x14ac:dyDescent="0.35">
      <x:c r="C1035" s="3"/>
      <x:c r="F1035" s="56" t="s">
        <x:v>1170</x:v>
      </x:c>
      <x:c r="G1035" s="23">
        <x:v>38304</x:v>
      </x:c>
    </x:row>
    <x:row r="1036" spans="3:7" x14ac:dyDescent="0.35">
      <x:c r="C1036" s="3"/>
      <x:c r="F1036" s="56" t="s">
        <x:v>1171</x:v>
      </x:c>
      <x:c r="G1036" s="23">
        <x:v>38105</x:v>
      </x:c>
    </x:row>
    <x:row r="1037" spans="3:7" x14ac:dyDescent="0.35">
      <x:c r="C1037" s="3"/>
      <x:c r="F1037" s="56" t="s">
        <x:v>1172</x:v>
      </x:c>
      <x:c r="G1037" s="23">
        <x:v>37790</x:v>
      </x:c>
    </x:row>
    <x:row r="1038" spans="3:7" x14ac:dyDescent="0.35">
      <x:c r="C1038" s="3"/>
      <x:c r="F1038" s="56" t="s">
        <x:v>1173</x:v>
      </x:c>
      <x:c r="G1038" s="23">
        <x:v>38099</x:v>
      </x:c>
    </x:row>
    <x:row r="1039" spans="3:7" x14ac:dyDescent="0.35">
      <x:c r="C1039" s="3"/>
      <x:c r="F1039" s="56" t="s">
        <x:v>1174</x:v>
      </x:c>
      <x:c r="G1039" s="23">
        <x:v>38069</x:v>
      </x:c>
    </x:row>
    <x:row r="1040" spans="3:7" x14ac:dyDescent="0.35">
      <x:c r="C1040" s="3"/>
      <x:c r="F1040" s="56" t="s">
        <x:v>1175</x:v>
      </x:c>
      <x:c r="G1040" s="23">
        <x:v>38017</x:v>
      </x:c>
    </x:row>
    <x:row r="1041" spans="3:7" x14ac:dyDescent="0.35">
      <x:c r="C1041" s="3"/>
      <x:c r="F1041" s="56" t="s">
        <x:v>1176</x:v>
      </x:c>
      <x:c r="G1041" s="23">
        <x:v>37033</x:v>
      </x:c>
    </x:row>
    <x:row r="1042" spans="3:7" x14ac:dyDescent="0.35">
      <x:c r="C1042" s="3"/>
      <x:c r="F1042" s="56" t="s">
        <x:v>1177</x:v>
      </x:c>
      <x:c r="G1042" s="23">
        <x:v>37457</x:v>
      </x:c>
    </x:row>
    <x:row r="1043" spans="3:7" x14ac:dyDescent="0.35">
      <x:c r="C1043" s="3"/>
      <x:c r="F1043" s="56" t="s">
        <x:v>1178</x:v>
      </x:c>
      <x:c r="G1043" s="23">
        <x:v>37556</x:v>
      </x:c>
    </x:row>
    <x:row r="1044" spans="3:7" x14ac:dyDescent="0.35">
      <x:c r="C1044" s="3"/>
      <x:c r="F1044" s="56" t="s">
        <x:v>1179</x:v>
      </x:c>
      <x:c r="G1044" s="23">
        <x:v>37040</x:v>
      </x:c>
    </x:row>
    <x:row r="1045" spans="3:7" x14ac:dyDescent="0.35">
      <x:c r="C1045" s="3"/>
      <x:c r="F1045" s="56" t="s">
        <x:v>1180</x:v>
      </x:c>
      <x:c r="G1045" s="23">
        <x:v>36994</x:v>
      </x:c>
    </x:row>
    <x:row r="1046" spans="3:7" x14ac:dyDescent="0.35">
      <x:c r="C1046" s="3"/>
      <x:c r="F1046" s="56" t="s">
        <x:v>1181</x:v>
      </x:c>
      <x:c r="G1046" s="23">
        <x:v>37886</x:v>
      </x:c>
    </x:row>
    <x:row r="1047" spans="3:7" x14ac:dyDescent="0.35">
      <x:c r="C1047" s="3"/>
      <x:c r="F1047" s="56" t="s">
        <x:v>1182</x:v>
      </x:c>
      <x:c r="G1047" s="23">
        <x:v>37587</x:v>
      </x:c>
    </x:row>
    <x:row r="1048" spans="3:7" x14ac:dyDescent="0.35">
      <x:c r="C1048" s="3"/>
      <x:c r="F1048" s="56" t="s">
        <x:v>1183</x:v>
      </x:c>
      <x:c r="G1048" s="23">
        <x:v>38035</x:v>
      </x:c>
    </x:row>
    <x:row r="1049" spans="3:7" x14ac:dyDescent="0.35">
      <x:c r="C1049" s="3"/>
      <x:c r="F1049" s="56" t="s">
        <x:v>1184</x:v>
      </x:c>
      <x:c r="G1049" s="23">
        <x:v>37608</x:v>
      </x:c>
    </x:row>
    <x:row r="1050" spans="3:7" x14ac:dyDescent="0.35">
      <x:c r="C1050" s="3"/>
      <x:c r="F1050" s="56" t="s">
        <x:v>1185</x:v>
      </x:c>
      <x:c r="G1050" s="23">
        <x:v>38118</x:v>
      </x:c>
    </x:row>
    <x:row r="1051" spans="3:7" x14ac:dyDescent="0.35">
      <x:c r="C1051" s="3"/>
      <x:c r="F1051" s="56" t="s">
        <x:v>1186</x:v>
      </x:c>
      <x:c r="G1051" s="23">
        <x:v>38118</x:v>
      </x:c>
    </x:row>
    <x:row r="1052" spans="3:7" x14ac:dyDescent="0.35">
      <x:c r="C1052" s="3"/>
      <x:c r="F1052" s="56" t="s">
        <x:v>1187</x:v>
      </x:c>
      <x:c r="G1052" s="23">
        <x:v>38243</x:v>
      </x:c>
    </x:row>
    <x:row r="1053" spans="3:7" x14ac:dyDescent="0.35">
      <x:c r="C1053" s="3"/>
      <x:c r="F1053" s="56" t="s">
        <x:v>1188</x:v>
      </x:c>
      <x:c r="G1053" s="23">
        <x:v>38245</x:v>
      </x:c>
    </x:row>
    <x:row r="1054" spans="3:7" x14ac:dyDescent="0.35">
      <x:c r="C1054" s="3"/>
      <x:c r="F1054" s="56" t="s">
        <x:v>1189</x:v>
      </x:c>
      <x:c r="G1054" s="23">
        <x:v>37754</x:v>
      </x:c>
    </x:row>
    <x:row r="1055" spans="3:7" x14ac:dyDescent="0.35">
      <x:c r="C1055" s="3"/>
      <x:c r="F1055" s="56" t="s">
        <x:v>1190</x:v>
      </x:c>
      <x:c r="G1055" s="23">
        <x:v>37042</x:v>
      </x:c>
    </x:row>
    <x:row r="1056" spans="3:7" x14ac:dyDescent="0.35">
      <x:c r="C1056" s="3"/>
      <x:c r="F1056" s="56" t="s">
        <x:v>1191</x:v>
      </x:c>
      <x:c r="G1056" s="23">
        <x:v>37971</x:v>
      </x:c>
    </x:row>
    <x:row r="1057" spans="3:7" x14ac:dyDescent="0.35">
      <x:c r="C1057" s="3"/>
      <x:c r="F1057" s="56" t="s">
        <x:v>1192</x:v>
      </x:c>
      <x:c r="G1057" s="23">
        <x:v>37160</x:v>
      </x:c>
    </x:row>
    <x:row r="1058" spans="3:7" x14ac:dyDescent="0.35">
      <x:c r="C1058" s="3"/>
      <x:c r="F1058" s="56" t="s">
        <x:v>1193</x:v>
      </x:c>
      <x:c r="G1058" s="23">
        <x:v>37931</x:v>
      </x:c>
    </x:row>
    <x:row r="1059" spans="3:7" x14ac:dyDescent="0.35">
      <x:c r="C1059" s="3"/>
      <x:c r="F1059" s="56" t="s">
        <x:v>1194</x:v>
      </x:c>
      <x:c r="G1059" s="23">
        <x:v>37121</x:v>
      </x:c>
    </x:row>
    <x:row r="1060" spans="3:7" x14ac:dyDescent="0.35">
      <x:c r="C1060" s="3"/>
      <x:c r="F1060" s="56" t="s">
        <x:v>1195</x:v>
      </x:c>
      <x:c r="G1060" s="23">
        <x:v>37917</x:v>
      </x:c>
    </x:row>
    <x:row r="1061" spans="3:7" x14ac:dyDescent="0.35">
      <x:c r="C1061" s="3"/>
      <x:c r="F1061" s="56" t="s">
        <x:v>1196</x:v>
      </x:c>
      <x:c r="G1061" s="23">
        <x:v>38175</x:v>
      </x:c>
    </x:row>
    <x:row r="1062" spans="3:7" x14ac:dyDescent="0.35">
      <x:c r="C1062" s="3"/>
      <x:c r="F1062" s="56" t="s">
        <x:v>1197</x:v>
      </x:c>
      <x:c r="G1062" s="23">
        <x:v>37635</x:v>
      </x:c>
    </x:row>
    <x:row r="1063" spans="3:7" x14ac:dyDescent="0.35">
      <x:c r="C1063" s="3"/>
      <x:c r="F1063" s="56" t="s">
        <x:v>1198</x:v>
      </x:c>
      <x:c r="G1063" s="23">
        <x:v>37669</x:v>
      </x:c>
    </x:row>
    <x:row r="1064" spans="3:7" x14ac:dyDescent="0.35">
      <x:c r="C1064" s="3"/>
      <x:c r="F1064" s="56" t="s">
        <x:v>1199</x:v>
      </x:c>
      <x:c r="G1064" s="23">
        <x:v>37324</x:v>
      </x:c>
    </x:row>
    <x:row r="1065" spans="3:7" x14ac:dyDescent="0.35">
      <x:c r="C1065" s="3"/>
      <x:c r="F1065" s="56" t="s">
        <x:v>1200</x:v>
      </x:c>
      <x:c r="G1065" s="23">
        <x:v>37127</x:v>
      </x:c>
    </x:row>
    <x:row r="1066" spans="3:7" x14ac:dyDescent="0.35">
      <x:c r="C1066" s="3"/>
      <x:c r="F1066" s="56" t="s">
        <x:v>1201</x:v>
      </x:c>
      <x:c r="G1066" s="23">
        <x:v>38169</x:v>
      </x:c>
    </x:row>
    <x:row r="1067" spans="3:7" x14ac:dyDescent="0.35">
      <x:c r="C1067" s="3"/>
      <x:c r="F1067" s="56" t="s">
        <x:v>1202</x:v>
      </x:c>
      <x:c r="G1067" s="23">
        <x:v>37804</x:v>
      </x:c>
    </x:row>
    <x:row r="1068" spans="3:7" x14ac:dyDescent="0.35">
      <x:c r="C1068" s="3"/>
      <x:c r="F1068" s="56" t="s">
        <x:v>1203</x:v>
      </x:c>
      <x:c r="G1068" s="23">
        <x:v>37458</x:v>
      </x:c>
    </x:row>
    <x:row r="1069" spans="3:7" x14ac:dyDescent="0.35">
      <x:c r="C1069" s="3"/>
      <x:c r="F1069" s="56" t="s">
        <x:v>1204</x:v>
      </x:c>
      <x:c r="G1069" s="23">
        <x:v>37926</x:v>
      </x:c>
    </x:row>
    <x:row r="1070" spans="3:7" x14ac:dyDescent="0.35">
      <x:c r="C1070" s="3"/>
      <x:c r="F1070" s="56" t="s">
        <x:v>1205</x:v>
      </x:c>
      <x:c r="G1070" s="23">
        <x:v>37471</x:v>
      </x:c>
    </x:row>
    <x:row r="1071" spans="3:7" x14ac:dyDescent="0.35">
      <x:c r="C1071" s="3"/>
      <x:c r="F1071" s="56" t="s">
        <x:v>1206</x:v>
      </x:c>
      <x:c r="G1071" s="23">
        <x:v>37969</x:v>
      </x:c>
    </x:row>
    <x:row r="1072" spans="3:7" x14ac:dyDescent="0.35">
      <x:c r="C1072" s="3"/>
      <x:c r="F1072" s="56" t="s">
        <x:v>1207</x:v>
      </x:c>
      <x:c r="G1072" s="23">
        <x:v>38228</x:v>
      </x:c>
    </x:row>
    <x:row r="1073" spans="3:7" x14ac:dyDescent="0.35">
      <x:c r="C1073" s="3"/>
      <x:c r="F1073" s="56" t="s">
        <x:v>1208</x:v>
      </x:c>
      <x:c r="G1073" s="23">
        <x:v>38290</x:v>
      </x:c>
    </x:row>
    <x:row r="1074" spans="3:7" x14ac:dyDescent="0.35">
      <x:c r="C1074" s="3"/>
      <x:c r="F1074" s="56" t="s">
        <x:v>1209</x:v>
      </x:c>
      <x:c r="G1074" s="23">
        <x:v>38028</x:v>
      </x:c>
    </x:row>
    <x:row r="1075" spans="3:7" x14ac:dyDescent="0.35">
      <x:c r="C1075" s="3"/>
      <x:c r="F1075" s="56" t="s">
        <x:v>1210</x:v>
      </x:c>
      <x:c r="G1075" s="23">
        <x:v>37278</x:v>
      </x:c>
    </x:row>
    <x:row r="1076" spans="3:7" x14ac:dyDescent="0.35">
      <x:c r="C1076" s="3"/>
      <x:c r="F1076" s="56" t="s">
        <x:v>1211</x:v>
      </x:c>
      <x:c r="G1076" s="23">
        <x:v>37624</x:v>
      </x:c>
    </x:row>
    <x:row r="1077" spans="3:7" x14ac:dyDescent="0.35">
      <x:c r="C1077" s="3"/>
      <x:c r="F1077" s="56" t="s">
        <x:v>1212</x:v>
      </x:c>
      <x:c r="G1077" s="23">
        <x:v>37637</x:v>
      </x:c>
    </x:row>
    <x:row r="1078" spans="3:7" x14ac:dyDescent="0.35">
      <x:c r="C1078" s="3"/>
      <x:c r="F1078" s="56" t="s">
        <x:v>1213</x:v>
      </x:c>
      <x:c r="G1078" s="23">
        <x:v>38082</x:v>
      </x:c>
    </x:row>
    <x:row r="1079" spans="3:7" x14ac:dyDescent="0.35">
      <x:c r="C1079" s="3"/>
      <x:c r="F1079" s="56" t="s">
        <x:v>1214</x:v>
      </x:c>
      <x:c r="G1079" s="23">
        <x:v>37645</x:v>
      </x:c>
    </x:row>
    <x:row r="1080" spans="3:7" x14ac:dyDescent="0.35">
      <x:c r="C1080" s="3"/>
      <x:c r="F1080" s="56" t="s">
        <x:v>1215</x:v>
      </x:c>
      <x:c r="G1080" s="23">
        <x:v>37682</x:v>
      </x:c>
    </x:row>
    <x:row r="1081" spans="3:7" x14ac:dyDescent="0.35">
      <x:c r="C1081" s="3"/>
      <x:c r="F1081" s="56" t="s">
        <x:v>1216</x:v>
      </x:c>
      <x:c r="G1081" s="23">
        <x:v>37050</x:v>
      </x:c>
    </x:row>
    <x:row r="1082" spans="3:7" x14ac:dyDescent="0.35">
      <x:c r="C1082" s="3"/>
      <x:c r="F1082" s="56" t="s">
        <x:v>1217</x:v>
      </x:c>
      <x:c r="G1082" s="23">
        <x:v>38592</x:v>
      </x:c>
    </x:row>
    <x:row r="1083" spans="3:7" x14ac:dyDescent="0.35">
      <x:c r="C1083" s="3"/>
      <x:c r="F1083" s="56" t="s">
        <x:v>1218</x:v>
      </x:c>
      <x:c r="G1083" s="23">
        <x:v>38323</x:v>
      </x:c>
    </x:row>
    <x:row r="1084" spans="3:7" x14ac:dyDescent="0.35">
      <x:c r="C1084" s="3"/>
      <x:c r="F1084" s="56" t="s">
        <x:v>1219</x:v>
      </x:c>
      <x:c r="G1084" s="23">
        <x:v>36996</x:v>
      </x:c>
    </x:row>
    <x:row r="1085" spans="3:7" x14ac:dyDescent="0.35">
      <x:c r="C1085" s="3"/>
      <x:c r="F1085" s="56" t="s">
        <x:v>1220</x:v>
      </x:c>
      <x:c r="G1085" s="23">
        <x:v>38193</x:v>
      </x:c>
    </x:row>
    <x:row r="1086" spans="3:7" x14ac:dyDescent="0.35">
      <x:c r="C1086" s="3"/>
      <x:c r="F1086" s="56" t="s">
        <x:v>1221</x:v>
      </x:c>
      <x:c r="G1086" s="23">
        <x:v>37019</x:v>
      </x:c>
    </x:row>
    <x:row r="1087" spans="3:7" x14ac:dyDescent="0.35">
      <x:c r="C1087" s="3"/>
      <x:c r="F1087" s="56" t="s">
        <x:v>1222</x:v>
      </x:c>
      <x:c r="G1087" s="23">
        <x:v>37036</x:v>
      </x:c>
    </x:row>
    <x:row r="1088" spans="3:7" x14ac:dyDescent="0.35">
      <x:c r="C1088" s="3"/>
      <x:c r="F1088" s="56" t="s">
        <x:v>1223</x:v>
      </x:c>
      <x:c r="G1088" s="23">
        <x:v>37480</x:v>
      </x:c>
    </x:row>
    <x:row r="1089" spans="3:7" x14ac:dyDescent="0.35">
      <x:c r="C1089" s="3"/>
      <x:c r="F1089" s="56" t="s">
        <x:v>1224</x:v>
      </x:c>
      <x:c r="G1089" s="23">
        <x:v>36940</x:v>
      </x:c>
    </x:row>
    <x:row r="1090" spans="3:7" x14ac:dyDescent="0.35">
      <x:c r="C1090" s="3"/>
      <x:c r="F1090" s="56" t="s">
        <x:v>1225</x:v>
      </x:c>
      <x:c r="G1090" s="23">
        <x:v>38037</x:v>
      </x:c>
    </x:row>
    <x:row r="1091" spans="3:7" x14ac:dyDescent="0.35">
      <x:c r="C1091" s="3"/>
      <x:c r="F1091" s="56" t="s">
        <x:v>1226</x:v>
      </x:c>
      <x:c r="G1091" s="23">
        <x:v>38018</x:v>
      </x:c>
    </x:row>
    <x:row r="1092" spans="3:7" x14ac:dyDescent="0.35">
      <x:c r="C1092" s="3"/>
      <x:c r="F1092" s="56" t="s">
        <x:v>1227</x:v>
      </x:c>
      <x:c r="G1092" s="23">
        <x:v>37257</x:v>
      </x:c>
    </x:row>
    <x:row r="1093" spans="3:7" x14ac:dyDescent="0.35">
      <x:c r="C1093" s="3"/>
      <x:c r="F1093" s="56" t="s">
        <x:v>1228</x:v>
      </x:c>
      <x:c r="G1093" s="23">
        <x:v>37276</x:v>
      </x:c>
    </x:row>
    <x:row r="1094" spans="3:7" x14ac:dyDescent="0.35">
      <x:c r="C1094" s="3"/>
      <x:c r="F1094" s="56" t="s">
        <x:v>1229</x:v>
      </x:c>
      <x:c r="G1094" s="23">
        <x:v>36951</x:v>
      </x:c>
    </x:row>
    <x:row r="1095" spans="3:7" x14ac:dyDescent="0.35">
      <x:c r="C1095" s="3"/>
      <x:c r="F1095" s="56" t="s">
        <x:v>1230</x:v>
      </x:c>
      <x:c r="G1095" s="23">
        <x:v>37511</x:v>
      </x:c>
    </x:row>
    <x:row r="1096" spans="3:7" x14ac:dyDescent="0.35">
      <x:c r="C1096" s="3"/>
      <x:c r="F1096" s="56" t="s">
        <x:v>1231</x:v>
      </x:c>
      <x:c r="G1096" s="23">
        <x:v>37474</x:v>
      </x:c>
    </x:row>
    <x:row r="1097" spans="3:7" x14ac:dyDescent="0.35">
      <x:c r="C1097" s="3"/>
      <x:c r="F1097" s="56" t="s">
        <x:v>1232</x:v>
      </x:c>
      <x:c r="G1097" s="23">
        <x:v>37849</x:v>
      </x:c>
    </x:row>
    <x:row r="1098" spans="3:7" x14ac:dyDescent="0.35">
      <x:c r="C1098" s="3"/>
      <x:c r="F1098" s="56" t="s">
        <x:v>1233</x:v>
      </x:c>
      <x:c r="G1098" s="23">
        <x:v>37355</x:v>
      </x:c>
    </x:row>
    <x:row r="1099" spans="3:7" x14ac:dyDescent="0.35">
      <x:c r="C1099" s="3"/>
      <x:c r="F1099" s="56" t="s">
        <x:v>1234</x:v>
      </x:c>
      <x:c r="G1099" s="23">
        <x:v>35712</x:v>
      </x:c>
    </x:row>
    <x:row r="1100" spans="3:7" x14ac:dyDescent="0.35">
      <x:c r="C1100" s="3"/>
      <x:c r="F1100" s="56" t="s">
        <x:v>1235</x:v>
      </x:c>
      <x:c r="G1100" s="23">
        <x:v>38070</x:v>
      </x:c>
    </x:row>
    <x:row r="1101" spans="3:7" x14ac:dyDescent="0.35">
      <x:c r="C1101" s="3"/>
      <x:c r="F1101" s="56" t="s">
        <x:v>1236</x:v>
      </x:c>
      <x:c r="G1101" s="23">
        <x:v>36967</x:v>
      </x:c>
    </x:row>
    <x:row r="1102" spans="3:7" x14ac:dyDescent="0.35">
      <x:c r="C1102" s="3"/>
      <x:c r="F1102" s="56" t="s">
        <x:v>1237</x:v>
      </x:c>
      <x:c r="G1102" s="23">
        <x:v>38138</x:v>
      </x:c>
    </x:row>
    <x:row r="1103" spans="3:7" x14ac:dyDescent="0.35">
      <x:c r="C1103" s="3"/>
      <x:c r="F1103" s="56" t="s">
        <x:v>1238</x:v>
      </x:c>
      <x:c r="G1103" s="23">
        <x:v>36989</x:v>
      </x:c>
    </x:row>
    <x:row r="1104" spans="3:7" x14ac:dyDescent="0.35">
      <x:c r="C1104" s="3"/>
      <x:c r="F1104" s="56" t="s">
        <x:v>1239</x:v>
      </x:c>
      <x:c r="G1104" s="23">
        <x:v>38007</x:v>
      </x:c>
    </x:row>
    <x:row r="1105" spans="3:7" x14ac:dyDescent="0.35">
      <x:c r="C1105" s="3"/>
      <x:c r="F1105" s="56" t="s">
        <x:v>1240</x:v>
      </x:c>
      <x:c r="G1105" s="23">
        <x:v>38335</x:v>
      </x:c>
    </x:row>
    <x:row r="1106" spans="3:7" x14ac:dyDescent="0.35">
      <x:c r="C1106" s="3"/>
      <x:c r="F1106" s="56" t="s">
        <x:v>1241</x:v>
      </x:c>
      <x:c r="G1106" s="23">
        <x:v>37649</x:v>
      </x:c>
    </x:row>
    <x:row r="1107" spans="3:7" x14ac:dyDescent="0.35">
      <x:c r="C1107" s="3"/>
      <x:c r="F1107" s="56" t="s">
        <x:v>1242</x:v>
      </x:c>
      <x:c r="G1107" s="23">
        <x:v>37819</x:v>
      </x:c>
    </x:row>
    <x:row r="1108" spans="3:7" x14ac:dyDescent="0.35">
      <x:c r="C1108" s="3"/>
      <x:c r="F1108" s="56" t="s">
        <x:v>1243</x:v>
      </x:c>
      <x:c r="G1108" s="23">
        <x:v>37748</x:v>
      </x:c>
    </x:row>
    <x:row r="1109" spans="3:7" x14ac:dyDescent="0.35">
      <x:c r="C1109" s="3"/>
      <x:c r="F1109" s="56" t="s">
        <x:v>1244</x:v>
      </x:c>
      <x:c r="G1109" s="23">
        <x:v>37963</x:v>
      </x:c>
    </x:row>
    <x:row r="1110" spans="3:7" x14ac:dyDescent="0.35">
      <x:c r="C1110" s="3"/>
      <x:c r="F1110" s="56" t="s">
        <x:v>1245</x:v>
      </x:c>
      <x:c r="G1110" s="23">
        <x:v>36951</x:v>
      </x:c>
    </x:row>
    <x:row r="1111" spans="3:7" x14ac:dyDescent="0.35">
      <x:c r="C1111" s="3"/>
      <x:c r="F1111" s="56" t="s">
        <x:v>1246</x:v>
      </x:c>
      <x:c r="G1111" s="23">
        <x:v>37655</x:v>
      </x:c>
    </x:row>
    <x:row r="1112" spans="3:7" x14ac:dyDescent="0.35">
      <x:c r="C1112" s="3"/>
      <x:c r="F1112" s="56" t="s">
        <x:v>1247</x:v>
      </x:c>
      <x:c r="G1112" s="23">
        <x:v>37452</x:v>
      </x:c>
    </x:row>
    <x:row r="1113" spans="3:7" x14ac:dyDescent="0.35">
      <x:c r="C1113" s="3"/>
      <x:c r="F1113" s="56" t="s">
        <x:v>1248</x:v>
      </x:c>
      <x:c r="G1113" s="23">
        <x:v>37326</x:v>
      </x:c>
    </x:row>
    <x:row r="1114" spans="3:7" x14ac:dyDescent="0.35">
      <x:c r="C1114" s="3"/>
      <x:c r="F1114" s="56" t="s">
        <x:v>1249</x:v>
      </x:c>
      <x:c r="G1114" s="23">
        <x:v>37889</x:v>
      </x:c>
    </x:row>
    <x:row r="1115" spans="3:7" x14ac:dyDescent="0.35">
      <x:c r="C1115" s="3"/>
      <x:c r="F1115" s="56" t="s">
        <x:v>1250</x:v>
      </x:c>
      <x:c r="G1115" s="23">
        <x:v>37801</x:v>
      </x:c>
    </x:row>
    <x:row r="1116" spans="3:7" x14ac:dyDescent="0.35">
      <x:c r="C1116" s="3"/>
      <x:c r="F1116" s="56" t="s">
        <x:v>1251</x:v>
      </x:c>
      <x:c r="G1116" s="23">
        <x:v>38348</x:v>
      </x:c>
    </x:row>
    <x:row r="1117" spans="3:7" x14ac:dyDescent="0.35">
      <x:c r="C1117" s="3"/>
      <x:c r="F1117" s="56" t="s">
        <x:v>1252</x:v>
      </x:c>
      <x:c r="G1117" s="23">
        <x:v>38007</x:v>
      </x:c>
    </x:row>
    <x:row r="1118" spans="3:7" x14ac:dyDescent="0.35">
      <x:c r="C1118" s="3"/>
      <x:c r="F1118" s="56" t="s">
        <x:v>1253</x:v>
      </x:c>
      <x:c r="G1118" s="23">
        <x:v>37339</x:v>
      </x:c>
    </x:row>
    <x:row r="1119" spans="3:7" x14ac:dyDescent="0.35">
      <x:c r="C1119" s="3"/>
      <x:c r="F1119" s="56" t="s">
        <x:v>1254</x:v>
      </x:c>
      <x:c r="G1119" s="23">
        <x:v>37416</x:v>
      </x:c>
    </x:row>
    <x:row r="1120" spans="3:7" x14ac:dyDescent="0.35">
      <x:c r="C1120" s="3"/>
      <x:c r="F1120" s="56" t="s">
        <x:v>1255</x:v>
      </x:c>
      <x:c r="G1120" s="23">
        <x:v>38278</x:v>
      </x:c>
    </x:row>
    <x:row r="1121" spans="3:7" x14ac:dyDescent="0.35">
      <x:c r="C1121" s="3"/>
      <x:c r="F1121" s="56" t="s">
        <x:v>1256</x:v>
      </x:c>
      <x:c r="G1121" s="23">
        <x:v>37167</x:v>
      </x:c>
    </x:row>
    <x:row r="1122" spans="3:7" x14ac:dyDescent="0.35">
      <x:c r="C1122" s="3"/>
      <x:c r="F1122" s="56" t="s">
        <x:v>1257</x:v>
      </x:c>
      <x:c r="G1122" s="23">
        <x:v>37198</x:v>
      </x:c>
    </x:row>
    <x:row r="1123" spans="3:7" x14ac:dyDescent="0.35">
      <x:c r="C1123" s="3"/>
      <x:c r="F1123" s="56" t="s">
        <x:v>1258</x:v>
      </x:c>
      <x:c r="G1123" s="23">
        <x:v>36994</x:v>
      </x:c>
    </x:row>
    <x:row r="1124" spans="3:7" x14ac:dyDescent="0.35">
      <x:c r="C1124" s="3"/>
      <x:c r="F1124" s="56" t="s">
        <x:v>1259</x:v>
      </x:c>
      <x:c r="G1124" s="23">
        <x:v>38260</x:v>
      </x:c>
    </x:row>
    <x:row r="1125" spans="3:7" x14ac:dyDescent="0.35">
      <x:c r="C1125" s="3"/>
      <x:c r="F1125" s="56" t="s">
        <x:v>1260</x:v>
      </x:c>
      <x:c r="G1125" s="23">
        <x:v>37696</x:v>
      </x:c>
    </x:row>
    <x:row r="1126" spans="3:7" x14ac:dyDescent="0.35">
      <x:c r="C1126" s="3"/>
      <x:c r="F1126" s="56" t="s">
        <x:v>1261</x:v>
      </x:c>
      <x:c r="G1126" s="23">
        <x:v>37475</x:v>
      </x:c>
    </x:row>
    <x:row r="1127" spans="3:7" x14ac:dyDescent="0.35">
      <x:c r="C1127" s="3"/>
      <x:c r="F1127" s="56" t="s">
        <x:v>1262</x:v>
      </x:c>
      <x:c r="G1127" s="23">
        <x:v>38291</x:v>
      </x:c>
    </x:row>
    <x:row r="1128" spans="3:7" x14ac:dyDescent="0.35">
      <x:c r="C1128" s="3"/>
      <x:c r="F1128" s="56" t="s">
        <x:v>1263</x:v>
      </x:c>
      <x:c r="G1128" s="23">
        <x:v>37905</x:v>
      </x:c>
    </x:row>
    <x:row r="1129" spans="3:7" x14ac:dyDescent="0.35">
      <x:c r="C1129" s="3"/>
      <x:c r="F1129" s="56" t="s">
        <x:v>1264</x:v>
      </x:c>
      <x:c r="G1129" s="23">
        <x:v>37921</x:v>
      </x:c>
    </x:row>
    <x:row r="1130" spans="3:7" x14ac:dyDescent="0.35">
      <x:c r="C1130" s="3"/>
      <x:c r="F1130" s="56" t="s">
        <x:v>1265</x:v>
      </x:c>
      <x:c r="G1130" s="23">
        <x:v>37279</x:v>
      </x:c>
    </x:row>
    <x:row r="1131" spans="3:7" x14ac:dyDescent="0.35">
      <x:c r="C1131" s="3"/>
      <x:c r="F1131" s="56" t="s">
        <x:v>1266</x:v>
      </x:c>
      <x:c r="G1131" s="23">
        <x:v>37522</x:v>
      </x:c>
    </x:row>
    <x:row r="1132" spans="3:7" x14ac:dyDescent="0.35">
      <x:c r="C1132" s="3"/>
      <x:c r="F1132" s="56" t="s">
        <x:v>1267</x:v>
      </x:c>
      <x:c r="G1132" s="23">
        <x:v>37237</x:v>
      </x:c>
    </x:row>
    <x:row r="1133" spans="3:7" x14ac:dyDescent="0.35">
      <x:c r="C1133" s="3"/>
      <x:c r="F1133" s="56" t="s">
        <x:v>1268</x:v>
      </x:c>
      <x:c r="G1133" s="23">
        <x:v>38279</x:v>
      </x:c>
    </x:row>
    <x:row r="1134" spans="3:7" x14ac:dyDescent="0.35">
      <x:c r="C1134" s="3"/>
      <x:c r="F1134" s="56" t="s">
        <x:v>1269</x:v>
      </x:c>
      <x:c r="G1134" s="23">
        <x:v>37580</x:v>
      </x:c>
    </x:row>
    <x:row r="1135" spans="3:7" x14ac:dyDescent="0.35">
      <x:c r="C1135" s="3"/>
      <x:c r="F1135" s="56" t="s">
        <x:v>1270</x:v>
      </x:c>
      <x:c r="G1135" s="23">
        <x:v>37630</x:v>
      </x:c>
    </x:row>
    <x:row r="1136" spans="3:7" x14ac:dyDescent="0.35">
      <x:c r="C1136" s="3"/>
      <x:c r="F1136" s="56" t="s">
        <x:v>1271</x:v>
      </x:c>
      <x:c r="G1136" s="23">
        <x:v>37982</x:v>
      </x:c>
    </x:row>
    <x:row r="1137" spans="3:7" x14ac:dyDescent="0.35">
      <x:c r="C1137" s="3"/>
      <x:c r="F1137" s="56" t="s">
        <x:v>1272</x:v>
      </x:c>
      <x:c r="G1137" s="23">
        <x:v>36997</x:v>
      </x:c>
    </x:row>
    <x:row r="1138" spans="3:7" x14ac:dyDescent="0.35">
      <x:c r="C1138" s="3"/>
      <x:c r="F1138" s="56" t="s">
        <x:v>1273</x:v>
      </x:c>
      <x:c r="G1138" s="23">
        <x:v>38151</x:v>
      </x:c>
    </x:row>
    <x:row r="1139" spans="3:7" x14ac:dyDescent="0.35">
      <x:c r="C1139" s="3"/>
      <x:c r="F1139" s="56" t="s">
        <x:v>1274</x:v>
      </x:c>
      <x:c r="G1139" s="23">
        <x:v>37829</x:v>
      </x:c>
    </x:row>
    <x:row r="1140" spans="3:7" x14ac:dyDescent="0.35">
      <x:c r="C1140" s="3"/>
      <x:c r="F1140" s="56" t="s">
        <x:v>1275</x:v>
      </x:c>
      <x:c r="G1140" s="23">
        <x:v>37869</x:v>
      </x:c>
    </x:row>
    <x:row r="1141" spans="3:7" x14ac:dyDescent="0.35">
      <x:c r="C1141" s="3"/>
      <x:c r="F1141" s="56" t="s">
        <x:v>1276</x:v>
      </x:c>
      <x:c r="G1141" s="23">
        <x:v>38127</x:v>
      </x:c>
    </x:row>
    <x:row r="1142" spans="3:7" x14ac:dyDescent="0.35">
      <x:c r="C1142" s="3"/>
      <x:c r="F1142" s="56" t="s">
        <x:v>1277</x:v>
      </x:c>
      <x:c r="G1142" s="23">
        <x:v>38408</x:v>
      </x:c>
    </x:row>
    <x:row r="1143" spans="3:7" x14ac:dyDescent="0.35">
      <x:c r="C1143" s="3"/>
      <x:c r="F1143" s="56" t="s">
        <x:v>1278</x:v>
      </x:c>
      <x:c r="G1143" s="23">
        <x:v>37819</x:v>
      </x:c>
    </x:row>
    <x:row r="1144" spans="3:7" x14ac:dyDescent="0.35">
      <x:c r="C1144" s="3"/>
      <x:c r="F1144" s="56" t="s">
        <x:v>1279</x:v>
      </x:c>
      <x:c r="G1144" s="23">
        <x:v>38162</x:v>
      </x:c>
    </x:row>
    <x:row r="1145" spans="3:7" x14ac:dyDescent="0.35">
      <x:c r="C1145" s="3"/>
      <x:c r="F1145" s="56" t="s">
        <x:v>1280</x:v>
      </x:c>
      <x:c r="G1145" s="23">
        <x:v>37212</x:v>
      </x:c>
    </x:row>
    <x:row r="1146" spans="3:7" x14ac:dyDescent="0.35">
      <x:c r="C1146" s="3"/>
      <x:c r="F1146" s="56" t="s">
        <x:v>1281</x:v>
      </x:c>
      <x:c r="G1146" s="23">
        <x:v>37577</x:v>
      </x:c>
    </x:row>
    <x:row r="1147" spans="3:7" x14ac:dyDescent="0.35">
      <x:c r="C1147" s="3"/>
      <x:c r="F1147" s="56" t="s">
        <x:v>1282</x:v>
      </x:c>
      <x:c r="G1147" s="23">
        <x:v>37222</x:v>
      </x:c>
    </x:row>
    <x:row r="1148" spans="3:7" x14ac:dyDescent="0.35">
      <x:c r="C1148" s="3"/>
      <x:c r="F1148" s="56" t="s">
        <x:v>1283</x:v>
      </x:c>
      <x:c r="G1148" s="23">
        <x:v>37860</x:v>
      </x:c>
    </x:row>
    <x:row r="1149" spans="3:7" x14ac:dyDescent="0.35">
      <x:c r="C1149" s="3"/>
      <x:c r="F1149" s="56" t="s">
        <x:v>1284</x:v>
      </x:c>
      <x:c r="G1149" s="23">
        <x:v>37847</x:v>
      </x:c>
    </x:row>
    <x:row r="1150" spans="3:7" x14ac:dyDescent="0.35">
      <x:c r="C1150" s="3"/>
      <x:c r="F1150" s="56" t="s">
        <x:v>1285</x:v>
      </x:c>
      <x:c r="G1150" s="23">
        <x:v>37059</x:v>
      </x:c>
    </x:row>
    <x:row r="1151" spans="3:7" x14ac:dyDescent="0.35">
      <x:c r="C1151" s="3"/>
      <x:c r="F1151" s="56" t="s">
        <x:v>1286</x:v>
      </x:c>
      <x:c r="G1151" s="23">
        <x:v>37182</x:v>
      </x:c>
    </x:row>
    <x:row r="1152" spans="3:7" x14ac:dyDescent="0.35">
      <x:c r="C1152" s="3"/>
      <x:c r="F1152" s="56" t="s">
        <x:v>1287</x:v>
      </x:c>
      <x:c r="G1152" s="23">
        <x:v>36899</x:v>
      </x:c>
    </x:row>
    <x:row r="1153" spans="3:7" x14ac:dyDescent="0.35">
      <x:c r="C1153" s="3"/>
      <x:c r="F1153" s="56" t="s">
        <x:v>1288</x:v>
      </x:c>
      <x:c r="G1153" s="23">
        <x:v>37323</x:v>
      </x:c>
    </x:row>
    <x:row r="1154" spans="3:7" x14ac:dyDescent="0.35">
      <x:c r="C1154" s="3"/>
      <x:c r="F1154" s="56" t="s">
        <x:v>1289</x:v>
      </x:c>
      <x:c r="G1154" s="23">
        <x:v>38280</x:v>
      </x:c>
    </x:row>
    <x:row r="1155" spans="3:7" x14ac:dyDescent="0.35">
      <x:c r="C1155" s="3"/>
      <x:c r="F1155" s="56" t="s">
        <x:v>1290</x:v>
      </x:c>
      <x:c r="G1155" s="23">
        <x:v>38170</x:v>
      </x:c>
    </x:row>
    <x:row r="1156" spans="3:7" x14ac:dyDescent="0.35">
      <x:c r="C1156" s="3"/>
      <x:c r="F1156" s="56" t="s">
        <x:v>1291</x:v>
      </x:c>
      <x:c r="G1156" s="23">
        <x:v>37401</x:v>
      </x:c>
    </x:row>
    <x:row r="1157" spans="3:7" x14ac:dyDescent="0.35">
      <x:c r="C1157" s="3"/>
      <x:c r="F1157" s="56" t="s">
        <x:v>1292</x:v>
      </x:c>
      <x:c r="G1157" s="23">
        <x:v>37715</x:v>
      </x:c>
    </x:row>
    <x:row r="1158" spans="3:7" x14ac:dyDescent="0.35">
      <x:c r="C1158" s="3"/>
      <x:c r="F1158" s="56" t="s">
        <x:v>1293</x:v>
      </x:c>
      <x:c r="G1158" s="23">
        <x:v>37194</x:v>
      </x:c>
    </x:row>
    <x:row r="1159" spans="3:7" x14ac:dyDescent="0.35">
      <x:c r="C1159" s="3"/>
      <x:c r="F1159" s="56" t="s">
        <x:v>1294</x:v>
      </x:c>
      <x:c r="G1159" s="23">
        <x:v>37531</x:v>
      </x:c>
    </x:row>
    <x:row r="1160" spans="3:7" x14ac:dyDescent="0.35">
      <x:c r="C1160" s="3"/>
      <x:c r="F1160" s="56" t="s">
        <x:v>1295</x:v>
      </x:c>
      <x:c r="G1160" s="23">
        <x:v>37646</x:v>
      </x:c>
    </x:row>
    <x:row r="1161" spans="3:7" x14ac:dyDescent="0.35">
      <x:c r="C1161" s="3"/>
      <x:c r="F1161" s="56" t="s">
        <x:v>1296</x:v>
      </x:c>
      <x:c r="G1161" s="23">
        <x:v>38300</x:v>
      </x:c>
    </x:row>
    <x:row r="1162" spans="3:7" x14ac:dyDescent="0.35">
      <x:c r="C1162" s="3"/>
      <x:c r="F1162" s="56" t="s">
        <x:v>1297</x:v>
      </x:c>
      <x:c r="G1162" s="23">
        <x:v>37648</x:v>
      </x:c>
    </x:row>
    <x:row r="1163" spans="3:7" x14ac:dyDescent="0.35">
      <x:c r="C1163" s="3"/>
      <x:c r="F1163" s="56" t="s">
        <x:v>1298</x:v>
      </x:c>
      <x:c r="G1163" s="23">
        <x:v>37133</x:v>
      </x:c>
    </x:row>
    <x:row r="1164" spans="3:7" x14ac:dyDescent="0.35">
      <x:c r="C1164" s="3"/>
      <x:c r="F1164" s="56" t="s">
        <x:v>1299</x:v>
      </x:c>
      <x:c r="G1164" s="23">
        <x:v>37707</x:v>
      </x:c>
    </x:row>
    <x:row r="1165" spans="3:7" x14ac:dyDescent="0.35">
      <x:c r="C1165" s="3"/>
      <x:c r="F1165" s="56" t="s">
        <x:v>1300</x:v>
      </x:c>
      <x:c r="G1165" s="23">
        <x:v>37301</x:v>
      </x:c>
    </x:row>
    <x:row r="1166" spans="3:7" x14ac:dyDescent="0.35">
      <x:c r="C1166" s="3"/>
      <x:c r="F1166" s="56" t="s">
        <x:v>1301</x:v>
      </x:c>
      <x:c r="G1166" s="23">
        <x:v>37772</x:v>
      </x:c>
    </x:row>
    <x:row r="1167" spans="3:7" x14ac:dyDescent="0.35">
      <x:c r="C1167" s="3"/>
      <x:c r="F1167" s="56" t="s">
        <x:v>1302</x:v>
      </x:c>
      <x:c r="G1167" s="23">
        <x:v>36920</x:v>
      </x:c>
    </x:row>
    <x:row r="1168" spans="3:7" x14ac:dyDescent="0.35">
      <x:c r="C1168" s="3"/>
      <x:c r="F1168" s="56" t="s">
        <x:v>1303</x:v>
      </x:c>
      <x:c r="G1168" s="23">
        <x:v>36923</x:v>
      </x:c>
    </x:row>
    <x:row r="1169" spans="3:7" x14ac:dyDescent="0.35">
      <x:c r="C1169" s="3"/>
      <x:c r="F1169" s="56" t="s">
        <x:v>1304</x:v>
      </x:c>
      <x:c r="G1169" s="23">
        <x:v>38359</x:v>
      </x:c>
    </x:row>
    <x:row r="1170" spans="3:7" x14ac:dyDescent="0.35">
      <x:c r="C1170" s="3"/>
      <x:c r="F1170" s="56" t="s">
        <x:v>1305</x:v>
      </x:c>
      <x:c r="G1170" s="23">
        <x:v>37440</x:v>
      </x:c>
    </x:row>
    <x:row r="1171" spans="3:7" x14ac:dyDescent="0.35">
      <x:c r="C1171" s="3"/>
      <x:c r="F1171" s="56" t="s">
        <x:v>1306</x:v>
      </x:c>
      <x:c r="G1171" s="23">
        <x:v>38141</x:v>
      </x:c>
    </x:row>
    <x:row r="1172" spans="3:7" x14ac:dyDescent="0.35">
      <x:c r="C1172" s="3"/>
      <x:c r="F1172" s="56" t="s">
        <x:v>1307</x:v>
      </x:c>
      <x:c r="G1172" s="23">
        <x:v>37402</x:v>
      </x:c>
    </x:row>
    <x:row r="1173" spans="3:7" x14ac:dyDescent="0.35">
      <x:c r="C1173" s="3"/>
      <x:c r="F1173" s="56" t="s">
        <x:v>1308</x:v>
      </x:c>
      <x:c r="G1173" s="23">
        <x:v>37590</x:v>
      </x:c>
    </x:row>
    <x:row r="1174" spans="3:7" x14ac:dyDescent="0.35">
      <x:c r="C1174" s="3"/>
      <x:c r="F1174" s="56" t="s">
        <x:v>1309</x:v>
      </x:c>
      <x:c r="G1174" s="23">
        <x:v>37359</x:v>
      </x:c>
    </x:row>
    <x:row r="1175" spans="3:7" x14ac:dyDescent="0.35">
      <x:c r="C1175" s="3"/>
      <x:c r="F1175" s="56" t="s">
        <x:v>1310</x:v>
      </x:c>
      <x:c r="G1175" s="23">
        <x:v>37061</x:v>
      </x:c>
    </x:row>
    <x:row r="1176" spans="3:7" x14ac:dyDescent="0.35">
      <x:c r="C1176" s="3"/>
      <x:c r="F1176" s="56" t="s">
        <x:v>1311</x:v>
      </x:c>
      <x:c r="G1176" s="23">
        <x:v>38018</x:v>
      </x:c>
    </x:row>
    <x:row r="1177" spans="3:7" x14ac:dyDescent="0.35">
      <x:c r="C1177" s="3"/>
      <x:c r="F1177" s="56" t="s">
        <x:v>1312</x:v>
      </x:c>
      <x:c r="G1177" s="23">
        <x:v>38049</x:v>
      </x:c>
    </x:row>
    <x:row r="1178" spans="3:7" x14ac:dyDescent="0.35">
      <x:c r="C1178" s="3"/>
      <x:c r="F1178" s="56" t="s">
        <x:v>1313</x:v>
      </x:c>
      <x:c r="G1178" s="23">
        <x:v>37048</x:v>
      </x:c>
    </x:row>
    <x:row r="1179" spans="3:7" x14ac:dyDescent="0.35">
      <x:c r="C1179" s="3"/>
      <x:c r="F1179" s="56" t="s">
        <x:v>1314</x:v>
      </x:c>
      <x:c r="G1179" s="23">
        <x:v>38211</x:v>
      </x:c>
    </x:row>
    <x:row r="1180" spans="3:7" x14ac:dyDescent="0.35">
      <x:c r="C1180" s="3"/>
      <x:c r="F1180" s="56" t="s">
        <x:v>1315</x:v>
      </x:c>
      <x:c r="G1180" s="23">
        <x:v>37352</x:v>
      </x:c>
    </x:row>
    <x:row r="1181" spans="3:7" x14ac:dyDescent="0.35">
      <x:c r="C1181" s="3"/>
      <x:c r="F1181" s="56" t="s">
        <x:v>1316</x:v>
      </x:c>
      <x:c r="G1181" s="23">
        <x:v>36992</x:v>
      </x:c>
    </x:row>
    <x:row r="1182" spans="3:7" x14ac:dyDescent="0.35">
      <x:c r="C1182" s="3"/>
      <x:c r="F1182" s="56" t="s">
        <x:v>1317</x:v>
      </x:c>
      <x:c r="G1182" s="23">
        <x:v>37533</x:v>
      </x:c>
    </x:row>
    <x:row r="1183" spans="3:7" x14ac:dyDescent="0.35">
      <x:c r="C1183" s="3"/>
      <x:c r="F1183" s="56" t="s">
        <x:v>1318</x:v>
      </x:c>
      <x:c r="G1183" s="23">
        <x:v>38234</x:v>
      </x:c>
    </x:row>
    <x:row r="1184" spans="3:7" x14ac:dyDescent="0.35">
      <x:c r="C1184" s="3"/>
      <x:c r="F1184" s="56" t="s">
        <x:v>1319</x:v>
      </x:c>
      <x:c r="G1184" s="23">
        <x:v>38284</x:v>
      </x:c>
    </x:row>
    <x:row r="1185" spans="3:7" x14ac:dyDescent="0.35">
      <x:c r="C1185" s="3"/>
      <x:c r="F1185" s="56" t="s">
        <x:v>1320</x:v>
      </x:c>
      <x:c r="G1185" s="23">
        <x:v>37539</x:v>
      </x:c>
    </x:row>
    <x:row r="1186" spans="3:7" x14ac:dyDescent="0.35">
      <x:c r="C1186" s="3"/>
      <x:c r="F1186" s="56" t="s">
        <x:v>1321</x:v>
      </x:c>
      <x:c r="G1186" s="23">
        <x:v>37955</x:v>
      </x:c>
    </x:row>
    <x:row r="1187" spans="3:7" x14ac:dyDescent="0.35">
      <x:c r="C1187" s="3"/>
      <x:c r="F1187" s="56" t="s">
        <x:v>1322</x:v>
      </x:c>
      <x:c r="G1187" s="23">
        <x:v>38306</x:v>
      </x:c>
    </x:row>
    <x:row r="1188" spans="3:7" x14ac:dyDescent="0.35">
      <x:c r="C1188" s="3"/>
      <x:c r="F1188" s="56" t="s">
        <x:v>1323</x:v>
      </x:c>
      <x:c r="G1188" s="23">
        <x:v>36983</x:v>
      </x:c>
    </x:row>
    <x:row r="1189" spans="3:7" x14ac:dyDescent="0.35">
      <x:c r="C1189" s="3"/>
      <x:c r="F1189" s="56" t="s">
        <x:v>1324</x:v>
      </x:c>
      <x:c r="G1189" s="23">
        <x:v>36995</x:v>
      </x:c>
    </x:row>
    <x:row r="1190" spans="3:7" x14ac:dyDescent="0.35">
      <x:c r="C1190" s="3"/>
      <x:c r="F1190" s="56" t="s">
        <x:v>1325</x:v>
      </x:c>
      <x:c r="G1190" s="23">
        <x:v>38093</x:v>
      </x:c>
    </x:row>
    <x:row r="1191" spans="3:7" x14ac:dyDescent="0.35">
      <x:c r="C1191" s="3"/>
      <x:c r="F1191" s="56" t="s">
        <x:v>1326</x:v>
      </x:c>
      <x:c r="G1191" s="23">
        <x:v>38175</x:v>
      </x:c>
    </x:row>
    <x:row r="1192" spans="3:7" x14ac:dyDescent="0.35">
      <x:c r="C1192" s="3"/>
      <x:c r="F1192" s="56" t="s">
        <x:v>1327</x:v>
      </x:c>
      <x:c r="G1192" s="23">
        <x:v>38346</x:v>
      </x:c>
    </x:row>
    <x:row r="1193" spans="3:7" x14ac:dyDescent="0.35">
      <x:c r="C1193" s="3"/>
      <x:c r="F1193" s="56" t="s">
        <x:v>1328</x:v>
      </x:c>
      <x:c r="G1193" s="23">
        <x:v>37011</x:v>
      </x:c>
    </x:row>
    <x:row r="1194" spans="3:7" x14ac:dyDescent="0.35">
      <x:c r="C1194" s="3"/>
      <x:c r="F1194" s="56" t="s">
        <x:v>1329</x:v>
      </x:c>
      <x:c r="G1194" s="23">
        <x:v>37928</x:v>
      </x:c>
    </x:row>
    <x:row r="1195" spans="3:7" x14ac:dyDescent="0.35">
      <x:c r="C1195" s="3"/>
      <x:c r="F1195" s="56" t="s">
        <x:v>1330</x:v>
      </x:c>
      <x:c r="G1195" s="23">
        <x:v>38330</x:v>
      </x:c>
    </x:row>
    <x:row r="1196" spans="3:7" x14ac:dyDescent="0.35">
      <x:c r="C1196" s="3"/>
      <x:c r="F1196" s="56" t="s">
        <x:v>1331</x:v>
      </x:c>
      <x:c r="G1196" s="23">
        <x:v>37239</x:v>
      </x:c>
    </x:row>
    <x:row r="1197" spans="3:7" x14ac:dyDescent="0.35">
      <x:c r="C1197" s="3"/>
      <x:c r="F1197" s="56" t="s">
        <x:v>1332</x:v>
      </x:c>
      <x:c r="G1197" s="23">
        <x:v>38088</x:v>
      </x:c>
    </x:row>
    <x:row r="1198" spans="3:7" x14ac:dyDescent="0.35">
      <x:c r="C1198" s="3"/>
      <x:c r="F1198" s="56" t="s">
        <x:v>1333</x:v>
      </x:c>
      <x:c r="G1198" s="23">
        <x:v>37804</x:v>
      </x:c>
    </x:row>
    <x:row r="1199" spans="3:7" x14ac:dyDescent="0.35">
      <x:c r="C1199" s="3"/>
      <x:c r="F1199" s="56" t="s">
        <x:v>1334</x:v>
      </x:c>
      <x:c r="G1199" s="23">
        <x:v>37288</x:v>
      </x:c>
    </x:row>
    <x:row r="1200" spans="3:7" x14ac:dyDescent="0.35">
      <x:c r="C1200" s="3"/>
      <x:c r="F1200" s="56" t="s">
        <x:v>1335</x:v>
      </x:c>
      <x:c r="G1200" s="23">
        <x:v>37363</x:v>
      </x:c>
    </x:row>
    <x:row r="1201" spans="3:7" x14ac:dyDescent="0.35">
      <x:c r="C1201" s="3"/>
      <x:c r="F1201" s="56" t="s">
        <x:v>1336</x:v>
      </x:c>
      <x:c r="G1201" s="23">
        <x:v>37665</x:v>
      </x:c>
    </x:row>
    <x:row r="1202" spans="3:7" x14ac:dyDescent="0.35">
      <x:c r="C1202" s="3"/>
      <x:c r="F1202" s="56" t="s">
        <x:v>1337</x:v>
      </x:c>
      <x:c r="G1202" s="23">
        <x:v>37398</x:v>
      </x:c>
    </x:row>
    <x:row r="1203" spans="3:7" x14ac:dyDescent="0.35">
      <x:c r="C1203" s="3"/>
      <x:c r="F1203" s="56" t="s">
        <x:v>1338</x:v>
      </x:c>
      <x:c r="G1203" s="23">
        <x:v>38196</x:v>
      </x:c>
    </x:row>
    <x:row r="1204" spans="3:7" x14ac:dyDescent="0.35">
      <x:c r="C1204" s="3"/>
      <x:c r="F1204" s="56" t="s">
        <x:v>1339</x:v>
      </x:c>
      <x:c r="G1204" s="23">
        <x:v>37910</x:v>
      </x:c>
    </x:row>
    <x:row r="1205" spans="3:7" x14ac:dyDescent="0.35">
      <x:c r="C1205" s="3"/>
      <x:c r="F1205" s="56" t="s">
        <x:v>1340</x:v>
      </x:c>
      <x:c r="G1205" s="23">
        <x:v>37119</x:v>
      </x:c>
    </x:row>
    <x:row r="1206" spans="3:7" x14ac:dyDescent="0.35">
      <x:c r="C1206" s="3"/>
      <x:c r="F1206" s="56" t="s">
        <x:v>1341</x:v>
      </x:c>
      <x:c r="G1206" s="23">
        <x:v>37552</x:v>
      </x:c>
    </x:row>
    <x:row r="1207" spans="3:7" x14ac:dyDescent="0.35">
      <x:c r="C1207" s="3"/>
      <x:c r="F1207" s="56" t="s">
        <x:v>1342</x:v>
      </x:c>
      <x:c r="G1207" s="23">
        <x:v>36935</x:v>
      </x:c>
    </x:row>
    <x:row r="1208" spans="3:7" x14ac:dyDescent="0.35">
      <x:c r="C1208" s="3"/>
      <x:c r="F1208" s="56" t="s">
        <x:v>1343</x:v>
      </x:c>
      <x:c r="G1208" s="23">
        <x:v>37269</x:v>
      </x:c>
    </x:row>
    <x:row r="1209" spans="3:7" x14ac:dyDescent="0.35">
      <x:c r="C1209" s="3"/>
      <x:c r="F1209" s="56" t="s">
        <x:v>1344</x:v>
      </x:c>
      <x:c r="G1209" s="23">
        <x:v>37674</x:v>
      </x:c>
    </x:row>
    <x:row r="1210" spans="3:7" x14ac:dyDescent="0.35">
      <x:c r="C1210" s="3"/>
      <x:c r="F1210" s="56" t="s">
        <x:v>1345</x:v>
      </x:c>
      <x:c r="G1210" s="23">
        <x:v>37171</x:v>
      </x:c>
    </x:row>
    <x:row r="1211" spans="3:7" x14ac:dyDescent="0.35">
      <x:c r="C1211" s="3"/>
      <x:c r="F1211" s="56" t="s">
        <x:v>1346</x:v>
      </x:c>
      <x:c r="G1211" s="23">
        <x:v>37533</x:v>
      </x:c>
    </x:row>
    <x:row r="1212" spans="3:7" x14ac:dyDescent="0.35">
      <x:c r="C1212" s="3"/>
      <x:c r="F1212" s="56" t="s">
        <x:v>1347</x:v>
      </x:c>
      <x:c r="G1212" s="23">
        <x:v>37991</x:v>
      </x:c>
    </x:row>
    <x:row r="1213" spans="3:7" x14ac:dyDescent="0.35">
      <x:c r="C1213" s="3"/>
      <x:c r="F1213" s="56" t="s">
        <x:v>1348</x:v>
      </x:c>
      <x:c r="G1213" s="23">
        <x:v>37669</x:v>
      </x:c>
    </x:row>
    <x:row r="1214" spans="3:7" x14ac:dyDescent="0.35">
      <x:c r="C1214" s="3"/>
      <x:c r="F1214" s="56" t="s">
        <x:v>1349</x:v>
      </x:c>
      <x:c r="G1214" s="23">
        <x:v>38009</x:v>
      </x:c>
    </x:row>
    <x:row r="1215" spans="3:7" x14ac:dyDescent="0.35">
      <x:c r="C1215" s="3"/>
      <x:c r="F1215" s="56" t="s">
        <x:v>1350</x:v>
      </x:c>
      <x:c r="G1215" s="23">
        <x:v>37290</x:v>
      </x:c>
    </x:row>
    <x:row r="1216" spans="3:7" x14ac:dyDescent="0.35">
      <x:c r="C1216" s="3"/>
      <x:c r="F1216" s="56" t="s">
        <x:v>1351</x:v>
      </x:c>
      <x:c r="G1216" s="23">
        <x:v>37971</x:v>
      </x:c>
    </x:row>
    <x:row r="1217" spans="3:7" x14ac:dyDescent="0.35">
      <x:c r="C1217" s="3"/>
      <x:c r="F1217" s="56" t="s">
        <x:v>1352</x:v>
      </x:c>
      <x:c r="G1217" s="23">
        <x:v>37008</x:v>
      </x:c>
    </x:row>
    <x:row r="1218" spans="3:7" x14ac:dyDescent="0.35">
      <x:c r="C1218" s="3"/>
      <x:c r="F1218" s="56" t="s">
        <x:v>1353</x:v>
      </x:c>
      <x:c r="G1218" s="23">
        <x:v>38119</x:v>
      </x:c>
    </x:row>
    <x:row r="1219" spans="3:7" x14ac:dyDescent="0.35">
      <x:c r="C1219" s="3"/>
      <x:c r="F1219" s="56" t="s">
        <x:v>1354</x:v>
      </x:c>
      <x:c r="G1219" s="23">
        <x:v>36941</x:v>
      </x:c>
    </x:row>
    <x:row r="1220" spans="3:7" x14ac:dyDescent="0.35">
      <x:c r="C1220" s="3"/>
      <x:c r="F1220" s="56" t="s">
        <x:v>1355</x:v>
      </x:c>
      <x:c r="G1220" s="23">
        <x:v>37308</x:v>
      </x:c>
    </x:row>
    <x:row r="1221" spans="3:7" x14ac:dyDescent="0.35">
      <x:c r="C1221" s="3"/>
      <x:c r="F1221" s="56" t="s">
        <x:v>1356</x:v>
      </x:c>
      <x:c r="G1221" s="23">
        <x:v>38248</x:v>
      </x:c>
    </x:row>
    <x:row r="1222" spans="3:7" x14ac:dyDescent="0.35">
      <x:c r="C1222" s="3"/>
      <x:c r="F1222" s="56" t="s">
        <x:v>1357</x:v>
      </x:c>
      <x:c r="G1222" s="23">
        <x:v>37187</x:v>
      </x:c>
    </x:row>
    <x:row r="1223" spans="3:7" x14ac:dyDescent="0.35">
      <x:c r="C1223" s="3"/>
      <x:c r="F1223" s="56" t="s">
        <x:v>1358</x:v>
      </x:c>
      <x:c r="G1223" s="23">
        <x:v>37639</x:v>
      </x:c>
    </x:row>
    <x:row r="1224" spans="3:7" x14ac:dyDescent="0.35">
      <x:c r="C1224" s="3"/>
      <x:c r="F1224" s="56" t="s">
        <x:v>1359</x:v>
      </x:c>
      <x:c r="G1224" s="23">
        <x:v>37139</x:v>
      </x:c>
    </x:row>
    <x:row r="1225" spans="3:7" x14ac:dyDescent="0.35">
      <x:c r="C1225" s="3"/>
      <x:c r="F1225" s="56" t="s">
        <x:v>1360</x:v>
      </x:c>
      <x:c r="G1225" s="23">
        <x:v>38227</x:v>
      </x:c>
    </x:row>
    <x:row r="1226" spans="3:7" x14ac:dyDescent="0.35">
      <x:c r="C1226" s="3"/>
      <x:c r="F1226" s="56" t="s">
        <x:v>1361</x:v>
      </x:c>
      <x:c r="G1226" s="23">
        <x:v>38148</x:v>
      </x:c>
    </x:row>
    <x:row r="1227" spans="3:7" x14ac:dyDescent="0.35">
      <x:c r="C1227" s="3"/>
      <x:c r="F1227" s="56" t="s">
        <x:v>1362</x:v>
      </x:c>
      <x:c r="G1227" s="23">
        <x:v>37849</x:v>
      </x:c>
    </x:row>
    <x:row r="1228" spans="3:7" x14ac:dyDescent="0.35">
      <x:c r="C1228" s="3"/>
      <x:c r="F1228" s="56" t="s">
        <x:v>1363</x:v>
      </x:c>
      <x:c r="G1228" s="23">
        <x:v>37724</x:v>
      </x:c>
    </x:row>
    <x:row r="1229" spans="3:7" x14ac:dyDescent="0.35">
      <x:c r="C1229" s="3"/>
      <x:c r="F1229" s="56" t="s">
        <x:v>1364</x:v>
      </x:c>
      <x:c r="G1229" s="23">
        <x:v>37817</x:v>
      </x:c>
    </x:row>
    <x:row r="1230" spans="3:7" x14ac:dyDescent="0.35">
      <x:c r="C1230" s="3"/>
      <x:c r="F1230" s="56" t="s">
        <x:v>1365</x:v>
      </x:c>
      <x:c r="G1230" s="23">
        <x:v>37822</x:v>
      </x:c>
    </x:row>
    <x:row r="1231" spans="3:7" x14ac:dyDescent="0.35">
      <x:c r="C1231" s="3"/>
      <x:c r="F1231" s="56" t="s">
        <x:v>1366</x:v>
      </x:c>
      <x:c r="G1231" s="23">
        <x:v>38285</x:v>
      </x:c>
    </x:row>
    <x:row r="1232" spans="3:7" x14ac:dyDescent="0.35">
      <x:c r="C1232" s="3"/>
      <x:c r="F1232" s="56" t="s">
        <x:v>1367</x:v>
      </x:c>
      <x:c r="G1232" s="23">
        <x:v>37073</x:v>
      </x:c>
    </x:row>
    <x:row r="1233" spans="3:7" x14ac:dyDescent="0.35">
      <x:c r="C1233" s="3"/>
      <x:c r="F1233" s="56" t="s">
        <x:v>1368</x:v>
      </x:c>
      <x:c r="G1233" s="23">
        <x:v>37773</x:v>
      </x:c>
    </x:row>
    <x:row r="1234" spans="3:7" x14ac:dyDescent="0.35">
      <x:c r="C1234" s="3"/>
      <x:c r="F1234" s="56" t="s">
        <x:v>1369</x:v>
      </x:c>
      <x:c r="G1234" s="23">
        <x:v>37356</x:v>
      </x:c>
    </x:row>
    <x:row r="1235" spans="3:7" x14ac:dyDescent="0.35">
      <x:c r="C1235" s="3"/>
      <x:c r="F1235" s="56" t="s">
        <x:v>1370</x:v>
      </x:c>
      <x:c r="G1235" s="23">
        <x:v>38056</x:v>
      </x:c>
    </x:row>
    <x:row r="1236" spans="3:7" x14ac:dyDescent="0.35">
      <x:c r="C1236" s="3"/>
      <x:c r="F1236" s="56" t="s">
        <x:v>1371</x:v>
      </x:c>
      <x:c r="G1236" s="23">
        <x:v>38150</x:v>
      </x:c>
    </x:row>
    <x:row r="1237" spans="3:7" x14ac:dyDescent="0.35">
      <x:c r="C1237" s="3"/>
      <x:c r="F1237" s="56" t="s">
        <x:v>1372</x:v>
      </x:c>
      <x:c r="G1237" s="23">
        <x:v>37659</x:v>
      </x:c>
    </x:row>
    <x:row r="1238" spans="3:7" x14ac:dyDescent="0.35">
      <x:c r="C1238" s="3"/>
      <x:c r="F1238" s="56" t="s">
        <x:v>1373</x:v>
      </x:c>
      <x:c r="G1238" s="23">
        <x:v>37677</x:v>
      </x:c>
    </x:row>
    <x:row r="1239" spans="3:7" x14ac:dyDescent="0.35">
      <x:c r="C1239" s="3"/>
      <x:c r="F1239" s="56" t="s">
        <x:v>1374</x:v>
      </x:c>
      <x:c r="G1239" s="23">
        <x:v>38206</x:v>
      </x:c>
    </x:row>
    <x:row r="1240" spans="3:7" x14ac:dyDescent="0.35">
      <x:c r="C1240" s="3"/>
      <x:c r="F1240" s="56" t="s">
        <x:v>1375</x:v>
      </x:c>
      <x:c r="G1240" s="23">
        <x:v>37052</x:v>
      </x:c>
    </x:row>
    <x:row r="1241" spans="3:7" x14ac:dyDescent="0.35">
      <x:c r="C1241" s="3"/>
      <x:c r="F1241" s="56" t="s">
        <x:v>1376</x:v>
      </x:c>
      <x:c r="G1241" s="23">
        <x:v>37850</x:v>
      </x:c>
    </x:row>
    <x:row r="1242" spans="3:7" x14ac:dyDescent="0.35">
      <x:c r="C1242" s="3"/>
      <x:c r="F1242" s="56" t="s">
        <x:v>1377</x:v>
      </x:c>
      <x:c r="G1242" s="23">
        <x:v>37620</x:v>
      </x:c>
    </x:row>
    <x:row r="1243" spans="3:7" x14ac:dyDescent="0.35">
      <x:c r="C1243" s="3"/>
      <x:c r="F1243" s="56" t="s">
        <x:v>1378</x:v>
      </x:c>
      <x:c r="G1243" s="23">
        <x:v>37534</x:v>
      </x:c>
    </x:row>
    <x:row r="1244" spans="3:7" x14ac:dyDescent="0.35">
      <x:c r="C1244" s="3"/>
      <x:c r="F1244" s="56" t="s">
        <x:v>1379</x:v>
      </x:c>
      <x:c r="G1244" s="23">
        <x:v>37991</x:v>
      </x:c>
    </x:row>
    <x:row r="1245" spans="3:7" x14ac:dyDescent="0.35">
      <x:c r="C1245" s="3"/>
      <x:c r="F1245" s="56" t="s">
        <x:v>1380</x:v>
      </x:c>
      <x:c r="G1245" s="23">
        <x:v>37849</x:v>
      </x:c>
    </x:row>
    <x:row r="1246" spans="3:7" x14ac:dyDescent="0.35">
      <x:c r="C1246" s="3"/>
      <x:c r="F1246" s="56" t="s">
        <x:v>1381</x:v>
      </x:c>
      <x:c r="G1246" s="23">
        <x:v>37486</x:v>
      </x:c>
    </x:row>
    <x:row r="1247" spans="3:7" x14ac:dyDescent="0.35">
      <x:c r="C1247" s="3"/>
      <x:c r="F1247" s="56" t="s">
        <x:v>1382</x:v>
      </x:c>
      <x:c r="G1247" s="23">
        <x:v>37420</x:v>
      </x:c>
    </x:row>
    <x:row r="1248" spans="3:7" x14ac:dyDescent="0.35">
      <x:c r="C1248" s="3"/>
      <x:c r="F1248" s="56" t="s">
        <x:v>1383</x:v>
      </x:c>
      <x:c r="G1248" s="23">
        <x:v>37096</x:v>
      </x:c>
    </x:row>
    <x:row r="1249" spans="3:7" x14ac:dyDescent="0.35">
      <x:c r="C1249" s="3"/>
      <x:c r="F1249" s="56" t="s">
        <x:v>1384</x:v>
      </x:c>
      <x:c r="G1249" s="23">
        <x:v>37437</x:v>
      </x:c>
    </x:row>
    <x:row r="1250" spans="3:7" x14ac:dyDescent="0.35">
      <x:c r="C1250" s="3"/>
      <x:c r="F1250" s="56" t="s">
        <x:v>1385</x:v>
      </x:c>
      <x:c r="G1250" s="23">
        <x:v>37711</x:v>
      </x:c>
    </x:row>
    <x:row r="1251" spans="3:7" x14ac:dyDescent="0.35">
      <x:c r="C1251" s="3"/>
      <x:c r="F1251" s="56" t="s">
        <x:v>1386</x:v>
      </x:c>
      <x:c r="G1251" s="23">
        <x:v>37288</x:v>
      </x:c>
    </x:row>
    <x:row r="1252" spans="3:7" x14ac:dyDescent="0.35">
      <x:c r="C1252" s="3"/>
      <x:c r="F1252" s="56" t="s">
        <x:v>1387</x:v>
      </x:c>
      <x:c r="G1252" s="23">
        <x:v>36998</x:v>
      </x:c>
    </x:row>
    <x:row r="1253" spans="3:7" x14ac:dyDescent="0.35">
      <x:c r="C1253" s="3"/>
      <x:c r="F1253" s="56" t="s">
        <x:v>1388</x:v>
      </x:c>
      <x:c r="G1253" s="23">
        <x:v>37180</x:v>
      </x:c>
    </x:row>
    <x:row r="1254" spans="3:7" x14ac:dyDescent="0.35">
      <x:c r="C1254" s="3"/>
      <x:c r="F1254" s="56" t="s">
        <x:v>1389</x:v>
      </x:c>
      <x:c r="G1254" s="23">
        <x:v>37490</x:v>
      </x:c>
    </x:row>
    <x:row r="1255" spans="3:7" x14ac:dyDescent="0.35">
      <x:c r="C1255" s="3"/>
      <x:c r="F1255" s="56" t="s">
        <x:v>1390</x:v>
      </x:c>
      <x:c r="G1255" s="23">
        <x:v>36963</x:v>
      </x:c>
    </x:row>
    <x:row r="1256" spans="3:7" x14ac:dyDescent="0.35">
      <x:c r="C1256" s="3"/>
      <x:c r="F1256" s="56" t="s">
        <x:v>1391</x:v>
      </x:c>
      <x:c r="G1256" s="23">
        <x:v>37573</x:v>
      </x:c>
    </x:row>
    <x:row r="1257" spans="3:7" x14ac:dyDescent="0.35">
      <x:c r="C1257" s="3"/>
      <x:c r="F1257" s="56" t="s">
        <x:v>1392</x:v>
      </x:c>
      <x:c r="G1257" s="23">
        <x:v>38082</x:v>
      </x:c>
    </x:row>
    <x:row r="1258" spans="3:7" x14ac:dyDescent="0.35">
      <x:c r="C1258" s="3"/>
      <x:c r="F1258" s="56" t="s">
        <x:v>1393</x:v>
      </x:c>
      <x:c r="G1258" s="23">
        <x:v>37818</x:v>
      </x:c>
    </x:row>
    <x:row r="1259" spans="3:7" x14ac:dyDescent="0.35">
      <x:c r="C1259" s="3"/>
      <x:c r="F1259" s="56" t="s">
        <x:v>1394</x:v>
      </x:c>
      <x:c r="G1259" s="23">
        <x:v>36958</x:v>
      </x:c>
    </x:row>
    <x:row r="1260" spans="3:7" x14ac:dyDescent="0.35">
      <x:c r="C1260" s="3"/>
      <x:c r="F1260" s="56" t="s">
        <x:v>1395</x:v>
      </x:c>
      <x:c r="G1260" s="23">
        <x:v>37574</x:v>
      </x:c>
    </x:row>
    <x:row r="1261" spans="3:7" x14ac:dyDescent="0.35">
      <x:c r="C1261" s="3"/>
      <x:c r="F1261" s="56" t="s">
        <x:v>1396</x:v>
      </x:c>
      <x:c r="G1261" s="23">
        <x:v>37576</x:v>
      </x:c>
    </x:row>
    <x:row r="1262" spans="3:7" x14ac:dyDescent="0.35">
      <x:c r="C1262" s="3"/>
      <x:c r="F1262" s="56" t="s">
        <x:v>1397</x:v>
      </x:c>
      <x:c r="G1262" s="23">
        <x:v>36905</x:v>
      </x:c>
    </x:row>
    <x:row r="1263" spans="3:7" x14ac:dyDescent="0.35">
      <x:c r="C1263" s="3"/>
      <x:c r="F1263" s="56" t="s">
        <x:v>1398</x:v>
      </x:c>
      <x:c r="G1263" s="23">
        <x:v>37425</x:v>
      </x:c>
    </x:row>
    <x:row r="1264" spans="3:7" x14ac:dyDescent="0.35">
      <x:c r="C1264" s="3"/>
      <x:c r="F1264" s="56" t="s">
        <x:v>1399</x:v>
      </x:c>
      <x:c r="G1264" s="23">
        <x:v>37647</x:v>
      </x:c>
    </x:row>
    <x:row r="1265" spans="3:7" x14ac:dyDescent="0.35">
      <x:c r="C1265" s="3"/>
      <x:c r="F1265" s="56" t="s">
        <x:v>1400</x:v>
      </x:c>
      <x:c r="G1265" s="23">
        <x:v>37422</x:v>
      </x:c>
    </x:row>
    <x:row r="1266" spans="3:7" x14ac:dyDescent="0.35">
      <x:c r="C1266" s="3"/>
      <x:c r="F1266" s="56" t="s">
        <x:v>1401</x:v>
      </x:c>
      <x:c r="G1266" s="23">
        <x:v>37841</x:v>
      </x:c>
    </x:row>
    <x:row r="1267" spans="3:7" x14ac:dyDescent="0.35">
      <x:c r="C1267" s="3"/>
      <x:c r="F1267" s="56" t="s">
        <x:v>1402</x:v>
      </x:c>
      <x:c r="G1267" s="23">
        <x:v>37838</x:v>
      </x:c>
    </x:row>
    <x:row r="1268" spans="3:7" x14ac:dyDescent="0.35">
      <x:c r="C1268" s="3"/>
      <x:c r="F1268" s="56" t="s">
        <x:v>1403</x:v>
      </x:c>
      <x:c r="G1268" s="23">
        <x:v>36910</x:v>
      </x:c>
    </x:row>
    <x:row r="1269" spans="3:7" x14ac:dyDescent="0.35">
      <x:c r="C1269" s="3"/>
      <x:c r="F1269" s="56" t="s">
        <x:v>1404</x:v>
      </x:c>
      <x:c r="G1269" s="23">
        <x:v>37900</x:v>
      </x:c>
    </x:row>
    <x:row r="1270" spans="3:7" x14ac:dyDescent="0.35">
      <x:c r="C1270" s="3"/>
      <x:c r="F1270" s="56" t="s">
        <x:v>1405</x:v>
      </x:c>
      <x:c r="G1270" s="23">
        <x:v>37402</x:v>
      </x:c>
    </x:row>
    <x:row r="1271" spans="3:7" x14ac:dyDescent="0.35">
      <x:c r="C1271" s="3"/>
      <x:c r="F1271" s="56" t="s">
        <x:v>1406</x:v>
      </x:c>
      <x:c r="G1271" s="23">
        <x:v>37001</x:v>
      </x:c>
    </x:row>
    <x:row r="1272" spans="3:7" x14ac:dyDescent="0.35">
      <x:c r="C1272" s="3"/>
      <x:c r="F1272" s="56" t="s">
        <x:v>1407</x:v>
      </x:c>
      <x:c r="G1272" s="23">
        <x:v>37714</x:v>
      </x:c>
    </x:row>
    <x:row r="1273" spans="3:7" x14ac:dyDescent="0.35">
      <x:c r="C1273" s="3"/>
      <x:c r="F1273" s="56" t="s">
        <x:v>1408</x:v>
      </x:c>
      <x:c r="G1273" s="23">
        <x:v>38094</x:v>
      </x:c>
    </x:row>
    <x:row r="1274" spans="3:7" x14ac:dyDescent="0.35">
      <x:c r="C1274" s="3"/>
      <x:c r="F1274" s="56" t="s">
        <x:v>1409</x:v>
      </x:c>
      <x:c r="G1274" s="23">
        <x:v>37063</x:v>
      </x:c>
    </x:row>
    <x:row r="1275" spans="3:7" x14ac:dyDescent="0.35">
      <x:c r="C1275" s="3"/>
      <x:c r="F1275" s="56" t="s">
        <x:v>1410</x:v>
      </x:c>
      <x:c r="G1275" s="23">
        <x:v>37902</x:v>
      </x:c>
    </x:row>
    <x:row r="1276" spans="3:7" x14ac:dyDescent="0.35">
      <x:c r="C1276" s="3"/>
      <x:c r="F1276" s="56" t="s">
        <x:v>1411</x:v>
      </x:c>
      <x:c r="G1276" s="23">
        <x:v>37589</x:v>
      </x:c>
    </x:row>
    <x:row r="1277" spans="3:7" x14ac:dyDescent="0.35">
      <x:c r="C1277" s="3"/>
      <x:c r="F1277" s="56" t="s">
        <x:v>1412</x:v>
      </x:c>
      <x:c r="G1277" s="23">
        <x:v>37433</x:v>
      </x:c>
    </x:row>
    <x:row r="1278" spans="3:7" x14ac:dyDescent="0.35">
      <x:c r="C1278" s="3"/>
      <x:c r="F1278" s="56" t="s">
        <x:v>1413</x:v>
      </x:c>
      <x:c r="G1278" s="23">
        <x:v>37798</x:v>
      </x:c>
    </x:row>
    <x:row r="1279" spans="3:7" x14ac:dyDescent="0.35">
      <x:c r="C1279" s="3"/>
      <x:c r="F1279" s="56" t="s">
        <x:v>1414</x:v>
      </x:c>
      <x:c r="G1279" s="23">
        <x:v>37953</x:v>
      </x:c>
    </x:row>
    <x:row r="1280" spans="3:7" x14ac:dyDescent="0.35">
      <x:c r="C1280" s="3"/>
      <x:c r="F1280" s="56" t="s">
        <x:v>1415</x:v>
      </x:c>
      <x:c r="G1280" s="23">
        <x:v>37490</x:v>
      </x:c>
    </x:row>
    <x:row r="1281" spans="3:7" x14ac:dyDescent="0.35">
      <x:c r="C1281" s="3"/>
      <x:c r="F1281" s="56" t="s">
        <x:v>1416</x:v>
      </x:c>
      <x:c r="G1281" s="23">
        <x:v>36899</x:v>
      </x:c>
    </x:row>
    <x:row r="1282" spans="3:7" x14ac:dyDescent="0.35">
      <x:c r="C1282" s="3"/>
      <x:c r="F1282" s="56" t="s">
        <x:v>1417</x:v>
      </x:c>
      <x:c r="G1282" s="23">
        <x:v>38284</x:v>
      </x:c>
    </x:row>
    <x:row r="1283" spans="3:7" x14ac:dyDescent="0.35">
      <x:c r="C1283" s="3"/>
      <x:c r="F1283" s="56" t="s">
        <x:v>1418</x:v>
      </x:c>
      <x:c r="G1283" s="23">
        <x:v>37355</x:v>
      </x:c>
    </x:row>
    <x:row r="1284" spans="3:7" x14ac:dyDescent="0.35">
      <x:c r="C1284" s="3"/>
      <x:c r="F1284" s="56" t="s">
        <x:v>1419</x:v>
      </x:c>
      <x:c r="G1284" s="23">
        <x:v>36929</x:v>
      </x:c>
    </x:row>
    <x:row r="1285" spans="3:7" x14ac:dyDescent="0.35">
      <x:c r="C1285" s="3"/>
      <x:c r="F1285" s="56" t="s">
        <x:v>1420</x:v>
      </x:c>
      <x:c r="G1285" s="23">
        <x:v>38327</x:v>
      </x:c>
    </x:row>
    <x:row r="1286" spans="3:7" x14ac:dyDescent="0.35">
      <x:c r="C1286" s="3"/>
      <x:c r="F1286" s="56" t="s">
        <x:v>1578</x:v>
      </x:c>
      <x:c r="G1286" s="23">
        <x:v>37422</x:v>
      </x:c>
    </x:row>
    <x:row r="1287" spans="3:7" x14ac:dyDescent="0.35">
      <x:c r="C1287" s="3"/>
      <x:c r="F1287" s="56" t="s">
        <x:v>1421</x:v>
      </x:c>
      <x:c r="G1287" s="23">
        <x:v>38127</x:v>
      </x:c>
    </x:row>
    <x:row r="1288" spans="3:7" x14ac:dyDescent="0.35">
      <x:c r="C1288" s="3"/>
      <x:c r="F1288" s="56" t="s">
        <x:v>1422</x:v>
      </x:c>
      <x:c r="G1288" s="23">
        <x:v>37697</x:v>
      </x:c>
    </x:row>
    <x:row r="1289" spans="3:7" x14ac:dyDescent="0.35">
      <x:c r="C1289" s="3"/>
      <x:c r="F1289" s="56" t="s">
        <x:v>1423</x:v>
      </x:c>
      <x:c r="G1289" s="23">
        <x:v>37545</x:v>
      </x:c>
    </x:row>
    <x:row r="1290" spans="3:7" x14ac:dyDescent="0.35">
      <x:c r="C1290" s="3"/>
      <x:c r="F1290" s="56" t="s">
        <x:v>1424</x:v>
      </x:c>
      <x:c r="G1290" s="23">
        <x:v>38277</x:v>
      </x:c>
    </x:row>
    <x:row r="1291" spans="3:7" x14ac:dyDescent="0.35">
      <x:c r="C1291" s="3"/>
      <x:c r="F1291" s="56" t="s">
        <x:v>1425</x:v>
      </x:c>
      <x:c r="G1291" s="23">
        <x:v>37375</x:v>
      </x:c>
    </x:row>
    <x:row r="1292" spans="3:7" x14ac:dyDescent="0.35">
      <x:c r="C1292" s="3"/>
      <x:c r="F1292" s="56" t="s">
        <x:v>1426</x:v>
      </x:c>
      <x:c r="G1292" s="23">
        <x:v>37514</x:v>
      </x:c>
    </x:row>
    <x:row r="1293" spans="3:7" x14ac:dyDescent="0.35">
      <x:c r="C1293" s="3"/>
      <x:c r="F1293" s="56" t="s">
        <x:v>1427</x:v>
      </x:c>
      <x:c r="G1293" s="23">
        <x:v>37959</x:v>
      </x:c>
    </x:row>
    <x:row r="1294" spans="3:7" x14ac:dyDescent="0.35">
      <x:c r="C1294" s="3"/>
      <x:c r="F1294" s="56" t="s">
        <x:v>1428</x:v>
      </x:c>
      <x:c r="G1294" s="23">
        <x:v>37474</x:v>
      </x:c>
    </x:row>
    <x:row r="1295" spans="3:7" x14ac:dyDescent="0.35">
      <x:c r="C1295" s="3"/>
      <x:c r="F1295" s="56" t="s">
        <x:v>1429</x:v>
      </x:c>
      <x:c r="G1295" s="23">
        <x:v>37482</x:v>
      </x:c>
    </x:row>
    <x:row r="1296" spans="3:7" x14ac:dyDescent="0.35">
      <x:c r="C1296" s="3"/>
      <x:c r="F1296" s="56" t="s">
        <x:v>1430</x:v>
      </x:c>
      <x:c r="G1296" s="23">
        <x:v>38081</x:v>
      </x:c>
    </x:row>
    <x:row r="1297" spans="3:7" x14ac:dyDescent="0.35">
      <x:c r="C1297" s="3"/>
      <x:c r="F1297" s="56" t="s">
        <x:v>1431</x:v>
      </x:c>
      <x:c r="G1297" s="23">
        <x:v>37146</x:v>
      </x:c>
    </x:row>
    <x:row r="1298" spans="3:7" x14ac:dyDescent="0.35">
      <x:c r="C1298" s="3"/>
      <x:c r="F1298" s="56" t="s">
        <x:v>1432</x:v>
      </x:c>
      <x:c r="G1298" s="23">
        <x:v>36329</x:v>
      </x:c>
    </x:row>
    <x:row r="1299" spans="3:7" x14ac:dyDescent="0.35">
      <x:c r="C1299" s="3"/>
      <x:c r="F1299" s="56" t="s">
        <x:v>1433</x:v>
      </x:c>
      <x:c r="G1299" s="23">
        <x:v>37224</x:v>
      </x:c>
    </x:row>
    <x:row r="1300" spans="3:7" x14ac:dyDescent="0.35">
      <x:c r="C1300" s="3"/>
      <x:c r="F1300" s="56" t="s">
        <x:v>1434</x:v>
      </x:c>
      <x:c r="G1300" s="23">
        <x:v>38297</x:v>
      </x:c>
    </x:row>
    <x:row r="1301" spans="3:7" x14ac:dyDescent="0.35">
      <x:c r="C1301" s="3"/>
      <x:c r="F1301" s="56" t="s">
        <x:v>1435</x:v>
      </x:c>
      <x:c r="G1301" s="23">
        <x:v>37039</x:v>
      </x:c>
    </x:row>
    <x:row r="1302" spans="3:7" x14ac:dyDescent="0.35">
      <x:c r="C1302" s="3"/>
      <x:c r="F1302" s="56" t="s">
        <x:v>1436</x:v>
      </x:c>
      <x:c r="G1302" s="23">
        <x:v>36995</x:v>
      </x:c>
    </x:row>
    <x:row r="1303" spans="3:7" x14ac:dyDescent="0.35">
      <x:c r="C1303" s="3"/>
      <x:c r="F1303" s="56" t="s">
        <x:v>1437</x:v>
      </x:c>
      <x:c r="G1303" s="23">
        <x:v>38932</x:v>
      </x:c>
    </x:row>
    <x:row r="1304" spans="3:7" x14ac:dyDescent="0.35">
      <x:c r="C1304" s="3"/>
      <x:c r="F1304" s="56" t="s">
        <x:v>1438</x:v>
      </x:c>
      <x:c r="G1304" s="23">
        <x:v>36916</x:v>
      </x:c>
    </x:row>
    <x:row r="1305" spans="3:7" x14ac:dyDescent="0.35">
      <x:c r="C1305" s="3"/>
      <x:c r="F1305" s="56" t="s">
        <x:v>1439</x:v>
      </x:c>
      <x:c r="G1305" s="23">
        <x:v>37950</x:v>
      </x:c>
    </x:row>
    <x:row r="1306" spans="3:7" x14ac:dyDescent="0.35">
      <x:c r="C1306" s="3"/>
      <x:c r="F1306" s="56" t="s">
        <x:v>1440</x:v>
      </x:c>
      <x:c r="G1306" s="23">
        <x:v>37749</x:v>
      </x:c>
    </x:row>
    <x:row r="1307" spans="3:7" x14ac:dyDescent="0.35">
      <x:c r="C1307" s="3"/>
      <x:c r="F1307" s="56" t="s">
        <x:v>1441</x:v>
      </x:c>
      <x:c r="G1307" s="23">
        <x:v>37354</x:v>
      </x:c>
    </x:row>
    <x:row r="1308" spans="3:7" x14ac:dyDescent="0.35">
      <x:c r="C1308" s="3"/>
      <x:c r="F1308" s="56" t="s">
        <x:v>1442</x:v>
      </x:c>
      <x:c r="G1308" s="23">
        <x:v>37358</x:v>
      </x:c>
    </x:row>
    <x:row r="1309" spans="3:7" x14ac:dyDescent="0.35">
      <x:c r="C1309" s="3"/>
      <x:c r="F1309" s="56" t="s">
        <x:v>1443</x:v>
      </x:c>
      <x:c r="G1309" s="23">
        <x:v>38014</x:v>
      </x:c>
    </x:row>
    <x:row r="1310" spans="3:7" x14ac:dyDescent="0.35">
      <x:c r="C1310" s="3"/>
      <x:c r="F1310" s="56" t="s">
        <x:v>1444</x:v>
      </x:c>
      <x:c r="G1310" s="23">
        <x:v>38250</x:v>
      </x:c>
    </x:row>
    <x:row r="1311" spans="3:7" x14ac:dyDescent="0.35">
      <x:c r="C1311" s="3"/>
      <x:c r="F1311" s="56" t="s">
        <x:v>1445</x:v>
      </x:c>
      <x:c r="G1311" s="23">
        <x:v>37173</x:v>
      </x:c>
    </x:row>
    <x:row r="1312" spans="3:7" x14ac:dyDescent="0.35">
      <x:c r="C1312" s="3"/>
      <x:c r="F1312" s="56" t="s">
        <x:v>1446</x:v>
      </x:c>
      <x:c r="G1312" s="23">
        <x:v>37884</x:v>
      </x:c>
    </x:row>
    <x:row r="1313" spans="3:7" x14ac:dyDescent="0.35">
      <x:c r="C1313" s="3"/>
      <x:c r="F1313" s="56" t="s">
        <x:v>1447</x:v>
      </x:c>
      <x:c r="G1313" s="23">
        <x:v>37657</x:v>
      </x:c>
    </x:row>
    <x:row r="1314" spans="3:7" x14ac:dyDescent="0.35">
      <x:c r="C1314" s="3"/>
      <x:c r="F1314" s="56" t="s">
        <x:v>1448</x:v>
      </x:c>
      <x:c r="G1314" s="23">
        <x:v>37359</x:v>
      </x:c>
    </x:row>
    <x:row r="1315" spans="3:7" x14ac:dyDescent="0.35">
      <x:c r="C1315" s="3"/>
      <x:c r="F1315" s="56" t="s">
        <x:v>1449</x:v>
      </x:c>
      <x:c r="G1315" s="23">
        <x:v>36949</x:v>
      </x:c>
    </x:row>
    <x:row r="1316" spans="3:7" x14ac:dyDescent="0.35">
      <x:c r="C1316" s="3"/>
      <x:c r="F1316" s="56" t="s">
        <x:v>1450</x:v>
      </x:c>
      <x:c r="G1316" s="23">
        <x:v>37838</x:v>
      </x:c>
    </x:row>
    <x:row r="1317" spans="3:7" x14ac:dyDescent="0.35">
      <x:c r="C1317" s="3"/>
      <x:c r="F1317" s="56" t="s">
        <x:v>1451</x:v>
      </x:c>
      <x:c r="G1317" s="23">
        <x:v>37879</x:v>
      </x:c>
    </x:row>
    <x:row r="1318" spans="3:7" x14ac:dyDescent="0.35">
      <x:c r="C1318" s="3"/>
      <x:c r="F1318" s="56" t="s">
        <x:v>1452</x:v>
      </x:c>
      <x:c r="G1318" s="23">
        <x:v>36943</x:v>
      </x:c>
    </x:row>
    <x:row r="1319" spans="3:7" x14ac:dyDescent="0.35">
      <x:c r="C1319" s="3"/>
      <x:c r="F1319" s="56" t="s">
        <x:v>1453</x:v>
      </x:c>
      <x:c r="G1319" s="23">
        <x:v>37560</x:v>
      </x:c>
    </x:row>
    <x:row r="1320" spans="3:7" x14ac:dyDescent="0.35">
      <x:c r="C1320" s="3"/>
      <x:c r="F1320" s="56" t="s">
        <x:v>1454</x:v>
      </x:c>
      <x:c r="G1320" s="23">
        <x:v>37729</x:v>
      </x:c>
    </x:row>
    <x:row r="1321" spans="3:7" x14ac:dyDescent="0.35">
      <x:c r="C1321" s="3"/>
      <x:c r="F1321" s="56" t="s">
        <x:v>1455</x:v>
      </x:c>
      <x:c r="G1321" s="23">
        <x:v>37677</x:v>
      </x:c>
    </x:row>
    <x:row r="1322" spans="3:7" x14ac:dyDescent="0.35">
      <x:c r="C1322" s="3"/>
      <x:c r="F1322" s="56" t="s">
        <x:v>1456</x:v>
      </x:c>
      <x:c r="G1322" s="23">
        <x:v>37579</x:v>
      </x:c>
    </x:row>
    <x:row r="1323" spans="3:7" x14ac:dyDescent="0.35">
      <x:c r="C1323" s="3"/>
      <x:c r="F1323" s="56" t="s">
        <x:v>1457</x:v>
      </x:c>
      <x:c r="G1323" s="23">
        <x:v>37832</x:v>
      </x:c>
    </x:row>
    <x:row r="1324" spans="3:7" x14ac:dyDescent="0.35">
      <x:c r="C1324" s="3"/>
      <x:c r="F1324" s="56" t="s">
        <x:v>1458</x:v>
      </x:c>
      <x:c r="G1324" s="23">
        <x:v>36991</x:v>
      </x:c>
    </x:row>
    <x:row r="1325" spans="3:7" x14ac:dyDescent="0.35">
      <x:c r="C1325" s="3"/>
      <x:c r="F1325" s="56" t="s">
        <x:v>1459</x:v>
      </x:c>
      <x:c r="G1325" s="23">
        <x:v>37033</x:v>
      </x:c>
    </x:row>
    <x:row r="1326" spans="3:7" x14ac:dyDescent="0.35">
      <x:c r="C1326" s="3"/>
      <x:c r="F1326" s="56" t="s">
        <x:v>1460</x:v>
      </x:c>
      <x:c r="G1326" s="23">
        <x:v>38296</x:v>
      </x:c>
    </x:row>
    <x:row r="1327" spans="3:7" x14ac:dyDescent="0.35">
      <x:c r="C1327" s="3"/>
      <x:c r="F1327" s="56" t="s">
        <x:v>1461</x:v>
      </x:c>
      <x:c r="G1327" s="23">
        <x:v>36909</x:v>
      </x:c>
    </x:row>
    <x:row r="1328" spans="3:7" x14ac:dyDescent="0.35">
      <x:c r="C1328" s="3"/>
      <x:c r="F1328" s="56" t="s">
        <x:v>1462</x:v>
      </x:c>
      <x:c r="G1328" s="23">
        <x:v>37118</x:v>
      </x:c>
    </x:row>
    <x:row r="1329" spans="3:7" x14ac:dyDescent="0.35">
      <x:c r="C1329" s="3"/>
      <x:c r="F1329" s="56" t="s">
        <x:v>1463</x:v>
      </x:c>
      <x:c r="G1329" s="23">
        <x:v>37961</x:v>
      </x:c>
    </x:row>
    <x:row r="1330" spans="3:7" x14ac:dyDescent="0.35">
      <x:c r="C1330" s="3"/>
      <x:c r="F1330" s="56" t="s">
        <x:v>1464</x:v>
      </x:c>
      <x:c r="G1330" s="23">
        <x:v>37651</x:v>
      </x:c>
    </x:row>
    <x:row r="1331" spans="3:7" x14ac:dyDescent="0.35">
      <x:c r="C1331" s="3"/>
      <x:c r="F1331" s="56" t="s">
        <x:v>1465</x:v>
      </x:c>
      <x:c r="G1331" s="23">
        <x:v>37236</x:v>
      </x:c>
    </x:row>
    <x:row r="1332" spans="3:7" x14ac:dyDescent="0.35">
      <x:c r="C1332" s="3"/>
      <x:c r="F1332" s="56" t="s">
        <x:v>1466</x:v>
      </x:c>
      <x:c r="G1332" s="23">
        <x:v>38137</x:v>
      </x:c>
    </x:row>
    <x:row r="1333" spans="3:7" x14ac:dyDescent="0.35">
      <x:c r="C1333" s="3"/>
      <x:c r="F1333" s="56" t="s">
        <x:v>1467</x:v>
      </x:c>
      <x:c r="G1333" s="23">
        <x:v>37286</x:v>
      </x:c>
    </x:row>
    <x:row r="1334" spans="3:7" x14ac:dyDescent="0.35">
      <x:c r="C1334" s="3"/>
      <x:c r="F1334" s="56" t="s">
        <x:v>1468</x:v>
      </x:c>
      <x:c r="G1334" s="23">
        <x:v>38179</x:v>
      </x:c>
    </x:row>
    <x:row r="1335" spans="3:7" x14ac:dyDescent="0.35">
      <x:c r="C1335" s="3"/>
      <x:c r="F1335" s="56" t="s">
        <x:v>1469</x:v>
      </x:c>
      <x:c r="G1335" s="23">
        <x:v>38075</x:v>
      </x:c>
    </x:row>
    <x:row r="1336" spans="3:7" x14ac:dyDescent="0.35">
      <x:c r="C1336" s="3"/>
      <x:c r="F1336" s="56" t="s">
        <x:v>1470</x:v>
      </x:c>
      <x:c r="G1336" s="23">
        <x:v>38304</x:v>
      </x:c>
    </x:row>
    <x:row r="1337" spans="3:7" x14ac:dyDescent="0.35">
      <x:c r="C1337" s="3"/>
      <x:c r="F1337" s="56" t="s">
        <x:v>1471</x:v>
      </x:c>
      <x:c r="G1337" s="23">
        <x:v>38045</x:v>
      </x:c>
    </x:row>
    <x:row r="1338" spans="3:7" x14ac:dyDescent="0.35">
      <x:c r="C1338" s="3"/>
      <x:c r="F1338" s="56" t="s">
        <x:v>1472</x:v>
      </x:c>
      <x:c r="G1338" s="23">
        <x:v>38256</x:v>
      </x:c>
    </x:row>
    <x:row r="1339" spans="3:7" x14ac:dyDescent="0.35">
      <x:c r="C1339" s="3"/>
      <x:c r="F1339" s="56" t="s">
        <x:v>1473</x:v>
      </x:c>
      <x:c r="G1339" s="23">
        <x:v>37364</x:v>
      </x:c>
    </x:row>
    <x:row r="1340" spans="3:7" x14ac:dyDescent="0.35">
      <x:c r="C1340" s="3"/>
      <x:c r="F1340" s="56" t="s">
        <x:v>1474</x:v>
      </x:c>
      <x:c r="G1340" s="23">
        <x:v>37818</x:v>
      </x:c>
    </x:row>
    <x:row r="1341" spans="3:7" x14ac:dyDescent="0.35">
      <x:c r="C1341" s="3"/>
      <x:c r="F1341" s="56" t="s">
        <x:v>1475</x:v>
      </x:c>
      <x:c r="G1341" s="23">
        <x:v>37948</x:v>
      </x:c>
    </x:row>
    <x:row r="1342" spans="3:7" x14ac:dyDescent="0.35">
      <x:c r="C1342" s="3"/>
      <x:c r="F1342" s="56" t="s">
        <x:v>1476</x:v>
      </x:c>
      <x:c r="G1342" s="23">
        <x:v>37717</x:v>
      </x:c>
    </x:row>
    <x:row r="1343" spans="3:7" x14ac:dyDescent="0.35">
      <x:c r="C1343" s="3"/>
      <x:c r="F1343" s="56" t="s">
        <x:v>1477</x:v>
      </x:c>
      <x:c r="G1343" s="23">
        <x:v>37655</x:v>
      </x:c>
    </x:row>
    <x:row r="1344" spans="3:7" x14ac:dyDescent="0.35">
      <x:c r="C1344" s="3"/>
      <x:c r="F1344" s="56" t="s">
        <x:v>1478</x:v>
      </x:c>
      <x:c r="G1344" s="23">
        <x:v>37415</x:v>
      </x:c>
    </x:row>
    <x:row r="1345" spans="3:7" x14ac:dyDescent="0.35">
      <x:c r="C1345" s="3"/>
      <x:c r="F1345" s="56" t="s">
        <x:v>1479</x:v>
      </x:c>
      <x:c r="G1345" s="23">
        <x:v>37873</x:v>
      </x:c>
    </x:row>
    <x:row r="1346" spans="3:7" x14ac:dyDescent="0.35">
      <x:c r="C1346" s="3"/>
      <x:c r="F1346" s="56" t="s">
        <x:v>1480</x:v>
      </x:c>
      <x:c r="G1346" s="23">
        <x:v>37755</x:v>
      </x:c>
    </x:row>
    <x:row r="1347" spans="3:7" x14ac:dyDescent="0.35">
      <x:c r="C1347" s="3"/>
      <x:c r="F1347" s="56" t="s">
        <x:v>1481</x:v>
      </x:c>
      <x:c r="G1347" s="23">
        <x:v>37830</x:v>
      </x:c>
    </x:row>
    <x:row r="1348" spans="3:7" x14ac:dyDescent="0.35">
      <x:c r="C1348" s="3"/>
      <x:c r="F1348" s="56" t="s">
        <x:v>1482</x:v>
      </x:c>
      <x:c r="G1348" s="23">
        <x:v>37682</x:v>
      </x:c>
    </x:row>
    <x:row r="1349" spans="3:7" x14ac:dyDescent="0.35">
      <x:c r="C1349" s="3"/>
      <x:c r="F1349" s="56" t="s">
        <x:v>1483</x:v>
      </x:c>
      <x:c r="G1349" s="23">
        <x:v>37774</x:v>
      </x:c>
    </x:row>
    <x:row r="1350" spans="3:7" x14ac:dyDescent="0.35">
      <x:c r="C1350" s="3"/>
      <x:c r="F1350" s="56" t="s">
        <x:v>1484</x:v>
      </x:c>
      <x:c r="G1350" s="23">
        <x:v>37168</x:v>
      </x:c>
    </x:row>
    <x:row r="1351" spans="3:7" x14ac:dyDescent="0.35">
      <x:c r="C1351" s="3"/>
      <x:c r="F1351" s="56" t="s">
        <x:v>1485</x:v>
      </x:c>
      <x:c r="G1351" s="23">
        <x:v>38079</x:v>
      </x:c>
    </x:row>
    <x:row r="1352" spans="3:7" x14ac:dyDescent="0.35">
      <x:c r="C1352" s="3"/>
      <x:c r="F1352" s="56" t="s">
        <x:v>1486</x:v>
      </x:c>
      <x:c r="G1352" s="23">
        <x:v>37558</x:v>
      </x:c>
    </x:row>
    <x:row r="1353" spans="3:7" x14ac:dyDescent="0.35">
      <x:c r="C1353" s="3"/>
      <x:c r="F1353" s="56" t="s">
        <x:v>1487</x:v>
      </x:c>
      <x:c r="G1353" s="23">
        <x:v>37561</x:v>
      </x:c>
    </x:row>
    <x:row r="1354" spans="3:7" x14ac:dyDescent="0.35">
      <x:c r="C1354" s="3"/>
      <x:c r="F1354" s="56" t="s">
        <x:v>1488</x:v>
      </x:c>
      <x:c r="G1354" s="23">
        <x:v>37925</x:v>
      </x:c>
    </x:row>
    <x:row r="1355" spans="3:7" x14ac:dyDescent="0.35">
      <x:c r="C1355" s="3"/>
      <x:c r="F1355" s="56" t="s">
        <x:v>1489</x:v>
      </x:c>
      <x:c r="G1355" s="23">
        <x:v>37878</x:v>
      </x:c>
    </x:row>
    <x:row r="1356" spans="3:7" x14ac:dyDescent="0.35">
      <x:c r="C1356" s="3"/>
      <x:c r="F1356" s="56" t="s">
        <x:v>1490</x:v>
      </x:c>
      <x:c r="G1356" s="23">
        <x:v>38070</x:v>
      </x:c>
    </x:row>
    <x:row r="1357" spans="3:7" x14ac:dyDescent="0.35">
      <x:c r="C1357" s="3"/>
      <x:c r="F1357" s="56" t="s">
        <x:v>1491</x:v>
      </x:c>
      <x:c r="G1357" s="23">
        <x:v>37886</x:v>
      </x:c>
    </x:row>
    <x:row r="1358" spans="3:7" x14ac:dyDescent="0.35">
      <x:c r="C1358" s="3"/>
      <x:c r="F1358" s="56" t="s">
        <x:v>1492</x:v>
      </x:c>
      <x:c r="G1358" s="23">
        <x:v>37164</x:v>
      </x:c>
    </x:row>
    <x:row r="1359" spans="3:7" x14ac:dyDescent="0.35">
      <x:c r="C1359" s="3"/>
      <x:c r="F1359" s="56" t="s">
        <x:v>1493</x:v>
      </x:c>
      <x:c r="G1359" s="23">
        <x:v>38131</x:v>
      </x:c>
    </x:row>
    <x:row r="1360" spans="3:7" x14ac:dyDescent="0.35">
      <x:c r="C1360" s="3"/>
      <x:c r="F1360" s="56" t="s">
        <x:v>1494</x:v>
      </x:c>
      <x:c r="G1360" s="23">
        <x:v>37704</x:v>
      </x:c>
    </x:row>
    <x:row r="1361" spans="3:7" x14ac:dyDescent="0.35">
      <x:c r="C1361" s="3"/>
      <x:c r="F1361" s="56" t="s">
        <x:v>1495</x:v>
      </x:c>
      <x:c r="G1361" s="23">
        <x:v>37278</x:v>
      </x:c>
    </x:row>
    <x:row r="1362" spans="3:7" x14ac:dyDescent="0.35">
      <x:c r="C1362" s="3"/>
      <x:c r="F1362" s="56" t="s">
        <x:v>1496</x:v>
      </x:c>
      <x:c r="G1362" s="23">
        <x:v>37967</x:v>
      </x:c>
    </x:row>
    <x:row r="1363" spans="3:7" x14ac:dyDescent="0.35">
      <x:c r="C1363" s="3"/>
      <x:c r="F1363" s="56" t="s">
        <x:v>1497</x:v>
      </x:c>
      <x:c r="G1363" s="23">
        <x:v>37938</x:v>
      </x:c>
    </x:row>
    <x:row r="1364" spans="3:7" x14ac:dyDescent="0.35">
      <x:c r="C1364" s="3"/>
      <x:c r="F1364" s="56" t="s">
        <x:v>1498</x:v>
      </x:c>
      <x:c r="G1364" s="23">
        <x:v>37439</x:v>
      </x:c>
    </x:row>
    <x:row r="1365" spans="3:7" x14ac:dyDescent="0.35">
      <x:c r="C1365" s="3"/>
      <x:c r="F1365" s="56" t="s">
        <x:v>1499</x:v>
      </x:c>
      <x:c r="G1365" s="23">
        <x:v>37605</x:v>
      </x:c>
    </x:row>
    <x:row r="1366" spans="3:7" x14ac:dyDescent="0.35">
      <x:c r="C1366" s="3"/>
      <x:c r="F1366" s="56" t="s">
        <x:v>1500</x:v>
      </x:c>
      <x:c r="G1366" s="23">
        <x:v>37166</x:v>
      </x:c>
    </x:row>
    <x:row r="1367" spans="3:7" x14ac:dyDescent="0.35">
      <x:c r="C1367" s="3"/>
      <x:c r="F1367" s="56" t="s">
        <x:v>1501</x:v>
      </x:c>
      <x:c r="G1367" s="23">
        <x:v>36953</x:v>
      </x:c>
    </x:row>
    <x:row r="1368" spans="3:7" x14ac:dyDescent="0.35">
      <x:c r="C1368" s="3"/>
      <x:c r="F1368" s="56" t="s">
        <x:v>1502</x:v>
      </x:c>
      <x:c r="G1368" s="23">
        <x:v>37788</x:v>
      </x:c>
    </x:row>
    <x:row r="1369" spans="3:7" x14ac:dyDescent="0.35">
      <x:c r="C1369" s="3"/>
      <x:c r="F1369" s="56" t="s">
        <x:v>1503</x:v>
      </x:c>
      <x:c r="G1369" s="23">
        <x:v>37494</x:v>
      </x:c>
    </x:row>
    <x:row r="1370" spans="3:7" x14ac:dyDescent="0.35">
      <x:c r="C1370" s="3"/>
      <x:c r="F1370" s="56" t="s">
        <x:v>1504</x:v>
      </x:c>
      <x:c r="G1370" s="23">
        <x:v>36923</x:v>
      </x:c>
    </x:row>
    <x:row r="1371" spans="3:7" x14ac:dyDescent="0.35">
      <x:c r="C1371" s="3"/>
      <x:c r="F1371" s="56" t="s">
        <x:v>1505</x:v>
      </x:c>
      <x:c r="G1371" s="23">
        <x:v>37673</x:v>
      </x:c>
    </x:row>
    <x:row r="1372" spans="3:7" x14ac:dyDescent="0.35">
      <x:c r="C1372" s="3"/>
      <x:c r="F1372" s="56" t="s">
        <x:v>1506</x:v>
      </x:c>
      <x:c r="G1372" s="23">
        <x:v>37626</x:v>
      </x:c>
    </x:row>
    <x:row r="1373" spans="3:7" x14ac:dyDescent="0.35">
      <x:c r="C1373" s="3"/>
      <x:c r="F1373" s="56" t="s">
        <x:v>1507</x:v>
      </x:c>
      <x:c r="G1373" s="23">
        <x:v>37830</x:v>
      </x:c>
    </x:row>
    <x:row r="1374" spans="3:7" x14ac:dyDescent="0.35">
      <x:c r="C1374" s="3"/>
      <x:c r="F1374" s="56" t="s">
        <x:v>1508</x:v>
      </x:c>
      <x:c r="G1374" s="23">
        <x:v>36896</x:v>
      </x:c>
    </x:row>
    <x:row r="1375" spans="3:7" x14ac:dyDescent="0.35">
      <x:c r="C1375" s="3"/>
      <x:c r="F1375" s="56" t="s">
        <x:v>1509</x:v>
      </x:c>
      <x:c r="G1375" s="23">
        <x:v>37824</x:v>
      </x:c>
    </x:row>
    <x:row r="1376" spans="3:7" x14ac:dyDescent="0.35">
      <x:c r="C1376" s="3"/>
      <x:c r="F1376" s="56" t="s">
        <x:v>1510</x:v>
      </x:c>
      <x:c r="G1376" s="23">
        <x:v>38118</x:v>
      </x:c>
    </x:row>
    <x:row r="1377" spans="3:7" x14ac:dyDescent="0.35">
      <x:c r="C1377" s="3"/>
      <x:c r="F1377" s="56" t="s">
        <x:v>1511</x:v>
      </x:c>
      <x:c r="G1377" s="23">
        <x:v>38181</x:v>
      </x:c>
    </x:row>
    <x:row r="1378" spans="3:7" x14ac:dyDescent="0.35">
      <x:c r="C1378" s="3"/>
      <x:c r="F1378" s="56" t="s">
        <x:v>1512</x:v>
      </x:c>
      <x:c r="G1378" s="23">
        <x:v>38094</x:v>
      </x:c>
    </x:row>
    <x:row r="1379" spans="3:7" x14ac:dyDescent="0.35">
      <x:c r="C1379" s="3"/>
      <x:c r="F1379" s="56" t="s">
        <x:v>1513</x:v>
      </x:c>
      <x:c r="G1379" s="23">
        <x:v>36984</x:v>
      </x:c>
    </x:row>
    <x:row r="1380" spans="3:7" x14ac:dyDescent="0.35">
      <x:c r="C1380" s="3"/>
      <x:c r="F1380" s="56" t="s">
        <x:v>1514</x:v>
      </x:c>
      <x:c r="G1380" s="23">
        <x:v>38327</x:v>
      </x:c>
    </x:row>
    <x:row r="1381" spans="3:7" x14ac:dyDescent="0.35">
      <x:c r="C1381" s="3"/>
      <x:c r="F1381" s="56" t="s">
        <x:v>1515</x:v>
      </x:c>
      <x:c r="G1381" s="23">
        <x:v>36937</x:v>
      </x:c>
    </x:row>
    <x:row r="1382" spans="3:7" x14ac:dyDescent="0.35">
      <x:c r="C1382" s="3"/>
      <x:c r="F1382" s="56" t="s">
        <x:v>1516</x:v>
      </x:c>
      <x:c r="G1382" s="23">
        <x:v>37725</x:v>
      </x:c>
    </x:row>
    <x:row r="1383" spans="3:7" x14ac:dyDescent="0.35">
      <x:c r="C1383" s="3"/>
      <x:c r="F1383" s="56" t="s">
        <x:v>1517</x:v>
      </x:c>
      <x:c r="G1383" s="23">
        <x:v>38122</x:v>
      </x:c>
    </x:row>
    <x:row r="1384" spans="3:7" x14ac:dyDescent="0.35">
      <x:c r="C1384" s="3"/>
      <x:c r="F1384" s="56" t="s">
        <x:v>1518</x:v>
      </x:c>
      <x:c r="G1384" s="23">
        <x:v>37081</x:v>
      </x:c>
    </x:row>
    <x:row r="1385" spans="3:7" x14ac:dyDescent="0.35">
      <x:c r="C1385" s="3"/>
      <x:c r="F1385" s="56" t="s">
        <x:v>1519</x:v>
      </x:c>
      <x:c r="G1385" s="23">
        <x:v>37804</x:v>
      </x:c>
    </x:row>
    <x:row r="1386" spans="3:7" x14ac:dyDescent="0.35">
      <x:c r="C1386" s="3"/>
      <x:c r="F1386" s="56" t="s">
        <x:v>1520</x:v>
      </x:c>
      <x:c r="G1386" s="23">
        <x:v>37932</x:v>
      </x:c>
    </x:row>
    <x:row r="1387" spans="3:7" x14ac:dyDescent="0.35">
      <x:c r="C1387" s="3"/>
      <x:c r="F1387" s="56" t="s">
        <x:v>1521</x:v>
      </x:c>
      <x:c r="G1387" s="23">
        <x:v>37124</x:v>
      </x:c>
    </x:row>
    <x:row r="1388" spans="3:7" x14ac:dyDescent="0.35">
      <x:c r="C1388" s="3"/>
      <x:c r="F1388" s="56" t="s">
        <x:v>1522</x:v>
      </x:c>
      <x:c r="G1388" s="23">
        <x:v>37644</x:v>
      </x:c>
    </x:row>
    <x:row r="1389" spans="3:7" x14ac:dyDescent="0.35">
      <x:c r="C1389" s="3"/>
      <x:c r="F1389" s="56" t="s">
        <x:v>1523</x:v>
      </x:c>
      <x:c r="G1389" s="23">
        <x:v>37058</x:v>
      </x:c>
    </x:row>
    <x:row r="1390" spans="3:7" x14ac:dyDescent="0.35">
      <x:c r="C1390" s="3"/>
      <x:c r="F1390" s="56" t="s">
        <x:v>1524</x:v>
      </x:c>
      <x:c r="G1390" s="23">
        <x:v>37835</x:v>
      </x:c>
    </x:row>
    <x:row r="1391" spans="3:7" x14ac:dyDescent="0.35">
      <x:c r="C1391" s="3"/>
      <x:c r="F1391" s="56" t="s">
        <x:v>1525</x:v>
      </x:c>
      <x:c r="G1391" s="23">
        <x:v>37596</x:v>
      </x:c>
    </x:row>
    <x:row r="1392" spans="3:7" x14ac:dyDescent="0.35">
      <x:c r="C1392" s="3"/>
      <x:c r="F1392" s="56" t="s">
        <x:v>1526</x:v>
      </x:c>
      <x:c r="G1392" s="23">
        <x:v>37961</x:v>
      </x:c>
    </x:row>
    <x:row r="1393" spans="3:7" x14ac:dyDescent="0.35">
      <x:c r="C1393" s="3"/>
      <x:c r="F1393" s="56" t="s">
        <x:v>1527</x:v>
      </x:c>
      <x:c r="G1393" s="23">
        <x:v>37811</x:v>
      </x:c>
    </x:row>
    <x:row r="1394" spans="3:7" x14ac:dyDescent="0.35">
      <x:c r="C1394" s="3"/>
      <x:c r="F1394" s="56" t="s">
        <x:v>1528</x:v>
      </x:c>
      <x:c r="G1394" s="23">
        <x:v>37029</x:v>
      </x:c>
    </x:row>
    <x:row r="1395" spans="3:7" x14ac:dyDescent="0.35">
      <x:c r="C1395" s="3"/>
      <x:c r="F1395" s="56" t="s">
        <x:v>1529</x:v>
      </x:c>
      <x:c r="G1395" s="23">
        <x:v>37406</x:v>
      </x:c>
    </x:row>
    <x:row r="1396" spans="3:7" x14ac:dyDescent="0.35">
      <x:c r="C1396" s="3"/>
      <x:c r="F1396" s="56" t="s">
        <x:v>1530</x:v>
      </x:c>
      <x:c r="G1396" s="23">
        <x:v>38174</x:v>
      </x:c>
    </x:row>
    <x:row r="1397" spans="3:7" x14ac:dyDescent="0.35">
      <x:c r="C1397" s="3"/>
      <x:c r="F1397" s="56" t="s">
        <x:v>1531</x:v>
      </x:c>
      <x:c r="G1397" s="23">
        <x:v>38079</x:v>
      </x:c>
    </x:row>
    <x:row r="1398" spans="3:7" x14ac:dyDescent="0.35">
      <x:c r="C1398" s="3"/>
      <x:c r="F1398" s="56" t="s">
        <x:v>1532</x:v>
      </x:c>
      <x:c r="G1398" s="23">
        <x:v>37790</x:v>
      </x:c>
    </x:row>
    <x:row r="1399" spans="3:7" x14ac:dyDescent="0.35">
      <x:c r="C1399" s="3"/>
      <x:c r="F1399" s="56" t="s">
        <x:v>1533</x:v>
      </x:c>
      <x:c r="G1399" s="23">
        <x:v>37632</x:v>
      </x:c>
    </x:row>
    <x:row r="1400" spans="3:7" x14ac:dyDescent="0.35">
      <x:c r="C1400" s="3"/>
      <x:c r="F1400" s="56" t="s">
        <x:v>1534</x:v>
      </x:c>
      <x:c r="G1400" s="23">
        <x:v>37098</x:v>
      </x:c>
    </x:row>
    <x:row r="1401" spans="3:7" x14ac:dyDescent="0.35">
      <x:c r="C1401" s="3"/>
      <x:c r="F1401" s="56" t="s">
        <x:v>1535</x:v>
      </x:c>
      <x:c r="G1401" s="23">
        <x:v>36914</x:v>
      </x:c>
    </x:row>
    <x:row r="1402" spans="3:7" x14ac:dyDescent="0.35">
      <x:c r="C1402" s="3"/>
      <x:c r="F1402" s="56" t="s">
        <x:v>1536</x:v>
      </x:c>
      <x:c r="G1402" s="23">
        <x:v>37676</x:v>
      </x:c>
    </x:row>
    <x:row r="1403" spans="3:7" x14ac:dyDescent="0.35">
      <x:c r="C1403" s="3"/>
      <x:c r="F1403" s="56" t="s">
        <x:v>1537</x:v>
      </x:c>
      <x:c r="G1403" s="23">
        <x:v>38009</x:v>
      </x:c>
    </x:row>
    <x:row r="1404" spans="3:7" x14ac:dyDescent="0.35">
      <x:c r="C1404" s="3"/>
      <x:c r="F1404" s="56" t="s">
        <x:v>1538</x:v>
      </x:c>
      <x:c r="G1404" s="23">
        <x:v>38300</x:v>
      </x:c>
    </x:row>
    <x:row r="1405" spans="3:7" x14ac:dyDescent="0.35">
      <x:c r="C1405" s="3"/>
      <x:c r="F1405" s="56" t="s">
        <x:v>1539</x:v>
      </x:c>
      <x:c r="G1405" s="23">
        <x:v>37356</x:v>
      </x:c>
    </x:row>
    <x:row r="1406" spans="3:7" x14ac:dyDescent="0.35">
      <x:c r="C1406" s="3"/>
      <x:c r="F1406" s="56" t="s">
        <x:v>1540</x:v>
      </x:c>
      <x:c r="G1406" s="23">
        <x:v>37882</x:v>
      </x:c>
    </x:row>
    <x:row r="1407" spans="3:7" x14ac:dyDescent="0.35">
      <x:c r="C1407" s="3"/>
      <x:c r="F1407" s="56" t="s">
        <x:v>1541</x:v>
      </x:c>
      <x:c r="G1407" s="23">
        <x:v>38178</x:v>
      </x:c>
    </x:row>
    <x:row r="1408" spans="3:7" x14ac:dyDescent="0.35">
      <x:c r="C1408" s="3"/>
      <x:c r="F1408" s="56" t="s">
        <x:v>1542</x:v>
      </x:c>
      <x:c r="G1408" s="23">
        <x:v>37034</x:v>
      </x:c>
    </x:row>
    <x:row r="1409" spans="3:7" x14ac:dyDescent="0.35">
      <x:c r="C1409" s="3"/>
      <x:c r="F1409" s="56" t="s">
        <x:v>1543</x:v>
      </x:c>
      <x:c r="G1409" s="23">
        <x:v>38211</x:v>
      </x:c>
    </x:row>
    <x:row r="1410" spans="3:7" x14ac:dyDescent="0.35">
      <x:c r="C1410" s="3"/>
      <x:c r="F1410" s="56" t="s">
        <x:v>1544</x:v>
      </x:c>
      <x:c r="G1410" s="23">
        <x:v>37258</x:v>
      </x:c>
    </x:row>
    <x:row r="1411" spans="3:7" x14ac:dyDescent="0.35">
      <x:c r="C1411" s="3"/>
      <x:c r="F1411" s="56" t="s">
        <x:v>1545</x:v>
      </x:c>
      <x:c r="G1411" s="23">
        <x:v>37571</x:v>
      </x:c>
    </x:row>
    <x:row r="1412" spans="3:7" x14ac:dyDescent="0.35">
      <x:c r="C1412" s="3"/>
      <x:c r="F1412" s="56" t="s">
        <x:v>1546</x:v>
      </x:c>
      <x:c r="G1412" s="23">
        <x:v>38178</x:v>
      </x:c>
    </x:row>
    <x:row r="1413" spans="3:7" x14ac:dyDescent="0.35">
      <x:c r="C1413" s="3"/>
      <x:c r="F1413" s="56" t="s">
        <x:v>1547</x:v>
      </x:c>
      <x:c r="G1413" s="23">
        <x:v>37859</x:v>
      </x:c>
    </x:row>
    <x:row r="1414" spans="3:7" x14ac:dyDescent="0.35">
      <x:c r="C1414" s="3"/>
      <x:c r="F1414" s="56" t="s">
        <x:v>1548</x:v>
      </x:c>
      <x:c r="G1414" s="23">
        <x:v>37858</x:v>
      </x:c>
    </x:row>
    <x:row r="1415" spans="3:7" x14ac:dyDescent="0.35">
      <x:c r="C1415" s="3"/>
      <x:c r="F1415" s="56" t="s">
        <x:v>1549</x:v>
      </x:c>
      <x:c r="G1415" s="23">
        <x:v>37515</x:v>
      </x:c>
    </x:row>
    <x:row r="1416" spans="3:7" x14ac:dyDescent="0.35">
      <x:c r="C1416" s="3"/>
      <x:c r="F1416" s="56" t="s">
        <x:v>1550</x:v>
      </x:c>
      <x:c r="G1416" s="23">
        <x:v>38211</x:v>
      </x:c>
    </x:row>
    <x:row r="1417" spans="3:7" x14ac:dyDescent="0.35">
      <x:c r="C1417" s="3"/>
      <x:c r="F1417" s="56" t="s">
        <x:v>1551</x:v>
      </x:c>
      <x:c r="G1417" s="23">
        <x:v>38267</x:v>
      </x:c>
    </x:row>
    <x:row r="1418" spans="3:7" x14ac:dyDescent="0.35">
      <x:c r="C1418" s="3"/>
      <x:c r="F1418" s="56" t="s">
        <x:v>1552</x:v>
      </x:c>
      <x:c r="G1418" s="23">
        <x:v>37757</x:v>
      </x:c>
    </x:row>
    <x:row r="1419" spans="3:7" x14ac:dyDescent="0.35">
      <x:c r="C1419" s="3"/>
      <x:c r="F1419" s="56" t="s">
        <x:v>1553</x:v>
      </x:c>
      <x:c r="G1419" s="23">
        <x:v>38056</x:v>
      </x:c>
    </x:row>
    <x:row r="1420" spans="3:7" x14ac:dyDescent="0.35">
      <x:c r="C1420" s="3"/>
      <x:c r="F1420" s="56" t="s">
        <x:v>1554</x:v>
      </x:c>
      <x:c r="G1420" s="23">
        <x:v>37069</x:v>
      </x:c>
    </x:row>
    <x:row r="1421" spans="3:7" x14ac:dyDescent="0.35">
      <x:c r="C1421" s="3"/>
      <x:c r="F1421" s="56" t="s">
        <x:v>1555</x:v>
      </x:c>
      <x:c r="G1421" s="23">
        <x:v>38134</x:v>
      </x:c>
    </x:row>
    <x:row r="1422" spans="3:7" x14ac:dyDescent="0.35">
      <x:c r="C1422" s="3"/>
      <x:c r="F1422" s="56" t="s">
        <x:v>1556</x:v>
      </x:c>
      <x:c r="G1422" s="23">
        <x:v>37538</x:v>
      </x:c>
    </x:row>
    <x:row r="1423" spans="3:7" x14ac:dyDescent="0.35">
      <x:c r="C1423" s="3"/>
      <x:c r="F1423" s="56" t="s">
        <x:v>1557</x:v>
      </x:c>
      <x:c r="G1423" s="23">
        <x:v>37298</x:v>
      </x:c>
    </x:row>
    <x:row r="1424" spans="3:7" x14ac:dyDescent="0.35">
      <x:c r="C1424" s="3"/>
      <x:c r="F1424" s="56" t="s">
        <x:v>1558</x:v>
      </x:c>
      <x:c r="G1424" s="23">
        <x:v>38255</x:v>
      </x:c>
    </x:row>
    <x:row r="1425" spans="3:7" x14ac:dyDescent="0.35">
      <x:c r="C1425" s="3"/>
      <x:c r="F1425" s="56" t="s">
        <x:v>1559</x:v>
      </x:c>
      <x:c r="G1425" s="23">
        <x:v>38115</x:v>
      </x:c>
    </x:row>
    <x:row r="1426" spans="3:7" x14ac:dyDescent="0.35">
      <x:c r="C1426" s="3"/>
      <x:c r="F1426" s="56" t="s">
        <x:v>1560</x:v>
      </x:c>
      <x:c r="G1426" s="23">
        <x:v>37800</x:v>
      </x:c>
    </x:row>
    <x:row r="1427" spans="3:7" x14ac:dyDescent="0.35">
      <x:c r="C1427" s="3"/>
      <x:c r="F1427" s="56" t="s">
        <x:v>1561</x:v>
      </x:c>
      <x:c r="G1427" s="23">
        <x:v>37101</x:v>
      </x:c>
    </x:row>
    <x:row r="1428" spans="3:7" x14ac:dyDescent="0.35">
      <x:c r="C1428" s="3"/>
      <x:c r="F1428" s="56" t="s">
        <x:v>1562</x:v>
      </x:c>
      <x:c r="G1428" s="23">
        <x:v>37481</x:v>
      </x:c>
    </x:row>
    <x:row r="1429" spans="3:7" x14ac:dyDescent="0.35">
      <x:c r="C1429" s="3"/>
      <x:c r="F1429" s="56" t="s">
        <x:v>1563</x:v>
      </x:c>
      <x:c r="G1429" s="23">
        <x:v>37426</x:v>
      </x:c>
    </x:row>
    <x:row r="1430" spans="3:7" x14ac:dyDescent="0.35">
      <x:c r="C1430" s="3"/>
      <x:c r="F1430" s="56" t="s">
        <x:v>1564</x:v>
      </x:c>
      <x:c r="G1430" s="23">
        <x:v>37570</x:v>
      </x:c>
    </x:row>
    <x:row r="1431" spans="3:7" x14ac:dyDescent="0.35">
      <x:c r="C1431" s="3"/>
      <x:c r="F1431" s="56" t="s">
        <x:v>1565</x:v>
      </x:c>
      <x:c r="G1431" s="23">
        <x:v>37290</x:v>
      </x:c>
    </x:row>
    <x:row r="1432" spans="3:7" x14ac:dyDescent="0.35">
      <x:c r="C1432" s="3"/>
      <x:c r="F1432" s="56" t="s">
        <x:v>1566</x:v>
      </x:c>
      <x:c r="G1432" s="23">
        <x:v>37504</x:v>
      </x:c>
    </x:row>
    <x:row r="1433" spans="3:7" x14ac:dyDescent="0.35">
      <x:c r="C1433" s="3"/>
      <x:c r="F1433" s="56" t="s">
        <x:v>1567</x:v>
      </x:c>
      <x:c r="G1433" s="23">
        <x:v>36971</x:v>
      </x:c>
    </x:row>
    <x:row r="1434" spans="3:7" x14ac:dyDescent="0.35">
      <x:c r="C1434" s="3"/>
      <x:c r="F1434" s="56" t="s">
        <x:v>1568</x:v>
      </x:c>
      <x:c r="G1434" s="23">
        <x:v>37627</x:v>
      </x:c>
    </x:row>
    <x:row r="1435" spans="3:7" x14ac:dyDescent="0.35">
      <x:c r="C1435" s="3"/>
      <x:c r="F1435" s="56" t="s">
        <x:v>1569</x:v>
      </x:c>
      <x:c r="G1435" s="23">
        <x:v>37213</x:v>
      </x:c>
    </x:row>
    <x:row r="1436" spans="3:7" x14ac:dyDescent="0.35">
      <x:c r="C1436" s="3"/>
      <x:c r="F1436" s="56" t="s">
        <x:v>1570</x:v>
      </x:c>
      <x:c r="G1436" s="23">
        <x:v>37290</x:v>
      </x:c>
    </x:row>
    <x:row r="1437" spans="3:7" x14ac:dyDescent="0.35">
      <x:c r="C1437" s="3"/>
      <x:c r="F1437" s="56" t="s">
        <x:v>1571</x:v>
      </x:c>
      <x:c r="G1437" s="23">
        <x:v>38070</x:v>
      </x:c>
    </x:row>
    <x:row r="1438" spans="3:7" x14ac:dyDescent="0.35">
      <x:c r="C1438" s="3"/>
    </x:row>
    <x:row r="1439" spans="3:7" x14ac:dyDescent="0.35">
      <x:c r="C1439" s="3"/>
    </x:row>
    <x:row r="1440" spans="3:7" x14ac:dyDescent="0.35">
      <x:c r="C1440" s="3"/>
    </x:row>
    <x:row r="1441" spans="3:3" x14ac:dyDescent="0.35">
      <x:c r="C1441" s="3"/>
    </x:row>
    <x:row r="1442" spans="3:3" x14ac:dyDescent="0.35">
      <x:c r="C1442" s="3"/>
    </x:row>
    <x:row r="1443" spans="3:3" x14ac:dyDescent="0.35">
      <x:c r="C1443" s="3"/>
    </x:row>
    <x:row r="1444" spans="3:3" x14ac:dyDescent="0.35">
      <x:c r="C1444" s="3"/>
    </x:row>
    <x:row r="1445" spans="3:3" x14ac:dyDescent="0.35">
      <x:c r="C1445" s="3"/>
    </x:row>
  </x:sheetData>
  <x:phoneticPr fontId="1" type="noConversion"/>
  <x:pageMargins left="0.4" right="0.4" top="0.5" bottom="0.5" header="0.3" footer="0.3"/>
  <x:pageSetup orientation="portrait" r:id="rId1"/>
  <x:drawing r:id="rId2"/>
</x:worksheet>
</file>

<file path=xl/worksheets/sheet3.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58BF0154-3531-445B-A6E1-DE4E9EBBF4A6}" mc:Ignorable="x14ac xr xr2 xr3">
  <x:sheetPr codeName="Sheet4">
    <x:tabColor theme="8" tint="0.59999389629810485"/>
  </x:sheetPr>
  <x:dimension ref="B1:R75"/>
  <x:sheetViews>
    <x:sheetView showGridLines="0" zoomScaleNormal="100" workbookViewId="0"/>
  </x:sheetViews>
  <x:sheetFormatPr defaultRowHeight="15.5" x14ac:dyDescent="0.35"/>
  <x:cols>
    <x:col min="1" max="1" width="5.84765625" style="13" customWidth="1"/>
    <x:col min="2" max="3" width="13.59765625" style="13" customWidth="1"/>
    <x:col min="4" max="4" width="22.1484375" style="13" customWidth="1"/>
    <x:col min="5" max="5" width="8.796875" style="13"/>
    <x:col min="6" max="6" width="9.94921875" style="42" bestFit="1" customWidth="1"/>
    <x:col min="7" max="7" width="8.19921875" style="42" customWidth="1"/>
    <x:col min="8" max="8" width="8.19921875" style="42" hidden="1" customWidth="1"/>
    <x:col min="9" max="18" width="8.59765625" style="42" hidden="1" customWidth="1"/>
    <x:col min="19" max="16384" width="8.796875" style="13"/>
  </x:cols>
  <x:sheetData>
    <x:row r="1" spans="2:12" s="24" customFormat="1" x14ac:dyDescent="0.35"/>
    <x:row r="2" spans="2:12" s="24" customFormat="1" ht="31" x14ac:dyDescent="0.35">
      <x:c r="B2" s="69" t="s">
        <x:v>1590</x:v>
      </x:c>
      <x:c r="C2" s="69"/>
      <x:c r="D2" s="69"/>
      <x:c r="E2" s="13"/>
      <x:c r="F2" s="64"/>
      <x:c r="G2" s="64"/>
    </x:row>
    <x:row r="3" spans="2:12" s="24" customFormat="1" x14ac:dyDescent="0.35">
      <x:c r="B3" s="64"/>
      <x:c r="C3" s="64"/>
      <x:c r="D3" s="64"/>
      <x:c r="E3" s="13"/>
      <x:c r="F3" s="64"/>
      <x:c r="G3" s="64"/>
    </x:row>
    <x:row r="4" spans="2:12" s="24" customFormat="1" ht="22.5" x14ac:dyDescent="0.35">
      <x:c r="B4" s="66" t="s">
        <x:v>1598</x:v>
      </x:c>
      <x:c r="C4" s="66"/>
      <x:c r="D4" s="66"/>
      <x:c r="E4" s="13"/>
      <x:c r="F4" s="64"/>
      <x:c r="G4" s="64"/>
    </x:row>
    <x:row r="5" spans="2:12" s="24" customFormat="1" ht="15.75" customHeight="1" x14ac:dyDescent="0.35">
      <x:c r="B5" s="64"/>
      <x:c r="C5" s="64"/>
      <x:c r="D5" s="64"/>
      <x:c r="E5" s="13"/>
      <x:c r="F5" s="64"/>
      <x:c r="G5" s="64"/>
    </x:row>
    <x:row r="6" spans="2:12" s="24" customFormat="1" ht="15.75" customHeight="1" x14ac:dyDescent="0.35">
      <x:c r="B6" s="64"/>
      <x:c r="C6" s="64"/>
      <x:c r="D6" s="64"/>
      <x:c r="E6" s="13"/>
      <x:c r="F6" s="64"/>
      <x:c r="G6" s="64"/>
    </x:row>
    <x:row r="7" spans="2:12" s="24" customFormat="1" x14ac:dyDescent="0.35">
      <x:c r="B7" s="64"/>
      <x:c r="C7" s="64"/>
      <x:c r="D7" s="64"/>
      <x:c r="E7" s="13"/>
      <x:c r="F7" s="64"/>
      <x:c r="G7" s="64"/>
    </x:row>
    <x:row r="8" spans="2:12" s="24" customFormat="1" x14ac:dyDescent="0.35">
      <x:c r="B8" s="64"/>
      <x:c r="C8" s="64"/>
      <x:c r="D8" s="64"/>
      <x:c r="E8" s="13"/>
      <x:c r="F8" s="64"/>
      <x:c r="G8" s="64"/>
    </x:row>
    <x:row r="9" spans="2:12" s="24" customFormat="1" x14ac:dyDescent="0.35">
      <x:c r="B9" s="64"/>
      <x:c r="C9" s="64"/>
      <x:c r="D9" s="64"/>
      <x:c r="E9" s="13"/>
      <x:c r="F9" s="64"/>
      <x:c r="G9" s="64"/>
    </x:row>
    <x:row r="10" spans="2:12" s="24" customFormat="1" x14ac:dyDescent="0.35">
      <x:c r="B10" s="64"/>
      <x:c r="C10" s="64"/>
      <x:c r="D10" s="64"/>
      <x:c r="E10" s="13"/>
      <x:c r="F10" s="64"/>
      <x:c r="G10" s="64"/>
    </x:row>
    <x:row r="11" spans="2:12" s="24" customFormat="1" x14ac:dyDescent="0.35">
      <x:c r="B11" s="64"/>
      <x:c r="C11" s="64"/>
      <x:c r="D11" s="64"/>
      <x:c r="E11" s="13"/>
      <x:c r="F11" s="64"/>
      <x:c r="G11" s="64"/>
      <x:c r="H11" s="64"/>
      <x:c r="I11" s="64"/>
      <x:c r="J11" s="64"/>
      <x:c r="K11" s="64"/>
      <x:c r="L11" s="64"/>
    </x:row>
    <x:row r="12" spans="2:12" s="24" customFormat="1" x14ac:dyDescent="0.35">
      <x:c r="B12" s="64"/>
      <x:c r="C12" s="64"/>
      <x:c r="D12" s="64"/>
      <x:c r="E12" s="13"/>
      <x:c r="F12" s="64"/>
      <x:c r="G12" s="64"/>
      <x:c r="H12" s="64"/>
      <x:c r="I12" s="64"/>
      <x:c r="J12" s="64"/>
      <x:c r="K12" s="64"/>
      <x:c r="L12" s="64"/>
    </x:row>
    <x:row r="13" spans="2:12" s="24" customFormat="1" x14ac:dyDescent="0.35">
      <x:c r="B13" s="64"/>
      <x:c r="C13" s="64"/>
      <x:c r="D13" s="64"/>
      <x:c r="E13" s="13"/>
      <x:c r="F13" s="64"/>
      <x:c r="G13" s="64"/>
      <x:c r="H13" s="64"/>
      <x:c r="I13" s="64"/>
      <x:c r="J13" s="64"/>
      <x:c r="K13" s="64"/>
      <x:c r="L13" s="64"/>
    </x:row>
    <x:row r="14" spans="2:12" s="24" customFormat="1" x14ac:dyDescent="0.35">
      <x:c r="B14" s="64"/>
      <x:c r="C14" s="64"/>
      <x:c r="D14" s="64"/>
      <x:c r="E14" s="13"/>
      <x:c r="F14" s="64"/>
      <x:c r="G14" s="64"/>
      <x:c r="H14" s="64"/>
      <x:c r="I14" s="64"/>
      <x:c r="J14" s="64"/>
      <x:c r="K14" s="64"/>
      <x:c r="L14" s="64"/>
    </x:row>
    <x:row r="15" spans="2:12" s="24" customFormat="1" ht="22.5" x14ac:dyDescent="0.35">
      <x:c r="B15" s="70" t="s">
        <x:v>1597</x:v>
      </x:c>
      <x:c r="C15" s="70"/>
      <x:c r="D15" s="70"/>
      <x:c r="E15" s="13"/>
    </x:row>
    <x:row r="16" spans="2:12" s="24" customFormat="1" x14ac:dyDescent="0.35"/>
    <x:row r="17" spans="2:18" x14ac:dyDescent="0.35">
      <x:c r="B17" s="12" t="s">
        <x:v>35</x:v>
      </x:c>
      <x:c r="F17" s="13"/>
      <x:c r="G17" s="13"/>
      <x:c r="H17" s="13"/>
      <x:c r="I17" s="13"/>
      <x:c r="J17" s="13"/>
      <x:c r="K17" s="13"/>
      <x:c r="L17" s="13"/>
      <x:c r="M17" s="13"/>
      <x:c r="N17" s="13"/>
      <x:c r="O17" s="13"/>
      <x:c r="P17" s="13"/>
      <x:c r="Q17" s="13"/>
      <x:c r="R17" s="13"/>
    </x:row>
    <x:row r="18" spans="2:18" ht="16" thickBot="1" x14ac:dyDescent="0.4">
      <x:c r="F18" s="13"/>
      <x:c r="G18" s="13"/>
      <x:c r="H18" s="13"/>
      <x:c r="I18" s="12"/>
      <x:c r="J18" s="13"/>
      <x:c r="K18" s="13"/>
      <x:c r="L18" s="13"/>
      <x:c r="M18" s="13"/>
      <x:c r="N18" s="13"/>
      <x:c r="O18" s="13"/>
      <x:c r="P18" s="13"/>
      <x:c r="Q18" s="13"/>
      <x:c r="R18" s="13"/>
    </x:row>
    <x:row r="19" spans="2:18" ht="16.5" thickTop="1" thickBot="1" x14ac:dyDescent="0.4">
      <x:c r="B19" s="14" t="s">
        <x:v>36</x:v>
      </x:c>
      <x:c r="C19" s="14" t="s">
        <x:v>37</x:v>
      </x:c>
      <x:c r="D19" s="14" t="s">
        <x:v>38</x:v>
      </x:c>
      <x:c r="F19" s="13"/>
      <x:c r="G19" s="13"/>
      <x:c r="H19" s="13"/>
      <x:c r="I19" s="13"/>
      <x:c r="J19" s="13"/>
      <x:c r="K19" s="13"/>
      <x:c r="L19" s="13"/>
      <x:c r="M19" s="13"/>
      <x:c r="N19" s="13"/>
      <x:c r="O19" s="13"/>
      <x:c r="P19" s="13"/>
      <x:c r="Q19" s="13"/>
      <x:c r="R19" s="13"/>
    </x:row>
    <x:row r="20" spans="2:18" ht="16" thickTop="1" x14ac:dyDescent="0.35"/>
    <x:row r="21" spans="2:18" ht="31" customHeight="1" x14ac:dyDescent="0.35">
      <x:c r="B21" s="71" t="s">
        <x:v>54</x:v>
      </x:c>
      <x:c r="C21" s="71"/>
      <x:c r="D21" s="71"/>
    </x:row>
    <x:row r="22" spans="2:18" x14ac:dyDescent="0.35">
      <x:c r="B22" s="15">
        <x:v>1</x:v>
      </x:c>
      <x:c r="C22" s="16">
        <x:v>10</x:v>
      </x:c>
      <x:c r="D22" s="65">
        <x:v>7684.6417597765367</x:v>
      </x:c>
      <x:c r="F22" s="46"/>
      <x:c r="G22" s="48"/>
      <x:c r="I22" s="46">
        <x:v>7684.6017597765367</x:v>
      </x:c>
      <x:c r="J22" s="46">
        <x:v>7684.6117597765369</x:v>
      </x:c>
      <x:c r="K22" s="46">
        <x:v>7684.6217597765362</x:v>
      </x:c>
      <x:c r="L22" s="46">
        <x:v>7684.6317597765365</x:v>
      </x:c>
      <x:c r="M22" s="46">
        <x:v>7684.6417597765367</x:v>
      </x:c>
      <x:c r="N22" s="46">
        <x:v>7684.6517597765369</x:v>
      </x:c>
      <x:c r="O22" s="46">
        <x:v>7684.6617597765371</x:v>
      </x:c>
      <x:c r="P22" s="46">
        <x:v>7684.6717597765364</x:v>
      </x:c>
      <x:c r="Q22" s="46">
        <x:v>7684.6817597765366</x:v>
      </x:c>
      <x:c r="R22" s="46">
        <x:v>7684.6917597765369</x:v>
      </x:c>
    </x:row>
    <x:row r="23" spans="2:18" x14ac:dyDescent="0.35">
      <x:c r="G23" s="48"/>
    </x:row>
    <x:row r="24" spans="2:18" ht="15.5" customHeight="1" x14ac:dyDescent="0.35">
      <x:c r="B24" s="71" t="s">
        <x:v>55</x:v>
      </x:c>
      <x:c r="C24" s="71"/>
      <x:c r="D24" s="71"/>
      <x:c r="G24" s="48"/>
    </x:row>
    <x:row r="25" spans="2:18" x14ac:dyDescent="0.35">
      <x:c r="B25" s="17">
        <x:v>2</x:v>
      </x:c>
      <x:c r="C25" s="18">
        <x:v>15</x:v>
      </x:c>
      <x:c r="D25" s="19" t="s">
        <x:v>130</x:v>
      </x:c>
      <x:c r="F25" s="44"/>
      <x:c r="G25" s="48"/>
      <x:c r="I25" s="47" t="s">
        <x:v>124</x:v>
      </x:c>
      <x:c r="J25" s="47" t="s">
        <x:v>125</x:v>
      </x:c>
      <x:c r="K25" s="47" t="s">
        <x:v>126</x:v>
      </x:c>
      <x:c r="L25" s="47" t="s">
        <x:v>127</x:v>
      </x:c>
      <x:c r="M25" s="47" t="s">
        <x:v>128</x:v>
      </x:c>
      <x:c r="N25" s="47" t="s">
        <x:v>129</x:v>
      </x:c>
      <x:c r="O25" s="47" t="s">
        <x:v>130</x:v>
      </x:c>
      <x:c r="P25" s="47" t="s">
        <x:v>131</x:v>
      </x:c>
      <x:c r="Q25" s="47" t="s">
        <x:v>132</x:v>
      </x:c>
      <x:c r="R25" s="47" t="s">
        <x:v>133</x:v>
      </x:c>
    </x:row>
    <x:row r="26" spans="2:18" x14ac:dyDescent="0.35">
      <x:c r="G26" s="48"/>
    </x:row>
    <x:row r="27" spans="2:18" ht="15.5" customHeight="1" x14ac:dyDescent="0.35">
      <x:c r="B27" s="71" t="s">
        <x:v>58</x:v>
      </x:c>
      <x:c r="C27" s="71"/>
      <x:c r="D27" s="71"/>
      <x:c r="G27" s="48"/>
    </x:row>
    <x:row r="28" spans="2:18" x14ac:dyDescent="0.35">
      <x:c r="B28" s="17">
        <x:v>3</x:v>
      </x:c>
      <x:c r="C28" s="18">
        <x:v>15</x:v>
      </x:c>
      <x:c r="D28" s="19">
        <x:v>121</x:v>
      </x:c>
      <x:c r="F28" s="48"/>
      <x:c r="G28" s="48"/>
      <x:c r="I28" s="53">
        <x:v>121</x:v>
      </x:c>
      <x:c r="J28" s="53">
        <x:v>122</x:v>
      </x:c>
      <x:c r="K28" s="53">
        <x:v>123</x:v>
      </x:c>
      <x:c r="L28" s="53">
        <x:v>124</x:v>
      </x:c>
      <x:c r="M28" s="53">
        <x:v>125</x:v>
      </x:c>
      <x:c r="N28" s="53">
        <x:v>126</x:v>
      </x:c>
      <x:c r="O28" s="53">
        <x:v>127</x:v>
      </x:c>
      <x:c r="P28" s="53">
        <x:v>128</x:v>
      </x:c>
      <x:c r="Q28" s="53">
        <x:v>129</x:v>
      </x:c>
      <x:c r="R28" s="53">
        <x:v>130</x:v>
      </x:c>
    </x:row>
    <x:row r="29" spans="2:18" x14ac:dyDescent="0.35">
      <x:c r="G29" s="48"/>
    </x:row>
    <x:row r="30" spans="2:18" ht="15.5" customHeight="1" x14ac:dyDescent="0.35">
      <x:c r="B30" s="71" t="s">
        <x:v>68</x:v>
      </x:c>
      <x:c r="C30" s="71"/>
      <x:c r="D30" s="71"/>
      <x:c r="G30" s="48"/>
    </x:row>
    <x:row r="31" spans="2:18" x14ac:dyDescent="0.35">
      <x:c r="B31" s="17">
        <x:v>4</x:v>
      </x:c>
      <x:c r="C31" s="18">
        <x:v>20</x:v>
      </x:c>
      <x:c r="D31" s="19" t="s">
        <x:v>32</x:v>
      </x:c>
      <x:c r="F31" s="43"/>
      <x:c r="G31" s="48"/>
      <x:c r="I31" s="46" t="s">
        <x:v>24</x:v>
      </x:c>
      <x:c r="J31" s="46" t="s">
        <x:v>25</x:v>
      </x:c>
      <x:c r="K31" s="46" t="s">
        <x:v>26</x:v>
      </x:c>
      <x:c r="L31" s="46" t="s">
        <x:v>27</x:v>
      </x:c>
      <x:c r="M31" s="46" t="s">
        <x:v>28</x:v>
      </x:c>
      <x:c r="N31" s="46" t="s">
        <x:v>29</x:v>
      </x:c>
      <x:c r="O31" s="46" t="s">
        <x:v>30</x:v>
      </x:c>
      <x:c r="P31" s="46" t="s">
        <x:v>31</x:v>
      </x:c>
      <x:c r="Q31" s="46" t="s">
        <x:v>32</x:v>
      </x:c>
      <x:c r="R31" s="46" t="s">
        <x:v>33</x:v>
      </x:c>
    </x:row>
    <x:row r="32" spans="2:18" x14ac:dyDescent="0.35">
      <x:c r="B32" s="20"/>
      <x:c r="C32" s="20"/>
      <x:c r="F32" s="44"/>
      <x:c r="G32" s="48"/>
      <x:c r="I32" s="53"/>
    </x:row>
    <x:row r="33" spans="2:18" ht="15.5" customHeight="1" x14ac:dyDescent="0.35">
      <x:c r="B33" s="71" t="s">
        <x:v>67</x:v>
      </x:c>
      <x:c r="C33" s="71"/>
      <x:c r="D33" s="71"/>
      <x:c r="G33" s="48"/>
    </x:row>
    <x:row r="34" spans="2:18" x14ac:dyDescent="0.35">
      <x:c r="B34" s="17">
        <x:v>5</x:v>
      </x:c>
      <x:c r="C34" s="18">
        <x:v>20</x:v>
      </x:c>
      <x:c r="D34" s="63">
        <x:v>45550</x:v>
      </x:c>
      <x:c r="F34" s="54"/>
      <x:c r="G34" s="48"/>
      <x:c r="I34" s="54">
        <x:v>45550</x:v>
      </x:c>
      <x:c r="J34" s="54">
        <x:v>45550</x:v>
      </x:c>
      <x:c r="K34" s="54">
        <x:v>45550</x:v>
      </x:c>
      <x:c r="L34" s="54">
        <x:v>45550</x:v>
      </x:c>
      <x:c r="M34" s="54">
        <x:v>45550</x:v>
      </x:c>
      <x:c r="N34" s="54">
        <x:v>45550</x:v>
      </x:c>
      <x:c r="O34" s="54">
        <x:v>45550</x:v>
      </x:c>
      <x:c r="P34" s="54">
        <x:v>45550</x:v>
      </x:c>
      <x:c r="Q34" s="54">
        <x:v>45550</x:v>
      </x:c>
      <x:c r="R34" s="54">
        <x:v>45550</x:v>
      </x:c>
    </x:row>
    <x:row r="35" spans="2:18" x14ac:dyDescent="0.35">
      <x:c r="B35" s="20"/>
      <x:c r="C35" s="20"/>
      <x:c r="F35" s="44"/>
      <x:c r="G35" s="48"/>
      <x:c r="I35" s="53"/>
    </x:row>
    <x:row r="36" spans="2:18" ht="15.5" customHeight="1" x14ac:dyDescent="0.35">
      <x:c r="B36" s="71" t="s">
        <x:v>50</x:v>
      </x:c>
      <x:c r="C36" s="71"/>
      <x:c r="D36" s="71"/>
      <x:c r="G36" s="48"/>
    </x:row>
    <x:row r="37" spans="2:18" x14ac:dyDescent="0.35">
      <x:c r="B37" s="17">
        <x:v>6</x:v>
      </x:c>
      <x:c r="C37" s="18">
        <x:v>25</x:v>
      </x:c>
      <x:c r="D37" s="63">
        <x:v>45477</x:v>
      </x:c>
      <x:c r="F37" s="54"/>
      <x:c r="G37" s="48"/>
      <x:c r="I37" s="54">
        <x:v>45298</x:v>
      </x:c>
      <x:c r="J37" s="54">
        <x:v>45341</x:v>
      </x:c>
      <x:c r="K37" s="54">
        <x:v>45357</x:v>
      </x:c>
      <x:c r="L37" s="54">
        <x:v>45412</x:v>
      </x:c>
      <x:c r="M37" s="54">
        <x:v>45426</x:v>
      </x:c>
      <x:c r="N37" s="54">
        <x:v>45435</x:v>
      </x:c>
      <x:c r="O37" s="54">
        <x:v>45445</x:v>
      </x:c>
      <x:c r="P37" s="54">
        <x:v>45477</x:v>
      </x:c>
      <x:c r="Q37" s="54">
        <x:v>45533</x:v>
      </x:c>
      <x:c r="R37" s="54">
        <x:v>45582</x:v>
      </x:c>
    </x:row>
    <x:row r="38" spans="2:18" x14ac:dyDescent="0.35">
      <x:c r="G38" s="48"/>
    </x:row>
    <x:row r="39" spans="2:18" ht="15.5" customHeight="1" x14ac:dyDescent="0.35">
      <x:c r="B39" s="71" t="s">
        <x:v>69</x:v>
      </x:c>
      <x:c r="C39" s="71"/>
      <x:c r="D39" s="71"/>
      <x:c r="G39" s="48"/>
    </x:row>
    <x:row r="40" spans="2:18" x14ac:dyDescent="0.35">
      <x:c r="B40" s="17">
        <x:v>7</x:v>
      </x:c>
      <x:c r="C40" s="18">
        <x:v>15</x:v>
      </x:c>
      <x:c r="D40" s="19">
        <x:v>19264182768</x:v>
      </x:c>
      <x:c r="F40" s="53"/>
      <x:c r="G40" s="48"/>
      <x:c r="I40" s="53">
        <x:v>19264182765</x:v>
      </x:c>
      <x:c r="J40" s="53">
        <x:v>19264182766</x:v>
      </x:c>
      <x:c r="K40" s="53">
        <x:v>19264182767</x:v>
      </x:c>
      <x:c r="L40" s="53">
        <x:v>19264182768</x:v>
      </x:c>
      <x:c r="M40" s="53">
        <x:v>19264182769</x:v>
      </x:c>
      <x:c r="N40" s="53">
        <x:v>19264182770</x:v>
      </x:c>
      <x:c r="O40" s="53">
        <x:v>19264182771</x:v>
      </x:c>
      <x:c r="P40" s="53">
        <x:v>19264182772</x:v>
      </x:c>
      <x:c r="Q40" s="53">
        <x:v>19264182773</x:v>
      </x:c>
      <x:c r="R40" s="53">
        <x:v>19264182774</x:v>
      </x:c>
    </x:row>
    <x:row r="41" spans="2:18" x14ac:dyDescent="0.35">
      <x:c r="G41" s="48"/>
    </x:row>
    <x:row r="42" spans="2:18" ht="31" customHeight="1" x14ac:dyDescent="0.35">
      <x:c r="B42" s="71" t="s">
        <x:v>70</x:v>
      </x:c>
      <x:c r="C42" s="71"/>
      <x:c r="D42" s="71"/>
      <x:c r="G42" s="48"/>
    </x:row>
    <x:row r="43" spans="2:18" x14ac:dyDescent="0.35">
      <x:c r="B43" s="17">
        <x:v>8</x:v>
      </x:c>
      <x:c r="C43" s="18">
        <x:v>25</x:v>
      </x:c>
      <x:c r="D43" s="19">
        <x:v>7</x:v>
      </x:c>
      <x:c r="F43" s="53"/>
      <x:c r="G43" s="48"/>
      <x:c r="I43" s="53">
        <x:v>3</x:v>
      </x:c>
      <x:c r="J43" s="53">
        <x:v>4</x:v>
      </x:c>
      <x:c r="K43" s="53">
        <x:v>5</x:v>
      </x:c>
      <x:c r="L43" s="53">
        <x:v>6</x:v>
      </x:c>
      <x:c r="M43" s="53">
        <x:v>7</x:v>
      </x:c>
      <x:c r="N43" s="53">
        <x:v>8</x:v>
      </x:c>
      <x:c r="O43" s="53">
        <x:v>9</x:v>
      </x:c>
      <x:c r="P43" s="53">
        <x:v>10</x:v>
      </x:c>
      <x:c r="Q43" s="53">
        <x:v>11</x:v>
      </x:c>
      <x:c r="R43" s="53">
        <x:v>12</x:v>
      </x:c>
    </x:row>
    <x:row r="44" spans="2:18" x14ac:dyDescent="0.35">
      <x:c r="B44" s="20"/>
      <x:c r="C44" s="20"/>
      <x:c r="F44" s="44"/>
      <x:c r="G44" s="48"/>
      <x:c r="I44" s="53"/>
    </x:row>
    <x:row r="45" spans="2:18" ht="31" customHeight="1" x14ac:dyDescent="0.35">
      <x:c r="B45" s="71" t="s">
        <x:v>105</x:v>
      </x:c>
      <x:c r="C45" s="71"/>
      <x:c r="D45" s="71"/>
      <x:c r="G45" s="48"/>
    </x:row>
    <x:row r="46" spans="2:18" x14ac:dyDescent="0.35">
      <x:c r="B46" s="17">
        <x:v>9</x:v>
      </x:c>
      <x:c r="C46" s="18">
        <x:v>15</x:v>
      </x:c>
      <x:c r="D46" s="19" t="s">
        <x:v>140</x:v>
      </x:c>
      <x:c r="F46" s="47"/>
      <x:c r="G46" s="48"/>
      <x:c r="I46" s="47" t="s">
        <x:v>134</x:v>
      </x:c>
      <x:c r="J46" s="47" t="s">
        <x:v>135</x:v>
      </x:c>
      <x:c r="K46" s="47" t="s">
        <x:v>136</x:v>
      </x:c>
      <x:c r="L46" s="47" t="s">
        <x:v>137</x:v>
      </x:c>
      <x:c r="M46" s="47" t="s">
        <x:v>138</x:v>
      </x:c>
      <x:c r="N46" s="47" t="s">
        <x:v>139</x:v>
      </x:c>
      <x:c r="O46" s="47" t="s">
        <x:v>140</x:v>
      </x:c>
      <x:c r="P46" s="47" t="s">
        <x:v>141</x:v>
      </x:c>
      <x:c r="Q46" s="47" t="s">
        <x:v>142</x:v>
      </x:c>
      <x:c r="R46" s="47" t="s">
        <x:v>143</x:v>
      </x:c>
    </x:row>
    <x:row r="47" spans="2:18" x14ac:dyDescent="0.35">
      <x:c r="B47" s="20"/>
      <x:c r="C47" s="20"/>
      <x:c r="F47" s="44"/>
      <x:c r="G47" s="48"/>
      <x:c r="I47" s="53"/>
    </x:row>
    <x:row r="48" spans="2:18" ht="15.5" customHeight="1" x14ac:dyDescent="0.35">
      <x:c r="B48" s="71" t="s">
        <x:v>73</x:v>
      </x:c>
      <x:c r="C48" s="71"/>
      <x:c r="D48" s="71"/>
      <x:c r="G48" s="48"/>
    </x:row>
    <x:row r="49" spans="2:18" x14ac:dyDescent="0.35">
      <x:c r="B49" s="17">
        <x:v>10</x:v>
      </x:c>
      <x:c r="C49" s="18">
        <x:v>25</x:v>
      </x:c>
      <x:c r="D49" s="19" t="s">
        <x:v>9</x:v>
      </x:c>
      <x:c r="F49" s="21"/>
      <x:c r="G49" s="48"/>
      <x:c r="I49" s="21" t="s">
        <x:v>2</x:v>
      </x:c>
      <x:c r="J49" s="21" t="s">
        <x:v>5</x:v>
      </x:c>
      <x:c r="K49" s="21" t="s">
        <x:v>6</x:v>
      </x:c>
      <x:c r="L49" s="21" t="s">
        <x:v>7</x:v>
      </x:c>
      <x:c r="M49" s="21" t="s">
        <x:v>8</x:v>
      </x:c>
      <x:c r="N49" s="21" t="s">
        <x:v>9</x:v>
      </x:c>
      <x:c r="O49" s="21" t="s">
        <x:v>10</x:v>
      </x:c>
      <x:c r="P49" s="21" t="s">
        <x:v>11</x:v>
      </x:c>
      <x:c r="Q49" s="21" t="s">
        <x:v>12</x:v>
      </x:c>
      <x:c r="R49" s="21" t="s">
        <x:v>13</x:v>
      </x:c>
    </x:row>
    <x:row r="50" spans="2:18" x14ac:dyDescent="0.35">
      <x:c r="B50" s="20"/>
      <x:c r="C50" s="20"/>
      <x:c r="F50" s="44"/>
      <x:c r="G50" s="48"/>
      <x:c r="I50" s="53"/>
    </x:row>
    <x:row r="51" spans="2:18" ht="31" customHeight="1" x14ac:dyDescent="0.35">
      <x:c r="B51" s="71" t="s">
        <x:v>76</x:v>
      </x:c>
      <x:c r="C51" s="71"/>
      <x:c r="D51" s="71"/>
      <x:c r="G51" s="48"/>
    </x:row>
    <x:row r="52" spans="2:18" x14ac:dyDescent="0.35">
      <x:c r="B52" s="17">
        <x:v>11</x:v>
      </x:c>
      <x:c r="C52" s="18">
        <x:v>30</x:v>
      </x:c>
      <x:c r="D52" s="19">
        <x:v>2989</x:v>
      </x:c>
      <x:c r="F52" s="53"/>
      <x:c r="G52" s="48"/>
      <x:c r="I52" s="53">
        <x:v>2979</x:v>
      </x:c>
      <x:c r="J52" s="53">
        <x:v>2984</x:v>
      </x:c>
      <x:c r="K52" s="53">
        <x:v>2989</x:v>
      </x:c>
      <x:c r="L52" s="53">
        <x:v>2994</x:v>
      </x:c>
      <x:c r="M52" s="53">
        <x:v>2999</x:v>
      </x:c>
      <x:c r="N52" s="53">
        <x:v>3004</x:v>
      </x:c>
      <x:c r="O52" s="53">
        <x:v>3009</x:v>
      </x:c>
      <x:c r="P52" s="53">
        <x:v>3014</x:v>
      </x:c>
      <x:c r="Q52" s="53">
        <x:v>3019</x:v>
      </x:c>
      <x:c r="R52" s="53">
        <x:v>3024</x:v>
      </x:c>
    </x:row>
    <x:row r="53" spans="2:18" x14ac:dyDescent="0.35">
      <x:c r="B53" s="20"/>
      <x:c r="C53" s="20"/>
      <x:c r="F53" s="44"/>
      <x:c r="G53" s="48"/>
      <x:c r="I53" s="53"/>
      <x:c r="J53" s="53"/>
      <x:c r="K53" s="53"/>
      <x:c r="L53" s="53"/>
      <x:c r="M53" s="53"/>
      <x:c r="N53" s="53"/>
      <x:c r="O53" s="53"/>
      <x:c r="P53" s="53"/>
      <x:c r="Q53" s="53"/>
      <x:c r="R53" s="53"/>
    </x:row>
    <x:row r="54" spans="2:18" ht="46.5" customHeight="1" x14ac:dyDescent="0.35">
      <x:c r="B54" s="71" t="s">
        <x:v>1574</x:v>
      </x:c>
      <x:c r="C54" s="71"/>
      <x:c r="D54" s="71"/>
      <x:c r="G54" s="48"/>
    </x:row>
    <x:row r="55" spans="2:18" x14ac:dyDescent="0.35">
      <x:c r="B55" s="17">
        <x:v>12</x:v>
      </x:c>
      <x:c r="C55" s="18">
        <x:v>40</x:v>
      </x:c>
      <x:c r="D55" s="19" t="s">
        <x:v>1573</x:v>
      </x:c>
      <x:c r="F55" s="45"/>
      <x:c r="G55" s="48"/>
      <x:c r="I55" s="55" t="s">
        <x:v>77</x:v>
      </x:c>
      <x:c r="J55" s="55" t="s">
        <x:v>1580</x:v>
      </x:c>
      <x:c r="K55" s="55" t="s">
        <x:v>1581</x:v>
      </x:c>
      <x:c r="L55" s="55" t="s">
        <x:v>1582</x:v>
      </x:c>
      <x:c r="M55" s="55" t="s">
        <x:v>1583</x:v>
      </x:c>
      <x:c r="N55" s="55" t="s">
        <x:v>1584</x:v>
      </x:c>
      <x:c r="O55" s="55" t="s">
        <x:v>1573</x:v>
      </x:c>
      <x:c r="P55" s="55" t="s">
        <x:v>1585</x:v>
      </x:c>
      <x:c r="Q55" s="55" t="s">
        <x:v>1586</x:v>
      </x:c>
      <x:c r="R55" s="55" t="s">
        <x:v>1587</x:v>
      </x:c>
    </x:row>
    <x:row r="56" spans="2:18" x14ac:dyDescent="0.35">
      <x:c r="B56" s="20"/>
      <x:c r="C56" s="20"/>
      <x:c r="F56" s="44"/>
      <x:c r="G56" s="48"/>
      <x:c r="I56" s="53"/>
      <x:c r="J56" s="53"/>
      <x:c r="K56" s="53"/>
      <x:c r="L56" s="53"/>
      <x:c r="M56" s="53"/>
      <x:c r="N56" s="53"/>
      <x:c r="O56" s="53"/>
      <x:c r="P56" s="53"/>
      <x:c r="Q56" s="53"/>
      <x:c r="R56" s="53"/>
    </x:row>
    <x:row r="57" spans="2:18" ht="31" customHeight="1" x14ac:dyDescent="0.35">
      <x:c r="B57" s="71" t="s">
        <x:v>91</x:v>
      </x:c>
      <x:c r="C57" s="71"/>
      <x:c r="D57" s="71"/>
      <x:c r="G57" s="48"/>
    </x:row>
    <x:row r="58" spans="2:18" x14ac:dyDescent="0.35">
      <x:c r="B58" s="17">
        <x:v>13</x:v>
      </x:c>
      <x:c r="C58" s="18">
        <x:v>50</x:v>
      </x:c>
      <x:c r="D58" s="19">
        <x:v>130</x:v>
      </x:c>
      <x:c r="F58" s="48"/>
      <x:c r="G58" s="48"/>
      <x:c r="I58" s="53">
        <x:v>124</x:v>
      </x:c>
      <x:c r="J58" s="53">
        <x:v>125</x:v>
      </x:c>
      <x:c r="K58" s="53">
        <x:v>126</x:v>
      </x:c>
      <x:c r="L58" s="53">
        <x:v>127</x:v>
      </x:c>
      <x:c r="M58" s="53">
        <x:v>128</x:v>
      </x:c>
      <x:c r="N58" s="53">
        <x:v>129</x:v>
      </x:c>
      <x:c r="O58" s="53">
        <x:v>130</x:v>
      </x:c>
      <x:c r="P58" s="53">
        <x:v>131</x:v>
      </x:c>
      <x:c r="Q58" s="53">
        <x:v>132</x:v>
      </x:c>
      <x:c r="R58" s="53">
        <x:v>133</x:v>
      </x:c>
    </x:row>
    <x:row r="59" spans="2:18" x14ac:dyDescent="0.35">
      <x:c r="B59" s="20"/>
      <x:c r="C59" s="20"/>
      <x:c r="F59" s="44"/>
      <x:c r="G59" s="48"/>
      <x:c r="I59" s="53"/>
      <x:c r="J59" s="53"/>
      <x:c r="K59" s="53"/>
      <x:c r="L59" s="53"/>
      <x:c r="M59" s="53"/>
      <x:c r="N59" s="53"/>
      <x:c r="O59" s="53"/>
      <x:c r="P59" s="53"/>
      <x:c r="Q59" s="53"/>
      <x:c r="R59" s="53"/>
    </x:row>
    <x:row r="60" spans="2:18" ht="62" customHeight="1" x14ac:dyDescent="0.35">
      <x:c r="B60" s="71" t="s">
        <x:v>1588</x:v>
      </x:c>
      <x:c r="C60" s="71"/>
      <x:c r="D60" s="71"/>
      <x:c r="G60" s="48"/>
    </x:row>
    <x:row r="61" spans="2:18" x14ac:dyDescent="0.35">
      <x:c r="B61" s="17">
        <x:v>14</x:v>
      </x:c>
      <x:c r="C61" s="18">
        <x:v>30</x:v>
      </x:c>
      <x:c r="D61" s="19" t="s">
        <x:v>12</x:v>
      </x:c>
      <x:c r="F61" s="44"/>
      <x:c r="G61" s="48"/>
      <x:c r="I61" s="21" t="s">
        <x:v>4</x:v>
      </x:c>
      <x:c r="J61" s="21" t="s">
        <x:v>2</x:v>
      </x:c>
      <x:c r="K61" s="21" t="s">
        <x:v>5</x:v>
      </x:c>
      <x:c r="L61" s="21" t="s">
        <x:v>6</x:v>
      </x:c>
      <x:c r="M61" s="21" t="s">
        <x:v>7</x:v>
      </x:c>
      <x:c r="N61" s="21" t="s">
        <x:v>8</x:v>
      </x:c>
      <x:c r="O61" s="21" t="s">
        <x:v>9</x:v>
      </x:c>
      <x:c r="P61" s="21" t="s">
        <x:v>10</x:v>
      </x:c>
      <x:c r="Q61" s="21" t="s">
        <x:v>11</x:v>
      </x:c>
      <x:c r="R61" s="21" t="s">
        <x:v>12</x:v>
      </x:c>
    </x:row>
    <x:row r="62" spans="2:18" x14ac:dyDescent="0.35">
      <x:c r="B62" s="20"/>
      <x:c r="C62" s="20"/>
      <x:c r="F62" s="44"/>
      <x:c r="G62" s="48"/>
      <x:c r="I62" s="53"/>
    </x:row>
    <x:row r="63" spans="2:18" ht="170.5" customHeight="1" x14ac:dyDescent="0.35">
      <x:c r="B63" s="71" t="s">
        <x:v>1589</x:v>
      </x:c>
      <x:c r="C63" s="71"/>
      <x:c r="D63" s="71"/>
      <x:c r="G63" s="48"/>
    </x:row>
    <x:row r="64" spans="2:18" x14ac:dyDescent="0.35">
      <x:c r="B64" s="17">
        <x:v>15</x:v>
      </x:c>
      <x:c r="C64" s="18">
        <x:v>55</x:v>
      </x:c>
      <x:c r="D64" s="58">
        <x:v>7896</x:v>
      </x:c>
      <x:c r="F64" s="52"/>
      <x:c r="G64" s="48"/>
      <x:c r="I64" s="52">
        <x:v>7893</x:v>
      </x:c>
      <x:c r="J64" s="52">
        <x:v>7894</x:v>
      </x:c>
      <x:c r="K64" s="52">
        <x:v>7895</x:v>
      </x:c>
      <x:c r="L64" s="52">
        <x:v>7896</x:v>
      </x:c>
      <x:c r="M64" s="52">
        <x:v>7897</x:v>
      </x:c>
      <x:c r="N64" s="52">
        <x:v>7898</x:v>
      </x:c>
      <x:c r="O64" s="52">
        <x:v>7899</x:v>
      </x:c>
      <x:c r="P64" s="52">
        <x:v>7900</x:v>
      </x:c>
      <x:c r="Q64" s="52">
        <x:v>7901</x:v>
      </x:c>
      <x:c r="R64" s="52">
        <x:v>7902</x:v>
      </x:c>
    </x:row>
    <x:row r="65" spans="2:4" x14ac:dyDescent="0.35">
      <x:c r="B65" s="22"/>
      <x:c r="C65" s="22"/>
      <x:c r="D65" s="22"/>
    </x:row>
    <x:row r="69" spans="2:4" ht="26" x14ac:dyDescent="0.6">
      <x:c r="B69"/>
    </x:row>
    <x:row r="70" spans="2:4" ht="26" x14ac:dyDescent="0.6">
      <x:c r="B70"/>
    </x:row>
    <x:row r="71" spans="2:4" ht="26" x14ac:dyDescent="0.6">
      <x:c r="B71"/>
    </x:row>
    <x:row r="72" spans="2:4" ht="26" x14ac:dyDescent="0.6">
      <x:c r="B72"/>
    </x:row>
    <x:row r="73" spans="2:4" ht="26" x14ac:dyDescent="0.6">
      <x:c r="B73"/>
    </x:row>
    <x:row r="74" spans="2:4" ht="26" x14ac:dyDescent="0.6">
      <x:c r="B74"/>
    </x:row>
    <x:row r="75" spans="2:4" ht="26" x14ac:dyDescent="0.6">
      <x:c r="B75"/>
    </x:row>
    <x:row r="1000">
      <x:c r="XX1000" s="72" t="n">
        <x:v>125713</x:v>
      </x:c>
    </x:row>
  </x:sheetData>
  <x:mergeCells count="18">
    <x:mergeCell ref="B57:D57"/>
    <x:mergeCell ref="B60:D60"/>
    <x:mergeCell ref="B63:D63"/>
    <x:mergeCell ref="B39:D39"/>
    <x:mergeCell ref="B42:D42"/>
    <x:mergeCell ref="B45:D45"/>
    <x:mergeCell ref="B48:D48"/>
    <x:mergeCell ref="B51:D51"/>
    <x:mergeCell ref="B54:D54"/>
    <x:mergeCell ref="B2:D2"/>
    <x:mergeCell ref="B4:D4"/>
    <x:mergeCell ref="B15:D15"/>
    <x:mergeCell ref="B36:D36"/>
    <x:mergeCell ref="B21:D21"/>
    <x:mergeCell ref="B24:D24"/>
    <x:mergeCell ref="B27:D27"/>
    <x:mergeCell ref="B30:D30"/>
    <x:mergeCell ref="B33:D33"/>
  </x:mergeCells>
  <x:dataValidations count="1">
    <x:dataValidation type="list" allowBlank="1" showInputMessage="1" showErrorMessage="1" sqref="D22 D25 D52 D37 D40 D34 D43 D49 D64 D31 D28 D55 D46 D58 D61" xr:uid="{03183161-1C78-4A1F-8C27-68456B9F8300}">
      <x:formula1>I22:R22</x:formula1>
    </x:dataValidation>
  </x:dataValidations>
  <x:pageMargins left="0.7" right="0.7" top="0.75" bottom="0.75" header="0.3" footer="0.3"/>
  <x:drawing r:id="rId1"/>
</x:worksheet>
</file>

<file path=xl/worksheets/sheet4.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5285865A-6F78-469A-A194-BD407A5DB6C8}" mc:Ignorable="x14ac xr xr2 xr3">
  <x:sheetPr codeName="Sheet3">
    <x:tabColor theme="8" tint="0.59999389629810485"/>
  </x:sheetPr>
  <x:dimension ref="B2:BB1442"/>
  <x:sheetViews>
    <x:sheetView zoomScale="85" zoomScaleNormal="85" workbookViewId="0"/>
  </x:sheetViews>
  <x:sheetFormatPr defaultRowHeight="15.5" x14ac:dyDescent="0.35"/>
  <x:cols>
    <x:col min="1" max="1" width="2.546875" style="24" customWidth="1"/>
    <x:col min="2" max="8" width="6.59765625" style="24" customWidth="1"/>
    <x:col min="9" max="9" width="2.546875" style="24" customWidth="1"/>
    <x:col min="10" max="10" width="6.1484375" style="24" customWidth="1"/>
    <x:col min="11" max="11" width="5.546875" style="24" customWidth="1"/>
    <x:col min="12" max="12" width="2.546875" style="24" customWidth="1"/>
    <x:col min="13" max="13" width="6.84765625" style="24" customWidth="1"/>
    <x:col min="14" max="14" width="6.34765625" style="24" customWidth="1"/>
    <x:col min="15" max="15" width="2.546875" style="24" customWidth="1"/>
    <x:col min="16" max="16" width="6.8984375" style="24" customWidth="1"/>
    <x:col min="17" max="17" width="6.546875" style="24" customWidth="1"/>
    <x:col min="18" max="18" width="2.546875" style="24" customWidth="1"/>
    <x:col min="19" max="19" width="20.046875" style="24" customWidth="1"/>
    <x:col min="20" max="20" width="10.8984375" style="24" customWidth="1"/>
    <x:col min="21" max="21" width="8.09765625" style="24" customWidth="1"/>
    <x:col min="22" max="22" width="6.09765625" style="24" customWidth="1"/>
    <x:col min="23" max="23" width="8.34765625" style="24" bestFit="1" customWidth="1"/>
    <x:col min="24" max="24" width="7.25" style="24" customWidth="1"/>
    <x:col min="25" max="25" width="2.546875" style="24" customWidth="1"/>
    <x:col min="26" max="26" width="6.34765625" style="24" customWidth="1"/>
    <x:col min="27" max="27" width="6.1484375" style="24" customWidth="1"/>
    <x:col min="28" max="28" width="2.546875" style="24" customWidth="1"/>
    <x:col min="29" max="30" width="6.44921875" style="24" customWidth="1"/>
    <x:col min="31" max="31" width="11" style="24" customWidth="1"/>
    <x:col min="32" max="32" width="7.25" style="24" customWidth="1"/>
    <x:col min="33" max="33" width="7.1484375" style="24" customWidth="1"/>
    <x:col min="34" max="34" width="2.546875" style="24" customWidth="1"/>
    <x:col min="35" max="35" width="6.44921875" style="24" customWidth="1"/>
    <x:col min="36" max="36" width="6.5" style="24" customWidth="1"/>
    <x:col min="37" max="37" width="2.546875" style="24" customWidth="1"/>
    <x:col min="38" max="38" width="7.34765625" style="24" customWidth="1"/>
    <x:col min="39" max="39" width="6.84765625" style="24" customWidth="1"/>
    <x:col min="40" max="40" width="6.296875" style="24" customWidth="1"/>
    <x:col min="41" max="41" width="6.796875" style="24" customWidth="1"/>
    <x:col min="42" max="42" width="2.546875" style="24" customWidth="1"/>
    <x:col min="43" max="43" width="6.046875" style="24" customWidth="1"/>
    <x:col min="44" max="44" width="9" style="24" customWidth="1"/>
    <x:col min="45" max="45" width="7.3984375" style="24" customWidth="1"/>
    <x:col min="46" max="46" width="2.546875" style="24" customWidth="1"/>
    <x:col min="47" max="49" width="6.3984375" style="24" customWidth="1"/>
    <x:col min="50" max="50" width="2.546875" style="24" customWidth="1"/>
    <x:col min="51" max="54" width="6.796875" style="24" customWidth="1"/>
    <x:col min="55" max="16384" width="8.796875" style="24"/>
  </x:cols>
  <x:sheetData>
    <x:row r="2" spans="2:54" x14ac:dyDescent="0.35">
      <x:c r="H2" s="33" t="s">
        <x:v>56</x:v>
      </x:c>
      <x:c r="K2" s="33" t="s">
        <x:v>59</x:v>
      </x:c>
      <x:c r="AL2" s="33" t="s">
        <x:v>113</x:v>
      </x:c>
      <x:c r="AM2" s="33" t="s">
        <x:v>114</x:v>
      </x:c>
    </x:row>
    <x:row r="3" spans="2:54" x14ac:dyDescent="0.35">
      <x:c r="H3" s="36">
        <x:f>AVERAGE(H11:H1442)</x:f>
        <x:v>7684.6417597765367</x:v>
      </x:c>
      <x:c r="K3" s="38">
        <x:f>K12</x:f>
        <x:v>121</x:v>
      </x:c>
      <x:c r="AL3" s="31" t="s">
        <x:v>85</x:v>
      </x:c>
      <x:c r="AM3" s="31">
        <x:v>2</x:v>
      </x:c>
    </x:row>
    <x:row r="4" spans="2:54" x14ac:dyDescent="0.35">
      <x:c r="H4" s="31"/>
      <x:c r="AL4" s="31" t="s">
        <x:v>86</x:v>
      </x:c>
      <x:c r="AM4" s="31">
        <x:v>3</x:v>
      </x:c>
    </x:row>
    <x:row r="5" spans="2:54" x14ac:dyDescent="0.35">
      <x:c r="H5" s="33" t="s">
        <x:v>57</x:v>
      </x:c>
      <x:c r="K5" s="33" t="s">
        <x:v>60</x:v>
      </x:c>
      <x:c r="N5" s="33" t="s">
        <x:v>60</x:v>
      </x:c>
      <x:c r="Q5" s="33" t="s">
        <x:v>103</x:v>
      </x:c>
      <x:c r="T5" s="33" t="s">
        <x:v>106</x:v>
      </x:c>
      <x:c r="W5" s="33" t="s">
        <x:v>104</x:v>
      </x:c>
      <x:c r="X5" s="33" t="s">
        <x:v>107</x:v>
      </x:c>
      <x:c r="AA5" s="33" t="s">
        <x:v>108</x:v>
      </x:c>
      <x:c r="AF5" s="33" t="s">
        <x:v>109</x:v>
      </x:c>
      <x:c r="AG5" s="33" t="s">
        <x:v>111</x:v>
      </x:c>
      <x:c r="AJ5" s="33" t="s">
        <x:v>112</x:v>
      </x:c>
      <x:c r="AL5" s="31" t="s">
        <x:v>87</x:v>
      </x:c>
      <x:c r="AM5" s="31">
        <x:v>4</x:v>
      </x:c>
      <x:c r="AO5" s="33" t="s">
        <x:v>116</x:v>
      </x:c>
      <x:c r="AR5" s="33" t="s">
        <x:v>118</x:v>
      </x:c>
      <x:c r="AS5" s="33" t="s">
        <x:v>121</x:v>
      </x:c>
      <x:c r="BB5" s="33" t="s">
        <x:v>97</x:v>
      </x:c>
    </x:row>
    <x:row r="6" spans="2:54" x14ac:dyDescent="0.35">
      <x:c r="H6" s="37" t="str">
        <x:f>_xlfn.XLOOKUP(MAX(H11:H1442),H11:H1442,T11:T1442)</x:f>
        <x:v>Nadeem Zaki</x:v>
      </x:c>
      <x:c r="K6" s="36" t="str" cm="1">
        <x:f t="array" ref="K6">INDEX(months,_xlfn.XLOOKUP(MAX(_xlfn.ANCHORARRAY(K11)),_xlfn.ANCHORARRAY(K11),_xlfn.ANCHORARRAY(J11)))</x:f>
        <x:v>October</x:v>
      </x:c>
      <x:c r="N6" s="40" cm="1">
        <x:f t="array" ref="N6">_xlfn.XLOOKUP(MAX(_xlfn.ANCHORARRAY(N11)),_xlfn.ANCHORARRAY(N11),_xlfn.ANCHORARRAY(M11))</x:f>
        <x:v>45550</x:v>
      </x:c>
      <x:c r="Q6" s="40" cm="1">
        <x:f t="array" ref="Q6">_xlfn.XLOOKUP(999,_xlfn.ANCHORARRAY(Q11),_xlfn.ANCHORARRAY(P11))</x:f>
        <x:v>45477</x:v>
      </x:c>
      <x:c r="T6" s="37" t="str">
        <x:f>INDEX(T11:T1442,256)</x:f>
        <x:v>Bradley Lewis</x:v>
      </x:c>
      <x:c r="W6" s="38">
        <x:f>SUM(W11:W1442)</x:f>
        <x:v>19264182768</x:v>
      </x:c>
      <x:c r="X6" s="37">
        <x:f>MAX(X11:X1442)</x:f>
        <x:v>7</x:v>
      </x:c>
      <x:c r="AA6" s="37" t="str" cm="1">
        <x:f t="array" ref="AA6">_xlfn.XLOOKUP(MAX(_xlfn.ANCHORARRAY(AA11)),_xlfn.ANCHORARRAY(AA11),_xlfn.ANCHORARRAY(Z11))</x:f>
        <x:v>2W</x:v>
      </x:c>
      <x:c r="AF6" s="37">
        <x:f>SUM(AF11:AF1442)</x:f>
        <x:v>2989</x:v>
      </x:c>
      <x:c r="AG6" s="31">
        <x:f>SUM(AG11:AG1442)</x:f>
        <x:v>1230</x:v>
      </x:c>
      <x:c r="AJ6" s="37" t="str" cm="1">
        <x:f t="array" ref="AJ6">_xlfn.XLOOKUP(LARGE(AJ12:AJ37,2),AJ12:AJ37,_xlfn.ANCHORARRAY(AI12))</x:f>
        <x:v>n</x:v>
      </x:c>
      <x:c r="AL6" s="31" t="s">
        <x:v>88</x:v>
      </x:c>
      <x:c r="AM6" s="31">
        <x:v>5</x:v>
      </x:c>
      <x:c r="AO6" s="31">
        <x:f>SUM(AO11:AO1442)</x:f>
        <x:v>5</x:v>
      </x:c>
      <x:c r="AR6" s="37">
        <x:f>SUM(AR12:AR22)</x:f>
        <x:v>130</x:v>
      </x:c>
      <x:c r="AS6" s="37" t="str" cm="1">
        <x:f t="array" ref="AS6">_xlfn.XLOOKUP(MAX(AS12:AS22),AS12:AS22,_xlfn.ANCHORARRAY(AQ12))</x:f>
        <x:v>1R</x:v>
      </x:c>
      <x:c r="BB6" s="50">
        <x:f>SUM(BB11:BB173)</x:f>
        <x:v>7896</x:v>
      </x:c>
    </x:row>
    <x:row r="7" spans="2:54" x14ac:dyDescent="0.35">
      <x:c r="N7" s="41" t="s">
        <x:v>1575</x:v>
      </x:c>
    </x:row>
    <x:row r="8" spans="2:54" x14ac:dyDescent="0.35">
      <x:c r="AG8" s="26" t="s">
        <x:v>110</x:v>
      </x:c>
      <x:c r="AL8" s="33" t="s">
        <x:v>115</x:v>
      </x:c>
    </x:row>
    <x:row r="9" spans="2:54" x14ac:dyDescent="0.35">
      <x:c r="AG9" s="49" t="s">
        <x:v>77</x:v>
      </x:c>
      <x:c r="AL9" s="49" t="s">
        <x:v>4</x:v>
      </x:c>
    </x:row>
    <x:row r="10" spans="2:54" s="35" customFormat="1" ht="31" x14ac:dyDescent="0.35">
      <x:c r="B10" s="51" t="s">
        <x:v>102</x:v>
      </x:c>
      <x:c r="C10" s="51" t="s">
        <x:v>45</x:v>
      </x:c>
      <x:c r="D10" s="51" t="s">
        <x:v>46</x:v>
      </x:c>
      <x:c r="E10" s="51" t="s">
        <x:v>47</x:v>
      </x:c>
      <x:c r="F10" s="51" t="s">
        <x:v>14</x:v>
      </x:c>
      <x:c r="G10" s="51" t="s">
        <x:v>49</x:v>
      </x:c>
      <x:c r="H10" s="51" t="s">
        <x:v>53</x:v>
      </x:c>
      <x:c r="J10" s="51" t="s">
        <x:v>61</x:v>
      </x:c>
      <x:c r="K10" s="51" t="s">
        <x:v>62</x:v>
      </x:c>
      <x:c r="M10" s="51" t="s">
        <x:v>64</x:v>
      </x:c>
      <x:c r="N10" s="51" t="s">
        <x:v>62</x:v>
      </x:c>
      <x:c r="O10" s="34"/>
      <x:c r="P10" s="51" t="s">
        <x:v>65</x:v>
      </x:c>
      <x:c r="Q10" s="51" t="s">
        <x:v>66</x:v>
      </x:c>
      <x:c r="R10" s="34"/>
      <x:c r="S10" s="51" t="s">
        <x:v>74</x:v>
      </x:c>
      <x:c r="T10" s="51" t="s">
        <x:v>0</x:v>
      </x:c>
      <x:c r="U10" s="51" t="s">
        <x:v>39</x:v>
      </x:c>
      <x:c r="V10" s="51" t="s">
        <x:v>40</x:v>
      </x:c>
      <x:c r="W10" s="51" t="s">
        <x:v>41</x:v>
      </x:c>
      <x:c r="X10" s="51" t="s">
        <x:v>71</x:v>
      </x:c>
      <x:c r="Y10" s="34"/>
      <x:c r="Z10" s="51" t="s">
        <x:v>72</x:v>
      </x:c>
      <x:c r="AA10" s="51" t="s">
        <x:v>75</x:v>
      </x:c>
      <x:c r="AB10" s="34"/>
      <x:c r="AC10" s="51" t="s">
        <x:v>42</x:v>
      </x:c>
      <x:c r="AD10" s="51" t="s">
        <x:v>48</x:v>
      </x:c>
      <x:c r="AE10" s="51" t="s">
        <x:v>43</x:v>
      </x:c>
      <x:c r="AF10" s="51" t="s">
        <x:v>44</x:v>
      </x:c>
      <x:c r="AG10" s="51" t="s">
        <x:v>78</x:v>
      </x:c>
      <x:c r="AH10" s="34"/>
      <x:c r="AI10" s="51" t="s">
        <x:v>84</x:v>
      </x:c>
      <x:c r="AJ10" s="51" t="s">
        <x:v>83</x:v>
      </x:c>
      <x:c r="AK10" s="34"/>
      <x:c r="AL10" s="51" t="s">
        <x:v>123</x:v>
      </x:c>
      <x:c r="AM10" s="51" t="s">
        <x:v>81</x:v>
      </x:c>
      <x:c r="AN10" s="51" t="s">
        <x:v>90</x:v>
      </x:c>
      <x:c r="AO10" s="51" t="s">
        <x:v>75</x:v>
      </x:c>
      <x:c r="AP10" s="34"/>
      <x:c r="AQ10" s="51" t="s">
        <x:v>117</x:v>
      </x:c>
      <x:c r="AR10" s="51" t="s">
        <x:v>119</x:v>
      </x:c>
      <x:c r="AS10" s="51" t="s">
        <x:v>120</x:v>
      </x:c>
      <x:c r="AT10" s="34"/>
      <x:c r="AU10" s="51" t="s">
        <x:v>63</x:v>
      </x:c>
      <x:c r="AV10" s="51" t="s">
        <x:v>92</x:v>
      </x:c>
      <x:c r="AW10" s="51" t="s">
        <x:v>93</x:v>
      </x:c>
      <x:c r="AX10" s="34"/>
      <x:c r="AY10" s="51" t="s">
        <x:v>94</x:v>
      </x:c>
      <x:c r="AZ10" s="51" t="s">
        <x:v>95</x:v>
      </x:c>
      <x:c r="BA10" s="51" t="s">
        <x:v>96</x:v>
      </x:c>
      <x:c r="BB10" s="51" t="s">
        <x:v>97</x:v>
      </x:c>
    </x:row>
    <x:row r="11" spans="2:54" x14ac:dyDescent="0.35">
      <x:c r="B11" s="21" cm="1">
        <x:f t="array" ref="B11:B1442">'Birthday Case Assumptions'!G6:G1437</x:f>
        <x:v>37294</x:v>
      </x:c>
      <x:c r="C11" s="31">
        <x:f t="shared" ref="C11:C74" si="0">DAY(B11)</x:f>
        <x:v>7</x:v>
      </x:c>
      <x:c r="D11" s="31">
        <x:f t="shared" ref="D11:D74" si="1">MONTH(B11)</x:f>
        <x:v>2</x:v>
      </x:c>
      <x:c r="E11" s="31">
        <x:f t="shared" ref="E11:E74" si="2">YEAR(B11)</x:f>
        <x:v>2002</x:v>
      </x:c>
      <x:c r="F11" s="31">
        <x:f t="shared" ref="F11:F74" si="3">WEEKDAY(B11)</x:f>
        <x:v>5</x:v>
      </x:c>
      <x:c r="G11" s="21">
        <x:f>DATE(2024,D11,C11)</x:f>
        <x:v>45329</x:v>
      </x:c>
      <x:c r="H11" s="32">
        <x:f>DATE(2024,1,1)-B11</x:f>
        <x:v>7998</x:v>
      </x:c>
      <x:c r="J11" s="31" cm="1">
        <x:f t="array" ref="J11:J22">_xlfn.SEQUENCE(12)</x:f>
        <x:v>1</x:v>
      </x:c>
      <x:c r="K11" s="31" cm="1">
        <x:f t="array" ref="K11:K22">COUNTIFS($D$11:$D$1442,_xlfn.ANCHORARRAY(J11))</x:f>
        <x:v>125</x:v>
      </x:c>
      <x:c r="L11" s="25"/>
      <x:c r="M11" s="21" cm="1">
        <x:f t="array" ref="M11:M370">_xlfn._xlws.SORT(_xlfn.UNIQUE(G11:G1442),1,1)</x:f>
        <x:v>45292</x:v>
      </x:c>
      <x:c r="N11" s="31" cm="1">
        <x:f t="array" ref="N11:N370">COUNTIFS($G$11:$G$1442,_xlfn.ANCHORARRAY(M11))</x:f>
        <x:v>4</x:v>
      </x:c>
      <x:c r="O11" s="31"/>
      <x:c r="P11" s="21" cm="1">
        <x:f t="array" ref="P11:P376">_xlfn.SEQUENCE(366,1,DATE(2024,1,1))</x:f>
        <x:v>45292</x:v>
      </x:c>
      <x:c r="Q11" s="31" cm="1">
        <x:f t="array" ref="Q11:Q376">IFERROR(_xlfn.XMATCH(_xlfn.ANCHORARRAY(P11),_xlfn.ANCHORARRAY($M11)),999)</x:f>
        <x:v>1</x:v>
      </x:c>
      <x:c r="R11" s="31"/>
      <x:c r="S11" s="32" t="str" cm="1">
        <x:f t="array" ref="S11:S1442">'Birthday Case Assumptions'!F6:F1437</x:f>
        <x:v>Deborah Baker #13451234 4W</x:v>
      </x:c>
      <x:c r="T11" s="31" t="str" cm="1">
        <x:f t="array" ref="T11:U11">_xlfn.TEXTSPLIT(S11," #")</x:f>
        <x:v>Deborah Baker</x:v>
      </x:c>
      <x:c r="U11" s="31" t="str">
        <x:v>13451234 4W</x:v>
      </x:c>
      <x:c r="V11" s="31" t="str">
        <x:f>RIGHT(U11,2)</x:f>
        <x:v>4W</x:v>
      </x:c>
      <x:c r="W11" s="31">
        <x:f>VALUE(_xlfn.TEXTBEFORE(U11, " "))</x:f>
        <x:v>13451234</x:v>
      </x:c>
      <x:c r="X11" s="31">
        <x:v>0</x:v>
      </x:c>
      <x:c r="Y11" s="31"/>
      <x:c r="Z11" s="31" t="str" cm="1">
        <x:f t="array" ref="Z11:Z21">_xlfn.UNIQUE(V11:V1442)</x:f>
        <x:v>4W</x:v>
      </x:c>
      <x:c r="AA11" s="31" cm="1">
        <x:f t="array" ref="AA11:AA21">COUNTIF($V$11:$V$1442,_xlfn.ANCHORARRAY(Z11))</x:f>
        <x:v>126</x:v>
      </x:c>
      <x:c r="AB11" s="31"/>
      <x:c r="AC11" s="31" t="str">
        <x:f t="shared" ref="AC11:AC74" si="4">_xlfn.TEXTBEFORE(T11, " ")</x:f>
        <x:v>Deborah</x:v>
      </x:c>
      <x:c r="AD11" s="31" t="str">
        <x:f>LEFT(AC11,1)</x:f>
        <x:v>D</x:v>
      </x:c>
      <x:c r="AE11" s="31" t="str">
        <x:f t="shared" ref="AE11:AE74" si="5">TRIM(SUBSTITUTE(T11,AC11,""))</x:f>
        <x:v>Baker</x:v>
      </x:c>
      <x:c r="AF11" s="31" cm="1">
        <x:f t="array" ref="AF11">SUM(--(" "=MID(AE11,_xlfn.SEQUENCE(1,LEN(AE11)),1)))+2</x:f>
        <x:v>2</x:v>
      </x:c>
      <x:c r="AG11" s="31" cm="1">
        <x:f t="array" ref="AG11">SUM(--($AG$9=MID(AC11,_xlfn.SEQUENCE(1,LEN(AC11)),1)))</x:f>
        <x:v>1</x:v>
      </x:c>
      <x:c r="AH11" s="31"/>
      <x:c r="AI11" s="31"/>
      <x:c r="AJ11" s="31">
        <x:f>AG6</x:f>
        <x:v>1230</x:v>
      </x:c>
      <x:c r="AK11" s="31"/>
      <x:c r="AL11" s="31" t="b">
        <x:f t="shared" ref="AL11:AL74" si="6">WEEKDAY(G11)=_xlfn.XLOOKUP(RIGHT($AL$9,1),$AL$3:$AL$6,$AM$3:$AM$6)</x:f>
        <x:v>0</x:v>
      </x:c>
      <x:c r="AM11" s="31" t="b">
        <x:f>_xlfn.XLOOKUP(G11,'Birthday Case Assumptions'!$I$6:$I$371,'Birthday Case Assumptions'!$J$6:$J$371)="Yes"</x:f>
        <x:v>1</x:v>
      </x:c>
      <x:c r="AN11" s="31" t="b">
        <x:f>V11=$AL$9</x:f>
        <x:v>0</x:v>
      </x:c>
      <x:c r="AO11" s="31">
        <x:f>--(AN11*AM11*AL11)</x:f>
        <x:v>0</x:v>
      </x:c>
      <x:c r="AP11" s="31"/>
      <x:c r="AQ11" s="35"/>
      <x:c r="AR11" s="34">
        <x:f>AO6</x:f>
        <x:v>5</x:v>
      </x:c>
      <x:c r="AT11" s="31"/>
      <x:c r="AU11" s="21" cm="1">
        <x:f t="array" ref="AU11:AU376">'Birthday Case Assumptions'!I6:I371</x:f>
        <x:v>45292</x:v>
      </x:c>
      <x:c r="AV11" s="32" t="str" cm="1">
        <x:f t="array" ref="AV11:AV376">'Birthday Case Assumptions'!J6:J371</x:f>
        <x:v>No</x:v>
      </x:c>
      <x:c r="AW11" s="31" cm="1">
        <x:f t="array" ref="AW11">IFERROR(_xlfn.XLOOKUP(AU11,_xlfn.ANCHORARRAY($M$11),_xlfn.ANCHORARRAY($N$11)),0)</x:f>
        <x:v>4</x:v>
      </x:c>
      <x:c r="AX11" s="31"/>
      <x:c r="AY11" s="21" cm="1">
        <x:f t="array" ref="AY11:AY172">_xlfn._xlws.FILTER(_xlfn.ANCHORARRAY(AU11),_xlfn.ANCHORARRAY(AV11)="Yes")</x:f>
        <x:v>45299</x:v>
      </x:c>
      <x:c r="AZ11" s="31">
        <x:f>SUM(AW11:AW18)</x:f>
        <x:v>27</x:v>
      </x:c>
      <x:c r="BA11" s="31">
        <x:f>ROUNDUP(AZ11/24,0)</x:f>
        <x:v>2</x:v>
      </x:c>
      <x:c r="BB11" s="31">
        <x:f>AZ11*3+BA11*20</x:f>
        <x:v>121</x:v>
      </x:c>
    </x:row>
    <x:row r="12" spans="2:54" x14ac:dyDescent="0.35">
      <x:c r="B12" s="21">
        <x:v>38038</x:v>
      </x:c>
      <x:c r="C12" s="31">
        <x:f t="shared" si="0"/>
        <x:v>21</x:v>
      </x:c>
      <x:c r="D12" s="31">
        <x:f t="shared" si="1"/>
        <x:v>2</x:v>
      </x:c>
      <x:c r="E12" s="31">
        <x:f t="shared" si="2"/>
        <x:v>2004</x:v>
      </x:c>
      <x:c r="F12" s="31">
        <x:f t="shared" si="3"/>
        <x:v>7</x:v>
      </x:c>
      <x:c r="G12" s="21">
        <x:f t="shared" ref="G12:G75" si="7">DATE(2024,D12,C12)</x:f>
        <x:v>45343</x:v>
      </x:c>
      <x:c r="H12" s="32">
        <x:f t="shared" ref="H12:H75" si="8">DATE(2024,1,1)-B12</x:f>
        <x:v>7254</x:v>
      </x:c>
      <x:c r="J12" s="31">
        <x:v>2</x:v>
      </x:c>
      <x:c r="K12" s="31">
        <x:v>121</x:v>
      </x:c>
      <x:c r="L12" s="25"/>
      <x:c r="M12" s="21">
        <x:v>45293</x:v>
      </x:c>
      <x:c r="N12" s="31">
        <x:v>4</x:v>
      </x:c>
      <x:c r="O12" s="31"/>
      <x:c r="P12" s="21">
        <x:v>45293</x:v>
      </x:c>
      <x:c r="Q12" s="31">
        <x:v>2</x:v>
      </x:c>
      <x:c r="R12" s="31"/>
      <x:c r="S12" s="31" t="str">
        <x:v>Randy Andrea Collins #13451236 2R</x:v>
      </x:c>
      <x:c r="T12" s="31" t="str" cm="1">
        <x:f t="array" ref="T12:U12">_xlfn.TEXTSPLIT(S12," #")</x:f>
        <x:v>Randy Andrea Collins</x:v>
      </x:c>
      <x:c r="U12" s="31" t="str">
        <x:v>13451236 2R</x:v>
      </x:c>
      <x:c r="V12" s="31" t="str">
        <x:f t="shared" ref="V12:V75" si="9">RIGHT(U12,2)</x:f>
        <x:v>2R</x:v>
      </x:c>
      <x:c r="W12" s="31">
        <x:f t="shared" ref="W12:W75" si="10">VALUE(_xlfn.TEXTBEFORE(U12, " "))</x:f>
        <x:v>13451236</x:v>
      </x:c>
      <x:c r="X12" s="31">
        <x:f>IF(W12=W11+1,X11+1,0)</x:f>
        <x:v>0</x:v>
      </x:c>
      <x:c r="Y12" s="31"/>
      <x:c r="Z12" s="31" t="str">
        <x:v>2R</x:v>
      </x:c>
      <x:c r="AA12" s="31">
        <x:v>119</x:v>
      </x:c>
      <x:c r="AB12" s="31"/>
      <x:c r="AC12" s="31" t="str">
        <x:f t="shared" si="4"/>
        <x:v>Randy</x:v>
      </x:c>
      <x:c r="AD12" s="31" t="str">
        <x:f t="shared" ref="AD12:AD75" si="11">LEFT(AC12,1)</x:f>
        <x:v>R</x:v>
      </x:c>
      <x:c r="AE12" s="31" t="str">
        <x:f t="shared" si="5"/>
        <x:v>Andrea Collins</x:v>
      </x:c>
      <x:c r="AF12" s="31" cm="1">
        <x:f t="array" ref="AF12">SUM(--(" "=MID(AE12,_xlfn.SEQUENCE(1,LEN(AE12)),1)))+2</x:f>
        <x:v>3</x:v>
      </x:c>
      <x:c r="AG12" s="31" cm="1">
        <x:f t="array" ref="AG12">SUM(--($AG$9=MID(AC12,_xlfn.SEQUENCE(1,LEN(AC12)),1)))</x:f>
        <x:v>1</x:v>
      </x:c>
      <x:c r="AH12" s="31"/>
      <x:c r="AI12" s="31" t="str" cm="1">
        <x:f t="array" ref="AI12:AI37">CHAR(_xlfn.SEQUENCE(26,1,97))</x:f>
        <x:v>a</x:v>
      </x:c>
      <x:c r="AJ12" s="31">
        <x:f t="dataTable" ref="AJ12:AJ37" dt2D="0" dtr="0" r1="AG9"/>
        <x:v>1230</x:v>
      </x:c>
      <x:c r="AK12" s="31"/>
      <x:c r="AL12" s="31" t="b">
        <x:f t="shared" si="6"/>
        <x:v>0</x:v>
      </x:c>
      <x:c r="AM12" s="31" t="b">
        <x:f>_xlfn.XLOOKUP(G12,'Birthday Case Assumptions'!$I$6:$I$371,'Birthday Case Assumptions'!$J$6:$J$371)="Yes"</x:f>
        <x:v>1</x:v>
      </x:c>
      <x:c r="AN12" s="31" t="b">
        <x:f t="shared" ref="AN12:AN75" si="12">V12=$AL$9</x:f>
        <x:v>0</x:v>
      </x:c>
      <x:c r="AO12" s="31">
        <x:f t="shared" ref="AO12:AO75" si="13">--(AN12*AM12*AL12)</x:f>
        <x:v>0</x:v>
      </x:c>
      <x:c r="AP12" s="31"/>
      <x:c r="AQ12" s="31" t="str" cm="1">
        <x:f t="array" ref="AQ12:AQ22">_xlfn.ANCHORARRAY(Z11)</x:f>
        <x:v>4W</x:v>
      </x:c>
      <x:c r="AR12" s="31">
        <x:f t="dataTable" ref="AR12:AR22" dt2D="0" dtr="0" r1="AL9"/>
        <x:v>15</x:v>
      </x:c>
      <x:c r="AS12" s="39">
        <x:f t="shared" ref="AS12:AS22" si="14">AR12/AA11</x:f>
        <x:v>0.11904761904761904</x:v>
      </x:c>
      <x:c r="AT12" s="31"/>
      <x:c r="AU12" s="21">
        <x:v>45293</x:v>
      </x:c>
      <x:c r="AV12" s="31" t="str">
        <x:v>No</x:v>
      </x:c>
      <x:c r="AW12" s="31" cm="1">
        <x:f t="array" ref="AW12">IFERROR(_xlfn.XLOOKUP(AU12,_xlfn.ANCHORARRAY($M$11),_xlfn.ANCHORARRAY($N$11)),0)</x:f>
        <x:v>4</x:v>
      </x:c>
      <x:c r="AX12" s="31"/>
      <x:c r="AY12" s="21">
        <x:v>45300</x:v>
      </x:c>
      <x:c r="AZ12" s="31">
        <x:f>SUMIFS($AW$11:$AW$376,_xlfn.ANCHORARRAY($AU$11),"&gt;="&amp;AY12,_xlfn.ANCHORARRAY(AU$11),"&lt;"&amp;AY13)</x:f>
        <x:v>1</x:v>
      </x:c>
      <x:c r="BA12" s="31">
        <x:f t="shared" ref="BA12:BA75" si="15">ROUNDUP(AZ12/24,0)</x:f>
        <x:v>1</x:v>
      </x:c>
      <x:c r="BB12" s="31">
        <x:f t="shared" ref="BB12:BB75" si="16">AZ12*3+BA12*20</x:f>
        <x:v>23</x:v>
      </x:c>
    </x:row>
    <x:row r="13" spans="2:54" x14ac:dyDescent="0.35">
      <x:c r="B13" s="21">
        <x:v>37157</x:v>
      </x:c>
      <x:c r="C13" s="31">
        <x:f t="shared" si="0"/>
        <x:v>23</x:v>
      </x:c>
      <x:c r="D13" s="31">
        <x:f t="shared" si="1"/>
        <x:v>9</x:v>
      </x:c>
      <x:c r="E13" s="31">
        <x:f t="shared" si="2"/>
        <x:v>2001</x:v>
      </x:c>
      <x:c r="F13" s="31">
        <x:f t="shared" si="3"/>
        <x:v>1</x:v>
      </x:c>
      <x:c r="G13" s="21">
        <x:f t="shared" si="7"/>
        <x:v>45558</x:v>
      </x:c>
      <x:c r="H13" s="32">
        <x:f t="shared" si="8"/>
        <x:v>8135</x:v>
      </x:c>
      <x:c r="J13" s="31">
        <x:v>3</x:v>
      </x:c>
      <x:c r="K13" s="31">
        <x:v>110</x:v>
      </x:c>
      <x:c r="L13" s="25"/>
      <x:c r="M13" s="21">
        <x:v>45294</x:v>
      </x:c>
      <x:c r="N13" s="31">
        <x:v>2</x:v>
      </x:c>
      <x:c r="O13" s="31"/>
      <x:c r="P13" s="21">
        <x:v>45294</x:v>
      </x:c>
      <x:c r="Q13" s="31">
        <x:v>3</x:v>
      </x:c>
      <x:c r="R13" s="31"/>
      <x:c r="S13" s="31" t="str">
        <x:v>Nicole Howard #13451237 2R</x:v>
      </x:c>
      <x:c r="T13" s="31" t="str" cm="1">
        <x:f t="array" ref="T13:U13">_xlfn.TEXTSPLIT(S13," #")</x:f>
        <x:v>Nicole Howard</x:v>
      </x:c>
      <x:c r="U13" s="31" t="str">
        <x:v>13451237 2R</x:v>
      </x:c>
      <x:c r="V13" s="31" t="str">
        <x:f t="shared" si="9"/>
        <x:v>2R</x:v>
      </x:c>
      <x:c r="W13" s="31">
        <x:f t="shared" si="10"/>
        <x:v>13451237</x:v>
      </x:c>
      <x:c r="X13" s="31">
        <x:f t="shared" ref="X13:X76" si="17">IF(W13=W12+1,X12+1,0)</x:f>
        <x:v>1</x:v>
      </x:c>
      <x:c r="Y13" s="31"/>
      <x:c r="Z13" s="31" t="str">
        <x:v>2T</x:v>
      </x:c>
      <x:c r="AA13" s="31">
        <x:v>124</x:v>
      </x:c>
      <x:c r="AB13" s="31"/>
      <x:c r="AC13" s="31" t="str">
        <x:f t="shared" si="4"/>
        <x:v>Nicole</x:v>
      </x:c>
      <x:c r="AD13" s="31" t="str">
        <x:f t="shared" si="11"/>
        <x:v>N</x:v>
      </x:c>
      <x:c r="AE13" s="31" t="str">
        <x:f t="shared" si="5"/>
        <x:v>Howard</x:v>
      </x:c>
      <x:c r="AF13" s="31" cm="1">
        <x:f t="array" ref="AF13">SUM(--(" "=MID(AE13,_xlfn.SEQUENCE(1,LEN(AE13)),1)))+2</x:f>
        <x:v>2</x:v>
      </x:c>
      <x:c r="AG13" s="31" cm="1">
        <x:f t="array" ref="AG13">SUM(--($AG$9=MID(AC13,_xlfn.SEQUENCE(1,LEN(AC13)),1)))</x:f>
        <x:v>0</x:v>
      </x:c>
      <x:c r="AH13" s="31"/>
      <x:c r="AI13" s="31" t="str">
        <x:v>b</x:v>
      </x:c>
      <x:c r="AJ13" s="31">
        <x:v>120</x:v>
      </x:c>
      <x:c r="AK13" s="31"/>
      <x:c r="AL13" s="31" t="b">
        <x:f t="shared" si="6"/>
        <x:v>1</x:v>
      </x:c>
      <x:c r="AM13" s="31" t="b">
        <x:f>_xlfn.XLOOKUP(G13,'Birthday Case Assumptions'!$I$6:$I$371,'Birthday Case Assumptions'!$J$6:$J$371)="Yes"</x:f>
        <x:v>1</x:v>
      </x:c>
      <x:c r="AN13" s="31" t="b">
        <x:f t="shared" si="12"/>
        <x:v>0</x:v>
      </x:c>
      <x:c r="AO13" s="31">
        <x:f t="shared" si="13"/>
        <x:v>0</x:v>
      </x:c>
      <x:c r="AP13" s="31"/>
      <x:c r="AQ13" s="31" t="str">
        <x:v>2R</x:v>
      </x:c>
      <x:c r="AR13" s="31">
        <x:v>13</x:v>
      </x:c>
      <x:c r="AS13" s="39">
        <x:f t="shared" si="14"/>
        <x:v>0.1092436974789916</x:v>
      </x:c>
      <x:c r="AT13" s="31"/>
      <x:c r="AU13" s="21">
        <x:v>45294</x:v>
      </x:c>
      <x:c r="AV13" s="31" t="str">
        <x:v>No</x:v>
      </x:c>
      <x:c r="AW13" s="31" cm="1">
        <x:f t="array" ref="AW13">IFERROR(_xlfn.XLOOKUP(AU13,_xlfn.ANCHORARRAY($M$11),_xlfn.ANCHORARRAY($N$11)),0)</x:f>
        <x:v>2</x:v>
      </x:c>
      <x:c r="AX13" s="31"/>
      <x:c r="AY13" s="21">
        <x:v>45301</x:v>
      </x:c>
      <x:c r="AZ13" s="31">
        <x:f t="shared" ref="AZ13:AZ76" si="18">SUMIFS($AW$11:$AW$376,_xlfn.ANCHORARRAY($AU$11),"&gt;="&amp;AY13,_xlfn.ANCHORARRAY(AU$11),"&lt;"&amp;AY14)</x:f>
        <x:v>5</x:v>
      </x:c>
      <x:c r="BA13" s="31">
        <x:f t="shared" si="15"/>
        <x:v>1</x:v>
      </x:c>
      <x:c r="BB13" s="31">
        <x:f t="shared" si="16"/>
        <x:v>35</x:v>
      </x:c>
    </x:row>
    <x:row r="14" spans="2:54" x14ac:dyDescent="0.35">
      <x:c r="B14" s="21">
        <x:v>38226</x:v>
      </x:c>
      <x:c r="C14" s="31">
        <x:f t="shared" si="0"/>
        <x:v>27</x:v>
      </x:c>
      <x:c r="D14" s="31">
        <x:f t="shared" si="1"/>
        <x:v>8</x:v>
      </x:c>
      <x:c r="E14" s="31">
        <x:f t="shared" si="2"/>
        <x:v>2004</x:v>
      </x:c>
      <x:c r="F14" s="31">
        <x:f t="shared" si="3"/>
        <x:v>6</x:v>
      </x:c>
      <x:c r="G14" s="21">
        <x:f t="shared" si="7"/>
        <x:v>45531</x:v>
      </x:c>
      <x:c r="H14" s="32">
        <x:f t="shared" si="8"/>
        <x:v>7066</x:v>
      </x:c>
      <x:c r="J14" s="31">
        <x:v>4</x:v>
      </x:c>
      <x:c r="K14" s="31">
        <x:v>125</x:v>
      </x:c>
      <x:c r="L14" s="25"/>
      <x:c r="M14" s="21">
        <x:v>45295</x:v>
      </x:c>
      <x:c r="N14" s="31">
        <x:v>4</x:v>
      </x:c>
      <x:c r="O14" s="31"/>
      <x:c r="P14" s="21">
        <x:v>45295</x:v>
      </x:c>
      <x:c r="Q14" s="31">
        <x:v>4</x:v>
      </x:c>
      <x:c r="R14" s="31"/>
      <x:c r="S14" s="31" t="str">
        <x:v>Hao Ning #13451238 2T</x:v>
      </x:c>
      <x:c r="T14" s="31" t="str" cm="1">
        <x:f t="array" ref="T14:U14">_xlfn.TEXTSPLIT(S14," #")</x:f>
        <x:v>Hao Ning</x:v>
      </x:c>
      <x:c r="U14" s="31" t="str">
        <x:v>13451238 2T</x:v>
      </x:c>
      <x:c r="V14" s="31" t="str">
        <x:f t="shared" si="9"/>
        <x:v>2T</x:v>
      </x:c>
      <x:c r="W14" s="31">
        <x:f t="shared" si="10"/>
        <x:v>13451238</x:v>
      </x:c>
      <x:c r="X14" s="31">
        <x:f t="shared" si="17"/>
        <x:v>2</x:v>
      </x:c>
      <x:c r="Y14" s="31"/>
      <x:c r="Z14" s="31" t="str">
        <x:v>2M</x:v>
      </x:c>
      <x:c r="AA14" s="31">
        <x:v>125</x:v>
      </x:c>
      <x:c r="AB14" s="31"/>
      <x:c r="AC14" s="31" t="str">
        <x:f t="shared" si="4"/>
        <x:v>Hao</x:v>
      </x:c>
      <x:c r="AD14" s="31" t="str">
        <x:f t="shared" si="11"/>
        <x:v>H</x:v>
      </x:c>
      <x:c r="AE14" s="31" t="str">
        <x:f t="shared" si="5"/>
        <x:v>Ning</x:v>
      </x:c>
      <x:c r="AF14" s="31" cm="1">
        <x:f t="array" ref="AF14">SUM(--(" "=MID(AE14,_xlfn.SEQUENCE(1,LEN(AE14)),1)))+2</x:f>
        <x:v>2</x:v>
      </x:c>
      <x:c r="AG14" s="31" cm="1">
        <x:f t="array" ref="AG14">SUM(--($AG$9=MID(AC14,_xlfn.SEQUENCE(1,LEN(AC14)),1)))</x:f>
        <x:v>1</x:v>
      </x:c>
      <x:c r="AH14" s="31"/>
      <x:c r="AI14" s="31" t="str">
        <x:v>c</x:v>
      </x:c>
      <x:c r="AJ14" s="31">
        <x:v>122</x:v>
      </x:c>
      <x:c r="AK14" s="31"/>
      <x:c r="AL14" s="31" t="b">
        <x:f t="shared" si="6"/>
        <x:v>0</x:v>
      </x:c>
      <x:c r="AM14" s="31" t="b">
        <x:f>_xlfn.XLOOKUP(G14,'Birthday Case Assumptions'!$I$6:$I$371,'Birthday Case Assumptions'!$J$6:$J$371)="Yes"</x:f>
        <x:v>1</x:v>
      </x:c>
      <x:c r="AN14" s="31" t="b">
        <x:f t="shared" si="12"/>
        <x:v>0</x:v>
      </x:c>
      <x:c r="AO14" s="31">
        <x:f t="shared" si="13"/>
        <x:v>0</x:v>
      </x:c>
      <x:c r="AP14" s="31"/>
      <x:c r="AQ14" s="31" t="str">
        <x:v>2T</x:v>
      </x:c>
      <x:c r="AR14" s="31">
        <x:v>10</x:v>
      </x:c>
      <x:c r="AS14" s="39">
        <x:f t="shared" si="14"/>
        <x:v>8.0645161290322578E-2</x:v>
      </x:c>
      <x:c r="AT14" s="31"/>
      <x:c r="AU14" s="21">
        <x:v>45295</x:v>
      </x:c>
      <x:c r="AV14" s="31" t="str">
        <x:v>No</x:v>
      </x:c>
      <x:c r="AW14" s="31" cm="1">
        <x:f t="array" ref="AW14">IFERROR(_xlfn.XLOOKUP(AU14,_xlfn.ANCHORARRAY($M$11),_xlfn.ANCHORARRAY($N$11)),0)</x:f>
        <x:v>4</x:v>
      </x:c>
      <x:c r="AX14" s="31"/>
      <x:c r="AY14" s="21">
        <x:v>45302</x:v>
      </x:c>
      <x:c r="AZ14" s="31">
        <x:f t="shared" si="18"/>
        <x:v>3</x:v>
      </x:c>
      <x:c r="BA14" s="31">
        <x:f t="shared" si="15"/>
        <x:v>1</x:v>
      </x:c>
      <x:c r="BB14" s="31">
        <x:f t="shared" si="16"/>
        <x:v>29</x:v>
      </x:c>
    </x:row>
    <x:row r="15" spans="2:54" x14ac:dyDescent="0.35">
      <x:c r="B15" s="21">
        <x:v>38046</x:v>
      </x:c>
      <x:c r="C15" s="31">
        <x:f t="shared" si="0"/>
        <x:v>29</x:v>
      </x:c>
      <x:c r="D15" s="31">
        <x:f t="shared" si="1"/>
        <x:v>2</x:v>
      </x:c>
      <x:c r="E15" s="31">
        <x:f t="shared" si="2"/>
        <x:v>2004</x:v>
      </x:c>
      <x:c r="F15" s="31">
        <x:f t="shared" si="3"/>
        <x:v>1</x:v>
      </x:c>
      <x:c r="G15" s="21">
        <x:f t="shared" si="7"/>
        <x:v>45351</x:v>
      </x:c>
      <x:c r="H15" s="32">
        <x:f t="shared" si="8"/>
        <x:v>7246</x:v>
      </x:c>
      <x:c r="J15" s="31">
        <x:v>5</x:v>
      </x:c>
      <x:c r="K15" s="31">
        <x:v>120</x:v>
      </x:c>
      <x:c r="L15" s="25"/>
      <x:c r="M15" s="21">
        <x:v>45296</x:v>
      </x:c>
      <x:c r="N15" s="31">
        <x:v>5</x:v>
      </x:c>
      <x:c r="O15" s="31"/>
      <x:c r="P15" s="21">
        <x:v>45296</x:v>
      </x:c>
      <x:c r="Q15" s="31">
        <x:v>5</x:v>
      </x:c>
      <x:c r="R15" s="31"/>
      <x:c r="S15" s="31" t="str">
        <x:v>Roy Thomas #13451239 2R</x:v>
      </x:c>
      <x:c r="T15" s="31" t="str" cm="1">
        <x:f t="array" ref="T15:U15">_xlfn.TEXTSPLIT(S15," #")</x:f>
        <x:v>Roy Thomas</x:v>
      </x:c>
      <x:c r="U15" s="31" t="str">
        <x:v>13451239 2R</x:v>
      </x:c>
      <x:c r="V15" s="31" t="str">
        <x:f t="shared" si="9"/>
        <x:v>2R</x:v>
      </x:c>
      <x:c r="W15" s="31">
        <x:f t="shared" si="10"/>
        <x:v>13451239</x:v>
      </x:c>
      <x:c r="X15" s="31">
        <x:f t="shared" si="17"/>
        <x:v>3</x:v>
      </x:c>
      <x:c r="Y15" s="31"/>
      <x:c r="Z15" s="31" t="str">
        <x:v>1R</x:v>
      </x:c>
      <x:c r="AA15" s="31">
        <x:v>123</x:v>
      </x:c>
      <x:c r="AB15" s="31"/>
      <x:c r="AC15" s="31" t="str">
        <x:f t="shared" si="4"/>
        <x:v>Roy</x:v>
      </x:c>
      <x:c r="AD15" s="31" t="str">
        <x:f t="shared" si="11"/>
        <x:v>R</x:v>
      </x:c>
      <x:c r="AE15" s="31" t="str">
        <x:f t="shared" si="5"/>
        <x:v>Thomas</x:v>
      </x:c>
      <x:c r="AF15" s="31" cm="1">
        <x:f t="array" ref="AF15">SUM(--(" "=MID(AE15,_xlfn.SEQUENCE(1,LEN(AE15)),1)))+2</x:f>
        <x:v>2</x:v>
      </x:c>
      <x:c r="AG15" s="31" cm="1">
        <x:f t="array" ref="AG15">SUM(--($AG$9=MID(AC15,_xlfn.SEQUENCE(1,LEN(AC15)),1)))</x:f>
        <x:v>0</x:v>
      </x:c>
      <x:c r="AH15" s="31"/>
      <x:c r="AI15" s="31" t="str">
        <x:v>d</x:v>
      </x:c>
      <x:c r="AJ15" s="31">
        <x:v>242</x:v>
      </x:c>
      <x:c r="AK15" s="31"/>
      <x:c r="AL15" s="31" t="b">
        <x:f t="shared" si="6"/>
        <x:v>0</x:v>
      </x:c>
      <x:c r="AM15" s="31" t="b">
        <x:f>_xlfn.XLOOKUP(G15,'Birthday Case Assumptions'!$I$6:$I$371,'Birthday Case Assumptions'!$J$6:$J$371)="Yes"</x:f>
        <x:v>1</x:v>
      </x:c>
      <x:c r="AN15" s="31" t="b">
        <x:f t="shared" si="12"/>
        <x:v>0</x:v>
      </x:c>
      <x:c r="AO15" s="31">
        <x:f t="shared" si="13"/>
        <x:v>0</x:v>
      </x:c>
      <x:c r="AP15" s="31"/>
      <x:c r="AQ15" s="31" t="str">
        <x:v>2M</x:v>
      </x:c>
      <x:c r="AR15" s="31">
        <x:v>9</x:v>
      </x:c>
      <x:c r="AS15" s="39">
        <x:f t="shared" si="14"/>
        <x:v>7.1999999999999995E-2</x:v>
      </x:c>
      <x:c r="AT15" s="31"/>
      <x:c r="AU15" s="21">
        <x:v>45296</x:v>
      </x:c>
      <x:c r="AV15" s="31" t="str">
        <x:v>No</x:v>
      </x:c>
      <x:c r="AW15" s="31" cm="1">
        <x:f t="array" ref="AW15">IFERROR(_xlfn.XLOOKUP(AU15,_xlfn.ANCHORARRAY($M$11),_xlfn.ANCHORARRAY($N$11)),0)</x:f>
        <x:v>5</x:v>
      </x:c>
      <x:c r="AX15" s="31"/>
      <x:c r="AY15" s="21">
        <x:v>45303</x:v>
      </x:c>
      <x:c r="AZ15" s="31">
        <x:f t="shared" si="18"/>
        <x:v>13</x:v>
      </x:c>
      <x:c r="BA15" s="31">
        <x:f t="shared" si="15"/>
        <x:v>1</x:v>
      </x:c>
      <x:c r="BB15" s="31">
        <x:f t="shared" si="16"/>
        <x:v>59</x:v>
      </x:c>
    </x:row>
    <x:row r="16" spans="2:54" x14ac:dyDescent="0.35">
      <x:c r="B16" s="21">
        <x:v>37001</x:v>
      </x:c>
      <x:c r="C16" s="31">
        <x:f t="shared" si="0"/>
        <x:v>20</x:v>
      </x:c>
      <x:c r="D16" s="31">
        <x:f t="shared" si="1"/>
        <x:v>4</x:v>
      </x:c>
      <x:c r="E16" s="31">
        <x:f t="shared" si="2"/>
        <x:v>2001</x:v>
      </x:c>
      <x:c r="F16" s="31">
        <x:f t="shared" si="3"/>
        <x:v>6</x:v>
      </x:c>
      <x:c r="G16" s="21">
        <x:f t="shared" si="7"/>
        <x:v>45402</x:v>
      </x:c>
      <x:c r="H16" s="32">
        <x:f t="shared" si="8"/>
        <x:v>8291</x:v>
      </x:c>
      <x:c r="J16" s="31">
        <x:v>6</x:v>
      </x:c>
      <x:c r="K16" s="31">
        <x:v>119</x:v>
      </x:c>
      <x:c r="L16" s="25"/>
      <x:c r="M16" s="21">
        <x:v>45297</x:v>
      </x:c>
      <x:c r="N16" s="31">
        <x:v>3</x:v>
      </x:c>
      <x:c r="O16" s="31"/>
      <x:c r="P16" s="21">
        <x:v>45297</x:v>
      </x:c>
      <x:c r="Q16" s="31">
        <x:v>6</x:v>
      </x:c>
      <x:c r="R16" s="31"/>
      <x:c r="S16" s="31" t="str">
        <x:v>Arthur Richardson #13451241 2M</x:v>
      </x:c>
      <x:c r="T16" s="31" t="str" cm="1">
        <x:f t="array" ref="T16:U16">_xlfn.TEXTSPLIT(S16," #")</x:f>
        <x:v>Arthur Richardson</x:v>
      </x:c>
      <x:c r="U16" s="31" t="str">
        <x:v>13451241 2M</x:v>
      </x:c>
      <x:c r="V16" s="31" t="str">
        <x:f t="shared" si="9"/>
        <x:v>2M</x:v>
      </x:c>
      <x:c r="W16" s="31">
        <x:f t="shared" si="10"/>
        <x:v>13451241</x:v>
      </x:c>
      <x:c r="X16" s="31">
        <x:f t="shared" si="17"/>
        <x:v>0</x:v>
      </x:c>
      <x:c r="Y16" s="31"/>
      <x:c r="Z16" s="31" t="str">
        <x:v>3M</x:v>
      </x:c>
      <x:c r="AA16" s="31">
        <x:v>148</x:v>
      </x:c>
      <x:c r="AB16" s="31"/>
      <x:c r="AC16" s="31" t="str">
        <x:f t="shared" si="4"/>
        <x:v>Arthur</x:v>
      </x:c>
      <x:c r="AD16" s="31" t="str">
        <x:f t="shared" si="11"/>
        <x:v>A</x:v>
      </x:c>
      <x:c r="AE16" s="31" t="str">
        <x:f t="shared" si="5"/>
        <x:v>Richardson</x:v>
      </x:c>
      <x:c r="AF16" s="31" cm="1">
        <x:f t="array" ref="AF16">SUM(--(" "=MID(AE16,_xlfn.SEQUENCE(1,LEN(AE16)),1)))+2</x:f>
        <x:v>2</x:v>
      </x:c>
      <x:c r="AG16" s="31" cm="1">
        <x:f t="array" ref="AG16">SUM(--($AG$9=MID(AC16,_xlfn.SEQUENCE(1,LEN(AC16)),1)))</x:f>
        <x:v>1</x:v>
      </x:c>
      <x:c r="AH16" s="31"/>
      <x:c r="AI16" s="31" t="str">
        <x:v>e</x:v>
      </x:c>
      <x:c r="AJ16" s="31">
        <x:v>577</x:v>
      </x:c>
      <x:c r="AK16" s="31"/>
      <x:c r="AL16" s="31" t="b">
        <x:f t="shared" si="6"/>
        <x:v>0</x:v>
      </x:c>
      <x:c r="AM16" s="31" t="b">
        <x:f>_xlfn.XLOOKUP(G16,'Birthday Case Assumptions'!$I$6:$I$371,'Birthday Case Assumptions'!$J$6:$J$371)="Yes"</x:f>
        <x:v>0</x:v>
      </x:c>
      <x:c r="AN16" s="31" t="b">
        <x:f t="shared" si="12"/>
        <x:v>0</x:v>
      </x:c>
      <x:c r="AO16" s="31">
        <x:f t="shared" si="13"/>
        <x:v>0</x:v>
      </x:c>
      <x:c r="AP16" s="31"/>
      <x:c r="AQ16" s="31" t="str">
        <x:v>1R</x:v>
      </x:c>
      <x:c r="AR16" s="31">
        <x:v>15</x:v>
      </x:c>
      <x:c r="AS16" s="39">
        <x:f t="shared" si="14"/>
        <x:v>0.12195121951219512</x:v>
      </x:c>
      <x:c r="AT16" s="31"/>
      <x:c r="AU16" s="21">
        <x:v>45297</x:v>
      </x:c>
      <x:c r="AV16" s="31" t="str">
        <x:v>No</x:v>
      </x:c>
      <x:c r="AW16" s="31" cm="1">
        <x:f t="array" ref="AW16">IFERROR(_xlfn.XLOOKUP(AU16,_xlfn.ANCHORARRAY($M$11),_xlfn.ANCHORARRAY($N$11)),0)</x:f>
        <x:v>3</x:v>
      </x:c>
      <x:c r="AX16" s="31"/>
      <x:c r="AY16" s="21">
        <x:v>45307</x:v>
      </x:c>
      <x:c r="AZ16" s="31">
        <x:f t="shared" si="18"/>
        <x:v>6</x:v>
      </x:c>
      <x:c r="BA16" s="31">
        <x:f t="shared" si="15"/>
        <x:v>1</x:v>
      </x:c>
      <x:c r="BB16" s="31">
        <x:f t="shared" si="16"/>
        <x:v>38</x:v>
      </x:c>
    </x:row>
    <x:row r="17" spans="2:54" x14ac:dyDescent="0.35">
      <x:c r="B17" s="21">
        <x:v>37083</x:v>
      </x:c>
      <x:c r="C17" s="31">
        <x:f t="shared" si="0"/>
        <x:v>11</x:v>
      </x:c>
      <x:c r="D17" s="31">
        <x:f t="shared" si="1"/>
        <x:v>7</x:v>
      </x:c>
      <x:c r="E17" s="31">
        <x:f t="shared" si="2"/>
        <x:v>2001</x:v>
      </x:c>
      <x:c r="F17" s="31">
        <x:f t="shared" si="3"/>
        <x:v>4</x:v>
      </x:c>
      <x:c r="G17" s="21">
        <x:f t="shared" si="7"/>
        <x:v>45484</x:v>
      </x:c>
      <x:c r="H17" s="32">
        <x:f t="shared" si="8"/>
        <x:v>8209</x:v>
      </x:c>
      <x:c r="J17" s="31">
        <x:v>7</x:v>
      </x:c>
      <x:c r="K17" s="31">
        <x:v>114</x:v>
      </x:c>
      <x:c r="L17" s="25"/>
      <x:c r="M17" s="21">
        <x:v>45298</x:v>
      </x:c>
      <x:c r="N17" s="31">
        <x:v>3</x:v>
      </x:c>
      <x:c r="O17" s="31"/>
      <x:c r="P17" s="21">
        <x:v>45298</x:v>
      </x:c>
      <x:c r="Q17" s="31">
        <x:v>7</x:v>
      </x:c>
      <x:c r="R17" s="31"/>
      <x:c r="S17" s="31" t="str">
        <x:v>Frank Martinez #13451242 1R</x:v>
      </x:c>
      <x:c r="T17" s="31" t="str" cm="1">
        <x:f t="array" ref="T17:U17">_xlfn.TEXTSPLIT(S17," #")</x:f>
        <x:v>Frank Martinez</x:v>
      </x:c>
      <x:c r="U17" s="31" t="str">
        <x:v>13451242 1R</x:v>
      </x:c>
      <x:c r="V17" s="31" t="str">
        <x:f t="shared" si="9"/>
        <x:v>1R</x:v>
      </x:c>
      <x:c r="W17" s="31">
        <x:f t="shared" si="10"/>
        <x:v>13451242</x:v>
      </x:c>
      <x:c r="X17" s="31">
        <x:f t="shared" si="17"/>
        <x:v>1</x:v>
      </x:c>
      <x:c r="Y17" s="31"/>
      <x:c r="Z17" s="31" t="str">
        <x:v>3W</x:v>
      </x:c>
      <x:c r="AA17" s="31">
        <x:v>133</x:v>
      </x:c>
      <x:c r="AB17" s="31"/>
      <x:c r="AC17" s="31" t="str">
        <x:f t="shared" si="4"/>
        <x:v>Frank</x:v>
      </x:c>
      <x:c r="AD17" s="31" t="str">
        <x:f t="shared" si="11"/>
        <x:v>F</x:v>
      </x:c>
      <x:c r="AE17" s="31" t="str">
        <x:f t="shared" si="5"/>
        <x:v>Martinez</x:v>
      </x:c>
      <x:c r="AF17" s="31" cm="1">
        <x:f t="array" ref="AF17">SUM(--(" "=MID(AE17,_xlfn.SEQUENCE(1,LEN(AE17)),1)))+2</x:f>
        <x:v>2</x:v>
      </x:c>
      <x:c r="AG17" s="31" cm="1">
        <x:f t="array" ref="AG17">SUM(--($AG$9=MID(AC17,_xlfn.SEQUENCE(1,LEN(AC17)),1)))</x:f>
        <x:v>1</x:v>
      </x:c>
      <x:c r="AH17" s="31"/>
      <x:c r="AI17" s="31" t="str">
        <x:v>f</x:v>
      </x:c>
      <x:c r="AJ17" s="31">
        <x:v>81</x:v>
      </x:c>
      <x:c r="AK17" s="31"/>
      <x:c r="AL17" s="31" t="b">
        <x:f t="shared" si="6"/>
        <x:v>0</x:v>
      </x:c>
      <x:c r="AM17" s="31" t="b">
        <x:f>_xlfn.XLOOKUP(G17,'Birthday Case Assumptions'!$I$6:$I$371,'Birthday Case Assumptions'!$J$6:$J$371)="Yes"</x:f>
        <x:v>0</x:v>
      </x:c>
      <x:c r="AN17" s="31" t="b">
        <x:f t="shared" si="12"/>
        <x:v>0</x:v>
      </x:c>
      <x:c r="AO17" s="31">
        <x:f t="shared" si="13"/>
        <x:v>0</x:v>
      </x:c>
      <x:c r="AP17" s="31"/>
      <x:c r="AQ17" s="31" t="str">
        <x:v>3M</x:v>
      </x:c>
      <x:c r="AR17" s="31">
        <x:v>16</x:v>
      </x:c>
      <x:c r="AS17" s="39">
        <x:f t="shared" si="14"/>
        <x:v>0.10810810810810811</x:v>
      </x:c>
      <x:c r="AT17" s="31"/>
      <x:c r="AU17" s="21">
        <x:v>45298</x:v>
      </x:c>
      <x:c r="AV17" s="31" t="str">
        <x:v>No</x:v>
      </x:c>
      <x:c r="AW17" s="31" cm="1">
        <x:f t="array" ref="AW17">IFERROR(_xlfn.XLOOKUP(AU17,_xlfn.ANCHORARRAY($M$11),_xlfn.ANCHORARRAY($N$11)),0)</x:f>
        <x:v>3</x:v>
      </x:c>
      <x:c r="AX17" s="31"/>
      <x:c r="AY17" s="21">
        <x:v>45308</x:v>
      </x:c>
      <x:c r="AZ17" s="31">
        <x:f t="shared" si="18"/>
        <x:v>4</x:v>
      </x:c>
      <x:c r="BA17" s="31">
        <x:f t="shared" si="15"/>
        <x:v>1</x:v>
      </x:c>
      <x:c r="BB17" s="31">
        <x:f t="shared" si="16"/>
        <x:v>32</x:v>
      </x:c>
    </x:row>
    <x:row r="18" spans="2:54" x14ac:dyDescent="0.35">
      <x:c r="B18" s="21">
        <x:v>37287</x:v>
      </x:c>
      <x:c r="C18" s="31">
        <x:f t="shared" si="0"/>
        <x:v>31</x:v>
      </x:c>
      <x:c r="D18" s="31">
        <x:f t="shared" si="1"/>
        <x:v>1</x:v>
      </x:c>
      <x:c r="E18" s="31">
        <x:f t="shared" si="2"/>
        <x:v>2002</x:v>
      </x:c>
      <x:c r="F18" s="31">
        <x:f t="shared" si="3"/>
        <x:v>5</x:v>
      </x:c>
      <x:c r="G18" s="21">
        <x:f t="shared" si="7"/>
        <x:v>45322</x:v>
      </x:c>
      <x:c r="H18" s="32">
        <x:f t="shared" si="8"/>
        <x:v>8005</x:v>
      </x:c>
      <x:c r="J18" s="31">
        <x:v>8</x:v>
      </x:c>
      <x:c r="K18" s="31">
        <x:v>122</x:v>
      </x:c>
      <x:c r="L18" s="25"/>
      <x:c r="M18" s="21">
        <x:v>45299</x:v>
      </x:c>
      <x:c r="N18" s="31">
        <x:v>2</x:v>
      </x:c>
      <x:c r="O18" s="31"/>
      <x:c r="P18" s="21">
        <x:v>45299</x:v>
      </x:c>
      <x:c r="Q18" s="31">
        <x:v>8</x:v>
      </x:c>
      <x:c r="R18" s="31"/>
      <x:c r="S18" s="31" t="str">
        <x:v>Du Hongwei #13451245 2T</x:v>
      </x:c>
      <x:c r="T18" s="31" t="str" cm="1">
        <x:f t="array" ref="T18:U18">_xlfn.TEXTSPLIT(S18," #")</x:f>
        <x:v>Du Hongwei</x:v>
      </x:c>
      <x:c r="U18" s="31" t="str">
        <x:v>13451245 2T</x:v>
      </x:c>
      <x:c r="V18" s="31" t="str">
        <x:f t="shared" si="9"/>
        <x:v>2T</x:v>
      </x:c>
      <x:c r="W18" s="31">
        <x:f t="shared" si="10"/>
        <x:v>13451245</x:v>
      </x:c>
      <x:c r="X18" s="31">
        <x:f t="shared" si="17"/>
        <x:v>0</x:v>
      </x:c>
      <x:c r="Y18" s="31"/>
      <x:c r="Z18" s="31" t="str">
        <x:v>2W</x:v>
      </x:c>
      <x:c r="AA18" s="31">
        <x:v>152</x:v>
      </x:c>
      <x:c r="AB18" s="31"/>
      <x:c r="AC18" s="31" t="str">
        <x:f t="shared" si="4"/>
        <x:v>Du</x:v>
      </x:c>
      <x:c r="AD18" s="31" t="str">
        <x:f t="shared" si="11"/>
        <x:v>D</x:v>
      </x:c>
      <x:c r="AE18" s="31" t="str">
        <x:f t="shared" si="5"/>
        <x:v>Hongwei</x:v>
      </x:c>
      <x:c r="AF18" s="31" cm="1">
        <x:f t="array" ref="AF18">SUM(--(" "=MID(AE18,_xlfn.SEQUENCE(1,LEN(AE18)),1)))+2</x:f>
        <x:v>2</x:v>
      </x:c>
      <x:c r="AG18" s="31" cm="1">
        <x:f t="array" ref="AG18">SUM(--($AG$9=MID(AC18,_xlfn.SEQUENCE(1,LEN(AC18)),1)))</x:f>
        <x:v>0</x:v>
      </x:c>
      <x:c r="AH18" s="31"/>
      <x:c r="AI18" s="31" t="str">
        <x:v>g</x:v>
      </x:c>
      <x:c r="AJ18" s="31">
        <x:v>215</x:v>
      </x:c>
      <x:c r="AK18" s="31"/>
      <x:c r="AL18" s="31" t="b">
        <x:f t="shared" si="6"/>
        <x:v>0</x:v>
      </x:c>
      <x:c r="AM18" s="31" t="b">
        <x:f>_xlfn.XLOOKUP(G18,'Birthday Case Assumptions'!$I$6:$I$371,'Birthday Case Assumptions'!$J$6:$J$371)="Yes"</x:f>
        <x:v>1</x:v>
      </x:c>
      <x:c r="AN18" s="31" t="b">
        <x:f t="shared" si="12"/>
        <x:v>0</x:v>
      </x:c>
      <x:c r="AO18" s="31">
        <x:f t="shared" si="13"/>
        <x:v>0</x:v>
      </x:c>
      <x:c r="AP18" s="31"/>
      <x:c r="AQ18" s="31" t="str">
        <x:v>3W</x:v>
      </x:c>
      <x:c r="AR18" s="31">
        <x:v>15</x:v>
      </x:c>
      <x:c r="AS18" s="39">
        <x:f t="shared" si="14"/>
        <x:v>0.11278195488721804</x:v>
      </x:c>
      <x:c r="AT18" s="31"/>
      <x:c r="AU18" s="21">
        <x:v>45299</x:v>
      </x:c>
      <x:c r="AV18" s="31" t="str">
        <x:v>Yes</x:v>
      </x:c>
      <x:c r="AW18" s="31" cm="1">
        <x:f t="array" ref="AW18">IFERROR(_xlfn.XLOOKUP(AU18,_xlfn.ANCHORARRAY($M$11),_xlfn.ANCHORARRAY($N$11)),0)</x:f>
        <x:v>2</x:v>
      </x:c>
      <x:c r="AX18" s="31"/>
      <x:c r="AY18" s="21">
        <x:v>45309</x:v>
      </x:c>
      <x:c r="AZ18" s="31">
        <x:f t="shared" si="18"/>
        <x:v>2</x:v>
      </x:c>
      <x:c r="BA18" s="31">
        <x:f t="shared" si="15"/>
        <x:v>1</x:v>
      </x:c>
      <x:c r="BB18" s="31">
        <x:f t="shared" si="16"/>
        <x:v>26</x:v>
      </x:c>
    </x:row>
    <x:row r="19" spans="2:54" x14ac:dyDescent="0.35">
      <x:c r="B19" s="21">
        <x:v>38216</x:v>
      </x:c>
      <x:c r="C19" s="31">
        <x:f t="shared" si="0"/>
        <x:v>17</x:v>
      </x:c>
      <x:c r="D19" s="31">
        <x:f t="shared" si="1"/>
        <x:v>8</x:v>
      </x:c>
      <x:c r="E19" s="31">
        <x:f t="shared" si="2"/>
        <x:v>2004</x:v>
      </x:c>
      <x:c r="F19" s="31">
        <x:f t="shared" si="3"/>
        <x:v>3</x:v>
      </x:c>
      <x:c r="G19" s="21">
        <x:f t="shared" si="7"/>
        <x:v>45521</x:v>
      </x:c>
      <x:c r="H19" s="32">
        <x:f t="shared" si="8"/>
        <x:v>7076</x:v>
      </x:c>
      <x:c r="J19" s="31">
        <x:v>9</x:v>
      </x:c>
      <x:c r="K19" s="31">
        <x:v>125</x:v>
      </x:c>
      <x:c r="L19" s="25"/>
      <x:c r="M19" s="21">
        <x:v>45300</x:v>
      </x:c>
      <x:c r="N19" s="31">
        <x:v>1</x:v>
      </x:c>
      <x:c r="O19" s="31"/>
      <x:c r="P19" s="21">
        <x:v>45300</x:v>
      </x:c>
      <x:c r="Q19" s="31">
        <x:v>9</x:v>
      </x:c>
      <x:c r="R19" s="31"/>
      <x:c r="S19" s="31" t="str">
        <x:v>Peter Jimenez #13451247 3M</x:v>
      </x:c>
      <x:c r="T19" s="31" t="str" cm="1">
        <x:f t="array" ref="T19:U19">_xlfn.TEXTSPLIT(S19," #")</x:f>
        <x:v>Peter Jimenez</x:v>
      </x:c>
      <x:c r="U19" s="31" t="str">
        <x:v>13451247 3M</x:v>
      </x:c>
      <x:c r="V19" s="31" t="str">
        <x:f t="shared" si="9"/>
        <x:v>3M</x:v>
      </x:c>
      <x:c r="W19" s="31">
        <x:f t="shared" si="10"/>
        <x:v>13451247</x:v>
      </x:c>
      <x:c r="X19" s="31">
        <x:f t="shared" si="17"/>
        <x:v>0</x:v>
      </x:c>
      <x:c r="Y19" s="31"/>
      <x:c r="Z19" s="31" t="str">
        <x:v>1M</x:v>
      </x:c>
      <x:c r="AA19" s="31">
        <x:v>124</x:v>
      </x:c>
      <x:c r="AB19" s="31"/>
      <x:c r="AC19" s="31" t="str">
        <x:f t="shared" si="4"/>
        <x:v>Peter</x:v>
      </x:c>
      <x:c r="AD19" s="31" t="str">
        <x:f t="shared" si="11"/>
        <x:v>P</x:v>
      </x:c>
      <x:c r="AE19" s="31" t="str">
        <x:f t="shared" si="5"/>
        <x:v>Jimenez</x:v>
      </x:c>
      <x:c r="AF19" s="31" cm="1">
        <x:f t="array" ref="AF19">SUM(--(" "=MID(AE19,_xlfn.SEQUENCE(1,LEN(AE19)),1)))+2</x:f>
        <x:v>2</x:v>
      </x:c>
      <x:c r="AG19" s="31" cm="1">
        <x:f t="array" ref="AG19">SUM(--($AG$9=MID(AC19,_xlfn.SEQUENCE(1,LEN(AC19)),1)))</x:f>
        <x:v>0</x:v>
      </x:c>
      <x:c r="AH19" s="31"/>
      <x:c r="AI19" s="31" t="str">
        <x:v>h</x:v>
      </x:c>
      <x:c r="AJ19" s="31">
        <x:v>434</x:v>
      </x:c>
      <x:c r="AK19" s="31"/>
      <x:c r="AL19" s="31" t="b">
        <x:f t="shared" si="6"/>
        <x:v>0</x:v>
      </x:c>
      <x:c r="AM19" s="31" t="b">
        <x:f>_xlfn.XLOOKUP(G19,'Birthday Case Assumptions'!$I$6:$I$371,'Birthday Case Assumptions'!$J$6:$J$371)="Yes"</x:f>
        <x:v>0</x:v>
      </x:c>
      <x:c r="AN19" s="31" t="b">
        <x:f t="shared" si="12"/>
        <x:v>0</x:v>
      </x:c>
      <x:c r="AO19" s="31">
        <x:f t="shared" si="13"/>
        <x:v>0</x:v>
      </x:c>
      <x:c r="AP19" s="31"/>
      <x:c r="AQ19" s="31" t="str">
        <x:v>2W</x:v>
      </x:c>
      <x:c r="AR19" s="31">
        <x:v>10</x:v>
      </x:c>
      <x:c r="AS19" s="39">
        <x:f t="shared" si="14"/>
        <x:v>6.5789473684210523E-2</x:v>
      </x:c>
      <x:c r="AT19" s="31"/>
      <x:c r="AU19" s="21">
        <x:v>45300</x:v>
      </x:c>
      <x:c r="AV19" s="31" t="str">
        <x:v>Yes</x:v>
      </x:c>
      <x:c r="AW19" s="31" cm="1">
        <x:f t="array" ref="AW19">IFERROR(_xlfn.XLOOKUP(AU19,_xlfn.ANCHORARRAY($M$11),_xlfn.ANCHORARRAY($N$11)),0)</x:f>
        <x:v>1</x:v>
      </x:c>
      <x:c r="AX19" s="31"/>
      <x:c r="AY19" s="21">
        <x:v>45310</x:v>
      </x:c>
      <x:c r="AZ19" s="31">
        <x:f t="shared" si="18"/>
        <x:v>16</x:v>
      </x:c>
      <x:c r="BA19" s="31">
        <x:f t="shared" si="15"/>
        <x:v>1</x:v>
      </x:c>
      <x:c r="BB19" s="31">
        <x:f t="shared" si="16"/>
        <x:v>68</x:v>
      </x:c>
    </x:row>
    <x:row r="20" spans="2:54" x14ac:dyDescent="0.35">
      <x:c r="B20" s="21">
        <x:v>37131</x:v>
      </x:c>
      <x:c r="C20" s="31">
        <x:f t="shared" si="0"/>
        <x:v>28</x:v>
      </x:c>
      <x:c r="D20" s="31">
        <x:f t="shared" si="1"/>
        <x:v>8</x:v>
      </x:c>
      <x:c r="E20" s="31">
        <x:f t="shared" si="2"/>
        <x:v>2001</x:v>
      </x:c>
      <x:c r="F20" s="31">
        <x:f t="shared" si="3"/>
        <x:v>3</x:v>
      </x:c>
      <x:c r="G20" s="21">
        <x:f t="shared" si="7"/>
        <x:v>45532</x:v>
      </x:c>
      <x:c r="H20" s="32">
        <x:f t="shared" si="8"/>
        <x:v>8161</x:v>
      </x:c>
      <x:c r="J20" s="31">
        <x:v>10</x:v>
      </x:c>
      <x:c r="K20" s="31">
        <x:v>127</x:v>
      </x:c>
      <x:c r="L20" s="25"/>
      <x:c r="M20" s="21">
        <x:v>45301</x:v>
      </x:c>
      <x:c r="N20" s="31">
        <x:v>5</x:v>
      </x:c>
      <x:c r="O20" s="31"/>
      <x:c r="P20" s="21">
        <x:v>45301</x:v>
      </x:c>
      <x:c r="Q20" s="31">
        <x:v>10</x:v>
      </x:c>
      <x:c r="R20" s="31"/>
      <x:c r="S20" s="31" t="str">
        <x:v>Doris Kim #13451249 3M</x:v>
      </x:c>
      <x:c r="T20" s="31" t="str" cm="1">
        <x:f t="array" ref="T20:U20">_xlfn.TEXTSPLIT(S20," #")</x:f>
        <x:v>Doris Kim</x:v>
      </x:c>
      <x:c r="U20" s="31" t="str">
        <x:v>13451249 3M</x:v>
      </x:c>
      <x:c r="V20" s="31" t="str">
        <x:f t="shared" si="9"/>
        <x:v>3M</x:v>
      </x:c>
      <x:c r="W20" s="31">
        <x:f t="shared" si="10"/>
        <x:v>13451249</x:v>
      </x:c>
      <x:c r="X20" s="31">
        <x:f t="shared" si="17"/>
        <x:v>0</x:v>
      </x:c>
      <x:c r="Y20" s="31"/>
      <x:c r="Z20" s="31" t="str">
        <x:v>1W</x:v>
      </x:c>
      <x:c r="AA20" s="31">
        <x:v>134</x:v>
      </x:c>
      <x:c r="AB20" s="31"/>
      <x:c r="AC20" s="31" t="str">
        <x:f t="shared" si="4"/>
        <x:v>Doris</x:v>
      </x:c>
      <x:c r="AD20" s="31" t="str">
        <x:f t="shared" si="11"/>
        <x:v>D</x:v>
      </x:c>
      <x:c r="AE20" s="31" t="str">
        <x:f t="shared" si="5"/>
        <x:v>Kim</x:v>
      </x:c>
      <x:c r="AF20" s="31" cm="1">
        <x:f t="array" ref="AF20">SUM(--(" "=MID(AE20,_xlfn.SEQUENCE(1,LEN(AE20)),1)))+2</x:f>
        <x:v>2</x:v>
      </x:c>
      <x:c r="AG20" s="31" cm="1">
        <x:f t="array" ref="AG20">SUM(--($AG$9=MID(AC20,_xlfn.SEQUENCE(1,LEN(AC20)),1)))</x:f>
        <x:v>0</x:v>
      </x:c>
      <x:c r="AH20" s="31"/>
      <x:c r="AI20" s="31" t="str">
        <x:v>i</x:v>
      </x:c>
      <x:c r="AJ20" s="31">
        <x:v>518</x:v>
      </x:c>
      <x:c r="AK20" s="31"/>
      <x:c r="AL20" s="31" t="b">
        <x:f t="shared" si="6"/>
        <x:v>0</x:v>
      </x:c>
      <x:c r="AM20" s="31" t="b">
        <x:f>_xlfn.XLOOKUP(G20,'Birthday Case Assumptions'!$I$6:$I$371,'Birthday Case Assumptions'!$J$6:$J$371)="Yes"</x:f>
        <x:v>1</x:v>
      </x:c>
      <x:c r="AN20" s="31" t="b">
        <x:f t="shared" si="12"/>
        <x:v>0</x:v>
      </x:c>
      <x:c r="AO20" s="31">
        <x:f t="shared" si="13"/>
        <x:v>0</x:v>
      </x:c>
      <x:c r="AP20" s="31"/>
      <x:c r="AQ20" s="31" t="str">
        <x:v>1M</x:v>
      </x:c>
      <x:c r="AR20" s="31">
        <x:v>5</x:v>
      </x:c>
      <x:c r="AS20" s="39">
        <x:f t="shared" si="14"/>
        <x:v>4.0322580645161289E-2</x:v>
      </x:c>
      <x:c r="AT20" s="31"/>
      <x:c r="AU20" s="21">
        <x:v>45301</x:v>
      </x:c>
      <x:c r="AV20" s="31" t="str">
        <x:v>Yes</x:v>
      </x:c>
      <x:c r="AW20" s="31" cm="1">
        <x:f t="array" ref="AW20">IFERROR(_xlfn.XLOOKUP(AU20,_xlfn.ANCHORARRAY($M$11),_xlfn.ANCHORARRAY($N$11)),0)</x:f>
        <x:v>5</x:v>
      </x:c>
      <x:c r="AX20" s="31"/>
      <x:c r="AY20" s="21">
        <x:v>45313</x:v>
      </x:c>
      <x:c r="AZ20" s="31">
        <x:f t="shared" si="18"/>
        <x:v>7</x:v>
      </x:c>
      <x:c r="BA20" s="31">
        <x:f t="shared" si="15"/>
        <x:v>1</x:v>
      </x:c>
      <x:c r="BB20" s="31">
        <x:f t="shared" si="16"/>
        <x:v>41</x:v>
      </x:c>
    </x:row>
    <x:row r="21" spans="2:54" x14ac:dyDescent="0.35">
      <x:c r="B21" s="21">
        <x:v>38026</x:v>
      </x:c>
      <x:c r="C21" s="31">
        <x:f t="shared" si="0"/>
        <x:v>9</x:v>
      </x:c>
      <x:c r="D21" s="31">
        <x:f t="shared" si="1"/>
        <x:v>2</x:v>
      </x:c>
      <x:c r="E21" s="31">
        <x:f t="shared" si="2"/>
        <x:v>2004</x:v>
      </x:c>
      <x:c r="F21" s="31">
        <x:f t="shared" si="3"/>
        <x:v>2</x:v>
      </x:c>
      <x:c r="G21" s="21">
        <x:f t="shared" si="7"/>
        <x:v>45331</x:v>
      </x:c>
      <x:c r="H21" s="32">
        <x:f t="shared" si="8"/>
        <x:v>7266</x:v>
      </x:c>
      <x:c r="J21" s="31">
        <x:v>11</x:v>
      </x:c>
      <x:c r="K21" s="31">
        <x:v>106</x:v>
      </x:c>
      <x:c r="L21" s="25"/>
      <x:c r="M21" s="21">
        <x:v>45302</x:v>
      </x:c>
      <x:c r="N21" s="31">
        <x:v>3</x:v>
      </x:c>
      <x:c r="O21" s="31"/>
      <x:c r="P21" s="21">
        <x:v>45302</x:v>
      </x:c>
      <x:c r="Q21" s="31">
        <x:v>11</x:v>
      </x:c>
      <x:c r="R21" s="31"/>
      <x:c r="S21" s="31" t="str">
        <x:v>Fathi Shahid Kumar #13451252 3W</x:v>
      </x:c>
      <x:c r="T21" s="31" t="str" cm="1">
        <x:f t="array" ref="T21:U21">_xlfn.TEXTSPLIT(S21," #")</x:f>
        <x:v>Fathi Shahid Kumar</x:v>
      </x:c>
      <x:c r="U21" s="31" t="str">
        <x:v>13451252 3W</x:v>
      </x:c>
      <x:c r="V21" s="31" t="str">
        <x:f t="shared" si="9"/>
        <x:v>3W</x:v>
      </x:c>
      <x:c r="W21" s="31">
        <x:f t="shared" si="10"/>
        <x:v>13451252</x:v>
      </x:c>
      <x:c r="X21" s="31">
        <x:f t="shared" si="17"/>
        <x:v>0</x:v>
      </x:c>
      <x:c r="Y21" s="31"/>
      <x:c r="Z21" s="31" t="str">
        <x:v>1T</x:v>
      </x:c>
      <x:c r="AA21" s="31">
        <x:v>124</x:v>
      </x:c>
      <x:c r="AB21" s="31"/>
      <x:c r="AC21" s="31" t="str">
        <x:f t="shared" si="4"/>
        <x:v>Fathi</x:v>
      </x:c>
      <x:c r="AD21" s="31" t="str">
        <x:f t="shared" si="11"/>
        <x:v>F</x:v>
      </x:c>
      <x:c r="AE21" s="31" t="str">
        <x:f t="shared" si="5"/>
        <x:v>Shahid Kumar</x:v>
      </x:c>
      <x:c r="AF21" s="31" cm="1">
        <x:f t="array" ref="AF21">SUM(--(" "=MID(AE21,_xlfn.SEQUENCE(1,LEN(AE21)),1)))+2</x:f>
        <x:v>3</x:v>
      </x:c>
      <x:c r="AG21" s="31" cm="1">
        <x:f t="array" ref="AG21">SUM(--($AG$9=MID(AC21,_xlfn.SEQUENCE(1,LEN(AC21)),1)))</x:f>
        <x:v>1</x:v>
      </x:c>
      <x:c r="AH21" s="31"/>
      <x:c r="AI21" s="31" t="str">
        <x:v>j</x:v>
      </x:c>
      <x:c r="AJ21" s="31">
        <x:v>123</x:v>
      </x:c>
      <x:c r="AK21" s="31"/>
      <x:c r="AL21" s="31" t="b">
        <x:f t="shared" si="6"/>
        <x:v>0</x:v>
      </x:c>
      <x:c r="AM21" s="31" t="b">
        <x:f>_xlfn.XLOOKUP(G21,'Birthday Case Assumptions'!$I$6:$I$371,'Birthday Case Assumptions'!$J$6:$J$371)="Yes"</x:f>
        <x:v>1</x:v>
      </x:c>
      <x:c r="AN21" s="31" t="b">
        <x:f t="shared" si="12"/>
        <x:v>0</x:v>
      </x:c>
      <x:c r="AO21" s="31">
        <x:f t="shared" si="13"/>
        <x:v>0</x:v>
      </x:c>
      <x:c r="AP21" s="31"/>
      <x:c r="AQ21" s="31" t="str">
        <x:v>1W</x:v>
      </x:c>
      <x:c r="AR21" s="31">
        <x:v>12</x:v>
      </x:c>
      <x:c r="AS21" s="39">
        <x:f t="shared" si="14"/>
        <x:v>8.9552238805970144E-2</x:v>
      </x:c>
      <x:c r="AT21" s="31"/>
      <x:c r="AU21" s="21">
        <x:v>45302</x:v>
      </x:c>
      <x:c r="AV21" s="31" t="str">
        <x:v>Yes</x:v>
      </x:c>
      <x:c r="AW21" s="31" cm="1">
        <x:f t="array" ref="AW21">IFERROR(_xlfn.XLOOKUP(AU21,_xlfn.ANCHORARRAY($M$11),_xlfn.ANCHORARRAY($N$11)),0)</x:f>
        <x:v>3</x:v>
      </x:c>
      <x:c r="AX21" s="31"/>
      <x:c r="AY21" s="21">
        <x:v>45314</x:v>
      </x:c>
      <x:c r="AZ21" s="31">
        <x:f t="shared" si="18"/>
        <x:v>7</x:v>
      </x:c>
      <x:c r="BA21" s="31">
        <x:f t="shared" si="15"/>
        <x:v>1</x:v>
      </x:c>
      <x:c r="BB21" s="31">
        <x:f t="shared" si="16"/>
        <x:v>41</x:v>
      </x:c>
    </x:row>
    <x:row r="22" spans="2:54" x14ac:dyDescent="0.35">
      <x:c r="B22" s="21">
        <x:v>37366</x:v>
      </x:c>
      <x:c r="C22" s="31">
        <x:f t="shared" si="0"/>
        <x:v>20</x:v>
      </x:c>
      <x:c r="D22" s="31">
        <x:f t="shared" si="1"/>
        <x:v>4</x:v>
      </x:c>
      <x:c r="E22" s="31">
        <x:f t="shared" si="2"/>
        <x:v>2002</x:v>
      </x:c>
      <x:c r="F22" s="31">
        <x:f t="shared" si="3"/>
        <x:v>7</x:v>
      </x:c>
      <x:c r="G22" s="21">
        <x:f t="shared" si="7"/>
        <x:v>45402</x:v>
      </x:c>
      <x:c r="H22" s="32">
        <x:f t="shared" si="8"/>
        <x:v>7926</x:v>
      </x:c>
      <x:c r="J22" s="31">
        <x:v>12</x:v>
      </x:c>
      <x:c r="K22" s="31">
        <x:v>118</x:v>
      </x:c>
      <x:c r="L22" s="25"/>
      <x:c r="M22" s="21">
        <x:v>45303</x:v>
      </x:c>
      <x:c r="N22" s="31">
        <x:v>2</x:v>
      </x:c>
      <x:c r="O22" s="31"/>
      <x:c r="P22" s="21">
        <x:v>45303</x:v>
      </x:c>
      <x:c r="Q22" s="31">
        <x:v>12</x:v>
      </x:c>
      <x:c r="R22" s="31"/>
      <x:c r="S22" s="31" t="str">
        <x:v>Xiang Xiaoying #13451254 4W</x:v>
      </x:c>
      <x:c r="T22" s="31" t="str" cm="1">
        <x:f t="array" ref="T22:U22">_xlfn.TEXTSPLIT(S22," #")</x:f>
        <x:v>Xiang Xiaoying</x:v>
      </x:c>
      <x:c r="U22" s="31" t="str">
        <x:v>13451254 4W</x:v>
      </x:c>
      <x:c r="V22" s="31" t="str">
        <x:f t="shared" si="9"/>
        <x:v>4W</x:v>
      </x:c>
      <x:c r="W22" s="31">
        <x:f t="shared" si="10"/>
        <x:v>13451254</x:v>
      </x:c>
      <x:c r="X22" s="31">
        <x:f t="shared" si="17"/>
        <x:v>0</x:v>
      </x:c>
      <x:c r="Y22" s="31"/>
      <x:c r="Z22" s="31"/>
      <x:c r="AA22" s="31"/>
      <x:c r="AB22" s="31"/>
      <x:c r="AC22" s="31" t="str">
        <x:f t="shared" si="4"/>
        <x:v>Xiang</x:v>
      </x:c>
      <x:c r="AD22" s="31" t="str">
        <x:f t="shared" si="11"/>
        <x:v>X</x:v>
      </x:c>
      <x:c r="AE22" s="31" t="str">
        <x:f t="shared" si="5"/>
        <x:v>Xiaoying</x:v>
      </x:c>
      <x:c r="AF22" s="31" cm="1">
        <x:f t="array" ref="AF22">SUM(--(" "=MID(AE22,_xlfn.SEQUENCE(1,LEN(AE22)),1)))+2</x:f>
        <x:v>2</x:v>
      </x:c>
      <x:c r="AG22" s="31" cm="1">
        <x:f t="array" ref="AG22">SUM(--($AG$9=MID(AC22,_xlfn.SEQUENCE(1,LEN(AC22)),1)))</x:f>
        <x:v>1</x:v>
      </x:c>
      <x:c r="AH22" s="31"/>
      <x:c r="AI22" s="31" t="str">
        <x:v>k</x:v>
      </x:c>
      <x:c r="AJ22" s="31">
        <x:v>61</x:v>
      </x:c>
      <x:c r="AK22" s="31"/>
      <x:c r="AL22" s="31" t="b">
        <x:f t="shared" si="6"/>
        <x:v>0</x:v>
      </x:c>
      <x:c r="AM22" s="31" t="b">
        <x:f>_xlfn.XLOOKUP(G22,'Birthday Case Assumptions'!$I$6:$I$371,'Birthday Case Assumptions'!$J$6:$J$371)="Yes"</x:f>
        <x:v>0</x:v>
      </x:c>
      <x:c r="AN22" s="31" t="b">
        <x:f t="shared" si="12"/>
        <x:v>0</x:v>
      </x:c>
      <x:c r="AO22" s="31">
        <x:f t="shared" si="13"/>
        <x:v>0</x:v>
      </x:c>
      <x:c r="AP22" s="31"/>
      <x:c r="AQ22" s="31" t="str">
        <x:v>1T</x:v>
      </x:c>
      <x:c r="AR22" s="31">
        <x:v>10</x:v>
      </x:c>
      <x:c r="AS22" s="39">
        <x:f t="shared" si="14"/>
        <x:v>8.0645161290322578E-2</x:v>
      </x:c>
      <x:c r="AT22" s="31"/>
      <x:c r="AU22" s="21">
        <x:v>45303</x:v>
      </x:c>
      <x:c r="AV22" s="31" t="str">
        <x:v>Yes</x:v>
      </x:c>
      <x:c r="AW22" s="31" cm="1">
        <x:f t="array" ref="AW22">IFERROR(_xlfn.XLOOKUP(AU22,_xlfn.ANCHORARRAY($M$11),_xlfn.ANCHORARRAY($N$11)),0)</x:f>
        <x:v>2</x:v>
      </x:c>
      <x:c r="AX22" s="31"/>
      <x:c r="AY22" s="21">
        <x:v>45315</x:v>
      </x:c>
      <x:c r="AZ22" s="31">
        <x:f t="shared" si="18"/>
        <x:v>4</x:v>
      </x:c>
      <x:c r="BA22" s="31">
        <x:f t="shared" si="15"/>
        <x:v>1</x:v>
      </x:c>
      <x:c r="BB22" s="31">
        <x:f t="shared" si="16"/>
        <x:v>32</x:v>
      </x:c>
    </x:row>
    <x:row r="23" spans="2:54" x14ac:dyDescent="0.35">
      <x:c r="B23" s="21">
        <x:v>37317</x:v>
      </x:c>
      <x:c r="C23" s="31">
        <x:f t="shared" si="0"/>
        <x:v>2</x:v>
      </x:c>
      <x:c r="D23" s="31">
        <x:f t="shared" si="1"/>
        <x:v>3</x:v>
      </x:c>
      <x:c r="E23" s="31">
        <x:f t="shared" si="2"/>
        <x:v>2002</x:v>
      </x:c>
      <x:c r="F23" s="31">
        <x:f t="shared" si="3"/>
        <x:v>7</x:v>
      </x:c>
      <x:c r="G23" s="21">
        <x:f t="shared" si="7"/>
        <x:v>45353</x:v>
      </x:c>
      <x:c r="H23" s="32">
        <x:f t="shared" si="8"/>
        <x:v>7975</x:v>
      </x:c>
      <x:c r="L23" s="25"/>
      <x:c r="M23" s="21">
        <x:v>45304</x:v>
      </x:c>
      <x:c r="N23" s="31">
        <x:v>4</x:v>
      </x:c>
      <x:c r="O23" s="31"/>
      <x:c r="P23" s="21">
        <x:v>45304</x:v>
      </x:c>
      <x:c r="Q23" s="31">
        <x:v>13</x:v>
      </x:c>
      <x:c r="R23" s="31"/>
      <x:c r="S23" s="31" t="str">
        <x:v>Wayne Bennet #13451257 2R</x:v>
      </x:c>
      <x:c r="T23" s="31" t="str" cm="1">
        <x:f t="array" ref="T23:U23">_xlfn.TEXTSPLIT(S23," #")</x:f>
        <x:v>Wayne Bennet</x:v>
      </x:c>
      <x:c r="U23" s="31" t="str">
        <x:v>13451257 2R</x:v>
      </x:c>
      <x:c r="V23" s="31" t="str">
        <x:f t="shared" si="9"/>
        <x:v>2R</x:v>
      </x:c>
      <x:c r="W23" s="31">
        <x:f t="shared" si="10"/>
        <x:v>13451257</x:v>
      </x:c>
      <x:c r="X23" s="31">
        <x:f t="shared" si="17"/>
        <x:v>0</x:v>
      </x:c>
      <x:c r="Y23" s="31"/>
      <x:c r="Z23" s="31"/>
      <x:c r="AA23" s="31"/>
      <x:c r="AB23" s="31"/>
      <x:c r="AC23" s="31" t="str">
        <x:f t="shared" si="4"/>
        <x:v>Wayne</x:v>
      </x:c>
      <x:c r="AD23" s="31" t="str">
        <x:f t="shared" si="11"/>
        <x:v>W</x:v>
      </x:c>
      <x:c r="AE23" s="31" t="str">
        <x:f t="shared" si="5"/>
        <x:v>Bennet</x:v>
      </x:c>
      <x:c r="AF23" s="31" cm="1">
        <x:f t="array" ref="AF23">SUM(--(" "=MID(AE23,_xlfn.SEQUENCE(1,LEN(AE23)),1)))+2</x:f>
        <x:v>2</x:v>
      </x:c>
      <x:c r="AG23" s="31" cm="1">
        <x:f t="array" ref="AG23">SUM(--($AG$9=MID(AC23,_xlfn.SEQUENCE(1,LEN(AC23)),1)))</x:f>
        <x:v>1</x:v>
      </x:c>
      <x:c r="AH23" s="31"/>
      <x:c r="AI23" s="31" t="str">
        <x:v>l</x:v>
      </x:c>
      <x:c r="AJ23" s="31">
        <x:v>291</x:v>
      </x:c>
      <x:c r="AK23" s="31"/>
      <x:c r="AL23" s="31" t="b">
        <x:f t="shared" si="6"/>
        <x:v>0</x:v>
      </x:c>
      <x:c r="AM23" s="31" t="b">
        <x:f>_xlfn.XLOOKUP(G23,'Birthday Case Assumptions'!$I$6:$I$371,'Birthday Case Assumptions'!$J$6:$J$371)="Yes"</x:f>
        <x:v>0</x:v>
      </x:c>
      <x:c r="AN23" s="31" t="b">
        <x:f t="shared" si="12"/>
        <x:v>0</x:v>
      </x:c>
      <x:c r="AO23" s="31">
        <x:f t="shared" si="13"/>
        <x:v>0</x:v>
      </x:c>
      <x:c r="AP23" s="31"/>
      <x:c r="AQ23" s="31"/>
      <x:c r="AR23" s="31"/>
      <x:c r="AS23" s="31"/>
      <x:c r="AT23" s="31"/>
      <x:c r="AU23" s="21">
        <x:v>45304</x:v>
      </x:c>
      <x:c r="AV23" s="31" t="str">
        <x:v>No</x:v>
      </x:c>
      <x:c r="AW23" s="31" cm="1">
        <x:f t="array" ref="AW23">IFERROR(_xlfn.XLOOKUP(AU23,_xlfn.ANCHORARRAY($M$11),_xlfn.ANCHORARRAY($N$11)),0)</x:f>
        <x:v>4</x:v>
      </x:c>
      <x:c r="AX23" s="31"/>
      <x:c r="AY23" s="21">
        <x:v>45316</x:v>
      </x:c>
      <x:c r="AZ23" s="31">
        <x:f t="shared" si="18"/>
        <x:v>4</x:v>
      </x:c>
      <x:c r="BA23" s="31">
        <x:f t="shared" si="15"/>
        <x:v>1</x:v>
      </x:c>
      <x:c r="BB23" s="31">
        <x:f t="shared" si="16"/>
        <x:v>32</x:v>
      </x:c>
    </x:row>
    <x:row r="24" spans="2:54" x14ac:dyDescent="0.35">
      <x:c r="B24" s="21">
        <x:v>36911</x:v>
      </x:c>
      <x:c r="C24" s="31">
        <x:f t="shared" si="0"/>
        <x:v>20</x:v>
      </x:c>
      <x:c r="D24" s="31">
        <x:f t="shared" si="1"/>
        <x:v>1</x:v>
      </x:c>
      <x:c r="E24" s="31">
        <x:f t="shared" si="2"/>
        <x:v>2001</x:v>
      </x:c>
      <x:c r="F24" s="31">
        <x:f t="shared" si="3"/>
        <x:v>7</x:v>
      </x:c>
      <x:c r="G24" s="21">
        <x:f t="shared" si="7"/>
        <x:v>45311</x:v>
      </x:c>
      <x:c r="H24" s="32">
        <x:f t="shared" si="8"/>
        <x:v>8381</x:v>
      </x:c>
      <x:c r="L24" s="25"/>
      <x:c r="M24" s="21">
        <x:v>45305</x:v>
      </x:c>
      <x:c r="N24" s="31">
        <x:v>4</x:v>
      </x:c>
      <x:c r="O24" s="31"/>
      <x:c r="P24" s="21">
        <x:v>45305</x:v>
      </x:c>
      <x:c r="Q24" s="31">
        <x:v>14</x:v>
      </x:c>
      <x:c r="R24" s="31"/>
      <x:c r="S24" s="31" t="str">
        <x:v>Ralph Alvarez #13451259 2W</x:v>
      </x:c>
      <x:c r="T24" s="31" t="str" cm="1">
        <x:f t="array" ref="T24:U24">_xlfn.TEXTSPLIT(S24," #")</x:f>
        <x:v>Ralph Alvarez</x:v>
      </x:c>
      <x:c r="U24" s="31" t="str">
        <x:v>13451259 2W</x:v>
      </x:c>
      <x:c r="V24" s="31" t="str">
        <x:f t="shared" si="9"/>
        <x:v>2W</x:v>
      </x:c>
      <x:c r="W24" s="31">
        <x:f t="shared" si="10"/>
        <x:v>13451259</x:v>
      </x:c>
      <x:c r="X24" s="31">
        <x:f t="shared" si="17"/>
        <x:v>0</x:v>
      </x:c>
      <x:c r="Y24" s="31"/>
      <x:c r="Z24" s="31"/>
      <x:c r="AA24" s="31"/>
      <x:c r="AB24" s="31"/>
      <x:c r="AC24" s="31" t="str">
        <x:f t="shared" si="4"/>
        <x:v>Ralph</x:v>
      </x:c>
      <x:c r="AD24" s="31" t="str">
        <x:f t="shared" si="11"/>
        <x:v>R</x:v>
      </x:c>
      <x:c r="AE24" s="31" t="str">
        <x:f t="shared" si="5"/>
        <x:v>Alvarez</x:v>
      </x:c>
      <x:c r="AF24" s="31" cm="1">
        <x:f t="array" ref="AF24">SUM(--(" "=MID(AE24,_xlfn.SEQUENCE(1,LEN(AE24)),1)))+2</x:f>
        <x:v>2</x:v>
      </x:c>
      <x:c r="AG24" s="31" cm="1">
        <x:f t="array" ref="AG24">SUM(--($AG$9=MID(AC24,_xlfn.SEQUENCE(1,LEN(AC24)),1)))</x:f>
        <x:v>1</x:v>
      </x:c>
      <x:c r="AH24" s="31"/>
      <x:c r="AI24" s="31" t="str">
        <x:v>m</x:v>
      </x:c>
      <x:c r="AJ24" s="31">
        <x:v>324</x:v>
      </x:c>
      <x:c r="AK24" s="31"/>
      <x:c r="AL24" s="31" t="b">
        <x:f t="shared" si="6"/>
        <x:v>0</x:v>
      </x:c>
      <x:c r="AM24" s="31" t="b">
        <x:f>_xlfn.XLOOKUP(G24,'Birthday Case Assumptions'!$I$6:$I$371,'Birthday Case Assumptions'!$J$6:$J$371)="Yes"</x:f>
        <x:v>0</x:v>
      </x:c>
      <x:c r="AN24" s="31" t="b">
        <x:f t="shared" si="12"/>
        <x:v>0</x:v>
      </x:c>
      <x:c r="AO24" s="31">
        <x:f t="shared" si="13"/>
        <x:v>0</x:v>
      </x:c>
      <x:c r="AP24" s="31"/>
      <x:c r="AQ24" s="31"/>
      <x:c r="AR24" s="31"/>
      <x:c r="AS24" s="31"/>
      <x:c r="AT24" s="31"/>
      <x:c r="AU24" s="21">
        <x:v>45305</x:v>
      </x:c>
      <x:c r="AV24" s="31" t="str">
        <x:v>No</x:v>
      </x:c>
      <x:c r="AW24" s="31" cm="1">
        <x:f t="array" ref="AW24">IFERROR(_xlfn.XLOOKUP(AU24,_xlfn.ANCHORARRAY($M$11),_xlfn.ANCHORARRAY($N$11)),0)</x:f>
        <x:v>4</x:v>
      </x:c>
      <x:c r="AX24" s="31"/>
      <x:c r="AY24" s="21">
        <x:v>45317</x:v>
      </x:c>
      <x:c r="AZ24" s="31">
        <x:f t="shared" si="18"/>
        <x:v>12</x:v>
      </x:c>
      <x:c r="BA24" s="31">
        <x:f t="shared" si="15"/>
        <x:v>1</x:v>
      </x:c>
      <x:c r="BB24" s="31">
        <x:f t="shared" si="16"/>
        <x:v>56</x:v>
      </x:c>
    </x:row>
    <x:row r="25" spans="2:54" x14ac:dyDescent="0.35">
      <x:c r="B25" s="21">
        <x:v>37739</x:v>
      </x:c>
      <x:c r="C25" s="31">
        <x:f t="shared" si="0"/>
        <x:v>28</x:v>
      </x:c>
      <x:c r="D25" s="31">
        <x:f t="shared" si="1"/>
        <x:v>4</x:v>
      </x:c>
      <x:c r="E25" s="31">
        <x:f t="shared" si="2"/>
        <x:v>2003</x:v>
      </x:c>
      <x:c r="F25" s="31">
        <x:f t="shared" si="3"/>
        <x:v>2</x:v>
      </x:c>
      <x:c r="G25" s="21">
        <x:f t="shared" si="7"/>
        <x:v>45410</x:v>
      </x:c>
      <x:c r="H25" s="32">
        <x:f t="shared" si="8"/>
        <x:v>7553</x:v>
      </x:c>
      <x:c r="L25" s="25"/>
      <x:c r="M25" s="21">
        <x:v>45306</x:v>
      </x:c>
      <x:c r="N25" s="31">
        <x:v>3</x:v>
      </x:c>
      <x:c r="O25" s="31"/>
      <x:c r="P25" s="21">
        <x:v>45306</x:v>
      </x:c>
      <x:c r="Q25" s="31">
        <x:v>15</x:v>
      </x:c>
      <x:c r="R25" s="31"/>
      <x:c r="S25" s="31" t="str">
        <x:v>Ren Huan #13451260 3W</x:v>
      </x:c>
      <x:c r="T25" s="31" t="str" cm="1">
        <x:f t="array" ref="T25:U25">_xlfn.TEXTSPLIT(S25," #")</x:f>
        <x:v>Ren Huan</x:v>
      </x:c>
      <x:c r="U25" s="31" t="str">
        <x:v>13451260 3W</x:v>
      </x:c>
      <x:c r="V25" s="31" t="str">
        <x:f t="shared" si="9"/>
        <x:v>3W</x:v>
      </x:c>
      <x:c r="W25" s="31">
        <x:f t="shared" si="10"/>
        <x:v>13451260</x:v>
      </x:c>
      <x:c r="X25" s="31">
        <x:f t="shared" si="17"/>
        <x:v>1</x:v>
      </x:c>
      <x:c r="Y25" s="31"/>
      <x:c r="Z25" s="31"/>
      <x:c r="AA25" s="31"/>
      <x:c r="AB25" s="31"/>
      <x:c r="AC25" s="31" t="str">
        <x:f t="shared" si="4"/>
        <x:v>Ren</x:v>
      </x:c>
      <x:c r="AD25" s="31" t="str">
        <x:f t="shared" si="11"/>
        <x:v>R</x:v>
      </x:c>
      <x:c r="AE25" s="31" t="str">
        <x:f t="shared" si="5"/>
        <x:v>Huan</x:v>
      </x:c>
      <x:c r="AF25" s="31" cm="1">
        <x:f t="array" ref="AF25">SUM(--(" "=MID(AE25,_xlfn.SEQUENCE(1,LEN(AE25)),1)))+2</x:f>
        <x:v>2</x:v>
      </x:c>
      <x:c r="AG25" s="31" cm="1">
        <x:f t="array" ref="AG25">SUM(--($AG$9=MID(AC25,_xlfn.SEQUENCE(1,LEN(AC25)),1)))</x:f>
        <x:v>0</x:v>
      </x:c>
      <x:c r="AH25" s="31"/>
      <x:c r="AI25" s="31" t="str">
        <x:v>n</x:v>
      </x:c>
      <x:c r="AJ25" s="31">
        <x:v>615</x:v>
      </x:c>
      <x:c r="AK25" s="31"/>
      <x:c r="AL25" s="31" t="b">
        <x:f t="shared" si="6"/>
        <x:v>0</x:v>
      </x:c>
      <x:c r="AM25" s="31" t="b">
        <x:f>_xlfn.XLOOKUP(G25,'Birthday Case Assumptions'!$I$6:$I$371,'Birthday Case Assumptions'!$J$6:$J$371)="Yes"</x:f>
        <x:v>0</x:v>
      </x:c>
      <x:c r="AN25" s="31" t="b">
        <x:f t="shared" si="12"/>
        <x:v>0</x:v>
      </x:c>
      <x:c r="AO25" s="31">
        <x:f t="shared" si="13"/>
        <x:v>0</x:v>
      </x:c>
      <x:c r="AP25" s="31"/>
      <x:c r="AQ25" s="31"/>
      <x:c r="AR25" s="31"/>
      <x:c r="AS25" s="31"/>
      <x:c r="AT25" s="31"/>
      <x:c r="AU25" s="21">
        <x:v>45306</x:v>
      </x:c>
      <x:c r="AV25" s="31" t="str">
        <x:v>No</x:v>
      </x:c>
      <x:c r="AW25" s="31" cm="1">
        <x:f t="array" ref="AW25">IFERROR(_xlfn.XLOOKUP(AU25,_xlfn.ANCHORARRAY($M$11),_xlfn.ANCHORARRAY($N$11)),0)</x:f>
        <x:v>3</x:v>
      </x:c>
      <x:c r="AX25" s="31"/>
      <x:c r="AY25" s="21">
        <x:v>45320</x:v>
      </x:c>
      <x:c r="AZ25" s="31">
        <x:f t="shared" si="18"/>
        <x:v>4</x:v>
      </x:c>
      <x:c r="BA25" s="31">
        <x:f t="shared" si="15"/>
        <x:v>1</x:v>
      </x:c>
      <x:c r="BB25" s="31">
        <x:f t="shared" si="16"/>
        <x:v>32</x:v>
      </x:c>
    </x:row>
    <x:row r="26" spans="2:54" x14ac:dyDescent="0.35">
      <x:c r="B26" s="21">
        <x:v>36949</x:v>
      </x:c>
      <x:c r="C26" s="31">
        <x:f t="shared" si="0"/>
        <x:v>27</x:v>
      </x:c>
      <x:c r="D26" s="31">
        <x:f t="shared" si="1"/>
        <x:v>2</x:v>
      </x:c>
      <x:c r="E26" s="31">
        <x:f t="shared" si="2"/>
        <x:v>2001</x:v>
      </x:c>
      <x:c r="F26" s="31">
        <x:f t="shared" si="3"/>
        <x:v>3</x:v>
      </x:c>
      <x:c r="G26" s="21">
        <x:f t="shared" si="7"/>
        <x:v>45349</x:v>
      </x:c>
      <x:c r="H26" s="32">
        <x:f t="shared" si="8"/>
        <x:v>8343</x:v>
      </x:c>
      <x:c r="L26" s="25"/>
      <x:c r="M26" s="21">
        <x:v>45307</x:v>
      </x:c>
      <x:c r="N26" s="31">
        <x:v>6</x:v>
      </x:c>
      <x:c r="O26" s="31"/>
      <x:c r="P26" s="21">
        <x:v>45307</x:v>
      </x:c>
      <x:c r="Q26" s="31">
        <x:v>16</x:v>
      </x:c>
      <x:c r="R26" s="31"/>
      <x:c r="S26" s="31" t="str">
        <x:v>Naji Abdel #13451262 2M</x:v>
      </x:c>
      <x:c r="T26" s="31" t="str" cm="1">
        <x:f t="array" ref="T26:U26">_xlfn.TEXTSPLIT(S26," #")</x:f>
        <x:v>Naji Abdel</x:v>
      </x:c>
      <x:c r="U26" s="31" t="str">
        <x:v>13451262 2M</x:v>
      </x:c>
      <x:c r="V26" s="31" t="str">
        <x:f t="shared" si="9"/>
        <x:v>2M</x:v>
      </x:c>
      <x:c r="W26" s="31">
        <x:f t="shared" si="10"/>
        <x:v>13451262</x:v>
      </x:c>
      <x:c r="X26" s="31">
        <x:f t="shared" si="17"/>
        <x:v>0</x:v>
      </x:c>
      <x:c r="Y26" s="31"/>
      <x:c r="Z26" s="31"/>
      <x:c r="AA26" s="31"/>
      <x:c r="AB26" s="31"/>
      <x:c r="AC26" s="31" t="str">
        <x:f t="shared" si="4"/>
        <x:v>Naji</x:v>
      </x:c>
      <x:c r="AD26" s="31" t="str">
        <x:f t="shared" si="11"/>
        <x:v>N</x:v>
      </x:c>
      <x:c r="AE26" s="31" t="str">
        <x:f t="shared" si="5"/>
        <x:v>Abdel</x:v>
      </x:c>
      <x:c r="AF26" s="31" cm="1">
        <x:f t="array" ref="AF26">SUM(--(" "=MID(AE26,_xlfn.SEQUENCE(1,LEN(AE26)),1)))+2</x:f>
        <x:v>2</x:v>
      </x:c>
      <x:c r="AG26" s="31" cm="1">
        <x:f t="array" ref="AG26">SUM(--($AG$9=MID(AC26,_xlfn.SEQUENCE(1,LEN(AC26)),1)))</x:f>
        <x:v>1</x:v>
      </x:c>
      <x:c r="AH26" s="31"/>
      <x:c r="AI26" s="31" t="str">
        <x:v>o</x:v>
      </x:c>
      <x:c r="AJ26" s="31">
        <x:v>256</x:v>
      </x:c>
      <x:c r="AK26" s="31"/>
      <x:c r="AL26" s="31" t="b">
        <x:f t="shared" si="6"/>
        <x:v>0</x:v>
      </x:c>
      <x:c r="AM26" s="31" t="b">
        <x:f>_xlfn.XLOOKUP(G26,'Birthday Case Assumptions'!$I$6:$I$371,'Birthday Case Assumptions'!$J$6:$J$371)="Yes"</x:f>
        <x:v>1</x:v>
      </x:c>
      <x:c r="AN26" s="31" t="b">
        <x:f t="shared" si="12"/>
        <x:v>0</x:v>
      </x:c>
      <x:c r="AO26" s="31">
        <x:f t="shared" si="13"/>
        <x:v>0</x:v>
      </x:c>
      <x:c r="AP26" s="31"/>
      <x:c r="AQ26" s="31"/>
      <x:c r="AR26" s="31"/>
      <x:c r="AS26" s="31"/>
      <x:c r="AT26" s="31"/>
      <x:c r="AU26" s="21">
        <x:v>45307</x:v>
      </x:c>
      <x:c r="AV26" s="31" t="str">
        <x:v>Yes</x:v>
      </x:c>
      <x:c r="AW26" s="31" cm="1">
        <x:f t="array" ref="AW26">IFERROR(_xlfn.XLOOKUP(AU26,_xlfn.ANCHORARRAY($M$11),_xlfn.ANCHORARRAY($N$11)),0)</x:f>
        <x:v>6</x:v>
      </x:c>
      <x:c r="AX26" s="31"/>
      <x:c r="AY26" s="21">
        <x:v>45321</x:v>
      </x:c>
      <x:c r="AZ26" s="31">
        <x:f t="shared" si="18"/>
        <x:v>6</x:v>
      </x:c>
      <x:c r="BA26" s="31">
        <x:f t="shared" si="15"/>
        <x:v>1</x:v>
      </x:c>
      <x:c r="BB26" s="31">
        <x:f t="shared" si="16"/>
        <x:v>38</x:v>
      </x:c>
    </x:row>
    <x:row r="27" spans="2:54" x14ac:dyDescent="0.35">
      <x:c r="B27" s="21">
        <x:v>37959</x:v>
      </x:c>
      <x:c r="C27" s="31">
        <x:f t="shared" si="0"/>
        <x:v>4</x:v>
      </x:c>
      <x:c r="D27" s="31">
        <x:f t="shared" si="1"/>
        <x:v>12</x:v>
      </x:c>
      <x:c r="E27" s="31">
        <x:f t="shared" si="2"/>
        <x:v>2003</x:v>
      </x:c>
      <x:c r="F27" s="31">
        <x:f t="shared" si="3"/>
        <x:v>5</x:v>
      </x:c>
      <x:c r="G27" s="21">
        <x:f t="shared" si="7"/>
        <x:v>45630</x:v>
      </x:c>
      <x:c r="H27" s="32">
        <x:f t="shared" si="8"/>
        <x:v>7333</x:v>
      </x:c>
      <x:c r="L27" s="25"/>
      <x:c r="M27" s="21">
        <x:v>45308</x:v>
      </x:c>
      <x:c r="N27" s="31">
        <x:v>4</x:v>
      </x:c>
      <x:c r="O27" s="31"/>
      <x:c r="P27" s="21">
        <x:v>45308</x:v>
      </x:c>
      <x:c r="Q27" s="31">
        <x:v>17</x:v>
      </x:c>
      <x:c r="R27" s="31"/>
      <x:c r="S27" s="31" t="str">
        <x:v>Alexis Ramos #13451265 2M</x:v>
      </x:c>
      <x:c r="T27" s="31" t="str" cm="1">
        <x:f t="array" ref="T27:U27">_xlfn.TEXTSPLIT(S27," #")</x:f>
        <x:v>Alexis Ramos</x:v>
      </x:c>
      <x:c r="U27" s="31" t="str">
        <x:v>13451265 2M</x:v>
      </x:c>
      <x:c r="V27" s="31" t="str">
        <x:f t="shared" si="9"/>
        <x:v>2M</x:v>
      </x:c>
      <x:c r="W27" s="31">
        <x:f t="shared" si="10"/>
        <x:v>13451265</x:v>
      </x:c>
      <x:c r="X27" s="31">
        <x:f t="shared" si="17"/>
        <x:v>0</x:v>
      </x:c>
      <x:c r="Y27" s="31"/>
      <x:c r="Z27" s="31"/>
      <x:c r="AA27" s="31"/>
      <x:c r="AB27" s="31"/>
      <x:c r="AC27" s="31" t="str">
        <x:f t="shared" si="4"/>
        <x:v>Alexis</x:v>
      </x:c>
      <x:c r="AD27" s="31" t="str">
        <x:f t="shared" si="11"/>
        <x:v>A</x:v>
      </x:c>
      <x:c r="AE27" s="31" t="str">
        <x:f t="shared" si="5"/>
        <x:v>Ramos</x:v>
      </x:c>
      <x:c r="AF27" s="31" cm="1">
        <x:f t="array" ref="AF27">SUM(--(" "=MID(AE27,_xlfn.SEQUENCE(1,LEN(AE27)),1)))+2</x:f>
        <x:v>2</x:v>
      </x:c>
      <x:c r="AG27" s="31" cm="1">
        <x:f t="array" ref="AG27">SUM(--($AG$9=MID(AC27,_xlfn.SEQUENCE(1,LEN(AC27)),1)))</x:f>
        <x:v>1</x:v>
      </x:c>
      <x:c r="AH27" s="31"/>
      <x:c r="AI27" s="31" t="str">
        <x:v>p</x:v>
      </x:c>
      <x:c r="AJ27" s="31">
        <x:v>47</x:v>
      </x:c>
      <x:c r="AK27" s="31"/>
      <x:c r="AL27" s="31" t="b">
        <x:f t="shared" si="6"/>
        <x:v>0</x:v>
      </x:c>
      <x:c r="AM27" s="31" t="b">
        <x:f>_xlfn.XLOOKUP(G27,'Birthday Case Assumptions'!$I$6:$I$371,'Birthday Case Assumptions'!$J$6:$J$371)="Yes"</x:f>
        <x:v>1</x:v>
      </x:c>
      <x:c r="AN27" s="31" t="b">
        <x:f t="shared" si="12"/>
        <x:v>0</x:v>
      </x:c>
      <x:c r="AO27" s="31">
        <x:f t="shared" si="13"/>
        <x:v>0</x:v>
      </x:c>
      <x:c r="AP27" s="31"/>
      <x:c r="AQ27" s="31"/>
      <x:c r="AR27" s="31"/>
      <x:c r="AS27" s="31"/>
      <x:c r="AT27" s="31"/>
      <x:c r="AU27" s="21">
        <x:v>45308</x:v>
      </x:c>
      <x:c r="AV27" s="31" t="str">
        <x:v>Yes</x:v>
      </x:c>
      <x:c r="AW27" s="31" cm="1">
        <x:f t="array" ref="AW27">IFERROR(_xlfn.XLOOKUP(AU27,_xlfn.ANCHORARRAY($M$11),_xlfn.ANCHORARRAY($N$11)),0)</x:f>
        <x:v>4</x:v>
      </x:c>
      <x:c r="AX27" s="31"/>
      <x:c r="AY27" s="21">
        <x:v>45322</x:v>
      </x:c>
      <x:c r="AZ27" s="31">
        <x:f t="shared" si="18"/>
        <x:v>4</x:v>
      </x:c>
      <x:c r="BA27" s="31">
        <x:f t="shared" si="15"/>
        <x:v>1</x:v>
      </x:c>
      <x:c r="BB27" s="31">
        <x:f t="shared" si="16"/>
        <x:v>32</x:v>
      </x:c>
    </x:row>
    <x:row r="28" spans="2:54" x14ac:dyDescent="0.35">
      <x:c r="B28" s="21">
        <x:v>37402</x:v>
      </x:c>
      <x:c r="C28" s="31">
        <x:f t="shared" si="0"/>
        <x:v>26</x:v>
      </x:c>
      <x:c r="D28" s="31">
        <x:f t="shared" si="1"/>
        <x:v>5</x:v>
      </x:c>
      <x:c r="E28" s="31">
        <x:f t="shared" si="2"/>
        <x:v>2002</x:v>
      </x:c>
      <x:c r="F28" s="31">
        <x:f t="shared" si="3"/>
        <x:v>1</x:v>
      </x:c>
      <x:c r="G28" s="21">
        <x:f t="shared" si="7"/>
        <x:v>45438</x:v>
      </x:c>
      <x:c r="H28" s="32">
        <x:f t="shared" si="8"/>
        <x:v>7890</x:v>
      </x:c>
      <x:c r="L28" s="25"/>
      <x:c r="M28" s="21">
        <x:v>45309</x:v>
      </x:c>
      <x:c r="N28" s="31">
        <x:v>2</x:v>
      </x:c>
      <x:c r="O28" s="31"/>
      <x:c r="P28" s="21">
        <x:v>45309</x:v>
      </x:c>
      <x:c r="Q28" s="31">
        <x:v>18</x:v>
      </x:c>
      <x:c r="R28" s="31"/>
      <x:c r="S28" s="31" t="str">
        <x:v>Ma Zhihua #13451266 1R</x:v>
      </x:c>
      <x:c r="T28" s="31" t="str" cm="1">
        <x:f t="array" ref="T28:U28">_xlfn.TEXTSPLIT(S28," #")</x:f>
        <x:v>Ma Zhihua</x:v>
      </x:c>
      <x:c r="U28" s="31" t="str">
        <x:v>13451266 1R</x:v>
      </x:c>
      <x:c r="V28" s="31" t="str">
        <x:f t="shared" si="9"/>
        <x:v>1R</x:v>
      </x:c>
      <x:c r="W28" s="31">
        <x:f t="shared" si="10"/>
        <x:v>13451266</x:v>
      </x:c>
      <x:c r="X28" s="31">
        <x:f t="shared" si="17"/>
        <x:v>1</x:v>
      </x:c>
      <x:c r="Y28" s="31"/>
      <x:c r="Z28" s="31"/>
      <x:c r="AA28" s="31"/>
      <x:c r="AB28" s="31"/>
      <x:c r="AC28" s="31" t="str">
        <x:f t="shared" si="4"/>
        <x:v>Ma</x:v>
      </x:c>
      <x:c r="AD28" s="31" t="str">
        <x:f t="shared" si="11"/>
        <x:v>M</x:v>
      </x:c>
      <x:c r="AE28" s="31" t="str">
        <x:f t="shared" si="5"/>
        <x:v>Zhihua</x:v>
      </x:c>
      <x:c r="AF28" s="31" cm="1">
        <x:f t="array" ref="AF28">SUM(--(" "=MID(AE28,_xlfn.SEQUENCE(1,LEN(AE28)),1)))+2</x:f>
        <x:v>2</x:v>
      </x:c>
      <x:c r="AG28" s="31" cm="1">
        <x:f t="array" ref="AG28">SUM(--($AG$9=MID(AC28,_xlfn.SEQUENCE(1,LEN(AC28)),1)))</x:f>
        <x:v>1</x:v>
      </x:c>
      <x:c r="AH28" s="31"/>
      <x:c r="AI28" s="31" t="str">
        <x:v>q</x:v>
      </x:c>
      <x:c r="AJ28" s="31">
        <x:v>47</x:v>
      </x:c>
      <x:c r="AK28" s="31"/>
      <x:c r="AL28" s="31" t="b">
        <x:f t="shared" si="6"/>
        <x:v>0</x:v>
      </x:c>
      <x:c r="AM28" s="31" t="b">
        <x:f>_xlfn.XLOOKUP(G28,'Birthday Case Assumptions'!$I$6:$I$371,'Birthday Case Assumptions'!$J$6:$J$371)="Yes"</x:f>
        <x:v>0</x:v>
      </x:c>
      <x:c r="AN28" s="31" t="b">
        <x:f t="shared" si="12"/>
        <x:v>0</x:v>
      </x:c>
      <x:c r="AO28" s="31">
        <x:f t="shared" si="13"/>
        <x:v>0</x:v>
      </x:c>
      <x:c r="AP28" s="31"/>
      <x:c r="AQ28" s="31"/>
      <x:c r="AR28" s="31"/>
      <x:c r="AS28" s="31"/>
      <x:c r="AT28" s="31"/>
      <x:c r="AU28" s="21">
        <x:v>45309</x:v>
      </x:c>
      <x:c r="AV28" s="31" t="str">
        <x:v>Yes</x:v>
      </x:c>
      <x:c r="AW28" s="31" cm="1">
        <x:f t="array" ref="AW28">IFERROR(_xlfn.XLOOKUP(AU28,_xlfn.ANCHORARRAY($M$11),_xlfn.ANCHORARRAY($N$11)),0)</x:f>
        <x:v>2</x:v>
      </x:c>
      <x:c r="AX28" s="31"/>
      <x:c r="AY28" s="21">
        <x:v>45323</x:v>
      </x:c>
      <x:c r="AZ28" s="31">
        <x:f t="shared" si="18"/>
        <x:v>9</x:v>
      </x:c>
      <x:c r="BA28" s="31">
        <x:f t="shared" si="15"/>
        <x:v>1</x:v>
      </x:c>
      <x:c r="BB28" s="31">
        <x:f t="shared" si="16"/>
        <x:v>47</x:v>
      </x:c>
    </x:row>
    <x:row r="29" spans="2:54" x14ac:dyDescent="0.35">
      <x:c r="B29" s="21">
        <x:v>37398</x:v>
      </x:c>
      <x:c r="C29" s="31">
        <x:f t="shared" si="0"/>
        <x:v>22</x:v>
      </x:c>
      <x:c r="D29" s="31">
        <x:f t="shared" si="1"/>
        <x:v>5</x:v>
      </x:c>
      <x:c r="E29" s="31">
        <x:f t="shared" si="2"/>
        <x:v>2002</x:v>
      </x:c>
      <x:c r="F29" s="31">
        <x:f t="shared" si="3"/>
        <x:v>4</x:v>
      </x:c>
      <x:c r="G29" s="21">
        <x:f t="shared" si="7"/>
        <x:v>45434</x:v>
      </x:c>
      <x:c r="H29" s="32">
        <x:f t="shared" si="8"/>
        <x:v>7894</x:v>
      </x:c>
      <x:c r="L29" s="25"/>
      <x:c r="M29" s="21">
        <x:v>45310</x:v>
      </x:c>
      <x:c r="N29" s="31">
        <x:v>5</x:v>
      </x:c>
      <x:c r="O29" s="31"/>
      <x:c r="P29" s="21">
        <x:v>45310</x:v>
      </x:c>
      <x:c r="Q29" s="31">
        <x:v>19</x:v>
      </x:c>
      <x:c r="R29" s="31"/>
      <x:c r="S29" s="31" t="str">
        <x:v>Deborah Hall #13451269 2W</x:v>
      </x:c>
      <x:c r="T29" s="31" t="str" cm="1">
        <x:f t="array" ref="T29:U29">_xlfn.TEXTSPLIT(S29," #")</x:f>
        <x:v>Deborah Hall</x:v>
      </x:c>
      <x:c r="U29" s="31" t="str">
        <x:v>13451269 2W</x:v>
      </x:c>
      <x:c r="V29" s="31" t="str">
        <x:f t="shared" si="9"/>
        <x:v>2W</x:v>
      </x:c>
      <x:c r="W29" s="31">
        <x:f t="shared" si="10"/>
        <x:v>13451269</x:v>
      </x:c>
      <x:c r="X29" s="31">
        <x:f t="shared" si="17"/>
        <x:v>0</x:v>
      </x:c>
      <x:c r="Y29" s="31"/>
      <x:c r="Z29" s="31"/>
      <x:c r="AA29" s="31"/>
      <x:c r="AB29" s="31"/>
      <x:c r="AC29" s="31" t="str">
        <x:f t="shared" si="4"/>
        <x:v>Deborah</x:v>
      </x:c>
      <x:c r="AD29" s="31" t="str">
        <x:f t="shared" si="11"/>
        <x:v>D</x:v>
      </x:c>
      <x:c r="AE29" s="31" t="str">
        <x:f t="shared" si="5"/>
        <x:v>Hall</x:v>
      </x:c>
      <x:c r="AF29" s="31" cm="1">
        <x:f t="array" ref="AF29">SUM(--(" "=MID(AE29,_xlfn.SEQUENCE(1,LEN(AE29)),1)))+2</x:f>
        <x:v>2</x:v>
      </x:c>
      <x:c r="AG29" s="31" cm="1">
        <x:f t="array" ref="AG29">SUM(--($AG$9=MID(AC29,_xlfn.SEQUENCE(1,LEN(AC29)),1)))</x:f>
        <x:v>1</x:v>
      </x:c>
      <x:c r="AH29" s="31"/>
      <x:c r="AI29" s="31" t="str">
        <x:v>r</x:v>
      </x:c>
      <x:c r="AJ29" s="31">
        <x:v>383</x:v>
      </x:c>
      <x:c r="AK29" s="31"/>
      <x:c r="AL29" s="31" t="b">
        <x:f t="shared" si="6"/>
        <x:v>0</x:v>
      </x:c>
      <x:c r="AM29" s="31" t="b">
        <x:f>_xlfn.XLOOKUP(G29,'Birthday Case Assumptions'!$I$6:$I$371,'Birthday Case Assumptions'!$J$6:$J$371)="Yes"</x:f>
        <x:v>0</x:v>
      </x:c>
      <x:c r="AN29" s="31" t="b">
        <x:f t="shared" si="12"/>
        <x:v>0</x:v>
      </x:c>
      <x:c r="AO29" s="31">
        <x:f t="shared" si="13"/>
        <x:v>0</x:v>
      </x:c>
      <x:c r="AP29" s="31"/>
      <x:c r="AQ29" s="31"/>
      <x:c r="AR29" s="31"/>
      <x:c r="AS29" s="31"/>
      <x:c r="AT29" s="31"/>
      <x:c r="AU29" s="21">
        <x:v>45310</x:v>
      </x:c>
      <x:c r="AV29" s="31" t="str">
        <x:v>Yes</x:v>
      </x:c>
      <x:c r="AW29" s="31" cm="1">
        <x:f t="array" ref="AW29">IFERROR(_xlfn.XLOOKUP(AU29,_xlfn.ANCHORARRAY($M$11),_xlfn.ANCHORARRAY($N$11)),0)</x:f>
        <x:v>5</x:v>
      </x:c>
      <x:c r="AX29" s="31"/>
      <x:c r="AY29" s="21">
        <x:v>45324</x:v>
      </x:c>
      <x:c r="AZ29" s="31">
        <x:f t="shared" si="18"/>
        <x:v>12</x:v>
      </x:c>
      <x:c r="BA29" s="31">
        <x:f t="shared" si="15"/>
        <x:v>1</x:v>
      </x:c>
      <x:c r="BB29" s="31">
        <x:f t="shared" si="16"/>
        <x:v>56</x:v>
      </x:c>
    </x:row>
    <x:row r="30" spans="2:54" x14ac:dyDescent="0.35">
      <x:c r="B30" s="21">
        <x:v>38204</x:v>
      </x:c>
      <x:c r="C30" s="31">
        <x:f t="shared" si="0"/>
        <x:v>5</x:v>
      </x:c>
      <x:c r="D30" s="31">
        <x:f t="shared" si="1"/>
        <x:v>8</x:v>
      </x:c>
      <x:c r="E30" s="31">
        <x:f t="shared" si="2"/>
        <x:v>2004</x:v>
      </x:c>
      <x:c r="F30" s="31">
        <x:f t="shared" si="3"/>
        <x:v>5</x:v>
      </x:c>
      <x:c r="G30" s="21">
        <x:f t="shared" si="7"/>
        <x:v>45509</x:v>
      </x:c>
      <x:c r="H30" s="32">
        <x:f t="shared" si="8"/>
        <x:v>7088</x:v>
      </x:c>
      <x:c r="L30" s="25"/>
      <x:c r="M30" s="21">
        <x:v>45311</x:v>
      </x:c>
      <x:c r="N30" s="31">
        <x:v>4</x:v>
      </x:c>
      <x:c r="O30" s="31"/>
      <x:c r="P30" s="21">
        <x:v>45311</x:v>
      </x:c>
      <x:c r="Q30" s="31">
        <x:v>20</x:v>
      </x:c>
      <x:c r="R30" s="31"/>
      <x:c r="S30" s="31" t="str">
        <x:v>Xue Lihua #13451271 3M</x:v>
      </x:c>
      <x:c r="T30" s="31" t="str" cm="1">
        <x:f t="array" ref="T30:U30">_xlfn.TEXTSPLIT(S30," #")</x:f>
        <x:v>Xue Lihua</x:v>
      </x:c>
      <x:c r="U30" s="31" t="str">
        <x:v>13451271 3M</x:v>
      </x:c>
      <x:c r="V30" s="31" t="str">
        <x:f t="shared" si="9"/>
        <x:v>3M</x:v>
      </x:c>
      <x:c r="W30" s="31">
        <x:f t="shared" si="10"/>
        <x:v>13451271</x:v>
      </x:c>
      <x:c r="X30" s="31">
        <x:f t="shared" si="17"/>
        <x:v>0</x:v>
      </x:c>
      <x:c r="Y30" s="31"/>
      <x:c r="Z30" s="31"/>
      <x:c r="AA30" s="31"/>
      <x:c r="AB30" s="31"/>
      <x:c r="AC30" s="31" t="str">
        <x:f t="shared" si="4"/>
        <x:v>Xue</x:v>
      </x:c>
      <x:c r="AD30" s="31" t="str">
        <x:f t="shared" si="11"/>
        <x:v>X</x:v>
      </x:c>
      <x:c r="AE30" s="31" t="str">
        <x:f t="shared" si="5"/>
        <x:v>Lihua</x:v>
      </x:c>
      <x:c r="AF30" s="31" cm="1">
        <x:f t="array" ref="AF30">SUM(--(" "=MID(AE30,_xlfn.SEQUENCE(1,LEN(AE30)),1)))+2</x:f>
        <x:v>2</x:v>
      </x:c>
      <x:c r="AG30" s="31" cm="1">
        <x:f t="array" ref="AG30">SUM(--($AG$9=MID(AC30,_xlfn.SEQUENCE(1,LEN(AC30)),1)))</x:f>
        <x:v>0</x:v>
      </x:c>
      <x:c r="AH30" s="31"/>
      <x:c r="AI30" s="31" t="str">
        <x:v>s</x:v>
      </x:c>
      <x:c r="AJ30" s="31">
        <x:v>289</x:v>
      </x:c>
      <x:c r="AK30" s="31"/>
      <x:c r="AL30" s="31" t="b">
        <x:f t="shared" si="6"/>
        <x:v>1</x:v>
      </x:c>
      <x:c r="AM30" s="31" t="b">
        <x:f>_xlfn.XLOOKUP(G30,'Birthday Case Assumptions'!$I$6:$I$371,'Birthday Case Assumptions'!$J$6:$J$371)="Yes"</x:f>
        <x:v>0</x:v>
      </x:c>
      <x:c r="AN30" s="31" t="b">
        <x:f t="shared" si="12"/>
        <x:v>0</x:v>
      </x:c>
      <x:c r="AO30" s="31">
        <x:f t="shared" si="13"/>
        <x:v>0</x:v>
      </x:c>
      <x:c r="AP30" s="31"/>
      <x:c r="AQ30" s="31"/>
      <x:c r="AR30" s="31"/>
      <x:c r="AS30" s="31"/>
      <x:c r="AT30" s="31"/>
      <x:c r="AU30" s="21">
        <x:v>45311</x:v>
      </x:c>
      <x:c r="AV30" s="31" t="str">
        <x:v>No</x:v>
      </x:c>
      <x:c r="AW30" s="31" cm="1">
        <x:f t="array" ref="AW30">IFERROR(_xlfn.XLOOKUP(AU30,_xlfn.ANCHORARRAY($M$11),_xlfn.ANCHORARRAY($N$11)),0)</x:f>
        <x:v>4</x:v>
      </x:c>
      <x:c r="AX30" s="31"/>
      <x:c r="AY30" s="21">
        <x:v>45327</x:v>
      </x:c>
      <x:c r="AZ30" s="31">
        <x:f t="shared" si="18"/>
        <x:v>5</x:v>
      </x:c>
      <x:c r="BA30" s="31">
        <x:f t="shared" si="15"/>
        <x:v>1</x:v>
      </x:c>
      <x:c r="BB30" s="31">
        <x:f t="shared" si="16"/>
        <x:v>35</x:v>
      </x:c>
    </x:row>
    <x:row r="31" spans="2:54" x14ac:dyDescent="0.35">
      <x:c r="B31" s="21">
        <x:v>38168</x:v>
      </x:c>
      <x:c r="C31" s="31">
        <x:f t="shared" si="0"/>
        <x:v>30</x:v>
      </x:c>
      <x:c r="D31" s="31">
        <x:f t="shared" si="1"/>
        <x:v>6</x:v>
      </x:c>
      <x:c r="E31" s="31">
        <x:f t="shared" si="2"/>
        <x:v>2004</x:v>
      </x:c>
      <x:c r="F31" s="31">
        <x:f t="shared" si="3"/>
        <x:v>4</x:v>
      </x:c>
      <x:c r="G31" s="21">
        <x:f t="shared" si="7"/>
        <x:v>45473</x:v>
      </x:c>
      <x:c r="H31" s="32">
        <x:f t="shared" si="8"/>
        <x:v>7124</x:v>
      </x:c>
      <x:c r="L31" s="25"/>
      <x:c r="M31" s="21">
        <x:v>45312</x:v>
      </x:c>
      <x:c r="N31" s="31">
        <x:v>7</x:v>
      </x:c>
      <x:c r="O31" s="31"/>
      <x:c r="P31" s="21">
        <x:v>45312</x:v>
      </x:c>
      <x:c r="Q31" s="31">
        <x:v>21</x:v>
      </x:c>
      <x:c r="R31" s="31"/>
      <x:c r="S31" s="31" t="str">
        <x:v>Muhammed As #13451273 3W</x:v>
      </x:c>
      <x:c r="T31" s="31" t="str" cm="1">
        <x:f t="array" ref="T31:U31">_xlfn.TEXTSPLIT(S31," #")</x:f>
        <x:v>Muhammed As</x:v>
      </x:c>
      <x:c r="U31" s="31" t="str">
        <x:v>13451273 3W</x:v>
      </x:c>
      <x:c r="V31" s="31" t="str">
        <x:f t="shared" si="9"/>
        <x:v>3W</x:v>
      </x:c>
      <x:c r="W31" s="31">
        <x:f t="shared" si="10"/>
        <x:v>13451273</x:v>
      </x:c>
      <x:c r="X31" s="31">
        <x:f t="shared" si="17"/>
        <x:v>0</x:v>
      </x:c>
      <x:c r="Y31" s="31"/>
      <x:c r="Z31" s="31"/>
      <x:c r="AA31" s="31"/>
      <x:c r="AB31" s="31"/>
      <x:c r="AC31" s="31" t="str">
        <x:f t="shared" si="4"/>
        <x:v>Muhammed</x:v>
      </x:c>
      <x:c r="AD31" s="31" t="str">
        <x:f t="shared" si="11"/>
        <x:v>M</x:v>
      </x:c>
      <x:c r="AE31" s="31" t="str">
        <x:f t="shared" si="5"/>
        <x:v>As</x:v>
      </x:c>
      <x:c r="AF31" s="31" cm="1">
        <x:f t="array" ref="AF31">SUM(--(" "=MID(AE31,_xlfn.SEQUENCE(1,LEN(AE31)),1)))+2</x:f>
        <x:v>2</x:v>
      </x:c>
      <x:c r="AG31" s="31" cm="1">
        <x:f t="array" ref="AG31">SUM(--($AG$9=MID(AC31,_xlfn.SEQUENCE(1,LEN(AC31)),1)))</x:f>
        <x:v>1</x:v>
      </x:c>
      <x:c r="AH31" s="31"/>
      <x:c r="AI31" s="31" t="str">
        <x:v>t</x:v>
      </x:c>
      <x:c r="AJ31" s="31">
        <x:v>194</x:v>
      </x:c>
      <x:c r="AK31" s="31"/>
      <x:c r="AL31" s="31" t="b">
        <x:f t="shared" si="6"/>
        <x:v>0</x:v>
      </x:c>
      <x:c r="AM31" s="31" t="b">
        <x:f>_xlfn.XLOOKUP(G31,'Birthday Case Assumptions'!$I$6:$I$371,'Birthday Case Assumptions'!$J$6:$J$371)="Yes"</x:f>
        <x:v>0</x:v>
      </x:c>
      <x:c r="AN31" s="31" t="b">
        <x:f t="shared" si="12"/>
        <x:v>0</x:v>
      </x:c>
      <x:c r="AO31" s="31">
        <x:f t="shared" si="13"/>
        <x:v>0</x:v>
      </x:c>
      <x:c r="AP31" s="31"/>
      <x:c r="AQ31" s="31"/>
      <x:c r="AR31" s="31"/>
      <x:c r="AS31" s="31"/>
      <x:c r="AT31" s="31"/>
      <x:c r="AU31" s="21">
        <x:v>45312</x:v>
      </x:c>
      <x:c r="AV31" s="31" t="str">
        <x:v>No</x:v>
      </x:c>
      <x:c r="AW31" s="31" cm="1">
        <x:f t="array" ref="AW31">IFERROR(_xlfn.XLOOKUP(AU31,_xlfn.ANCHORARRAY($M$11),_xlfn.ANCHORARRAY($N$11)),0)</x:f>
        <x:v>7</x:v>
      </x:c>
      <x:c r="AX31" s="31"/>
      <x:c r="AY31" s="21">
        <x:v>45328</x:v>
      </x:c>
      <x:c r="AZ31" s="31">
        <x:f t="shared" si="18"/>
        <x:v>5</x:v>
      </x:c>
      <x:c r="BA31" s="31">
        <x:f t="shared" si="15"/>
        <x:v>1</x:v>
      </x:c>
      <x:c r="BB31" s="31">
        <x:f t="shared" si="16"/>
        <x:v>35</x:v>
      </x:c>
    </x:row>
    <x:row r="32" spans="2:54" x14ac:dyDescent="0.35">
      <x:c r="B32" s="21">
        <x:v>37587</x:v>
      </x:c>
      <x:c r="C32" s="31">
        <x:f t="shared" si="0"/>
        <x:v>27</x:v>
      </x:c>
      <x:c r="D32" s="31">
        <x:f t="shared" si="1"/>
        <x:v>11</x:v>
      </x:c>
      <x:c r="E32" s="31">
        <x:f t="shared" si="2"/>
        <x:v>2002</x:v>
      </x:c>
      <x:c r="F32" s="31">
        <x:f t="shared" si="3"/>
        <x:v>4</x:v>
      </x:c>
      <x:c r="G32" s="21">
        <x:f t="shared" si="7"/>
        <x:v>45623</x:v>
      </x:c>
      <x:c r="H32" s="32">
        <x:f t="shared" si="8"/>
        <x:v>7705</x:v>
      </x:c>
      <x:c r="L32" s="25"/>
      <x:c r="M32" s="21">
        <x:v>45313</x:v>
      </x:c>
      <x:c r="N32" s="31">
        <x:v>7</x:v>
      </x:c>
      <x:c r="O32" s="31"/>
      <x:c r="P32" s="21">
        <x:v>45313</x:v>
      </x:c>
      <x:c r="Q32" s="31">
        <x:v>22</x:v>
      </x:c>
      <x:c r="R32" s="31"/>
      <x:c r="S32" s="31" t="str">
        <x:v>Salwa Hashim #13451276 1M</x:v>
      </x:c>
      <x:c r="T32" s="31" t="str" cm="1">
        <x:f t="array" ref="T32:U32">_xlfn.TEXTSPLIT(S32," #")</x:f>
        <x:v>Salwa Hashim</x:v>
      </x:c>
      <x:c r="U32" s="31" t="str">
        <x:v>13451276 1M</x:v>
      </x:c>
      <x:c r="V32" s="31" t="str">
        <x:f t="shared" si="9"/>
        <x:v>1M</x:v>
      </x:c>
      <x:c r="W32" s="31">
        <x:f t="shared" si="10"/>
        <x:v>13451276</x:v>
      </x:c>
      <x:c r="X32" s="31">
        <x:f t="shared" si="17"/>
        <x:v>0</x:v>
      </x:c>
      <x:c r="Y32" s="31"/>
      <x:c r="Z32" s="31"/>
      <x:c r="AA32" s="31"/>
      <x:c r="AB32" s="31"/>
      <x:c r="AC32" s="31" t="str">
        <x:f t="shared" si="4"/>
        <x:v>Salwa</x:v>
      </x:c>
      <x:c r="AD32" s="31" t="str">
        <x:f t="shared" si="11"/>
        <x:v>S</x:v>
      </x:c>
      <x:c r="AE32" s="31" t="str">
        <x:f t="shared" si="5"/>
        <x:v>Hashim</x:v>
      </x:c>
      <x:c r="AF32" s="31" cm="1">
        <x:f t="array" ref="AF32">SUM(--(" "=MID(AE32,_xlfn.SEQUENCE(1,LEN(AE32)),1)))+2</x:f>
        <x:v>2</x:v>
      </x:c>
      <x:c r="AG32" s="31" cm="1">
        <x:f t="array" ref="AG32">SUM(--($AG$9=MID(AC32,_xlfn.SEQUENCE(1,LEN(AC32)),1)))</x:f>
        <x:v>2</x:v>
      </x:c>
      <x:c r="AH32" s="31"/>
      <x:c r="AI32" s="31" t="str">
        <x:v>u</x:v>
      </x:c>
      <x:c r="AJ32" s="31">
        <x:v>219</x:v>
      </x:c>
      <x:c r="AK32" s="31"/>
      <x:c r="AL32" s="31" t="b">
        <x:f t="shared" si="6"/>
        <x:v>0</x:v>
      </x:c>
      <x:c r="AM32" s="31" t="b">
        <x:f>_xlfn.XLOOKUP(G32,'Birthday Case Assumptions'!$I$6:$I$371,'Birthday Case Assumptions'!$J$6:$J$371)="Yes"</x:f>
        <x:v>1</x:v>
      </x:c>
      <x:c r="AN32" s="31" t="b">
        <x:f t="shared" si="12"/>
        <x:v>1</x:v>
      </x:c>
      <x:c r="AO32" s="31">
        <x:f t="shared" si="13"/>
        <x:v>0</x:v>
      </x:c>
      <x:c r="AP32" s="31"/>
      <x:c r="AQ32" s="31"/>
      <x:c r="AR32" s="31"/>
      <x:c r="AS32" s="31"/>
      <x:c r="AT32" s="31"/>
      <x:c r="AU32" s="21">
        <x:v>45313</x:v>
      </x:c>
      <x:c r="AV32" s="31" t="str">
        <x:v>Yes</x:v>
      </x:c>
      <x:c r="AW32" s="31" cm="1">
        <x:f t="array" ref="AW32">IFERROR(_xlfn.XLOOKUP(AU32,_xlfn.ANCHORARRAY($M$11),_xlfn.ANCHORARRAY($N$11)),0)</x:f>
        <x:v>7</x:v>
      </x:c>
      <x:c r="AX32" s="31"/>
      <x:c r="AY32" s="21">
        <x:v>45329</x:v>
      </x:c>
      <x:c r="AZ32" s="31">
        <x:f t="shared" si="18"/>
        <x:v>6</x:v>
      </x:c>
      <x:c r="BA32" s="31">
        <x:f t="shared" si="15"/>
        <x:v>1</x:v>
      </x:c>
      <x:c r="BB32" s="31">
        <x:f t="shared" si="16"/>
        <x:v>38</x:v>
      </x:c>
    </x:row>
    <x:row r="33" spans="2:54" x14ac:dyDescent="0.35">
      <x:c r="B33" s="21">
        <x:v>37331</x:v>
      </x:c>
      <x:c r="C33" s="31">
        <x:f t="shared" si="0"/>
        <x:v>16</x:v>
      </x:c>
      <x:c r="D33" s="31">
        <x:f t="shared" si="1"/>
        <x:v>3</x:v>
      </x:c>
      <x:c r="E33" s="31">
        <x:f t="shared" si="2"/>
        <x:v>2002</x:v>
      </x:c>
      <x:c r="F33" s="31">
        <x:f t="shared" si="3"/>
        <x:v>7</x:v>
      </x:c>
      <x:c r="G33" s="21">
        <x:f t="shared" si="7"/>
        <x:v>45367</x:v>
      </x:c>
      <x:c r="H33" s="32">
        <x:f t="shared" si="8"/>
        <x:v>7961</x:v>
      </x:c>
      <x:c r="L33" s="25"/>
      <x:c r="M33" s="21">
        <x:v>45314</x:v>
      </x:c>
      <x:c r="N33" s="31">
        <x:v>7</x:v>
      </x:c>
      <x:c r="O33" s="31"/>
      <x:c r="P33" s="21">
        <x:v>45314</x:v>
      </x:c>
      <x:c r="Q33" s="31">
        <x:v>23</x:v>
      </x:c>
      <x:c r="R33" s="31"/>
      <x:c r="S33" s="31" t="str">
        <x:v>Zuhair Khalid #13451277 4W</x:v>
      </x:c>
      <x:c r="T33" s="31" t="str" cm="1">
        <x:f t="array" ref="T33:U33">_xlfn.TEXTSPLIT(S33," #")</x:f>
        <x:v>Zuhair Khalid</x:v>
      </x:c>
      <x:c r="U33" s="31" t="str">
        <x:v>13451277 4W</x:v>
      </x:c>
      <x:c r="V33" s="31" t="str">
        <x:f t="shared" si="9"/>
        <x:v>4W</x:v>
      </x:c>
      <x:c r="W33" s="31">
        <x:f t="shared" si="10"/>
        <x:v>13451277</x:v>
      </x:c>
      <x:c r="X33" s="31">
        <x:f t="shared" si="17"/>
        <x:v>1</x:v>
      </x:c>
      <x:c r="Y33" s="31"/>
      <x:c r="Z33" s="31"/>
      <x:c r="AA33" s="31"/>
      <x:c r="AB33" s="31"/>
      <x:c r="AC33" s="31" t="str">
        <x:f t="shared" si="4"/>
        <x:v>Zuhair</x:v>
      </x:c>
      <x:c r="AD33" s="31" t="str">
        <x:f t="shared" si="11"/>
        <x:v>Z</x:v>
      </x:c>
      <x:c r="AE33" s="31" t="str">
        <x:f t="shared" si="5"/>
        <x:v>Khalid</x:v>
      </x:c>
      <x:c r="AF33" s="31" cm="1">
        <x:f t="array" ref="AF33">SUM(--(" "=MID(AE33,_xlfn.SEQUENCE(1,LEN(AE33)),1)))+2</x:f>
        <x:v>2</x:v>
      </x:c>
      <x:c r="AG33" s="31" cm="1">
        <x:f t="array" ref="AG33">SUM(--($AG$9=MID(AC33,_xlfn.SEQUENCE(1,LEN(AC33)),1)))</x:f>
        <x:v>1</x:v>
      </x:c>
      <x:c r="AH33" s="31"/>
      <x:c r="AI33" s="31" t="str">
        <x:v>v</x:v>
      </x:c>
      <x:c r="AJ33" s="31">
        <x:v>25</x:v>
      </x:c>
      <x:c r="AK33" s="31"/>
      <x:c r="AL33" s="31" t="b">
        <x:f t="shared" si="6"/>
        <x:v>0</x:v>
      </x:c>
      <x:c r="AM33" s="31" t="b">
        <x:f>_xlfn.XLOOKUP(G33,'Birthday Case Assumptions'!$I$6:$I$371,'Birthday Case Assumptions'!$J$6:$J$371)="Yes"</x:f>
        <x:v>0</x:v>
      </x:c>
      <x:c r="AN33" s="31" t="b">
        <x:f t="shared" si="12"/>
        <x:v>0</x:v>
      </x:c>
      <x:c r="AO33" s="31">
        <x:f t="shared" si="13"/>
        <x:v>0</x:v>
      </x:c>
      <x:c r="AP33" s="31"/>
      <x:c r="AQ33" s="31"/>
      <x:c r="AR33" s="31"/>
      <x:c r="AS33" s="31"/>
      <x:c r="AT33" s="31"/>
      <x:c r="AU33" s="21">
        <x:v>45314</x:v>
      </x:c>
      <x:c r="AV33" s="31" t="str">
        <x:v>Yes</x:v>
      </x:c>
      <x:c r="AW33" s="31" cm="1">
        <x:f t="array" ref="AW33">IFERROR(_xlfn.XLOOKUP(AU33,_xlfn.ANCHORARRAY($M$11),_xlfn.ANCHORARRAY($N$11)),0)</x:f>
        <x:v>7</x:v>
      </x:c>
      <x:c r="AX33" s="31"/>
      <x:c r="AY33" s="21">
        <x:v>45330</x:v>
      </x:c>
      <x:c r="AZ33" s="31">
        <x:f t="shared" si="18"/>
        <x:v>3</x:v>
      </x:c>
      <x:c r="BA33" s="31">
        <x:f t="shared" si="15"/>
        <x:v>1</x:v>
      </x:c>
      <x:c r="BB33" s="31">
        <x:f t="shared" si="16"/>
        <x:v>29</x:v>
      </x:c>
    </x:row>
    <x:row r="34" spans="2:54" x14ac:dyDescent="0.35">
      <x:c r="B34" s="21">
        <x:v>37036</x:v>
      </x:c>
      <x:c r="C34" s="31">
        <x:f t="shared" si="0"/>
        <x:v>25</x:v>
      </x:c>
      <x:c r="D34" s="31">
        <x:f t="shared" si="1"/>
        <x:v>5</x:v>
      </x:c>
      <x:c r="E34" s="31">
        <x:f t="shared" si="2"/>
        <x:v>2001</x:v>
      </x:c>
      <x:c r="F34" s="31">
        <x:f t="shared" si="3"/>
        <x:v>6</x:v>
      </x:c>
      <x:c r="G34" s="21">
        <x:f t="shared" si="7"/>
        <x:v>45437</x:v>
      </x:c>
      <x:c r="H34" s="32">
        <x:f t="shared" si="8"/>
        <x:v>8256</x:v>
      </x:c>
      <x:c r="L34" s="25"/>
      <x:c r="M34" s="21">
        <x:v>45315</x:v>
      </x:c>
      <x:c r="N34" s="31">
        <x:v>4</x:v>
      </x:c>
      <x:c r="O34" s="31"/>
      <x:c r="P34" s="21">
        <x:v>45315</x:v>
      </x:c>
      <x:c r="Q34" s="31">
        <x:v>24</x:v>
      </x:c>
      <x:c r="R34" s="31"/>
      <x:c r="S34" s="31" t="str">
        <x:v>Ahmed Siddiqui #13451280 1R</x:v>
      </x:c>
      <x:c r="T34" s="31" t="str" cm="1">
        <x:f t="array" ref="T34:U34">_xlfn.TEXTSPLIT(S34," #")</x:f>
        <x:v>Ahmed Siddiqui</x:v>
      </x:c>
      <x:c r="U34" s="31" t="str">
        <x:v>13451280 1R</x:v>
      </x:c>
      <x:c r="V34" s="31" t="str">
        <x:f t="shared" si="9"/>
        <x:v>1R</x:v>
      </x:c>
      <x:c r="W34" s="31">
        <x:f t="shared" si="10"/>
        <x:v>13451280</x:v>
      </x:c>
      <x:c r="X34" s="31">
        <x:f t="shared" si="17"/>
        <x:v>0</x:v>
      </x:c>
      <x:c r="Y34" s="31"/>
      <x:c r="Z34" s="31"/>
      <x:c r="AA34" s="31"/>
      <x:c r="AB34" s="31"/>
      <x:c r="AC34" s="31" t="str">
        <x:f t="shared" si="4"/>
        <x:v>Ahmed</x:v>
      </x:c>
      <x:c r="AD34" s="31" t="str">
        <x:f t="shared" si="11"/>
        <x:v>A</x:v>
      </x:c>
      <x:c r="AE34" s="31" t="str">
        <x:f t="shared" si="5"/>
        <x:v>Siddiqui</x:v>
      </x:c>
      <x:c r="AF34" s="31" cm="1">
        <x:f t="array" ref="AF34">SUM(--(" "=MID(AE34,_xlfn.SEQUENCE(1,LEN(AE34)),1)))+2</x:f>
        <x:v>2</x:v>
      </x:c>
      <x:c r="AG34" s="31" cm="1">
        <x:f t="array" ref="AG34">SUM(--($AG$9=MID(AC34,_xlfn.SEQUENCE(1,LEN(AC34)),1)))</x:f>
        <x:v>1</x:v>
      </x:c>
      <x:c r="AH34" s="31"/>
      <x:c r="AI34" s="31" t="str">
        <x:v>w</x:v>
      </x:c>
      <x:c r="AJ34" s="31">
        <x:v>70</x:v>
      </x:c>
      <x:c r="AK34" s="31"/>
      <x:c r="AL34" s="31" t="b">
        <x:f t="shared" si="6"/>
        <x:v>0</x:v>
      </x:c>
      <x:c r="AM34" s="31" t="b">
        <x:f>_xlfn.XLOOKUP(G34,'Birthday Case Assumptions'!$I$6:$I$371,'Birthday Case Assumptions'!$J$6:$J$371)="Yes"</x:f>
        <x:v>0</x:v>
      </x:c>
      <x:c r="AN34" s="31" t="b">
        <x:f t="shared" si="12"/>
        <x:v>0</x:v>
      </x:c>
      <x:c r="AO34" s="31">
        <x:f t="shared" si="13"/>
        <x:v>0</x:v>
      </x:c>
      <x:c r="AP34" s="31"/>
      <x:c r="AQ34" s="31"/>
      <x:c r="AR34" s="31"/>
      <x:c r="AS34" s="31"/>
      <x:c r="AT34" s="31"/>
      <x:c r="AU34" s="21">
        <x:v>45315</x:v>
      </x:c>
      <x:c r="AV34" s="31" t="str">
        <x:v>Yes</x:v>
      </x:c>
      <x:c r="AW34" s="31" cm="1">
        <x:f t="array" ref="AW34">IFERROR(_xlfn.XLOOKUP(AU34,_xlfn.ANCHORARRAY($M$11),_xlfn.ANCHORARRAY($N$11)),0)</x:f>
        <x:v>4</x:v>
      </x:c>
      <x:c r="AX34" s="31"/>
      <x:c r="AY34" s="21">
        <x:v>45331</x:v>
      </x:c>
      <x:c r="AZ34" s="31">
        <x:f t="shared" si="18"/>
        <x:v>10</x:v>
      </x:c>
      <x:c r="BA34" s="31">
        <x:f t="shared" si="15"/>
        <x:v>1</x:v>
      </x:c>
      <x:c r="BB34" s="31">
        <x:f t="shared" si="16"/>
        <x:v>50</x:v>
      </x:c>
    </x:row>
    <x:row r="35" spans="2:54" x14ac:dyDescent="0.35">
      <x:c r="B35" s="21">
        <x:v>37413</x:v>
      </x:c>
      <x:c r="C35" s="31">
        <x:f t="shared" si="0"/>
        <x:v>6</x:v>
      </x:c>
      <x:c r="D35" s="31">
        <x:f t="shared" si="1"/>
        <x:v>6</x:v>
      </x:c>
      <x:c r="E35" s="31">
        <x:f t="shared" si="2"/>
        <x:v>2002</x:v>
      </x:c>
      <x:c r="F35" s="31">
        <x:f t="shared" si="3"/>
        <x:v>5</x:v>
      </x:c>
      <x:c r="G35" s="21">
        <x:f t="shared" si="7"/>
        <x:v>45449</x:v>
      </x:c>
      <x:c r="H35" s="32">
        <x:f t="shared" si="8"/>
        <x:v>7879</x:v>
      </x:c>
      <x:c r="L35" s="25"/>
      <x:c r="M35" s="21">
        <x:v>45316</x:v>
      </x:c>
      <x:c r="N35" s="31">
        <x:v>4</x:v>
      </x:c>
      <x:c r="O35" s="31"/>
      <x:c r="P35" s="21">
        <x:v>45316</x:v>
      </x:c>
      <x:c r="Q35" s="31">
        <x:v>25</x:v>
      </x:c>
      <x:c r="R35" s="31"/>
      <x:c r="S35" s="31" t="str">
        <x:v>Sulaiman Gamal #13451283 1M</x:v>
      </x:c>
      <x:c r="T35" s="31" t="str" cm="1">
        <x:f t="array" ref="T35:U35">_xlfn.TEXTSPLIT(S35," #")</x:f>
        <x:v>Sulaiman Gamal</x:v>
      </x:c>
      <x:c r="U35" s="31" t="str">
        <x:v>13451283 1M</x:v>
      </x:c>
      <x:c r="V35" s="31" t="str">
        <x:f t="shared" si="9"/>
        <x:v>1M</x:v>
      </x:c>
      <x:c r="W35" s="31">
        <x:f t="shared" si="10"/>
        <x:v>13451283</x:v>
      </x:c>
      <x:c r="X35" s="31">
        <x:f t="shared" si="17"/>
        <x:v>0</x:v>
      </x:c>
      <x:c r="Y35" s="31"/>
      <x:c r="Z35" s="31"/>
      <x:c r="AA35" s="31"/>
      <x:c r="AB35" s="31"/>
      <x:c r="AC35" s="31" t="str">
        <x:f t="shared" si="4"/>
        <x:v>Sulaiman</x:v>
      </x:c>
      <x:c r="AD35" s="31" t="str">
        <x:f t="shared" si="11"/>
        <x:v>S</x:v>
      </x:c>
      <x:c r="AE35" s="31" t="str">
        <x:f t="shared" si="5"/>
        <x:v>Gamal</x:v>
      </x:c>
      <x:c r="AF35" s="31" cm="1">
        <x:f t="array" ref="AF35">SUM(--(" "=MID(AE35,_xlfn.SEQUENCE(1,LEN(AE35)),1)))+2</x:f>
        <x:v>2</x:v>
      </x:c>
      <x:c r="AG35" s="31" cm="1">
        <x:f t="array" ref="AG35">SUM(--($AG$9=MID(AC35,_xlfn.SEQUENCE(1,LEN(AC35)),1)))</x:f>
        <x:v>2</x:v>
      </x:c>
      <x:c r="AH35" s="31"/>
      <x:c r="AI35" s="31" t="str">
        <x:v>x</x:v>
      </x:c>
      <x:c r="AJ35" s="31">
        <x:v>44</x:v>
      </x:c>
      <x:c r="AK35" s="31"/>
      <x:c r="AL35" s="31" t="b">
        <x:f t="shared" si="6"/>
        <x:v>0</x:v>
      </x:c>
      <x:c r="AM35" s="31" t="b">
        <x:f>_xlfn.XLOOKUP(G35,'Birthday Case Assumptions'!$I$6:$I$371,'Birthday Case Assumptions'!$J$6:$J$371)="Yes"</x:f>
        <x:v>0</x:v>
      </x:c>
      <x:c r="AN35" s="31" t="b">
        <x:f t="shared" si="12"/>
        <x:v>1</x:v>
      </x:c>
      <x:c r="AO35" s="31">
        <x:f t="shared" si="13"/>
        <x:v>0</x:v>
      </x:c>
      <x:c r="AP35" s="31"/>
      <x:c r="AQ35" s="31"/>
      <x:c r="AR35" s="31"/>
      <x:c r="AS35" s="31"/>
      <x:c r="AT35" s="31"/>
      <x:c r="AU35" s="21">
        <x:v>45316</x:v>
      </x:c>
      <x:c r="AV35" s="31" t="str">
        <x:v>Yes</x:v>
      </x:c>
      <x:c r="AW35" s="31" cm="1">
        <x:f t="array" ref="AW35">IFERROR(_xlfn.XLOOKUP(AU35,_xlfn.ANCHORARRAY($M$11),_xlfn.ANCHORARRAY($N$11)),0)</x:f>
        <x:v>4</x:v>
      </x:c>
      <x:c r="AX35" s="31"/>
      <x:c r="AY35" s="21">
        <x:v>45334</x:v>
      </x:c>
      <x:c r="AZ35" s="31">
        <x:f t="shared" si="18"/>
        <x:v>5</x:v>
      </x:c>
      <x:c r="BA35" s="31">
        <x:f t="shared" si="15"/>
        <x:v>1</x:v>
      </x:c>
      <x:c r="BB35" s="31">
        <x:f t="shared" si="16"/>
        <x:v>35</x:v>
      </x:c>
    </x:row>
    <x:row r="36" spans="2:54" x14ac:dyDescent="0.35">
      <x:c r="B36" s="21">
        <x:v>37946</x:v>
      </x:c>
      <x:c r="C36" s="31">
        <x:f t="shared" si="0"/>
        <x:v>21</x:v>
      </x:c>
      <x:c r="D36" s="31">
        <x:f t="shared" si="1"/>
        <x:v>11</x:v>
      </x:c>
      <x:c r="E36" s="31">
        <x:f t="shared" si="2"/>
        <x:v>2003</x:v>
      </x:c>
      <x:c r="F36" s="31">
        <x:f t="shared" si="3"/>
        <x:v>6</x:v>
      </x:c>
      <x:c r="G36" s="21">
        <x:f t="shared" si="7"/>
        <x:v>45617</x:v>
      </x:c>
      <x:c r="H36" s="32">
        <x:f t="shared" si="8"/>
        <x:v>7346</x:v>
      </x:c>
      <x:c r="L36" s="25"/>
      <x:c r="M36" s="21">
        <x:v>45317</x:v>
      </x:c>
      <x:c r="N36" s="31">
        <x:v>4</x:v>
      </x:c>
      <x:c r="O36" s="31"/>
      <x:c r="P36" s="21">
        <x:v>45317</x:v>
      </x:c>
      <x:c r="Q36" s="31">
        <x:v>26</x:v>
      </x:c>
      <x:c r="R36" s="31"/>
      <x:c r="S36" s="31" t="str">
        <x:v>Nadia Shaik #13451284 2M</x:v>
      </x:c>
      <x:c r="T36" s="31" t="str" cm="1">
        <x:f t="array" ref="T36:U36">_xlfn.TEXTSPLIT(S36," #")</x:f>
        <x:v>Nadia Shaik</x:v>
      </x:c>
      <x:c r="U36" s="31" t="str">
        <x:v>13451284 2M</x:v>
      </x:c>
      <x:c r="V36" s="31" t="str">
        <x:f t="shared" si="9"/>
        <x:v>2M</x:v>
      </x:c>
      <x:c r="W36" s="31">
        <x:f t="shared" si="10"/>
        <x:v>13451284</x:v>
      </x:c>
      <x:c r="X36" s="31">
        <x:f t="shared" si="17"/>
        <x:v>1</x:v>
      </x:c>
      <x:c r="Y36" s="31"/>
      <x:c r="Z36" s="31"/>
      <x:c r="AA36" s="31"/>
      <x:c r="AB36" s="31"/>
      <x:c r="AC36" s="31" t="str">
        <x:f t="shared" si="4"/>
        <x:v>Nadia</x:v>
      </x:c>
      <x:c r="AD36" s="31" t="str">
        <x:f t="shared" si="11"/>
        <x:v>N</x:v>
      </x:c>
      <x:c r="AE36" s="31" t="str">
        <x:f t="shared" si="5"/>
        <x:v>Shaik</x:v>
      </x:c>
      <x:c r="AF36" s="31" cm="1">
        <x:f t="array" ref="AF36">SUM(--(" "=MID(AE36,_xlfn.SEQUENCE(1,LEN(AE36)),1)))+2</x:f>
        <x:v>2</x:v>
      </x:c>
      <x:c r="AG36" s="31" cm="1">
        <x:f t="array" ref="AG36">SUM(--($AG$9=MID(AC36,_xlfn.SEQUENCE(1,LEN(AC36)),1)))</x:f>
        <x:v>2</x:v>
      </x:c>
      <x:c r="AH36" s="31"/>
      <x:c r="AI36" s="31" t="str">
        <x:v>y</x:v>
      </x:c>
      <x:c r="AJ36" s="31">
        <x:v>189</x:v>
      </x:c>
      <x:c r="AK36" s="31"/>
      <x:c r="AL36" s="31" t="b">
        <x:f t="shared" si="6"/>
        <x:v>0</x:v>
      </x:c>
      <x:c r="AM36" s="31" t="b">
        <x:f>_xlfn.XLOOKUP(G36,'Birthday Case Assumptions'!$I$6:$I$371,'Birthday Case Assumptions'!$J$6:$J$371)="Yes"</x:f>
        <x:v>1</x:v>
      </x:c>
      <x:c r="AN36" s="31" t="b">
        <x:f t="shared" si="12"/>
        <x:v>0</x:v>
      </x:c>
      <x:c r="AO36" s="31">
        <x:f t="shared" si="13"/>
        <x:v>0</x:v>
      </x:c>
      <x:c r="AP36" s="31"/>
      <x:c r="AQ36" s="31"/>
      <x:c r="AR36" s="31"/>
      <x:c r="AS36" s="31"/>
      <x:c r="AT36" s="31"/>
      <x:c r="AU36" s="21">
        <x:v>45317</x:v>
      </x:c>
      <x:c r="AV36" s="31" t="str">
        <x:v>Yes</x:v>
      </x:c>
      <x:c r="AW36" s="31" cm="1">
        <x:f t="array" ref="AW36">IFERROR(_xlfn.XLOOKUP(AU36,_xlfn.ANCHORARRAY($M$11),_xlfn.ANCHORARRAY($N$11)),0)</x:f>
        <x:v>4</x:v>
      </x:c>
      <x:c r="AX36" s="31"/>
      <x:c r="AY36" s="21">
        <x:v>45335</x:v>
      </x:c>
      <x:c r="AZ36" s="31">
        <x:f t="shared" si="18"/>
        <x:v>3</x:v>
      </x:c>
      <x:c r="BA36" s="31">
        <x:f t="shared" si="15"/>
        <x:v>1</x:v>
      </x:c>
      <x:c r="BB36" s="31">
        <x:f t="shared" si="16"/>
        <x:v>29</x:v>
      </x:c>
    </x:row>
    <x:row r="37" spans="2:54" x14ac:dyDescent="0.35">
      <x:c r="B37" s="21">
        <x:v>38245</x:v>
      </x:c>
      <x:c r="C37" s="31">
        <x:f t="shared" si="0"/>
        <x:v>15</x:v>
      </x:c>
      <x:c r="D37" s="31">
        <x:f t="shared" si="1"/>
        <x:v>9</x:v>
      </x:c>
      <x:c r="E37" s="31">
        <x:f t="shared" si="2"/>
        <x:v>2004</x:v>
      </x:c>
      <x:c r="F37" s="31">
        <x:f t="shared" si="3"/>
        <x:v>4</x:v>
      </x:c>
      <x:c r="G37" s="21">
        <x:f t="shared" si="7"/>
        <x:v>45550</x:v>
      </x:c>
      <x:c r="H37" s="32">
        <x:f t="shared" si="8"/>
        <x:v>7047</x:v>
      </x:c>
      <x:c r="L37" s="25"/>
      <x:c r="M37" s="21">
        <x:v>45318</x:v>
      </x:c>
      <x:c r="N37" s="31">
        <x:v>2</x:v>
      </x:c>
      <x:c r="O37" s="31"/>
      <x:c r="P37" s="21">
        <x:v>45318</x:v>
      </x:c>
      <x:c r="Q37" s="31">
        <x:v>27</x:v>
      </x:c>
      <x:c r="R37" s="31"/>
      <x:c r="S37" s="31" t="str">
        <x:v>Nancy Clark #13451286 1W</x:v>
      </x:c>
      <x:c r="T37" s="31" t="str" cm="1">
        <x:f t="array" ref="T37:U37">_xlfn.TEXTSPLIT(S37," #")</x:f>
        <x:v>Nancy Clark</x:v>
      </x:c>
      <x:c r="U37" s="31" t="str">
        <x:v>13451286 1W</x:v>
      </x:c>
      <x:c r="V37" s="31" t="str">
        <x:f t="shared" si="9"/>
        <x:v>1W</x:v>
      </x:c>
      <x:c r="W37" s="31">
        <x:f t="shared" si="10"/>
        <x:v>13451286</x:v>
      </x:c>
      <x:c r="X37" s="31">
        <x:f t="shared" si="17"/>
        <x:v>0</x:v>
      </x:c>
      <x:c r="Y37" s="31"/>
      <x:c r="Z37" s="31"/>
      <x:c r="AA37" s="31"/>
      <x:c r="AB37" s="31"/>
      <x:c r="AC37" s="31" t="str">
        <x:f t="shared" si="4"/>
        <x:v>Nancy</x:v>
      </x:c>
      <x:c r="AD37" s="31" t="str">
        <x:f t="shared" si="11"/>
        <x:v>N</x:v>
      </x:c>
      <x:c r="AE37" s="31" t="str">
        <x:f t="shared" si="5"/>
        <x:v>Clark</x:v>
      </x:c>
      <x:c r="AF37" s="31" cm="1">
        <x:f t="array" ref="AF37">SUM(--(" "=MID(AE37,_xlfn.SEQUENCE(1,LEN(AE37)),1)))+2</x:f>
        <x:v>2</x:v>
      </x:c>
      <x:c r="AG37" s="31" cm="1">
        <x:f t="array" ref="AG37">SUM(--($AG$9=MID(AC37,_xlfn.SEQUENCE(1,LEN(AC37)),1)))</x:f>
        <x:v>1</x:v>
      </x:c>
      <x:c r="AH37" s="31"/>
      <x:c r="AI37" s="31" t="str">
        <x:v>z</x:v>
      </x:c>
      <x:c r="AJ37" s="31">
        <x:v>75</x:v>
      </x:c>
      <x:c r="AK37" s="31"/>
      <x:c r="AL37" s="31" t="b">
        <x:f t="shared" si="6"/>
        <x:v>0</x:v>
      </x:c>
      <x:c r="AM37" s="31" t="b">
        <x:f>_xlfn.XLOOKUP(G37,'Birthday Case Assumptions'!$I$6:$I$371,'Birthday Case Assumptions'!$J$6:$J$371)="Yes"</x:f>
        <x:v>0</x:v>
      </x:c>
      <x:c r="AN37" s="31" t="b">
        <x:f t="shared" si="12"/>
        <x:v>0</x:v>
      </x:c>
      <x:c r="AO37" s="31">
        <x:f t="shared" si="13"/>
        <x:v>0</x:v>
      </x:c>
      <x:c r="AP37" s="31"/>
      <x:c r="AQ37" s="31"/>
      <x:c r="AR37" s="31"/>
      <x:c r="AS37" s="31"/>
      <x:c r="AT37" s="31"/>
      <x:c r="AU37" s="21">
        <x:v>45318</x:v>
      </x:c>
      <x:c r="AV37" s="31" t="str">
        <x:v>No</x:v>
      </x:c>
      <x:c r="AW37" s="31" cm="1">
        <x:f t="array" ref="AW37">IFERROR(_xlfn.XLOOKUP(AU37,_xlfn.ANCHORARRAY($M$11),_xlfn.ANCHORARRAY($N$11)),0)</x:f>
        <x:v>2</x:v>
      </x:c>
      <x:c r="AX37" s="31"/>
      <x:c r="AY37" s="21">
        <x:v>45336</x:v>
      </x:c>
      <x:c r="AZ37" s="31">
        <x:f t="shared" si="18"/>
        <x:v>5</x:v>
      </x:c>
      <x:c r="BA37" s="31">
        <x:f t="shared" si="15"/>
        <x:v>1</x:v>
      </x:c>
      <x:c r="BB37" s="31">
        <x:f t="shared" si="16"/>
        <x:v>35</x:v>
      </x:c>
    </x:row>
    <x:row r="38" spans="2:54" x14ac:dyDescent="0.35">
      <x:c r="B38" s="21">
        <x:v>38014</x:v>
      </x:c>
      <x:c r="C38" s="31">
        <x:f t="shared" si="0"/>
        <x:v>28</x:v>
      </x:c>
      <x:c r="D38" s="31">
        <x:f t="shared" si="1"/>
        <x:v>1</x:v>
      </x:c>
      <x:c r="E38" s="31">
        <x:f t="shared" si="2"/>
        <x:v>2004</x:v>
      </x:c>
      <x:c r="F38" s="31">
        <x:f t="shared" si="3"/>
        <x:v>4</x:v>
      </x:c>
      <x:c r="G38" s="21">
        <x:f t="shared" si="7"/>
        <x:v>45319</x:v>
      </x:c>
      <x:c r="H38" s="32">
        <x:f t="shared" si="8"/>
        <x:v>7278</x:v>
      </x:c>
      <x:c r="L38" s="25"/>
      <x:c r="M38" s="21">
        <x:v>45319</x:v>
      </x:c>
      <x:c r="N38" s="31">
        <x:v>6</x:v>
      </x:c>
      <x:c r="O38" s="31"/>
      <x:c r="P38" s="21">
        <x:v>45319</x:v>
      </x:c>
      <x:c r="Q38" s="31">
        <x:v>28</x:v>
      </x:c>
      <x:c r="R38" s="31"/>
      <x:c r="S38" s="31" t="str">
        <x:v>Kathleen Jessica Mitchell #13451289 1T</x:v>
      </x:c>
      <x:c r="T38" s="31" t="str" cm="1">
        <x:f t="array" ref="T38:U38">_xlfn.TEXTSPLIT(S38," #")</x:f>
        <x:v>Kathleen Jessica Mitchell</x:v>
      </x:c>
      <x:c r="U38" s="31" t="str">
        <x:v>13451289 1T</x:v>
      </x:c>
      <x:c r="V38" s="31" t="str">
        <x:f t="shared" si="9"/>
        <x:v>1T</x:v>
      </x:c>
      <x:c r="W38" s="31">
        <x:f t="shared" si="10"/>
        <x:v>13451289</x:v>
      </x:c>
      <x:c r="X38" s="31">
        <x:f t="shared" si="17"/>
        <x:v>0</x:v>
      </x:c>
      <x:c r="Y38" s="31"/>
      <x:c r="Z38" s="31"/>
      <x:c r="AA38" s="31"/>
      <x:c r="AB38" s="31"/>
      <x:c r="AC38" s="31" t="str">
        <x:f t="shared" si="4"/>
        <x:v>Kathleen</x:v>
      </x:c>
      <x:c r="AD38" s="31" t="str">
        <x:f t="shared" si="11"/>
        <x:v>K</x:v>
      </x:c>
      <x:c r="AE38" s="31" t="str">
        <x:f t="shared" si="5"/>
        <x:v>Jessica Mitchell</x:v>
      </x:c>
      <x:c r="AF38" s="31" cm="1">
        <x:f t="array" ref="AF38">SUM(--(" "=MID(AE38,_xlfn.SEQUENCE(1,LEN(AE38)),1)))+2</x:f>
        <x:v>3</x:v>
      </x:c>
      <x:c r="AG38" s="31" cm="1">
        <x:f t="array" ref="AG38">SUM(--($AG$9=MID(AC38,_xlfn.SEQUENCE(1,LEN(AC38)),1)))</x:f>
        <x:v>1</x:v>
      </x:c>
      <x:c r="AH38" s="31"/>
      <x:c r="AI38" s="31"/>
      <x:c r="AJ38" s="31"/>
      <x:c r="AK38" s="31"/>
      <x:c r="AL38" s="31" t="b">
        <x:f t="shared" si="6"/>
        <x:v>0</x:v>
      </x:c>
      <x:c r="AM38" s="31" t="b">
        <x:f>_xlfn.XLOOKUP(G38,'Birthday Case Assumptions'!$I$6:$I$371,'Birthday Case Assumptions'!$J$6:$J$371)="Yes"</x:f>
        <x:v>0</x:v>
      </x:c>
      <x:c r="AN38" s="31" t="b">
        <x:f t="shared" si="12"/>
        <x:v>0</x:v>
      </x:c>
      <x:c r="AO38" s="31">
        <x:f t="shared" si="13"/>
        <x:v>0</x:v>
      </x:c>
      <x:c r="AP38" s="31"/>
      <x:c r="AQ38" s="31"/>
      <x:c r="AR38" s="31"/>
      <x:c r="AS38" s="31"/>
      <x:c r="AT38" s="31"/>
      <x:c r="AU38" s="21">
        <x:v>45319</x:v>
      </x:c>
      <x:c r="AV38" s="31" t="str">
        <x:v>No</x:v>
      </x:c>
      <x:c r="AW38" s="31" cm="1">
        <x:f t="array" ref="AW38">IFERROR(_xlfn.XLOOKUP(AU38,_xlfn.ANCHORARRAY($M$11),_xlfn.ANCHORARRAY($N$11)),0)</x:f>
        <x:v>6</x:v>
      </x:c>
      <x:c r="AX38" s="31"/>
      <x:c r="AY38" s="21">
        <x:v>45337</x:v>
      </x:c>
      <x:c r="AZ38" s="31">
        <x:f t="shared" si="18"/>
        <x:v>3</x:v>
      </x:c>
      <x:c r="BA38" s="31">
        <x:f t="shared" si="15"/>
        <x:v>1</x:v>
      </x:c>
      <x:c r="BB38" s="31">
        <x:f t="shared" si="16"/>
        <x:v>29</x:v>
      </x:c>
    </x:row>
    <x:row r="39" spans="2:54" x14ac:dyDescent="0.35">
      <x:c r="B39" s="21">
        <x:v>37569</x:v>
      </x:c>
      <x:c r="C39" s="31">
        <x:f t="shared" si="0"/>
        <x:v>9</x:v>
      </x:c>
      <x:c r="D39" s="31">
        <x:f t="shared" si="1"/>
        <x:v>11</x:v>
      </x:c>
      <x:c r="E39" s="31">
        <x:f t="shared" si="2"/>
        <x:v>2002</x:v>
      </x:c>
      <x:c r="F39" s="31">
        <x:f t="shared" si="3"/>
        <x:v>7</x:v>
      </x:c>
      <x:c r="G39" s="21">
        <x:f t="shared" si="7"/>
        <x:v>45605</x:v>
      </x:c>
      <x:c r="H39" s="32">
        <x:f t="shared" si="8"/>
        <x:v>7723</x:v>
      </x:c>
      <x:c r="L39" s="25"/>
      <x:c r="M39" s="21">
        <x:v>45320</x:v>
      </x:c>
      <x:c r="N39" s="31">
        <x:v>4</x:v>
      </x:c>
      <x:c r="O39" s="31"/>
      <x:c r="P39" s="21">
        <x:v>45320</x:v>
      </x:c>
      <x:c r="Q39" s="31">
        <x:v>29</x:v>
      </x:c>
      <x:c r="R39" s="31"/>
      <x:c r="S39" s="31" t="str">
        <x:v>Zachary Kim #13451291 3M</x:v>
      </x:c>
      <x:c r="T39" s="31" t="str" cm="1">
        <x:f t="array" ref="T39:U39">_xlfn.TEXTSPLIT(S39," #")</x:f>
        <x:v>Zachary Kim</x:v>
      </x:c>
      <x:c r="U39" s="31" t="str">
        <x:v>13451291 3M</x:v>
      </x:c>
      <x:c r="V39" s="31" t="str">
        <x:f t="shared" si="9"/>
        <x:v>3M</x:v>
      </x:c>
      <x:c r="W39" s="31">
        <x:f t="shared" si="10"/>
        <x:v>13451291</x:v>
      </x:c>
      <x:c r="X39" s="31">
        <x:f t="shared" si="17"/>
        <x:v>0</x:v>
      </x:c>
      <x:c r="Y39" s="31"/>
      <x:c r="Z39" s="31"/>
      <x:c r="AA39" s="31"/>
      <x:c r="AB39" s="31"/>
      <x:c r="AC39" s="31" t="str">
        <x:f t="shared" si="4"/>
        <x:v>Zachary</x:v>
      </x:c>
      <x:c r="AD39" s="31" t="str">
        <x:f t="shared" si="11"/>
        <x:v>Z</x:v>
      </x:c>
      <x:c r="AE39" s="31" t="str">
        <x:f t="shared" si="5"/>
        <x:v>Kim</x:v>
      </x:c>
      <x:c r="AF39" s="31" cm="1">
        <x:f t="array" ref="AF39">SUM(--(" "=MID(AE39,_xlfn.SEQUENCE(1,LEN(AE39)),1)))+2</x:f>
        <x:v>2</x:v>
      </x:c>
      <x:c r="AG39" s="31" cm="1">
        <x:f t="array" ref="AG39">SUM(--($AG$9=MID(AC39,_xlfn.SEQUENCE(1,LEN(AC39)),1)))</x:f>
        <x:v>2</x:v>
      </x:c>
      <x:c r="AH39" s="31"/>
      <x:c r="AI39" s="31"/>
      <x:c r="AJ39" s="31"/>
      <x:c r="AK39" s="31"/>
      <x:c r="AL39" s="31" t="b">
        <x:f t="shared" si="6"/>
        <x:v>0</x:v>
      </x:c>
      <x:c r="AM39" s="31" t="b">
        <x:f>_xlfn.XLOOKUP(G39,'Birthday Case Assumptions'!$I$6:$I$371,'Birthday Case Assumptions'!$J$6:$J$371)="Yes"</x:f>
        <x:v>0</x:v>
      </x:c>
      <x:c r="AN39" s="31" t="b">
        <x:f t="shared" si="12"/>
        <x:v>0</x:v>
      </x:c>
      <x:c r="AO39" s="31">
        <x:f t="shared" si="13"/>
        <x:v>0</x:v>
      </x:c>
      <x:c r="AP39" s="31"/>
      <x:c r="AQ39" s="31"/>
      <x:c r="AR39" s="31"/>
      <x:c r="AS39" s="31"/>
      <x:c r="AT39" s="31"/>
      <x:c r="AU39" s="21">
        <x:v>45320</x:v>
      </x:c>
      <x:c r="AV39" s="31" t="str">
        <x:v>Yes</x:v>
      </x:c>
      <x:c r="AW39" s="31" cm="1">
        <x:f t="array" ref="AW39">IFERROR(_xlfn.XLOOKUP(AU39,_xlfn.ANCHORARRAY($M$11),_xlfn.ANCHORARRAY($N$11)),0)</x:f>
        <x:v>4</x:v>
      </x:c>
      <x:c r="AX39" s="31"/>
      <x:c r="AY39" s="21">
        <x:v>45338</x:v>
      </x:c>
      <x:c r="AZ39" s="31">
        <x:f t="shared" si="18"/>
        <x:v>21</x:v>
      </x:c>
      <x:c r="BA39" s="31">
        <x:f t="shared" si="15"/>
        <x:v>1</x:v>
      </x:c>
      <x:c r="BB39" s="31">
        <x:f t="shared" si="16"/>
        <x:v>83</x:v>
      </x:c>
    </x:row>
    <x:row r="40" spans="2:54" x14ac:dyDescent="0.35">
      <x:c r="B40" s="21">
        <x:v>37984</x:v>
      </x:c>
      <x:c r="C40" s="31">
        <x:f t="shared" si="0"/>
        <x:v>29</x:v>
      </x:c>
      <x:c r="D40" s="31">
        <x:f t="shared" si="1"/>
        <x:v>12</x:v>
      </x:c>
      <x:c r="E40" s="31">
        <x:f t="shared" si="2"/>
        <x:v>2003</x:v>
      </x:c>
      <x:c r="F40" s="31">
        <x:f t="shared" si="3"/>
        <x:v>2</x:v>
      </x:c>
      <x:c r="G40" s="21">
        <x:f t="shared" si="7"/>
        <x:v>45655</x:v>
      </x:c>
      <x:c r="H40" s="32">
        <x:f t="shared" si="8"/>
        <x:v>7308</x:v>
      </x:c>
      <x:c r="L40" s="25"/>
      <x:c r="M40" s="21">
        <x:v>45321</x:v>
      </x:c>
      <x:c r="N40" s="31">
        <x:v>6</x:v>
      </x:c>
      <x:c r="O40" s="31"/>
      <x:c r="P40" s="21">
        <x:v>45321</x:v>
      </x:c>
      <x:c r="Q40" s="31">
        <x:v>30</x:v>
      </x:c>
      <x:c r="R40" s="31"/>
      <x:c r="S40" s="31" t="str">
        <x:v>Joan Ramirez #13451292 1R</x:v>
      </x:c>
      <x:c r="T40" s="31" t="str" cm="1">
        <x:f t="array" ref="T40:U40">_xlfn.TEXTSPLIT(S40," #")</x:f>
        <x:v>Joan Ramirez</x:v>
      </x:c>
      <x:c r="U40" s="31" t="str">
        <x:v>13451292 1R</x:v>
      </x:c>
      <x:c r="V40" s="31" t="str">
        <x:f t="shared" si="9"/>
        <x:v>1R</x:v>
      </x:c>
      <x:c r="W40" s="31">
        <x:f t="shared" si="10"/>
        <x:v>13451292</x:v>
      </x:c>
      <x:c r="X40" s="31">
        <x:f t="shared" si="17"/>
        <x:v>1</x:v>
      </x:c>
      <x:c r="Y40" s="31"/>
      <x:c r="Z40" s="31"/>
      <x:c r="AA40" s="31"/>
      <x:c r="AB40" s="31"/>
      <x:c r="AC40" s="31" t="str">
        <x:f t="shared" si="4"/>
        <x:v>Joan</x:v>
      </x:c>
      <x:c r="AD40" s="31" t="str">
        <x:f t="shared" si="11"/>
        <x:v>J</x:v>
      </x:c>
      <x:c r="AE40" s="31" t="str">
        <x:f t="shared" si="5"/>
        <x:v>Ramirez</x:v>
      </x:c>
      <x:c r="AF40" s="31" cm="1">
        <x:f t="array" ref="AF40">SUM(--(" "=MID(AE40,_xlfn.SEQUENCE(1,LEN(AE40)),1)))+2</x:f>
        <x:v>2</x:v>
      </x:c>
      <x:c r="AG40" s="31" cm="1">
        <x:f t="array" ref="AG40">SUM(--($AG$9=MID(AC40,_xlfn.SEQUENCE(1,LEN(AC40)),1)))</x:f>
        <x:v>1</x:v>
      </x:c>
      <x:c r="AH40" s="31"/>
      <x:c r="AI40" s="31"/>
      <x:c r="AJ40" s="31"/>
      <x:c r="AK40" s="31"/>
      <x:c r="AL40" s="31" t="b">
        <x:f t="shared" si="6"/>
        <x:v>0</x:v>
      </x:c>
      <x:c r="AM40" s="31" t="b">
        <x:f>_xlfn.XLOOKUP(G40,'Birthday Case Assumptions'!$I$6:$I$371,'Birthday Case Assumptions'!$J$6:$J$371)="Yes"</x:f>
        <x:v>0</x:v>
      </x:c>
      <x:c r="AN40" s="31" t="b">
        <x:f t="shared" si="12"/>
        <x:v>0</x:v>
      </x:c>
      <x:c r="AO40" s="31">
        <x:f t="shared" si="13"/>
        <x:v>0</x:v>
      </x:c>
      <x:c r="AP40" s="31"/>
      <x:c r="AQ40" s="31"/>
      <x:c r="AR40" s="31"/>
      <x:c r="AS40" s="31"/>
      <x:c r="AT40" s="31"/>
      <x:c r="AU40" s="21">
        <x:v>45321</x:v>
      </x:c>
      <x:c r="AV40" s="31" t="str">
        <x:v>Yes</x:v>
      </x:c>
      <x:c r="AW40" s="31" cm="1">
        <x:f t="array" ref="AW40">IFERROR(_xlfn.XLOOKUP(AU40,_xlfn.ANCHORARRAY($M$11),_xlfn.ANCHORARRAY($N$11)),0)</x:f>
        <x:v>6</x:v>
      </x:c>
      <x:c r="AX40" s="31"/>
      <x:c r="AY40" s="21">
        <x:v>45342</x:v>
      </x:c>
      <x:c r="AZ40" s="31">
        <x:f t="shared" si="18"/>
        <x:v>4</x:v>
      </x:c>
      <x:c r="BA40" s="31">
        <x:f t="shared" si="15"/>
        <x:v>1</x:v>
      </x:c>
      <x:c r="BB40" s="31">
        <x:f t="shared" si="16"/>
        <x:v>32</x:v>
      </x:c>
    </x:row>
    <x:row r="41" spans="2:54" x14ac:dyDescent="0.35">
      <x:c r="B41" s="21">
        <x:v>37451</x:v>
      </x:c>
      <x:c r="C41" s="31">
        <x:f t="shared" si="0"/>
        <x:v>14</x:v>
      </x:c>
      <x:c r="D41" s="31">
        <x:f t="shared" si="1"/>
        <x:v>7</x:v>
      </x:c>
      <x:c r="E41" s="31">
        <x:f t="shared" si="2"/>
        <x:v>2002</x:v>
      </x:c>
      <x:c r="F41" s="31">
        <x:f t="shared" si="3"/>
        <x:v>1</x:v>
      </x:c>
      <x:c r="G41" s="21">
        <x:f t="shared" si="7"/>
        <x:v>45487</x:v>
      </x:c>
      <x:c r="H41" s="32">
        <x:f t="shared" si="8"/>
        <x:v>7841</x:v>
      </x:c>
      <x:c r="L41" s="25"/>
      <x:c r="M41" s="21">
        <x:v>45322</x:v>
      </x:c>
      <x:c r="N41" s="31">
        <x:v>4</x:v>
      </x:c>
      <x:c r="O41" s="31"/>
      <x:c r="P41" s="21">
        <x:v>45322</x:v>
      </x:c>
      <x:c r="Q41" s="31">
        <x:v>31</x:v>
      </x:c>
      <x:c r="R41" s="31"/>
      <x:c r="S41" s="31" t="str">
        <x:v>Fang Meng #13451294 1R</x:v>
      </x:c>
      <x:c r="T41" s="31" t="str" cm="1">
        <x:f t="array" ref="T41:U41">_xlfn.TEXTSPLIT(S41," #")</x:f>
        <x:v>Fang Meng</x:v>
      </x:c>
      <x:c r="U41" s="31" t="str">
        <x:v>13451294 1R</x:v>
      </x:c>
      <x:c r="V41" s="31" t="str">
        <x:f t="shared" si="9"/>
        <x:v>1R</x:v>
      </x:c>
      <x:c r="W41" s="31">
        <x:f t="shared" si="10"/>
        <x:v>13451294</x:v>
      </x:c>
      <x:c r="X41" s="31">
        <x:f t="shared" si="17"/>
        <x:v>0</x:v>
      </x:c>
      <x:c r="Y41" s="31"/>
      <x:c r="Z41" s="31"/>
      <x:c r="AA41" s="31"/>
      <x:c r="AB41" s="31"/>
      <x:c r="AC41" s="31" t="str">
        <x:f t="shared" si="4"/>
        <x:v>Fang</x:v>
      </x:c>
      <x:c r="AD41" s="31" t="str">
        <x:f t="shared" si="11"/>
        <x:v>F</x:v>
      </x:c>
      <x:c r="AE41" s="31" t="str">
        <x:f t="shared" si="5"/>
        <x:v>Meng</x:v>
      </x:c>
      <x:c r="AF41" s="31" cm="1">
        <x:f t="array" ref="AF41">SUM(--(" "=MID(AE41,_xlfn.SEQUENCE(1,LEN(AE41)),1)))+2</x:f>
        <x:v>2</x:v>
      </x:c>
      <x:c r="AG41" s="31" cm="1">
        <x:f t="array" ref="AG41">SUM(--($AG$9=MID(AC41,_xlfn.SEQUENCE(1,LEN(AC41)),1)))</x:f>
        <x:v>1</x:v>
      </x:c>
      <x:c r="AH41" s="31"/>
      <x:c r="AI41" s="31"/>
      <x:c r="AJ41" s="31"/>
      <x:c r="AK41" s="31"/>
      <x:c r="AL41" s="31" t="b">
        <x:f t="shared" si="6"/>
        <x:v>0</x:v>
      </x:c>
      <x:c r="AM41" s="31" t="b">
        <x:f>_xlfn.XLOOKUP(G41,'Birthday Case Assumptions'!$I$6:$I$371,'Birthday Case Assumptions'!$J$6:$J$371)="Yes"</x:f>
        <x:v>0</x:v>
      </x:c>
      <x:c r="AN41" s="31" t="b">
        <x:f t="shared" si="12"/>
        <x:v>0</x:v>
      </x:c>
      <x:c r="AO41" s="31">
        <x:f t="shared" si="13"/>
        <x:v>0</x:v>
      </x:c>
      <x:c r="AP41" s="31"/>
      <x:c r="AQ41" s="31"/>
      <x:c r="AR41" s="31"/>
      <x:c r="AS41" s="31"/>
      <x:c r="AT41" s="31"/>
      <x:c r="AU41" s="21">
        <x:v>45322</x:v>
      </x:c>
      <x:c r="AV41" s="31" t="str">
        <x:v>Yes</x:v>
      </x:c>
      <x:c r="AW41" s="31" cm="1">
        <x:f t="array" ref="AW41">IFERROR(_xlfn.XLOOKUP(AU41,_xlfn.ANCHORARRAY($M$11),_xlfn.ANCHORARRAY($N$11)),0)</x:f>
        <x:v>4</x:v>
      </x:c>
      <x:c r="AX41" s="31"/>
      <x:c r="AY41" s="21">
        <x:v>45343</x:v>
      </x:c>
      <x:c r="AZ41" s="31">
        <x:f t="shared" si="18"/>
        <x:v>4</x:v>
      </x:c>
      <x:c r="BA41" s="31">
        <x:f t="shared" si="15"/>
        <x:v>1</x:v>
      </x:c>
      <x:c r="BB41" s="31">
        <x:f t="shared" si="16"/>
        <x:v>32</x:v>
      </x:c>
    </x:row>
    <x:row r="42" spans="2:54" x14ac:dyDescent="0.35">
      <x:c r="B42" s="21">
        <x:v>38233</x:v>
      </x:c>
      <x:c r="C42" s="31">
        <x:f t="shared" si="0"/>
        <x:v>3</x:v>
      </x:c>
      <x:c r="D42" s="31">
        <x:f t="shared" si="1"/>
        <x:v>9</x:v>
      </x:c>
      <x:c r="E42" s="31">
        <x:f t="shared" si="2"/>
        <x:v>2004</x:v>
      </x:c>
      <x:c r="F42" s="31">
        <x:f t="shared" si="3"/>
        <x:v>6</x:v>
      </x:c>
      <x:c r="G42" s="21">
        <x:f t="shared" si="7"/>
        <x:v>45538</x:v>
      </x:c>
      <x:c r="H42" s="32">
        <x:f t="shared" si="8"/>
        <x:v>7059</x:v>
      </x:c>
      <x:c r="L42" s="25"/>
      <x:c r="M42" s="21">
        <x:v>45323</x:v>
      </x:c>
      <x:c r="N42" s="31">
        <x:v>9</x:v>
      </x:c>
      <x:c r="O42" s="31"/>
      <x:c r="P42" s="21">
        <x:v>45323</x:v>
      </x:c>
      <x:c r="Q42" s="31">
        <x:v>32</x:v>
      </x:c>
      <x:c r="R42" s="31"/>
      <x:c r="S42" s="31" t="str">
        <x:v>Carol Parker #13451295 2W</x:v>
      </x:c>
      <x:c r="T42" s="31" t="str" cm="1">
        <x:f t="array" ref="T42:U42">_xlfn.TEXTSPLIT(S42," #")</x:f>
        <x:v>Carol Parker</x:v>
      </x:c>
      <x:c r="U42" s="31" t="str">
        <x:v>13451295 2W</x:v>
      </x:c>
      <x:c r="V42" s="31" t="str">
        <x:f t="shared" si="9"/>
        <x:v>2W</x:v>
      </x:c>
      <x:c r="W42" s="31">
        <x:f t="shared" si="10"/>
        <x:v>13451295</x:v>
      </x:c>
      <x:c r="X42" s="31">
        <x:f t="shared" si="17"/>
        <x:v>1</x:v>
      </x:c>
      <x:c r="Y42" s="31"/>
      <x:c r="Z42" s="31"/>
      <x:c r="AA42" s="31"/>
      <x:c r="AB42" s="31"/>
      <x:c r="AC42" s="31" t="str">
        <x:f t="shared" si="4"/>
        <x:v>Carol</x:v>
      </x:c>
      <x:c r="AD42" s="31" t="str">
        <x:f t="shared" si="11"/>
        <x:v>C</x:v>
      </x:c>
      <x:c r="AE42" s="31" t="str">
        <x:f t="shared" si="5"/>
        <x:v>Parker</x:v>
      </x:c>
      <x:c r="AF42" s="31" cm="1">
        <x:f t="array" ref="AF42">SUM(--(" "=MID(AE42,_xlfn.SEQUENCE(1,LEN(AE42)),1)))+2</x:f>
        <x:v>2</x:v>
      </x:c>
      <x:c r="AG42" s="31" cm="1">
        <x:f t="array" ref="AG42">SUM(--($AG$9=MID(AC42,_xlfn.SEQUENCE(1,LEN(AC42)),1)))</x:f>
        <x:v>1</x:v>
      </x:c>
      <x:c r="AH42" s="31"/>
      <x:c r="AI42" s="31"/>
      <x:c r="AJ42" s="31"/>
      <x:c r="AK42" s="31"/>
      <x:c r="AL42" s="31" t="b">
        <x:f t="shared" si="6"/>
        <x:v>0</x:v>
      </x:c>
      <x:c r="AM42" s="31" t="b">
        <x:f>_xlfn.XLOOKUP(G42,'Birthday Case Assumptions'!$I$6:$I$371,'Birthday Case Assumptions'!$J$6:$J$371)="Yes"</x:f>
        <x:v>1</x:v>
      </x:c>
      <x:c r="AN42" s="31" t="b">
        <x:f t="shared" si="12"/>
        <x:v>0</x:v>
      </x:c>
      <x:c r="AO42" s="31">
        <x:f t="shared" si="13"/>
        <x:v>0</x:v>
      </x:c>
      <x:c r="AP42" s="31"/>
      <x:c r="AQ42" s="31"/>
      <x:c r="AR42" s="31"/>
      <x:c r="AS42" s="31"/>
      <x:c r="AT42" s="31"/>
      <x:c r="AU42" s="21">
        <x:v>45323</x:v>
      </x:c>
      <x:c r="AV42" s="31" t="str">
        <x:v>Yes</x:v>
      </x:c>
      <x:c r="AW42" s="31" cm="1">
        <x:f t="array" ref="AW42">IFERROR(_xlfn.XLOOKUP(AU42,_xlfn.ANCHORARRAY($M$11),_xlfn.ANCHORARRAY($N$11)),0)</x:f>
        <x:v>9</x:v>
      </x:c>
      <x:c r="AX42" s="31"/>
      <x:c r="AY42" s="21">
        <x:v>45344</x:v>
      </x:c>
      <x:c r="AZ42" s="31">
        <x:f t="shared" si="18"/>
        <x:v>6</x:v>
      </x:c>
      <x:c r="BA42" s="31">
        <x:f t="shared" si="15"/>
        <x:v>1</x:v>
      </x:c>
      <x:c r="BB42" s="31">
        <x:f t="shared" si="16"/>
        <x:v>38</x:v>
      </x:c>
    </x:row>
    <x:row r="43" spans="2:54" x14ac:dyDescent="0.35">
      <x:c r="B43" s="21">
        <x:v>37948</x:v>
      </x:c>
      <x:c r="C43" s="31">
        <x:f t="shared" si="0"/>
        <x:v>23</x:v>
      </x:c>
      <x:c r="D43" s="31">
        <x:f t="shared" si="1"/>
        <x:v>11</x:v>
      </x:c>
      <x:c r="E43" s="31">
        <x:f t="shared" si="2"/>
        <x:v>2003</x:v>
      </x:c>
      <x:c r="F43" s="31">
        <x:f t="shared" si="3"/>
        <x:v>1</x:v>
      </x:c>
      <x:c r="G43" s="21">
        <x:f t="shared" si="7"/>
        <x:v>45619</x:v>
      </x:c>
      <x:c r="H43" s="32">
        <x:f t="shared" si="8"/>
        <x:v>7344</x:v>
      </x:c>
      <x:c r="L43" s="25"/>
      <x:c r="M43" s="21">
        <x:v>45324</x:v>
      </x:c>
      <x:c r="N43" s="31">
        <x:v>5</x:v>
      </x:c>
      <x:c r="O43" s="31"/>
      <x:c r="P43" s="21">
        <x:v>45324</x:v>
      </x:c>
      <x:c r="Q43" s="31">
        <x:v>33</x:v>
      </x:c>
      <x:c r="R43" s="31"/>
      <x:c r="S43" s="31" t="str">
        <x:v>Meng Chen #13451298 1T</x:v>
      </x:c>
      <x:c r="T43" s="31" t="str" cm="1">
        <x:f t="array" ref="T43:U43">_xlfn.TEXTSPLIT(S43," #")</x:f>
        <x:v>Meng Chen</x:v>
      </x:c>
      <x:c r="U43" s="31" t="str">
        <x:v>13451298 1T</x:v>
      </x:c>
      <x:c r="V43" s="31" t="str">
        <x:f t="shared" si="9"/>
        <x:v>1T</x:v>
      </x:c>
      <x:c r="W43" s="31">
        <x:f t="shared" si="10"/>
        <x:v>13451298</x:v>
      </x:c>
      <x:c r="X43" s="31">
        <x:f t="shared" si="17"/>
        <x:v>0</x:v>
      </x:c>
      <x:c r="Y43" s="31"/>
      <x:c r="Z43" s="31"/>
      <x:c r="AA43" s="31"/>
      <x:c r="AB43" s="31"/>
      <x:c r="AC43" s="31" t="str">
        <x:f t="shared" si="4"/>
        <x:v>Meng</x:v>
      </x:c>
      <x:c r="AD43" s="31" t="str">
        <x:f t="shared" si="11"/>
        <x:v>M</x:v>
      </x:c>
      <x:c r="AE43" s="31" t="str">
        <x:f t="shared" si="5"/>
        <x:v>Chen</x:v>
      </x:c>
      <x:c r="AF43" s="31" cm="1">
        <x:f t="array" ref="AF43">SUM(--(" "=MID(AE43,_xlfn.SEQUENCE(1,LEN(AE43)),1)))+2</x:f>
        <x:v>2</x:v>
      </x:c>
      <x:c r="AG43" s="31" cm="1">
        <x:f t="array" ref="AG43">SUM(--($AG$9=MID(AC43,_xlfn.SEQUENCE(1,LEN(AC43)),1)))</x:f>
        <x:v>0</x:v>
      </x:c>
      <x:c r="AH43" s="31"/>
      <x:c r="AI43" s="31"/>
      <x:c r="AJ43" s="31"/>
      <x:c r="AK43" s="31"/>
      <x:c r="AL43" s="31" t="b">
        <x:f t="shared" si="6"/>
        <x:v>0</x:v>
      </x:c>
      <x:c r="AM43" s="31" t="b">
        <x:f>_xlfn.XLOOKUP(G43,'Birthday Case Assumptions'!$I$6:$I$371,'Birthday Case Assumptions'!$J$6:$J$371)="Yes"</x:f>
        <x:v>0</x:v>
      </x:c>
      <x:c r="AN43" s="31" t="b">
        <x:f t="shared" si="12"/>
        <x:v>0</x:v>
      </x:c>
      <x:c r="AO43" s="31">
        <x:f t="shared" si="13"/>
        <x:v>0</x:v>
      </x:c>
      <x:c r="AP43" s="31"/>
      <x:c r="AQ43" s="31"/>
      <x:c r="AR43" s="31"/>
      <x:c r="AS43" s="31"/>
      <x:c r="AT43" s="31"/>
      <x:c r="AU43" s="21">
        <x:v>45324</x:v>
      </x:c>
      <x:c r="AV43" s="31" t="str">
        <x:v>Yes</x:v>
      </x:c>
      <x:c r="AW43" s="31" cm="1">
        <x:f t="array" ref="AW43">IFERROR(_xlfn.XLOOKUP(AU43,_xlfn.ANCHORARRAY($M$11),_xlfn.ANCHORARRAY($N$11)),0)</x:f>
        <x:v>5</x:v>
      </x:c>
      <x:c r="AX43" s="31"/>
      <x:c r="AY43" s="21">
        <x:v>45345</x:v>
      </x:c>
      <x:c r="AZ43" s="31">
        <x:f t="shared" si="18"/>
        <x:v>13</x:v>
      </x:c>
      <x:c r="BA43" s="31">
        <x:f t="shared" si="15"/>
        <x:v>1</x:v>
      </x:c>
      <x:c r="BB43" s="31">
        <x:f t="shared" si="16"/>
        <x:v>59</x:v>
      </x:c>
    </x:row>
    <x:row r="44" spans="2:54" x14ac:dyDescent="0.35">
      <x:c r="B44" s="21">
        <x:v>37453</x:v>
      </x:c>
      <x:c r="C44" s="31">
        <x:f t="shared" si="0"/>
        <x:v>16</x:v>
      </x:c>
      <x:c r="D44" s="31">
        <x:f t="shared" si="1"/>
        <x:v>7</x:v>
      </x:c>
      <x:c r="E44" s="31">
        <x:f t="shared" si="2"/>
        <x:v>2002</x:v>
      </x:c>
      <x:c r="F44" s="31">
        <x:f t="shared" si="3"/>
        <x:v>3</x:v>
      </x:c>
      <x:c r="G44" s="21">
        <x:f t="shared" si="7"/>
        <x:v>45489</x:v>
      </x:c>
      <x:c r="H44" s="32">
        <x:f t="shared" si="8"/>
        <x:v>7839</x:v>
      </x:c>
      <x:c r="L44" s="25"/>
      <x:c r="M44" s="21">
        <x:v>45325</x:v>
      </x:c>
      <x:c r="N44" s="31">
        <x:v>5</x:v>
      </x:c>
      <x:c r="O44" s="31"/>
      <x:c r="P44" s="21">
        <x:v>45325</x:v>
      </x:c>
      <x:c r="Q44" s="31">
        <x:v>34</x:v>
      </x:c>
      <x:c r="R44" s="31"/>
      <x:c r="S44" s="31" t="str">
        <x:v>Noha Hamed #13451299 1R</x:v>
      </x:c>
      <x:c r="T44" s="31" t="str" cm="1">
        <x:f t="array" ref="T44:U44">_xlfn.TEXTSPLIT(S44," #")</x:f>
        <x:v>Noha Hamed</x:v>
      </x:c>
      <x:c r="U44" s="31" t="str">
        <x:v>13451299 1R</x:v>
      </x:c>
      <x:c r="V44" s="31" t="str">
        <x:f t="shared" si="9"/>
        <x:v>1R</x:v>
      </x:c>
      <x:c r="W44" s="31">
        <x:f t="shared" si="10"/>
        <x:v>13451299</x:v>
      </x:c>
      <x:c r="X44" s="31">
        <x:f t="shared" si="17"/>
        <x:v>1</x:v>
      </x:c>
      <x:c r="Y44" s="31"/>
      <x:c r="Z44" s="31"/>
      <x:c r="AA44" s="31"/>
      <x:c r="AB44" s="31"/>
      <x:c r="AC44" s="31" t="str">
        <x:f t="shared" si="4"/>
        <x:v>Noha</x:v>
      </x:c>
      <x:c r="AD44" s="31" t="str">
        <x:f t="shared" si="11"/>
        <x:v>N</x:v>
      </x:c>
      <x:c r="AE44" s="31" t="str">
        <x:f t="shared" si="5"/>
        <x:v>Hamed</x:v>
      </x:c>
      <x:c r="AF44" s="31" cm="1">
        <x:f t="array" ref="AF44">SUM(--(" "=MID(AE44,_xlfn.SEQUENCE(1,LEN(AE44)),1)))+2</x:f>
        <x:v>2</x:v>
      </x:c>
      <x:c r="AG44" s="31" cm="1">
        <x:f t="array" ref="AG44">SUM(--($AG$9=MID(AC44,_xlfn.SEQUENCE(1,LEN(AC44)),1)))</x:f>
        <x:v>1</x:v>
      </x:c>
      <x:c r="AH44" s="31"/>
      <x:c r="AI44" s="31"/>
      <x:c r="AJ44" s="31"/>
      <x:c r="AK44" s="31"/>
      <x:c r="AL44" s="31" t="b">
        <x:f t="shared" si="6"/>
        <x:v>0</x:v>
      </x:c>
      <x:c r="AM44" s="31" t="b">
        <x:f>_xlfn.XLOOKUP(G44,'Birthday Case Assumptions'!$I$6:$I$371,'Birthday Case Assumptions'!$J$6:$J$371)="Yes"</x:f>
        <x:v>0</x:v>
      </x:c>
      <x:c r="AN44" s="31" t="b">
        <x:f t="shared" si="12"/>
        <x:v>0</x:v>
      </x:c>
      <x:c r="AO44" s="31">
        <x:f t="shared" si="13"/>
        <x:v>0</x:v>
      </x:c>
      <x:c r="AP44" s="31"/>
      <x:c r="AQ44" s="31"/>
      <x:c r="AR44" s="31"/>
      <x:c r="AS44" s="31"/>
      <x:c r="AT44" s="31"/>
      <x:c r="AU44" s="21">
        <x:v>45325</x:v>
      </x:c>
      <x:c r="AV44" s="31" t="str">
        <x:v>No</x:v>
      </x:c>
      <x:c r="AW44" s="31" cm="1">
        <x:f t="array" ref="AW44">IFERROR(_xlfn.XLOOKUP(AU44,_xlfn.ANCHORARRAY($M$11),_xlfn.ANCHORARRAY($N$11)),0)</x:f>
        <x:v>5</x:v>
      </x:c>
      <x:c r="AX44" s="31"/>
      <x:c r="AY44" s="21">
        <x:v>45348</x:v>
      </x:c>
      <x:c r="AZ44" s="31">
        <x:f t="shared" si="18"/>
        <x:v>2</x:v>
      </x:c>
      <x:c r="BA44" s="31">
        <x:f t="shared" si="15"/>
        <x:v>1</x:v>
      </x:c>
      <x:c r="BB44" s="31">
        <x:f t="shared" si="16"/>
        <x:v>26</x:v>
      </x:c>
    </x:row>
    <x:row r="45" spans="2:54" x14ac:dyDescent="0.35">
      <x:c r="B45" s="21">
        <x:v>37738</x:v>
      </x:c>
      <x:c r="C45" s="31">
        <x:f t="shared" si="0"/>
        <x:v>27</x:v>
      </x:c>
      <x:c r="D45" s="31">
        <x:f t="shared" si="1"/>
        <x:v>4</x:v>
      </x:c>
      <x:c r="E45" s="31">
        <x:f t="shared" si="2"/>
        <x:v>2003</x:v>
      </x:c>
      <x:c r="F45" s="31">
        <x:f t="shared" si="3"/>
        <x:v>1</x:v>
      </x:c>
      <x:c r="G45" s="21">
        <x:f t="shared" si="7"/>
        <x:v>45409</x:v>
      </x:c>
      <x:c r="H45" s="32">
        <x:f t="shared" si="8"/>
        <x:v>7554</x:v>
      </x:c>
      <x:c r="L45" s="25"/>
      <x:c r="M45" s="21">
        <x:v>45326</x:v>
      </x:c>
      <x:c r="N45" s="31">
        <x:v>2</x:v>
      </x:c>
      <x:c r="O45" s="31"/>
      <x:c r="P45" s="21">
        <x:v>45326</x:v>
      </x:c>
      <x:c r="Q45" s="31">
        <x:v>35</x:v>
      </x:c>
      <x:c r="R45" s="31"/>
      <x:c r="S45" s="31" t="str">
        <x:v>Aaron Morris #13451300 2R</x:v>
      </x:c>
      <x:c r="T45" s="31" t="str" cm="1">
        <x:f t="array" ref="T45:U45">_xlfn.TEXTSPLIT(S45," #")</x:f>
        <x:v>Aaron Morris</x:v>
      </x:c>
      <x:c r="U45" s="31" t="str">
        <x:v>13451300 2R</x:v>
      </x:c>
      <x:c r="V45" s="31" t="str">
        <x:f t="shared" si="9"/>
        <x:v>2R</x:v>
      </x:c>
      <x:c r="W45" s="31">
        <x:f t="shared" si="10"/>
        <x:v>13451300</x:v>
      </x:c>
      <x:c r="X45" s="31">
        <x:f t="shared" si="17"/>
        <x:v>2</x:v>
      </x:c>
      <x:c r="Y45" s="31"/>
      <x:c r="Z45" s="31"/>
      <x:c r="AA45" s="31"/>
      <x:c r="AB45" s="31"/>
      <x:c r="AC45" s="31" t="str">
        <x:f t="shared" si="4"/>
        <x:v>Aaron</x:v>
      </x:c>
      <x:c r="AD45" s="31" t="str">
        <x:f t="shared" si="11"/>
        <x:v>A</x:v>
      </x:c>
      <x:c r="AE45" s="31" t="str">
        <x:f t="shared" si="5"/>
        <x:v>Morris</x:v>
      </x:c>
      <x:c r="AF45" s="31" cm="1">
        <x:f t="array" ref="AF45">SUM(--(" "=MID(AE45,_xlfn.SEQUENCE(1,LEN(AE45)),1)))+2</x:f>
        <x:v>2</x:v>
      </x:c>
      <x:c r="AG45" s="31" cm="1">
        <x:f t="array" ref="AG45">SUM(--($AG$9=MID(AC45,_xlfn.SEQUENCE(1,LEN(AC45)),1)))</x:f>
        <x:v>2</x:v>
      </x:c>
      <x:c r="AH45" s="31"/>
      <x:c r="AI45" s="31"/>
      <x:c r="AJ45" s="31"/>
      <x:c r="AK45" s="31"/>
      <x:c r="AL45" s="31" t="b">
        <x:f t="shared" si="6"/>
        <x:v>0</x:v>
      </x:c>
      <x:c r="AM45" s="31" t="b">
        <x:f>_xlfn.XLOOKUP(G45,'Birthday Case Assumptions'!$I$6:$I$371,'Birthday Case Assumptions'!$J$6:$J$371)="Yes"</x:f>
        <x:v>0</x:v>
      </x:c>
      <x:c r="AN45" s="31" t="b">
        <x:f t="shared" si="12"/>
        <x:v>0</x:v>
      </x:c>
      <x:c r="AO45" s="31">
        <x:f t="shared" si="13"/>
        <x:v>0</x:v>
      </x:c>
      <x:c r="AP45" s="31"/>
      <x:c r="AQ45" s="31"/>
      <x:c r="AR45" s="31"/>
      <x:c r="AS45" s="31"/>
      <x:c r="AT45" s="31"/>
      <x:c r="AU45" s="21">
        <x:v>45326</x:v>
      </x:c>
      <x:c r="AV45" s="31" t="str">
        <x:v>No</x:v>
      </x:c>
      <x:c r="AW45" s="31" cm="1">
        <x:f t="array" ref="AW45">IFERROR(_xlfn.XLOOKUP(AU45,_xlfn.ANCHORARRAY($M$11),_xlfn.ANCHORARRAY($N$11)),0)</x:f>
        <x:v>2</x:v>
      </x:c>
      <x:c r="AX45" s="31"/>
      <x:c r="AY45" s="21">
        <x:v>45349</x:v>
      </x:c>
      <x:c r="AZ45" s="31">
        <x:f t="shared" si="18"/>
        <x:v>2</x:v>
      </x:c>
      <x:c r="BA45" s="31">
        <x:f t="shared" si="15"/>
        <x:v>1</x:v>
      </x:c>
      <x:c r="BB45" s="31">
        <x:f t="shared" si="16"/>
        <x:v>26</x:v>
      </x:c>
    </x:row>
    <x:row r="46" spans="2:54" x14ac:dyDescent="0.35">
      <x:c r="B46" s="21">
        <x:v>36944</x:v>
      </x:c>
      <x:c r="C46" s="31">
        <x:f t="shared" si="0"/>
        <x:v>22</x:v>
      </x:c>
      <x:c r="D46" s="31">
        <x:f t="shared" si="1"/>
        <x:v>2</x:v>
      </x:c>
      <x:c r="E46" s="31">
        <x:f t="shared" si="2"/>
        <x:v>2001</x:v>
      </x:c>
      <x:c r="F46" s="31">
        <x:f t="shared" si="3"/>
        <x:v>5</x:v>
      </x:c>
      <x:c r="G46" s="21">
        <x:f t="shared" si="7"/>
        <x:v>45344</x:v>
      </x:c>
      <x:c r="H46" s="32">
        <x:f t="shared" si="8"/>
        <x:v>8348</x:v>
      </x:c>
      <x:c r="L46" s="25"/>
      <x:c r="M46" s="21">
        <x:v>45327</x:v>
      </x:c>
      <x:c r="N46" s="31">
        <x:v>5</x:v>
      </x:c>
      <x:c r="O46" s="31"/>
      <x:c r="P46" s="21">
        <x:v>45327</x:v>
      </x:c>
      <x:c r="Q46" s="31">
        <x:v>36</x:v>
      </x:c>
      <x:c r="R46" s="31"/>
      <x:c r="S46" s="31" t="str">
        <x:v>Ghada Ismail #13451303 2T</x:v>
      </x:c>
      <x:c r="T46" s="31" t="str" cm="1">
        <x:f t="array" ref="T46:U46">_xlfn.TEXTSPLIT(S46," #")</x:f>
        <x:v>Ghada Ismail</x:v>
      </x:c>
      <x:c r="U46" s="31" t="str">
        <x:v>13451303 2T</x:v>
      </x:c>
      <x:c r="V46" s="31" t="str">
        <x:f t="shared" si="9"/>
        <x:v>2T</x:v>
      </x:c>
      <x:c r="W46" s="31">
        <x:f t="shared" si="10"/>
        <x:v>13451303</x:v>
      </x:c>
      <x:c r="X46" s="31">
        <x:f t="shared" si="17"/>
        <x:v>0</x:v>
      </x:c>
      <x:c r="Y46" s="31"/>
      <x:c r="Z46" s="31"/>
      <x:c r="AA46" s="31"/>
      <x:c r="AB46" s="31"/>
      <x:c r="AC46" s="31" t="str">
        <x:f t="shared" si="4"/>
        <x:v>Ghada</x:v>
      </x:c>
      <x:c r="AD46" s="31" t="str">
        <x:f t="shared" si="11"/>
        <x:v>G</x:v>
      </x:c>
      <x:c r="AE46" s="31" t="str">
        <x:f t="shared" si="5"/>
        <x:v>Ismail</x:v>
      </x:c>
      <x:c r="AF46" s="31" cm="1">
        <x:f t="array" ref="AF46">SUM(--(" "=MID(AE46,_xlfn.SEQUENCE(1,LEN(AE46)),1)))+2</x:f>
        <x:v>2</x:v>
      </x:c>
      <x:c r="AG46" s="31" cm="1">
        <x:f t="array" ref="AG46">SUM(--($AG$9=MID(AC46,_xlfn.SEQUENCE(1,LEN(AC46)),1)))</x:f>
        <x:v>2</x:v>
      </x:c>
      <x:c r="AH46" s="31"/>
      <x:c r="AI46" s="31"/>
      <x:c r="AJ46" s="31"/>
      <x:c r="AK46" s="31"/>
      <x:c r="AL46" s="31" t="b">
        <x:f t="shared" si="6"/>
        <x:v>0</x:v>
      </x:c>
      <x:c r="AM46" s="31" t="b">
        <x:f>_xlfn.XLOOKUP(G46,'Birthday Case Assumptions'!$I$6:$I$371,'Birthday Case Assumptions'!$J$6:$J$371)="Yes"</x:f>
        <x:v>1</x:v>
      </x:c>
      <x:c r="AN46" s="31" t="b">
        <x:f t="shared" si="12"/>
        <x:v>0</x:v>
      </x:c>
      <x:c r="AO46" s="31">
        <x:f t="shared" si="13"/>
        <x:v>0</x:v>
      </x:c>
      <x:c r="AP46" s="31"/>
      <x:c r="AQ46" s="31"/>
      <x:c r="AR46" s="31"/>
      <x:c r="AS46" s="31"/>
      <x:c r="AT46" s="31"/>
      <x:c r="AU46" s="21">
        <x:v>45327</x:v>
      </x:c>
      <x:c r="AV46" s="31" t="str">
        <x:v>Yes</x:v>
      </x:c>
      <x:c r="AW46" s="31" cm="1">
        <x:f t="array" ref="AW46">IFERROR(_xlfn.XLOOKUP(AU46,_xlfn.ANCHORARRAY($M$11),_xlfn.ANCHORARRAY($N$11)),0)</x:f>
        <x:v>5</x:v>
      </x:c>
      <x:c r="AX46" s="31"/>
      <x:c r="AY46" s="21">
        <x:v>45350</x:v>
      </x:c>
      <x:c r="AZ46" s="31">
        <x:f t="shared" si="18"/>
        <x:v>2</x:v>
      </x:c>
      <x:c r="BA46" s="31">
        <x:f t="shared" si="15"/>
        <x:v>1</x:v>
      </x:c>
      <x:c r="BB46" s="31">
        <x:f t="shared" si="16"/>
        <x:v>26</x:v>
      </x:c>
    </x:row>
    <x:row r="47" spans="2:54" x14ac:dyDescent="0.35">
      <x:c r="B47" s="21">
        <x:v>38187</x:v>
      </x:c>
      <x:c r="C47" s="31">
        <x:f t="shared" si="0"/>
        <x:v>19</x:v>
      </x:c>
      <x:c r="D47" s="31">
        <x:f t="shared" si="1"/>
        <x:v>7</x:v>
      </x:c>
      <x:c r="E47" s="31">
        <x:f t="shared" si="2"/>
        <x:v>2004</x:v>
      </x:c>
      <x:c r="F47" s="31">
        <x:f t="shared" si="3"/>
        <x:v>2</x:v>
      </x:c>
      <x:c r="G47" s="21">
        <x:f t="shared" si="7"/>
        <x:v>45492</x:v>
      </x:c>
      <x:c r="H47" s="32">
        <x:f t="shared" si="8"/>
        <x:v>7105</x:v>
      </x:c>
      <x:c r="L47" s="25"/>
      <x:c r="M47" s="21">
        <x:v>45328</x:v>
      </x:c>
      <x:c r="N47" s="31">
        <x:v>5</x:v>
      </x:c>
      <x:c r="O47" s="31"/>
      <x:c r="P47" s="21">
        <x:v>45328</x:v>
      </x:c>
      <x:c r="Q47" s="31">
        <x:v>37</x:v>
      </x:c>
      <x:c r="R47" s="31"/>
      <x:c r="S47" s="31" t="str">
        <x:v>Liang Yan #13451305 2M</x:v>
      </x:c>
      <x:c r="T47" s="31" t="str" cm="1">
        <x:f t="array" ref="T47:U47">_xlfn.TEXTSPLIT(S47," #")</x:f>
        <x:v>Liang Yan</x:v>
      </x:c>
      <x:c r="U47" s="31" t="str">
        <x:v>13451305 2M</x:v>
      </x:c>
      <x:c r="V47" s="31" t="str">
        <x:f t="shared" si="9"/>
        <x:v>2M</x:v>
      </x:c>
      <x:c r="W47" s="31">
        <x:f t="shared" si="10"/>
        <x:v>13451305</x:v>
      </x:c>
      <x:c r="X47" s="31">
        <x:f t="shared" si="17"/>
        <x:v>0</x:v>
      </x:c>
      <x:c r="Y47" s="31"/>
      <x:c r="Z47" s="31"/>
      <x:c r="AA47" s="31"/>
      <x:c r="AB47" s="31"/>
      <x:c r="AC47" s="31" t="str">
        <x:f t="shared" si="4"/>
        <x:v>Liang</x:v>
      </x:c>
      <x:c r="AD47" s="31" t="str">
        <x:f t="shared" si="11"/>
        <x:v>L</x:v>
      </x:c>
      <x:c r="AE47" s="31" t="str">
        <x:f t="shared" si="5"/>
        <x:v>Yan</x:v>
      </x:c>
      <x:c r="AF47" s="31" cm="1">
        <x:f t="array" ref="AF47">SUM(--(" "=MID(AE47,_xlfn.SEQUENCE(1,LEN(AE47)),1)))+2</x:f>
        <x:v>2</x:v>
      </x:c>
      <x:c r="AG47" s="31" cm="1">
        <x:f t="array" ref="AG47">SUM(--($AG$9=MID(AC47,_xlfn.SEQUENCE(1,LEN(AC47)),1)))</x:f>
        <x:v>1</x:v>
      </x:c>
      <x:c r="AH47" s="31"/>
      <x:c r="AI47" s="31"/>
      <x:c r="AJ47" s="31"/>
      <x:c r="AK47" s="31"/>
      <x:c r="AL47" s="31" t="b">
        <x:f t="shared" si="6"/>
        <x:v>0</x:v>
      </x:c>
      <x:c r="AM47" s="31" t="b">
        <x:f>_xlfn.XLOOKUP(G47,'Birthday Case Assumptions'!$I$6:$I$371,'Birthday Case Assumptions'!$J$6:$J$371)="Yes"</x:f>
        <x:v>0</x:v>
      </x:c>
      <x:c r="AN47" s="31" t="b">
        <x:f t="shared" si="12"/>
        <x:v>0</x:v>
      </x:c>
      <x:c r="AO47" s="31">
        <x:f t="shared" si="13"/>
        <x:v>0</x:v>
      </x:c>
      <x:c r="AP47" s="31"/>
      <x:c r="AQ47" s="31"/>
      <x:c r="AR47" s="31"/>
      <x:c r="AS47" s="31"/>
      <x:c r="AT47" s="31"/>
      <x:c r="AU47" s="21">
        <x:v>45328</x:v>
      </x:c>
      <x:c r="AV47" s="31" t="str">
        <x:v>Yes</x:v>
      </x:c>
      <x:c r="AW47" s="31" cm="1">
        <x:f t="array" ref="AW47">IFERROR(_xlfn.XLOOKUP(AU47,_xlfn.ANCHORARRAY($M$11),_xlfn.ANCHORARRAY($N$11)),0)</x:f>
        <x:v>5</x:v>
      </x:c>
      <x:c r="AX47" s="31"/>
      <x:c r="AY47" s="21">
        <x:v>45351</x:v>
      </x:c>
      <x:c r="AZ47" s="31">
        <x:f t="shared" si="18"/>
        <x:v>1</x:v>
      </x:c>
      <x:c r="BA47" s="31">
        <x:f t="shared" si="15"/>
        <x:v>1</x:v>
      </x:c>
      <x:c r="BB47" s="31">
        <x:f t="shared" si="16"/>
        <x:v>23</x:v>
      </x:c>
    </x:row>
    <x:row r="48" spans="2:54" x14ac:dyDescent="0.35">
      <x:c r="B48" s="21">
        <x:v>37143</x:v>
      </x:c>
      <x:c r="C48" s="31">
        <x:f t="shared" si="0"/>
        <x:v>9</x:v>
      </x:c>
      <x:c r="D48" s="31">
        <x:f t="shared" si="1"/>
        <x:v>9</x:v>
      </x:c>
      <x:c r="E48" s="31">
        <x:f t="shared" si="2"/>
        <x:v>2001</x:v>
      </x:c>
      <x:c r="F48" s="31">
        <x:f t="shared" si="3"/>
        <x:v>1</x:v>
      </x:c>
      <x:c r="G48" s="21">
        <x:f t="shared" si="7"/>
        <x:v>45544</x:v>
      </x:c>
      <x:c r="H48" s="32">
        <x:f t="shared" si="8"/>
        <x:v>8149</x:v>
      </x:c>
      <x:c r="L48" s="25"/>
      <x:c r="M48" s="21">
        <x:v>45329</x:v>
      </x:c>
      <x:c r="N48" s="31">
        <x:v>6</x:v>
      </x:c>
      <x:c r="O48" s="31"/>
      <x:c r="P48" s="21">
        <x:v>45329</x:v>
      </x:c>
      <x:c r="Q48" s="31">
        <x:v>38</x:v>
      </x:c>
      <x:c r="R48" s="31"/>
      <x:c r="S48" s="31" t="str">
        <x:v>Hamdi Hamdan #13451308 1T</x:v>
      </x:c>
      <x:c r="T48" s="31" t="str" cm="1">
        <x:f t="array" ref="T48:U48">_xlfn.TEXTSPLIT(S48," #")</x:f>
        <x:v>Hamdi Hamdan</x:v>
      </x:c>
      <x:c r="U48" s="31" t="str">
        <x:v>13451308 1T</x:v>
      </x:c>
      <x:c r="V48" s="31" t="str">
        <x:f t="shared" si="9"/>
        <x:v>1T</x:v>
      </x:c>
      <x:c r="W48" s="31">
        <x:f t="shared" si="10"/>
        <x:v>13451308</x:v>
      </x:c>
      <x:c r="X48" s="31">
        <x:f t="shared" si="17"/>
        <x:v>0</x:v>
      </x:c>
      <x:c r="Y48" s="31"/>
      <x:c r="Z48" s="31"/>
      <x:c r="AA48" s="31"/>
      <x:c r="AB48" s="31"/>
      <x:c r="AC48" s="31" t="str">
        <x:f t="shared" si="4"/>
        <x:v>Hamdi</x:v>
      </x:c>
      <x:c r="AD48" s="31" t="str">
        <x:f t="shared" si="11"/>
        <x:v>H</x:v>
      </x:c>
      <x:c r="AE48" s="31" t="str">
        <x:f t="shared" si="5"/>
        <x:v>Hamdan</x:v>
      </x:c>
      <x:c r="AF48" s="31" cm="1">
        <x:f t="array" ref="AF48">SUM(--(" "=MID(AE48,_xlfn.SEQUENCE(1,LEN(AE48)),1)))+2</x:f>
        <x:v>2</x:v>
      </x:c>
      <x:c r="AG48" s="31" cm="1">
        <x:f t="array" ref="AG48">SUM(--($AG$9=MID(AC48,_xlfn.SEQUENCE(1,LEN(AC48)),1)))</x:f>
        <x:v>1</x:v>
      </x:c>
      <x:c r="AH48" s="31"/>
      <x:c r="AI48" s="31"/>
      <x:c r="AJ48" s="31"/>
      <x:c r="AK48" s="31"/>
      <x:c r="AL48" s="31" t="b">
        <x:f t="shared" si="6"/>
        <x:v>1</x:v>
      </x:c>
      <x:c r="AM48" s="31" t="b">
        <x:f>_xlfn.XLOOKUP(G48,'Birthday Case Assumptions'!$I$6:$I$371,'Birthday Case Assumptions'!$J$6:$J$371)="Yes"</x:f>
        <x:v>1</x:v>
      </x:c>
      <x:c r="AN48" s="31" t="b">
        <x:f t="shared" si="12"/>
        <x:v>0</x:v>
      </x:c>
      <x:c r="AO48" s="31">
        <x:f t="shared" si="13"/>
        <x:v>0</x:v>
      </x:c>
      <x:c r="AP48" s="31"/>
      <x:c r="AQ48" s="31"/>
      <x:c r="AR48" s="31"/>
      <x:c r="AS48" s="31"/>
      <x:c r="AT48" s="31"/>
      <x:c r="AU48" s="21">
        <x:v>45329</x:v>
      </x:c>
      <x:c r="AV48" s="31" t="str">
        <x:v>Yes</x:v>
      </x:c>
      <x:c r="AW48" s="31" cm="1">
        <x:f t="array" ref="AW48">IFERROR(_xlfn.XLOOKUP(AU48,_xlfn.ANCHORARRAY($M$11),_xlfn.ANCHORARRAY($N$11)),0)</x:f>
        <x:v>6</x:v>
      </x:c>
      <x:c r="AX48" s="31"/>
      <x:c r="AY48" s="21">
        <x:v>45352</x:v>
      </x:c>
      <x:c r="AZ48" s="31">
        <x:f t="shared" si="18"/>
        <x:v>16</x:v>
      </x:c>
      <x:c r="BA48" s="31">
        <x:f t="shared" si="15"/>
        <x:v>1</x:v>
      </x:c>
      <x:c r="BB48" s="31">
        <x:f t="shared" si="16"/>
        <x:v>68</x:v>
      </x:c>
    </x:row>
    <x:row r="49" spans="2:54" x14ac:dyDescent="0.35">
      <x:c r="B49" s="21">
        <x:v>37038</x:v>
      </x:c>
      <x:c r="C49" s="31">
        <x:f t="shared" si="0"/>
        <x:v>27</x:v>
      </x:c>
      <x:c r="D49" s="31">
        <x:f t="shared" si="1"/>
        <x:v>5</x:v>
      </x:c>
      <x:c r="E49" s="31">
        <x:f t="shared" si="2"/>
        <x:v>2001</x:v>
      </x:c>
      <x:c r="F49" s="31">
        <x:f t="shared" si="3"/>
        <x:v>1</x:v>
      </x:c>
      <x:c r="G49" s="21">
        <x:f t="shared" si="7"/>
        <x:v>45439</x:v>
      </x:c>
      <x:c r="H49" s="32">
        <x:f t="shared" si="8"/>
        <x:v>8254</x:v>
      </x:c>
      <x:c r="L49" s="25"/>
      <x:c r="M49" s="21">
        <x:v>45330</x:v>
      </x:c>
      <x:c r="N49" s="31">
        <x:v>3</x:v>
      </x:c>
      <x:c r="O49" s="31"/>
      <x:c r="P49" s="21">
        <x:v>45330</x:v>
      </x:c>
      <x:c r="Q49" s="31">
        <x:v>39</x:v>
      </x:c>
      <x:c r="R49" s="31"/>
      <x:c r="S49" s="31" t="str">
        <x:v>Olivia Henry Mendoza #13451311 1W</x:v>
      </x:c>
      <x:c r="T49" s="31" t="str" cm="1">
        <x:f t="array" ref="T49:U49">_xlfn.TEXTSPLIT(S49," #")</x:f>
        <x:v>Olivia Henry Mendoza</x:v>
      </x:c>
      <x:c r="U49" s="31" t="str">
        <x:v>13451311 1W</x:v>
      </x:c>
      <x:c r="V49" s="31" t="str">
        <x:f t="shared" si="9"/>
        <x:v>1W</x:v>
      </x:c>
      <x:c r="W49" s="31">
        <x:f t="shared" si="10"/>
        <x:v>13451311</x:v>
      </x:c>
      <x:c r="X49" s="31">
        <x:f t="shared" si="17"/>
        <x:v>0</x:v>
      </x:c>
      <x:c r="Y49" s="31"/>
      <x:c r="Z49" s="31"/>
      <x:c r="AA49" s="31"/>
      <x:c r="AB49" s="31"/>
      <x:c r="AC49" s="31" t="str">
        <x:f t="shared" si="4"/>
        <x:v>Olivia</x:v>
      </x:c>
      <x:c r="AD49" s="31" t="str">
        <x:f t="shared" si="11"/>
        <x:v>O</x:v>
      </x:c>
      <x:c r="AE49" s="31" t="str">
        <x:f t="shared" si="5"/>
        <x:v>Henry Mendoza</x:v>
      </x:c>
      <x:c r="AF49" s="31" cm="1">
        <x:f t="array" ref="AF49">SUM(--(" "=MID(AE49,_xlfn.SEQUENCE(1,LEN(AE49)),1)))+2</x:f>
        <x:v>3</x:v>
      </x:c>
      <x:c r="AG49" s="31" cm="1">
        <x:f t="array" ref="AG49">SUM(--($AG$9=MID(AC49,_xlfn.SEQUENCE(1,LEN(AC49)),1)))</x:f>
        <x:v>1</x:v>
      </x:c>
      <x:c r="AH49" s="31"/>
      <x:c r="AI49" s="31"/>
      <x:c r="AJ49" s="31"/>
      <x:c r="AK49" s="31"/>
      <x:c r="AL49" s="31" t="b">
        <x:f t="shared" si="6"/>
        <x:v>1</x:v>
      </x:c>
      <x:c r="AM49" s="31" t="b">
        <x:f>_xlfn.XLOOKUP(G49,'Birthday Case Assumptions'!$I$6:$I$371,'Birthday Case Assumptions'!$J$6:$J$371)="Yes"</x:f>
        <x:v>0</x:v>
      </x:c>
      <x:c r="AN49" s="31" t="b">
        <x:f t="shared" si="12"/>
        <x:v>0</x:v>
      </x:c>
      <x:c r="AO49" s="31">
        <x:f t="shared" si="13"/>
        <x:v>0</x:v>
      </x:c>
      <x:c r="AP49" s="31"/>
      <x:c r="AQ49" s="31"/>
      <x:c r="AR49" s="31"/>
      <x:c r="AS49" s="31"/>
      <x:c r="AT49" s="31"/>
      <x:c r="AU49" s="21">
        <x:v>45330</x:v>
      </x:c>
      <x:c r="AV49" s="31" t="str">
        <x:v>Yes</x:v>
      </x:c>
      <x:c r="AW49" s="31" cm="1">
        <x:f t="array" ref="AW49">IFERROR(_xlfn.XLOOKUP(AU49,_xlfn.ANCHORARRAY($M$11),_xlfn.ANCHORARRAY($N$11)),0)</x:f>
        <x:v>3</x:v>
      </x:c>
      <x:c r="AX49" s="31"/>
      <x:c r="AY49" s="21">
        <x:v>45355</x:v>
      </x:c>
      <x:c r="AZ49" s="31">
        <x:f t="shared" si="18"/>
        <x:v>3</x:v>
      </x:c>
      <x:c r="BA49" s="31">
        <x:f t="shared" si="15"/>
        <x:v>1</x:v>
      </x:c>
      <x:c r="BB49" s="31">
        <x:f t="shared" si="16"/>
        <x:v>29</x:v>
      </x:c>
    </x:row>
    <x:row r="50" spans="2:54" x14ac:dyDescent="0.35">
      <x:c r="B50" s="21">
        <x:v>36932</x:v>
      </x:c>
      <x:c r="C50" s="31">
        <x:f t="shared" si="0"/>
        <x:v>10</x:v>
      </x:c>
      <x:c r="D50" s="31">
        <x:f t="shared" si="1"/>
        <x:v>2</x:v>
      </x:c>
      <x:c r="E50" s="31">
        <x:f t="shared" si="2"/>
        <x:v>2001</x:v>
      </x:c>
      <x:c r="F50" s="31">
        <x:f t="shared" si="3"/>
        <x:v>7</x:v>
      </x:c>
      <x:c r="G50" s="21">
        <x:f t="shared" si="7"/>
        <x:v>45332</x:v>
      </x:c>
      <x:c r="H50" s="32">
        <x:f t="shared" si="8"/>
        <x:v>8360</x:v>
      </x:c>
      <x:c r="L50" s="25"/>
      <x:c r="M50" s="21">
        <x:v>45331</x:v>
      </x:c>
      <x:c r="N50" s="31">
        <x:v>4</x:v>
      </x:c>
      <x:c r="O50" s="31"/>
      <x:c r="P50" s="21">
        <x:v>45331</x:v>
      </x:c>
      <x:c r="Q50" s="31">
        <x:v>40</x:v>
      </x:c>
      <x:c r="R50" s="31"/>
      <x:c r="S50" s="31" t="str">
        <x:v>Yang Chunyan #13451313 2W</x:v>
      </x:c>
      <x:c r="T50" s="31" t="str" cm="1">
        <x:f t="array" ref="T50:U50">_xlfn.TEXTSPLIT(S50," #")</x:f>
        <x:v>Yang Chunyan</x:v>
      </x:c>
      <x:c r="U50" s="31" t="str">
        <x:v>13451313 2W</x:v>
      </x:c>
      <x:c r="V50" s="31" t="str">
        <x:f t="shared" si="9"/>
        <x:v>2W</x:v>
      </x:c>
      <x:c r="W50" s="31">
        <x:f t="shared" si="10"/>
        <x:v>13451313</x:v>
      </x:c>
      <x:c r="X50" s="31">
        <x:f t="shared" si="17"/>
        <x:v>0</x:v>
      </x:c>
      <x:c r="Y50" s="31"/>
      <x:c r="Z50" s="31"/>
      <x:c r="AA50" s="31"/>
      <x:c r="AB50" s="31"/>
      <x:c r="AC50" s="31" t="str">
        <x:f t="shared" si="4"/>
        <x:v>Yang</x:v>
      </x:c>
      <x:c r="AD50" s="31" t="str">
        <x:f t="shared" si="11"/>
        <x:v>Y</x:v>
      </x:c>
      <x:c r="AE50" s="31" t="str">
        <x:f t="shared" si="5"/>
        <x:v>Chunyan</x:v>
      </x:c>
      <x:c r="AF50" s="31" cm="1">
        <x:f t="array" ref="AF50">SUM(--(" "=MID(AE50,_xlfn.SEQUENCE(1,LEN(AE50)),1)))+2</x:f>
        <x:v>2</x:v>
      </x:c>
      <x:c r="AG50" s="31" cm="1">
        <x:f t="array" ref="AG50">SUM(--($AG$9=MID(AC50,_xlfn.SEQUENCE(1,LEN(AC50)),1)))</x:f>
        <x:v>1</x:v>
      </x:c>
      <x:c r="AH50" s="31"/>
      <x:c r="AI50" s="31"/>
      <x:c r="AJ50" s="31"/>
      <x:c r="AK50" s="31"/>
      <x:c r="AL50" s="31" t="b">
        <x:f t="shared" si="6"/>
        <x:v>0</x:v>
      </x:c>
      <x:c r="AM50" s="31" t="b">
        <x:f>_xlfn.XLOOKUP(G50,'Birthday Case Assumptions'!$I$6:$I$371,'Birthday Case Assumptions'!$J$6:$J$371)="Yes"</x:f>
        <x:v>0</x:v>
      </x:c>
      <x:c r="AN50" s="31" t="b">
        <x:f t="shared" si="12"/>
        <x:v>0</x:v>
      </x:c>
      <x:c r="AO50" s="31">
        <x:f t="shared" si="13"/>
        <x:v>0</x:v>
      </x:c>
      <x:c r="AP50" s="31"/>
      <x:c r="AQ50" s="31"/>
      <x:c r="AR50" s="31"/>
      <x:c r="AS50" s="31"/>
      <x:c r="AT50" s="31"/>
      <x:c r="AU50" s="21">
        <x:v>45331</x:v>
      </x:c>
      <x:c r="AV50" s="31" t="str">
        <x:v>Yes</x:v>
      </x:c>
      <x:c r="AW50" s="31" cm="1">
        <x:f t="array" ref="AW50">IFERROR(_xlfn.XLOOKUP(AU50,_xlfn.ANCHORARRAY($M$11),_xlfn.ANCHORARRAY($N$11)),0)</x:f>
        <x:v>4</x:v>
      </x:c>
      <x:c r="AX50" s="31"/>
      <x:c r="AY50" s="21">
        <x:v>45356</x:v>
      </x:c>
      <x:c r="AZ50" s="31">
        <x:f t="shared" si="18"/>
        <x:v>1</x:v>
      </x:c>
      <x:c r="BA50" s="31">
        <x:f t="shared" si="15"/>
        <x:v>1</x:v>
      </x:c>
      <x:c r="BB50" s="31">
        <x:f t="shared" si="16"/>
        <x:v>23</x:v>
      </x:c>
    </x:row>
    <x:row r="51" spans="2:54" x14ac:dyDescent="0.35">
      <x:c r="B51" s="21">
        <x:v>36919</x:v>
      </x:c>
      <x:c r="C51" s="31">
        <x:f t="shared" si="0"/>
        <x:v>28</x:v>
      </x:c>
      <x:c r="D51" s="31">
        <x:f t="shared" si="1"/>
        <x:v>1</x:v>
      </x:c>
      <x:c r="E51" s="31">
        <x:f t="shared" si="2"/>
        <x:v>2001</x:v>
      </x:c>
      <x:c r="F51" s="31">
        <x:f t="shared" si="3"/>
        <x:v>1</x:v>
      </x:c>
      <x:c r="G51" s="21">
        <x:f t="shared" si="7"/>
        <x:v>45319</x:v>
      </x:c>
      <x:c r="H51" s="32">
        <x:f t="shared" si="8"/>
        <x:v>8373</x:v>
      </x:c>
      <x:c r="L51" s="25"/>
      <x:c r="M51" s="21">
        <x:v>45332</x:v>
      </x:c>
      <x:c r="N51" s="31">
        <x:v>3</x:v>
      </x:c>
      <x:c r="O51" s="31"/>
      <x:c r="P51" s="21">
        <x:v>45332</x:v>
      </x:c>
      <x:c r="Q51" s="31">
        <x:v>41</x:v>
      </x:c>
      <x:c r="R51" s="31"/>
      <x:c r="S51" s="31" t="str">
        <x:v>Xu Qiong #13451315 4W</x:v>
      </x:c>
      <x:c r="T51" s="31" t="str" cm="1">
        <x:f t="array" ref="T51:U51">_xlfn.TEXTSPLIT(S51," #")</x:f>
        <x:v>Xu Qiong</x:v>
      </x:c>
      <x:c r="U51" s="31" t="str">
        <x:v>13451315 4W</x:v>
      </x:c>
      <x:c r="V51" s="31" t="str">
        <x:f t="shared" si="9"/>
        <x:v>4W</x:v>
      </x:c>
      <x:c r="W51" s="31">
        <x:f t="shared" si="10"/>
        <x:v>13451315</x:v>
      </x:c>
      <x:c r="X51" s="31">
        <x:f t="shared" si="17"/>
        <x:v>0</x:v>
      </x:c>
      <x:c r="Y51" s="31"/>
      <x:c r="Z51" s="31"/>
      <x:c r="AA51" s="31"/>
      <x:c r="AB51" s="31"/>
      <x:c r="AC51" s="31" t="str">
        <x:f t="shared" si="4"/>
        <x:v>Xu</x:v>
      </x:c>
      <x:c r="AD51" s="31" t="str">
        <x:f t="shared" si="11"/>
        <x:v>X</x:v>
      </x:c>
      <x:c r="AE51" s="31" t="str">
        <x:f t="shared" si="5"/>
        <x:v>Qiong</x:v>
      </x:c>
      <x:c r="AF51" s="31" cm="1">
        <x:f t="array" ref="AF51">SUM(--(" "=MID(AE51,_xlfn.SEQUENCE(1,LEN(AE51)),1)))+2</x:f>
        <x:v>2</x:v>
      </x:c>
      <x:c r="AG51" s="31" cm="1">
        <x:f t="array" ref="AG51">SUM(--($AG$9=MID(AC51,_xlfn.SEQUENCE(1,LEN(AC51)),1)))</x:f>
        <x:v>0</x:v>
      </x:c>
      <x:c r="AH51" s="31"/>
      <x:c r="AI51" s="31"/>
      <x:c r="AJ51" s="31"/>
      <x:c r="AK51" s="31"/>
      <x:c r="AL51" s="31" t="b">
        <x:f t="shared" si="6"/>
        <x:v>0</x:v>
      </x:c>
      <x:c r="AM51" s="31" t="b">
        <x:f>_xlfn.XLOOKUP(G51,'Birthday Case Assumptions'!$I$6:$I$371,'Birthday Case Assumptions'!$J$6:$J$371)="Yes"</x:f>
        <x:v>0</x:v>
      </x:c>
      <x:c r="AN51" s="31" t="b">
        <x:f t="shared" si="12"/>
        <x:v>0</x:v>
      </x:c>
      <x:c r="AO51" s="31">
        <x:f t="shared" si="13"/>
        <x:v>0</x:v>
      </x:c>
      <x:c r="AP51" s="31"/>
      <x:c r="AQ51" s="31"/>
      <x:c r="AR51" s="31"/>
      <x:c r="AS51" s="31"/>
      <x:c r="AT51" s="31"/>
      <x:c r="AU51" s="21">
        <x:v>45332</x:v>
      </x:c>
      <x:c r="AV51" s="31" t="str">
        <x:v>No</x:v>
      </x:c>
      <x:c r="AW51" s="31" cm="1">
        <x:f t="array" ref="AW51">IFERROR(_xlfn.XLOOKUP(AU51,_xlfn.ANCHORARRAY($M$11),_xlfn.ANCHORARRAY($N$11)),0)</x:f>
        <x:v>3</x:v>
      </x:c>
      <x:c r="AX51" s="31"/>
      <x:c r="AY51" s="21">
        <x:v>45357</x:v>
      </x:c>
      <x:c r="AZ51" s="31">
        <x:f t="shared" si="18"/>
        <x:v>4</x:v>
      </x:c>
      <x:c r="BA51" s="31">
        <x:f t="shared" si="15"/>
        <x:v>1</x:v>
      </x:c>
      <x:c r="BB51" s="31">
        <x:f t="shared" si="16"/>
        <x:v>32</x:v>
      </x:c>
    </x:row>
    <x:row r="52" spans="2:54" x14ac:dyDescent="0.35">
      <x:c r="B52" s="21">
        <x:v>38315</x:v>
      </x:c>
      <x:c r="C52" s="31">
        <x:f t="shared" si="0"/>
        <x:v>24</x:v>
      </x:c>
      <x:c r="D52" s="31">
        <x:f t="shared" si="1"/>
        <x:v>11</x:v>
      </x:c>
      <x:c r="E52" s="31">
        <x:f t="shared" si="2"/>
        <x:v>2004</x:v>
      </x:c>
      <x:c r="F52" s="31">
        <x:f t="shared" si="3"/>
        <x:v>4</x:v>
      </x:c>
      <x:c r="G52" s="21">
        <x:f t="shared" si="7"/>
        <x:v>45620</x:v>
      </x:c>
      <x:c r="H52" s="32">
        <x:f t="shared" si="8"/>
        <x:v>6977</x:v>
      </x:c>
      <x:c r="L52" s="25"/>
      <x:c r="M52" s="21">
        <x:v>45333</x:v>
      </x:c>
      <x:c r="N52" s="31">
        <x:v>3</x:v>
      </x:c>
      <x:c r="O52" s="31"/>
      <x:c r="P52" s="21">
        <x:v>45333</x:v>
      </x:c>
      <x:c r="Q52" s="31">
        <x:v>42</x:v>
      </x:c>
      <x:c r="R52" s="31"/>
      <x:c r="S52" s="31" t="str">
        <x:v>Hou Kai #13451318 2M</x:v>
      </x:c>
      <x:c r="T52" s="31" t="str" cm="1">
        <x:f t="array" ref="T52:U52">_xlfn.TEXTSPLIT(S52," #")</x:f>
        <x:v>Hou Kai</x:v>
      </x:c>
      <x:c r="U52" s="31" t="str">
        <x:v>13451318 2M</x:v>
      </x:c>
      <x:c r="V52" s="31" t="str">
        <x:f t="shared" si="9"/>
        <x:v>2M</x:v>
      </x:c>
      <x:c r="W52" s="31">
        <x:f t="shared" si="10"/>
        <x:v>13451318</x:v>
      </x:c>
      <x:c r="X52" s="31">
        <x:f t="shared" si="17"/>
        <x:v>0</x:v>
      </x:c>
      <x:c r="Y52" s="31"/>
      <x:c r="Z52" s="31"/>
      <x:c r="AA52" s="31"/>
      <x:c r="AB52" s="31"/>
      <x:c r="AC52" s="31" t="str">
        <x:f t="shared" si="4"/>
        <x:v>Hou</x:v>
      </x:c>
      <x:c r="AD52" s="31" t="str">
        <x:f t="shared" si="11"/>
        <x:v>H</x:v>
      </x:c>
      <x:c r="AE52" s="31" t="str">
        <x:f t="shared" si="5"/>
        <x:v>Kai</x:v>
      </x:c>
      <x:c r="AF52" s="31" cm="1">
        <x:f t="array" ref="AF52">SUM(--(" "=MID(AE52,_xlfn.SEQUENCE(1,LEN(AE52)),1)))+2</x:f>
        <x:v>2</x:v>
      </x:c>
      <x:c r="AG52" s="31" cm="1">
        <x:f t="array" ref="AG52">SUM(--($AG$9=MID(AC52,_xlfn.SEQUENCE(1,LEN(AC52)),1)))</x:f>
        <x:v>0</x:v>
      </x:c>
      <x:c r="AH52" s="31"/>
      <x:c r="AI52" s="31"/>
      <x:c r="AJ52" s="31"/>
      <x:c r="AK52" s="31"/>
      <x:c r="AL52" s="31" t="b">
        <x:f t="shared" si="6"/>
        <x:v>0</x:v>
      </x:c>
      <x:c r="AM52" s="31" t="b">
        <x:f>_xlfn.XLOOKUP(G52,'Birthday Case Assumptions'!$I$6:$I$371,'Birthday Case Assumptions'!$J$6:$J$371)="Yes"</x:f>
        <x:v>0</x:v>
      </x:c>
      <x:c r="AN52" s="31" t="b">
        <x:f t="shared" si="12"/>
        <x:v>0</x:v>
      </x:c>
      <x:c r="AO52" s="31">
        <x:f t="shared" si="13"/>
        <x:v>0</x:v>
      </x:c>
      <x:c r="AP52" s="31"/>
      <x:c r="AQ52" s="31"/>
      <x:c r="AR52" s="31"/>
      <x:c r="AS52" s="31"/>
      <x:c r="AT52" s="31"/>
      <x:c r="AU52" s="21">
        <x:v>45333</x:v>
      </x:c>
      <x:c r="AV52" s="31" t="str">
        <x:v>No</x:v>
      </x:c>
      <x:c r="AW52" s="31" cm="1">
        <x:f t="array" ref="AW52">IFERROR(_xlfn.XLOOKUP(AU52,_xlfn.ANCHORARRAY($M$11),_xlfn.ANCHORARRAY($N$11)),0)</x:f>
        <x:v>3</x:v>
      </x:c>
      <x:c r="AX52" s="31"/>
      <x:c r="AY52" s="21">
        <x:v>45358</x:v>
      </x:c>
      <x:c r="AZ52" s="31">
        <x:f t="shared" si="18"/>
        <x:v>2</x:v>
      </x:c>
      <x:c r="BA52" s="31">
        <x:f t="shared" si="15"/>
        <x:v>1</x:v>
      </x:c>
      <x:c r="BB52" s="31">
        <x:f t="shared" si="16"/>
        <x:v>26</x:v>
      </x:c>
    </x:row>
    <x:row r="53" spans="2:54" x14ac:dyDescent="0.35">
      <x:c r="B53" s="21">
        <x:v>38058</x:v>
      </x:c>
      <x:c r="C53" s="31">
        <x:f t="shared" si="0"/>
        <x:v>12</x:v>
      </x:c>
      <x:c r="D53" s="31">
        <x:f t="shared" si="1"/>
        <x:v>3</x:v>
      </x:c>
      <x:c r="E53" s="31">
        <x:f t="shared" si="2"/>
        <x:v>2004</x:v>
      </x:c>
      <x:c r="F53" s="31">
        <x:f t="shared" si="3"/>
        <x:v>6</x:v>
      </x:c>
      <x:c r="G53" s="21">
        <x:f t="shared" si="7"/>
        <x:v>45363</x:v>
      </x:c>
      <x:c r="H53" s="32">
        <x:f t="shared" si="8"/>
        <x:v>7234</x:v>
      </x:c>
      <x:c r="L53" s="25"/>
      <x:c r="M53" s="21">
        <x:v>45334</x:v>
      </x:c>
      <x:c r="N53" s="31">
        <x:v>5</x:v>
      </x:c>
      <x:c r="O53" s="31"/>
      <x:c r="P53" s="21">
        <x:v>45334</x:v>
      </x:c>
      <x:c r="Q53" s="31">
        <x:v>43</x:v>
      </x:c>
      <x:c r="R53" s="31"/>
      <x:c r="S53" s="31" t="str">
        <x:v>Logan Green #13451321 1M</x:v>
      </x:c>
      <x:c r="T53" s="31" t="str" cm="1">
        <x:f t="array" ref="T53:U53">_xlfn.TEXTSPLIT(S53," #")</x:f>
        <x:v>Logan Green</x:v>
      </x:c>
      <x:c r="U53" s="31" t="str">
        <x:v>13451321 1M</x:v>
      </x:c>
      <x:c r="V53" s="31" t="str">
        <x:f t="shared" si="9"/>
        <x:v>1M</x:v>
      </x:c>
      <x:c r="W53" s="31">
        <x:f t="shared" si="10"/>
        <x:v>13451321</x:v>
      </x:c>
      <x:c r="X53" s="31">
        <x:f t="shared" si="17"/>
        <x:v>0</x:v>
      </x:c>
      <x:c r="Y53" s="31"/>
      <x:c r="Z53" s="31"/>
      <x:c r="AA53" s="31"/>
      <x:c r="AB53" s="31"/>
      <x:c r="AC53" s="31" t="str">
        <x:f t="shared" si="4"/>
        <x:v>Logan</x:v>
      </x:c>
      <x:c r="AD53" s="31" t="str">
        <x:f t="shared" si="11"/>
        <x:v>L</x:v>
      </x:c>
      <x:c r="AE53" s="31" t="str">
        <x:f t="shared" si="5"/>
        <x:v>Green</x:v>
      </x:c>
      <x:c r="AF53" s="31" cm="1">
        <x:f t="array" ref="AF53">SUM(--(" "=MID(AE53,_xlfn.SEQUENCE(1,LEN(AE53)),1)))+2</x:f>
        <x:v>2</x:v>
      </x:c>
      <x:c r="AG53" s="31" cm="1">
        <x:f t="array" ref="AG53">SUM(--($AG$9=MID(AC53,_xlfn.SEQUENCE(1,LEN(AC53)),1)))</x:f>
        <x:v>1</x:v>
      </x:c>
      <x:c r="AH53" s="31"/>
      <x:c r="AI53" s="31"/>
      <x:c r="AJ53" s="31"/>
      <x:c r="AK53" s="31"/>
      <x:c r="AL53" s="31" t="b">
        <x:f t="shared" si="6"/>
        <x:v>0</x:v>
      </x:c>
      <x:c r="AM53" s="31" t="b">
        <x:f>_xlfn.XLOOKUP(G53,'Birthday Case Assumptions'!$I$6:$I$371,'Birthday Case Assumptions'!$J$6:$J$371)="Yes"</x:f>
        <x:v>0</x:v>
      </x:c>
      <x:c r="AN53" s="31" t="b">
        <x:f t="shared" si="12"/>
        <x:v>1</x:v>
      </x:c>
      <x:c r="AO53" s="31">
        <x:f t="shared" si="13"/>
        <x:v>0</x:v>
      </x:c>
      <x:c r="AP53" s="31"/>
      <x:c r="AQ53" s="31"/>
      <x:c r="AR53" s="31"/>
      <x:c r="AS53" s="31"/>
      <x:c r="AT53" s="31"/>
      <x:c r="AU53" s="21">
        <x:v>45334</x:v>
      </x:c>
      <x:c r="AV53" s="31" t="str">
        <x:v>Yes</x:v>
      </x:c>
      <x:c r="AW53" s="31" cm="1">
        <x:f t="array" ref="AW53">IFERROR(_xlfn.XLOOKUP(AU53,_xlfn.ANCHORARRAY($M$11),_xlfn.ANCHORARRAY($N$11)),0)</x:f>
        <x:v>5</x:v>
      </x:c>
      <x:c r="AX53" s="31"/>
      <x:c r="AY53" s="21">
        <x:v>45359</x:v>
      </x:c>
      <x:c r="AZ53" s="31">
        <x:f t="shared" si="18"/>
        <x:v>38</x:v>
      </x:c>
      <x:c r="BA53" s="31">
        <x:f t="shared" si="15"/>
        <x:v>2</x:v>
      </x:c>
      <x:c r="BB53" s="31">
        <x:f t="shared" si="16"/>
        <x:v>154</x:v>
      </x:c>
    </x:row>
    <x:row r="54" spans="2:54" x14ac:dyDescent="0.35">
      <x:c r="B54" s="21">
        <x:v>36934</x:v>
      </x:c>
      <x:c r="C54" s="31">
        <x:f t="shared" si="0"/>
        <x:v>12</x:v>
      </x:c>
      <x:c r="D54" s="31">
        <x:f t="shared" si="1"/>
        <x:v>2</x:v>
      </x:c>
      <x:c r="E54" s="31">
        <x:f t="shared" si="2"/>
        <x:v>2001</x:v>
      </x:c>
      <x:c r="F54" s="31">
        <x:f t="shared" si="3"/>
        <x:v>2</x:v>
      </x:c>
      <x:c r="G54" s="21">
        <x:f t="shared" si="7"/>
        <x:v>45334</x:v>
      </x:c>
      <x:c r="H54" s="32">
        <x:f t="shared" si="8"/>
        <x:v>8358</x:v>
      </x:c>
      <x:c r="L54" s="25"/>
      <x:c r="M54" s="21">
        <x:v>45335</x:v>
      </x:c>
      <x:c r="N54" s="31">
        <x:v>3</x:v>
      </x:c>
      <x:c r="O54" s="31"/>
      <x:c r="P54" s="21">
        <x:v>45335</x:v>
      </x:c>
      <x:c r="Q54" s="31">
        <x:v>44</x:v>
      </x:c>
      <x:c r="R54" s="31"/>
      <x:c r="S54" s="31" t="str">
        <x:v>Jin Long #13451322 4W</x:v>
      </x:c>
      <x:c r="T54" s="31" t="str" cm="1">
        <x:f t="array" ref="T54:U54">_xlfn.TEXTSPLIT(S54," #")</x:f>
        <x:v>Jin Long</x:v>
      </x:c>
      <x:c r="U54" s="31" t="str">
        <x:v>13451322 4W</x:v>
      </x:c>
      <x:c r="V54" s="31" t="str">
        <x:f t="shared" si="9"/>
        <x:v>4W</x:v>
      </x:c>
      <x:c r="W54" s="31">
        <x:f t="shared" si="10"/>
        <x:v>13451322</x:v>
      </x:c>
      <x:c r="X54" s="31">
        <x:f t="shared" si="17"/>
        <x:v>1</x:v>
      </x:c>
      <x:c r="Y54" s="31"/>
      <x:c r="Z54" s="31"/>
      <x:c r="AA54" s="31"/>
      <x:c r="AB54" s="31"/>
      <x:c r="AC54" s="31" t="str">
        <x:f t="shared" si="4"/>
        <x:v>Jin</x:v>
      </x:c>
      <x:c r="AD54" s="31" t="str">
        <x:f t="shared" si="11"/>
        <x:v>J</x:v>
      </x:c>
      <x:c r="AE54" s="31" t="str">
        <x:f t="shared" si="5"/>
        <x:v>Long</x:v>
      </x:c>
      <x:c r="AF54" s="31" cm="1">
        <x:f t="array" ref="AF54">SUM(--(" "=MID(AE54,_xlfn.SEQUENCE(1,LEN(AE54)),1)))+2</x:f>
        <x:v>2</x:v>
      </x:c>
      <x:c r="AG54" s="31" cm="1">
        <x:f t="array" ref="AG54">SUM(--($AG$9=MID(AC54,_xlfn.SEQUENCE(1,LEN(AC54)),1)))</x:f>
        <x:v>0</x:v>
      </x:c>
      <x:c r="AH54" s="31"/>
      <x:c r="AI54" s="31"/>
      <x:c r="AJ54" s="31"/>
      <x:c r="AK54" s="31"/>
      <x:c r="AL54" s="31" t="b">
        <x:f t="shared" si="6"/>
        <x:v>1</x:v>
      </x:c>
      <x:c r="AM54" s="31" t="b">
        <x:f>_xlfn.XLOOKUP(G54,'Birthday Case Assumptions'!$I$6:$I$371,'Birthday Case Assumptions'!$J$6:$J$371)="Yes"</x:f>
        <x:v>1</x:v>
      </x:c>
      <x:c r="AN54" s="31" t="b">
        <x:f t="shared" si="12"/>
        <x:v>0</x:v>
      </x:c>
      <x:c r="AO54" s="31">
        <x:f t="shared" si="13"/>
        <x:v>0</x:v>
      </x:c>
      <x:c r="AP54" s="31"/>
      <x:c r="AQ54" s="31"/>
      <x:c r="AR54" s="31"/>
      <x:c r="AS54" s="31"/>
      <x:c r="AT54" s="31"/>
      <x:c r="AU54" s="21">
        <x:v>45335</x:v>
      </x:c>
      <x:c r="AV54" s="31" t="str">
        <x:v>Yes</x:v>
      </x:c>
      <x:c r="AW54" s="31" cm="1">
        <x:f t="array" ref="AW54">IFERROR(_xlfn.XLOOKUP(AU54,_xlfn.ANCHORARRAY($M$11),_xlfn.ANCHORARRAY($N$11)),0)</x:f>
        <x:v>3</x:v>
      </x:c>
      <x:c r="AX54" s="31"/>
      <x:c r="AY54" s="21">
        <x:v>45369</x:v>
      </x:c>
      <x:c r="AZ54" s="31">
        <x:f t="shared" si="18"/>
        <x:v>4</x:v>
      </x:c>
      <x:c r="BA54" s="31">
        <x:f t="shared" si="15"/>
        <x:v>1</x:v>
      </x:c>
      <x:c r="BB54" s="31">
        <x:f t="shared" si="16"/>
        <x:v>32</x:v>
      </x:c>
    </x:row>
    <x:row r="55" spans="2:54" x14ac:dyDescent="0.35">
      <x:c r="B55" s="21">
        <x:v>38092</x:v>
      </x:c>
      <x:c r="C55" s="31">
        <x:f t="shared" si="0"/>
        <x:v>15</x:v>
      </x:c>
      <x:c r="D55" s="31">
        <x:f t="shared" si="1"/>
        <x:v>4</x:v>
      </x:c>
      <x:c r="E55" s="31">
        <x:f t="shared" si="2"/>
        <x:v>2004</x:v>
      </x:c>
      <x:c r="F55" s="31">
        <x:f t="shared" si="3"/>
        <x:v>5</x:v>
      </x:c>
      <x:c r="G55" s="21">
        <x:f t="shared" si="7"/>
        <x:v>45397</x:v>
      </x:c>
      <x:c r="H55" s="32">
        <x:f t="shared" si="8"/>
        <x:v>7200</x:v>
      </x:c>
      <x:c r="L55" s="25"/>
      <x:c r="M55" s="21">
        <x:v>45336</x:v>
      </x:c>
      <x:c r="N55" s="31">
        <x:v>5</x:v>
      </x:c>
      <x:c r="O55" s="31"/>
      <x:c r="P55" s="21">
        <x:v>45336</x:v>
      </x:c>
      <x:c r="Q55" s="31">
        <x:v>45</x:v>
      </x:c>
      <x:c r="R55" s="31"/>
      <x:c r="S55" s="31" t="str">
        <x:v>Michael Jones #13451324 2W</x:v>
      </x:c>
      <x:c r="T55" s="31" t="str" cm="1">
        <x:f t="array" ref="T55:U55">_xlfn.TEXTSPLIT(S55," #")</x:f>
        <x:v>Michael Jones</x:v>
      </x:c>
      <x:c r="U55" s="31" t="str">
        <x:v>13451324 2W</x:v>
      </x:c>
      <x:c r="V55" s="31" t="str">
        <x:f t="shared" si="9"/>
        <x:v>2W</x:v>
      </x:c>
      <x:c r="W55" s="31">
        <x:f t="shared" si="10"/>
        <x:v>13451324</x:v>
      </x:c>
      <x:c r="X55" s="31">
        <x:f t="shared" si="17"/>
        <x:v>0</x:v>
      </x:c>
      <x:c r="Y55" s="31"/>
      <x:c r="Z55" s="31"/>
      <x:c r="AA55" s="31"/>
      <x:c r="AB55" s="31"/>
      <x:c r="AC55" s="31" t="str">
        <x:f t="shared" si="4"/>
        <x:v>Michael</x:v>
      </x:c>
      <x:c r="AD55" s="31" t="str">
        <x:f t="shared" si="11"/>
        <x:v>M</x:v>
      </x:c>
      <x:c r="AE55" s="31" t="str">
        <x:f t="shared" si="5"/>
        <x:v>Jones</x:v>
      </x:c>
      <x:c r="AF55" s="31" cm="1">
        <x:f t="array" ref="AF55">SUM(--(" "=MID(AE55,_xlfn.SEQUENCE(1,LEN(AE55)),1)))+2</x:f>
        <x:v>2</x:v>
      </x:c>
      <x:c r="AG55" s="31" cm="1">
        <x:f t="array" ref="AG55">SUM(--($AG$9=MID(AC55,_xlfn.SEQUENCE(1,LEN(AC55)),1)))</x:f>
        <x:v>1</x:v>
      </x:c>
      <x:c r="AH55" s="31"/>
      <x:c r="AI55" s="31"/>
      <x:c r="AJ55" s="31"/>
      <x:c r="AK55" s="31"/>
      <x:c r="AL55" s="31" t="b">
        <x:f t="shared" si="6"/>
        <x:v>1</x:v>
      </x:c>
      <x:c r="AM55" s="31" t="b">
        <x:f>_xlfn.XLOOKUP(G55,'Birthday Case Assumptions'!$I$6:$I$371,'Birthday Case Assumptions'!$J$6:$J$371)="Yes"</x:f>
        <x:v>1</x:v>
      </x:c>
      <x:c r="AN55" s="31" t="b">
        <x:f t="shared" si="12"/>
        <x:v>0</x:v>
      </x:c>
      <x:c r="AO55" s="31">
        <x:f t="shared" si="13"/>
        <x:v>0</x:v>
      </x:c>
      <x:c r="AP55" s="31"/>
      <x:c r="AQ55" s="31"/>
      <x:c r="AR55" s="31"/>
      <x:c r="AS55" s="31"/>
      <x:c r="AT55" s="31"/>
      <x:c r="AU55" s="21">
        <x:v>45336</x:v>
      </x:c>
      <x:c r="AV55" s="31" t="str">
        <x:v>Yes</x:v>
      </x:c>
      <x:c r="AW55" s="31" cm="1">
        <x:f t="array" ref="AW55">IFERROR(_xlfn.XLOOKUP(AU55,_xlfn.ANCHORARRAY($M$11),_xlfn.ANCHORARRAY($N$11)),0)</x:f>
        <x:v>5</x:v>
      </x:c>
      <x:c r="AX55" s="31"/>
      <x:c r="AY55" s="21">
        <x:v>45370</x:v>
      </x:c>
      <x:c r="AZ55" s="31">
        <x:f t="shared" si="18"/>
        <x:v>4</x:v>
      </x:c>
      <x:c r="BA55" s="31">
        <x:f t="shared" si="15"/>
        <x:v>1</x:v>
      </x:c>
      <x:c r="BB55" s="31">
        <x:f t="shared" si="16"/>
        <x:v>32</x:v>
      </x:c>
    </x:row>
    <x:row r="56" spans="2:54" x14ac:dyDescent="0.35">
      <x:c r="B56" s="21">
        <x:v>37617</x:v>
      </x:c>
      <x:c r="C56" s="31">
        <x:f t="shared" si="0"/>
        <x:v>27</x:v>
      </x:c>
      <x:c r="D56" s="31">
        <x:f t="shared" si="1"/>
        <x:v>12</x:v>
      </x:c>
      <x:c r="E56" s="31">
        <x:f t="shared" si="2"/>
        <x:v>2002</x:v>
      </x:c>
      <x:c r="F56" s="31">
        <x:f t="shared" si="3"/>
        <x:v>6</x:v>
      </x:c>
      <x:c r="G56" s="21">
        <x:f t="shared" si="7"/>
        <x:v>45653</x:v>
      </x:c>
      <x:c r="H56" s="32">
        <x:f t="shared" si="8"/>
        <x:v>7675</x:v>
      </x:c>
      <x:c r="L56" s="25"/>
      <x:c r="M56" s="21">
        <x:v>45337</x:v>
      </x:c>
      <x:c r="N56" s="31">
        <x:v>3</x:v>
      </x:c>
      <x:c r="O56" s="31"/>
      <x:c r="P56" s="21">
        <x:v>45337</x:v>
      </x:c>
      <x:c r="Q56" s="31">
        <x:v>46</x:v>
      </x:c>
      <x:c r="R56" s="31"/>
      <x:c r="S56" s="31" t="str">
        <x:v>Dina Shaikh #13451326 1R</x:v>
      </x:c>
      <x:c r="T56" s="31" t="str" cm="1">
        <x:f t="array" ref="T56:U56">_xlfn.TEXTSPLIT(S56," #")</x:f>
        <x:v>Dina Shaikh</x:v>
      </x:c>
      <x:c r="U56" s="31" t="str">
        <x:v>13451326 1R</x:v>
      </x:c>
      <x:c r="V56" s="31" t="str">
        <x:f t="shared" si="9"/>
        <x:v>1R</x:v>
      </x:c>
      <x:c r="W56" s="31">
        <x:f t="shared" si="10"/>
        <x:v>13451326</x:v>
      </x:c>
      <x:c r="X56" s="31">
        <x:f t="shared" si="17"/>
        <x:v>0</x:v>
      </x:c>
      <x:c r="Y56" s="31"/>
      <x:c r="Z56" s="31"/>
      <x:c r="AA56" s="31"/>
      <x:c r="AB56" s="31"/>
      <x:c r="AC56" s="31" t="str">
        <x:f t="shared" si="4"/>
        <x:v>Dina</x:v>
      </x:c>
      <x:c r="AD56" s="31" t="str">
        <x:f t="shared" si="11"/>
        <x:v>D</x:v>
      </x:c>
      <x:c r="AE56" s="31" t="str">
        <x:f t="shared" si="5"/>
        <x:v>Shaikh</x:v>
      </x:c>
      <x:c r="AF56" s="31" cm="1">
        <x:f t="array" ref="AF56">SUM(--(" "=MID(AE56,_xlfn.SEQUENCE(1,LEN(AE56)),1)))+2</x:f>
        <x:v>2</x:v>
      </x:c>
      <x:c r="AG56" s="31" cm="1">
        <x:f t="array" ref="AG56">SUM(--($AG$9=MID(AC56,_xlfn.SEQUENCE(1,LEN(AC56)),1)))</x:f>
        <x:v>1</x:v>
      </x:c>
      <x:c r="AH56" s="31"/>
      <x:c r="AI56" s="31"/>
      <x:c r="AJ56" s="31"/>
      <x:c r="AK56" s="31"/>
      <x:c r="AL56" s="31" t="b">
        <x:f t="shared" si="6"/>
        <x:v>0</x:v>
      </x:c>
      <x:c r="AM56" s="31" t="b">
        <x:f>_xlfn.XLOOKUP(G56,'Birthday Case Assumptions'!$I$6:$I$371,'Birthday Case Assumptions'!$J$6:$J$371)="Yes"</x:f>
        <x:v>0</x:v>
      </x:c>
      <x:c r="AN56" s="31" t="b">
        <x:f t="shared" si="12"/>
        <x:v>0</x:v>
      </x:c>
      <x:c r="AO56" s="31">
        <x:f t="shared" si="13"/>
        <x:v>0</x:v>
      </x:c>
      <x:c r="AP56" s="31"/>
      <x:c r="AQ56" s="31"/>
      <x:c r="AR56" s="31"/>
      <x:c r="AS56" s="31"/>
      <x:c r="AT56" s="31"/>
      <x:c r="AU56" s="21">
        <x:v>45337</x:v>
      </x:c>
      <x:c r="AV56" s="31" t="str">
        <x:v>Yes</x:v>
      </x:c>
      <x:c r="AW56" s="31" cm="1">
        <x:f t="array" ref="AW56">IFERROR(_xlfn.XLOOKUP(AU56,_xlfn.ANCHORARRAY($M$11),_xlfn.ANCHORARRAY($N$11)),0)</x:f>
        <x:v>3</x:v>
      </x:c>
      <x:c r="AX56" s="31"/>
      <x:c r="AY56" s="21">
        <x:v>45371</x:v>
      </x:c>
      <x:c r="AZ56" s="31">
        <x:f t="shared" si="18"/>
        <x:v>1</x:v>
      </x:c>
      <x:c r="BA56" s="31">
        <x:f t="shared" si="15"/>
        <x:v>1</x:v>
      </x:c>
      <x:c r="BB56" s="31">
        <x:f t="shared" si="16"/>
        <x:v>23</x:v>
      </x:c>
    </x:row>
    <x:row r="57" spans="2:54" x14ac:dyDescent="0.35">
      <x:c r="B57" s="21">
        <x:v>37180</x:v>
      </x:c>
      <x:c r="C57" s="31">
        <x:f t="shared" si="0"/>
        <x:v>16</x:v>
      </x:c>
      <x:c r="D57" s="31">
        <x:f t="shared" si="1"/>
        <x:v>10</x:v>
      </x:c>
      <x:c r="E57" s="31">
        <x:f t="shared" si="2"/>
        <x:v>2001</x:v>
      </x:c>
      <x:c r="F57" s="31">
        <x:f t="shared" si="3"/>
        <x:v>3</x:v>
      </x:c>
      <x:c r="G57" s="21">
        <x:f t="shared" si="7"/>
        <x:v>45581</x:v>
      </x:c>
      <x:c r="H57" s="32">
        <x:f t="shared" si="8"/>
        <x:v>8112</x:v>
      </x:c>
      <x:c r="L57" s="25"/>
      <x:c r="M57" s="21">
        <x:v>45338</x:v>
      </x:c>
      <x:c r="N57" s="31">
        <x:v>6</x:v>
      </x:c>
      <x:c r="O57" s="31"/>
      <x:c r="P57" s="21">
        <x:v>45338</x:v>
      </x:c>
      <x:c r="Q57" s="31">
        <x:v>47</x:v>
      </x:c>
      <x:c r="R57" s="31"/>
      <x:c r="S57" s="31" t="str">
        <x:v>Richard Peterson #13451327 1W</x:v>
      </x:c>
      <x:c r="T57" s="31" t="str" cm="1">
        <x:f t="array" ref="T57:U57">_xlfn.TEXTSPLIT(S57," #")</x:f>
        <x:v>Richard Peterson</x:v>
      </x:c>
      <x:c r="U57" s="31" t="str">
        <x:v>13451327 1W</x:v>
      </x:c>
      <x:c r="V57" s="31" t="str">
        <x:f t="shared" si="9"/>
        <x:v>1W</x:v>
      </x:c>
      <x:c r="W57" s="31">
        <x:f t="shared" si="10"/>
        <x:v>13451327</x:v>
      </x:c>
      <x:c r="X57" s="31">
        <x:f t="shared" si="17"/>
        <x:v>1</x:v>
      </x:c>
      <x:c r="Y57" s="31"/>
      <x:c r="Z57" s="31"/>
      <x:c r="AA57" s="31"/>
      <x:c r="AB57" s="31"/>
      <x:c r="AC57" s="31" t="str">
        <x:f t="shared" si="4"/>
        <x:v>Richard</x:v>
      </x:c>
      <x:c r="AD57" s="31" t="str">
        <x:f t="shared" si="11"/>
        <x:v>R</x:v>
      </x:c>
      <x:c r="AE57" s="31" t="str">
        <x:f t="shared" si="5"/>
        <x:v>Peterson</x:v>
      </x:c>
      <x:c r="AF57" s="31" cm="1">
        <x:f t="array" ref="AF57">SUM(--(" "=MID(AE57,_xlfn.SEQUENCE(1,LEN(AE57)),1)))+2</x:f>
        <x:v>2</x:v>
      </x:c>
      <x:c r="AG57" s="31" cm="1">
        <x:f t="array" ref="AG57">SUM(--($AG$9=MID(AC57,_xlfn.SEQUENCE(1,LEN(AC57)),1)))</x:f>
        <x:v>1</x:v>
      </x:c>
      <x:c r="AH57" s="31"/>
      <x:c r="AI57" s="31"/>
      <x:c r="AJ57" s="31"/>
      <x:c r="AK57" s="31"/>
      <x:c r="AL57" s="31" t="b">
        <x:f t="shared" si="6"/>
        <x:v>0</x:v>
      </x:c>
      <x:c r="AM57" s="31" t="b">
        <x:f>_xlfn.XLOOKUP(G57,'Birthday Case Assumptions'!$I$6:$I$371,'Birthday Case Assumptions'!$J$6:$J$371)="Yes"</x:f>
        <x:v>1</x:v>
      </x:c>
      <x:c r="AN57" s="31" t="b">
        <x:f t="shared" si="12"/>
        <x:v>0</x:v>
      </x:c>
      <x:c r="AO57" s="31">
        <x:f t="shared" si="13"/>
        <x:v>0</x:v>
      </x:c>
      <x:c r="AP57" s="31"/>
      <x:c r="AQ57" s="31"/>
      <x:c r="AR57" s="31"/>
      <x:c r="AS57" s="31"/>
      <x:c r="AT57" s="31"/>
      <x:c r="AU57" s="21">
        <x:v>45338</x:v>
      </x:c>
      <x:c r="AV57" s="31" t="str">
        <x:v>Yes</x:v>
      </x:c>
      <x:c r="AW57" s="31" cm="1">
        <x:f t="array" ref="AW57">IFERROR(_xlfn.XLOOKUP(AU57,_xlfn.ANCHORARRAY($M$11),_xlfn.ANCHORARRAY($N$11)),0)</x:f>
        <x:v>6</x:v>
      </x:c>
      <x:c r="AX57" s="31"/>
      <x:c r="AY57" s="21">
        <x:v>45372</x:v>
      </x:c>
      <x:c r="AZ57" s="31">
        <x:f t="shared" si="18"/>
        <x:v>2</x:v>
      </x:c>
      <x:c r="BA57" s="31">
        <x:f t="shared" si="15"/>
        <x:v>1</x:v>
      </x:c>
      <x:c r="BB57" s="31">
        <x:f t="shared" si="16"/>
        <x:v>26</x:v>
      </x:c>
    </x:row>
    <x:row r="58" spans="2:54" x14ac:dyDescent="0.35">
      <x:c r="B58" s="21">
        <x:v>37754</x:v>
      </x:c>
      <x:c r="C58" s="31">
        <x:f t="shared" si="0"/>
        <x:v>13</x:v>
      </x:c>
      <x:c r="D58" s="31">
        <x:f t="shared" si="1"/>
        <x:v>5</x:v>
      </x:c>
      <x:c r="E58" s="31">
        <x:f t="shared" si="2"/>
        <x:v>2003</x:v>
      </x:c>
      <x:c r="F58" s="31">
        <x:f t="shared" si="3"/>
        <x:v>3</x:v>
      </x:c>
      <x:c r="G58" s="21">
        <x:f t="shared" si="7"/>
        <x:v>45425</x:v>
      </x:c>
      <x:c r="H58" s="32">
        <x:f t="shared" si="8"/>
        <x:v>7538</x:v>
      </x:c>
      <x:c r="L58" s="25"/>
      <x:c r="M58" s="21">
        <x:v>45339</x:v>
      </x:c>
      <x:c r="N58" s="31">
        <x:v>6</x:v>
      </x:c>
      <x:c r="O58" s="31"/>
      <x:c r="P58" s="21">
        <x:v>45339</x:v>
      </x:c>
      <x:c r="Q58" s="31">
        <x:v>48</x:v>
      </x:c>
      <x:c r="R58" s="31"/>
      <x:c r="S58" s="31" t="str">
        <x:v>Atif Al-Zahrani #13451329 1R</x:v>
      </x:c>
      <x:c r="T58" s="31" t="str" cm="1">
        <x:f t="array" ref="T58:U58">_xlfn.TEXTSPLIT(S58," #")</x:f>
        <x:v>Atif Al-Zahrani</x:v>
      </x:c>
      <x:c r="U58" s="31" t="str">
        <x:v>13451329 1R</x:v>
      </x:c>
      <x:c r="V58" s="31" t="str">
        <x:f t="shared" si="9"/>
        <x:v>1R</x:v>
      </x:c>
      <x:c r="W58" s="31">
        <x:f t="shared" si="10"/>
        <x:v>13451329</x:v>
      </x:c>
      <x:c r="X58" s="31">
        <x:f t="shared" si="17"/>
        <x:v>0</x:v>
      </x:c>
      <x:c r="Y58" s="31"/>
      <x:c r="Z58" s="31"/>
      <x:c r="AA58" s="31"/>
      <x:c r="AB58" s="31"/>
      <x:c r="AC58" s="31" t="str">
        <x:f t="shared" si="4"/>
        <x:v>Atif</x:v>
      </x:c>
      <x:c r="AD58" s="31" t="str">
        <x:f t="shared" si="11"/>
        <x:v>A</x:v>
      </x:c>
      <x:c r="AE58" s="31" t="str">
        <x:f t="shared" si="5"/>
        <x:v>Al-Zahrani</x:v>
      </x:c>
      <x:c r="AF58" s="31" cm="1">
        <x:f t="array" ref="AF58">SUM(--(" "=MID(AE58,_xlfn.SEQUENCE(1,LEN(AE58)),1)))+2</x:f>
        <x:v>2</x:v>
      </x:c>
      <x:c r="AG58" s="31" cm="1">
        <x:f t="array" ref="AG58">SUM(--($AG$9=MID(AC58,_xlfn.SEQUENCE(1,LEN(AC58)),1)))</x:f>
        <x:v>1</x:v>
      </x:c>
      <x:c r="AH58" s="31"/>
      <x:c r="AI58" s="31"/>
      <x:c r="AJ58" s="31"/>
      <x:c r="AK58" s="31"/>
      <x:c r="AL58" s="31" t="b">
        <x:f t="shared" si="6"/>
        <x:v>1</x:v>
      </x:c>
      <x:c r="AM58" s="31" t="b">
        <x:f>_xlfn.XLOOKUP(G58,'Birthday Case Assumptions'!$I$6:$I$371,'Birthday Case Assumptions'!$J$6:$J$371)="Yes"</x:f>
        <x:v>0</x:v>
      </x:c>
      <x:c r="AN58" s="31" t="b">
        <x:f t="shared" si="12"/>
        <x:v>0</x:v>
      </x:c>
      <x:c r="AO58" s="31">
        <x:f t="shared" si="13"/>
        <x:v>0</x:v>
      </x:c>
      <x:c r="AP58" s="31"/>
      <x:c r="AQ58" s="31"/>
      <x:c r="AR58" s="31"/>
      <x:c r="AS58" s="31"/>
      <x:c r="AT58" s="31"/>
      <x:c r="AU58" s="21">
        <x:v>45339</x:v>
      </x:c>
      <x:c r="AV58" s="31" t="str">
        <x:v>No</x:v>
      </x:c>
      <x:c r="AW58" s="31" cm="1">
        <x:f t="array" ref="AW58">IFERROR(_xlfn.XLOOKUP(AU58,_xlfn.ANCHORARRAY($M$11),_xlfn.ANCHORARRAY($N$11)),0)</x:f>
        <x:v>6</x:v>
      </x:c>
      <x:c r="AX58" s="31"/>
      <x:c r="AY58" s="21">
        <x:v>45373</x:v>
      </x:c>
      <x:c r="AZ58" s="31">
        <x:f t="shared" si="18"/>
        <x:v>15</x:v>
      </x:c>
      <x:c r="BA58" s="31">
        <x:f t="shared" si="15"/>
        <x:v>1</x:v>
      </x:c>
      <x:c r="BB58" s="31">
        <x:f t="shared" si="16"/>
        <x:v>65</x:v>
      </x:c>
    </x:row>
    <x:row r="59" spans="2:54" x14ac:dyDescent="0.35">
      <x:c r="B59" s="21">
        <x:v>38182</x:v>
      </x:c>
      <x:c r="C59" s="31">
        <x:f t="shared" si="0"/>
        <x:v>14</x:v>
      </x:c>
      <x:c r="D59" s="31">
        <x:f t="shared" si="1"/>
        <x:v>7</x:v>
      </x:c>
      <x:c r="E59" s="31">
        <x:f t="shared" si="2"/>
        <x:v>2004</x:v>
      </x:c>
      <x:c r="F59" s="31">
        <x:f t="shared" si="3"/>
        <x:v>4</x:v>
      </x:c>
      <x:c r="G59" s="21">
        <x:f t="shared" si="7"/>
        <x:v>45487</x:v>
      </x:c>
      <x:c r="H59" s="32">
        <x:f t="shared" si="8"/>
        <x:v>7110</x:v>
      </x:c>
      <x:c r="L59" s="25"/>
      <x:c r="M59" s="21">
        <x:v>45340</x:v>
      </x:c>
      <x:c r="N59" s="31">
        <x:v>5</x:v>
      </x:c>
      <x:c r="O59" s="31"/>
      <x:c r="P59" s="21">
        <x:v>45340</x:v>
      </x:c>
      <x:c r="Q59" s="31">
        <x:v>49</x:v>
      </x:c>
      <x:c r="R59" s="31"/>
      <x:c r="S59" s="31" t="str">
        <x:v>Cynthia James #13451331 3M</x:v>
      </x:c>
      <x:c r="T59" s="31" t="str" cm="1">
        <x:f t="array" ref="T59:U59">_xlfn.TEXTSPLIT(S59," #")</x:f>
        <x:v>Cynthia James</x:v>
      </x:c>
      <x:c r="U59" s="31" t="str">
        <x:v>13451331 3M</x:v>
      </x:c>
      <x:c r="V59" s="31" t="str">
        <x:f t="shared" si="9"/>
        <x:v>3M</x:v>
      </x:c>
      <x:c r="W59" s="31">
        <x:f t="shared" si="10"/>
        <x:v>13451331</x:v>
      </x:c>
      <x:c r="X59" s="31">
        <x:f t="shared" si="17"/>
        <x:v>0</x:v>
      </x:c>
      <x:c r="Y59" s="31"/>
      <x:c r="Z59" s="31"/>
      <x:c r="AA59" s="31"/>
      <x:c r="AB59" s="31"/>
      <x:c r="AC59" s="31" t="str">
        <x:f t="shared" si="4"/>
        <x:v>Cynthia</x:v>
      </x:c>
      <x:c r="AD59" s="31" t="str">
        <x:f t="shared" si="11"/>
        <x:v>C</x:v>
      </x:c>
      <x:c r="AE59" s="31" t="str">
        <x:f t="shared" si="5"/>
        <x:v>James</x:v>
      </x:c>
      <x:c r="AF59" s="31" cm="1">
        <x:f t="array" ref="AF59">SUM(--(" "=MID(AE59,_xlfn.SEQUENCE(1,LEN(AE59)),1)))+2</x:f>
        <x:v>2</x:v>
      </x:c>
      <x:c r="AG59" s="31" cm="1">
        <x:f t="array" ref="AG59">SUM(--($AG$9=MID(AC59,_xlfn.SEQUENCE(1,LEN(AC59)),1)))</x:f>
        <x:v>1</x:v>
      </x:c>
      <x:c r="AH59" s="31"/>
      <x:c r="AI59" s="31"/>
      <x:c r="AJ59" s="31"/>
      <x:c r="AK59" s="31"/>
      <x:c r="AL59" s="31" t="b">
        <x:f t="shared" si="6"/>
        <x:v>0</x:v>
      </x:c>
      <x:c r="AM59" s="31" t="b">
        <x:f>_xlfn.XLOOKUP(G59,'Birthday Case Assumptions'!$I$6:$I$371,'Birthday Case Assumptions'!$J$6:$J$371)="Yes"</x:f>
        <x:v>0</x:v>
      </x:c>
      <x:c r="AN59" s="31" t="b">
        <x:f t="shared" si="12"/>
        <x:v>0</x:v>
      </x:c>
      <x:c r="AO59" s="31">
        <x:f t="shared" si="13"/>
        <x:v>0</x:v>
      </x:c>
      <x:c r="AP59" s="31"/>
      <x:c r="AQ59" s="31"/>
      <x:c r="AR59" s="31"/>
      <x:c r="AS59" s="31"/>
      <x:c r="AT59" s="31"/>
      <x:c r="AU59" s="21">
        <x:v>45340</x:v>
      </x:c>
      <x:c r="AV59" s="31" t="str">
        <x:v>No</x:v>
      </x:c>
      <x:c r="AW59" s="31" cm="1">
        <x:f t="array" ref="AW59">IFERROR(_xlfn.XLOOKUP(AU59,_xlfn.ANCHORARRAY($M$11),_xlfn.ANCHORARRAY($N$11)),0)</x:f>
        <x:v>5</x:v>
      </x:c>
      <x:c r="AX59" s="31"/>
      <x:c r="AY59" s="21">
        <x:v>45376</x:v>
      </x:c>
      <x:c r="AZ59" s="31">
        <x:f t="shared" si="18"/>
        <x:v>5</x:v>
      </x:c>
      <x:c r="BA59" s="31">
        <x:f t="shared" si="15"/>
        <x:v>1</x:v>
      </x:c>
      <x:c r="BB59" s="31">
        <x:f t="shared" si="16"/>
        <x:v>35</x:v>
      </x:c>
    </x:row>
    <x:row r="60" spans="2:54" x14ac:dyDescent="0.35">
      <x:c r="B60" s="21">
        <x:v>37298</x:v>
      </x:c>
      <x:c r="C60" s="31">
        <x:f t="shared" si="0"/>
        <x:v>11</x:v>
      </x:c>
      <x:c r="D60" s="31">
        <x:f t="shared" si="1"/>
        <x:v>2</x:v>
      </x:c>
      <x:c r="E60" s="31">
        <x:f t="shared" si="2"/>
        <x:v>2002</x:v>
      </x:c>
      <x:c r="F60" s="31">
        <x:f t="shared" si="3"/>
        <x:v>2</x:v>
      </x:c>
      <x:c r="G60" s="21">
        <x:f t="shared" si="7"/>
        <x:v>45333</x:v>
      </x:c>
      <x:c r="H60" s="32">
        <x:f t="shared" si="8"/>
        <x:v>7994</x:v>
      </x:c>
      <x:c r="L60" s="25"/>
      <x:c r="M60" s="21">
        <x:v>45341</x:v>
      </x:c>
      <x:c r="N60" s="31">
        <x:v>4</x:v>
      </x:c>
      <x:c r="O60" s="31"/>
      <x:c r="P60" s="21">
        <x:v>45341</x:v>
      </x:c>
      <x:c r="Q60" s="31">
        <x:v>50</x:v>
      </x:c>
      <x:c r="R60" s="31"/>
      <x:c r="S60" s="31" t="str">
        <x:v>Ahmed Alam #13451334 3M</x:v>
      </x:c>
      <x:c r="T60" s="31" t="str" cm="1">
        <x:f t="array" ref="T60:U60">_xlfn.TEXTSPLIT(S60," #")</x:f>
        <x:v>Ahmed Alam</x:v>
      </x:c>
      <x:c r="U60" s="31" t="str">
        <x:v>13451334 3M</x:v>
      </x:c>
      <x:c r="V60" s="31" t="str">
        <x:f t="shared" si="9"/>
        <x:v>3M</x:v>
      </x:c>
      <x:c r="W60" s="31">
        <x:f t="shared" si="10"/>
        <x:v>13451334</x:v>
      </x:c>
      <x:c r="X60" s="31">
        <x:f t="shared" si="17"/>
        <x:v>0</x:v>
      </x:c>
      <x:c r="Y60" s="31"/>
      <x:c r="Z60" s="31"/>
      <x:c r="AA60" s="31"/>
      <x:c r="AB60" s="31"/>
      <x:c r="AC60" s="31" t="str">
        <x:f t="shared" si="4"/>
        <x:v>Ahmed</x:v>
      </x:c>
      <x:c r="AD60" s="31" t="str">
        <x:f t="shared" si="11"/>
        <x:v>A</x:v>
      </x:c>
      <x:c r="AE60" s="31" t="str">
        <x:f t="shared" si="5"/>
        <x:v>Alam</x:v>
      </x:c>
      <x:c r="AF60" s="31" cm="1">
        <x:f t="array" ref="AF60">SUM(--(" "=MID(AE60,_xlfn.SEQUENCE(1,LEN(AE60)),1)))+2</x:f>
        <x:v>2</x:v>
      </x:c>
      <x:c r="AG60" s="31" cm="1">
        <x:f t="array" ref="AG60">SUM(--($AG$9=MID(AC60,_xlfn.SEQUENCE(1,LEN(AC60)),1)))</x:f>
        <x:v>1</x:v>
      </x:c>
      <x:c r="AH60" s="31"/>
      <x:c r="AI60" s="31"/>
      <x:c r="AJ60" s="31"/>
      <x:c r="AK60" s="31"/>
      <x:c r="AL60" s="31" t="b">
        <x:f t="shared" si="6"/>
        <x:v>0</x:v>
      </x:c>
      <x:c r="AM60" s="31" t="b">
        <x:f>_xlfn.XLOOKUP(G60,'Birthday Case Assumptions'!$I$6:$I$371,'Birthday Case Assumptions'!$J$6:$J$371)="Yes"</x:f>
        <x:v>0</x:v>
      </x:c>
      <x:c r="AN60" s="31" t="b">
        <x:f t="shared" si="12"/>
        <x:v>0</x:v>
      </x:c>
      <x:c r="AO60" s="31">
        <x:f t="shared" si="13"/>
        <x:v>0</x:v>
      </x:c>
      <x:c r="AP60" s="31"/>
      <x:c r="AQ60" s="31"/>
      <x:c r="AR60" s="31"/>
      <x:c r="AS60" s="31"/>
      <x:c r="AT60" s="31"/>
      <x:c r="AU60" s="21">
        <x:v>45341</x:v>
      </x:c>
      <x:c r="AV60" s="31" t="str">
        <x:v>No</x:v>
      </x:c>
      <x:c r="AW60" s="31" cm="1">
        <x:f t="array" ref="AW60">IFERROR(_xlfn.XLOOKUP(AU60,_xlfn.ANCHORARRAY($M$11),_xlfn.ANCHORARRAY($N$11)),0)</x:f>
        <x:v>4</x:v>
      </x:c>
      <x:c r="AX60" s="31"/>
      <x:c r="AY60" s="21">
        <x:v>45377</x:v>
      </x:c>
      <x:c r="AZ60" s="31">
        <x:f t="shared" si="18"/>
        <x:v>2</x:v>
      </x:c>
      <x:c r="BA60" s="31">
        <x:f t="shared" si="15"/>
        <x:v>1</x:v>
      </x:c>
      <x:c r="BB60" s="31">
        <x:f t="shared" si="16"/>
        <x:v>26</x:v>
      </x:c>
    </x:row>
    <x:row r="61" spans="2:54" x14ac:dyDescent="0.35">
      <x:c r="B61" s="21">
        <x:v>38257</x:v>
      </x:c>
      <x:c r="C61" s="31">
        <x:f t="shared" si="0"/>
        <x:v>27</x:v>
      </x:c>
      <x:c r="D61" s="31">
        <x:f t="shared" si="1"/>
        <x:v>9</x:v>
      </x:c>
      <x:c r="E61" s="31">
        <x:f t="shared" si="2"/>
        <x:v>2004</x:v>
      </x:c>
      <x:c r="F61" s="31">
        <x:f t="shared" si="3"/>
        <x:v>2</x:v>
      </x:c>
      <x:c r="G61" s="21">
        <x:f t="shared" si="7"/>
        <x:v>45562</x:v>
      </x:c>
      <x:c r="H61" s="32">
        <x:f t="shared" si="8"/>
        <x:v>7035</x:v>
      </x:c>
      <x:c r="L61" s="25"/>
      <x:c r="M61" s="21">
        <x:v>45342</x:v>
      </x:c>
      <x:c r="N61" s="31">
        <x:v>4</x:v>
      </x:c>
      <x:c r="O61" s="31"/>
      <x:c r="P61" s="21">
        <x:v>45342</x:v>
      </x:c>
      <x:c r="Q61" s="31">
        <x:v>51</x:v>
      </x:c>
      <x:c r="R61" s="31"/>
      <x:c r="S61" s="31" t="str">
        <x:v>John Young #13451336 2W</x:v>
      </x:c>
      <x:c r="T61" s="31" t="str" cm="1">
        <x:f t="array" ref="T61:U61">_xlfn.TEXTSPLIT(S61," #")</x:f>
        <x:v>John Young</x:v>
      </x:c>
      <x:c r="U61" s="31" t="str">
        <x:v>13451336 2W</x:v>
      </x:c>
      <x:c r="V61" s="31" t="str">
        <x:f t="shared" si="9"/>
        <x:v>2W</x:v>
      </x:c>
      <x:c r="W61" s="31">
        <x:f t="shared" si="10"/>
        <x:v>13451336</x:v>
      </x:c>
      <x:c r="X61" s="31">
        <x:f t="shared" si="17"/>
        <x:v>0</x:v>
      </x:c>
      <x:c r="Y61" s="31"/>
      <x:c r="Z61" s="31"/>
      <x:c r="AA61" s="31"/>
      <x:c r="AB61" s="31"/>
      <x:c r="AC61" s="31" t="str">
        <x:f t="shared" si="4"/>
        <x:v>John</x:v>
      </x:c>
      <x:c r="AD61" s="31" t="str">
        <x:f t="shared" si="11"/>
        <x:v>J</x:v>
      </x:c>
      <x:c r="AE61" s="31" t="str">
        <x:f t="shared" si="5"/>
        <x:v>Young</x:v>
      </x:c>
      <x:c r="AF61" s="31" cm="1">
        <x:f t="array" ref="AF61">SUM(--(" "=MID(AE61,_xlfn.SEQUENCE(1,LEN(AE61)),1)))+2</x:f>
        <x:v>2</x:v>
      </x:c>
      <x:c r="AG61" s="31" cm="1">
        <x:f t="array" ref="AG61">SUM(--($AG$9=MID(AC61,_xlfn.SEQUENCE(1,LEN(AC61)),1)))</x:f>
        <x:v>0</x:v>
      </x:c>
      <x:c r="AH61" s="31"/>
      <x:c r="AI61" s="31"/>
      <x:c r="AJ61" s="31"/>
      <x:c r="AK61" s="31"/>
      <x:c r="AL61" s="31" t="b">
        <x:f t="shared" si="6"/>
        <x:v>0</x:v>
      </x:c>
      <x:c r="AM61" s="31" t="b">
        <x:f>_xlfn.XLOOKUP(G61,'Birthday Case Assumptions'!$I$6:$I$371,'Birthday Case Assumptions'!$J$6:$J$371)="Yes"</x:f>
        <x:v>1</x:v>
      </x:c>
      <x:c r="AN61" s="31" t="b">
        <x:f t="shared" si="12"/>
        <x:v>0</x:v>
      </x:c>
      <x:c r="AO61" s="31">
        <x:f t="shared" si="13"/>
        <x:v>0</x:v>
      </x:c>
      <x:c r="AP61" s="31"/>
      <x:c r="AQ61" s="31"/>
      <x:c r="AR61" s="31"/>
      <x:c r="AS61" s="31"/>
      <x:c r="AT61" s="31"/>
      <x:c r="AU61" s="21">
        <x:v>45342</x:v>
      </x:c>
      <x:c r="AV61" s="31" t="str">
        <x:v>Yes</x:v>
      </x:c>
      <x:c r="AW61" s="31" cm="1">
        <x:f t="array" ref="AW61">IFERROR(_xlfn.XLOOKUP(AU61,_xlfn.ANCHORARRAY($M$11),_xlfn.ANCHORARRAY($N$11)),0)</x:f>
        <x:v>4</x:v>
      </x:c>
      <x:c r="AX61" s="31"/>
      <x:c r="AY61" s="21">
        <x:v>45378</x:v>
      </x:c>
      <x:c r="AZ61" s="31">
        <x:f t="shared" si="18"/>
        <x:v>2</x:v>
      </x:c>
      <x:c r="BA61" s="31">
        <x:f t="shared" si="15"/>
        <x:v>1</x:v>
      </x:c>
      <x:c r="BB61" s="31">
        <x:f t="shared" si="16"/>
        <x:v>26</x:v>
      </x:c>
    </x:row>
    <x:row r="62" spans="2:54" x14ac:dyDescent="0.35">
      <x:c r="B62" s="21">
        <x:v>37018</x:v>
      </x:c>
      <x:c r="C62" s="31">
        <x:f t="shared" si="0"/>
        <x:v>7</x:v>
      </x:c>
      <x:c r="D62" s="31">
        <x:f t="shared" si="1"/>
        <x:v>5</x:v>
      </x:c>
      <x:c r="E62" s="31">
        <x:f t="shared" si="2"/>
        <x:v>2001</x:v>
      </x:c>
      <x:c r="F62" s="31">
        <x:f t="shared" si="3"/>
        <x:v>2</x:v>
      </x:c>
      <x:c r="G62" s="21">
        <x:f t="shared" si="7"/>
        <x:v>45419</x:v>
      </x:c>
      <x:c r="H62" s="32">
        <x:f t="shared" si="8"/>
        <x:v>8274</x:v>
      </x:c>
      <x:c r="L62" s="25"/>
      <x:c r="M62" s="21">
        <x:v>45343</x:v>
      </x:c>
      <x:c r="N62" s="31">
        <x:v>4</x:v>
      </x:c>
      <x:c r="O62" s="31"/>
      <x:c r="P62" s="21">
        <x:v>45343</x:v>
      </x:c>
      <x:c r="Q62" s="31">
        <x:v>52</x:v>
      </x:c>
      <x:c r="R62" s="31"/>
      <x:c r="S62" s="31" t="str">
        <x:v>Hany Hamed #13451338 2R</x:v>
      </x:c>
      <x:c r="T62" s="31" t="str" cm="1">
        <x:f t="array" ref="T62:U62">_xlfn.TEXTSPLIT(S62," #")</x:f>
        <x:v>Hany Hamed</x:v>
      </x:c>
      <x:c r="U62" s="31" t="str">
        <x:v>13451338 2R</x:v>
      </x:c>
      <x:c r="V62" s="31" t="str">
        <x:f t="shared" si="9"/>
        <x:v>2R</x:v>
      </x:c>
      <x:c r="W62" s="31">
        <x:f t="shared" si="10"/>
        <x:v>13451338</x:v>
      </x:c>
      <x:c r="X62" s="31">
        <x:f t="shared" si="17"/>
        <x:v>0</x:v>
      </x:c>
      <x:c r="Y62" s="31"/>
      <x:c r="Z62" s="31"/>
      <x:c r="AA62" s="31"/>
      <x:c r="AB62" s="31"/>
      <x:c r="AC62" s="31" t="str">
        <x:f t="shared" si="4"/>
        <x:v>Hany</x:v>
      </x:c>
      <x:c r="AD62" s="31" t="str">
        <x:f t="shared" si="11"/>
        <x:v>H</x:v>
      </x:c>
      <x:c r="AE62" s="31" t="str">
        <x:f t="shared" si="5"/>
        <x:v>Hamed</x:v>
      </x:c>
      <x:c r="AF62" s="31" cm="1">
        <x:f t="array" ref="AF62">SUM(--(" "=MID(AE62,_xlfn.SEQUENCE(1,LEN(AE62)),1)))+2</x:f>
        <x:v>2</x:v>
      </x:c>
      <x:c r="AG62" s="31" cm="1">
        <x:f t="array" ref="AG62">SUM(--($AG$9=MID(AC62,_xlfn.SEQUENCE(1,LEN(AC62)),1)))</x:f>
        <x:v>1</x:v>
      </x:c>
      <x:c r="AH62" s="31"/>
      <x:c r="AI62" s="31"/>
      <x:c r="AJ62" s="31"/>
      <x:c r="AK62" s="31"/>
      <x:c r="AL62" s="31" t="b">
        <x:f t="shared" si="6"/>
        <x:v>0</x:v>
      </x:c>
      <x:c r="AM62" s="31" t="b">
        <x:f>_xlfn.XLOOKUP(G62,'Birthday Case Assumptions'!$I$6:$I$371,'Birthday Case Assumptions'!$J$6:$J$371)="Yes"</x:f>
        <x:v>1</x:v>
      </x:c>
      <x:c r="AN62" s="31" t="b">
        <x:f t="shared" si="12"/>
        <x:v>0</x:v>
      </x:c>
      <x:c r="AO62" s="31">
        <x:f t="shared" si="13"/>
        <x:v>0</x:v>
      </x:c>
      <x:c r="AP62" s="31"/>
      <x:c r="AQ62" s="31"/>
      <x:c r="AR62" s="31"/>
      <x:c r="AS62" s="31"/>
      <x:c r="AT62" s="31"/>
      <x:c r="AU62" s="21">
        <x:v>45343</x:v>
      </x:c>
      <x:c r="AV62" s="31" t="str">
        <x:v>Yes</x:v>
      </x:c>
      <x:c r="AW62" s="31" cm="1">
        <x:f t="array" ref="AW62">IFERROR(_xlfn.XLOOKUP(AU62,_xlfn.ANCHORARRAY($M$11),_xlfn.ANCHORARRAY($N$11)),0)</x:f>
        <x:v>4</x:v>
      </x:c>
      <x:c r="AX62" s="31"/>
      <x:c r="AY62" s="21">
        <x:v>45379</x:v>
      </x:c>
      <x:c r="AZ62" s="31">
        <x:f t="shared" si="18"/>
        <x:v>2</x:v>
      </x:c>
      <x:c r="BA62" s="31">
        <x:f t="shared" si="15"/>
        <x:v>1</x:v>
      </x:c>
      <x:c r="BB62" s="31">
        <x:f t="shared" si="16"/>
        <x:v>26</x:v>
      </x:c>
    </x:row>
    <x:row r="63" spans="2:54" x14ac:dyDescent="0.35">
      <x:c r="B63" s="21">
        <x:v>37637</x:v>
      </x:c>
      <x:c r="C63" s="31">
        <x:f t="shared" si="0"/>
        <x:v>16</x:v>
      </x:c>
      <x:c r="D63" s="31">
        <x:f t="shared" si="1"/>
        <x:v>1</x:v>
      </x:c>
      <x:c r="E63" s="31">
        <x:f t="shared" si="2"/>
        <x:v>2003</x:v>
      </x:c>
      <x:c r="F63" s="31">
        <x:f t="shared" si="3"/>
        <x:v>5</x:v>
      </x:c>
      <x:c r="G63" s="21">
        <x:f t="shared" si="7"/>
        <x:v>45307</x:v>
      </x:c>
      <x:c r="H63" s="32">
        <x:f t="shared" si="8"/>
        <x:v>7655</x:v>
      </x:c>
      <x:c r="L63" s="25"/>
      <x:c r="M63" s="21">
        <x:v>45344</x:v>
      </x:c>
      <x:c r="N63" s="31">
        <x:v>6</x:v>
      </x:c>
      <x:c r="O63" s="31"/>
      <x:c r="P63" s="21">
        <x:v>45344</x:v>
      </x:c>
      <x:c r="Q63" s="31">
        <x:v>53</x:v>
      </x:c>
      <x:c r="R63" s="31"/>
      <x:c r="S63" s="31" t="str">
        <x:v>Cai Qiang #13451341 3W</x:v>
      </x:c>
      <x:c r="T63" s="31" t="str" cm="1">
        <x:f t="array" ref="T63:U63">_xlfn.TEXTSPLIT(S63," #")</x:f>
        <x:v>Cai Qiang</x:v>
      </x:c>
      <x:c r="U63" s="31" t="str">
        <x:v>13451341 3W</x:v>
      </x:c>
      <x:c r="V63" s="31" t="str">
        <x:f t="shared" si="9"/>
        <x:v>3W</x:v>
      </x:c>
      <x:c r="W63" s="31">
        <x:f t="shared" si="10"/>
        <x:v>13451341</x:v>
      </x:c>
      <x:c r="X63" s="31">
        <x:f t="shared" si="17"/>
        <x:v>0</x:v>
      </x:c>
      <x:c r="Y63" s="31"/>
      <x:c r="Z63" s="31"/>
      <x:c r="AA63" s="31"/>
      <x:c r="AB63" s="31"/>
      <x:c r="AC63" s="31" t="str">
        <x:f t="shared" si="4"/>
        <x:v>Cai</x:v>
      </x:c>
      <x:c r="AD63" s="31" t="str">
        <x:f t="shared" si="11"/>
        <x:v>C</x:v>
      </x:c>
      <x:c r="AE63" s="31" t="str">
        <x:f t="shared" si="5"/>
        <x:v>Qiang</x:v>
      </x:c>
      <x:c r="AF63" s="31" cm="1">
        <x:f t="array" ref="AF63">SUM(--(" "=MID(AE63,_xlfn.SEQUENCE(1,LEN(AE63)),1)))+2</x:f>
        <x:v>2</x:v>
      </x:c>
      <x:c r="AG63" s="31" cm="1">
        <x:f t="array" ref="AG63">SUM(--($AG$9=MID(AC63,_xlfn.SEQUENCE(1,LEN(AC63)),1)))</x:f>
        <x:v>1</x:v>
      </x:c>
      <x:c r="AH63" s="31"/>
      <x:c r="AI63" s="31"/>
      <x:c r="AJ63" s="31"/>
      <x:c r="AK63" s="31"/>
      <x:c r="AL63" s="31" t="b">
        <x:f t="shared" si="6"/>
        <x:v>0</x:v>
      </x:c>
      <x:c r="AM63" s="31" t="b">
        <x:f>_xlfn.XLOOKUP(G63,'Birthday Case Assumptions'!$I$6:$I$371,'Birthday Case Assumptions'!$J$6:$J$371)="Yes"</x:f>
        <x:v>1</x:v>
      </x:c>
      <x:c r="AN63" s="31" t="b">
        <x:f t="shared" si="12"/>
        <x:v>0</x:v>
      </x:c>
      <x:c r="AO63" s="31">
        <x:f t="shared" si="13"/>
        <x:v>0</x:v>
      </x:c>
      <x:c r="AP63" s="31"/>
      <x:c r="AQ63" s="31"/>
      <x:c r="AR63" s="31"/>
      <x:c r="AS63" s="31"/>
      <x:c r="AT63" s="31"/>
      <x:c r="AU63" s="21">
        <x:v>45344</x:v>
      </x:c>
      <x:c r="AV63" s="31" t="str">
        <x:v>Yes</x:v>
      </x:c>
      <x:c r="AW63" s="31" cm="1">
        <x:f t="array" ref="AW63">IFERROR(_xlfn.XLOOKUP(AU63,_xlfn.ANCHORARRAY($M$11),_xlfn.ANCHORARRAY($N$11)),0)</x:f>
        <x:v>6</x:v>
      </x:c>
      <x:c r="AX63" s="31"/>
      <x:c r="AY63" s="21">
        <x:v>45380</x:v>
      </x:c>
      <x:c r="AZ63" s="31">
        <x:f t="shared" si="18"/>
        <x:v>9</x:v>
      </x:c>
      <x:c r="BA63" s="31">
        <x:f t="shared" si="15"/>
        <x:v>1</x:v>
      </x:c>
      <x:c r="BB63" s="31">
        <x:f t="shared" si="16"/>
        <x:v>47</x:v>
      </x:c>
    </x:row>
    <x:row r="64" spans="2:54" x14ac:dyDescent="0.35">
      <x:c r="B64" s="21">
        <x:v>37654</x:v>
      </x:c>
      <x:c r="C64" s="31">
        <x:f t="shared" si="0"/>
        <x:v>2</x:v>
      </x:c>
      <x:c r="D64" s="31">
        <x:f t="shared" si="1"/>
        <x:v>2</x:v>
      </x:c>
      <x:c r="E64" s="31">
        <x:f t="shared" si="2"/>
        <x:v>2003</x:v>
      </x:c>
      <x:c r="F64" s="31">
        <x:f t="shared" si="3"/>
        <x:v>1</x:v>
      </x:c>
      <x:c r="G64" s="21">
        <x:f t="shared" si="7"/>
        <x:v>45324</x:v>
      </x:c>
      <x:c r="H64" s="32">
        <x:f t="shared" si="8"/>
        <x:v>7638</x:v>
      </x:c>
      <x:c r="L64" s="25"/>
      <x:c r="M64" s="21">
        <x:v>45345</x:v>
      </x:c>
      <x:c r="N64" s="31">
        <x:v>2</x:v>
      </x:c>
      <x:c r="O64" s="31"/>
      <x:c r="P64" s="21">
        <x:v>45345</x:v>
      </x:c>
      <x:c r="Q64" s="31">
        <x:v>54</x:v>
      </x:c>
      <x:c r="R64" s="31"/>
      <x:c r="S64" s="31" t="str">
        <x:v>Henry Bailey #13451343 1M</x:v>
      </x:c>
      <x:c r="T64" s="31" t="str" cm="1">
        <x:f t="array" ref="T64:U64">_xlfn.TEXTSPLIT(S64," #")</x:f>
        <x:v>Henry Bailey</x:v>
      </x:c>
      <x:c r="U64" s="31" t="str">
        <x:v>13451343 1M</x:v>
      </x:c>
      <x:c r="V64" s="31" t="str">
        <x:f t="shared" si="9"/>
        <x:v>1M</x:v>
      </x:c>
      <x:c r="W64" s="31">
        <x:f t="shared" si="10"/>
        <x:v>13451343</x:v>
      </x:c>
      <x:c r="X64" s="31">
        <x:f t="shared" si="17"/>
        <x:v>0</x:v>
      </x:c>
      <x:c r="Y64" s="31"/>
      <x:c r="Z64" s="31"/>
      <x:c r="AA64" s="31"/>
      <x:c r="AB64" s="31"/>
      <x:c r="AC64" s="31" t="str">
        <x:f t="shared" si="4"/>
        <x:v>Henry</x:v>
      </x:c>
      <x:c r="AD64" s="31" t="str">
        <x:f t="shared" si="11"/>
        <x:v>H</x:v>
      </x:c>
      <x:c r="AE64" s="31" t="str">
        <x:f t="shared" si="5"/>
        <x:v>Bailey</x:v>
      </x:c>
      <x:c r="AF64" s="31" cm="1">
        <x:f t="array" ref="AF64">SUM(--(" "=MID(AE64,_xlfn.SEQUENCE(1,LEN(AE64)),1)))+2</x:f>
        <x:v>2</x:v>
      </x:c>
      <x:c r="AG64" s="31" cm="1">
        <x:f t="array" ref="AG64">SUM(--($AG$9=MID(AC64,_xlfn.SEQUENCE(1,LEN(AC64)),1)))</x:f>
        <x:v>0</x:v>
      </x:c>
      <x:c r="AH64" s="31"/>
      <x:c r="AI64" s="31"/>
      <x:c r="AJ64" s="31"/>
      <x:c r="AK64" s="31"/>
      <x:c r="AL64" s="31" t="b">
        <x:f t="shared" si="6"/>
        <x:v>0</x:v>
      </x:c>
      <x:c r="AM64" s="31" t="b">
        <x:f>_xlfn.XLOOKUP(G64,'Birthday Case Assumptions'!$I$6:$I$371,'Birthday Case Assumptions'!$J$6:$J$371)="Yes"</x:f>
        <x:v>1</x:v>
      </x:c>
      <x:c r="AN64" s="31" t="b">
        <x:f t="shared" si="12"/>
        <x:v>1</x:v>
      </x:c>
      <x:c r="AO64" s="31">
        <x:f t="shared" si="13"/>
        <x:v>0</x:v>
      </x:c>
      <x:c r="AP64" s="31"/>
      <x:c r="AQ64" s="31"/>
      <x:c r="AR64" s="31"/>
      <x:c r="AS64" s="31"/>
      <x:c r="AT64" s="31"/>
      <x:c r="AU64" s="21">
        <x:v>45345</x:v>
      </x:c>
      <x:c r="AV64" s="31" t="str">
        <x:v>Yes</x:v>
      </x:c>
      <x:c r="AW64" s="31" cm="1">
        <x:f t="array" ref="AW64">IFERROR(_xlfn.XLOOKUP(AU64,_xlfn.ANCHORARRAY($M$11),_xlfn.ANCHORARRAY($N$11)),0)</x:f>
        <x:v>2</x:v>
      </x:c>
      <x:c r="AX64" s="31"/>
      <x:c r="AY64" s="21">
        <x:v>45383</x:v>
      </x:c>
      <x:c r="AZ64" s="31">
        <x:f t="shared" si="18"/>
        <x:v>2</x:v>
      </x:c>
      <x:c r="BA64" s="31">
        <x:f t="shared" si="15"/>
        <x:v>1</x:v>
      </x:c>
      <x:c r="BB64" s="31">
        <x:f t="shared" si="16"/>
        <x:v>26</x:v>
      </x:c>
    </x:row>
    <x:row r="65" spans="2:54" x14ac:dyDescent="0.35">
      <x:c r="B65" s="21">
        <x:v>37013</x:v>
      </x:c>
      <x:c r="C65" s="31">
        <x:f t="shared" si="0"/>
        <x:v>2</x:v>
      </x:c>
      <x:c r="D65" s="31">
        <x:f t="shared" si="1"/>
        <x:v>5</x:v>
      </x:c>
      <x:c r="E65" s="31">
        <x:f t="shared" si="2"/>
        <x:v>2001</x:v>
      </x:c>
      <x:c r="F65" s="31">
        <x:f t="shared" si="3"/>
        <x:v>4</x:v>
      </x:c>
      <x:c r="G65" s="21">
        <x:f t="shared" si="7"/>
        <x:v>45414</x:v>
      </x:c>
      <x:c r="H65" s="32">
        <x:f t="shared" si="8"/>
        <x:v>8279</x:v>
      </x:c>
      <x:c r="L65" s="25"/>
      <x:c r="M65" s="21">
        <x:v>45346</x:v>
      </x:c>
      <x:c r="N65" s="31">
        <x:v>5</x:v>
      </x:c>
      <x:c r="O65" s="31"/>
      <x:c r="P65" s="21">
        <x:v>45346</x:v>
      </x:c>
      <x:c r="Q65" s="31">
        <x:v>55</x:v>
      </x:c>
      <x:c r="R65" s="31"/>
      <x:c r="S65" s="31" t="str">
        <x:v>Julia Rogers #13451346 2T</x:v>
      </x:c>
      <x:c r="T65" s="31" t="str" cm="1">
        <x:f t="array" ref="T65:U65">_xlfn.TEXTSPLIT(S65," #")</x:f>
        <x:v>Julia Rogers</x:v>
      </x:c>
      <x:c r="U65" s="31" t="str">
        <x:v>13451346 2T</x:v>
      </x:c>
      <x:c r="V65" s="31" t="str">
        <x:f t="shared" si="9"/>
        <x:v>2T</x:v>
      </x:c>
      <x:c r="W65" s="31">
        <x:f t="shared" si="10"/>
        <x:v>13451346</x:v>
      </x:c>
      <x:c r="X65" s="31">
        <x:f t="shared" si="17"/>
        <x:v>0</x:v>
      </x:c>
      <x:c r="Y65" s="31"/>
      <x:c r="Z65" s="31"/>
      <x:c r="AA65" s="31"/>
      <x:c r="AB65" s="31"/>
      <x:c r="AC65" s="31" t="str">
        <x:f t="shared" si="4"/>
        <x:v>Julia</x:v>
      </x:c>
      <x:c r="AD65" s="31" t="str">
        <x:f t="shared" si="11"/>
        <x:v>J</x:v>
      </x:c>
      <x:c r="AE65" s="31" t="str">
        <x:f t="shared" si="5"/>
        <x:v>Rogers</x:v>
      </x:c>
      <x:c r="AF65" s="31" cm="1">
        <x:f t="array" ref="AF65">SUM(--(" "=MID(AE65,_xlfn.SEQUENCE(1,LEN(AE65)),1)))+2</x:f>
        <x:v>2</x:v>
      </x:c>
      <x:c r="AG65" s="31" cm="1">
        <x:f t="array" ref="AG65">SUM(--($AG$9=MID(AC65,_xlfn.SEQUENCE(1,LEN(AC65)),1)))</x:f>
        <x:v>1</x:v>
      </x:c>
      <x:c r="AH65" s="31"/>
      <x:c r="AI65" s="31"/>
      <x:c r="AJ65" s="31"/>
      <x:c r="AK65" s="31"/>
      <x:c r="AL65" s="31" t="b">
        <x:f t="shared" si="6"/>
        <x:v>0</x:v>
      </x:c>
      <x:c r="AM65" s="31" t="b">
        <x:f>_xlfn.XLOOKUP(G65,'Birthday Case Assumptions'!$I$6:$I$371,'Birthday Case Assumptions'!$J$6:$J$371)="Yes"</x:f>
        <x:v>1</x:v>
      </x:c>
      <x:c r="AN65" s="31" t="b">
        <x:f t="shared" si="12"/>
        <x:v>0</x:v>
      </x:c>
      <x:c r="AO65" s="31">
        <x:f t="shared" si="13"/>
        <x:v>0</x:v>
      </x:c>
      <x:c r="AP65" s="31"/>
      <x:c r="AQ65" s="31"/>
      <x:c r="AR65" s="31"/>
      <x:c r="AS65" s="31"/>
      <x:c r="AT65" s="31"/>
      <x:c r="AU65" s="21">
        <x:v>45346</x:v>
      </x:c>
      <x:c r="AV65" s="31" t="str">
        <x:v>No</x:v>
      </x:c>
      <x:c r="AW65" s="31" cm="1">
        <x:f t="array" ref="AW65">IFERROR(_xlfn.XLOOKUP(AU65,_xlfn.ANCHORARRAY($M$11),_xlfn.ANCHORARRAY($N$11)),0)</x:f>
        <x:v>5</x:v>
      </x:c>
      <x:c r="AX65" s="31"/>
      <x:c r="AY65" s="21">
        <x:v>45384</x:v>
      </x:c>
      <x:c r="AZ65" s="31">
        <x:f t="shared" si="18"/>
        <x:v>6</x:v>
      </x:c>
      <x:c r="BA65" s="31">
        <x:f t="shared" si="15"/>
        <x:v>1</x:v>
      </x:c>
      <x:c r="BB65" s="31">
        <x:f t="shared" si="16"/>
        <x:v>38</x:v>
      </x:c>
    </x:row>
    <x:row r="66" spans="2:54" x14ac:dyDescent="0.35">
      <x:c r="B66" s="21">
        <x:v>36984</x:v>
      </x:c>
      <x:c r="C66" s="31">
        <x:f t="shared" si="0"/>
        <x:v>3</x:v>
      </x:c>
      <x:c r="D66" s="31">
        <x:f t="shared" si="1"/>
        <x:v>4</x:v>
      </x:c>
      <x:c r="E66" s="31">
        <x:f t="shared" si="2"/>
        <x:v>2001</x:v>
      </x:c>
      <x:c r="F66" s="31">
        <x:f t="shared" si="3"/>
        <x:v>3</x:v>
      </x:c>
      <x:c r="G66" s="21">
        <x:f t="shared" si="7"/>
        <x:v>45385</x:v>
      </x:c>
      <x:c r="H66" s="32">
        <x:f t="shared" si="8"/>
        <x:v>8308</x:v>
      </x:c>
      <x:c r="L66" s="25"/>
      <x:c r="M66" s="21">
        <x:v>45347</x:v>
      </x:c>
      <x:c r="N66" s="31">
        <x:v>6</x:v>
      </x:c>
      <x:c r="O66" s="31"/>
      <x:c r="P66" s="21">
        <x:v>45347</x:v>
      </x:c>
      <x:c r="Q66" s="31">
        <x:v>56</x:v>
      </x:c>
      <x:c r="R66" s="31"/>
      <x:c r="S66" s="31" t="str">
        <x:v>Sahar Almutairi #13451347 3M</x:v>
      </x:c>
      <x:c r="T66" s="31" t="str" cm="1">
        <x:f t="array" ref="T66:U66">_xlfn.TEXTSPLIT(S66," #")</x:f>
        <x:v>Sahar Almutairi</x:v>
      </x:c>
      <x:c r="U66" s="31" t="str">
        <x:v>13451347 3M</x:v>
      </x:c>
      <x:c r="V66" s="31" t="str">
        <x:f t="shared" si="9"/>
        <x:v>3M</x:v>
      </x:c>
      <x:c r="W66" s="31">
        <x:f t="shared" si="10"/>
        <x:v>13451347</x:v>
      </x:c>
      <x:c r="X66" s="31">
        <x:f t="shared" si="17"/>
        <x:v>1</x:v>
      </x:c>
      <x:c r="Y66" s="31"/>
      <x:c r="Z66" s="31"/>
      <x:c r="AA66" s="31"/>
      <x:c r="AB66" s="31"/>
      <x:c r="AC66" s="31" t="str">
        <x:f t="shared" si="4"/>
        <x:v>Sahar</x:v>
      </x:c>
      <x:c r="AD66" s="31" t="str">
        <x:f t="shared" si="11"/>
        <x:v>S</x:v>
      </x:c>
      <x:c r="AE66" s="31" t="str">
        <x:f t="shared" si="5"/>
        <x:v>Almutairi</x:v>
      </x:c>
      <x:c r="AF66" s="31" cm="1">
        <x:f t="array" ref="AF66">SUM(--(" "=MID(AE66,_xlfn.SEQUENCE(1,LEN(AE66)),1)))+2</x:f>
        <x:v>2</x:v>
      </x:c>
      <x:c r="AG66" s="31" cm="1">
        <x:f t="array" ref="AG66">SUM(--($AG$9=MID(AC66,_xlfn.SEQUENCE(1,LEN(AC66)),1)))</x:f>
        <x:v>2</x:v>
      </x:c>
      <x:c r="AH66" s="31"/>
      <x:c r="AI66" s="31"/>
      <x:c r="AJ66" s="31"/>
      <x:c r="AK66" s="31"/>
      <x:c r="AL66" s="31" t="b">
        <x:f t="shared" si="6"/>
        <x:v>0</x:v>
      </x:c>
      <x:c r="AM66" s="31" t="b">
        <x:f>_xlfn.XLOOKUP(G66,'Birthday Case Assumptions'!$I$6:$I$371,'Birthday Case Assumptions'!$J$6:$J$371)="Yes"</x:f>
        <x:v>1</x:v>
      </x:c>
      <x:c r="AN66" s="31" t="b">
        <x:f t="shared" si="12"/>
        <x:v>0</x:v>
      </x:c>
      <x:c r="AO66" s="31">
        <x:f t="shared" si="13"/>
        <x:v>0</x:v>
      </x:c>
      <x:c r="AP66" s="31"/>
      <x:c r="AQ66" s="31"/>
      <x:c r="AR66" s="31"/>
      <x:c r="AS66" s="31"/>
      <x:c r="AT66" s="31"/>
      <x:c r="AU66" s="21">
        <x:v>45347</x:v>
      </x:c>
      <x:c r="AV66" s="31" t="str">
        <x:v>No</x:v>
      </x:c>
      <x:c r="AW66" s="31" cm="1">
        <x:f t="array" ref="AW66">IFERROR(_xlfn.XLOOKUP(AU66,_xlfn.ANCHORARRAY($M$11),_xlfn.ANCHORARRAY($N$11)),0)</x:f>
        <x:v>6</x:v>
      </x:c>
      <x:c r="AX66" s="31"/>
      <x:c r="AY66" s="21">
        <x:v>45385</x:v>
      </x:c>
      <x:c r="AZ66" s="31">
        <x:f t="shared" si="18"/>
        <x:v>4</x:v>
      </x:c>
      <x:c r="BA66" s="31">
        <x:f t="shared" si="15"/>
        <x:v>1</x:v>
      </x:c>
      <x:c r="BB66" s="31">
        <x:f t="shared" si="16"/>
        <x:v>32</x:v>
      </x:c>
    </x:row>
    <x:row r="67" spans="2:54" x14ac:dyDescent="0.35">
      <x:c r="B67" s="21">
        <x:v>36902</x:v>
      </x:c>
      <x:c r="C67" s="31">
        <x:f t="shared" si="0"/>
        <x:v>11</x:v>
      </x:c>
      <x:c r="D67" s="31">
        <x:f t="shared" si="1"/>
        <x:v>1</x:v>
      </x:c>
      <x:c r="E67" s="31">
        <x:f t="shared" si="2"/>
        <x:v>2001</x:v>
      </x:c>
      <x:c r="F67" s="31">
        <x:f t="shared" si="3"/>
        <x:v>5</x:v>
      </x:c>
      <x:c r="G67" s="21">
        <x:f t="shared" si="7"/>
        <x:v>45302</x:v>
      </x:c>
      <x:c r="H67" s="32">
        <x:f t="shared" si="8"/>
        <x:v>8390</x:v>
      </x:c>
      <x:c r="L67" s="25"/>
      <x:c r="M67" s="21">
        <x:v>45348</x:v>
      </x:c>
      <x:c r="N67" s="31">
        <x:v>2</x:v>
      </x:c>
      <x:c r="O67" s="31"/>
      <x:c r="P67" s="21">
        <x:v>45348</x:v>
      </x:c>
      <x:c r="Q67" s="31">
        <x:v>57</x:v>
      </x:c>
      <x:c r="R67" s="31"/>
      <x:c r="S67" s="31" t="str">
        <x:v>Guan Zhiwei #13451348 1R</x:v>
      </x:c>
      <x:c r="T67" s="31" t="str" cm="1">
        <x:f t="array" ref="T67:U67">_xlfn.TEXTSPLIT(S67," #")</x:f>
        <x:v>Guan Zhiwei</x:v>
      </x:c>
      <x:c r="U67" s="31" t="str">
        <x:v>13451348 1R</x:v>
      </x:c>
      <x:c r="V67" s="31" t="str">
        <x:f t="shared" si="9"/>
        <x:v>1R</x:v>
      </x:c>
      <x:c r="W67" s="31">
        <x:f t="shared" si="10"/>
        <x:v>13451348</x:v>
      </x:c>
      <x:c r="X67" s="31">
        <x:f t="shared" si="17"/>
        <x:v>2</x:v>
      </x:c>
      <x:c r="Y67" s="31"/>
      <x:c r="Z67" s="31"/>
      <x:c r="AA67" s="31"/>
      <x:c r="AB67" s="31"/>
      <x:c r="AC67" s="31" t="str">
        <x:f t="shared" si="4"/>
        <x:v>Guan</x:v>
      </x:c>
      <x:c r="AD67" s="31" t="str">
        <x:f t="shared" si="11"/>
        <x:v>G</x:v>
      </x:c>
      <x:c r="AE67" s="31" t="str">
        <x:f t="shared" si="5"/>
        <x:v>Zhiwei</x:v>
      </x:c>
      <x:c r="AF67" s="31" cm="1">
        <x:f t="array" ref="AF67">SUM(--(" "=MID(AE67,_xlfn.SEQUENCE(1,LEN(AE67)),1)))+2</x:f>
        <x:v>2</x:v>
      </x:c>
      <x:c r="AG67" s="31" cm="1">
        <x:f t="array" ref="AG67">SUM(--($AG$9=MID(AC67,_xlfn.SEQUENCE(1,LEN(AC67)),1)))</x:f>
        <x:v>1</x:v>
      </x:c>
      <x:c r="AH67" s="31"/>
      <x:c r="AI67" s="31"/>
      <x:c r="AJ67" s="31"/>
      <x:c r="AK67" s="31"/>
      <x:c r="AL67" s="31" t="b">
        <x:f t="shared" si="6"/>
        <x:v>0</x:v>
      </x:c>
      <x:c r="AM67" s="31" t="b">
        <x:f>_xlfn.XLOOKUP(G67,'Birthday Case Assumptions'!$I$6:$I$371,'Birthday Case Assumptions'!$J$6:$J$371)="Yes"</x:f>
        <x:v>1</x:v>
      </x:c>
      <x:c r="AN67" s="31" t="b">
        <x:f t="shared" si="12"/>
        <x:v>0</x:v>
      </x:c>
      <x:c r="AO67" s="31">
        <x:f t="shared" si="13"/>
        <x:v>0</x:v>
      </x:c>
      <x:c r="AP67" s="31"/>
      <x:c r="AQ67" s="31"/>
      <x:c r="AR67" s="31"/>
      <x:c r="AS67" s="31"/>
      <x:c r="AT67" s="31"/>
      <x:c r="AU67" s="21">
        <x:v>45348</x:v>
      </x:c>
      <x:c r="AV67" s="31" t="str">
        <x:v>Yes</x:v>
      </x:c>
      <x:c r="AW67" s="31" cm="1">
        <x:f t="array" ref="AW67">IFERROR(_xlfn.XLOOKUP(AU67,_xlfn.ANCHORARRAY($M$11),_xlfn.ANCHORARRAY($N$11)),0)</x:f>
        <x:v>2</x:v>
      </x:c>
      <x:c r="AX67" s="31"/>
      <x:c r="AY67" s="21">
        <x:v>45386</x:v>
      </x:c>
      <x:c r="AZ67" s="31">
        <x:f t="shared" si="18"/>
        <x:v>2</x:v>
      </x:c>
      <x:c r="BA67" s="31">
        <x:f t="shared" si="15"/>
        <x:v>1</x:v>
      </x:c>
      <x:c r="BB67" s="31">
        <x:f t="shared" si="16"/>
        <x:v>26</x:v>
      </x:c>
    </x:row>
    <x:row r="68" spans="2:54" x14ac:dyDescent="0.35">
      <x:c r="B68" s="21">
        <x:v>37771</x:v>
      </x:c>
      <x:c r="C68" s="31">
        <x:f t="shared" si="0"/>
        <x:v>30</x:v>
      </x:c>
      <x:c r="D68" s="31">
        <x:f t="shared" si="1"/>
        <x:v>5</x:v>
      </x:c>
      <x:c r="E68" s="31">
        <x:f t="shared" si="2"/>
        <x:v>2003</x:v>
      </x:c>
      <x:c r="F68" s="31">
        <x:f t="shared" si="3"/>
        <x:v>6</x:v>
      </x:c>
      <x:c r="G68" s="21">
        <x:f t="shared" si="7"/>
        <x:v>45442</x:v>
      </x:c>
      <x:c r="H68" s="32">
        <x:f t="shared" si="8"/>
        <x:v>7521</x:v>
      </x:c>
      <x:c r="L68" s="25"/>
      <x:c r="M68" s="21">
        <x:v>45349</x:v>
      </x:c>
      <x:c r="N68" s="31">
        <x:v>2</x:v>
      </x:c>
      <x:c r="O68" s="31"/>
      <x:c r="P68" s="21">
        <x:v>45349</x:v>
      </x:c>
      <x:c r="Q68" s="31">
        <x:v>58</x:v>
      </x:c>
      <x:c r="R68" s="31"/>
      <x:c r="S68" s="31" t="str">
        <x:v>Guo Yong #13451351 3W</x:v>
      </x:c>
      <x:c r="T68" s="31" t="str" cm="1">
        <x:f t="array" ref="T68:U68">_xlfn.TEXTSPLIT(S68," #")</x:f>
        <x:v>Guo Yong</x:v>
      </x:c>
      <x:c r="U68" s="31" t="str">
        <x:v>13451351 3W</x:v>
      </x:c>
      <x:c r="V68" s="31" t="str">
        <x:f t="shared" si="9"/>
        <x:v>3W</x:v>
      </x:c>
      <x:c r="W68" s="31">
        <x:f t="shared" si="10"/>
        <x:v>13451351</x:v>
      </x:c>
      <x:c r="X68" s="31">
        <x:f t="shared" si="17"/>
        <x:v>0</x:v>
      </x:c>
      <x:c r="Y68" s="31"/>
      <x:c r="Z68" s="31"/>
      <x:c r="AA68" s="31"/>
      <x:c r="AB68" s="31"/>
      <x:c r="AC68" s="31" t="str">
        <x:f t="shared" si="4"/>
        <x:v>Guo</x:v>
      </x:c>
      <x:c r="AD68" s="31" t="str">
        <x:f t="shared" si="11"/>
        <x:v>G</x:v>
      </x:c>
      <x:c r="AE68" s="31" t="str">
        <x:f t="shared" si="5"/>
        <x:v>Yong</x:v>
      </x:c>
      <x:c r="AF68" s="31" cm="1">
        <x:f t="array" ref="AF68">SUM(--(" "=MID(AE68,_xlfn.SEQUENCE(1,LEN(AE68)),1)))+2</x:f>
        <x:v>2</x:v>
      </x:c>
      <x:c r="AG68" s="31" cm="1">
        <x:f t="array" ref="AG68">SUM(--($AG$9=MID(AC68,_xlfn.SEQUENCE(1,LEN(AC68)),1)))</x:f>
        <x:v>0</x:v>
      </x:c>
      <x:c r="AH68" s="31"/>
      <x:c r="AI68" s="31"/>
      <x:c r="AJ68" s="31"/>
      <x:c r="AK68" s="31"/>
      <x:c r="AL68" s="31" t="b">
        <x:f t="shared" si="6"/>
        <x:v>0</x:v>
      </x:c>
      <x:c r="AM68" s="31" t="b">
        <x:f>_xlfn.XLOOKUP(G68,'Birthday Case Assumptions'!$I$6:$I$371,'Birthday Case Assumptions'!$J$6:$J$371)="Yes"</x:f>
        <x:v>0</x:v>
      </x:c>
      <x:c r="AN68" s="31" t="b">
        <x:f t="shared" si="12"/>
        <x:v>0</x:v>
      </x:c>
      <x:c r="AO68" s="31">
        <x:f t="shared" si="13"/>
        <x:v>0</x:v>
      </x:c>
      <x:c r="AP68" s="31"/>
      <x:c r="AQ68" s="31"/>
      <x:c r="AR68" s="31"/>
      <x:c r="AS68" s="31"/>
      <x:c r="AT68" s="31"/>
      <x:c r="AU68" s="21">
        <x:v>45349</x:v>
      </x:c>
      <x:c r="AV68" s="31" t="str">
        <x:v>Yes</x:v>
      </x:c>
      <x:c r="AW68" s="31" cm="1">
        <x:f t="array" ref="AW68">IFERROR(_xlfn.XLOOKUP(AU68,_xlfn.ANCHORARRAY($M$11),_xlfn.ANCHORARRAY($N$11)),0)</x:f>
        <x:v>2</x:v>
      </x:c>
      <x:c r="AX68" s="31"/>
      <x:c r="AY68" s="21">
        <x:v>45387</x:v>
      </x:c>
      <x:c r="AZ68" s="31">
        <x:f t="shared" si="18"/>
        <x:v>15</x:v>
      </x:c>
      <x:c r="BA68" s="31">
        <x:f t="shared" si="15"/>
        <x:v>1</x:v>
      </x:c>
      <x:c r="BB68" s="31">
        <x:f t="shared" si="16"/>
        <x:v>65</x:v>
      </x:c>
    </x:row>
    <x:row r="69" spans="2:54" x14ac:dyDescent="0.35">
      <x:c r="B69" s="21">
        <x:v>37750</x:v>
      </x:c>
      <x:c r="C69" s="31">
        <x:f t="shared" si="0"/>
        <x:v>9</x:v>
      </x:c>
      <x:c r="D69" s="31">
        <x:f t="shared" si="1"/>
        <x:v>5</x:v>
      </x:c>
      <x:c r="E69" s="31">
        <x:f t="shared" si="2"/>
        <x:v>2003</x:v>
      </x:c>
      <x:c r="F69" s="31">
        <x:f t="shared" si="3"/>
        <x:v>6</x:v>
      </x:c>
      <x:c r="G69" s="21">
        <x:f t="shared" si="7"/>
        <x:v>45421</x:v>
      </x:c>
      <x:c r="H69" s="32">
        <x:f t="shared" si="8"/>
        <x:v>7542</x:v>
      </x:c>
      <x:c r="L69" s="25"/>
      <x:c r="M69" s="21">
        <x:v>45350</x:v>
      </x:c>
      <x:c r="N69" s="31">
        <x:v>2</x:v>
      </x:c>
      <x:c r="O69" s="31"/>
      <x:c r="P69" s="21">
        <x:v>45350</x:v>
      </x:c>
      <x:c r="Q69" s="31">
        <x:v>59</x:v>
      </x:c>
      <x:c r="R69" s="31"/>
      <x:c r="S69" s="31" t="str">
        <x:v>Randy Gray #13451353 3W</x:v>
      </x:c>
      <x:c r="T69" s="31" t="str" cm="1">
        <x:f t="array" ref="T69:U69">_xlfn.TEXTSPLIT(S69," #")</x:f>
        <x:v>Randy Gray</x:v>
      </x:c>
      <x:c r="U69" s="31" t="str">
        <x:v>13451353 3W</x:v>
      </x:c>
      <x:c r="V69" s="31" t="str">
        <x:f t="shared" si="9"/>
        <x:v>3W</x:v>
      </x:c>
      <x:c r="W69" s="31">
        <x:f t="shared" si="10"/>
        <x:v>13451353</x:v>
      </x:c>
      <x:c r="X69" s="31">
        <x:f t="shared" si="17"/>
        <x:v>0</x:v>
      </x:c>
      <x:c r="Y69" s="31"/>
      <x:c r="Z69" s="31"/>
      <x:c r="AA69" s="31"/>
      <x:c r="AB69" s="31"/>
      <x:c r="AC69" s="31" t="str">
        <x:f t="shared" si="4"/>
        <x:v>Randy</x:v>
      </x:c>
      <x:c r="AD69" s="31" t="str">
        <x:f t="shared" si="11"/>
        <x:v>R</x:v>
      </x:c>
      <x:c r="AE69" s="31" t="str">
        <x:f t="shared" si="5"/>
        <x:v>Gray</x:v>
      </x:c>
      <x:c r="AF69" s="31" cm="1">
        <x:f t="array" ref="AF69">SUM(--(" "=MID(AE69,_xlfn.SEQUENCE(1,LEN(AE69)),1)))+2</x:f>
        <x:v>2</x:v>
      </x:c>
      <x:c r="AG69" s="31" cm="1">
        <x:f t="array" ref="AG69">SUM(--($AG$9=MID(AC69,_xlfn.SEQUENCE(1,LEN(AC69)),1)))</x:f>
        <x:v>1</x:v>
      </x:c>
      <x:c r="AH69" s="31"/>
      <x:c r="AI69" s="31"/>
      <x:c r="AJ69" s="31"/>
      <x:c r="AK69" s="31"/>
      <x:c r="AL69" s="31" t="b">
        <x:f t="shared" si="6"/>
        <x:v>0</x:v>
      </x:c>
      <x:c r="AM69" s="31" t="b">
        <x:f>_xlfn.XLOOKUP(G69,'Birthday Case Assumptions'!$I$6:$I$371,'Birthday Case Assumptions'!$J$6:$J$371)="Yes"</x:f>
        <x:v>1</x:v>
      </x:c>
      <x:c r="AN69" s="31" t="b">
        <x:f t="shared" si="12"/>
        <x:v>0</x:v>
      </x:c>
      <x:c r="AO69" s="31">
        <x:f t="shared" si="13"/>
        <x:v>0</x:v>
      </x:c>
      <x:c r="AP69" s="31"/>
      <x:c r="AQ69" s="31"/>
      <x:c r="AR69" s="31"/>
      <x:c r="AS69" s="31"/>
      <x:c r="AT69" s="31"/>
      <x:c r="AU69" s="21">
        <x:v>45350</x:v>
      </x:c>
      <x:c r="AV69" s="31" t="str">
        <x:v>Yes</x:v>
      </x:c>
      <x:c r="AW69" s="31" cm="1">
        <x:f t="array" ref="AW69">IFERROR(_xlfn.XLOOKUP(AU69,_xlfn.ANCHORARRAY($M$11),_xlfn.ANCHORARRAY($N$11)),0)</x:f>
        <x:v>2</x:v>
      </x:c>
      <x:c r="AX69" s="31"/>
      <x:c r="AY69" s="21">
        <x:v>45390</x:v>
      </x:c>
      <x:c r="AZ69" s="31">
        <x:f t="shared" si="18"/>
        <x:v>4</x:v>
      </x:c>
      <x:c r="BA69" s="31">
        <x:f t="shared" si="15"/>
        <x:v>1</x:v>
      </x:c>
      <x:c r="BB69" s="31">
        <x:f t="shared" si="16"/>
        <x:v>32</x:v>
      </x:c>
    </x:row>
    <x:row r="70" spans="2:54" x14ac:dyDescent="0.35">
      <x:c r="B70" s="21">
        <x:v>37626</x:v>
      </x:c>
      <x:c r="C70" s="31">
        <x:f t="shared" si="0"/>
        <x:v>5</x:v>
      </x:c>
      <x:c r="D70" s="31">
        <x:f t="shared" si="1"/>
        <x:v>1</x:v>
      </x:c>
      <x:c r="E70" s="31">
        <x:f t="shared" si="2"/>
        <x:v>2003</x:v>
      </x:c>
      <x:c r="F70" s="31">
        <x:f t="shared" si="3"/>
        <x:v>1</x:v>
      </x:c>
      <x:c r="G70" s="21">
        <x:f t="shared" si="7"/>
        <x:v>45296</x:v>
      </x:c>
      <x:c r="H70" s="32">
        <x:f t="shared" si="8"/>
        <x:v>7666</x:v>
      </x:c>
      <x:c r="L70" s="25"/>
      <x:c r="M70" s="21">
        <x:v>45351</x:v>
      </x:c>
      <x:c r="N70" s="31">
        <x:v>1</x:v>
      </x:c>
      <x:c r="O70" s="31"/>
      <x:c r="P70" s="21">
        <x:v>45351</x:v>
      </x:c>
      <x:c r="Q70" s="31">
        <x:v>60</x:v>
      </x:c>
      <x:c r="R70" s="31"/>
      <x:c r="S70" s="31" t="str">
        <x:v>Areej Yousef #13451354 2T</x:v>
      </x:c>
      <x:c r="T70" s="31" t="str" cm="1">
        <x:f t="array" ref="T70:U70">_xlfn.TEXTSPLIT(S70," #")</x:f>
        <x:v>Areej Yousef</x:v>
      </x:c>
      <x:c r="U70" s="31" t="str">
        <x:v>13451354 2T</x:v>
      </x:c>
      <x:c r="V70" s="31" t="str">
        <x:f t="shared" si="9"/>
        <x:v>2T</x:v>
      </x:c>
      <x:c r="W70" s="31">
        <x:f t="shared" si="10"/>
        <x:v>13451354</x:v>
      </x:c>
      <x:c r="X70" s="31">
        <x:f t="shared" si="17"/>
        <x:v>1</x:v>
      </x:c>
      <x:c r="Y70" s="31"/>
      <x:c r="Z70" s="31"/>
      <x:c r="AA70" s="31"/>
      <x:c r="AB70" s="31"/>
      <x:c r="AC70" s="31" t="str">
        <x:f t="shared" si="4"/>
        <x:v>Areej</x:v>
      </x:c>
      <x:c r="AD70" s="31" t="str">
        <x:f t="shared" si="11"/>
        <x:v>A</x:v>
      </x:c>
      <x:c r="AE70" s="31" t="str">
        <x:f t="shared" si="5"/>
        <x:v>Yousef</x:v>
      </x:c>
      <x:c r="AF70" s="31" cm="1">
        <x:f t="array" ref="AF70">SUM(--(" "=MID(AE70,_xlfn.SEQUENCE(1,LEN(AE70)),1)))+2</x:f>
        <x:v>2</x:v>
      </x:c>
      <x:c r="AG70" s="31" cm="1">
        <x:f t="array" ref="AG70">SUM(--($AG$9=MID(AC70,_xlfn.SEQUENCE(1,LEN(AC70)),1)))</x:f>
        <x:v>1</x:v>
      </x:c>
      <x:c r="AH70" s="31"/>
      <x:c r="AI70" s="31"/>
      <x:c r="AJ70" s="31"/>
      <x:c r="AK70" s="31"/>
      <x:c r="AL70" s="31" t="b">
        <x:f t="shared" si="6"/>
        <x:v>0</x:v>
      </x:c>
      <x:c r="AM70" s="31" t="b">
        <x:f>_xlfn.XLOOKUP(G70,'Birthday Case Assumptions'!$I$6:$I$371,'Birthday Case Assumptions'!$J$6:$J$371)="Yes"</x:f>
        <x:v>0</x:v>
      </x:c>
      <x:c r="AN70" s="31" t="b">
        <x:f t="shared" si="12"/>
        <x:v>0</x:v>
      </x:c>
      <x:c r="AO70" s="31">
        <x:f t="shared" si="13"/>
        <x:v>0</x:v>
      </x:c>
      <x:c r="AP70" s="31"/>
      <x:c r="AQ70" s="31"/>
      <x:c r="AR70" s="31"/>
      <x:c r="AS70" s="31"/>
      <x:c r="AT70" s="31"/>
      <x:c r="AU70" s="21">
        <x:v>45351</x:v>
      </x:c>
      <x:c r="AV70" s="31" t="str">
        <x:v>Yes</x:v>
      </x:c>
      <x:c r="AW70" s="31" cm="1">
        <x:f t="array" ref="AW70">IFERROR(_xlfn.XLOOKUP(AU70,_xlfn.ANCHORARRAY($M$11),_xlfn.ANCHORARRAY($N$11)),0)</x:f>
        <x:v>1</x:v>
      </x:c>
      <x:c r="AX70" s="31"/>
      <x:c r="AY70" s="21">
        <x:v>45391</x:v>
      </x:c>
      <x:c r="AZ70" s="31">
        <x:f t="shared" si="18"/>
        <x:v>3</x:v>
      </x:c>
      <x:c r="BA70" s="31">
        <x:f t="shared" si="15"/>
        <x:v>1</x:v>
      </x:c>
      <x:c r="BB70" s="31">
        <x:f t="shared" si="16"/>
        <x:v>29</x:v>
      </x:c>
    </x:row>
    <x:row r="71" spans="2:54" x14ac:dyDescent="0.35">
      <x:c r="B71" s="21">
        <x:v>37127</x:v>
      </x:c>
      <x:c r="C71" s="31">
        <x:f t="shared" si="0"/>
        <x:v>24</x:v>
      </x:c>
      <x:c r="D71" s="31">
        <x:f t="shared" si="1"/>
        <x:v>8</x:v>
      </x:c>
      <x:c r="E71" s="31">
        <x:f t="shared" si="2"/>
        <x:v>2001</x:v>
      </x:c>
      <x:c r="F71" s="31">
        <x:f t="shared" si="3"/>
        <x:v>6</x:v>
      </x:c>
      <x:c r="G71" s="21">
        <x:f t="shared" si="7"/>
        <x:v>45528</x:v>
      </x:c>
      <x:c r="H71" s="32">
        <x:f t="shared" si="8"/>
        <x:v>8165</x:v>
      </x:c>
      <x:c r="L71" s="25"/>
      <x:c r="M71" s="21">
        <x:v>45352</x:v>
      </x:c>
      <x:c r="N71" s="31">
        <x:v>2</x:v>
      </x:c>
      <x:c r="O71" s="31"/>
      <x:c r="P71" s="21">
        <x:v>45352</x:v>
      </x:c>
      <x:c r="Q71" s="31">
        <x:v>61</x:v>
      </x:c>
      <x:c r="R71" s="31"/>
      <x:c r="S71" s="31" t="str">
        <x:v>Kong Hongmei #13451356 4W</x:v>
      </x:c>
      <x:c r="T71" s="31" t="str" cm="1">
        <x:f t="array" ref="T71:U71">_xlfn.TEXTSPLIT(S71," #")</x:f>
        <x:v>Kong Hongmei</x:v>
      </x:c>
      <x:c r="U71" s="31" t="str">
        <x:v>13451356 4W</x:v>
      </x:c>
      <x:c r="V71" s="31" t="str">
        <x:f t="shared" si="9"/>
        <x:v>4W</x:v>
      </x:c>
      <x:c r="W71" s="31">
        <x:f t="shared" si="10"/>
        <x:v>13451356</x:v>
      </x:c>
      <x:c r="X71" s="31">
        <x:f t="shared" si="17"/>
        <x:v>0</x:v>
      </x:c>
      <x:c r="Y71" s="31"/>
      <x:c r="Z71" s="31"/>
      <x:c r="AA71" s="31"/>
      <x:c r="AB71" s="31"/>
      <x:c r="AC71" s="31" t="str">
        <x:f t="shared" si="4"/>
        <x:v>Kong</x:v>
      </x:c>
      <x:c r="AD71" s="31" t="str">
        <x:f t="shared" si="11"/>
        <x:v>K</x:v>
      </x:c>
      <x:c r="AE71" s="31" t="str">
        <x:f t="shared" si="5"/>
        <x:v>Hongmei</x:v>
      </x:c>
      <x:c r="AF71" s="31" cm="1">
        <x:f t="array" ref="AF71">SUM(--(" "=MID(AE71,_xlfn.SEQUENCE(1,LEN(AE71)),1)))+2</x:f>
        <x:v>2</x:v>
      </x:c>
      <x:c r="AG71" s="31" cm="1">
        <x:f t="array" ref="AG71">SUM(--($AG$9=MID(AC71,_xlfn.SEQUENCE(1,LEN(AC71)),1)))</x:f>
        <x:v>0</x:v>
      </x:c>
      <x:c r="AH71" s="31"/>
      <x:c r="AI71" s="31"/>
      <x:c r="AJ71" s="31"/>
      <x:c r="AK71" s="31"/>
      <x:c r="AL71" s="31" t="b">
        <x:f t="shared" si="6"/>
        <x:v>0</x:v>
      </x:c>
      <x:c r="AM71" s="31" t="b">
        <x:f>_xlfn.XLOOKUP(G71,'Birthday Case Assumptions'!$I$6:$I$371,'Birthday Case Assumptions'!$J$6:$J$371)="Yes"</x:f>
        <x:v>0</x:v>
      </x:c>
      <x:c r="AN71" s="31" t="b">
        <x:f t="shared" si="12"/>
        <x:v>0</x:v>
      </x:c>
      <x:c r="AO71" s="31">
        <x:f t="shared" si="13"/>
        <x:v>0</x:v>
      </x:c>
      <x:c r="AP71" s="31"/>
      <x:c r="AQ71" s="31"/>
      <x:c r="AR71" s="31"/>
      <x:c r="AS71" s="31"/>
      <x:c r="AT71" s="31"/>
      <x:c r="AU71" s="21">
        <x:v>45352</x:v>
      </x:c>
      <x:c r="AV71" s="31" t="str">
        <x:v>Yes</x:v>
      </x:c>
      <x:c r="AW71" s="31" cm="1">
        <x:f t="array" ref="AW71">IFERROR(_xlfn.XLOOKUP(AU71,_xlfn.ANCHORARRAY($M$11),_xlfn.ANCHORARRAY($N$11)),0)</x:f>
        <x:v>2</x:v>
      </x:c>
      <x:c r="AX71" s="31"/>
      <x:c r="AY71" s="21">
        <x:v>45392</x:v>
      </x:c>
      <x:c r="AZ71" s="31">
        <x:f t="shared" si="18"/>
        <x:v>4</x:v>
      </x:c>
      <x:c r="BA71" s="31">
        <x:f t="shared" si="15"/>
        <x:v>1</x:v>
      </x:c>
      <x:c r="BB71" s="31">
        <x:f t="shared" si="16"/>
        <x:v>32</x:v>
      </x:c>
    </x:row>
    <x:row r="72" spans="2:54" x14ac:dyDescent="0.35">
      <x:c r="B72" s="21">
        <x:v>37819</x:v>
      </x:c>
      <x:c r="C72" s="31">
        <x:f t="shared" si="0"/>
        <x:v>17</x:v>
      </x:c>
      <x:c r="D72" s="31">
        <x:f t="shared" si="1"/>
        <x:v>7</x:v>
      </x:c>
      <x:c r="E72" s="31">
        <x:f t="shared" si="2"/>
        <x:v>2003</x:v>
      </x:c>
      <x:c r="F72" s="31">
        <x:f t="shared" si="3"/>
        <x:v>5</x:v>
      </x:c>
      <x:c r="G72" s="21">
        <x:f t="shared" si="7"/>
        <x:v>45490</x:v>
      </x:c>
      <x:c r="H72" s="32">
        <x:f t="shared" si="8"/>
        <x:v>7473</x:v>
      </x:c>
      <x:c r="L72" s="25"/>
      <x:c r="M72" s="21">
        <x:v>45353</x:v>
      </x:c>
      <x:c r="N72" s="31">
        <x:v>7</x:v>
      </x:c>
      <x:c r="O72" s="31"/>
      <x:c r="P72" s="21">
        <x:v>45353</x:v>
      </x:c>
      <x:c r="Q72" s="31">
        <x:v>62</x:v>
      </x:c>
      <x:c r="R72" s="31"/>
      <x:c r="S72" s="31" t="str">
        <x:v>Zheng Ping #13451359 3W</x:v>
      </x:c>
      <x:c r="T72" s="31" t="str" cm="1">
        <x:f t="array" ref="T72:U72">_xlfn.TEXTSPLIT(S72," #")</x:f>
        <x:v>Zheng Ping</x:v>
      </x:c>
      <x:c r="U72" s="31" t="str">
        <x:v>13451359 3W</x:v>
      </x:c>
      <x:c r="V72" s="31" t="str">
        <x:f t="shared" si="9"/>
        <x:v>3W</x:v>
      </x:c>
      <x:c r="W72" s="31">
        <x:f t="shared" si="10"/>
        <x:v>13451359</x:v>
      </x:c>
      <x:c r="X72" s="31">
        <x:f t="shared" si="17"/>
        <x:v>0</x:v>
      </x:c>
      <x:c r="Y72" s="31"/>
      <x:c r="Z72" s="31"/>
      <x:c r="AA72" s="31"/>
      <x:c r="AB72" s="31"/>
      <x:c r="AC72" s="31" t="str">
        <x:f t="shared" si="4"/>
        <x:v>Zheng</x:v>
      </x:c>
      <x:c r="AD72" s="31" t="str">
        <x:f t="shared" si="11"/>
        <x:v>Z</x:v>
      </x:c>
      <x:c r="AE72" s="31" t="str">
        <x:f t="shared" si="5"/>
        <x:v>Ping</x:v>
      </x:c>
      <x:c r="AF72" s="31" cm="1">
        <x:f t="array" ref="AF72">SUM(--(" "=MID(AE72,_xlfn.SEQUENCE(1,LEN(AE72)),1)))+2</x:f>
        <x:v>2</x:v>
      </x:c>
      <x:c r="AG72" s="31" cm="1">
        <x:f t="array" ref="AG72">SUM(--($AG$9=MID(AC72,_xlfn.SEQUENCE(1,LEN(AC72)),1)))</x:f>
        <x:v>0</x:v>
      </x:c>
      <x:c r="AH72" s="31"/>
      <x:c r="AI72" s="31"/>
      <x:c r="AJ72" s="31"/>
      <x:c r="AK72" s="31"/>
      <x:c r="AL72" s="31" t="b">
        <x:f t="shared" si="6"/>
        <x:v>0</x:v>
      </x:c>
      <x:c r="AM72" s="31" t="b">
        <x:f>_xlfn.XLOOKUP(G72,'Birthday Case Assumptions'!$I$6:$I$371,'Birthday Case Assumptions'!$J$6:$J$371)="Yes"</x:f>
        <x:v>0</x:v>
      </x:c>
      <x:c r="AN72" s="31" t="b">
        <x:f t="shared" si="12"/>
        <x:v>0</x:v>
      </x:c>
      <x:c r="AO72" s="31">
        <x:f t="shared" si="13"/>
        <x:v>0</x:v>
      </x:c>
      <x:c r="AP72" s="31"/>
      <x:c r="AQ72" s="31"/>
      <x:c r="AR72" s="31"/>
      <x:c r="AS72" s="31"/>
      <x:c r="AT72" s="31"/>
      <x:c r="AU72" s="21">
        <x:v>45353</x:v>
      </x:c>
      <x:c r="AV72" s="31" t="str">
        <x:v>No</x:v>
      </x:c>
      <x:c r="AW72" s="31" cm="1">
        <x:f t="array" ref="AW72">IFERROR(_xlfn.XLOOKUP(AU72,_xlfn.ANCHORARRAY($M$11),_xlfn.ANCHORARRAY($N$11)),0)</x:f>
        <x:v>7</x:v>
      </x:c>
      <x:c r="AX72" s="31"/>
      <x:c r="AY72" s="21">
        <x:v>45393</x:v>
      </x:c>
      <x:c r="AZ72" s="31">
        <x:f t="shared" si="18"/>
        <x:v>5</x:v>
      </x:c>
      <x:c r="BA72" s="31">
        <x:f t="shared" si="15"/>
        <x:v>1</x:v>
      </x:c>
      <x:c r="BB72" s="31">
        <x:f t="shared" si="16"/>
        <x:v>35</x:v>
      </x:c>
    </x:row>
    <x:row r="73" spans="2:54" x14ac:dyDescent="0.35">
      <x:c r="B73" s="21">
        <x:v>37921</x:v>
      </x:c>
      <x:c r="C73" s="31">
        <x:f t="shared" si="0"/>
        <x:v>27</x:v>
      </x:c>
      <x:c r="D73" s="31">
        <x:f t="shared" si="1"/>
        <x:v>10</x:v>
      </x:c>
      <x:c r="E73" s="31">
        <x:f t="shared" si="2"/>
        <x:v>2003</x:v>
      </x:c>
      <x:c r="F73" s="31">
        <x:f t="shared" si="3"/>
        <x:v>2</x:v>
      </x:c>
      <x:c r="G73" s="21">
        <x:f t="shared" si="7"/>
        <x:v>45592</x:v>
      </x:c>
      <x:c r="H73" s="32">
        <x:f t="shared" si="8"/>
        <x:v>7371</x:v>
      </x:c>
      <x:c r="L73" s="25"/>
      <x:c r="M73" s="21">
        <x:v>45354</x:v>
      </x:c>
      <x:c r="N73" s="31">
        <x:v>7</x:v>
      </x:c>
      <x:c r="O73" s="31"/>
      <x:c r="P73" s="21">
        <x:v>45354</x:v>
      </x:c>
      <x:c r="Q73" s="31">
        <x:v>63</x:v>
      </x:c>
      <x:c r="R73" s="31"/>
      <x:c r="S73" s="31" t="str">
        <x:v>Ceng Zhiqiang #13451362 2R</x:v>
      </x:c>
      <x:c r="T73" s="31" t="str" cm="1">
        <x:f t="array" ref="T73:U73">_xlfn.TEXTSPLIT(S73," #")</x:f>
        <x:v>Ceng Zhiqiang</x:v>
      </x:c>
      <x:c r="U73" s="31" t="str">
        <x:v>13451362 2R</x:v>
      </x:c>
      <x:c r="V73" s="31" t="str">
        <x:f t="shared" si="9"/>
        <x:v>2R</x:v>
      </x:c>
      <x:c r="W73" s="31">
        <x:f t="shared" si="10"/>
        <x:v>13451362</x:v>
      </x:c>
      <x:c r="X73" s="31">
        <x:f t="shared" si="17"/>
        <x:v>0</x:v>
      </x:c>
      <x:c r="Y73" s="31"/>
      <x:c r="Z73" s="31"/>
      <x:c r="AA73" s="31"/>
      <x:c r="AB73" s="31"/>
      <x:c r="AC73" s="31" t="str">
        <x:f t="shared" si="4"/>
        <x:v>Ceng</x:v>
      </x:c>
      <x:c r="AD73" s="31" t="str">
        <x:f t="shared" si="11"/>
        <x:v>C</x:v>
      </x:c>
      <x:c r="AE73" s="31" t="str">
        <x:f t="shared" si="5"/>
        <x:v>Zhiqiang</x:v>
      </x:c>
      <x:c r="AF73" s="31" cm="1">
        <x:f t="array" ref="AF73">SUM(--(" "=MID(AE73,_xlfn.SEQUENCE(1,LEN(AE73)),1)))+2</x:f>
        <x:v>2</x:v>
      </x:c>
      <x:c r="AG73" s="31" cm="1">
        <x:f t="array" ref="AG73">SUM(--($AG$9=MID(AC73,_xlfn.SEQUENCE(1,LEN(AC73)),1)))</x:f>
        <x:v>0</x:v>
      </x:c>
      <x:c r="AH73" s="31"/>
      <x:c r="AI73" s="31"/>
      <x:c r="AJ73" s="31"/>
      <x:c r="AK73" s="31"/>
      <x:c r="AL73" s="31" t="b">
        <x:f t="shared" si="6"/>
        <x:v>0</x:v>
      </x:c>
      <x:c r="AM73" s="31" t="b">
        <x:f>_xlfn.XLOOKUP(G73,'Birthday Case Assumptions'!$I$6:$I$371,'Birthday Case Assumptions'!$J$6:$J$371)="Yes"</x:f>
        <x:v>0</x:v>
      </x:c>
      <x:c r="AN73" s="31" t="b">
        <x:f t="shared" si="12"/>
        <x:v>0</x:v>
      </x:c>
      <x:c r="AO73" s="31">
        <x:f t="shared" si="13"/>
        <x:v>0</x:v>
      </x:c>
      <x:c r="AP73" s="31"/>
      <x:c r="AQ73" s="31"/>
      <x:c r="AR73" s="31"/>
      <x:c r="AS73" s="31"/>
      <x:c r="AT73" s="31"/>
      <x:c r="AU73" s="21">
        <x:v>45354</x:v>
      </x:c>
      <x:c r="AV73" s="31" t="str">
        <x:v>No</x:v>
      </x:c>
      <x:c r="AW73" s="31" cm="1">
        <x:f t="array" ref="AW73">IFERROR(_xlfn.XLOOKUP(AU73,_xlfn.ANCHORARRAY($M$11),_xlfn.ANCHORARRAY($N$11)),0)</x:f>
        <x:v>7</x:v>
      </x:c>
      <x:c r="AX73" s="31"/>
      <x:c r="AY73" s="21">
        <x:v>45394</x:v>
      </x:c>
      <x:c r="AZ73" s="31">
        <x:f t="shared" si="18"/>
        <x:v>18</x:v>
      </x:c>
      <x:c r="BA73" s="31">
        <x:f t="shared" si="15"/>
        <x:v>1</x:v>
      </x:c>
      <x:c r="BB73" s="31">
        <x:f t="shared" si="16"/>
        <x:v>74</x:v>
      </x:c>
    </x:row>
    <x:row r="74" spans="2:54" x14ac:dyDescent="0.35">
      <x:c r="B74" s="21">
        <x:v>37838</x:v>
      </x:c>
      <x:c r="C74" s="31">
        <x:f t="shared" si="0"/>
        <x:v>5</x:v>
      </x:c>
      <x:c r="D74" s="31">
        <x:f t="shared" si="1"/>
        <x:v>8</x:v>
      </x:c>
      <x:c r="E74" s="31">
        <x:f t="shared" si="2"/>
        <x:v>2003</x:v>
      </x:c>
      <x:c r="F74" s="31">
        <x:f t="shared" si="3"/>
        <x:v>3</x:v>
      </x:c>
      <x:c r="G74" s="21">
        <x:f t="shared" si="7"/>
        <x:v>45509</x:v>
      </x:c>
      <x:c r="H74" s="32">
        <x:f t="shared" si="8"/>
        <x:v>7454</x:v>
      </x:c>
      <x:c r="L74" s="25"/>
      <x:c r="M74" s="21">
        <x:v>45355</x:v>
      </x:c>
      <x:c r="N74" s="31">
        <x:v>3</x:v>
      </x:c>
      <x:c r="O74" s="31"/>
      <x:c r="P74" s="21">
        <x:v>45355</x:v>
      </x:c>
      <x:c r="Q74" s="31">
        <x:v>64</x:v>
      </x:c>
      <x:c r="R74" s="31"/>
      <x:c r="S74" s="31" t="str">
        <x:v>Bryan King #13451364 2R</x:v>
      </x:c>
      <x:c r="T74" s="31" t="str" cm="1">
        <x:f t="array" ref="T74:U74">_xlfn.TEXTSPLIT(S74," #")</x:f>
        <x:v>Bryan King</x:v>
      </x:c>
      <x:c r="U74" s="31" t="str">
        <x:v>13451364 2R</x:v>
      </x:c>
      <x:c r="V74" s="31" t="str">
        <x:f t="shared" si="9"/>
        <x:v>2R</x:v>
      </x:c>
      <x:c r="W74" s="31">
        <x:f t="shared" si="10"/>
        <x:v>13451364</x:v>
      </x:c>
      <x:c r="X74" s="31">
        <x:f t="shared" si="17"/>
        <x:v>0</x:v>
      </x:c>
      <x:c r="Y74" s="31"/>
      <x:c r="Z74" s="31"/>
      <x:c r="AA74" s="31"/>
      <x:c r="AB74" s="31"/>
      <x:c r="AC74" s="31" t="str">
        <x:f t="shared" si="4"/>
        <x:v>Bryan</x:v>
      </x:c>
      <x:c r="AD74" s="31" t="str">
        <x:f t="shared" si="11"/>
        <x:v>B</x:v>
      </x:c>
      <x:c r="AE74" s="31" t="str">
        <x:f t="shared" si="5"/>
        <x:v>King</x:v>
      </x:c>
      <x:c r="AF74" s="31" cm="1">
        <x:f t="array" ref="AF74">SUM(--(" "=MID(AE74,_xlfn.SEQUENCE(1,LEN(AE74)),1)))+2</x:f>
        <x:v>2</x:v>
      </x:c>
      <x:c r="AG74" s="31" cm="1">
        <x:f t="array" ref="AG74">SUM(--($AG$9=MID(AC74,_xlfn.SEQUENCE(1,LEN(AC74)),1)))</x:f>
        <x:v>1</x:v>
      </x:c>
      <x:c r="AH74" s="31"/>
      <x:c r="AI74" s="31"/>
      <x:c r="AJ74" s="31"/>
      <x:c r="AK74" s="31"/>
      <x:c r="AL74" s="31" t="b">
        <x:f t="shared" si="6"/>
        <x:v>1</x:v>
      </x:c>
      <x:c r="AM74" s="31" t="b">
        <x:f>_xlfn.XLOOKUP(G74,'Birthday Case Assumptions'!$I$6:$I$371,'Birthday Case Assumptions'!$J$6:$J$371)="Yes"</x:f>
        <x:v>0</x:v>
      </x:c>
      <x:c r="AN74" s="31" t="b">
        <x:f t="shared" si="12"/>
        <x:v>0</x:v>
      </x:c>
      <x:c r="AO74" s="31">
        <x:f t="shared" si="13"/>
        <x:v>0</x:v>
      </x:c>
      <x:c r="AP74" s="31"/>
      <x:c r="AQ74" s="31"/>
      <x:c r="AR74" s="31"/>
      <x:c r="AS74" s="31"/>
      <x:c r="AT74" s="31"/>
      <x:c r="AU74" s="21">
        <x:v>45355</x:v>
      </x:c>
      <x:c r="AV74" s="31" t="str">
        <x:v>Yes</x:v>
      </x:c>
      <x:c r="AW74" s="31" cm="1">
        <x:f t="array" ref="AW74">IFERROR(_xlfn.XLOOKUP(AU74,_xlfn.ANCHORARRAY($M$11),_xlfn.ANCHORARRAY($N$11)),0)</x:f>
        <x:v>3</x:v>
      </x:c>
      <x:c r="AX74" s="31"/>
      <x:c r="AY74" s="21">
        <x:v>45397</x:v>
      </x:c>
      <x:c r="AZ74" s="31">
        <x:f t="shared" si="18"/>
        <x:v>5</x:v>
      </x:c>
      <x:c r="BA74" s="31">
        <x:f t="shared" si="15"/>
        <x:v>1</x:v>
      </x:c>
      <x:c r="BB74" s="31">
        <x:f t="shared" si="16"/>
        <x:v>35</x:v>
      </x:c>
    </x:row>
    <x:row r="75" spans="2:54" x14ac:dyDescent="0.35">
      <x:c r="B75" s="21">
        <x:v>37009</x:v>
      </x:c>
      <x:c r="C75" s="31">
        <x:f t="shared" ref="C75:C138" si="19">DAY(B75)</x:f>
        <x:v>28</x:v>
      </x:c>
      <x:c r="D75" s="31">
        <x:f t="shared" ref="D75:D138" si="20">MONTH(B75)</x:f>
        <x:v>4</x:v>
      </x:c>
      <x:c r="E75" s="31">
        <x:f t="shared" ref="E75:E138" si="21">YEAR(B75)</x:f>
        <x:v>2001</x:v>
      </x:c>
      <x:c r="F75" s="31">
        <x:f t="shared" ref="F75:F138" si="22">WEEKDAY(B75)</x:f>
        <x:v>7</x:v>
      </x:c>
      <x:c r="G75" s="21">
        <x:f t="shared" si="7"/>
        <x:v>45410</x:v>
      </x:c>
      <x:c r="H75" s="32">
        <x:f t="shared" si="8"/>
        <x:v>8283</x:v>
      </x:c>
      <x:c r="L75" s="25"/>
      <x:c r="M75" s="21">
        <x:v>45356</x:v>
      </x:c>
      <x:c r="N75" s="31">
        <x:v>1</x:v>
      </x:c>
      <x:c r="O75" s="31"/>
      <x:c r="P75" s="21">
        <x:v>45356</x:v>
      </x:c>
      <x:c r="Q75" s="31">
        <x:v>65</x:v>
      </x:c>
      <x:c r="R75" s="31"/>
      <x:c r="S75" s="31" t="str">
        <x:v>Ann Reed #13451366 2T</x:v>
      </x:c>
      <x:c r="T75" s="31" t="str" cm="1">
        <x:f t="array" ref="T75:U75">_xlfn.TEXTSPLIT(S75," #")</x:f>
        <x:v>Ann Reed</x:v>
      </x:c>
      <x:c r="U75" s="31" t="str">
        <x:v>13451366 2T</x:v>
      </x:c>
      <x:c r="V75" s="31" t="str">
        <x:f t="shared" si="9"/>
        <x:v>2T</x:v>
      </x:c>
      <x:c r="W75" s="31">
        <x:f t="shared" si="10"/>
        <x:v>13451366</x:v>
      </x:c>
      <x:c r="X75" s="31">
        <x:f t="shared" si="17"/>
        <x:v>0</x:v>
      </x:c>
      <x:c r="Y75" s="31"/>
      <x:c r="Z75" s="31"/>
      <x:c r="AA75" s="31"/>
      <x:c r="AB75" s="31"/>
      <x:c r="AC75" s="31" t="str">
        <x:f t="shared" ref="AC75:AC138" si="23">_xlfn.TEXTBEFORE(T75, " ")</x:f>
        <x:v>Ann</x:v>
      </x:c>
      <x:c r="AD75" s="31" t="str">
        <x:f t="shared" si="11"/>
        <x:v>A</x:v>
      </x:c>
      <x:c r="AE75" s="31" t="str">
        <x:f t="shared" ref="AE75:AE138" si="24">TRIM(SUBSTITUTE(T75,AC75,""))</x:f>
        <x:v>Reed</x:v>
      </x:c>
      <x:c r="AF75" s="31" cm="1">
        <x:f t="array" ref="AF75">SUM(--(" "=MID(AE75,_xlfn.SEQUENCE(1,LEN(AE75)),1)))+2</x:f>
        <x:v>2</x:v>
      </x:c>
      <x:c r="AG75" s="31" cm="1">
        <x:f t="array" ref="AG75">SUM(--($AG$9=MID(AC75,_xlfn.SEQUENCE(1,LEN(AC75)),1)))</x:f>
        <x:v>1</x:v>
      </x:c>
      <x:c r="AH75" s="31"/>
      <x:c r="AI75" s="31"/>
      <x:c r="AJ75" s="31"/>
      <x:c r="AK75" s="31"/>
      <x:c r="AL75" s="31" t="b">
        <x:f t="shared" ref="AL75:AL138" si="25">WEEKDAY(G75)=_xlfn.XLOOKUP(RIGHT($AL$9,1),$AL$3:$AL$6,$AM$3:$AM$6)</x:f>
        <x:v>0</x:v>
      </x:c>
      <x:c r="AM75" s="31" t="b">
        <x:f>_xlfn.XLOOKUP(G75,'Birthday Case Assumptions'!$I$6:$I$371,'Birthday Case Assumptions'!$J$6:$J$371)="Yes"</x:f>
        <x:v>0</x:v>
      </x:c>
      <x:c r="AN75" s="31" t="b">
        <x:f t="shared" si="12"/>
        <x:v>0</x:v>
      </x:c>
      <x:c r="AO75" s="31">
        <x:f t="shared" si="13"/>
        <x:v>0</x:v>
      </x:c>
      <x:c r="AP75" s="31"/>
      <x:c r="AQ75" s="31"/>
      <x:c r="AR75" s="31"/>
      <x:c r="AS75" s="31"/>
      <x:c r="AT75" s="31"/>
      <x:c r="AU75" s="21">
        <x:v>45356</x:v>
      </x:c>
      <x:c r="AV75" s="31" t="str">
        <x:v>Yes</x:v>
      </x:c>
      <x:c r="AW75" s="31" cm="1">
        <x:f t="array" ref="AW75">IFERROR(_xlfn.XLOOKUP(AU75,_xlfn.ANCHORARRAY($M$11),_xlfn.ANCHORARRAY($N$11)),0)</x:f>
        <x:v>1</x:v>
      </x:c>
      <x:c r="AX75" s="31"/>
      <x:c r="AY75" s="21">
        <x:v>45398</x:v>
      </x:c>
      <x:c r="AZ75" s="31">
        <x:f t="shared" si="18"/>
        <x:v>3</x:v>
      </x:c>
      <x:c r="BA75" s="31">
        <x:f t="shared" si="15"/>
        <x:v>1</x:v>
      </x:c>
      <x:c r="BB75" s="31">
        <x:f t="shared" si="16"/>
        <x:v>29</x:v>
      </x:c>
    </x:row>
    <x:row r="76" spans="2:54" x14ac:dyDescent="0.35">
      <x:c r="B76" s="21">
        <x:v>37269</x:v>
      </x:c>
      <x:c r="C76" s="31">
        <x:f t="shared" si="19"/>
        <x:v>13</x:v>
      </x:c>
      <x:c r="D76" s="31">
        <x:f t="shared" si="20"/>
        <x:v>1</x:v>
      </x:c>
      <x:c r="E76" s="31">
        <x:f t="shared" si="21"/>
        <x:v>2002</x:v>
      </x:c>
      <x:c r="F76" s="31">
        <x:f t="shared" si="22"/>
        <x:v>1</x:v>
      </x:c>
      <x:c r="G76" s="21">
        <x:f t="shared" ref="G76:G139" si="26">DATE(2024,D76,C76)</x:f>
        <x:v>45304</x:v>
      </x:c>
      <x:c r="H76" s="32">
        <x:f t="shared" ref="H76:H139" si="27">DATE(2024,1,1)-B76</x:f>
        <x:v>8023</x:v>
      </x:c>
      <x:c r="L76" s="25"/>
      <x:c r="M76" s="21">
        <x:v>45357</x:v>
      </x:c>
      <x:c r="N76" s="31">
        <x:v>4</x:v>
      </x:c>
      <x:c r="O76" s="31"/>
      <x:c r="P76" s="21">
        <x:v>45357</x:v>
      </x:c>
      <x:c r="Q76" s="31">
        <x:v>66</x:v>
      </x:c>
      <x:c r="R76" s="31"/>
      <x:c r="S76" s="31" t="str">
        <x:v>Emma Bailey #13451369 3M</x:v>
      </x:c>
      <x:c r="T76" s="31" t="str" cm="1">
        <x:f t="array" ref="T76:U76">_xlfn.TEXTSPLIT(S76," #")</x:f>
        <x:v>Emma Bailey</x:v>
      </x:c>
      <x:c r="U76" s="31" t="str">
        <x:v>13451369 3M</x:v>
      </x:c>
      <x:c r="V76" s="31" t="str">
        <x:f t="shared" ref="V76:V139" si="28">RIGHT(U76,2)</x:f>
        <x:v>3M</x:v>
      </x:c>
      <x:c r="W76" s="31">
        <x:f t="shared" ref="W76:W139" si="29">VALUE(_xlfn.TEXTBEFORE(U76, " "))</x:f>
        <x:v>13451369</x:v>
      </x:c>
      <x:c r="X76" s="31">
        <x:f t="shared" si="17"/>
        <x:v>0</x:v>
      </x:c>
      <x:c r="Y76" s="31"/>
      <x:c r="Z76" s="31"/>
      <x:c r="AA76" s="31"/>
      <x:c r="AB76" s="31"/>
      <x:c r="AC76" s="31" t="str">
        <x:f t="shared" si="23"/>
        <x:v>Emma</x:v>
      </x:c>
      <x:c r="AD76" s="31" t="str">
        <x:f t="shared" ref="AD76:AD139" si="30">LEFT(AC76,1)</x:f>
        <x:v>E</x:v>
      </x:c>
      <x:c r="AE76" s="31" t="str">
        <x:f t="shared" si="24"/>
        <x:v>Bailey</x:v>
      </x:c>
      <x:c r="AF76" s="31" cm="1">
        <x:f t="array" ref="AF76">SUM(--(" "=MID(AE76,_xlfn.SEQUENCE(1,LEN(AE76)),1)))+2</x:f>
        <x:v>2</x:v>
      </x:c>
      <x:c r="AG76" s="31" cm="1">
        <x:f t="array" ref="AG76">SUM(--($AG$9=MID(AC76,_xlfn.SEQUENCE(1,LEN(AC76)),1)))</x:f>
        <x:v>1</x:v>
      </x:c>
      <x:c r="AH76" s="31"/>
      <x:c r="AI76" s="31"/>
      <x:c r="AJ76" s="31"/>
      <x:c r="AK76" s="31"/>
      <x:c r="AL76" s="31" t="b">
        <x:f t="shared" si="25"/>
        <x:v>0</x:v>
      </x:c>
      <x:c r="AM76" s="31" t="b">
        <x:f>_xlfn.XLOOKUP(G76,'Birthday Case Assumptions'!$I$6:$I$371,'Birthday Case Assumptions'!$J$6:$J$371)="Yes"</x:f>
        <x:v>0</x:v>
      </x:c>
      <x:c r="AN76" s="31" t="b">
        <x:f t="shared" ref="AN76:AN139" si="31">V76=$AL$9</x:f>
        <x:v>0</x:v>
      </x:c>
      <x:c r="AO76" s="31">
        <x:f t="shared" ref="AO76:AO139" si="32">--(AN76*AM76*AL76)</x:f>
        <x:v>0</x:v>
      </x:c>
      <x:c r="AP76" s="31"/>
      <x:c r="AQ76" s="31"/>
      <x:c r="AR76" s="31"/>
      <x:c r="AS76" s="31"/>
      <x:c r="AT76" s="31"/>
      <x:c r="AU76" s="21">
        <x:v>45357</x:v>
      </x:c>
      <x:c r="AV76" s="31" t="str">
        <x:v>Yes</x:v>
      </x:c>
      <x:c r="AW76" s="31" cm="1">
        <x:f t="array" ref="AW76">IFERROR(_xlfn.XLOOKUP(AU76,_xlfn.ANCHORARRAY($M$11),_xlfn.ANCHORARRAY($N$11)),0)</x:f>
        <x:v>4</x:v>
      </x:c>
      <x:c r="AX76" s="31"/>
      <x:c r="AY76" s="21">
        <x:v>45399</x:v>
      </x:c>
      <x:c r="AZ76" s="31">
        <x:f t="shared" si="18"/>
        <x:v>6</x:v>
      </x:c>
      <x:c r="BA76" s="31">
        <x:f t="shared" ref="BA76:BA139" si="33">ROUNDUP(AZ76/24,0)</x:f>
        <x:v>1</x:v>
      </x:c>
      <x:c r="BB76" s="31">
        <x:f t="shared" ref="BB76:BB139" si="34">AZ76*3+BA76*20</x:f>
        <x:v>38</x:v>
      </x:c>
    </x:row>
    <x:row r="77" spans="2:54" x14ac:dyDescent="0.35">
      <x:c r="B77" s="21">
        <x:v>37044</x:v>
      </x:c>
      <x:c r="C77" s="31">
        <x:f t="shared" si="19"/>
        <x:v>2</x:v>
      </x:c>
      <x:c r="D77" s="31">
        <x:f t="shared" si="20"/>
        <x:v>6</x:v>
      </x:c>
      <x:c r="E77" s="31">
        <x:f t="shared" si="21"/>
        <x:v>2001</x:v>
      </x:c>
      <x:c r="F77" s="31">
        <x:f t="shared" si="22"/>
        <x:v>7</x:v>
      </x:c>
      <x:c r="G77" s="21">
        <x:f t="shared" si="26"/>
        <x:v>45445</x:v>
      </x:c>
      <x:c r="H77" s="32">
        <x:f t="shared" si="27"/>
        <x:v>8248</x:v>
      </x:c>
      <x:c r="L77" s="25"/>
      <x:c r="M77" s="21">
        <x:v>45358</x:v>
      </x:c>
      <x:c r="N77" s="31">
        <x:v>2</x:v>
      </x:c>
      <x:c r="O77" s="31"/>
      <x:c r="P77" s="21">
        <x:v>45358</x:v>
      </x:c>
      <x:c r="Q77" s="31">
        <x:v>67</x:v>
      </x:c>
      <x:c r="R77" s="31"/>
      <x:c r="S77" s="31" t="str">
        <x:v>Catherine Ortiz #13451372 3M</x:v>
      </x:c>
      <x:c r="T77" s="31" t="str" cm="1">
        <x:f t="array" ref="T77:U77">_xlfn.TEXTSPLIT(S77," #")</x:f>
        <x:v>Catherine Ortiz</x:v>
      </x:c>
      <x:c r="U77" s="31" t="str">
        <x:v>13451372 3M</x:v>
      </x:c>
      <x:c r="V77" s="31" t="str">
        <x:f t="shared" si="28"/>
        <x:v>3M</x:v>
      </x:c>
      <x:c r="W77" s="31">
        <x:f t="shared" si="29"/>
        <x:v>13451372</x:v>
      </x:c>
      <x:c r="X77" s="31">
        <x:f t="shared" ref="X77:X140" si="35">IF(W77=W76+1,X76+1,0)</x:f>
        <x:v>0</x:v>
      </x:c>
      <x:c r="Y77" s="31"/>
      <x:c r="Z77" s="31"/>
      <x:c r="AA77" s="31"/>
      <x:c r="AB77" s="31"/>
      <x:c r="AC77" s="31" t="str">
        <x:f t="shared" si="23"/>
        <x:v>Catherine</x:v>
      </x:c>
      <x:c r="AD77" s="31" t="str">
        <x:f t="shared" si="30"/>
        <x:v>C</x:v>
      </x:c>
      <x:c r="AE77" s="31" t="str">
        <x:f t="shared" si="24"/>
        <x:v>Ortiz</x:v>
      </x:c>
      <x:c r="AF77" s="31" cm="1">
        <x:f t="array" ref="AF77">SUM(--(" "=MID(AE77,_xlfn.SEQUENCE(1,LEN(AE77)),1)))+2</x:f>
        <x:v>2</x:v>
      </x:c>
      <x:c r="AG77" s="31" cm="1">
        <x:f t="array" ref="AG77">SUM(--($AG$9=MID(AC77,_xlfn.SEQUENCE(1,LEN(AC77)),1)))</x:f>
        <x:v>1</x:v>
      </x:c>
      <x:c r="AH77" s="31"/>
      <x:c r="AI77" s="31"/>
      <x:c r="AJ77" s="31"/>
      <x:c r="AK77" s="31"/>
      <x:c r="AL77" s="31" t="b">
        <x:f t="shared" si="25"/>
        <x:v>0</x:v>
      </x:c>
      <x:c r="AM77" s="31" t="b">
        <x:f>_xlfn.XLOOKUP(G77,'Birthday Case Assumptions'!$I$6:$I$371,'Birthday Case Assumptions'!$J$6:$J$371)="Yes"</x:f>
        <x:v>0</x:v>
      </x:c>
      <x:c r="AN77" s="31" t="b">
        <x:f t="shared" si="31"/>
        <x:v>0</x:v>
      </x:c>
      <x:c r="AO77" s="31">
        <x:f t="shared" si="32"/>
        <x:v>0</x:v>
      </x:c>
      <x:c r="AP77" s="31"/>
      <x:c r="AQ77" s="31"/>
      <x:c r="AR77" s="31"/>
      <x:c r="AS77" s="31"/>
      <x:c r="AT77" s="31"/>
      <x:c r="AU77" s="21">
        <x:v>45358</x:v>
      </x:c>
      <x:c r="AV77" s="31" t="str">
        <x:v>Yes</x:v>
      </x:c>
      <x:c r="AW77" s="31" cm="1">
        <x:f t="array" ref="AW77">IFERROR(_xlfn.XLOOKUP(AU77,_xlfn.ANCHORARRAY($M$11),_xlfn.ANCHORARRAY($N$11)),0)</x:f>
        <x:v>2</x:v>
      </x:c>
      <x:c r="AX77" s="31"/>
      <x:c r="AY77" s="21">
        <x:v>45400</x:v>
      </x:c>
      <x:c r="AZ77" s="31">
        <x:f t="shared" ref="AZ77:AZ140" si="36">SUMIFS($AW$11:$AW$376,_xlfn.ANCHORARRAY($AU$11),"&gt;="&amp;AY77,_xlfn.ANCHORARRAY(AU$11),"&lt;"&amp;AY78)</x:f>
        <x:v>6</x:v>
      </x:c>
      <x:c r="BA77" s="31">
        <x:f t="shared" si="33"/>
        <x:v>1</x:v>
      </x:c>
      <x:c r="BB77" s="31">
        <x:f t="shared" si="34"/>
        <x:v>38</x:v>
      </x:c>
    </x:row>
    <x:row r="78" spans="2:54" x14ac:dyDescent="0.35">
      <x:c r="B78" s="21">
        <x:v>37637</x:v>
      </x:c>
      <x:c r="C78" s="31">
        <x:f t="shared" si="19"/>
        <x:v>16</x:v>
      </x:c>
      <x:c r="D78" s="31">
        <x:f t="shared" si="20"/>
        <x:v>1</x:v>
      </x:c>
      <x:c r="E78" s="31">
        <x:f t="shared" si="21"/>
        <x:v>2003</x:v>
      </x:c>
      <x:c r="F78" s="31">
        <x:f t="shared" si="22"/>
        <x:v>5</x:v>
      </x:c>
      <x:c r="G78" s="21">
        <x:f t="shared" si="26"/>
        <x:v>45307</x:v>
      </x:c>
      <x:c r="H78" s="32">
        <x:f t="shared" si="27"/>
        <x:v>7655</x:v>
      </x:c>
      <x:c r="L78" s="25"/>
      <x:c r="M78" s="21">
        <x:v>45359</x:v>
      </x:c>
      <x:c r="N78" s="31">
        <x:v>7</x:v>
      </x:c>
      <x:c r="O78" s="31"/>
      <x:c r="P78" s="21">
        <x:v>45359</x:v>
      </x:c>
      <x:c r="Q78" s="31">
        <x:v>68</x:v>
      </x:c>
      <x:c r="R78" s="31"/>
      <x:c r="S78" s="31" t="str">
        <x:v>Shahid Uddin #13451374 2W</x:v>
      </x:c>
      <x:c r="T78" s="31" t="str" cm="1">
        <x:f t="array" ref="T78:U78">_xlfn.TEXTSPLIT(S78," #")</x:f>
        <x:v>Shahid Uddin</x:v>
      </x:c>
      <x:c r="U78" s="31" t="str">
        <x:v>13451374 2W</x:v>
      </x:c>
      <x:c r="V78" s="31" t="str">
        <x:f t="shared" si="28"/>
        <x:v>2W</x:v>
      </x:c>
      <x:c r="W78" s="31">
        <x:f t="shared" si="29"/>
        <x:v>13451374</x:v>
      </x:c>
      <x:c r="X78" s="31">
        <x:f t="shared" si="35"/>
        <x:v>0</x:v>
      </x:c>
      <x:c r="Y78" s="31"/>
      <x:c r="Z78" s="31"/>
      <x:c r="AA78" s="31"/>
      <x:c r="AB78" s="31"/>
      <x:c r="AC78" s="31" t="str">
        <x:f t="shared" si="23"/>
        <x:v>Shahid</x:v>
      </x:c>
      <x:c r="AD78" s="31" t="str">
        <x:f t="shared" si="30"/>
        <x:v>S</x:v>
      </x:c>
      <x:c r="AE78" s="31" t="str">
        <x:f t="shared" si="24"/>
        <x:v>Uddin</x:v>
      </x:c>
      <x:c r="AF78" s="31" cm="1">
        <x:f t="array" ref="AF78">SUM(--(" "=MID(AE78,_xlfn.SEQUENCE(1,LEN(AE78)),1)))+2</x:f>
        <x:v>2</x:v>
      </x:c>
      <x:c r="AG78" s="31" cm="1">
        <x:f t="array" ref="AG78">SUM(--($AG$9=MID(AC78,_xlfn.SEQUENCE(1,LEN(AC78)),1)))</x:f>
        <x:v>1</x:v>
      </x:c>
      <x:c r="AH78" s="31"/>
      <x:c r="AI78" s="31"/>
      <x:c r="AJ78" s="31"/>
      <x:c r="AK78" s="31"/>
      <x:c r="AL78" s="31" t="b">
        <x:f t="shared" si="25"/>
        <x:v>0</x:v>
      </x:c>
      <x:c r="AM78" s="31" t="b">
        <x:f>_xlfn.XLOOKUP(G78,'Birthday Case Assumptions'!$I$6:$I$371,'Birthday Case Assumptions'!$J$6:$J$371)="Yes"</x:f>
        <x:v>1</x:v>
      </x:c>
      <x:c r="AN78" s="31" t="b">
        <x:f t="shared" si="31"/>
        <x:v>0</x:v>
      </x:c>
      <x:c r="AO78" s="31">
        <x:f t="shared" si="32"/>
        <x:v>0</x:v>
      </x:c>
      <x:c r="AP78" s="31"/>
      <x:c r="AQ78" s="31"/>
      <x:c r="AR78" s="31"/>
      <x:c r="AS78" s="31"/>
      <x:c r="AT78" s="31"/>
      <x:c r="AU78" s="21">
        <x:v>45359</x:v>
      </x:c>
      <x:c r="AV78" s="31" t="str">
        <x:v>Yes</x:v>
      </x:c>
      <x:c r="AW78" s="31" cm="1">
        <x:f t="array" ref="AW78">IFERROR(_xlfn.XLOOKUP(AU78,_xlfn.ANCHORARRAY($M$11),_xlfn.ANCHORARRAY($N$11)),0)</x:f>
        <x:v>7</x:v>
      </x:c>
      <x:c r="AX78" s="31"/>
      <x:c r="AY78" s="21">
        <x:v>45401</x:v>
      </x:c>
      <x:c r="AZ78" s="31">
        <x:f t="shared" si="36"/>
        <x:v>10</x:v>
      </x:c>
      <x:c r="BA78" s="31">
        <x:f t="shared" si="33"/>
        <x:v>1</x:v>
      </x:c>
      <x:c r="BB78" s="31">
        <x:f t="shared" si="34"/>
        <x:v>50</x:v>
      </x:c>
    </x:row>
    <x:row r="79" spans="2:54" x14ac:dyDescent="0.35">
      <x:c r="B79" s="21">
        <x:v>36962</x:v>
      </x:c>
      <x:c r="C79" s="31">
        <x:f t="shared" si="19"/>
        <x:v>12</x:v>
      </x:c>
      <x:c r="D79" s="31">
        <x:f t="shared" si="20"/>
        <x:v>3</x:v>
      </x:c>
      <x:c r="E79" s="31">
        <x:f t="shared" si="21"/>
        <x:v>2001</x:v>
      </x:c>
      <x:c r="F79" s="31">
        <x:f t="shared" si="22"/>
        <x:v>2</x:v>
      </x:c>
      <x:c r="G79" s="21">
        <x:f t="shared" si="26"/>
        <x:v>45363</x:v>
      </x:c>
      <x:c r="H79" s="32">
        <x:f t="shared" si="27"/>
        <x:v>8330</x:v>
      </x:c>
      <x:c r="L79" s="25"/>
      <x:c r="M79" s="21">
        <x:v>45360</x:v>
      </x:c>
      <x:c r="N79" s="31">
        <x:v>3</x:v>
      </x:c>
      <x:c r="O79" s="31"/>
      <x:c r="P79" s="21">
        <x:v>45360</x:v>
      </x:c>
      <x:c r="Q79" s="31">
        <x:v>69</x:v>
      </x:c>
      <x:c r="R79" s="31"/>
      <x:c r="S79" s="31" t="str">
        <x:v>Rachel Walker #13451376 3W</x:v>
      </x:c>
      <x:c r="T79" s="31" t="str" cm="1">
        <x:f t="array" ref="T79:U79">_xlfn.TEXTSPLIT(S79," #")</x:f>
        <x:v>Rachel Walker</x:v>
      </x:c>
      <x:c r="U79" s="31" t="str">
        <x:v>13451376 3W</x:v>
      </x:c>
      <x:c r="V79" s="31" t="str">
        <x:f t="shared" si="28"/>
        <x:v>3W</x:v>
      </x:c>
      <x:c r="W79" s="31">
        <x:f t="shared" si="29"/>
        <x:v>13451376</x:v>
      </x:c>
      <x:c r="X79" s="31">
        <x:f t="shared" si="35"/>
        <x:v>0</x:v>
      </x:c>
      <x:c r="Y79" s="31"/>
      <x:c r="Z79" s="31"/>
      <x:c r="AA79" s="31"/>
      <x:c r="AB79" s="31"/>
      <x:c r="AC79" s="31" t="str">
        <x:f t="shared" si="23"/>
        <x:v>Rachel</x:v>
      </x:c>
      <x:c r="AD79" s="31" t="str">
        <x:f t="shared" si="30"/>
        <x:v>R</x:v>
      </x:c>
      <x:c r="AE79" s="31" t="str">
        <x:f t="shared" si="24"/>
        <x:v>Walker</x:v>
      </x:c>
      <x:c r="AF79" s="31" cm="1">
        <x:f t="array" ref="AF79">SUM(--(" "=MID(AE79,_xlfn.SEQUENCE(1,LEN(AE79)),1)))+2</x:f>
        <x:v>2</x:v>
      </x:c>
      <x:c r="AG79" s="31" cm="1">
        <x:f t="array" ref="AG79">SUM(--($AG$9=MID(AC79,_xlfn.SEQUENCE(1,LEN(AC79)),1)))</x:f>
        <x:v>1</x:v>
      </x:c>
      <x:c r="AH79" s="31"/>
      <x:c r="AI79" s="31"/>
      <x:c r="AJ79" s="31"/>
      <x:c r="AK79" s="31"/>
      <x:c r="AL79" s="31" t="b">
        <x:f t="shared" si="25"/>
        <x:v>0</x:v>
      </x:c>
      <x:c r="AM79" s="31" t="b">
        <x:f>_xlfn.XLOOKUP(G79,'Birthday Case Assumptions'!$I$6:$I$371,'Birthday Case Assumptions'!$J$6:$J$371)="Yes"</x:f>
        <x:v>0</x:v>
      </x:c>
      <x:c r="AN79" s="31" t="b">
        <x:f t="shared" si="31"/>
        <x:v>0</x:v>
      </x:c>
      <x:c r="AO79" s="31">
        <x:f t="shared" si="32"/>
        <x:v>0</x:v>
      </x:c>
      <x:c r="AP79" s="31"/>
      <x:c r="AQ79" s="31"/>
      <x:c r="AR79" s="31"/>
      <x:c r="AS79" s="31"/>
      <x:c r="AT79" s="31"/>
      <x:c r="AU79" s="21">
        <x:v>45360</x:v>
      </x:c>
      <x:c r="AV79" s="31" t="str">
        <x:v>No</x:v>
      </x:c>
      <x:c r="AW79" s="31" cm="1">
        <x:f t="array" ref="AW79">IFERROR(_xlfn.XLOOKUP(AU79,_xlfn.ANCHORARRAY($M$11),_xlfn.ANCHORARRAY($N$11)),0)</x:f>
        <x:v>3</x:v>
      </x:c>
      <x:c r="AX79" s="31"/>
      <x:c r="AY79" s="21">
        <x:v>45404</x:v>
      </x:c>
      <x:c r="AZ79" s="31">
        <x:f t="shared" si="36"/>
        <x:v>4</x:v>
      </x:c>
      <x:c r="BA79" s="31">
        <x:f t="shared" si="33"/>
        <x:v>1</x:v>
      </x:c>
      <x:c r="BB79" s="31">
        <x:f t="shared" si="34"/>
        <x:v>32</x:v>
      </x:c>
    </x:row>
    <x:row r="80" spans="2:54" x14ac:dyDescent="0.35">
      <x:c r="B80" s="21">
        <x:v>37781</x:v>
      </x:c>
      <x:c r="C80" s="31">
        <x:f t="shared" si="19"/>
        <x:v>9</x:v>
      </x:c>
      <x:c r="D80" s="31">
        <x:f t="shared" si="20"/>
        <x:v>6</x:v>
      </x:c>
      <x:c r="E80" s="31">
        <x:f t="shared" si="21"/>
        <x:v>2003</x:v>
      </x:c>
      <x:c r="F80" s="31">
        <x:f t="shared" si="22"/>
        <x:v>2</x:v>
      </x:c>
      <x:c r="G80" s="21">
        <x:f t="shared" si="26"/>
        <x:v>45452</x:v>
      </x:c>
      <x:c r="H80" s="32">
        <x:f t="shared" si="27"/>
        <x:v>7511</x:v>
      </x:c>
      <x:c r="L80" s="25"/>
      <x:c r="M80" s="21">
        <x:v>45361</x:v>
      </x:c>
      <x:c r="N80" s="31">
        <x:v>6</x:v>
      </x:c>
      <x:c r="O80" s="31"/>
      <x:c r="P80" s="21">
        <x:v>45361</x:v>
      </x:c>
      <x:c r="Q80" s="31">
        <x:v>70</x:v>
      </x:c>
      <x:c r="R80" s="31"/>
      <x:c r="S80" s="31" t="str">
        <x:v>Raja Jaber #13451379 2R</x:v>
      </x:c>
      <x:c r="T80" s="31" t="str" cm="1">
        <x:f t="array" ref="T80:U80">_xlfn.TEXTSPLIT(S80," #")</x:f>
        <x:v>Raja Jaber</x:v>
      </x:c>
      <x:c r="U80" s="31" t="str">
        <x:v>13451379 2R</x:v>
      </x:c>
      <x:c r="V80" s="31" t="str">
        <x:f t="shared" si="28"/>
        <x:v>2R</x:v>
      </x:c>
      <x:c r="W80" s="31">
        <x:f t="shared" si="29"/>
        <x:v>13451379</x:v>
      </x:c>
      <x:c r="X80" s="31">
        <x:f t="shared" si="35"/>
        <x:v>0</x:v>
      </x:c>
      <x:c r="Y80" s="31"/>
      <x:c r="Z80" s="31"/>
      <x:c r="AA80" s="31"/>
      <x:c r="AB80" s="31"/>
      <x:c r="AC80" s="31" t="str">
        <x:f t="shared" si="23"/>
        <x:v>Raja</x:v>
      </x:c>
      <x:c r="AD80" s="31" t="str">
        <x:f t="shared" si="30"/>
        <x:v>R</x:v>
      </x:c>
      <x:c r="AE80" s="31" t="str">
        <x:f t="shared" si="24"/>
        <x:v>Jaber</x:v>
      </x:c>
      <x:c r="AF80" s="31" cm="1">
        <x:f t="array" ref="AF80">SUM(--(" "=MID(AE80,_xlfn.SEQUENCE(1,LEN(AE80)),1)))+2</x:f>
        <x:v>2</x:v>
      </x:c>
      <x:c r="AG80" s="31" cm="1">
        <x:f t="array" ref="AG80">SUM(--($AG$9=MID(AC80,_xlfn.SEQUENCE(1,LEN(AC80)),1)))</x:f>
        <x:v>2</x:v>
      </x:c>
      <x:c r="AH80" s="31"/>
      <x:c r="AI80" s="31"/>
      <x:c r="AJ80" s="31"/>
      <x:c r="AK80" s="31"/>
      <x:c r="AL80" s="31" t="b">
        <x:f t="shared" si="25"/>
        <x:v>0</x:v>
      </x:c>
      <x:c r="AM80" s="31" t="b">
        <x:f>_xlfn.XLOOKUP(G80,'Birthday Case Assumptions'!$I$6:$I$371,'Birthday Case Assumptions'!$J$6:$J$371)="Yes"</x:f>
        <x:v>0</x:v>
      </x:c>
      <x:c r="AN80" s="31" t="b">
        <x:f t="shared" si="31"/>
        <x:v>0</x:v>
      </x:c>
      <x:c r="AO80" s="31">
        <x:f t="shared" si="32"/>
        <x:v>0</x:v>
      </x:c>
      <x:c r="AP80" s="31"/>
      <x:c r="AQ80" s="31"/>
      <x:c r="AR80" s="31"/>
      <x:c r="AS80" s="31"/>
      <x:c r="AT80" s="31"/>
      <x:c r="AU80" s="21">
        <x:v>45361</x:v>
      </x:c>
      <x:c r="AV80" s="31" t="str">
        <x:v>No</x:v>
      </x:c>
      <x:c r="AW80" s="31" cm="1">
        <x:f t="array" ref="AW80">IFERROR(_xlfn.XLOOKUP(AU80,_xlfn.ANCHORARRAY($M$11),_xlfn.ANCHORARRAY($N$11)),0)</x:f>
        <x:v>6</x:v>
      </x:c>
      <x:c r="AX80" s="31"/>
      <x:c r="AY80" s="21">
        <x:v>45405</x:v>
      </x:c>
      <x:c r="AZ80" s="31">
        <x:f t="shared" si="36"/>
        <x:v>4</x:v>
      </x:c>
      <x:c r="BA80" s="31">
        <x:f t="shared" si="33"/>
        <x:v>1</x:v>
      </x:c>
      <x:c r="BB80" s="31">
        <x:f t="shared" si="34"/>
        <x:v>32</x:v>
      </x:c>
    </x:row>
    <x:row r="81" spans="2:54" x14ac:dyDescent="0.35">
      <x:c r="B81" s="21">
        <x:v>37278</x:v>
      </x:c>
      <x:c r="C81" s="31">
        <x:f t="shared" si="19"/>
        <x:v>22</x:v>
      </x:c>
      <x:c r="D81" s="31">
        <x:f t="shared" si="20"/>
        <x:v>1</x:v>
      </x:c>
      <x:c r="E81" s="31">
        <x:f t="shared" si="21"/>
        <x:v>2002</x:v>
      </x:c>
      <x:c r="F81" s="31">
        <x:f t="shared" si="22"/>
        <x:v>3</x:v>
      </x:c>
      <x:c r="G81" s="21">
        <x:f t="shared" si="26"/>
        <x:v>45313</x:v>
      </x:c>
      <x:c r="H81" s="32">
        <x:f t="shared" si="27"/>
        <x:v>8014</x:v>
      </x:c>
      <x:c r="L81" s="25"/>
      <x:c r="M81" s="21">
        <x:v>45362</x:v>
      </x:c>
      <x:c r="N81" s="31">
        <x:v>2</x:v>
      </x:c>
      <x:c r="O81" s="31"/>
      <x:c r="P81" s="21">
        <x:v>45362</x:v>
      </x:c>
      <x:c r="Q81" s="31">
        <x:v>71</x:v>
      </x:c>
      <x:c r="R81" s="31"/>
      <x:c r="S81" s="31" t="str">
        <x:v>Debra Moore #13451381 1W</x:v>
      </x:c>
      <x:c r="T81" s="31" t="str" cm="1">
        <x:f t="array" ref="T81:U81">_xlfn.TEXTSPLIT(S81," #")</x:f>
        <x:v>Debra Moore</x:v>
      </x:c>
      <x:c r="U81" s="31" t="str">
        <x:v>13451381 1W</x:v>
      </x:c>
      <x:c r="V81" s="31" t="str">
        <x:f t="shared" si="28"/>
        <x:v>1W</x:v>
      </x:c>
      <x:c r="W81" s="31">
        <x:f t="shared" si="29"/>
        <x:v>13451381</x:v>
      </x:c>
      <x:c r="X81" s="31">
        <x:f t="shared" si="35"/>
        <x:v>0</x:v>
      </x:c>
      <x:c r="Y81" s="31"/>
      <x:c r="Z81" s="31"/>
      <x:c r="AA81" s="31"/>
      <x:c r="AB81" s="31"/>
      <x:c r="AC81" s="31" t="str">
        <x:f t="shared" si="23"/>
        <x:v>Debra</x:v>
      </x:c>
      <x:c r="AD81" s="31" t="str">
        <x:f t="shared" si="30"/>
        <x:v>D</x:v>
      </x:c>
      <x:c r="AE81" s="31" t="str">
        <x:f t="shared" si="24"/>
        <x:v>Moore</x:v>
      </x:c>
      <x:c r="AF81" s="31" cm="1">
        <x:f t="array" ref="AF81">SUM(--(" "=MID(AE81,_xlfn.SEQUENCE(1,LEN(AE81)),1)))+2</x:f>
        <x:v>2</x:v>
      </x:c>
      <x:c r="AG81" s="31" cm="1">
        <x:f t="array" ref="AG81">SUM(--($AG$9=MID(AC81,_xlfn.SEQUENCE(1,LEN(AC81)),1)))</x:f>
        <x:v>1</x:v>
      </x:c>
      <x:c r="AH81" s="31"/>
      <x:c r="AI81" s="31"/>
      <x:c r="AJ81" s="31"/>
      <x:c r="AK81" s="31"/>
      <x:c r="AL81" s="31" t="b">
        <x:f t="shared" si="25"/>
        <x:v>1</x:v>
      </x:c>
      <x:c r="AM81" s="31" t="b">
        <x:f>_xlfn.XLOOKUP(G81,'Birthday Case Assumptions'!$I$6:$I$371,'Birthday Case Assumptions'!$J$6:$J$371)="Yes"</x:f>
        <x:v>1</x:v>
      </x:c>
      <x:c r="AN81" s="31" t="b">
        <x:f t="shared" si="31"/>
        <x:v>0</x:v>
      </x:c>
      <x:c r="AO81" s="31">
        <x:f t="shared" si="32"/>
        <x:v>0</x:v>
      </x:c>
      <x:c r="AP81" s="31"/>
      <x:c r="AQ81" s="31"/>
      <x:c r="AR81" s="31"/>
      <x:c r="AS81" s="31"/>
      <x:c r="AT81" s="31"/>
      <x:c r="AU81" s="21">
        <x:v>45362</x:v>
      </x:c>
      <x:c r="AV81" s="31" t="str">
        <x:v>No</x:v>
      </x:c>
      <x:c r="AW81" s="31" cm="1">
        <x:f t="array" ref="AW81">IFERROR(_xlfn.XLOOKUP(AU81,_xlfn.ANCHORARRAY($M$11),_xlfn.ANCHORARRAY($N$11)),0)</x:f>
        <x:v>2</x:v>
      </x:c>
      <x:c r="AX81" s="31"/>
      <x:c r="AY81" s="21">
        <x:v>45406</x:v>
      </x:c>
      <x:c r="AZ81" s="31">
        <x:f t="shared" si="36"/>
        <x:v>2</x:v>
      </x:c>
      <x:c r="BA81" s="31">
        <x:f t="shared" si="33"/>
        <x:v>1</x:v>
      </x:c>
      <x:c r="BB81" s="31">
        <x:f t="shared" si="34"/>
        <x:v>26</x:v>
      </x:c>
    </x:row>
    <x:row r="82" spans="2:54" x14ac:dyDescent="0.35">
      <x:c r="B82" s="21">
        <x:v>37209</x:v>
      </x:c>
      <x:c r="C82" s="31">
        <x:f t="shared" si="19"/>
        <x:v>14</x:v>
      </x:c>
      <x:c r="D82" s="31">
        <x:f t="shared" si="20"/>
        <x:v>11</x:v>
      </x:c>
      <x:c r="E82" s="31">
        <x:f t="shared" si="21"/>
        <x:v>2001</x:v>
      </x:c>
      <x:c r="F82" s="31">
        <x:f t="shared" si="22"/>
        <x:v>4</x:v>
      </x:c>
      <x:c r="G82" s="21">
        <x:f t="shared" si="26"/>
        <x:v>45610</x:v>
      </x:c>
      <x:c r="H82" s="32">
        <x:f t="shared" si="27"/>
        <x:v>8083</x:v>
      </x:c>
      <x:c r="L82" s="25"/>
      <x:c r="M82" s="21">
        <x:v>45363</x:v>
      </x:c>
      <x:c r="N82" s="31">
        <x:v>3</x:v>
      </x:c>
      <x:c r="O82" s="31"/>
      <x:c r="P82" s="21">
        <x:v>45363</x:v>
      </x:c>
      <x:c r="Q82" s="31">
        <x:v>72</x:v>
      </x:c>
      <x:c r="R82" s="31"/>
      <x:c r="S82" s="31" t="str">
        <x:v>Jin Xiaoyu #13451383 2W</x:v>
      </x:c>
      <x:c r="T82" s="31" t="str" cm="1">
        <x:f t="array" ref="T82:U82">_xlfn.TEXTSPLIT(S82," #")</x:f>
        <x:v>Jin Xiaoyu</x:v>
      </x:c>
      <x:c r="U82" s="31" t="str">
        <x:v>13451383 2W</x:v>
      </x:c>
      <x:c r="V82" s="31" t="str">
        <x:f t="shared" si="28"/>
        <x:v>2W</x:v>
      </x:c>
      <x:c r="W82" s="31">
        <x:f t="shared" si="29"/>
        <x:v>13451383</x:v>
      </x:c>
      <x:c r="X82" s="31">
        <x:f t="shared" si="35"/>
        <x:v>0</x:v>
      </x:c>
      <x:c r="Y82" s="31"/>
      <x:c r="Z82" s="31"/>
      <x:c r="AA82" s="31"/>
      <x:c r="AB82" s="31"/>
      <x:c r="AC82" s="31" t="str">
        <x:f t="shared" si="23"/>
        <x:v>Jin</x:v>
      </x:c>
      <x:c r="AD82" s="31" t="str">
        <x:f t="shared" si="30"/>
        <x:v>J</x:v>
      </x:c>
      <x:c r="AE82" s="31" t="str">
        <x:f t="shared" si="24"/>
        <x:v>Xiaoyu</x:v>
      </x:c>
      <x:c r="AF82" s="31" cm="1">
        <x:f t="array" ref="AF82">SUM(--(" "=MID(AE82,_xlfn.SEQUENCE(1,LEN(AE82)),1)))+2</x:f>
        <x:v>2</x:v>
      </x:c>
      <x:c r="AG82" s="31" cm="1">
        <x:f t="array" ref="AG82">SUM(--($AG$9=MID(AC82,_xlfn.SEQUENCE(1,LEN(AC82)),1)))</x:f>
        <x:v>0</x:v>
      </x:c>
      <x:c r="AH82" s="31"/>
      <x:c r="AI82" s="31"/>
      <x:c r="AJ82" s="31"/>
      <x:c r="AK82" s="31"/>
      <x:c r="AL82" s="31" t="b">
        <x:f t="shared" si="25"/>
        <x:v>0</x:v>
      </x:c>
      <x:c r="AM82" s="31" t="b">
        <x:f>_xlfn.XLOOKUP(G82,'Birthday Case Assumptions'!$I$6:$I$371,'Birthday Case Assumptions'!$J$6:$J$371)="Yes"</x:f>
        <x:v>1</x:v>
      </x:c>
      <x:c r="AN82" s="31" t="b">
        <x:f t="shared" si="31"/>
        <x:v>0</x:v>
      </x:c>
      <x:c r="AO82" s="31">
        <x:f t="shared" si="32"/>
        <x:v>0</x:v>
      </x:c>
      <x:c r="AP82" s="31"/>
      <x:c r="AQ82" s="31"/>
      <x:c r="AR82" s="31"/>
      <x:c r="AS82" s="31"/>
      <x:c r="AT82" s="31"/>
      <x:c r="AU82" s="21">
        <x:v>45363</x:v>
      </x:c>
      <x:c r="AV82" s="31" t="str">
        <x:v>No</x:v>
      </x:c>
      <x:c r="AW82" s="31" cm="1">
        <x:f t="array" ref="AW82">IFERROR(_xlfn.XLOOKUP(AU82,_xlfn.ANCHORARRAY($M$11),_xlfn.ANCHORARRAY($N$11)),0)</x:f>
        <x:v>3</x:v>
      </x:c>
      <x:c r="AX82" s="31"/>
      <x:c r="AY82" s="21">
        <x:v>45407</x:v>
      </x:c>
      <x:c r="AZ82" s="31">
        <x:f t="shared" si="36"/>
        <x:v>1</x:v>
      </x:c>
      <x:c r="BA82" s="31">
        <x:f t="shared" si="33"/>
        <x:v>1</x:v>
      </x:c>
      <x:c r="BB82" s="31">
        <x:f t="shared" si="34"/>
        <x:v>23</x:v>
      </x:c>
    </x:row>
    <x:row r="83" spans="2:54" x14ac:dyDescent="0.35">
      <x:c r="B83" s="21">
        <x:v>38188</x:v>
      </x:c>
      <x:c r="C83" s="31">
        <x:f t="shared" si="19"/>
        <x:v>20</x:v>
      </x:c>
      <x:c r="D83" s="31">
        <x:f t="shared" si="20"/>
        <x:v>7</x:v>
      </x:c>
      <x:c r="E83" s="31">
        <x:f t="shared" si="21"/>
        <x:v>2004</x:v>
      </x:c>
      <x:c r="F83" s="31">
        <x:f t="shared" si="22"/>
        <x:v>3</x:v>
      </x:c>
      <x:c r="G83" s="21">
        <x:f t="shared" si="26"/>
        <x:v>45493</x:v>
      </x:c>
      <x:c r="H83" s="32">
        <x:f t="shared" si="27"/>
        <x:v>7104</x:v>
      </x:c>
      <x:c r="L83" s="25"/>
      <x:c r="M83" s="21">
        <x:v>45364</x:v>
      </x:c>
      <x:c r="N83" s="31">
        <x:v>1</x:v>
      </x:c>
      <x:c r="O83" s="31"/>
      <x:c r="P83" s="21">
        <x:v>45364</x:v>
      </x:c>
      <x:c r="Q83" s="31">
        <x:v>73</x:v>
      </x:c>
      <x:c r="R83" s="31"/>
      <x:c r="S83" s="31" t="str">
        <x:v>Katherine Maria Jesse Martinez #13451386 2M</x:v>
      </x:c>
      <x:c r="T83" s="31" t="str" cm="1">
        <x:f t="array" ref="T83:U83">_xlfn.TEXTSPLIT(S83," #")</x:f>
        <x:v>Katherine Maria Jesse Martinez</x:v>
      </x:c>
      <x:c r="U83" s="31" t="str">
        <x:v>13451386 2M</x:v>
      </x:c>
      <x:c r="V83" s="31" t="str">
        <x:f t="shared" si="28"/>
        <x:v>2M</x:v>
      </x:c>
      <x:c r="W83" s="31">
        <x:f t="shared" si="29"/>
        <x:v>13451386</x:v>
      </x:c>
      <x:c r="X83" s="31">
        <x:f t="shared" si="35"/>
        <x:v>0</x:v>
      </x:c>
      <x:c r="Y83" s="31"/>
      <x:c r="Z83" s="31"/>
      <x:c r="AA83" s="31"/>
      <x:c r="AB83" s="31"/>
      <x:c r="AC83" s="31" t="str">
        <x:f t="shared" si="23"/>
        <x:v>Katherine</x:v>
      </x:c>
      <x:c r="AD83" s="31" t="str">
        <x:f t="shared" si="30"/>
        <x:v>K</x:v>
      </x:c>
      <x:c r="AE83" s="31" t="str">
        <x:f t="shared" si="24"/>
        <x:v>Maria Jesse Martinez</x:v>
      </x:c>
      <x:c r="AF83" s="31" cm="1">
        <x:f t="array" ref="AF83">SUM(--(" "=MID(AE83,_xlfn.SEQUENCE(1,LEN(AE83)),1)))+2</x:f>
        <x:v>4</x:v>
      </x:c>
      <x:c r="AG83" s="31" cm="1">
        <x:f t="array" ref="AG83">SUM(--($AG$9=MID(AC83,_xlfn.SEQUENCE(1,LEN(AC83)),1)))</x:f>
        <x:v>1</x:v>
      </x:c>
      <x:c r="AH83" s="31"/>
      <x:c r="AI83" s="31"/>
      <x:c r="AJ83" s="31"/>
      <x:c r="AK83" s="31"/>
      <x:c r="AL83" s="31" t="b">
        <x:f t="shared" si="25"/>
        <x:v>0</x:v>
      </x:c>
      <x:c r="AM83" s="31" t="b">
        <x:f>_xlfn.XLOOKUP(G83,'Birthday Case Assumptions'!$I$6:$I$371,'Birthday Case Assumptions'!$J$6:$J$371)="Yes"</x:f>
        <x:v>0</x:v>
      </x:c>
      <x:c r="AN83" s="31" t="b">
        <x:f t="shared" si="31"/>
        <x:v>0</x:v>
      </x:c>
      <x:c r="AO83" s="31">
        <x:f t="shared" si="32"/>
        <x:v>0</x:v>
      </x:c>
      <x:c r="AP83" s="31"/>
      <x:c r="AQ83" s="31"/>
      <x:c r="AR83" s="31"/>
      <x:c r="AS83" s="31"/>
      <x:c r="AT83" s="31"/>
      <x:c r="AU83" s="21">
        <x:v>45364</x:v>
      </x:c>
      <x:c r="AV83" s="31" t="str">
        <x:v>No</x:v>
      </x:c>
      <x:c r="AW83" s="31" cm="1">
        <x:f t="array" ref="AW83">IFERROR(_xlfn.XLOOKUP(AU83,_xlfn.ANCHORARRAY($M$11),_xlfn.ANCHORARRAY($N$11)),0)</x:f>
        <x:v>1</x:v>
      </x:c>
      <x:c r="AX83" s="31"/>
      <x:c r="AY83" s="21">
        <x:v>45408</x:v>
      </x:c>
      <x:c r="AZ83" s="31">
        <x:f t="shared" si="36"/>
        <x:v>16</x:v>
      </x:c>
      <x:c r="BA83" s="31">
        <x:f t="shared" si="33"/>
        <x:v>1</x:v>
      </x:c>
      <x:c r="BB83" s="31">
        <x:f t="shared" si="34"/>
        <x:v>68</x:v>
      </x:c>
    </x:row>
    <x:row r="84" spans="2:54" x14ac:dyDescent="0.35">
      <x:c r="B84" s="21">
        <x:v>37357</x:v>
      </x:c>
      <x:c r="C84" s="31">
        <x:f t="shared" si="19"/>
        <x:v>11</x:v>
      </x:c>
      <x:c r="D84" s="31">
        <x:f t="shared" si="20"/>
        <x:v>4</x:v>
      </x:c>
      <x:c r="E84" s="31">
        <x:f t="shared" si="21"/>
        <x:v>2002</x:v>
      </x:c>
      <x:c r="F84" s="31">
        <x:f t="shared" si="22"/>
        <x:v>5</x:v>
      </x:c>
      <x:c r="G84" s="21">
        <x:f t="shared" si="26"/>
        <x:v>45393</x:v>
      </x:c>
      <x:c r="H84" s="32">
        <x:f t="shared" si="27"/>
        <x:v>7935</x:v>
      </x:c>
      <x:c r="L84" s="25"/>
      <x:c r="M84" s="21">
        <x:v>45365</x:v>
      </x:c>
      <x:c r="N84" s="31">
        <x:v>3</x:v>
      </x:c>
      <x:c r="O84" s="31"/>
      <x:c r="P84" s="21">
        <x:v>45365</x:v>
      </x:c>
      <x:c r="Q84" s="31">
        <x:v>74</x:v>
      </x:c>
      <x:c r="R84" s="31"/>
      <x:c r="S84" s="31" t="str">
        <x:v>Alice Robinson #13451389 1W</x:v>
      </x:c>
      <x:c r="T84" s="31" t="str" cm="1">
        <x:f t="array" ref="T84:U84">_xlfn.TEXTSPLIT(S84," #")</x:f>
        <x:v>Alice Robinson</x:v>
      </x:c>
      <x:c r="U84" s="31" t="str">
        <x:v>13451389 1W</x:v>
      </x:c>
      <x:c r="V84" s="31" t="str">
        <x:f t="shared" si="28"/>
        <x:v>1W</x:v>
      </x:c>
      <x:c r="W84" s="31">
        <x:f t="shared" si="29"/>
        <x:v>13451389</x:v>
      </x:c>
      <x:c r="X84" s="31">
        <x:f t="shared" si="35"/>
        <x:v>0</x:v>
      </x:c>
      <x:c r="Y84" s="31"/>
      <x:c r="Z84" s="31"/>
      <x:c r="AA84" s="31"/>
      <x:c r="AB84" s="31"/>
      <x:c r="AC84" s="31" t="str">
        <x:f t="shared" si="23"/>
        <x:v>Alice</x:v>
      </x:c>
      <x:c r="AD84" s="31" t="str">
        <x:f t="shared" si="30"/>
        <x:v>A</x:v>
      </x:c>
      <x:c r="AE84" s="31" t="str">
        <x:f t="shared" si="24"/>
        <x:v>Robinson</x:v>
      </x:c>
      <x:c r="AF84" s="31" cm="1">
        <x:f t="array" ref="AF84">SUM(--(" "=MID(AE84,_xlfn.SEQUENCE(1,LEN(AE84)),1)))+2</x:f>
        <x:v>2</x:v>
      </x:c>
      <x:c r="AG84" s="31" cm="1">
        <x:f t="array" ref="AG84">SUM(--($AG$9=MID(AC84,_xlfn.SEQUENCE(1,LEN(AC84)),1)))</x:f>
        <x:v>1</x:v>
      </x:c>
      <x:c r="AH84" s="31"/>
      <x:c r="AI84" s="31"/>
      <x:c r="AJ84" s="31"/>
      <x:c r="AK84" s="31"/>
      <x:c r="AL84" s="31" t="b">
        <x:f t="shared" si="25"/>
        <x:v>0</x:v>
      </x:c>
      <x:c r="AM84" s="31" t="b">
        <x:f>_xlfn.XLOOKUP(G84,'Birthday Case Assumptions'!$I$6:$I$371,'Birthday Case Assumptions'!$J$6:$J$371)="Yes"</x:f>
        <x:v>1</x:v>
      </x:c>
      <x:c r="AN84" s="31" t="b">
        <x:f t="shared" si="31"/>
        <x:v>0</x:v>
      </x:c>
      <x:c r="AO84" s="31">
        <x:f t="shared" si="32"/>
        <x:v>0</x:v>
      </x:c>
      <x:c r="AP84" s="31"/>
      <x:c r="AQ84" s="31"/>
      <x:c r="AR84" s="31"/>
      <x:c r="AS84" s="31"/>
      <x:c r="AT84" s="31"/>
      <x:c r="AU84" s="21">
        <x:v>45365</x:v>
      </x:c>
      <x:c r="AV84" s="31" t="str">
        <x:v>No</x:v>
      </x:c>
      <x:c r="AW84" s="31" cm="1">
        <x:f t="array" ref="AW84">IFERROR(_xlfn.XLOOKUP(AU84,_xlfn.ANCHORARRAY($M$11),_xlfn.ANCHORARRAY($N$11)),0)</x:f>
        <x:v>3</x:v>
      </x:c>
      <x:c r="AX84" s="31"/>
      <x:c r="AY84" s="21">
        <x:v>45411</x:v>
      </x:c>
      <x:c r="AZ84" s="31">
        <x:f t="shared" si="36"/>
        <x:v>3</x:v>
      </x:c>
      <x:c r="BA84" s="31">
        <x:f t="shared" si="33"/>
        <x:v>1</x:v>
      </x:c>
      <x:c r="BB84" s="31">
        <x:f t="shared" si="34"/>
        <x:v>29</x:v>
      </x:c>
    </x:row>
    <x:row r="85" spans="2:54" x14ac:dyDescent="0.35">
      <x:c r="B85" s="21">
        <x:v>33627</x:v>
      </x:c>
      <x:c r="C85" s="31">
        <x:f t="shared" si="19"/>
        <x:v>24</x:v>
      </x:c>
      <x:c r="D85" s="31">
        <x:f t="shared" si="20"/>
        <x:v>1</x:v>
      </x:c>
      <x:c r="E85" s="31">
        <x:f t="shared" si="21"/>
        <x:v>1992</x:v>
      </x:c>
      <x:c r="F85" s="31">
        <x:f t="shared" si="22"/>
        <x:v>6</x:v>
      </x:c>
      <x:c r="G85" s="21">
        <x:f t="shared" si="26"/>
        <x:v>45315</x:v>
      </x:c>
      <x:c r="H85" s="32">
        <x:f t="shared" si="27"/>
        <x:v>11665</x:v>
      </x:c>
      <x:c r="L85" s="25"/>
      <x:c r="M85" s="21">
        <x:v>45366</x:v>
      </x:c>
      <x:c r="N85" s="31">
        <x:v>4</x:v>
      </x:c>
      <x:c r="O85" s="31"/>
      <x:c r="P85" s="21">
        <x:v>45366</x:v>
      </x:c>
      <x:c r="Q85" s="31">
        <x:v>75</x:v>
      </x:c>
      <x:c r="R85" s="31"/>
      <x:c r="S85" s="31" t="str">
        <x:v>Cynthia Flores #13451392 3M</x:v>
      </x:c>
      <x:c r="T85" s="31" t="str" cm="1">
        <x:f t="array" ref="T85:U85">_xlfn.TEXTSPLIT(S85," #")</x:f>
        <x:v>Cynthia Flores</x:v>
      </x:c>
      <x:c r="U85" s="31" t="str">
        <x:v>13451392 3M</x:v>
      </x:c>
      <x:c r="V85" s="31" t="str">
        <x:f t="shared" si="28"/>
        <x:v>3M</x:v>
      </x:c>
      <x:c r="W85" s="31">
        <x:f t="shared" si="29"/>
        <x:v>13451392</x:v>
      </x:c>
      <x:c r="X85" s="31">
        <x:f t="shared" si="35"/>
        <x:v>0</x:v>
      </x:c>
      <x:c r="Y85" s="31"/>
      <x:c r="Z85" s="31"/>
      <x:c r="AA85" s="31"/>
      <x:c r="AB85" s="31"/>
      <x:c r="AC85" s="31" t="str">
        <x:f t="shared" si="23"/>
        <x:v>Cynthia</x:v>
      </x:c>
      <x:c r="AD85" s="31" t="str">
        <x:f t="shared" si="30"/>
        <x:v>C</x:v>
      </x:c>
      <x:c r="AE85" s="31" t="str">
        <x:f t="shared" si="24"/>
        <x:v>Flores</x:v>
      </x:c>
      <x:c r="AF85" s="31" cm="1">
        <x:f t="array" ref="AF85">SUM(--(" "=MID(AE85,_xlfn.SEQUENCE(1,LEN(AE85)),1)))+2</x:f>
        <x:v>2</x:v>
      </x:c>
      <x:c r="AG85" s="31" cm="1">
        <x:f t="array" ref="AG85">SUM(--($AG$9=MID(AC85,_xlfn.SEQUENCE(1,LEN(AC85)),1)))</x:f>
        <x:v>1</x:v>
      </x:c>
      <x:c r="AH85" s="31"/>
      <x:c r="AI85" s="31"/>
      <x:c r="AJ85" s="31"/>
      <x:c r="AK85" s="31"/>
      <x:c r="AL85" s="31" t="b">
        <x:f t="shared" si="25"/>
        <x:v>0</x:v>
      </x:c>
      <x:c r="AM85" s="31" t="b">
        <x:f>_xlfn.XLOOKUP(G85,'Birthday Case Assumptions'!$I$6:$I$371,'Birthday Case Assumptions'!$J$6:$J$371)="Yes"</x:f>
        <x:v>1</x:v>
      </x:c>
      <x:c r="AN85" s="31" t="b">
        <x:f t="shared" si="31"/>
        <x:v>0</x:v>
      </x:c>
      <x:c r="AO85" s="31">
        <x:f t="shared" si="32"/>
        <x:v>0</x:v>
      </x:c>
      <x:c r="AP85" s="31"/>
      <x:c r="AQ85" s="31"/>
      <x:c r="AR85" s="31"/>
      <x:c r="AS85" s="31"/>
      <x:c r="AT85" s="31"/>
      <x:c r="AU85" s="21">
        <x:v>45366</x:v>
      </x:c>
      <x:c r="AV85" s="31" t="str">
        <x:v>No</x:v>
      </x:c>
      <x:c r="AW85" s="31" cm="1">
        <x:f t="array" ref="AW85">IFERROR(_xlfn.XLOOKUP(AU85,_xlfn.ANCHORARRAY($M$11),_xlfn.ANCHORARRAY($N$11)),0)</x:f>
        <x:v>4</x:v>
      </x:c>
      <x:c r="AX85" s="31"/>
      <x:c r="AY85" s="21">
        <x:v>45412</x:v>
      </x:c>
      <x:c r="AZ85" s="31">
        <x:f t="shared" si="36"/>
        <x:v>2</x:v>
      </x:c>
      <x:c r="BA85" s="31">
        <x:f t="shared" si="33"/>
        <x:v>1</x:v>
      </x:c>
      <x:c r="BB85" s="31">
        <x:f t="shared" si="34"/>
        <x:v>26</x:v>
      </x:c>
    </x:row>
    <x:row r="86" spans="2:54" x14ac:dyDescent="0.35">
      <x:c r="B86" s="21">
        <x:v>38048</x:v>
      </x:c>
      <x:c r="C86" s="31">
        <x:f t="shared" si="19"/>
        <x:v>2</x:v>
      </x:c>
      <x:c r="D86" s="31">
        <x:f t="shared" si="20"/>
        <x:v>3</x:v>
      </x:c>
      <x:c r="E86" s="31">
        <x:f t="shared" si="21"/>
        <x:v>2004</x:v>
      </x:c>
      <x:c r="F86" s="31">
        <x:f t="shared" si="22"/>
        <x:v>3</x:v>
      </x:c>
      <x:c r="G86" s="21">
        <x:f t="shared" si="26"/>
        <x:v>45353</x:v>
      </x:c>
      <x:c r="H86" s="32">
        <x:f t="shared" si="27"/>
        <x:v>7244</x:v>
      </x:c>
      <x:c r="L86" s="25"/>
      <x:c r="M86" s="21">
        <x:v>45367</x:v>
      </x:c>
      <x:c r="N86" s="31">
        <x:v>5</x:v>
      </x:c>
      <x:c r="O86" s="31"/>
      <x:c r="P86" s="21">
        <x:v>45367</x:v>
      </x:c>
      <x:c r="Q86" s="31">
        <x:v>76</x:v>
      </x:c>
      <x:c r="R86" s="31"/>
      <x:c r="S86" s="31" t="str">
        <x:v>Esam Abbasi #13451393 2T</x:v>
      </x:c>
      <x:c r="T86" s="31" t="str" cm="1">
        <x:f t="array" ref="T86:U86">_xlfn.TEXTSPLIT(S86," #")</x:f>
        <x:v>Esam Abbasi</x:v>
      </x:c>
      <x:c r="U86" s="31" t="str">
        <x:v>13451393 2T</x:v>
      </x:c>
      <x:c r="V86" s="31" t="str">
        <x:f t="shared" si="28"/>
        <x:v>2T</x:v>
      </x:c>
      <x:c r="W86" s="31">
        <x:f t="shared" si="29"/>
        <x:v>13451393</x:v>
      </x:c>
      <x:c r="X86" s="31">
        <x:f t="shared" si="35"/>
        <x:v>1</x:v>
      </x:c>
      <x:c r="Y86" s="31"/>
      <x:c r="Z86" s="31"/>
      <x:c r="AA86" s="31"/>
      <x:c r="AB86" s="31"/>
      <x:c r="AC86" s="31" t="str">
        <x:f t="shared" si="23"/>
        <x:v>Esam</x:v>
      </x:c>
      <x:c r="AD86" s="31" t="str">
        <x:f t="shared" si="30"/>
        <x:v>E</x:v>
      </x:c>
      <x:c r="AE86" s="31" t="str">
        <x:f t="shared" si="24"/>
        <x:v>Abbasi</x:v>
      </x:c>
      <x:c r="AF86" s="31" cm="1">
        <x:f t="array" ref="AF86">SUM(--(" "=MID(AE86,_xlfn.SEQUENCE(1,LEN(AE86)),1)))+2</x:f>
        <x:v>2</x:v>
      </x:c>
      <x:c r="AG86" s="31" cm="1">
        <x:f t="array" ref="AG86">SUM(--($AG$9=MID(AC86,_xlfn.SEQUENCE(1,LEN(AC86)),1)))</x:f>
        <x:v>1</x:v>
      </x:c>
      <x:c r="AH86" s="31"/>
      <x:c r="AI86" s="31"/>
      <x:c r="AJ86" s="31"/>
      <x:c r="AK86" s="31"/>
      <x:c r="AL86" s="31" t="b">
        <x:f t="shared" si="25"/>
        <x:v>0</x:v>
      </x:c>
      <x:c r="AM86" s="31" t="b">
        <x:f>_xlfn.XLOOKUP(G86,'Birthday Case Assumptions'!$I$6:$I$371,'Birthday Case Assumptions'!$J$6:$J$371)="Yes"</x:f>
        <x:v>0</x:v>
      </x:c>
      <x:c r="AN86" s="31" t="b">
        <x:f t="shared" si="31"/>
        <x:v>0</x:v>
      </x:c>
      <x:c r="AO86" s="31">
        <x:f t="shared" si="32"/>
        <x:v>0</x:v>
      </x:c>
      <x:c r="AP86" s="31"/>
      <x:c r="AQ86" s="31"/>
      <x:c r="AR86" s="31"/>
      <x:c r="AS86" s="31"/>
      <x:c r="AT86" s="31"/>
      <x:c r="AU86" s="21">
        <x:v>45367</x:v>
      </x:c>
      <x:c r="AV86" s="31" t="str">
        <x:v>No</x:v>
      </x:c>
      <x:c r="AW86" s="31" cm="1">
        <x:f t="array" ref="AW86">IFERROR(_xlfn.XLOOKUP(AU86,_xlfn.ANCHORARRAY($M$11),_xlfn.ANCHORARRAY($N$11)),0)</x:f>
        <x:v>5</x:v>
      </x:c>
      <x:c r="AX86" s="31"/>
      <x:c r="AY86" s="21">
        <x:v>45413</x:v>
      </x:c>
      <x:c r="AZ86" s="31">
        <x:f t="shared" si="36"/>
        <x:v>5</x:v>
      </x:c>
      <x:c r="BA86" s="31">
        <x:f t="shared" si="33"/>
        <x:v>1</x:v>
      </x:c>
      <x:c r="BB86" s="31">
        <x:f t="shared" si="34"/>
        <x:v>35</x:v>
      </x:c>
    </x:row>
    <x:row r="87" spans="2:54" x14ac:dyDescent="0.35">
      <x:c r="B87" s="21">
        <x:v>37321</x:v>
      </x:c>
      <x:c r="C87" s="31">
        <x:f t="shared" si="19"/>
        <x:v>6</x:v>
      </x:c>
      <x:c r="D87" s="31">
        <x:f t="shared" si="20"/>
        <x:v>3</x:v>
      </x:c>
      <x:c r="E87" s="31">
        <x:f t="shared" si="21"/>
        <x:v>2002</x:v>
      </x:c>
      <x:c r="F87" s="31">
        <x:f t="shared" si="22"/>
        <x:v>4</x:v>
      </x:c>
      <x:c r="G87" s="21">
        <x:f t="shared" si="26"/>
        <x:v>45357</x:v>
      </x:c>
      <x:c r="H87" s="32">
        <x:f t="shared" si="27"/>
        <x:v>7971</x:v>
      </x:c>
      <x:c r="L87" s="25"/>
      <x:c r="M87" s="21">
        <x:v>45368</x:v>
      </x:c>
      <x:c r="N87" s="31">
        <x:v>4</x:v>
      </x:c>
      <x:c r="O87" s="31"/>
      <x:c r="P87" s="21">
        <x:v>45368</x:v>
      </x:c>
      <x:c r="Q87" s="31">
        <x:v>77</x:v>
      </x:c>
      <x:c r="R87" s="31"/>
      <x:c r="S87" s="31" t="str">
        <x:v>Marwa Khan #13451394 1T</x:v>
      </x:c>
      <x:c r="T87" s="31" t="str" cm="1">
        <x:f t="array" ref="T87:U87">_xlfn.TEXTSPLIT(S87," #")</x:f>
        <x:v>Marwa Khan</x:v>
      </x:c>
      <x:c r="U87" s="31" t="str">
        <x:v>13451394 1T</x:v>
      </x:c>
      <x:c r="V87" s="31" t="str">
        <x:f t="shared" si="28"/>
        <x:v>1T</x:v>
      </x:c>
      <x:c r="W87" s="31">
        <x:f t="shared" si="29"/>
        <x:v>13451394</x:v>
      </x:c>
      <x:c r="X87" s="31">
        <x:f t="shared" si="35"/>
        <x:v>2</x:v>
      </x:c>
      <x:c r="Y87" s="31"/>
      <x:c r="Z87" s="31"/>
      <x:c r="AA87" s="31"/>
      <x:c r="AB87" s="31"/>
      <x:c r="AC87" s="31" t="str">
        <x:f t="shared" si="23"/>
        <x:v>Marwa</x:v>
      </x:c>
      <x:c r="AD87" s="31" t="str">
        <x:f t="shared" si="30"/>
        <x:v>M</x:v>
      </x:c>
      <x:c r="AE87" s="31" t="str">
        <x:f t="shared" si="24"/>
        <x:v>Khan</x:v>
      </x:c>
      <x:c r="AF87" s="31" cm="1">
        <x:f t="array" ref="AF87">SUM(--(" "=MID(AE87,_xlfn.SEQUENCE(1,LEN(AE87)),1)))+2</x:f>
        <x:v>2</x:v>
      </x:c>
      <x:c r="AG87" s="31" cm="1">
        <x:f t="array" ref="AG87">SUM(--($AG$9=MID(AC87,_xlfn.SEQUENCE(1,LEN(AC87)),1)))</x:f>
        <x:v>2</x:v>
      </x:c>
      <x:c r="AH87" s="31"/>
      <x:c r="AI87" s="31"/>
      <x:c r="AJ87" s="31"/>
      <x:c r="AK87" s="31"/>
      <x:c r="AL87" s="31" t="b">
        <x:f t="shared" si="25"/>
        <x:v>0</x:v>
      </x:c>
      <x:c r="AM87" s="31" t="b">
        <x:f>_xlfn.XLOOKUP(G87,'Birthday Case Assumptions'!$I$6:$I$371,'Birthday Case Assumptions'!$J$6:$J$371)="Yes"</x:f>
        <x:v>1</x:v>
      </x:c>
      <x:c r="AN87" s="31" t="b">
        <x:f t="shared" si="31"/>
        <x:v>0</x:v>
      </x:c>
      <x:c r="AO87" s="31">
        <x:f t="shared" si="32"/>
        <x:v>0</x:v>
      </x:c>
      <x:c r="AP87" s="31"/>
      <x:c r="AQ87" s="31"/>
      <x:c r="AR87" s="31"/>
      <x:c r="AS87" s="31"/>
      <x:c r="AT87" s="31"/>
      <x:c r="AU87" s="21">
        <x:v>45368</x:v>
      </x:c>
      <x:c r="AV87" s="31" t="str">
        <x:v>No</x:v>
      </x:c>
      <x:c r="AW87" s="31" cm="1">
        <x:f t="array" ref="AW87">IFERROR(_xlfn.XLOOKUP(AU87,_xlfn.ANCHORARRAY($M$11),_xlfn.ANCHORARRAY($N$11)),0)</x:f>
        <x:v>4</x:v>
      </x:c>
      <x:c r="AX87" s="31"/>
      <x:c r="AY87" s="21">
        <x:v>45414</x:v>
      </x:c>
      <x:c r="AZ87" s="31">
        <x:f t="shared" si="36"/>
        <x:v>2</x:v>
      </x:c>
      <x:c r="BA87" s="31">
        <x:f t="shared" si="33"/>
        <x:v>1</x:v>
      </x:c>
      <x:c r="BB87" s="31">
        <x:f t="shared" si="34"/>
        <x:v>26</x:v>
      </x:c>
    </x:row>
    <x:row r="88" spans="2:54" x14ac:dyDescent="0.35">
      <x:c r="B88" s="21">
        <x:v>37108</x:v>
      </x:c>
      <x:c r="C88" s="31">
        <x:f t="shared" si="19"/>
        <x:v>5</x:v>
      </x:c>
      <x:c r="D88" s="31">
        <x:f t="shared" si="20"/>
        <x:v>8</x:v>
      </x:c>
      <x:c r="E88" s="31">
        <x:f t="shared" si="21"/>
        <x:v>2001</x:v>
      </x:c>
      <x:c r="F88" s="31">
        <x:f t="shared" si="22"/>
        <x:v>1</x:v>
      </x:c>
      <x:c r="G88" s="21">
        <x:f t="shared" si="26"/>
        <x:v>45509</x:v>
      </x:c>
      <x:c r="H88" s="32">
        <x:f t="shared" si="27"/>
        <x:v>8184</x:v>
      </x:c>
      <x:c r="L88" s="25"/>
      <x:c r="M88" s="21">
        <x:v>45369</x:v>
      </x:c>
      <x:c r="N88" s="31">
        <x:v>4</x:v>
      </x:c>
      <x:c r="O88" s="31"/>
      <x:c r="P88" s="21">
        <x:v>45369</x:v>
      </x:c>
      <x:c r="Q88" s="31">
        <x:v>78</x:v>
      </x:c>
      <x:c r="R88" s="31"/>
      <x:c r="S88" s="31" t="str">
        <x:v>Xia Qiong #13451395 1T</x:v>
      </x:c>
      <x:c r="T88" s="31" t="str" cm="1">
        <x:f t="array" ref="T88:U88">_xlfn.TEXTSPLIT(S88," #")</x:f>
        <x:v>Xia Qiong</x:v>
      </x:c>
      <x:c r="U88" s="31" t="str">
        <x:v>13451395 1T</x:v>
      </x:c>
      <x:c r="V88" s="31" t="str">
        <x:f t="shared" si="28"/>
        <x:v>1T</x:v>
      </x:c>
      <x:c r="W88" s="31">
        <x:f t="shared" si="29"/>
        <x:v>13451395</x:v>
      </x:c>
      <x:c r="X88" s="31">
        <x:f t="shared" si="35"/>
        <x:v>3</x:v>
      </x:c>
      <x:c r="Y88" s="31"/>
      <x:c r="Z88" s="31"/>
      <x:c r="AA88" s="31"/>
      <x:c r="AB88" s="31"/>
      <x:c r="AC88" s="31" t="str">
        <x:f t="shared" si="23"/>
        <x:v>Xia</x:v>
      </x:c>
      <x:c r="AD88" s="31" t="str">
        <x:f t="shared" si="30"/>
        <x:v>X</x:v>
      </x:c>
      <x:c r="AE88" s="31" t="str">
        <x:f t="shared" si="24"/>
        <x:v>Qiong</x:v>
      </x:c>
      <x:c r="AF88" s="31" cm="1">
        <x:f t="array" ref="AF88">SUM(--(" "=MID(AE88,_xlfn.SEQUENCE(1,LEN(AE88)),1)))+2</x:f>
        <x:v>2</x:v>
      </x:c>
      <x:c r="AG88" s="31" cm="1">
        <x:f t="array" ref="AG88">SUM(--($AG$9=MID(AC88,_xlfn.SEQUENCE(1,LEN(AC88)),1)))</x:f>
        <x:v>1</x:v>
      </x:c>
      <x:c r="AH88" s="31"/>
      <x:c r="AI88" s="31"/>
      <x:c r="AJ88" s="31"/>
      <x:c r="AK88" s="31"/>
      <x:c r="AL88" s="31" t="b">
        <x:f t="shared" si="25"/>
        <x:v>1</x:v>
      </x:c>
      <x:c r="AM88" s="31" t="b">
        <x:f>_xlfn.XLOOKUP(G88,'Birthday Case Assumptions'!$I$6:$I$371,'Birthday Case Assumptions'!$J$6:$J$371)="Yes"</x:f>
        <x:v>0</x:v>
      </x:c>
      <x:c r="AN88" s="31" t="b">
        <x:f t="shared" si="31"/>
        <x:v>0</x:v>
      </x:c>
      <x:c r="AO88" s="31">
        <x:f t="shared" si="32"/>
        <x:v>0</x:v>
      </x:c>
      <x:c r="AP88" s="31"/>
      <x:c r="AQ88" s="31"/>
      <x:c r="AR88" s="31"/>
      <x:c r="AS88" s="31"/>
      <x:c r="AT88" s="31"/>
      <x:c r="AU88" s="21">
        <x:v>45369</x:v>
      </x:c>
      <x:c r="AV88" s="31" t="str">
        <x:v>Yes</x:v>
      </x:c>
      <x:c r="AW88" s="31" cm="1">
        <x:f t="array" ref="AW88">IFERROR(_xlfn.XLOOKUP(AU88,_xlfn.ANCHORARRAY($M$11),_xlfn.ANCHORARRAY($N$11)),0)</x:f>
        <x:v>4</x:v>
      </x:c>
      <x:c r="AX88" s="31"/>
      <x:c r="AY88" s="21">
        <x:v>45415</x:v>
      </x:c>
      <x:c r="AZ88" s="31">
        <x:f t="shared" si="36"/>
        <x:v>7</x:v>
      </x:c>
      <x:c r="BA88" s="31">
        <x:f t="shared" si="33"/>
        <x:v>1</x:v>
      </x:c>
      <x:c r="BB88" s="31">
        <x:f t="shared" si="34"/>
        <x:v>41</x:v>
      </x:c>
    </x:row>
    <x:row r="89" spans="2:54" x14ac:dyDescent="0.35">
      <x:c r="B89" s="21">
        <x:v>37831</x:v>
      </x:c>
      <x:c r="C89" s="31">
        <x:f t="shared" si="19"/>
        <x:v>29</x:v>
      </x:c>
      <x:c r="D89" s="31">
        <x:f t="shared" si="20"/>
        <x:v>7</x:v>
      </x:c>
      <x:c r="E89" s="31">
        <x:f t="shared" si="21"/>
        <x:v>2003</x:v>
      </x:c>
      <x:c r="F89" s="31">
        <x:f t="shared" si="22"/>
        <x:v>3</x:v>
      </x:c>
      <x:c r="G89" s="21">
        <x:f t="shared" si="26"/>
        <x:v>45502</x:v>
      </x:c>
      <x:c r="H89" s="32">
        <x:f t="shared" si="27"/>
        <x:v>7461</x:v>
      </x:c>
      <x:c r="L89" s="25"/>
      <x:c r="M89" s="21">
        <x:v>45370</x:v>
      </x:c>
      <x:c r="N89" s="31">
        <x:v>4</x:v>
      </x:c>
      <x:c r="O89" s="31"/>
      <x:c r="P89" s="21">
        <x:v>45370</x:v>
      </x:c>
      <x:c r="Q89" s="31">
        <x:v>79</x:v>
      </x:c>
      <x:c r="R89" s="31"/>
      <x:c r="S89" s="31" t="str">
        <x:v>Noah Thompson #13451398 2W</x:v>
      </x:c>
      <x:c r="T89" s="31" t="str" cm="1">
        <x:f t="array" ref="T89:U89">_xlfn.TEXTSPLIT(S89," #")</x:f>
        <x:v>Noah Thompson</x:v>
      </x:c>
      <x:c r="U89" s="31" t="str">
        <x:v>13451398 2W</x:v>
      </x:c>
      <x:c r="V89" s="31" t="str">
        <x:f t="shared" si="28"/>
        <x:v>2W</x:v>
      </x:c>
      <x:c r="W89" s="31">
        <x:f t="shared" si="29"/>
        <x:v>13451398</x:v>
      </x:c>
      <x:c r="X89" s="31">
        <x:f t="shared" si="35"/>
        <x:v>0</x:v>
      </x:c>
      <x:c r="Y89" s="31"/>
      <x:c r="Z89" s="31"/>
      <x:c r="AA89" s="31"/>
      <x:c r="AB89" s="31"/>
      <x:c r="AC89" s="31" t="str">
        <x:f t="shared" si="23"/>
        <x:v>Noah</x:v>
      </x:c>
      <x:c r="AD89" s="31" t="str">
        <x:f t="shared" si="30"/>
        <x:v>N</x:v>
      </x:c>
      <x:c r="AE89" s="31" t="str">
        <x:f t="shared" si="24"/>
        <x:v>Thompson</x:v>
      </x:c>
      <x:c r="AF89" s="31" cm="1">
        <x:f t="array" ref="AF89">SUM(--(" "=MID(AE89,_xlfn.SEQUENCE(1,LEN(AE89)),1)))+2</x:f>
        <x:v>2</x:v>
      </x:c>
      <x:c r="AG89" s="31" cm="1">
        <x:f t="array" ref="AG89">SUM(--($AG$9=MID(AC89,_xlfn.SEQUENCE(1,LEN(AC89)),1)))</x:f>
        <x:v>1</x:v>
      </x:c>
      <x:c r="AH89" s="31"/>
      <x:c r="AI89" s="31"/>
      <x:c r="AJ89" s="31"/>
      <x:c r="AK89" s="31"/>
      <x:c r="AL89" s="31" t="b">
        <x:f t="shared" si="25"/>
        <x:v>1</x:v>
      </x:c>
      <x:c r="AM89" s="31" t="b">
        <x:f>_xlfn.XLOOKUP(G89,'Birthday Case Assumptions'!$I$6:$I$371,'Birthday Case Assumptions'!$J$6:$J$371)="Yes"</x:f>
        <x:v>0</x:v>
      </x:c>
      <x:c r="AN89" s="31" t="b">
        <x:f t="shared" si="31"/>
        <x:v>0</x:v>
      </x:c>
      <x:c r="AO89" s="31">
        <x:f t="shared" si="32"/>
        <x:v>0</x:v>
      </x:c>
      <x:c r="AP89" s="31"/>
      <x:c r="AQ89" s="31"/>
      <x:c r="AR89" s="31"/>
      <x:c r="AS89" s="31"/>
      <x:c r="AT89" s="31"/>
      <x:c r="AU89" s="21">
        <x:v>45370</x:v>
      </x:c>
      <x:c r="AV89" s="31" t="str">
        <x:v>Yes</x:v>
      </x:c>
      <x:c r="AW89" s="31" cm="1">
        <x:f t="array" ref="AW89">IFERROR(_xlfn.XLOOKUP(AU89,_xlfn.ANCHORARRAY($M$11),_xlfn.ANCHORARRAY($N$11)),0)</x:f>
        <x:v>4</x:v>
      </x:c>
      <x:c r="AX89" s="31"/>
      <x:c r="AY89" s="21">
        <x:v>45418</x:v>
      </x:c>
      <x:c r="AZ89" s="31">
        <x:f t="shared" si="36"/>
        <x:v>1</x:v>
      </x:c>
      <x:c r="BA89" s="31">
        <x:f t="shared" si="33"/>
        <x:v>1</x:v>
      </x:c>
      <x:c r="BB89" s="31">
        <x:f t="shared" si="34"/>
        <x:v>23</x:v>
      </x:c>
    </x:row>
    <x:row r="90" spans="2:54" x14ac:dyDescent="0.35">
      <x:c r="B90" s="21">
        <x:v>37552</x:v>
      </x:c>
      <x:c r="C90" s="31">
        <x:f t="shared" si="19"/>
        <x:v>23</x:v>
      </x:c>
      <x:c r="D90" s="31">
        <x:f t="shared" si="20"/>
        <x:v>10</x:v>
      </x:c>
      <x:c r="E90" s="31">
        <x:f t="shared" si="21"/>
        <x:v>2002</x:v>
      </x:c>
      <x:c r="F90" s="31">
        <x:f t="shared" si="22"/>
        <x:v>4</x:v>
      </x:c>
      <x:c r="G90" s="21">
        <x:f t="shared" si="26"/>
        <x:v>45588</x:v>
      </x:c>
      <x:c r="H90" s="32">
        <x:f t="shared" si="27"/>
        <x:v>7740</x:v>
      </x:c>
      <x:c r="L90" s="25"/>
      <x:c r="M90" s="21">
        <x:v>45371</x:v>
      </x:c>
      <x:c r="N90" s="31">
        <x:v>1</x:v>
      </x:c>
      <x:c r="O90" s="31"/>
      <x:c r="P90" s="21">
        <x:v>45371</x:v>
      </x:c>
      <x:c r="Q90" s="31">
        <x:v>80</x:v>
      </x:c>
      <x:c r="R90" s="31"/>
      <x:c r="S90" s="31" t="str">
        <x:v>James Gomez #13451400 3W</x:v>
      </x:c>
      <x:c r="T90" s="31" t="str" cm="1">
        <x:f t="array" ref="T90:U90">_xlfn.TEXTSPLIT(S90," #")</x:f>
        <x:v>James Gomez</x:v>
      </x:c>
      <x:c r="U90" s="31" t="str">
        <x:v>13451400 3W</x:v>
      </x:c>
      <x:c r="V90" s="31" t="str">
        <x:f t="shared" si="28"/>
        <x:v>3W</x:v>
      </x:c>
      <x:c r="W90" s="31">
        <x:f t="shared" si="29"/>
        <x:v>13451400</x:v>
      </x:c>
      <x:c r="X90" s="31">
        <x:f t="shared" si="35"/>
        <x:v>0</x:v>
      </x:c>
      <x:c r="Y90" s="31"/>
      <x:c r="Z90" s="31"/>
      <x:c r="AA90" s="31"/>
      <x:c r="AB90" s="31"/>
      <x:c r="AC90" s="31" t="str">
        <x:f t="shared" si="23"/>
        <x:v>James</x:v>
      </x:c>
      <x:c r="AD90" s="31" t="str">
        <x:f t="shared" si="30"/>
        <x:v>J</x:v>
      </x:c>
      <x:c r="AE90" s="31" t="str">
        <x:f t="shared" si="24"/>
        <x:v>Gomez</x:v>
      </x:c>
      <x:c r="AF90" s="31" cm="1">
        <x:f t="array" ref="AF90">SUM(--(" "=MID(AE90,_xlfn.SEQUENCE(1,LEN(AE90)),1)))+2</x:f>
        <x:v>2</x:v>
      </x:c>
      <x:c r="AG90" s="31" cm="1">
        <x:f t="array" ref="AG90">SUM(--($AG$9=MID(AC90,_xlfn.SEQUENCE(1,LEN(AC90)),1)))</x:f>
        <x:v>1</x:v>
      </x:c>
      <x:c r="AH90" s="31"/>
      <x:c r="AI90" s="31"/>
      <x:c r="AJ90" s="31"/>
      <x:c r="AK90" s="31"/>
      <x:c r="AL90" s="31" t="b">
        <x:f t="shared" si="25"/>
        <x:v>0</x:v>
      </x:c>
      <x:c r="AM90" s="31" t="b">
        <x:f>_xlfn.XLOOKUP(G90,'Birthday Case Assumptions'!$I$6:$I$371,'Birthday Case Assumptions'!$J$6:$J$371)="Yes"</x:f>
        <x:v>1</x:v>
      </x:c>
      <x:c r="AN90" s="31" t="b">
        <x:f t="shared" si="31"/>
        <x:v>0</x:v>
      </x:c>
      <x:c r="AO90" s="31">
        <x:f t="shared" si="32"/>
        <x:v>0</x:v>
      </x:c>
      <x:c r="AP90" s="31"/>
      <x:c r="AQ90" s="31"/>
      <x:c r="AR90" s="31"/>
      <x:c r="AS90" s="31"/>
      <x:c r="AT90" s="31"/>
      <x:c r="AU90" s="21">
        <x:v>45371</x:v>
      </x:c>
      <x:c r="AV90" s="31" t="str">
        <x:v>Yes</x:v>
      </x:c>
      <x:c r="AW90" s="31" cm="1">
        <x:f t="array" ref="AW90">IFERROR(_xlfn.XLOOKUP(AU90,_xlfn.ANCHORARRAY($M$11),_xlfn.ANCHORARRAY($N$11)),0)</x:f>
        <x:v>1</x:v>
      </x:c>
      <x:c r="AX90" s="31"/>
      <x:c r="AY90" s="21">
        <x:v>45419</x:v>
      </x:c>
      <x:c r="AZ90" s="31">
        <x:f t="shared" si="36"/>
        <x:v>3</x:v>
      </x:c>
      <x:c r="BA90" s="31">
        <x:f t="shared" si="33"/>
        <x:v>1</x:v>
      </x:c>
      <x:c r="BB90" s="31">
        <x:f t="shared" si="34"/>
        <x:v>29</x:v>
      </x:c>
    </x:row>
    <x:row r="91" spans="2:54" x14ac:dyDescent="0.35">
      <x:c r="B91" s="21">
        <x:v>37881</x:v>
      </x:c>
      <x:c r="C91" s="31">
        <x:f t="shared" si="19"/>
        <x:v>17</x:v>
      </x:c>
      <x:c r="D91" s="31">
        <x:f t="shared" si="20"/>
        <x:v>9</x:v>
      </x:c>
      <x:c r="E91" s="31">
        <x:f t="shared" si="21"/>
        <x:v>2003</x:v>
      </x:c>
      <x:c r="F91" s="31">
        <x:f t="shared" si="22"/>
        <x:v>4</x:v>
      </x:c>
      <x:c r="G91" s="21">
        <x:f t="shared" si="26"/>
        <x:v>45552</x:v>
      </x:c>
      <x:c r="H91" s="32">
        <x:f t="shared" si="27"/>
        <x:v>7411</x:v>
      </x:c>
      <x:c r="L91" s="25"/>
      <x:c r="M91" s="21">
        <x:v>45372</x:v>
      </x:c>
      <x:c r="N91" s="31">
        <x:v>2</x:v>
      </x:c>
      <x:c r="O91" s="31"/>
      <x:c r="P91" s="21">
        <x:v>45372</x:v>
      </x:c>
      <x:c r="Q91" s="31">
        <x:v>81</x:v>
      </x:c>
      <x:c r="R91" s="31"/>
      <x:c r="S91" s="31" t="str">
        <x:v>Brenda Wright #13451401 4W</x:v>
      </x:c>
      <x:c r="T91" s="31" t="str" cm="1">
        <x:f t="array" ref="T91:U91">_xlfn.TEXTSPLIT(S91," #")</x:f>
        <x:v>Brenda Wright</x:v>
      </x:c>
      <x:c r="U91" s="31" t="str">
        <x:v>13451401 4W</x:v>
      </x:c>
      <x:c r="V91" s="31" t="str">
        <x:f t="shared" si="28"/>
        <x:v>4W</x:v>
      </x:c>
      <x:c r="W91" s="31">
        <x:f t="shared" si="29"/>
        <x:v>13451401</x:v>
      </x:c>
      <x:c r="X91" s="31">
        <x:f t="shared" si="35"/>
        <x:v>1</x:v>
      </x:c>
      <x:c r="Y91" s="31"/>
      <x:c r="Z91" s="31"/>
      <x:c r="AA91" s="31"/>
      <x:c r="AB91" s="31"/>
      <x:c r="AC91" s="31" t="str">
        <x:f t="shared" si="23"/>
        <x:v>Brenda</x:v>
      </x:c>
      <x:c r="AD91" s="31" t="str">
        <x:f t="shared" si="30"/>
        <x:v>B</x:v>
      </x:c>
      <x:c r="AE91" s="31" t="str">
        <x:f t="shared" si="24"/>
        <x:v>Wright</x:v>
      </x:c>
      <x:c r="AF91" s="31" cm="1">
        <x:f t="array" ref="AF91">SUM(--(" "=MID(AE91,_xlfn.SEQUENCE(1,LEN(AE91)),1)))+2</x:f>
        <x:v>2</x:v>
      </x:c>
      <x:c r="AG91" s="31" cm="1">
        <x:f t="array" ref="AG91">SUM(--($AG$9=MID(AC91,_xlfn.SEQUENCE(1,LEN(AC91)),1)))</x:f>
        <x:v>1</x:v>
      </x:c>
      <x:c r="AH91" s="31"/>
      <x:c r="AI91" s="31"/>
      <x:c r="AJ91" s="31"/>
      <x:c r="AK91" s="31"/>
      <x:c r="AL91" s="31" t="b">
        <x:f t="shared" si="25"/>
        <x:v>0</x:v>
      </x:c>
      <x:c r="AM91" s="31" t="b">
        <x:f>_xlfn.XLOOKUP(G91,'Birthday Case Assumptions'!$I$6:$I$371,'Birthday Case Assumptions'!$J$6:$J$371)="Yes"</x:f>
        <x:v>1</x:v>
      </x:c>
      <x:c r="AN91" s="31" t="b">
        <x:f t="shared" si="31"/>
        <x:v>0</x:v>
      </x:c>
      <x:c r="AO91" s="31">
        <x:f t="shared" si="32"/>
        <x:v>0</x:v>
      </x:c>
      <x:c r="AP91" s="31"/>
      <x:c r="AQ91" s="31"/>
      <x:c r="AR91" s="31"/>
      <x:c r="AS91" s="31"/>
      <x:c r="AT91" s="31"/>
      <x:c r="AU91" s="21">
        <x:v>45372</x:v>
      </x:c>
      <x:c r="AV91" s="31" t="str">
        <x:v>Yes</x:v>
      </x:c>
      <x:c r="AW91" s="31" cm="1">
        <x:f t="array" ref="AW91">IFERROR(_xlfn.XLOOKUP(AU91,_xlfn.ANCHORARRAY($M$11),_xlfn.ANCHORARRAY($N$11)),0)</x:f>
        <x:v>2</x:v>
      </x:c>
      <x:c r="AX91" s="31"/>
      <x:c r="AY91" s="21">
        <x:v>45420</x:v>
      </x:c>
      <x:c r="AZ91" s="31">
        <x:f t="shared" si="36"/>
        <x:v>4</x:v>
      </x:c>
      <x:c r="BA91" s="31">
        <x:f t="shared" si="33"/>
        <x:v>1</x:v>
      </x:c>
      <x:c r="BB91" s="31">
        <x:f t="shared" si="34"/>
        <x:v>32</x:v>
      </x:c>
    </x:row>
    <x:row r="92" spans="2:54" x14ac:dyDescent="0.35">
      <x:c r="B92" s="21">
        <x:v>38055</x:v>
      </x:c>
      <x:c r="C92" s="31">
        <x:f t="shared" si="19"/>
        <x:v>9</x:v>
      </x:c>
      <x:c r="D92" s="31">
        <x:f t="shared" si="20"/>
        <x:v>3</x:v>
      </x:c>
      <x:c r="E92" s="31">
        <x:f t="shared" si="21"/>
        <x:v>2004</x:v>
      </x:c>
      <x:c r="F92" s="31">
        <x:f t="shared" si="22"/>
        <x:v>3</x:v>
      </x:c>
      <x:c r="G92" s="21">
        <x:f t="shared" si="26"/>
        <x:v>45360</x:v>
      </x:c>
      <x:c r="H92" s="32">
        <x:f t="shared" si="27"/>
        <x:v>7237</x:v>
      </x:c>
      <x:c r="L92" s="25"/>
      <x:c r="M92" s="21">
        <x:v>45373</x:v>
      </x:c>
      <x:c r="N92" s="31">
        <x:v>3</x:v>
      </x:c>
      <x:c r="O92" s="31"/>
      <x:c r="P92" s="21">
        <x:v>45373</x:v>
      </x:c>
      <x:c r="Q92" s="31">
        <x:v>82</x:v>
      </x:c>
      <x:c r="R92" s="31"/>
      <x:c r="S92" s="31" t="str">
        <x:v>Zhu Guohua #13451403 1W</x:v>
      </x:c>
      <x:c r="T92" s="31" t="str" cm="1">
        <x:f t="array" ref="T92:U92">_xlfn.TEXTSPLIT(S92," #")</x:f>
        <x:v>Zhu Guohua</x:v>
      </x:c>
      <x:c r="U92" s="31" t="str">
        <x:v>13451403 1W</x:v>
      </x:c>
      <x:c r="V92" s="31" t="str">
        <x:f t="shared" si="28"/>
        <x:v>1W</x:v>
      </x:c>
      <x:c r="W92" s="31">
        <x:f t="shared" si="29"/>
        <x:v>13451403</x:v>
      </x:c>
      <x:c r="X92" s="31">
        <x:f t="shared" si="35"/>
        <x:v>0</x:v>
      </x:c>
      <x:c r="Y92" s="31"/>
      <x:c r="Z92" s="31"/>
      <x:c r="AA92" s="31"/>
      <x:c r="AB92" s="31"/>
      <x:c r="AC92" s="31" t="str">
        <x:f t="shared" si="23"/>
        <x:v>Zhu</x:v>
      </x:c>
      <x:c r="AD92" s="31" t="str">
        <x:f t="shared" si="30"/>
        <x:v>Z</x:v>
      </x:c>
      <x:c r="AE92" s="31" t="str">
        <x:f t="shared" si="24"/>
        <x:v>Guohua</x:v>
      </x:c>
      <x:c r="AF92" s="31" cm="1">
        <x:f t="array" ref="AF92">SUM(--(" "=MID(AE92,_xlfn.SEQUENCE(1,LEN(AE92)),1)))+2</x:f>
        <x:v>2</x:v>
      </x:c>
      <x:c r="AG92" s="31" cm="1">
        <x:f t="array" ref="AG92">SUM(--($AG$9=MID(AC92,_xlfn.SEQUENCE(1,LEN(AC92)),1)))</x:f>
        <x:v>0</x:v>
      </x:c>
      <x:c r="AH92" s="31"/>
      <x:c r="AI92" s="31"/>
      <x:c r="AJ92" s="31"/>
      <x:c r="AK92" s="31"/>
      <x:c r="AL92" s="31" t="b">
        <x:f t="shared" si="25"/>
        <x:v>0</x:v>
      </x:c>
      <x:c r="AM92" s="31" t="b">
        <x:f>_xlfn.XLOOKUP(G92,'Birthday Case Assumptions'!$I$6:$I$371,'Birthday Case Assumptions'!$J$6:$J$371)="Yes"</x:f>
        <x:v>0</x:v>
      </x:c>
      <x:c r="AN92" s="31" t="b">
        <x:f t="shared" si="31"/>
        <x:v>0</x:v>
      </x:c>
      <x:c r="AO92" s="31">
        <x:f t="shared" si="32"/>
        <x:v>0</x:v>
      </x:c>
      <x:c r="AP92" s="31"/>
      <x:c r="AQ92" s="31"/>
      <x:c r="AR92" s="31"/>
      <x:c r="AS92" s="31"/>
      <x:c r="AT92" s="31"/>
      <x:c r="AU92" s="21">
        <x:v>45373</x:v>
      </x:c>
      <x:c r="AV92" s="31" t="str">
        <x:v>Yes</x:v>
      </x:c>
      <x:c r="AW92" s="31" cm="1">
        <x:f t="array" ref="AW92">IFERROR(_xlfn.XLOOKUP(AU92,_xlfn.ANCHORARRAY($M$11),_xlfn.ANCHORARRAY($N$11)),0)</x:f>
        <x:v>3</x:v>
      </x:c>
      <x:c r="AX92" s="31"/>
      <x:c r="AY92" s="21">
        <x:v>45421</x:v>
      </x:c>
      <x:c r="AZ92" s="31">
        <x:f t="shared" si="36"/>
        <x:v>4</x:v>
      </x:c>
      <x:c r="BA92" s="31">
        <x:f t="shared" si="33"/>
        <x:v>1</x:v>
      </x:c>
      <x:c r="BB92" s="31">
        <x:f t="shared" si="34"/>
        <x:v>32</x:v>
      </x:c>
    </x:row>
    <x:row r="93" spans="2:54" x14ac:dyDescent="0.35">
      <x:c r="B93" s="21">
        <x:v>37758</x:v>
      </x:c>
      <x:c r="C93" s="31">
        <x:f t="shared" si="19"/>
        <x:v>17</x:v>
      </x:c>
      <x:c r="D93" s="31">
        <x:f t="shared" si="20"/>
        <x:v>5</x:v>
      </x:c>
      <x:c r="E93" s="31">
        <x:f t="shared" si="21"/>
        <x:v>2003</x:v>
      </x:c>
      <x:c r="F93" s="31">
        <x:f t="shared" si="22"/>
        <x:v>7</x:v>
      </x:c>
      <x:c r="G93" s="21">
        <x:f t="shared" si="26"/>
        <x:v>45429</x:v>
      </x:c>
      <x:c r="H93" s="32">
        <x:f t="shared" si="27"/>
        <x:v>7534</x:v>
      </x:c>
      <x:c r="L93" s="25"/>
      <x:c r="M93" s="21">
        <x:v>45374</x:v>
      </x:c>
      <x:c r="N93" s="31">
        <x:v>3</x:v>
      </x:c>
      <x:c r="O93" s="31"/>
      <x:c r="P93" s="21">
        <x:v>45374</x:v>
      </x:c>
      <x:c r="Q93" s="31">
        <x:v>83</x:v>
      </x:c>
      <x:c r="R93" s="31"/>
      <x:c r="S93" s="31" t="str">
        <x:v>Duan Haiyan #13451404 2W</x:v>
      </x:c>
      <x:c r="T93" s="31" t="str" cm="1">
        <x:f t="array" ref="T93:U93">_xlfn.TEXTSPLIT(S93," #")</x:f>
        <x:v>Duan Haiyan</x:v>
      </x:c>
      <x:c r="U93" s="31" t="str">
        <x:v>13451404 2W</x:v>
      </x:c>
      <x:c r="V93" s="31" t="str">
        <x:f t="shared" si="28"/>
        <x:v>2W</x:v>
      </x:c>
      <x:c r="W93" s="31">
        <x:f t="shared" si="29"/>
        <x:v>13451404</x:v>
      </x:c>
      <x:c r="X93" s="31">
        <x:f t="shared" si="35"/>
        <x:v>1</x:v>
      </x:c>
      <x:c r="Y93" s="31"/>
      <x:c r="Z93" s="31"/>
      <x:c r="AA93" s="31"/>
      <x:c r="AB93" s="31"/>
      <x:c r="AC93" s="31" t="str">
        <x:f t="shared" si="23"/>
        <x:v>Duan</x:v>
      </x:c>
      <x:c r="AD93" s="31" t="str">
        <x:f t="shared" si="30"/>
        <x:v>D</x:v>
      </x:c>
      <x:c r="AE93" s="31" t="str">
        <x:f t="shared" si="24"/>
        <x:v>Haiyan</x:v>
      </x:c>
      <x:c r="AF93" s="31" cm="1">
        <x:f t="array" ref="AF93">SUM(--(" "=MID(AE93,_xlfn.SEQUENCE(1,LEN(AE93)),1)))+2</x:f>
        <x:v>2</x:v>
      </x:c>
      <x:c r="AG93" s="31" cm="1">
        <x:f t="array" ref="AG93">SUM(--($AG$9=MID(AC93,_xlfn.SEQUENCE(1,LEN(AC93)),1)))</x:f>
        <x:v>1</x:v>
      </x:c>
      <x:c r="AH93" s="31"/>
      <x:c r="AI93" s="31"/>
      <x:c r="AJ93" s="31"/>
      <x:c r="AK93" s="31"/>
      <x:c r="AL93" s="31" t="b">
        <x:f t="shared" si="25"/>
        <x:v>0</x:v>
      </x:c>
      <x:c r="AM93" s="31" t="b">
        <x:f>_xlfn.XLOOKUP(G93,'Birthday Case Assumptions'!$I$6:$I$371,'Birthday Case Assumptions'!$J$6:$J$371)="Yes"</x:f>
        <x:v>0</x:v>
      </x:c>
      <x:c r="AN93" s="31" t="b">
        <x:f t="shared" si="31"/>
        <x:v>0</x:v>
      </x:c>
      <x:c r="AO93" s="31">
        <x:f t="shared" si="32"/>
        <x:v>0</x:v>
      </x:c>
      <x:c r="AP93" s="31"/>
      <x:c r="AQ93" s="31"/>
      <x:c r="AR93" s="31"/>
      <x:c r="AS93" s="31"/>
      <x:c r="AT93" s="31"/>
      <x:c r="AU93" s="21">
        <x:v>45374</x:v>
      </x:c>
      <x:c r="AV93" s="31" t="str">
        <x:v>No</x:v>
      </x:c>
      <x:c r="AW93" s="31" cm="1">
        <x:f t="array" ref="AW93">IFERROR(_xlfn.XLOOKUP(AU93,_xlfn.ANCHORARRAY($M$11),_xlfn.ANCHORARRAY($N$11)),0)</x:f>
        <x:v>3</x:v>
      </x:c>
      <x:c r="AX93" s="31"/>
      <x:c r="AY93" s="21">
        <x:v>45422</x:v>
      </x:c>
      <x:c r="AZ93" s="31">
        <x:f t="shared" si="36"/>
        <x:v>406</x:v>
      </x:c>
      <x:c r="BA93" s="31">
        <x:f t="shared" si="33"/>
        <x:v>17</x:v>
      </x:c>
      <x:c r="BB93" s="31">
        <x:f t="shared" si="34"/>
        <x:v>1558</x:v>
      </x:c>
    </x:row>
    <x:row r="94" spans="2:54" x14ac:dyDescent="0.35">
      <x:c r="B94" s="21">
        <x:v>36932</x:v>
      </x:c>
      <x:c r="C94" s="31">
        <x:f t="shared" si="19"/>
        <x:v>10</x:v>
      </x:c>
      <x:c r="D94" s="31">
        <x:f t="shared" si="20"/>
        <x:v>2</x:v>
      </x:c>
      <x:c r="E94" s="31">
        <x:f t="shared" si="21"/>
        <x:v>2001</x:v>
      </x:c>
      <x:c r="F94" s="31">
        <x:f t="shared" si="22"/>
        <x:v>7</x:v>
      </x:c>
      <x:c r="G94" s="21">
        <x:f t="shared" si="26"/>
        <x:v>45332</x:v>
      </x:c>
      <x:c r="H94" s="32">
        <x:f t="shared" si="27"/>
        <x:v>8360</x:v>
      </x:c>
      <x:c r="L94" s="25"/>
      <x:c r="M94" s="21">
        <x:v>45375</x:v>
      </x:c>
      <x:c r="N94" s="31">
        <x:v>9</x:v>
      </x:c>
      <x:c r="O94" s="31"/>
      <x:c r="P94" s="21">
        <x:v>45375</x:v>
      </x:c>
      <x:c r="Q94" s="31">
        <x:v>84</x:v>
      </x:c>
      <x:c r="R94" s="31"/>
      <x:c r="S94" s="31" t="str">
        <x:v>Karen Johnson #13451406 1T</x:v>
      </x:c>
      <x:c r="T94" s="31" t="str" cm="1">
        <x:f t="array" ref="T94:U94">_xlfn.TEXTSPLIT(S94," #")</x:f>
        <x:v>Karen Johnson</x:v>
      </x:c>
      <x:c r="U94" s="31" t="str">
        <x:v>13451406 1T</x:v>
      </x:c>
      <x:c r="V94" s="31" t="str">
        <x:f t="shared" si="28"/>
        <x:v>1T</x:v>
      </x:c>
      <x:c r="W94" s="31">
        <x:f t="shared" si="29"/>
        <x:v>13451406</x:v>
      </x:c>
      <x:c r="X94" s="31">
        <x:f t="shared" si="35"/>
        <x:v>0</x:v>
      </x:c>
      <x:c r="Y94" s="31"/>
      <x:c r="Z94" s="31"/>
      <x:c r="AA94" s="31"/>
      <x:c r="AB94" s="31"/>
      <x:c r="AC94" s="31" t="str">
        <x:f t="shared" si="23"/>
        <x:v>Karen</x:v>
      </x:c>
      <x:c r="AD94" s="31" t="str">
        <x:f t="shared" si="30"/>
        <x:v>K</x:v>
      </x:c>
      <x:c r="AE94" s="31" t="str">
        <x:f t="shared" si="24"/>
        <x:v>Johnson</x:v>
      </x:c>
      <x:c r="AF94" s="31" cm="1">
        <x:f t="array" ref="AF94">SUM(--(" "=MID(AE94,_xlfn.SEQUENCE(1,LEN(AE94)),1)))+2</x:f>
        <x:v>2</x:v>
      </x:c>
      <x:c r="AG94" s="31" cm="1">
        <x:f t="array" ref="AG94">SUM(--($AG$9=MID(AC94,_xlfn.SEQUENCE(1,LEN(AC94)),1)))</x:f>
        <x:v>1</x:v>
      </x:c>
      <x:c r="AH94" s="31"/>
      <x:c r="AI94" s="31"/>
      <x:c r="AJ94" s="31"/>
      <x:c r="AK94" s="31"/>
      <x:c r="AL94" s="31" t="b">
        <x:f t="shared" si="25"/>
        <x:v>0</x:v>
      </x:c>
      <x:c r="AM94" s="31" t="b">
        <x:f>_xlfn.XLOOKUP(G94,'Birthday Case Assumptions'!$I$6:$I$371,'Birthday Case Assumptions'!$J$6:$J$371)="Yes"</x:f>
        <x:v>0</x:v>
      </x:c>
      <x:c r="AN94" s="31" t="b">
        <x:f t="shared" si="31"/>
        <x:v>0</x:v>
      </x:c>
      <x:c r="AO94" s="31">
        <x:f t="shared" si="32"/>
        <x:v>0</x:v>
      </x:c>
      <x:c r="AP94" s="31"/>
      <x:c r="AQ94" s="31"/>
      <x:c r="AR94" s="31"/>
      <x:c r="AS94" s="31"/>
      <x:c r="AT94" s="31"/>
      <x:c r="AU94" s="21">
        <x:v>45375</x:v>
      </x:c>
      <x:c r="AV94" s="31" t="str">
        <x:v>No</x:v>
      </x:c>
      <x:c r="AW94" s="31" cm="1">
        <x:f t="array" ref="AW94">IFERROR(_xlfn.XLOOKUP(AU94,_xlfn.ANCHORARRAY($M$11),_xlfn.ANCHORARRAY($N$11)),0)</x:f>
        <x:v>9</x:v>
      </x:c>
      <x:c r="AX94" s="31"/>
      <x:c r="AY94" s="21">
        <x:v>45525</x:v>
      </x:c>
      <x:c r="AZ94" s="31">
        <x:f t="shared" si="36"/>
        <x:v>2</x:v>
      </x:c>
      <x:c r="BA94" s="31">
        <x:f t="shared" si="33"/>
        <x:v>1</x:v>
      </x:c>
      <x:c r="BB94" s="31">
        <x:f t="shared" si="34"/>
        <x:v>26</x:v>
      </x:c>
    </x:row>
    <x:row r="95" spans="2:54" x14ac:dyDescent="0.35">
      <x:c r="B95" s="21">
        <x:v>37041</x:v>
      </x:c>
      <x:c r="C95" s="31">
        <x:f t="shared" si="19"/>
        <x:v>30</x:v>
      </x:c>
      <x:c r="D95" s="31">
        <x:f t="shared" si="20"/>
        <x:v>5</x:v>
      </x:c>
      <x:c r="E95" s="31">
        <x:f t="shared" si="21"/>
        <x:v>2001</x:v>
      </x:c>
      <x:c r="F95" s="31">
        <x:f t="shared" si="22"/>
        <x:v>4</x:v>
      </x:c>
      <x:c r="G95" s="21">
        <x:f t="shared" si="26"/>
        <x:v>45442</x:v>
      </x:c>
      <x:c r="H95" s="32">
        <x:f t="shared" si="27"/>
        <x:v>8251</x:v>
      </x:c>
      <x:c r="L95" s="25"/>
      <x:c r="M95" s="21">
        <x:v>45376</x:v>
      </x:c>
      <x:c r="N95" s="31">
        <x:v>5</x:v>
      </x:c>
      <x:c r="O95" s="31"/>
      <x:c r="P95" s="21">
        <x:v>45376</x:v>
      </x:c>
      <x:c r="Q95" s="31">
        <x:v>85</x:v>
      </x:c>
      <x:c r="R95" s="31"/>
      <x:c r="S95" s="31" t="str">
        <x:v>Sohail Al-Zahrani #13451407 2M</x:v>
      </x:c>
      <x:c r="T95" s="31" t="str" cm="1">
        <x:f t="array" ref="T95:U95">_xlfn.TEXTSPLIT(S95," #")</x:f>
        <x:v>Sohail Al-Zahrani</x:v>
      </x:c>
      <x:c r="U95" s="31" t="str">
        <x:v>13451407 2M</x:v>
      </x:c>
      <x:c r="V95" s="31" t="str">
        <x:f t="shared" si="28"/>
        <x:v>2M</x:v>
      </x:c>
      <x:c r="W95" s="31">
        <x:f t="shared" si="29"/>
        <x:v>13451407</x:v>
      </x:c>
      <x:c r="X95" s="31">
        <x:f t="shared" si="35"/>
        <x:v>1</x:v>
      </x:c>
      <x:c r="Y95" s="31"/>
      <x:c r="Z95" s="31"/>
      <x:c r="AA95" s="31"/>
      <x:c r="AB95" s="31"/>
      <x:c r="AC95" s="31" t="str">
        <x:f t="shared" si="23"/>
        <x:v>Sohail</x:v>
      </x:c>
      <x:c r="AD95" s="31" t="str">
        <x:f t="shared" si="30"/>
        <x:v>S</x:v>
      </x:c>
      <x:c r="AE95" s="31" t="str">
        <x:f t="shared" si="24"/>
        <x:v>Al-Zahrani</x:v>
      </x:c>
      <x:c r="AF95" s="31" cm="1">
        <x:f t="array" ref="AF95">SUM(--(" "=MID(AE95,_xlfn.SEQUENCE(1,LEN(AE95)),1)))+2</x:f>
        <x:v>2</x:v>
      </x:c>
      <x:c r="AG95" s="31" cm="1">
        <x:f t="array" ref="AG95">SUM(--($AG$9=MID(AC95,_xlfn.SEQUENCE(1,LEN(AC95)),1)))</x:f>
        <x:v>1</x:v>
      </x:c>
      <x:c r="AH95" s="31"/>
      <x:c r="AI95" s="31"/>
      <x:c r="AJ95" s="31"/>
      <x:c r="AK95" s="31"/>
      <x:c r="AL95" s="31" t="b">
        <x:f t="shared" si="25"/>
        <x:v>0</x:v>
      </x:c>
      <x:c r="AM95" s="31" t="b">
        <x:f>_xlfn.XLOOKUP(G95,'Birthday Case Assumptions'!$I$6:$I$371,'Birthday Case Assumptions'!$J$6:$J$371)="Yes"</x:f>
        <x:v>0</x:v>
      </x:c>
      <x:c r="AN95" s="31" t="b">
        <x:f t="shared" si="31"/>
        <x:v>0</x:v>
      </x:c>
      <x:c r="AO95" s="31">
        <x:f t="shared" si="32"/>
        <x:v>0</x:v>
      </x:c>
      <x:c r="AP95" s="31"/>
      <x:c r="AQ95" s="31"/>
      <x:c r="AR95" s="31"/>
      <x:c r="AS95" s="31"/>
      <x:c r="AT95" s="31"/>
      <x:c r="AU95" s="21">
        <x:v>45376</x:v>
      </x:c>
      <x:c r="AV95" s="31" t="str">
        <x:v>Yes</x:v>
      </x:c>
      <x:c r="AW95" s="31" cm="1">
        <x:f t="array" ref="AW95">IFERROR(_xlfn.XLOOKUP(AU95,_xlfn.ANCHORARRAY($M$11),_xlfn.ANCHORARRAY($N$11)),0)</x:f>
        <x:v>5</x:v>
      </x:c>
      <x:c r="AX95" s="31"/>
      <x:c r="AY95" s="21">
        <x:v>45526</x:v>
      </x:c>
      <x:c r="AZ95" s="31">
        <x:f t="shared" si="36"/>
        <x:v>6</x:v>
      </x:c>
      <x:c r="BA95" s="31">
        <x:f t="shared" si="33"/>
        <x:v>1</x:v>
      </x:c>
      <x:c r="BB95" s="31">
        <x:f t="shared" si="34"/>
        <x:v>38</x:v>
      </x:c>
    </x:row>
    <x:row r="96" spans="2:54" x14ac:dyDescent="0.35">
      <x:c r="B96" s="21">
        <x:v>38000</x:v>
      </x:c>
      <x:c r="C96" s="31">
        <x:f t="shared" si="19"/>
        <x:v>14</x:v>
      </x:c>
      <x:c r="D96" s="31">
        <x:f t="shared" si="20"/>
        <x:v>1</x:v>
      </x:c>
      <x:c r="E96" s="31">
        <x:f t="shared" si="21"/>
        <x:v>2004</x:v>
      </x:c>
      <x:c r="F96" s="31">
        <x:f t="shared" si="22"/>
        <x:v>4</x:v>
      </x:c>
      <x:c r="G96" s="21">
        <x:f t="shared" si="26"/>
        <x:v>45305</x:v>
      </x:c>
      <x:c r="H96" s="32">
        <x:f t="shared" si="27"/>
        <x:v>7292</x:v>
      </x:c>
      <x:c r="L96" s="25"/>
      <x:c r="M96" s="21">
        <x:v>45377</x:v>
      </x:c>
      <x:c r="N96" s="31">
        <x:v>2</x:v>
      </x:c>
      <x:c r="O96" s="31"/>
      <x:c r="P96" s="21">
        <x:v>45377</x:v>
      </x:c>
      <x:c r="Q96" s="31">
        <x:v>86</x:v>
      </x:c>
      <x:c r="R96" s="31"/>
      <x:c r="S96" s="31" t="str">
        <x:v>Nancy Myers #13451408 1T</x:v>
      </x:c>
      <x:c r="T96" s="31" t="str" cm="1">
        <x:f t="array" ref="T96:U96">_xlfn.TEXTSPLIT(S96," #")</x:f>
        <x:v>Nancy Myers</x:v>
      </x:c>
      <x:c r="U96" s="31" t="str">
        <x:v>13451408 1T</x:v>
      </x:c>
      <x:c r="V96" s="31" t="str">
        <x:f t="shared" si="28"/>
        <x:v>1T</x:v>
      </x:c>
      <x:c r="W96" s="31">
        <x:f t="shared" si="29"/>
        <x:v>13451408</x:v>
      </x:c>
      <x:c r="X96" s="31">
        <x:f t="shared" si="35"/>
        <x:v>2</x:v>
      </x:c>
      <x:c r="Y96" s="31"/>
      <x:c r="Z96" s="31"/>
      <x:c r="AA96" s="31"/>
      <x:c r="AB96" s="31"/>
      <x:c r="AC96" s="31" t="str">
        <x:f t="shared" si="23"/>
        <x:v>Nancy</x:v>
      </x:c>
      <x:c r="AD96" s="31" t="str">
        <x:f t="shared" si="30"/>
        <x:v>N</x:v>
      </x:c>
      <x:c r="AE96" s="31" t="str">
        <x:f t="shared" si="24"/>
        <x:v>Myers</x:v>
      </x:c>
      <x:c r="AF96" s="31" cm="1">
        <x:f t="array" ref="AF96">SUM(--(" "=MID(AE96,_xlfn.SEQUENCE(1,LEN(AE96)),1)))+2</x:f>
        <x:v>2</x:v>
      </x:c>
      <x:c r="AG96" s="31" cm="1">
        <x:f t="array" ref="AG96">SUM(--($AG$9=MID(AC96,_xlfn.SEQUENCE(1,LEN(AC96)),1)))</x:f>
        <x:v>1</x:v>
      </x:c>
      <x:c r="AH96" s="31"/>
      <x:c r="AI96" s="31"/>
      <x:c r="AJ96" s="31"/>
      <x:c r="AK96" s="31"/>
      <x:c r="AL96" s="31" t="b">
        <x:f t="shared" si="25"/>
        <x:v>0</x:v>
      </x:c>
      <x:c r="AM96" s="31" t="b">
        <x:f>_xlfn.XLOOKUP(G96,'Birthday Case Assumptions'!$I$6:$I$371,'Birthday Case Assumptions'!$J$6:$J$371)="Yes"</x:f>
        <x:v>0</x:v>
      </x:c>
      <x:c r="AN96" s="31" t="b">
        <x:f t="shared" si="31"/>
        <x:v>0</x:v>
      </x:c>
      <x:c r="AO96" s="31">
        <x:f t="shared" si="32"/>
        <x:v>0</x:v>
      </x:c>
      <x:c r="AP96" s="31"/>
      <x:c r="AQ96" s="31"/>
      <x:c r="AR96" s="31"/>
      <x:c r="AS96" s="31"/>
      <x:c r="AT96" s="31"/>
      <x:c r="AU96" s="21">
        <x:v>45377</x:v>
      </x:c>
      <x:c r="AV96" s="31" t="str">
        <x:v>Yes</x:v>
      </x:c>
      <x:c r="AW96" s="31" cm="1">
        <x:f t="array" ref="AW96">IFERROR(_xlfn.XLOOKUP(AU96,_xlfn.ANCHORARRAY($M$11),_xlfn.ANCHORARRAY($N$11)),0)</x:f>
        <x:v>2</x:v>
      </x:c>
      <x:c r="AX96" s="31"/>
      <x:c r="AY96" s="21">
        <x:v>45527</x:v>
      </x:c>
      <x:c r="AZ96" s="31">
        <x:f t="shared" si="36"/>
        <x:v>8</x:v>
      </x:c>
      <x:c r="BA96" s="31">
        <x:f t="shared" si="33"/>
        <x:v>1</x:v>
      </x:c>
      <x:c r="BB96" s="31">
        <x:f t="shared" si="34"/>
        <x:v>44</x:v>
      </x:c>
    </x:row>
    <x:row r="97" spans="2:54" x14ac:dyDescent="0.35">
      <x:c r="B97" s="21">
        <x:v>36923</x:v>
      </x:c>
      <x:c r="C97" s="31">
        <x:f t="shared" si="19"/>
        <x:v>1</x:v>
      </x:c>
      <x:c r="D97" s="31">
        <x:f t="shared" si="20"/>
        <x:v>2</x:v>
      </x:c>
      <x:c r="E97" s="31">
        <x:f t="shared" si="21"/>
        <x:v>2001</x:v>
      </x:c>
      <x:c r="F97" s="31">
        <x:f t="shared" si="22"/>
        <x:v>5</x:v>
      </x:c>
      <x:c r="G97" s="21">
        <x:f t="shared" si="26"/>
        <x:v>45323</x:v>
      </x:c>
      <x:c r="H97" s="32">
        <x:f t="shared" si="27"/>
        <x:v>8369</x:v>
      </x:c>
      <x:c r="L97" s="25"/>
      <x:c r="M97" s="21">
        <x:v>45378</x:v>
      </x:c>
      <x:c r="N97" s="31">
        <x:v>2</x:v>
      </x:c>
      <x:c r="O97" s="31"/>
      <x:c r="P97" s="21">
        <x:v>45378</x:v>
      </x:c>
      <x:c r="Q97" s="31">
        <x:v>87</x:v>
      </x:c>
      <x:c r="R97" s="31"/>
      <x:c r="S97" s="31" t="str">
        <x:v>Ebrahim Saad #13451411 1R</x:v>
      </x:c>
      <x:c r="T97" s="31" t="str" cm="1">
        <x:f t="array" ref="T97:U97">_xlfn.TEXTSPLIT(S97," #")</x:f>
        <x:v>Ebrahim Saad</x:v>
      </x:c>
      <x:c r="U97" s="31" t="str">
        <x:v>13451411 1R</x:v>
      </x:c>
      <x:c r="V97" s="31" t="str">
        <x:f t="shared" si="28"/>
        <x:v>1R</x:v>
      </x:c>
      <x:c r="W97" s="31">
        <x:f t="shared" si="29"/>
        <x:v>13451411</x:v>
      </x:c>
      <x:c r="X97" s="31">
        <x:f t="shared" si="35"/>
        <x:v>0</x:v>
      </x:c>
      <x:c r="Y97" s="31"/>
      <x:c r="Z97" s="31"/>
      <x:c r="AA97" s="31"/>
      <x:c r="AB97" s="31"/>
      <x:c r="AC97" s="31" t="str">
        <x:f t="shared" si="23"/>
        <x:v>Ebrahim</x:v>
      </x:c>
      <x:c r="AD97" s="31" t="str">
        <x:f t="shared" si="30"/>
        <x:v>E</x:v>
      </x:c>
      <x:c r="AE97" s="31" t="str">
        <x:f t="shared" si="24"/>
        <x:v>Saad</x:v>
      </x:c>
      <x:c r="AF97" s="31" cm="1">
        <x:f t="array" ref="AF97">SUM(--(" "=MID(AE97,_xlfn.SEQUENCE(1,LEN(AE97)),1)))+2</x:f>
        <x:v>2</x:v>
      </x:c>
      <x:c r="AG97" s="31" cm="1">
        <x:f t="array" ref="AG97">SUM(--($AG$9=MID(AC97,_xlfn.SEQUENCE(1,LEN(AC97)),1)))</x:f>
        <x:v>1</x:v>
      </x:c>
      <x:c r="AH97" s="31"/>
      <x:c r="AI97" s="31"/>
      <x:c r="AJ97" s="31"/>
      <x:c r="AK97" s="31"/>
      <x:c r="AL97" s="31" t="b">
        <x:f t="shared" si="25"/>
        <x:v>0</x:v>
      </x:c>
      <x:c r="AM97" s="31" t="b">
        <x:f>_xlfn.XLOOKUP(G97,'Birthday Case Assumptions'!$I$6:$I$371,'Birthday Case Assumptions'!$J$6:$J$371)="Yes"</x:f>
        <x:v>1</x:v>
      </x:c>
      <x:c r="AN97" s="31" t="b">
        <x:f t="shared" si="31"/>
        <x:v>0</x:v>
      </x:c>
      <x:c r="AO97" s="31">
        <x:f t="shared" si="32"/>
        <x:v>0</x:v>
      </x:c>
      <x:c r="AP97" s="31"/>
      <x:c r="AQ97" s="31"/>
      <x:c r="AR97" s="31"/>
      <x:c r="AS97" s="31"/>
      <x:c r="AT97" s="31"/>
      <x:c r="AU97" s="21">
        <x:v>45378</x:v>
      </x:c>
      <x:c r="AV97" s="31" t="str">
        <x:v>Yes</x:v>
      </x:c>
      <x:c r="AW97" s="31" cm="1">
        <x:f t="array" ref="AW97">IFERROR(_xlfn.XLOOKUP(AU97,_xlfn.ANCHORARRAY($M$11),_xlfn.ANCHORARRAY($N$11)),0)</x:f>
        <x:v>2</x:v>
      </x:c>
      <x:c r="AX97" s="31"/>
      <x:c r="AY97" s="21">
        <x:v>45530</x:v>
      </x:c>
      <x:c r="AZ97" s="31">
        <x:f t="shared" si="36"/>
        <x:v>5</x:v>
      </x:c>
      <x:c r="BA97" s="31">
        <x:f t="shared" si="33"/>
        <x:v>1</x:v>
      </x:c>
      <x:c r="BB97" s="31">
        <x:f t="shared" si="34"/>
        <x:v>35</x:v>
      </x:c>
    </x:row>
    <x:row r="98" spans="2:54" x14ac:dyDescent="0.35">
      <x:c r="B98" s="21">
        <x:v>37111</x:v>
      </x:c>
      <x:c r="C98" s="31">
        <x:f t="shared" si="19"/>
        <x:v>8</x:v>
      </x:c>
      <x:c r="D98" s="31">
        <x:f t="shared" si="20"/>
        <x:v>8</x:v>
      </x:c>
      <x:c r="E98" s="31">
        <x:f t="shared" si="21"/>
        <x:v>2001</x:v>
      </x:c>
      <x:c r="F98" s="31">
        <x:f t="shared" si="22"/>
        <x:v>4</x:v>
      </x:c>
      <x:c r="G98" s="21">
        <x:f t="shared" si="26"/>
        <x:v>45512</x:v>
      </x:c>
      <x:c r="H98" s="32">
        <x:f t="shared" si="27"/>
        <x:v>8181</x:v>
      </x:c>
      <x:c r="L98" s="25"/>
      <x:c r="M98" s="21">
        <x:v>45379</x:v>
      </x:c>
      <x:c r="N98" s="31">
        <x:v>2</x:v>
      </x:c>
      <x:c r="O98" s="31"/>
      <x:c r="P98" s="21">
        <x:v>45379</x:v>
      </x:c>
      <x:c r="Q98" s="31">
        <x:v>88</x:v>
      </x:c>
      <x:c r="R98" s="31"/>
      <x:c r="S98" s="31" t="str">
        <x:v>Cai Xiaoyan #13451414 3M</x:v>
      </x:c>
      <x:c r="T98" s="31" t="str" cm="1">
        <x:f t="array" ref="T98:U98">_xlfn.TEXTSPLIT(S98," #")</x:f>
        <x:v>Cai Xiaoyan</x:v>
      </x:c>
      <x:c r="U98" s="31" t="str">
        <x:v>13451414 3M</x:v>
      </x:c>
      <x:c r="V98" s="31" t="str">
        <x:f t="shared" si="28"/>
        <x:v>3M</x:v>
      </x:c>
      <x:c r="W98" s="31">
        <x:f t="shared" si="29"/>
        <x:v>13451414</x:v>
      </x:c>
      <x:c r="X98" s="31">
        <x:f t="shared" si="35"/>
        <x:v>0</x:v>
      </x:c>
      <x:c r="Y98" s="31"/>
      <x:c r="Z98" s="31"/>
      <x:c r="AA98" s="31"/>
      <x:c r="AB98" s="31"/>
      <x:c r="AC98" s="31" t="str">
        <x:f t="shared" si="23"/>
        <x:v>Cai</x:v>
      </x:c>
      <x:c r="AD98" s="31" t="str">
        <x:f t="shared" si="30"/>
        <x:v>C</x:v>
      </x:c>
      <x:c r="AE98" s="31" t="str">
        <x:f t="shared" si="24"/>
        <x:v>Xiaoyan</x:v>
      </x:c>
      <x:c r="AF98" s="31" cm="1">
        <x:f t="array" ref="AF98">SUM(--(" "=MID(AE98,_xlfn.SEQUENCE(1,LEN(AE98)),1)))+2</x:f>
        <x:v>2</x:v>
      </x:c>
      <x:c r="AG98" s="31" cm="1">
        <x:f t="array" ref="AG98">SUM(--($AG$9=MID(AC98,_xlfn.SEQUENCE(1,LEN(AC98)),1)))</x:f>
        <x:v>1</x:v>
      </x:c>
      <x:c r="AH98" s="31"/>
      <x:c r="AI98" s="31"/>
      <x:c r="AJ98" s="31"/>
      <x:c r="AK98" s="31"/>
      <x:c r="AL98" s="31" t="b">
        <x:f t="shared" si="25"/>
        <x:v>0</x:v>
      </x:c>
      <x:c r="AM98" s="31" t="b">
        <x:f>_xlfn.XLOOKUP(G98,'Birthday Case Assumptions'!$I$6:$I$371,'Birthday Case Assumptions'!$J$6:$J$371)="Yes"</x:f>
        <x:v>0</x:v>
      </x:c>
      <x:c r="AN98" s="31" t="b">
        <x:f t="shared" si="31"/>
        <x:v>0</x:v>
      </x:c>
      <x:c r="AO98" s="31">
        <x:f t="shared" si="32"/>
        <x:v>0</x:v>
      </x:c>
      <x:c r="AP98" s="31"/>
      <x:c r="AQ98" s="31"/>
      <x:c r="AR98" s="31"/>
      <x:c r="AS98" s="31"/>
      <x:c r="AT98" s="31"/>
      <x:c r="AU98" s="21">
        <x:v>45379</x:v>
      </x:c>
      <x:c r="AV98" s="31" t="str">
        <x:v>Yes</x:v>
      </x:c>
      <x:c r="AW98" s="31" cm="1">
        <x:f t="array" ref="AW98">IFERROR(_xlfn.XLOOKUP(AU98,_xlfn.ANCHORARRAY($M$11),_xlfn.ANCHORARRAY($N$11)),0)</x:f>
        <x:v>2</x:v>
      </x:c>
      <x:c r="AX98" s="31"/>
      <x:c r="AY98" s="21">
        <x:v>45531</x:v>
      </x:c>
      <x:c r="AZ98" s="31">
        <x:f t="shared" si="36"/>
        <x:v>2</x:v>
      </x:c>
      <x:c r="BA98" s="31">
        <x:f t="shared" si="33"/>
        <x:v>1</x:v>
      </x:c>
      <x:c r="BB98" s="31">
        <x:f t="shared" si="34"/>
        <x:v>26</x:v>
      </x:c>
    </x:row>
    <x:row r="99" spans="2:54" x14ac:dyDescent="0.35">
      <x:c r="B99" s="21">
        <x:v>38187</x:v>
      </x:c>
      <x:c r="C99" s="31">
        <x:f t="shared" si="19"/>
        <x:v>19</x:v>
      </x:c>
      <x:c r="D99" s="31">
        <x:f t="shared" si="20"/>
        <x:v>7</x:v>
      </x:c>
      <x:c r="E99" s="31">
        <x:f t="shared" si="21"/>
        <x:v>2004</x:v>
      </x:c>
      <x:c r="F99" s="31">
        <x:f t="shared" si="22"/>
        <x:v>2</x:v>
      </x:c>
      <x:c r="G99" s="21">
        <x:f t="shared" si="26"/>
        <x:v>45492</x:v>
      </x:c>
      <x:c r="H99" s="32">
        <x:f t="shared" si="27"/>
        <x:v>7105</x:v>
      </x:c>
      <x:c r="L99" s="25"/>
      <x:c r="M99" s="21">
        <x:v>45380</x:v>
      </x:c>
      <x:c r="N99" s="31">
        <x:v>5</x:v>
      </x:c>
      <x:c r="O99" s="31"/>
      <x:c r="P99" s="21">
        <x:v>45380</x:v>
      </x:c>
      <x:c r="Q99" s="31">
        <x:v>89</x:v>
      </x:c>
      <x:c r="R99" s="31"/>
      <x:c r="S99" s="31" t="str">
        <x:v>Hind Mir #13451416 1M</x:v>
      </x:c>
      <x:c r="T99" s="31" t="str" cm="1">
        <x:f t="array" ref="T99:U99">_xlfn.TEXTSPLIT(S99," #")</x:f>
        <x:v>Hind Mir</x:v>
      </x:c>
      <x:c r="U99" s="31" t="str">
        <x:v>13451416 1M</x:v>
      </x:c>
      <x:c r="V99" s="31" t="str">
        <x:f t="shared" si="28"/>
        <x:v>1M</x:v>
      </x:c>
      <x:c r="W99" s="31">
        <x:f t="shared" si="29"/>
        <x:v>13451416</x:v>
      </x:c>
      <x:c r="X99" s="31">
        <x:f t="shared" si="35"/>
        <x:v>0</x:v>
      </x:c>
      <x:c r="Y99" s="31"/>
      <x:c r="Z99" s="31"/>
      <x:c r="AA99" s="31"/>
      <x:c r="AB99" s="31"/>
      <x:c r="AC99" s="31" t="str">
        <x:f t="shared" si="23"/>
        <x:v>Hind</x:v>
      </x:c>
      <x:c r="AD99" s="31" t="str">
        <x:f t="shared" si="30"/>
        <x:v>H</x:v>
      </x:c>
      <x:c r="AE99" s="31" t="str">
        <x:f t="shared" si="24"/>
        <x:v>Mir</x:v>
      </x:c>
      <x:c r="AF99" s="31" cm="1">
        <x:f t="array" ref="AF99">SUM(--(" "=MID(AE99,_xlfn.SEQUENCE(1,LEN(AE99)),1)))+2</x:f>
        <x:v>2</x:v>
      </x:c>
      <x:c r="AG99" s="31" cm="1">
        <x:f t="array" ref="AG99">SUM(--($AG$9=MID(AC99,_xlfn.SEQUENCE(1,LEN(AC99)),1)))</x:f>
        <x:v>0</x:v>
      </x:c>
      <x:c r="AH99" s="31"/>
      <x:c r="AI99" s="31"/>
      <x:c r="AJ99" s="31"/>
      <x:c r="AK99" s="31"/>
      <x:c r="AL99" s="31" t="b">
        <x:f t="shared" si="25"/>
        <x:v>0</x:v>
      </x:c>
      <x:c r="AM99" s="31" t="b">
        <x:f>_xlfn.XLOOKUP(G99,'Birthday Case Assumptions'!$I$6:$I$371,'Birthday Case Assumptions'!$J$6:$J$371)="Yes"</x:f>
        <x:v>0</x:v>
      </x:c>
      <x:c r="AN99" s="31" t="b">
        <x:f t="shared" si="31"/>
        <x:v>1</x:v>
      </x:c>
      <x:c r="AO99" s="31">
        <x:f t="shared" si="32"/>
        <x:v>0</x:v>
      </x:c>
      <x:c r="AP99" s="31"/>
      <x:c r="AQ99" s="31"/>
      <x:c r="AR99" s="31"/>
      <x:c r="AS99" s="31"/>
      <x:c r="AT99" s="31"/>
      <x:c r="AU99" s="21">
        <x:v>45380</x:v>
      </x:c>
      <x:c r="AV99" s="31" t="str">
        <x:v>Yes</x:v>
      </x:c>
      <x:c r="AW99" s="31" cm="1">
        <x:f t="array" ref="AW99">IFERROR(_xlfn.XLOOKUP(AU99,_xlfn.ANCHORARRAY($M$11),_xlfn.ANCHORARRAY($N$11)),0)</x:f>
        <x:v>5</x:v>
      </x:c>
      <x:c r="AX99" s="31"/>
      <x:c r="AY99" s="21">
        <x:v>45532</x:v>
      </x:c>
      <x:c r="AZ99" s="31">
        <x:f t="shared" si="36"/>
        <x:v>8</x:v>
      </x:c>
      <x:c r="BA99" s="31">
        <x:f t="shared" si="33"/>
        <x:v>1</x:v>
      </x:c>
      <x:c r="BB99" s="31">
        <x:f t="shared" si="34"/>
        <x:v>44</x:v>
      </x:c>
    </x:row>
    <x:row r="100" spans="2:54" x14ac:dyDescent="0.35">
      <x:c r="B100" s="21">
        <x:v>37150</x:v>
      </x:c>
      <x:c r="C100" s="31">
        <x:f t="shared" si="19"/>
        <x:v>16</x:v>
      </x:c>
      <x:c r="D100" s="31">
        <x:f t="shared" si="20"/>
        <x:v>9</x:v>
      </x:c>
      <x:c r="E100" s="31">
        <x:f t="shared" si="21"/>
        <x:v>2001</x:v>
      </x:c>
      <x:c r="F100" s="31">
        <x:f t="shared" si="22"/>
        <x:v>1</x:v>
      </x:c>
      <x:c r="G100" s="21">
        <x:f t="shared" si="26"/>
        <x:v>45551</x:v>
      </x:c>
      <x:c r="H100" s="32">
        <x:f t="shared" si="27"/>
        <x:v>8142</x:v>
      </x:c>
      <x:c r="L100" s="25"/>
      <x:c r="M100" s="21">
        <x:v>45381</x:v>
      </x:c>
      <x:c r="N100" s="31">
        <x:v>2</x:v>
      </x:c>
      <x:c r="O100" s="31"/>
      <x:c r="P100" s="21">
        <x:v>45381</x:v>
      </x:c>
      <x:c r="Q100" s="31">
        <x:v>90</x:v>
      </x:c>
      <x:c r="R100" s="31"/>
      <x:c r="S100" s="31" t="str">
        <x:v>Yin Zhiyong #13451419 4W</x:v>
      </x:c>
      <x:c r="T100" s="31" t="str" cm="1">
        <x:f t="array" ref="T100:U100">_xlfn.TEXTSPLIT(S100," #")</x:f>
        <x:v>Yin Zhiyong</x:v>
      </x:c>
      <x:c r="U100" s="31" t="str">
        <x:v>13451419 4W</x:v>
      </x:c>
      <x:c r="V100" s="31" t="str">
        <x:f t="shared" si="28"/>
        <x:v>4W</x:v>
      </x:c>
      <x:c r="W100" s="31">
        <x:f t="shared" si="29"/>
        <x:v>13451419</x:v>
      </x:c>
      <x:c r="X100" s="31">
        <x:f t="shared" si="35"/>
        <x:v>0</x:v>
      </x:c>
      <x:c r="Y100" s="31"/>
      <x:c r="Z100" s="31"/>
      <x:c r="AA100" s="31"/>
      <x:c r="AB100" s="31"/>
      <x:c r="AC100" s="31" t="str">
        <x:f t="shared" si="23"/>
        <x:v>Yin</x:v>
      </x:c>
      <x:c r="AD100" s="31" t="str">
        <x:f t="shared" si="30"/>
        <x:v>Y</x:v>
      </x:c>
      <x:c r="AE100" s="31" t="str">
        <x:f t="shared" si="24"/>
        <x:v>Zhiyong</x:v>
      </x:c>
      <x:c r="AF100" s="31" cm="1">
        <x:f t="array" ref="AF100">SUM(--(" "=MID(AE100,_xlfn.SEQUENCE(1,LEN(AE100)),1)))+2</x:f>
        <x:v>2</x:v>
      </x:c>
      <x:c r="AG100" s="31" cm="1">
        <x:f t="array" ref="AG100">SUM(--($AG$9=MID(AC100,_xlfn.SEQUENCE(1,LEN(AC100)),1)))</x:f>
        <x:v>0</x:v>
      </x:c>
      <x:c r="AH100" s="31"/>
      <x:c r="AI100" s="31"/>
      <x:c r="AJ100" s="31"/>
      <x:c r="AK100" s="31"/>
      <x:c r="AL100" s="31" t="b">
        <x:f t="shared" si="25"/>
        <x:v>1</x:v>
      </x:c>
      <x:c r="AM100" s="31" t="b">
        <x:f>_xlfn.XLOOKUP(G100,'Birthday Case Assumptions'!$I$6:$I$371,'Birthday Case Assumptions'!$J$6:$J$371)="Yes"</x:f>
        <x:v>1</x:v>
      </x:c>
      <x:c r="AN100" s="31" t="b">
        <x:f t="shared" si="31"/>
        <x:v>0</x:v>
      </x:c>
      <x:c r="AO100" s="31">
        <x:f t="shared" si="32"/>
        <x:v>0</x:v>
      </x:c>
      <x:c r="AP100" s="31"/>
      <x:c r="AQ100" s="31"/>
      <x:c r="AR100" s="31"/>
      <x:c r="AS100" s="31"/>
      <x:c r="AT100" s="31"/>
      <x:c r="AU100" s="21">
        <x:v>45381</x:v>
      </x:c>
      <x:c r="AV100" s="31" t="str">
        <x:v>No</x:v>
      </x:c>
      <x:c r="AW100" s="31" cm="1">
        <x:f t="array" ref="AW100">IFERROR(_xlfn.XLOOKUP(AU100,_xlfn.ANCHORARRAY($M$11),_xlfn.ANCHORARRAY($N$11)),0)</x:f>
        <x:v>2</x:v>
      </x:c>
      <x:c r="AX100" s="31"/>
      <x:c r="AY100" s="21">
        <x:v>45533</x:v>
      </x:c>
      <x:c r="AZ100" s="31">
        <x:f t="shared" si="36"/>
        <x:v>6</x:v>
      </x:c>
      <x:c r="BA100" s="31">
        <x:f t="shared" si="33"/>
        <x:v>1</x:v>
      </x:c>
      <x:c r="BB100" s="31">
        <x:f t="shared" si="34"/>
        <x:v>38</x:v>
      </x:c>
    </x:row>
    <x:row r="101" spans="2:54" x14ac:dyDescent="0.35">
      <x:c r="B101" s="21">
        <x:v>38150</x:v>
      </x:c>
      <x:c r="C101" s="31">
        <x:f t="shared" si="19"/>
        <x:v>12</x:v>
      </x:c>
      <x:c r="D101" s="31">
        <x:f t="shared" si="20"/>
        <x:v>6</x:v>
      </x:c>
      <x:c r="E101" s="31">
        <x:f t="shared" si="21"/>
        <x:v>2004</x:v>
      </x:c>
      <x:c r="F101" s="31">
        <x:f t="shared" si="22"/>
        <x:v>7</x:v>
      </x:c>
      <x:c r="G101" s="21">
        <x:f t="shared" si="26"/>
        <x:v>45455</x:v>
      </x:c>
      <x:c r="H101" s="32">
        <x:f t="shared" si="27"/>
        <x:v>7142</x:v>
      </x:c>
      <x:c r="L101" s="25"/>
      <x:c r="M101" s="21">
        <x:v>45382</x:v>
      </x:c>
      <x:c r="N101" s="31">
        <x:v>2</x:v>
      </x:c>
      <x:c r="O101" s="31"/>
      <x:c r="P101" s="21">
        <x:v>45382</x:v>
      </x:c>
      <x:c r="Q101" s="31">
        <x:v>91</x:v>
      </x:c>
      <x:c r="R101" s="31"/>
      <x:c r="S101" s="31" t="str">
        <x:v>Hou Chunyan #13451422 2T</x:v>
      </x:c>
      <x:c r="T101" s="31" t="str" cm="1">
        <x:f t="array" ref="T101:U101">_xlfn.TEXTSPLIT(S101," #")</x:f>
        <x:v>Hou Chunyan</x:v>
      </x:c>
      <x:c r="U101" s="31" t="str">
        <x:v>13451422 2T</x:v>
      </x:c>
      <x:c r="V101" s="31" t="str">
        <x:f t="shared" si="28"/>
        <x:v>2T</x:v>
      </x:c>
      <x:c r="W101" s="31">
        <x:f t="shared" si="29"/>
        <x:v>13451422</x:v>
      </x:c>
      <x:c r="X101" s="31">
        <x:f t="shared" si="35"/>
        <x:v>0</x:v>
      </x:c>
      <x:c r="Y101" s="31"/>
      <x:c r="Z101" s="31"/>
      <x:c r="AA101" s="31"/>
      <x:c r="AB101" s="31"/>
      <x:c r="AC101" s="31" t="str">
        <x:f t="shared" si="23"/>
        <x:v>Hou</x:v>
      </x:c>
      <x:c r="AD101" s="31" t="str">
        <x:f t="shared" si="30"/>
        <x:v>H</x:v>
      </x:c>
      <x:c r="AE101" s="31" t="str">
        <x:f t="shared" si="24"/>
        <x:v>Chunyan</x:v>
      </x:c>
      <x:c r="AF101" s="31" cm="1">
        <x:f t="array" ref="AF101">SUM(--(" "=MID(AE101,_xlfn.SEQUENCE(1,LEN(AE101)),1)))+2</x:f>
        <x:v>2</x:v>
      </x:c>
      <x:c r="AG101" s="31" cm="1">
        <x:f t="array" ref="AG101">SUM(--($AG$9=MID(AC101,_xlfn.SEQUENCE(1,LEN(AC101)),1)))</x:f>
        <x:v>0</x:v>
      </x:c>
      <x:c r="AH101" s="31"/>
      <x:c r="AI101" s="31"/>
      <x:c r="AJ101" s="31"/>
      <x:c r="AK101" s="31"/>
      <x:c r="AL101" s="31" t="b">
        <x:f t="shared" si="25"/>
        <x:v>0</x:v>
      </x:c>
      <x:c r="AM101" s="31" t="b">
        <x:f>_xlfn.XLOOKUP(G101,'Birthday Case Assumptions'!$I$6:$I$371,'Birthday Case Assumptions'!$J$6:$J$371)="Yes"</x:f>
        <x:v>0</x:v>
      </x:c>
      <x:c r="AN101" s="31" t="b">
        <x:f t="shared" si="31"/>
        <x:v>0</x:v>
      </x:c>
      <x:c r="AO101" s="31">
        <x:f t="shared" si="32"/>
        <x:v>0</x:v>
      </x:c>
      <x:c r="AP101" s="31"/>
      <x:c r="AQ101" s="31"/>
      <x:c r="AR101" s="31"/>
      <x:c r="AS101" s="31"/>
      <x:c r="AT101" s="31"/>
      <x:c r="AU101" s="21">
        <x:v>45382</x:v>
      </x:c>
      <x:c r="AV101" s="31" t="str">
        <x:v>No</x:v>
      </x:c>
      <x:c r="AW101" s="31" cm="1">
        <x:f t="array" ref="AW101">IFERROR(_xlfn.XLOOKUP(AU101,_xlfn.ANCHORARRAY($M$11),_xlfn.ANCHORARRAY($N$11)),0)</x:f>
        <x:v>2</x:v>
      </x:c>
      <x:c r="AX101" s="31"/>
      <x:c r="AY101" s="21">
        <x:v>45534</x:v>
      </x:c>
      <x:c r="AZ101" s="31">
        <x:f t="shared" si="36"/>
        <x:v>11</x:v>
      </x:c>
      <x:c r="BA101" s="31">
        <x:f t="shared" si="33"/>
        <x:v>1</x:v>
      </x:c>
      <x:c r="BB101" s="31">
        <x:f t="shared" si="34"/>
        <x:v>53</x:v>
      </x:c>
    </x:row>
    <x:row r="102" spans="2:54" x14ac:dyDescent="0.35">
      <x:c r="B102" s="21">
        <x:v>38005</x:v>
      </x:c>
      <x:c r="C102" s="31">
        <x:f t="shared" si="19"/>
        <x:v>19</x:v>
      </x:c>
      <x:c r="D102" s="31">
        <x:f t="shared" si="20"/>
        <x:v>1</x:v>
      </x:c>
      <x:c r="E102" s="31">
        <x:f t="shared" si="21"/>
        <x:v>2004</x:v>
      </x:c>
      <x:c r="F102" s="31">
        <x:f t="shared" si="22"/>
        <x:v>2</x:v>
      </x:c>
      <x:c r="G102" s="21">
        <x:f t="shared" si="26"/>
        <x:v>45310</x:v>
      </x:c>
      <x:c r="H102" s="32">
        <x:f t="shared" si="27"/>
        <x:v>7287</x:v>
      </x:c>
      <x:c r="L102" s="25"/>
      <x:c r="M102" s="21">
        <x:v>45383</x:v>
      </x:c>
      <x:c r="N102" s="31">
        <x:v>2</x:v>
      </x:c>
      <x:c r="O102" s="31"/>
      <x:c r="P102" s="21">
        <x:v>45383</x:v>
      </x:c>
      <x:c r="Q102" s="31">
        <x:v>92</x:v>
      </x:c>
      <x:c r="R102" s="31"/>
      <x:c r="S102" s="31" t="str">
        <x:v>Jean Rogers #13451424 1W</x:v>
      </x:c>
      <x:c r="T102" s="31" t="str" cm="1">
        <x:f t="array" ref="T102:U102">_xlfn.TEXTSPLIT(S102," #")</x:f>
        <x:v>Jean Rogers</x:v>
      </x:c>
      <x:c r="U102" s="31" t="str">
        <x:v>13451424 1W</x:v>
      </x:c>
      <x:c r="V102" s="31" t="str">
        <x:f t="shared" si="28"/>
        <x:v>1W</x:v>
      </x:c>
      <x:c r="W102" s="31">
        <x:f t="shared" si="29"/>
        <x:v>13451424</x:v>
      </x:c>
      <x:c r="X102" s="31">
        <x:f t="shared" si="35"/>
        <x:v>0</x:v>
      </x:c>
      <x:c r="Y102" s="31"/>
      <x:c r="Z102" s="31"/>
      <x:c r="AA102" s="31"/>
      <x:c r="AB102" s="31"/>
      <x:c r="AC102" s="31" t="str">
        <x:f t="shared" si="23"/>
        <x:v>Jean</x:v>
      </x:c>
      <x:c r="AD102" s="31" t="str">
        <x:f t="shared" si="30"/>
        <x:v>J</x:v>
      </x:c>
      <x:c r="AE102" s="31" t="str">
        <x:f t="shared" si="24"/>
        <x:v>Rogers</x:v>
      </x:c>
      <x:c r="AF102" s="31" cm="1">
        <x:f t="array" ref="AF102">SUM(--(" "=MID(AE102,_xlfn.SEQUENCE(1,LEN(AE102)),1)))+2</x:f>
        <x:v>2</x:v>
      </x:c>
      <x:c r="AG102" s="31" cm="1">
        <x:f t="array" ref="AG102">SUM(--($AG$9=MID(AC102,_xlfn.SEQUENCE(1,LEN(AC102)),1)))</x:f>
        <x:v>1</x:v>
      </x:c>
      <x:c r="AH102" s="31"/>
      <x:c r="AI102" s="31"/>
      <x:c r="AJ102" s="31"/>
      <x:c r="AK102" s="31"/>
      <x:c r="AL102" s="31" t="b">
        <x:f t="shared" si="25"/>
        <x:v>0</x:v>
      </x:c>
      <x:c r="AM102" s="31" t="b">
        <x:f>_xlfn.XLOOKUP(G102,'Birthday Case Assumptions'!$I$6:$I$371,'Birthday Case Assumptions'!$J$6:$J$371)="Yes"</x:f>
        <x:v>1</x:v>
      </x:c>
      <x:c r="AN102" s="31" t="b">
        <x:f t="shared" si="31"/>
        <x:v>0</x:v>
      </x:c>
      <x:c r="AO102" s="31">
        <x:f t="shared" si="32"/>
        <x:v>0</x:v>
      </x:c>
      <x:c r="AP102" s="31"/>
      <x:c r="AQ102" s="31"/>
      <x:c r="AR102" s="31"/>
      <x:c r="AS102" s="31"/>
      <x:c r="AT102" s="31"/>
      <x:c r="AU102" s="21">
        <x:v>45383</x:v>
      </x:c>
      <x:c r="AV102" s="31" t="str">
        <x:v>Yes</x:v>
      </x:c>
      <x:c r="AW102" s="31" cm="1">
        <x:f t="array" ref="AW102">IFERROR(_xlfn.XLOOKUP(AU102,_xlfn.ANCHORARRAY($M$11),_xlfn.ANCHORARRAY($N$11)),0)</x:f>
        <x:v>2</x:v>
      </x:c>
      <x:c r="AX102" s="31"/>
      <x:c r="AY102" s="21">
        <x:v>45538</x:v>
      </x:c>
      <x:c r="AZ102" s="31">
        <x:f t="shared" si="36"/>
        <x:v>4</x:v>
      </x:c>
      <x:c r="BA102" s="31">
        <x:f t="shared" si="33"/>
        <x:v>1</x:v>
      </x:c>
      <x:c r="BB102" s="31">
        <x:f t="shared" si="34"/>
        <x:v>32</x:v>
      </x:c>
    </x:row>
    <x:row r="103" spans="2:54" x14ac:dyDescent="0.35">
      <x:c r="B103" s="21">
        <x:v>38260</x:v>
      </x:c>
      <x:c r="C103" s="31">
        <x:f t="shared" si="19"/>
        <x:v>30</x:v>
      </x:c>
      <x:c r="D103" s="31">
        <x:f t="shared" si="20"/>
        <x:v>9</x:v>
      </x:c>
      <x:c r="E103" s="31">
        <x:f t="shared" si="21"/>
        <x:v>2004</x:v>
      </x:c>
      <x:c r="F103" s="31">
        <x:f t="shared" si="22"/>
        <x:v>5</x:v>
      </x:c>
      <x:c r="G103" s="21">
        <x:f t="shared" si="26"/>
        <x:v>45565</x:v>
      </x:c>
      <x:c r="H103" s="32">
        <x:f t="shared" si="27"/>
        <x:v>7032</x:v>
      </x:c>
      <x:c r="L103" s="25"/>
      <x:c r="M103" s="21">
        <x:v>45384</x:v>
      </x:c>
      <x:c r="N103" s="31">
        <x:v>6</x:v>
      </x:c>
      <x:c r="O103" s="31"/>
      <x:c r="P103" s="21">
        <x:v>45384</x:v>
      </x:c>
      <x:c r="Q103" s="31">
        <x:v>93</x:v>
      </x:c>
      <x:c r="R103" s="31"/>
      <x:c r="S103" s="31" t="str">
        <x:v>Noah Patel #13451426 4W</x:v>
      </x:c>
      <x:c r="T103" s="31" t="str" cm="1">
        <x:f t="array" ref="T103:U103">_xlfn.TEXTSPLIT(S103," #")</x:f>
        <x:v>Noah Patel</x:v>
      </x:c>
      <x:c r="U103" s="31" t="str">
        <x:v>13451426 4W</x:v>
      </x:c>
      <x:c r="V103" s="31" t="str">
        <x:f t="shared" si="28"/>
        <x:v>4W</x:v>
      </x:c>
      <x:c r="W103" s="31">
        <x:f t="shared" si="29"/>
        <x:v>13451426</x:v>
      </x:c>
      <x:c r="X103" s="31">
        <x:f t="shared" si="35"/>
        <x:v>0</x:v>
      </x:c>
      <x:c r="Y103" s="31"/>
      <x:c r="Z103" s="31"/>
      <x:c r="AA103" s="31"/>
      <x:c r="AB103" s="31"/>
      <x:c r="AC103" s="31" t="str">
        <x:f t="shared" si="23"/>
        <x:v>Noah</x:v>
      </x:c>
      <x:c r="AD103" s="31" t="str">
        <x:f t="shared" si="30"/>
        <x:v>N</x:v>
      </x:c>
      <x:c r="AE103" s="31" t="str">
        <x:f t="shared" si="24"/>
        <x:v>Patel</x:v>
      </x:c>
      <x:c r="AF103" s="31" cm="1">
        <x:f t="array" ref="AF103">SUM(--(" "=MID(AE103,_xlfn.SEQUENCE(1,LEN(AE103)),1)))+2</x:f>
        <x:v>2</x:v>
      </x:c>
      <x:c r="AG103" s="31" cm="1">
        <x:f t="array" ref="AG103">SUM(--($AG$9=MID(AC103,_xlfn.SEQUENCE(1,LEN(AC103)),1)))</x:f>
        <x:v>1</x:v>
      </x:c>
      <x:c r="AH103" s="31"/>
      <x:c r="AI103" s="31"/>
      <x:c r="AJ103" s="31"/>
      <x:c r="AK103" s="31"/>
      <x:c r="AL103" s="31" t="b">
        <x:f t="shared" si="25"/>
        <x:v>1</x:v>
      </x:c>
      <x:c r="AM103" s="31" t="b">
        <x:f>_xlfn.XLOOKUP(G103,'Birthday Case Assumptions'!$I$6:$I$371,'Birthday Case Assumptions'!$J$6:$J$371)="Yes"</x:f>
        <x:v>1</x:v>
      </x:c>
      <x:c r="AN103" s="31" t="b">
        <x:f t="shared" si="31"/>
        <x:v>0</x:v>
      </x:c>
      <x:c r="AO103" s="31">
        <x:f t="shared" si="32"/>
        <x:v>0</x:v>
      </x:c>
      <x:c r="AP103" s="31"/>
      <x:c r="AQ103" s="31"/>
      <x:c r="AR103" s="31"/>
      <x:c r="AS103" s="31"/>
      <x:c r="AT103" s="31"/>
      <x:c r="AU103" s="21">
        <x:v>45384</x:v>
      </x:c>
      <x:c r="AV103" s="31" t="str">
        <x:v>Yes</x:v>
      </x:c>
      <x:c r="AW103" s="31" cm="1">
        <x:f t="array" ref="AW103">IFERROR(_xlfn.XLOOKUP(AU103,_xlfn.ANCHORARRAY($M$11),_xlfn.ANCHORARRAY($N$11)),0)</x:f>
        <x:v>6</x:v>
      </x:c>
      <x:c r="AX103" s="31"/>
      <x:c r="AY103" s="21">
        <x:v>45539</x:v>
      </x:c>
      <x:c r="AZ103" s="31">
        <x:f t="shared" si="36"/>
        <x:v>3</x:v>
      </x:c>
      <x:c r="BA103" s="31">
        <x:f t="shared" si="33"/>
        <x:v>1</x:v>
      </x:c>
      <x:c r="BB103" s="31">
        <x:f t="shared" si="34"/>
        <x:v>29</x:v>
      </x:c>
    </x:row>
    <x:row r="104" spans="2:54" x14ac:dyDescent="0.35">
      <x:c r="B104" s="21">
        <x:v>37934</x:v>
      </x:c>
      <x:c r="C104" s="31">
        <x:f t="shared" si="19"/>
        <x:v>9</x:v>
      </x:c>
      <x:c r="D104" s="31">
        <x:f t="shared" si="20"/>
        <x:v>11</x:v>
      </x:c>
      <x:c r="E104" s="31">
        <x:f t="shared" si="21"/>
        <x:v>2003</x:v>
      </x:c>
      <x:c r="F104" s="31">
        <x:f t="shared" si="22"/>
        <x:v>1</x:v>
      </x:c>
      <x:c r="G104" s="21">
        <x:f t="shared" si="26"/>
        <x:v>45605</x:v>
      </x:c>
      <x:c r="H104" s="32">
        <x:f t="shared" si="27"/>
        <x:v>7358</x:v>
      </x:c>
      <x:c r="L104" s="25"/>
      <x:c r="M104" s="21">
        <x:v>45385</x:v>
      </x:c>
      <x:c r="N104" s="31">
        <x:v>4</x:v>
      </x:c>
      <x:c r="O104" s="31"/>
      <x:c r="P104" s="21">
        <x:v>45385</x:v>
      </x:c>
      <x:c r="Q104" s="31">
        <x:v>94</x:v>
      </x:c>
      <x:c r="R104" s="31"/>
      <x:c r="S104" s="31" t="str">
        <x:v>Lin Hongyan #13451428 1M</x:v>
      </x:c>
      <x:c r="T104" s="31" t="str" cm="1">
        <x:f t="array" ref="T104:U104">_xlfn.TEXTSPLIT(S104," #")</x:f>
        <x:v>Lin Hongyan</x:v>
      </x:c>
      <x:c r="U104" s="31" t="str">
        <x:v>13451428 1M</x:v>
      </x:c>
      <x:c r="V104" s="31" t="str">
        <x:f t="shared" si="28"/>
        <x:v>1M</x:v>
      </x:c>
      <x:c r="W104" s="31">
        <x:f t="shared" si="29"/>
        <x:v>13451428</x:v>
      </x:c>
      <x:c r="X104" s="31">
        <x:f t="shared" si="35"/>
        <x:v>0</x:v>
      </x:c>
      <x:c r="Y104" s="31"/>
      <x:c r="Z104" s="31"/>
      <x:c r="AA104" s="31"/>
      <x:c r="AB104" s="31"/>
      <x:c r="AC104" s="31" t="str">
        <x:f t="shared" si="23"/>
        <x:v>Lin</x:v>
      </x:c>
      <x:c r="AD104" s="31" t="str">
        <x:f t="shared" si="30"/>
        <x:v>L</x:v>
      </x:c>
      <x:c r="AE104" s="31" t="str">
        <x:f t="shared" si="24"/>
        <x:v>Hongyan</x:v>
      </x:c>
      <x:c r="AF104" s="31" cm="1">
        <x:f t="array" ref="AF104">SUM(--(" "=MID(AE104,_xlfn.SEQUENCE(1,LEN(AE104)),1)))+2</x:f>
        <x:v>2</x:v>
      </x:c>
      <x:c r="AG104" s="31" cm="1">
        <x:f t="array" ref="AG104">SUM(--($AG$9=MID(AC104,_xlfn.SEQUENCE(1,LEN(AC104)),1)))</x:f>
        <x:v>0</x:v>
      </x:c>
      <x:c r="AH104" s="31"/>
      <x:c r="AI104" s="31"/>
      <x:c r="AJ104" s="31"/>
      <x:c r="AK104" s="31"/>
      <x:c r="AL104" s="31" t="b">
        <x:f t="shared" si="25"/>
        <x:v>0</x:v>
      </x:c>
      <x:c r="AM104" s="31" t="b">
        <x:f>_xlfn.XLOOKUP(G104,'Birthday Case Assumptions'!$I$6:$I$371,'Birthday Case Assumptions'!$J$6:$J$371)="Yes"</x:f>
        <x:v>0</x:v>
      </x:c>
      <x:c r="AN104" s="31" t="b">
        <x:f t="shared" si="31"/>
        <x:v>1</x:v>
      </x:c>
      <x:c r="AO104" s="31">
        <x:f t="shared" si="32"/>
        <x:v>0</x:v>
      </x:c>
      <x:c r="AP104" s="31"/>
      <x:c r="AQ104" s="31"/>
      <x:c r="AR104" s="31"/>
      <x:c r="AS104" s="31"/>
      <x:c r="AT104" s="31"/>
      <x:c r="AU104" s="21">
        <x:v>45385</x:v>
      </x:c>
      <x:c r="AV104" s="31" t="str">
        <x:v>Yes</x:v>
      </x:c>
      <x:c r="AW104" s="31" cm="1">
        <x:f t="array" ref="AW104">IFERROR(_xlfn.XLOOKUP(AU104,_xlfn.ANCHORARRAY($M$11),_xlfn.ANCHORARRAY($N$11)),0)</x:f>
        <x:v>4</x:v>
      </x:c>
      <x:c r="AX104" s="31"/>
      <x:c r="AY104" s="21">
        <x:v>45540</x:v>
      </x:c>
      <x:c r="AZ104" s="31">
        <x:f t="shared" si="36"/>
        <x:v>7</x:v>
      </x:c>
      <x:c r="BA104" s="31">
        <x:f t="shared" si="33"/>
        <x:v>1</x:v>
      </x:c>
      <x:c r="BB104" s="31">
        <x:f t="shared" si="34"/>
        <x:v>41</x:v>
      </x:c>
    </x:row>
    <x:row r="105" spans="2:54" x14ac:dyDescent="0.35">
      <x:c r="B105" s="21">
        <x:v>36939</x:v>
      </x:c>
      <x:c r="C105" s="31">
        <x:f t="shared" si="19"/>
        <x:v>17</x:v>
      </x:c>
      <x:c r="D105" s="31">
        <x:f t="shared" si="20"/>
        <x:v>2</x:v>
      </x:c>
      <x:c r="E105" s="31">
        <x:f t="shared" si="21"/>
        <x:v>2001</x:v>
      </x:c>
      <x:c r="F105" s="31">
        <x:f t="shared" si="22"/>
        <x:v>7</x:v>
      </x:c>
      <x:c r="G105" s="21">
        <x:f t="shared" si="26"/>
        <x:v>45339</x:v>
      </x:c>
      <x:c r="H105" s="32">
        <x:f t="shared" si="27"/>
        <x:v>8353</x:v>
      </x:c>
      <x:c r="L105" s="25"/>
      <x:c r="M105" s="21">
        <x:v>45386</x:v>
      </x:c>
      <x:c r="N105" s="31">
        <x:v>2</x:v>
      </x:c>
      <x:c r="O105" s="31"/>
      <x:c r="P105" s="21">
        <x:v>45386</x:v>
      </x:c>
      <x:c r="Q105" s="31">
        <x:v>95</x:v>
      </x:c>
      <x:c r="R105" s="31"/>
      <x:c r="S105" s="31" t="str">
        <x:v>Lan Long #13451431 3W</x:v>
      </x:c>
      <x:c r="T105" s="31" t="str" cm="1">
        <x:f t="array" ref="T105:U105">_xlfn.TEXTSPLIT(S105," #")</x:f>
        <x:v>Lan Long</x:v>
      </x:c>
      <x:c r="U105" s="31" t="str">
        <x:v>13451431 3W</x:v>
      </x:c>
      <x:c r="V105" s="31" t="str">
        <x:f t="shared" si="28"/>
        <x:v>3W</x:v>
      </x:c>
      <x:c r="W105" s="31">
        <x:f t="shared" si="29"/>
        <x:v>13451431</x:v>
      </x:c>
      <x:c r="X105" s="31">
        <x:f t="shared" si="35"/>
        <x:v>0</x:v>
      </x:c>
      <x:c r="Y105" s="31"/>
      <x:c r="Z105" s="31"/>
      <x:c r="AA105" s="31"/>
      <x:c r="AB105" s="31"/>
      <x:c r="AC105" s="31" t="str">
        <x:f t="shared" si="23"/>
        <x:v>Lan</x:v>
      </x:c>
      <x:c r="AD105" s="31" t="str">
        <x:f t="shared" si="30"/>
        <x:v>L</x:v>
      </x:c>
      <x:c r="AE105" s="31" t="str">
        <x:f t="shared" si="24"/>
        <x:v>Long</x:v>
      </x:c>
      <x:c r="AF105" s="31" cm="1">
        <x:f t="array" ref="AF105">SUM(--(" "=MID(AE105,_xlfn.SEQUENCE(1,LEN(AE105)),1)))+2</x:f>
        <x:v>2</x:v>
      </x:c>
      <x:c r="AG105" s="31" cm="1">
        <x:f t="array" ref="AG105">SUM(--($AG$9=MID(AC105,_xlfn.SEQUENCE(1,LEN(AC105)),1)))</x:f>
        <x:v>1</x:v>
      </x:c>
      <x:c r="AH105" s="31"/>
      <x:c r="AI105" s="31"/>
      <x:c r="AJ105" s="31"/>
      <x:c r="AK105" s="31"/>
      <x:c r="AL105" s="31" t="b">
        <x:f t="shared" si="25"/>
        <x:v>0</x:v>
      </x:c>
      <x:c r="AM105" s="31" t="b">
        <x:f>_xlfn.XLOOKUP(G105,'Birthday Case Assumptions'!$I$6:$I$371,'Birthday Case Assumptions'!$J$6:$J$371)="Yes"</x:f>
        <x:v>0</x:v>
      </x:c>
      <x:c r="AN105" s="31" t="b">
        <x:f t="shared" si="31"/>
        <x:v>0</x:v>
      </x:c>
      <x:c r="AO105" s="31">
        <x:f t="shared" si="32"/>
        <x:v>0</x:v>
      </x:c>
      <x:c r="AP105" s="31"/>
      <x:c r="AQ105" s="31"/>
      <x:c r="AR105" s="31"/>
      <x:c r="AS105" s="31"/>
      <x:c r="AT105" s="31"/>
      <x:c r="AU105" s="21">
        <x:v>45386</x:v>
      </x:c>
      <x:c r="AV105" s="31" t="str">
        <x:v>Yes</x:v>
      </x:c>
      <x:c r="AW105" s="31" cm="1">
        <x:f t="array" ref="AW105">IFERROR(_xlfn.XLOOKUP(AU105,_xlfn.ANCHORARRAY($M$11),_xlfn.ANCHORARRAY($N$11)),0)</x:f>
        <x:v>2</x:v>
      </x:c>
      <x:c r="AX105" s="31"/>
      <x:c r="AY105" s="21">
        <x:v>45541</x:v>
      </x:c>
      <x:c r="AZ105" s="31">
        <x:f t="shared" si="36"/>
        <x:v>7</x:v>
      </x:c>
      <x:c r="BA105" s="31">
        <x:f t="shared" si="33"/>
        <x:v>1</x:v>
      </x:c>
      <x:c r="BB105" s="31">
        <x:f t="shared" si="34"/>
        <x:v>41</x:v>
      </x:c>
    </x:row>
    <x:row r="106" spans="2:54" x14ac:dyDescent="0.35">
      <x:c r="B106" s="21">
        <x:v>38176</x:v>
      </x:c>
      <x:c r="C106" s="31">
        <x:f t="shared" si="19"/>
        <x:v>8</x:v>
      </x:c>
      <x:c r="D106" s="31">
        <x:f t="shared" si="20"/>
        <x:v>7</x:v>
      </x:c>
      <x:c r="E106" s="31">
        <x:f t="shared" si="21"/>
        <x:v>2004</x:v>
      </x:c>
      <x:c r="F106" s="31">
        <x:f t="shared" si="22"/>
        <x:v>5</x:v>
      </x:c>
      <x:c r="G106" s="21">
        <x:f t="shared" si="26"/>
        <x:v>45481</x:v>
      </x:c>
      <x:c r="H106" s="32">
        <x:f t="shared" si="27"/>
        <x:v>7116</x:v>
      </x:c>
      <x:c r="L106" s="25"/>
      <x:c r="M106" s="21">
        <x:v>45387</x:v>
      </x:c>
      <x:c r="N106" s="31">
        <x:v>3</x:v>
      </x:c>
      <x:c r="O106" s="31"/>
      <x:c r="P106" s="21">
        <x:v>45387</x:v>
      </x:c>
      <x:c r="Q106" s="31">
        <x:v>96</x:v>
      </x:c>
      <x:c r="R106" s="31"/>
      <x:c r="S106" s="31" t="str">
        <x:v>Wesam Sam #13451433 1W</x:v>
      </x:c>
      <x:c r="T106" s="31" t="str" cm="1">
        <x:f t="array" ref="T106:U106">_xlfn.TEXTSPLIT(S106," #")</x:f>
        <x:v>Wesam Sam</x:v>
      </x:c>
      <x:c r="U106" s="31" t="str">
        <x:v>13451433 1W</x:v>
      </x:c>
      <x:c r="V106" s="31" t="str">
        <x:f t="shared" si="28"/>
        <x:v>1W</x:v>
      </x:c>
      <x:c r="W106" s="31">
        <x:f t="shared" si="29"/>
        <x:v>13451433</x:v>
      </x:c>
      <x:c r="X106" s="31">
        <x:f t="shared" si="35"/>
        <x:v>0</x:v>
      </x:c>
      <x:c r="Y106" s="31"/>
      <x:c r="Z106" s="31"/>
      <x:c r="AA106" s="31"/>
      <x:c r="AB106" s="31"/>
      <x:c r="AC106" s="31" t="str">
        <x:f t="shared" si="23"/>
        <x:v>Wesam</x:v>
      </x:c>
      <x:c r="AD106" s="31" t="str">
        <x:f t="shared" si="30"/>
        <x:v>W</x:v>
      </x:c>
      <x:c r="AE106" s="31" t="str">
        <x:f t="shared" si="24"/>
        <x:v>Sam</x:v>
      </x:c>
      <x:c r="AF106" s="31" cm="1">
        <x:f t="array" ref="AF106">SUM(--(" "=MID(AE106,_xlfn.SEQUENCE(1,LEN(AE106)),1)))+2</x:f>
        <x:v>2</x:v>
      </x:c>
      <x:c r="AG106" s="31" cm="1">
        <x:f t="array" ref="AG106">SUM(--($AG$9=MID(AC106,_xlfn.SEQUENCE(1,LEN(AC106)),1)))</x:f>
        <x:v>1</x:v>
      </x:c>
      <x:c r="AH106" s="31"/>
      <x:c r="AI106" s="31"/>
      <x:c r="AJ106" s="31"/>
      <x:c r="AK106" s="31"/>
      <x:c r="AL106" s="31" t="b">
        <x:f t="shared" si="25"/>
        <x:v>1</x:v>
      </x:c>
      <x:c r="AM106" s="31" t="b">
        <x:f>_xlfn.XLOOKUP(G106,'Birthday Case Assumptions'!$I$6:$I$371,'Birthday Case Assumptions'!$J$6:$J$371)="Yes"</x:f>
        <x:v>0</x:v>
      </x:c>
      <x:c r="AN106" s="31" t="b">
        <x:f t="shared" si="31"/>
        <x:v>0</x:v>
      </x:c>
      <x:c r="AO106" s="31">
        <x:f t="shared" si="32"/>
        <x:v>0</x:v>
      </x:c>
      <x:c r="AP106" s="31"/>
      <x:c r="AQ106" s="31"/>
      <x:c r="AR106" s="31"/>
      <x:c r="AS106" s="31"/>
      <x:c r="AT106" s="31"/>
      <x:c r="AU106" s="21">
        <x:v>45387</x:v>
      </x:c>
      <x:c r="AV106" s="31" t="str">
        <x:v>Yes</x:v>
      </x:c>
      <x:c r="AW106" s="31" cm="1">
        <x:f t="array" ref="AW106">IFERROR(_xlfn.XLOOKUP(AU106,_xlfn.ANCHORARRAY($M$11),_xlfn.ANCHORARRAY($N$11)),0)</x:f>
        <x:v>3</x:v>
      </x:c>
      <x:c r="AX106" s="31"/>
      <x:c r="AY106" s="21">
        <x:v>45544</x:v>
      </x:c>
      <x:c r="AZ106" s="31">
        <x:f t="shared" si="36"/>
        <x:v>5</x:v>
      </x:c>
      <x:c r="BA106" s="31">
        <x:f t="shared" si="33"/>
        <x:v>1</x:v>
      </x:c>
      <x:c r="BB106" s="31">
        <x:f t="shared" si="34"/>
        <x:v>35</x:v>
      </x:c>
    </x:row>
    <x:row r="107" spans="2:54" x14ac:dyDescent="0.35">
      <x:c r="B107" s="21">
        <x:v>37097</x:v>
      </x:c>
      <x:c r="C107" s="31">
        <x:f t="shared" si="19"/>
        <x:v>25</x:v>
      </x:c>
      <x:c r="D107" s="31">
        <x:f t="shared" si="20"/>
        <x:v>7</x:v>
      </x:c>
      <x:c r="E107" s="31">
        <x:f t="shared" si="21"/>
        <x:v>2001</x:v>
      </x:c>
      <x:c r="F107" s="31">
        <x:f t="shared" si="22"/>
        <x:v>4</x:v>
      </x:c>
      <x:c r="G107" s="21">
        <x:f t="shared" si="26"/>
        <x:v>45498</x:v>
      </x:c>
      <x:c r="H107" s="32">
        <x:f t="shared" si="27"/>
        <x:v>8195</x:v>
      </x:c>
      <x:c r="L107" s="25"/>
      <x:c r="M107" s="21">
        <x:v>45388</x:v>
      </x:c>
      <x:c r="N107" s="31">
        <x:v>4</x:v>
      </x:c>
      <x:c r="O107" s="31"/>
      <x:c r="P107" s="21">
        <x:v>45388</x:v>
      </x:c>
      <x:c r="Q107" s="31">
        <x:v>97</x:v>
      </x:c>
      <x:c r="R107" s="31"/>
      <x:c r="S107" s="31" t="str">
        <x:v>Brenda George Hannah Robinson #13451435 2R</x:v>
      </x:c>
      <x:c r="T107" s="31" t="str" cm="1">
        <x:f t="array" ref="T107:U107">_xlfn.TEXTSPLIT(S107," #")</x:f>
        <x:v>Brenda George Hannah Robinson</x:v>
      </x:c>
      <x:c r="U107" s="31" t="str">
        <x:v>13451435 2R</x:v>
      </x:c>
      <x:c r="V107" s="31" t="str">
        <x:f t="shared" si="28"/>
        <x:v>2R</x:v>
      </x:c>
      <x:c r="W107" s="31">
        <x:f t="shared" si="29"/>
        <x:v>13451435</x:v>
      </x:c>
      <x:c r="X107" s="31">
        <x:f t="shared" si="35"/>
        <x:v>0</x:v>
      </x:c>
      <x:c r="Y107" s="31"/>
      <x:c r="Z107" s="31"/>
      <x:c r="AA107" s="31"/>
      <x:c r="AB107" s="31"/>
      <x:c r="AC107" s="31" t="str">
        <x:f t="shared" si="23"/>
        <x:v>Brenda</x:v>
      </x:c>
      <x:c r="AD107" s="31" t="str">
        <x:f t="shared" si="30"/>
        <x:v>B</x:v>
      </x:c>
      <x:c r="AE107" s="31" t="str">
        <x:f t="shared" si="24"/>
        <x:v>George Hannah Robinson</x:v>
      </x:c>
      <x:c r="AF107" s="31" cm="1">
        <x:f t="array" ref="AF107">SUM(--(" "=MID(AE107,_xlfn.SEQUENCE(1,LEN(AE107)),1)))+2</x:f>
        <x:v>4</x:v>
      </x:c>
      <x:c r="AG107" s="31" cm="1">
        <x:f t="array" ref="AG107">SUM(--($AG$9=MID(AC107,_xlfn.SEQUENCE(1,LEN(AC107)),1)))</x:f>
        <x:v>1</x:v>
      </x:c>
      <x:c r="AH107" s="31"/>
      <x:c r="AI107" s="31"/>
      <x:c r="AJ107" s="31"/>
      <x:c r="AK107" s="31"/>
      <x:c r="AL107" s="31" t="b">
        <x:f t="shared" si="25"/>
        <x:v>0</x:v>
      </x:c>
      <x:c r="AM107" s="31" t="b">
        <x:f>_xlfn.XLOOKUP(G107,'Birthday Case Assumptions'!$I$6:$I$371,'Birthday Case Assumptions'!$J$6:$J$371)="Yes"</x:f>
        <x:v>0</x:v>
      </x:c>
      <x:c r="AN107" s="31" t="b">
        <x:f t="shared" si="31"/>
        <x:v>0</x:v>
      </x:c>
      <x:c r="AO107" s="31">
        <x:f t="shared" si="32"/>
        <x:v>0</x:v>
      </x:c>
      <x:c r="AP107" s="31"/>
      <x:c r="AQ107" s="31"/>
      <x:c r="AR107" s="31"/>
      <x:c r="AS107" s="31"/>
      <x:c r="AT107" s="31"/>
      <x:c r="AU107" s="21">
        <x:v>45388</x:v>
      </x:c>
      <x:c r="AV107" s="31" t="str">
        <x:v>No</x:v>
      </x:c>
      <x:c r="AW107" s="31" cm="1">
        <x:f t="array" ref="AW107">IFERROR(_xlfn.XLOOKUP(AU107,_xlfn.ANCHORARRAY($M$11),_xlfn.ANCHORARRAY($N$11)),0)</x:f>
        <x:v>4</x:v>
      </x:c>
      <x:c r="AX107" s="31"/>
      <x:c r="AY107" s="21">
        <x:v>45545</x:v>
      </x:c>
      <x:c r="AZ107" s="31">
        <x:f t="shared" si="36"/>
        <x:v>1</x:v>
      </x:c>
      <x:c r="BA107" s="31">
        <x:f t="shared" si="33"/>
        <x:v>1</x:v>
      </x:c>
      <x:c r="BB107" s="31">
        <x:f t="shared" si="34"/>
        <x:v>23</x:v>
      </x:c>
    </x:row>
    <x:row r="108" spans="2:54" x14ac:dyDescent="0.35">
      <x:c r="B108" s="21">
        <x:v>32283</x:v>
      </x:c>
      <x:c r="C108" s="31">
        <x:f t="shared" si="19"/>
        <x:v>20</x:v>
      </x:c>
      <x:c r="D108" s="31">
        <x:f t="shared" si="20"/>
        <x:v>5</x:v>
      </x:c>
      <x:c r="E108" s="31">
        <x:f t="shared" si="21"/>
        <x:v>1988</x:v>
      </x:c>
      <x:c r="F108" s="31">
        <x:f t="shared" si="22"/>
        <x:v>6</x:v>
      </x:c>
      <x:c r="G108" s="21">
        <x:f t="shared" si="26"/>
        <x:v>45432</x:v>
      </x:c>
      <x:c r="H108" s="32">
        <x:f t="shared" si="27"/>
        <x:v>13009</x:v>
      </x:c>
      <x:c r="L108" s="25"/>
      <x:c r="M108" s="21">
        <x:v>45389</x:v>
      </x:c>
      <x:c r="N108" s="31">
        <x:v>8</x:v>
      </x:c>
      <x:c r="O108" s="31"/>
      <x:c r="P108" s="21">
        <x:v>45389</x:v>
      </x:c>
      <x:c r="Q108" s="31">
        <x:v>98</x:v>
      </x:c>
      <x:c r="R108" s="31"/>
      <x:c r="S108" s="31" t="str">
        <x:v>Nadeem Zaki #13451438 2M</x:v>
      </x:c>
      <x:c r="T108" s="31" t="str" cm="1">
        <x:f t="array" ref="T108:U108">_xlfn.TEXTSPLIT(S108," #")</x:f>
        <x:v>Nadeem Zaki</x:v>
      </x:c>
      <x:c r="U108" s="31" t="str">
        <x:v>13451438 2M</x:v>
      </x:c>
      <x:c r="V108" s="31" t="str">
        <x:f t="shared" si="28"/>
        <x:v>2M</x:v>
      </x:c>
      <x:c r="W108" s="31">
        <x:f t="shared" si="29"/>
        <x:v>13451438</x:v>
      </x:c>
      <x:c r="X108" s="31">
        <x:f t="shared" si="35"/>
        <x:v>0</x:v>
      </x:c>
      <x:c r="Y108" s="31"/>
      <x:c r="Z108" s="31"/>
      <x:c r="AA108" s="31"/>
      <x:c r="AB108" s="31"/>
      <x:c r="AC108" s="31" t="str">
        <x:f t="shared" si="23"/>
        <x:v>Nadeem</x:v>
      </x:c>
      <x:c r="AD108" s="31" t="str">
        <x:f t="shared" si="30"/>
        <x:v>N</x:v>
      </x:c>
      <x:c r="AE108" s="31" t="str">
        <x:f t="shared" si="24"/>
        <x:v>Zaki</x:v>
      </x:c>
      <x:c r="AF108" s="31" cm="1">
        <x:f t="array" ref="AF108">SUM(--(" "=MID(AE108,_xlfn.SEQUENCE(1,LEN(AE108)),1)))+2</x:f>
        <x:v>2</x:v>
      </x:c>
      <x:c r="AG108" s="31" cm="1">
        <x:f t="array" ref="AG108">SUM(--($AG$9=MID(AC108,_xlfn.SEQUENCE(1,LEN(AC108)),1)))</x:f>
        <x:v>1</x:v>
      </x:c>
      <x:c r="AH108" s="31"/>
      <x:c r="AI108" s="31"/>
      <x:c r="AJ108" s="31"/>
      <x:c r="AK108" s="31"/>
      <x:c r="AL108" s="31" t="b">
        <x:f t="shared" si="25"/>
        <x:v>1</x:v>
      </x:c>
      <x:c r="AM108" s="31" t="b">
        <x:f>_xlfn.XLOOKUP(G108,'Birthday Case Assumptions'!$I$6:$I$371,'Birthday Case Assumptions'!$J$6:$J$371)="Yes"</x:f>
        <x:v>0</x:v>
      </x:c>
      <x:c r="AN108" s="31" t="b">
        <x:f t="shared" si="31"/>
        <x:v>0</x:v>
      </x:c>
      <x:c r="AO108" s="31">
        <x:f t="shared" si="32"/>
        <x:v>0</x:v>
      </x:c>
      <x:c r="AP108" s="31"/>
      <x:c r="AQ108" s="31"/>
      <x:c r="AR108" s="31"/>
      <x:c r="AS108" s="31"/>
      <x:c r="AT108" s="31"/>
      <x:c r="AU108" s="21">
        <x:v>45389</x:v>
      </x:c>
      <x:c r="AV108" s="31" t="str">
        <x:v>No</x:v>
      </x:c>
      <x:c r="AW108" s="31" cm="1">
        <x:f t="array" ref="AW108">IFERROR(_xlfn.XLOOKUP(AU108,_xlfn.ANCHORARRAY($M$11),_xlfn.ANCHORARRAY($N$11)),0)</x:f>
        <x:v>8</x:v>
      </x:c>
      <x:c r="AX108" s="31"/>
      <x:c r="AY108" s="21">
        <x:v>45546</x:v>
      </x:c>
      <x:c r="AZ108" s="31">
        <x:f t="shared" si="36"/>
        <x:v>2</x:v>
      </x:c>
      <x:c r="BA108" s="31">
        <x:f t="shared" si="33"/>
        <x:v>1</x:v>
      </x:c>
      <x:c r="BB108" s="31">
        <x:f t="shared" si="34"/>
        <x:v>26</x:v>
      </x:c>
    </x:row>
    <x:row r="109" spans="2:54" x14ac:dyDescent="0.35">
      <x:c r="B109" s="21">
        <x:v>37642</x:v>
      </x:c>
      <x:c r="C109" s="31">
        <x:f t="shared" si="19"/>
        <x:v>21</x:v>
      </x:c>
      <x:c r="D109" s="31">
        <x:f t="shared" si="20"/>
        <x:v>1</x:v>
      </x:c>
      <x:c r="E109" s="31">
        <x:f t="shared" si="21"/>
        <x:v>2003</x:v>
      </x:c>
      <x:c r="F109" s="31">
        <x:f t="shared" si="22"/>
        <x:v>3</x:v>
      </x:c>
      <x:c r="G109" s="21">
        <x:f t="shared" si="26"/>
        <x:v>45312</x:v>
      </x:c>
      <x:c r="H109" s="32">
        <x:f t="shared" si="27"/>
        <x:v>7650</x:v>
      </x:c>
      <x:c r="L109" s="25"/>
      <x:c r="M109" s="21">
        <x:v>45390</x:v>
      </x:c>
      <x:c r="N109" s="31">
        <x:v>4</x:v>
      </x:c>
      <x:c r="O109" s="31"/>
      <x:c r="P109" s="21">
        <x:v>45390</x:v>
      </x:c>
      <x:c r="Q109" s="31">
        <x:v>99</x:v>
      </x:c>
      <x:c r="R109" s="31"/>
      <x:c r="S109" s="31" t="str">
        <x:v>Qi Xin #13451441 2M</x:v>
      </x:c>
      <x:c r="T109" s="31" t="str" cm="1">
        <x:f t="array" ref="T109:U109">_xlfn.TEXTSPLIT(S109," #")</x:f>
        <x:v>Qi Xin</x:v>
      </x:c>
      <x:c r="U109" s="31" t="str">
        <x:v>13451441 2M</x:v>
      </x:c>
      <x:c r="V109" s="31" t="str">
        <x:f t="shared" si="28"/>
        <x:v>2M</x:v>
      </x:c>
      <x:c r="W109" s="31">
        <x:f t="shared" si="29"/>
        <x:v>13451441</x:v>
      </x:c>
      <x:c r="X109" s="31">
        <x:f t="shared" si="35"/>
        <x:v>0</x:v>
      </x:c>
      <x:c r="Y109" s="31"/>
      <x:c r="Z109" s="31"/>
      <x:c r="AA109" s="31"/>
      <x:c r="AB109" s="31"/>
      <x:c r="AC109" s="31" t="str">
        <x:f t="shared" si="23"/>
        <x:v>Qi</x:v>
      </x:c>
      <x:c r="AD109" s="31" t="str">
        <x:f t="shared" si="30"/>
        <x:v>Q</x:v>
      </x:c>
      <x:c r="AE109" s="31" t="str">
        <x:f t="shared" si="24"/>
        <x:v>Xin</x:v>
      </x:c>
      <x:c r="AF109" s="31" cm="1">
        <x:f t="array" ref="AF109">SUM(--(" "=MID(AE109,_xlfn.SEQUENCE(1,LEN(AE109)),1)))+2</x:f>
        <x:v>2</x:v>
      </x:c>
      <x:c r="AG109" s="31" cm="1">
        <x:f t="array" ref="AG109">SUM(--($AG$9=MID(AC109,_xlfn.SEQUENCE(1,LEN(AC109)),1)))</x:f>
        <x:v>0</x:v>
      </x:c>
      <x:c r="AH109" s="31"/>
      <x:c r="AI109" s="31"/>
      <x:c r="AJ109" s="31"/>
      <x:c r="AK109" s="31"/>
      <x:c r="AL109" s="31" t="b">
        <x:f t="shared" si="25"/>
        <x:v>0</x:v>
      </x:c>
      <x:c r="AM109" s="31" t="b">
        <x:f>_xlfn.XLOOKUP(G109,'Birthday Case Assumptions'!$I$6:$I$371,'Birthday Case Assumptions'!$J$6:$J$371)="Yes"</x:f>
        <x:v>0</x:v>
      </x:c>
      <x:c r="AN109" s="31" t="b">
        <x:f t="shared" si="31"/>
        <x:v>0</x:v>
      </x:c>
      <x:c r="AO109" s="31">
        <x:f t="shared" si="32"/>
        <x:v>0</x:v>
      </x:c>
      <x:c r="AP109" s="31"/>
      <x:c r="AQ109" s="31"/>
      <x:c r="AR109" s="31"/>
      <x:c r="AS109" s="31"/>
      <x:c r="AT109" s="31"/>
      <x:c r="AU109" s="21">
        <x:v>45390</x:v>
      </x:c>
      <x:c r="AV109" s="31" t="str">
        <x:v>Yes</x:v>
      </x:c>
      <x:c r="AW109" s="31" cm="1">
        <x:f t="array" ref="AW109">IFERROR(_xlfn.XLOOKUP(AU109,_xlfn.ANCHORARRAY($M$11),_xlfn.ANCHORARRAY($N$11)),0)</x:f>
        <x:v>4</x:v>
      </x:c>
      <x:c r="AX109" s="31"/>
      <x:c r="AY109" s="21">
        <x:v>45547</x:v>
      </x:c>
      <x:c r="AZ109" s="31">
        <x:f t="shared" si="36"/>
        <x:v>8</x:v>
      </x:c>
      <x:c r="BA109" s="31">
        <x:f t="shared" si="33"/>
        <x:v>1</x:v>
      </x:c>
      <x:c r="BB109" s="31">
        <x:f t="shared" si="34"/>
        <x:v>44</x:v>
      </x:c>
    </x:row>
    <x:row r="110" spans="2:54" x14ac:dyDescent="0.35">
      <x:c r="B110" s="21">
        <x:v>37020</x:v>
      </x:c>
      <x:c r="C110" s="31">
        <x:f t="shared" si="19"/>
        <x:v>9</x:v>
      </x:c>
      <x:c r="D110" s="31">
        <x:f t="shared" si="20"/>
        <x:v>5</x:v>
      </x:c>
      <x:c r="E110" s="31">
        <x:f t="shared" si="21"/>
        <x:v>2001</x:v>
      </x:c>
      <x:c r="F110" s="31">
        <x:f t="shared" si="22"/>
        <x:v>4</x:v>
      </x:c>
      <x:c r="G110" s="21">
        <x:f t="shared" si="26"/>
        <x:v>45421</x:v>
      </x:c>
      <x:c r="H110" s="32">
        <x:f t="shared" si="27"/>
        <x:v>8272</x:v>
      </x:c>
      <x:c r="L110" s="25"/>
      <x:c r="M110" s="21">
        <x:v>45391</x:v>
      </x:c>
      <x:c r="N110" s="31">
        <x:v>3</x:v>
      </x:c>
      <x:c r="O110" s="31"/>
      <x:c r="P110" s="21">
        <x:v>45391</x:v>
      </x:c>
      <x:c r="Q110" s="31">
        <x:v>100</x:v>
      </x:c>
      <x:c r="R110" s="31"/>
      <x:c r="S110" s="31" t="str">
        <x:v>Walter Foster #13451443 1T</x:v>
      </x:c>
      <x:c r="T110" s="31" t="str" cm="1">
        <x:f t="array" ref="T110:U110">_xlfn.TEXTSPLIT(S110," #")</x:f>
        <x:v>Walter Foster</x:v>
      </x:c>
      <x:c r="U110" s="31" t="str">
        <x:v>13451443 1T</x:v>
      </x:c>
      <x:c r="V110" s="31" t="str">
        <x:f t="shared" si="28"/>
        <x:v>1T</x:v>
      </x:c>
      <x:c r="W110" s="31">
        <x:f t="shared" si="29"/>
        <x:v>13451443</x:v>
      </x:c>
      <x:c r="X110" s="31">
        <x:f t="shared" si="35"/>
        <x:v>0</x:v>
      </x:c>
      <x:c r="Y110" s="31"/>
      <x:c r="Z110" s="31"/>
      <x:c r="AA110" s="31"/>
      <x:c r="AB110" s="31"/>
      <x:c r="AC110" s="31" t="str">
        <x:f t="shared" si="23"/>
        <x:v>Walter</x:v>
      </x:c>
      <x:c r="AD110" s="31" t="str">
        <x:f t="shared" si="30"/>
        <x:v>W</x:v>
      </x:c>
      <x:c r="AE110" s="31" t="str">
        <x:f t="shared" si="24"/>
        <x:v>Foster</x:v>
      </x:c>
      <x:c r="AF110" s="31" cm="1">
        <x:f t="array" ref="AF110">SUM(--(" "=MID(AE110,_xlfn.SEQUENCE(1,LEN(AE110)),1)))+2</x:f>
        <x:v>2</x:v>
      </x:c>
      <x:c r="AG110" s="31" cm="1">
        <x:f t="array" ref="AG110">SUM(--($AG$9=MID(AC110,_xlfn.SEQUENCE(1,LEN(AC110)),1)))</x:f>
        <x:v>1</x:v>
      </x:c>
      <x:c r="AH110" s="31"/>
      <x:c r="AI110" s="31"/>
      <x:c r="AJ110" s="31"/>
      <x:c r="AK110" s="31"/>
      <x:c r="AL110" s="31" t="b">
        <x:f t="shared" si="25"/>
        <x:v>0</x:v>
      </x:c>
      <x:c r="AM110" s="31" t="b">
        <x:f>_xlfn.XLOOKUP(G110,'Birthday Case Assumptions'!$I$6:$I$371,'Birthday Case Assumptions'!$J$6:$J$371)="Yes"</x:f>
        <x:v>1</x:v>
      </x:c>
      <x:c r="AN110" s="31" t="b">
        <x:f t="shared" si="31"/>
        <x:v>0</x:v>
      </x:c>
      <x:c r="AO110" s="31">
        <x:f t="shared" si="32"/>
        <x:v>0</x:v>
      </x:c>
      <x:c r="AP110" s="31"/>
      <x:c r="AQ110" s="31"/>
      <x:c r="AR110" s="31"/>
      <x:c r="AS110" s="31"/>
      <x:c r="AT110" s="31"/>
      <x:c r="AU110" s="21">
        <x:v>45391</x:v>
      </x:c>
      <x:c r="AV110" s="31" t="str">
        <x:v>Yes</x:v>
      </x:c>
      <x:c r="AW110" s="31" cm="1">
        <x:f t="array" ref="AW110">IFERROR(_xlfn.XLOOKUP(AU110,_xlfn.ANCHORARRAY($M$11),_xlfn.ANCHORARRAY($N$11)),0)</x:f>
        <x:v>3</x:v>
      </x:c>
      <x:c r="AX110" s="31"/>
      <x:c r="AY110" s="21">
        <x:v>45548</x:v>
      </x:c>
      <x:c r="AZ110" s="31">
        <x:f t="shared" si="36"/>
        <x:v>21</x:v>
      </x:c>
      <x:c r="BA110" s="31">
        <x:f t="shared" si="33"/>
        <x:v>1</x:v>
      </x:c>
      <x:c r="BB110" s="31">
        <x:f t="shared" si="34"/>
        <x:v>83</x:v>
      </x:c>
    </x:row>
    <x:row r="111" spans="2:54" x14ac:dyDescent="0.35">
      <x:c r="B111" s="21">
        <x:v>37946</x:v>
      </x:c>
      <x:c r="C111" s="31">
        <x:f t="shared" si="19"/>
        <x:v>21</x:v>
      </x:c>
      <x:c r="D111" s="31">
        <x:f t="shared" si="20"/>
        <x:v>11</x:v>
      </x:c>
      <x:c r="E111" s="31">
        <x:f t="shared" si="21"/>
        <x:v>2003</x:v>
      </x:c>
      <x:c r="F111" s="31">
        <x:f t="shared" si="22"/>
        <x:v>6</x:v>
      </x:c>
      <x:c r="G111" s="21">
        <x:f t="shared" si="26"/>
        <x:v>45617</x:v>
      </x:c>
      <x:c r="H111" s="32">
        <x:f t="shared" si="27"/>
        <x:v>7346</x:v>
      </x:c>
      <x:c r="L111" s="25"/>
      <x:c r="M111" s="21">
        <x:v>45392</x:v>
      </x:c>
      <x:c r="N111" s="31">
        <x:v>4</x:v>
      </x:c>
      <x:c r="O111" s="31"/>
      <x:c r="P111" s="21">
        <x:v>45392</x:v>
      </x:c>
      <x:c r="Q111" s="31">
        <x:v>101</x:v>
      </x:c>
      <x:c r="R111" s="31"/>
      <x:c r="S111" s="31" t="str">
        <x:v>Brenda Gray #13451446 1M</x:v>
      </x:c>
      <x:c r="T111" s="31" t="str" cm="1">
        <x:f t="array" ref="T111:U111">_xlfn.TEXTSPLIT(S111," #")</x:f>
        <x:v>Brenda Gray</x:v>
      </x:c>
      <x:c r="U111" s="31" t="str">
        <x:v>13451446 1M</x:v>
      </x:c>
      <x:c r="V111" s="31" t="str">
        <x:f t="shared" si="28"/>
        <x:v>1M</x:v>
      </x:c>
      <x:c r="W111" s="31">
        <x:f t="shared" si="29"/>
        <x:v>13451446</x:v>
      </x:c>
      <x:c r="X111" s="31">
        <x:f t="shared" si="35"/>
        <x:v>0</x:v>
      </x:c>
      <x:c r="Y111" s="31"/>
      <x:c r="Z111" s="31"/>
      <x:c r="AA111" s="31"/>
      <x:c r="AB111" s="31"/>
      <x:c r="AC111" s="31" t="str">
        <x:f t="shared" si="23"/>
        <x:v>Brenda</x:v>
      </x:c>
      <x:c r="AD111" s="31" t="str">
        <x:f t="shared" si="30"/>
        <x:v>B</x:v>
      </x:c>
      <x:c r="AE111" s="31" t="str">
        <x:f t="shared" si="24"/>
        <x:v>Gray</x:v>
      </x:c>
      <x:c r="AF111" s="31" cm="1">
        <x:f t="array" ref="AF111">SUM(--(" "=MID(AE111,_xlfn.SEQUENCE(1,LEN(AE111)),1)))+2</x:f>
        <x:v>2</x:v>
      </x:c>
      <x:c r="AG111" s="31" cm="1">
        <x:f t="array" ref="AG111">SUM(--($AG$9=MID(AC111,_xlfn.SEQUENCE(1,LEN(AC111)),1)))</x:f>
        <x:v>1</x:v>
      </x:c>
      <x:c r="AH111" s="31"/>
      <x:c r="AI111" s="31"/>
      <x:c r="AJ111" s="31"/>
      <x:c r="AK111" s="31"/>
      <x:c r="AL111" s="31" t="b">
        <x:f t="shared" si="25"/>
        <x:v>0</x:v>
      </x:c>
      <x:c r="AM111" s="31" t="b">
        <x:f>_xlfn.XLOOKUP(G111,'Birthday Case Assumptions'!$I$6:$I$371,'Birthday Case Assumptions'!$J$6:$J$371)="Yes"</x:f>
        <x:v>1</x:v>
      </x:c>
      <x:c r="AN111" s="31" t="b">
        <x:f t="shared" si="31"/>
        <x:v>1</x:v>
      </x:c>
      <x:c r="AO111" s="31">
        <x:f t="shared" si="32"/>
        <x:v>0</x:v>
      </x:c>
      <x:c r="AP111" s="31"/>
      <x:c r="AQ111" s="31"/>
      <x:c r="AR111" s="31"/>
      <x:c r="AS111" s="31"/>
      <x:c r="AT111" s="31"/>
      <x:c r="AU111" s="21">
        <x:v>45392</x:v>
      </x:c>
      <x:c r="AV111" s="31" t="str">
        <x:v>Yes</x:v>
      </x:c>
      <x:c r="AW111" s="31" cm="1">
        <x:f t="array" ref="AW111">IFERROR(_xlfn.XLOOKUP(AU111,_xlfn.ANCHORARRAY($M$11),_xlfn.ANCHORARRAY($N$11)),0)</x:f>
        <x:v>4</x:v>
      </x:c>
      <x:c r="AX111" s="31"/>
      <x:c r="AY111" s="21">
        <x:v>45551</x:v>
      </x:c>
      <x:c r="AZ111" s="31">
        <x:f t="shared" si="36"/>
        <x:v>3</x:v>
      </x:c>
      <x:c r="BA111" s="31">
        <x:f t="shared" si="33"/>
        <x:v>1</x:v>
      </x:c>
      <x:c r="BB111" s="31">
        <x:f t="shared" si="34"/>
        <x:v>29</x:v>
      </x:c>
    </x:row>
    <x:row r="112" spans="2:54" x14ac:dyDescent="0.35">
      <x:c r="B112" s="21">
        <x:v>37240</x:v>
      </x:c>
      <x:c r="C112" s="31">
        <x:f t="shared" si="19"/>
        <x:v>15</x:v>
      </x:c>
      <x:c r="D112" s="31">
        <x:f t="shared" si="20"/>
        <x:v>12</x:v>
      </x:c>
      <x:c r="E112" s="31">
        <x:f t="shared" si="21"/>
        <x:v>2001</x:v>
      </x:c>
      <x:c r="F112" s="31">
        <x:f t="shared" si="22"/>
        <x:v>7</x:v>
      </x:c>
      <x:c r="G112" s="21">
        <x:f t="shared" si="26"/>
        <x:v>45641</x:v>
      </x:c>
      <x:c r="H112" s="32">
        <x:f t="shared" si="27"/>
        <x:v>8052</x:v>
      </x:c>
      <x:c r="L112" s="25"/>
      <x:c r="M112" s="21">
        <x:v>45393</x:v>
      </x:c>
      <x:c r="N112" s="31">
        <x:v>5</x:v>
      </x:c>
      <x:c r="O112" s="31"/>
      <x:c r="P112" s="21">
        <x:v>45393</x:v>
      </x:c>
      <x:c r="Q112" s="31">
        <x:v>102</x:v>
      </x:c>
      <x:c r="R112" s="31"/>
      <x:c r="S112" s="31" t="str">
        <x:v>Mahdi Salah #13451447 4W</x:v>
      </x:c>
      <x:c r="T112" s="31" t="str" cm="1">
        <x:f t="array" ref="T112:U112">_xlfn.TEXTSPLIT(S112," #")</x:f>
        <x:v>Mahdi Salah</x:v>
      </x:c>
      <x:c r="U112" s="31" t="str">
        <x:v>13451447 4W</x:v>
      </x:c>
      <x:c r="V112" s="31" t="str">
        <x:f t="shared" si="28"/>
        <x:v>4W</x:v>
      </x:c>
      <x:c r="W112" s="31">
        <x:f t="shared" si="29"/>
        <x:v>13451447</x:v>
      </x:c>
      <x:c r="X112" s="31">
        <x:f t="shared" si="35"/>
        <x:v>1</x:v>
      </x:c>
      <x:c r="Y112" s="31"/>
      <x:c r="Z112" s="31"/>
      <x:c r="AA112" s="31"/>
      <x:c r="AB112" s="31"/>
      <x:c r="AC112" s="31" t="str">
        <x:f t="shared" si="23"/>
        <x:v>Mahdi</x:v>
      </x:c>
      <x:c r="AD112" s="31" t="str">
        <x:f t="shared" si="30"/>
        <x:v>M</x:v>
      </x:c>
      <x:c r="AE112" s="31" t="str">
        <x:f t="shared" si="24"/>
        <x:v>Salah</x:v>
      </x:c>
      <x:c r="AF112" s="31" cm="1">
        <x:f t="array" ref="AF112">SUM(--(" "=MID(AE112,_xlfn.SEQUENCE(1,LEN(AE112)),1)))+2</x:f>
        <x:v>2</x:v>
      </x:c>
      <x:c r="AG112" s="31" cm="1">
        <x:f t="array" ref="AG112">SUM(--($AG$9=MID(AC112,_xlfn.SEQUENCE(1,LEN(AC112)),1)))</x:f>
        <x:v>1</x:v>
      </x:c>
      <x:c r="AH112" s="31"/>
      <x:c r="AI112" s="31"/>
      <x:c r="AJ112" s="31"/>
      <x:c r="AK112" s="31"/>
      <x:c r="AL112" s="31" t="b">
        <x:f t="shared" si="25"/>
        <x:v>0</x:v>
      </x:c>
      <x:c r="AM112" s="31" t="b">
        <x:f>_xlfn.XLOOKUP(G112,'Birthday Case Assumptions'!$I$6:$I$371,'Birthday Case Assumptions'!$J$6:$J$371)="Yes"</x:f>
        <x:v>0</x:v>
      </x:c>
      <x:c r="AN112" s="31" t="b">
        <x:f t="shared" si="31"/>
        <x:v>0</x:v>
      </x:c>
      <x:c r="AO112" s="31">
        <x:f t="shared" si="32"/>
        <x:v>0</x:v>
      </x:c>
      <x:c r="AP112" s="31"/>
      <x:c r="AQ112" s="31"/>
      <x:c r="AR112" s="31"/>
      <x:c r="AS112" s="31"/>
      <x:c r="AT112" s="31"/>
      <x:c r="AU112" s="21">
        <x:v>45393</x:v>
      </x:c>
      <x:c r="AV112" s="31" t="str">
        <x:v>Yes</x:v>
      </x:c>
      <x:c r="AW112" s="31" cm="1">
        <x:f t="array" ref="AW112">IFERROR(_xlfn.XLOOKUP(AU112,_xlfn.ANCHORARRAY($M$11),_xlfn.ANCHORARRAY($N$11)),0)</x:f>
        <x:v>5</x:v>
      </x:c>
      <x:c r="AX112" s="31"/>
      <x:c r="AY112" s="21">
        <x:v>45552</x:v>
      </x:c>
      <x:c r="AZ112" s="31">
        <x:f t="shared" si="36"/>
        <x:v>5</x:v>
      </x:c>
      <x:c r="BA112" s="31">
        <x:f t="shared" si="33"/>
        <x:v>1</x:v>
      </x:c>
      <x:c r="BB112" s="31">
        <x:f t="shared" si="34"/>
        <x:v>35</x:v>
      </x:c>
    </x:row>
    <x:row r="113" spans="2:54" x14ac:dyDescent="0.35">
      <x:c r="B113" s="21">
        <x:v>38087</x:v>
      </x:c>
      <x:c r="C113" s="31">
        <x:f t="shared" si="19"/>
        <x:v>10</x:v>
      </x:c>
      <x:c r="D113" s="31">
        <x:f t="shared" si="20"/>
        <x:v>4</x:v>
      </x:c>
      <x:c r="E113" s="31">
        <x:f t="shared" si="21"/>
        <x:v>2004</x:v>
      </x:c>
      <x:c r="F113" s="31">
        <x:f t="shared" si="22"/>
        <x:v>7</x:v>
      </x:c>
      <x:c r="G113" s="21">
        <x:f t="shared" si="26"/>
        <x:v>45392</x:v>
      </x:c>
      <x:c r="H113" s="32">
        <x:f t="shared" si="27"/>
        <x:v>7205</x:v>
      </x:c>
      <x:c r="L113" s="25"/>
      <x:c r="M113" s="21">
        <x:v>45394</x:v>
      </x:c>
      <x:c r="N113" s="31">
        <x:v>6</x:v>
      </x:c>
      <x:c r="O113" s="31"/>
      <x:c r="P113" s="21">
        <x:v>45394</x:v>
      </x:c>
      <x:c r="Q113" s="31">
        <x:v>103</x:v>
      </x:c>
      <x:c r="R113" s="31"/>
      <x:c r="S113" s="31" t="str">
        <x:v>Gao Liping #13451448 3M</x:v>
      </x:c>
      <x:c r="T113" s="31" t="str" cm="1">
        <x:f t="array" ref="T113:U113">_xlfn.TEXTSPLIT(S113," #")</x:f>
        <x:v>Gao Liping</x:v>
      </x:c>
      <x:c r="U113" s="31" t="str">
        <x:v>13451448 3M</x:v>
      </x:c>
      <x:c r="V113" s="31" t="str">
        <x:f t="shared" si="28"/>
        <x:v>3M</x:v>
      </x:c>
      <x:c r="W113" s="31">
        <x:f t="shared" si="29"/>
        <x:v>13451448</x:v>
      </x:c>
      <x:c r="X113" s="31">
        <x:f t="shared" si="35"/>
        <x:v>2</x:v>
      </x:c>
      <x:c r="Y113" s="31"/>
      <x:c r="Z113" s="31"/>
      <x:c r="AA113" s="31"/>
      <x:c r="AB113" s="31"/>
      <x:c r="AC113" s="31" t="str">
        <x:f t="shared" si="23"/>
        <x:v>Gao</x:v>
      </x:c>
      <x:c r="AD113" s="31" t="str">
        <x:f t="shared" si="30"/>
        <x:v>G</x:v>
      </x:c>
      <x:c r="AE113" s="31" t="str">
        <x:f t="shared" si="24"/>
        <x:v>Liping</x:v>
      </x:c>
      <x:c r="AF113" s="31" cm="1">
        <x:f t="array" ref="AF113">SUM(--(" "=MID(AE113,_xlfn.SEQUENCE(1,LEN(AE113)),1)))+2</x:f>
        <x:v>2</x:v>
      </x:c>
      <x:c r="AG113" s="31" cm="1">
        <x:f t="array" ref="AG113">SUM(--($AG$9=MID(AC113,_xlfn.SEQUENCE(1,LEN(AC113)),1)))</x:f>
        <x:v>1</x:v>
      </x:c>
      <x:c r="AH113" s="31"/>
      <x:c r="AI113" s="31"/>
      <x:c r="AJ113" s="31"/>
      <x:c r="AK113" s="31"/>
      <x:c r="AL113" s="31" t="b">
        <x:f t="shared" si="25"/>
        <x:v>0</x:v>
      </x:c>
      <x:c r="AM113" s="31" t="b">
        <x:f>_xlfn.XLOOKUP(G113,'Birthday Case Assumptions'!$I$6:$I$371,'Birthday Case Assumptions'!$J$6:$J$371)="Yes"</x:f>
        <x:v>1</x:v>
      </x:c>
      <x:c r="AN113" s="31" t="b">
        <x:f t="shared" si="31"/>
        <x:v>0</x:v>
      </x:c>
      <x:c r="AO113" s="31">
        <x:f t="shared" si="32"/>
        <x:v>0</x:v>
      </x:c>
      <x:c r="AP113" s="31"/>
      <x:c r="AQ113" s="31"/>
      <x:c r="AR113" s="31"/>
      <x:c r="AS113" s="31"/>
      <x:c r="AT113" s="31"/>
      <x:c r="AU113" s="21">
        <x:v>45394</x:v>
      </x:c>
      <x:c r="AV113" s="31" t="str">
        <x:v>Yes</x:v>
      </x:c>
      <x:c r="AW113" s="31" cm="1">
        <x:f t="array" ref="AW113">IFERROR(_xlfn.XLOOKUP(AU113,_xlfn.ANCHORARRAY($M$11),_xlfn.ANCHORARRAY($N$11)),0)</x:f>
        <x:v>6</x:v>
      </x:c>
      <x:c r="AX113" s="31"/>
      <x:c r="AY113" s="21">
        <x:v>45553</x:v>
      </x:c>
      <x:c r="AZ113" s="31">
        <x:f t="shared" si="36"/>
        <x:v>5</x:v>
      </x:c>
      <x:c r="BA113" s="31">
        <x:f t="shared" si="33"/>
        <x:v>1</x:v>
      </x:c>
      <x:c r="BB113" s="31">
        <x:f t="shared" si="34"/>
        <x:v>35</x:v>
      </x:c>
    </x:row>
    <x:row r="114" spans="2:54" x14ac:dyDescent="0.35">
      <x:c r="B114" s="21">
        <x:v>37204</x:v>
      </x:c>
      <x:c r="C114" s="31">
        <x:f t="shared" si="19"/>
        <x:v>9</x:v>
      </x:c>
      <x:c r="D114" s="31">
        <x:f t="shared" si="20"/>
        <x:v>11</x:v>
      </x:c>
      <x:c r="E114" s="31">
        <x:f t="shared" si="21"/>
        <x:v>2001</x:v>
      </x:c>
      <x:c r="F114" s="31">
        <x:f t="shared" si="22"/>
        <x:v>6</x:v>
      </x:c>
      <x:c r="G114" s="21">
        <x:f t="shared" si="26"/>
        <x:v>45605</x:v>
      </x:c>
      <x:c r="H114" s="32">
        <x:f t="shared" si="27"/>
        <x:v>8088</x:v>
      </x:c>
      <x:c r="L114" s="25"/>
      <x:c r="M114" s="21">
        <x:v>45395</x:v>
      </x:c>
      <x:c r="N114" s="31">
        <x:v>8</x:v>
      </x:c>
      <x:c r="O114" s="31"/>
      <x:c r="P114" s="21">
        <x:v>45395</x:v>
      </x:c>
      <x:c r="Q114" s="31">
        <x:v>104</x:v>
      </x:c>
      <x:c r="R114" s="31"/>
      <x:c r="S114" s="31" t="str">
        <x:v>Eugene Miller #13451449 4W</x:v>
      </x:c>
      <x:c r="T114" s="31" t="str" cm="1">
        <x:f t="array" ref="T114:U114">_xlfn.TEXTSPLIT(S114," #")</x:f>
        <x:v>Eugene Miller</x:v>
      </x:c>
      <x:c r="U114" s="31" t="str">
        <x:v>13451449 4W</x:v>
      </x:c>
      <x:c r="V114" s="31" t="str">
        <x:f t="shared" si="28"/>
        <x:v>4W</x:v>
      </x:c>
      <x:c r="W114" s="31">
        <x:f t="shared" si="29"/>
        <x:v>13451449</x:v>
      </x:c>
      <x:c r="X114" s="31">
        <x:f t="shared" si="35"/>
        <x:v>3</x:v>
      </x:c>
      <x:c r="Y114" s="31"/>
      <x:c r="Z114" s="31"/>
      <x:c r="AA114" s="31"/>
      <x:c r="AB114" s="31"/>
      <x:c r="AC114" s="31" t="str">
        <x:f t="shared" si="23"/>
        <x:v>Eugene</x:v>
      </x:c>
      <x:c r="AD114" s="31" t="str">
        <x:f t="shared" si="30"/>
        <x:v>E</x:v>
      </x:c>
      <x:c r="AE114" s="31" t="str">
        <x:f t="shared" si="24"/>
        <x:v>Miller</x:v>
      </x:c>
      <x:c r="AF114" s="31" cm="1">
        <x:f t="array" ref="AF114">SUM(--(" "=MID(AE114,_xlfn.SEQUENCE(1,LEN(AE114)),1)))+2</x:f>
        <x:v>2</x:v>
      </x:c>
      <x:c r="AG114" s="31" cm="1">
        <x:f t="array" ref="AG114">SUM(--($AG$9=MID(AC114,_xlfn.SEQUENCE(1,LEN(AC114)),1)))</x:f>
        <x:v>0</x:v>
      </x:c>
      <x:c r="AH114" s="31"/>
      <x:c r="AI114" s="31"/>
      <x:c r="AJ114" s="31"/>
      <x:c r="AK114" s="31"/>
      <x:c r="AL114" s="31" t="b">
        <x:f t="shared" si="25"/>
        <x:v>0</x:v>
      </x:c>
      <x:c r="AM114" s="31" t="b">
        <x:f>_xlfn.XLOOKUP(G114,'Birthday Case Assumptions'!$I$6:$I$371,'Birthday Case Assumptions'!$J$6:$J$371)="Yes"</x:f>
        <x:v>0</x:v>
      </x:c>
      <x:c r="AN114" s="31" t="b">
        <x:f t="shared" si="31"/>
        <x:v>0</x:v>
      </x:c>
      <x:c r="AO114" s="31">
        <x:f t="shared" si="32"/>
        <x:v>0</x:v>
      </x:c>
      <x:c r="AP114" s="31"/>
      <x:c r="AQ114" s="31"/>
      <x:c r="AR114" s="31"/>
      <x:c r="AS114" s="31"/>
      <x:c r="AT114" s="31"/>
      <x:c r="AU114" s="21">
        <x:v>45395</x:v>
      </x:c>
      <x:c r="AV114" s="31" t="str">
        <x:v>No</x:v>
      </x:c>
      <x:c r="AW114" s="31" cm="1">
        <x:f t="array" ref="AW114">IFERROR(_xlfn.XLOOKUP(AU114,_xlfn.ANCHORARRAY($M$11),_xlfn.ANCHORARRAY($N$11)),0)</x:f>
        <x:v>8</x:v>
      </x:c>
      <x:c r="AX114" s="31"/>
      <x:c r="AY114" s="21">
        <x:v>45554</x:v>
      </x:c>
      <x:c r="AZ114" s="31">
        <x:f t="shared" si="36"/>
        <x:v>5</x:v>
      </x:c>
      <x:c r="BA114" s="31">
        <x:f t="shared" si="33"/>
        <x:v>1</x:v>
      </x:c>
      <x:c r="BB114" s="31">
        <x:f t="shared" si="34"/>
        <x:v>35</x:v>
      </x:c>
    </x:row>
    <x:row r="115" spans="2:54" x14ac:dyDescent="0.35">
      <x:c r="B115" s="21">
        <x:v>37254</x:v>
      </x:c>
      <x:c r="C115" s="31">
        <x:f t="shared" si="19"/>
        <x:v>29</x:v>
      </x:c>
      <x:c r="D115" s="31">
        <x:f t="shared" si="20"/>
        <x:v>12</x:v>
      </x:c>
      <x:c r="E115" s="31">
        <x:f t="shared" si="21"/>
        <x:v>2001</x:v>
      </x:c>
      <x:c r="F115" s="31">
        <x:f t="shared" si="22"/>
        <x:v>7</x:v>
      </x:c>
      <x:c r="G115" s="21">
        <x:f t="shared" si="26"/>
        <x:v>45655</x:v>
      </x:c>
      <x:c r="H115" s="32">
        <x:f t="shared" si="27"/>
        <x:v>8038</x:v>
      </x:c>
      <x:c r="L115" s="25"/>
      <x:c r="M115" s="21">
        <x:v>45396</x:v>
      </x:c>
      <x:c r="N115" s="31">
        <x:v>4</x:v>
      </x:c>
      <x:c r="O115" s="31"/>
      <x:c r="P115" s="21">
        <x:v>45396</x:v>
      </x:c>
      <x:c r="Q115" s="31">
        <x:v>105</x:v>
      </x:c>
      <x:c r="R115" s="31"/>
      <x:c r="S115" s="31" t="str">
        <x:v>Qi Jianhua #13451452 2M</x:v>
      </x:c>
      <x:c r="T115" s="31" t="str" cm="1">
        <x:f t="array" ref="T115:U115">_xlfn.TEXTSPLIT(S115," #")</x:f>
        <x:v>Qi Jianhua</x:v>
      </x:c>
      <x:c r="U115" s="31" t="str">
        <x:v>13451452 2M</x:v>
      </x:c>
      <x:c r="V115" s="31" t="str">
        <x:f t="shared" si="28"/>
        <x:v>2M</x:v>
      </x:c>
      <x:c r="W115" s="31">
        <x:f t="shared" si="29"/>
        <x:v>13451452</x:v>
      </x:c>
      <x:c r="X115" s="31">
        <x:f t="shared" si="35"/>
        <x:v>0</x:v>
      </x:c>
      <x:c r="Y115" s="31"/>
      <x:c r="Z115" s="31"/>
      <x:c r="AA115" s="31"/>
      <x:c r="AB115" s="31"/>
      <x:c r="AC115" s="31" t="str">
        <x:f t="shared" si="23"/>
        <x:v>Qi</x:v>
      </x:c>
      <x:c r="AD115" s="31" t="str">
        <x:f t="shared" si="30"/>
        <x:v>Q</x:v>
      </x:c>
      <x:c r="AE115" s="31" t="str">
        <x:f t="shared" si="24"/>
        <x:v>Jianhua</x:v>
      </x:c>
      <x:c r="AF115" s="31" cm="1">
        <x:f t="array" ref="AF115">SUM(--(" "=MID(AE115,_xlfn.SEQUENCE(1,LEN(AE115)),1)))+2</x:f>
        <x:v>2</x:v>
      </x:c>
      <x:c r="AG115" s="31" cm="1">
        <x:f t="array" ref="AG115">SUM(--($AG$9=MID(AC115,_xlfn.SEQUENCE(1,LEN(AC115)),1)))</x:f>
        <x:v>0</x:v>
      </x:c>
      <x:c r="AH115" s="31"/>
      <x:c r="AI115" s="31"/>
      <x:c r="AJ115" s="31"/>
      <x:c r="AK115" s="31"/>
      <x:c r="AL115" s="31" t="b">
        <x:f t="shared" si="25"/>
        <x:v>0</x:v>
      </x:c>
      <x:c r="AM115" s="31" t="b">
        <x:f>_xlfn.XLOOKUP(G115,'Birthday Case Assumptions'!$I$6:$I$371,'Birthday Case Assumptions'!$J$6:$J$371)="Yes"</x:f>
        <x:v>0</x:v>
      </x:c>
      <x:c r="AN115" s="31" t="b">
        <x:f t="shared" si="31"/>
        <x:v>0</x:v>
      </x:c>
      <x:c r="AO115" s="31">
        <x:f t="shared" si="32"/>
        <x:v>0</x:v>
      </x:c>
      <x:c r="AP115" s="31"/>
      <x:c r="AQ115" s="31"/>
      <x:c r="AR115" s="31"/>
      <x:c r="AS115" s="31"/>
      <x:c r="AT115" s="31"/>
      <x:c r="AU115" s="21">
        <x:v>45396</x:v>
      </x:c>
      <x:c r="AV115" s="31" t="str">
        <x:v>No</x:v>
      </x:c>
      <x:c r="AW115" s="31" cm="1">
        <x:f t="array" ref="AW115">IFERROR(_xlfn.XLOOKUP(AU115,_xlfn.ANCHORARRAY($M$11),_xlfn.ANCHORARRAY($N$11)),0)</x:f>
        <x:v>4</x:v>
      </x:c>
      <x:c r="AX115" s="31"/>
      <x:c r="AY115" s="21">
        <x:v>45555</x:v>
      </x:c>
      <x:c r="AZ115" s="31">
        <x:f t="shared" si="36"/>
        <x:v>11</x:v>
      </x:c>
      <x:c r="BA115" s="31">
        <x:f t="shared" si="33"/>
        <x:v>1</x:v>
      </x:c>
      <x:c r="BB115" s="31">
        <x:f t="shared" si="34"/>
        <x:v>53</x:v>
      </x:c>
    </x:row>
    <x:row r="116" spans="2:54" x14ac:dyDescent="0.35">
      <x:c r="B116" s="21">
        <x:v>37670</x:v>
      </x:c>
      <x:c r="C116" s="31">
        <x:f t="shared" si="19"/>
        <x:v>18</x:v>
      </x:c>
      <x:c r="D116" s="31">
        <x:f t="shared" si="20"/>
        <x:v>2</x:v>
      </x:c>
      <x:c r="E116" s="31">
        <x:f t="shared" si="21"/>
        <x:v>2003</x:v>
      </x:c>
      <x:c r="F116" s="31">
        <x:f t="shared" si="22"/>
        <x:v>3</x:v>
      </x:c>
      <x:c r="G116" s="21">
        <x:f t="shared" si="26"/>
        <x:v>45340</x:v>
      </x:c>
      <x:c r="H116" s="32">
        <x:f t="shared" si="27"/>
        <x:v>7622</x:v>
      </x:c>
      <x:c r="L116" s="25"/>
      <x:c r="M116" s="21">
        <x:v>45397</x:v>
      </x:c>
      <x:c r="N116" s="31">
        <x:v>5</x:v>
      </x:c>
      <x:c r="O116" s="31"/>
      <x:c r="P116" s="21">
        <x:v>45397</x:v>
      </x:c>
      <x:c r="Q116" s="31">
        <x:v>106</x:v>
      </x:c>
      <x:c r="R116" s="31"/>
      <x:c r="S116" s="31" t="str">
        <x:v>Wen Xiaodong #13451453 1M</x:v>
      </x:c>
      <x:c r="T116" s="31" t="str" cm="1">
        <x:f t="array" ref="T116:U116">_xlfn.TEXTSPLIT(S116," #")</x:f>
        <x:v>Wen Xiaodong</x:v>
      </x:c>
      <x:c r="U116" s="31" t="str">
        <x:v>13451453 1M</x:v>
      </x:c>
      <x:c r="V116" s="31" t="str">
        <x:f t="shared" si="28"/>
        <x:v>1M</x:v>
      </x:c>
      <x:c r="W116" s="31">
        <x:f t="shared" si="29"/>
        <x:v>13451453</x:v>
      </x:c>
      <x:c r="X116" s="31">
        <x:f t="shared" si="35"/>
        <x:v>1</x:v>
      </x:c>
      <x:c r="Y116" s="31"/>
      <x:c r="Z116" s="31"/>
      <x:c r="AA116" s="31"/>
      <x:c r="AB116" s="31"/>
      <x:c r="AC116" s="31" t="str">
        <x:f t="shared" si="23"/>
        <x:v>Wen</x:v>
      </x:c>
      <x:c r="AD116" s="31" t="str">
        <x:f t="shared" si="30"/>
        <x:v>W</x:v>
      </x:c>
      <x:c r="AE116" s="31" t="str">
        <x:f t="shared" si="24"/>
        <x:v>Xiaodong</x:v>
      </x:c>
      <x:c r="AF116" s="31" cm="1">
        <x:f t="array" ref="AF116">SUM(--(" "=MID(AE116,_xlfn.SEQUENCE(1,LEN(AE116)),1)))+2</x:f>
        <x:v>2</x:v>
      </x:c>
      <x:c r="AG116" s="31" cm="1">
        <x:f t="array" ref="AG116">SUM(--($AG$9=MID(AC116,_xlfn.SEQUENCE(1,LEN(AC116)),1)))</x:f>
        <x:v>0</x:v>
      </x:c>
      <x:c r="AH116" s="31"/>
      <x:c r="AI116" s="31"/>
      <x:c r="AJ116" s="31"/>
      <x:c r="AK116" s="31"/>
      <x:c r="AL116" s="31" t="b">
        <x:f t="shared" si="25"/>
        <x:v>0</x:v>
      </x:c>
      <x:c r="AM116" s="31" t="b">
        <x:f>_xlfn.XLOOKUP(G116,'Birthday Case Assumptions'!$I$6:$I$371,'Birthday Case Assumptions'!$J$6:$J$371)="Yes"</x:f>
        <x:v>0</x:v>
      </x:c>
      <x:c r="AN116" s="31" t="b">
        <x:f t="shared" si="31"/>
        <x:v>1</x:v>
      </x:c>
      <x:c r="AO116" s="31">
        <x:f t="shared" si="32"/>
        <x:v>0</x:v>
      </x:c>
      <x:c r="AP116" s="31"/>
      <x:c r="AQ116" s="31"/>
      <x:c r="AR116" s="31"/>
      <x:c r="AS116" s="31"/>
      <x:c r="AT116" s="31"/>
      <x:c r="AU116" s="21">
        <x:v>45397</x:v>
      </x:c>
      <x:c r="AV116" s="31" t="str">
        <x:v>Yes</x:v>
      </x:c>
      <x:c r="AW116" s="31" cm="1">
        <x:f t="array" ref="AW116">IFERROR(_xlfn.XLOOKUP(AU116,_xlfn.ANCHORARRAY($M$11),_xlfn.ANCHORARRAY($N$11)),0)</x:f>
        <x:v>5</x:v>
      </x:c>
      <x:c r="AX116" s="31"/>
      <x:c r="AY116" s="21">
        <x:v>45558</x:v>
      </x:c>
      <x:c r="AZ116" s="31">
        <x:f t="shared" si="36"/>
        <x:v>5</x:v>
      </x:c>
      <x:c r="BA116" s="31">
        <x:f t="shared" si="33"/>
        <x:v>1</x:v>
      </x:c>
      <x:c r="BB116" s="31">
        <x:f t="shared" si="34"/>
        <x:v>35</x:v>
      </x:c>
    </x:row>
    <x:row r="117" spans="2:54" x14ac:dyDescent="0.35">
      <x:c r="B117" s="21">
        <x:v>37967</x:v>
      </x:c>
      <x:c r="C117" s="31">
        <x:f t="shared" si="19"/>
        <x:v>12</x:v>
      </x:c>
      <x:c r="D117" s="31">
        <x:f t="shared" si="20"/>
        <x:v>12</x:v>
      </x:c>
      <x:c r="E117" s="31">
        <x:f t="shared" si="21"/>
        <x:v>2003</x:v>
      </x:c>
      <x:c r="F117" s="31">
        <x:f t="shared" si="22"/>
        <x:v>6</x:v>
      </x:c>
      <x:c r="G117" s="21">
        <x:f t="shared" si="26"/>
        <x:v>45638</x:v>
      </x:c>
      <x:c r="H117" s="32">
        <x:f t="shared" si="27"/>
        <x:v>7325</x:v>
      </x:c>
      <x:c r="L117" s="25"/>
      <x:c r="M117" s="21">
        <x:v>45398</x:v>
      </x:c>
      <x:c r="N117" s="31">
        <x:v>3</x:v>
      </x:c>
      <x:c r="O117" s="31"/>
      <x:c r="P117" s="21">
        <x:v>45398</x:v>
      </x:c>
      <x:c r="Q117" s="31">
        <x:v>107</x:v>
      </x:c>
      <x:c r="R117" s="31"/>
      <x:c r="S117" s="31" t="str">
        <x:v>Meng Bin #13451454 1R</x:v>
      </x:c>
      <x:c r="T117" s="31" t="str" cm="1">
        <x:f t="array" ref="T117:U117">_xlfn.TEXTSPLIT(S117," #")</x:f>
        <x:v>Meng Bin</x:v>
      </x:c>
      <x:c r="U117" s="31" t="str">
        <x:v>13451454 1R</x:v>
      </x:c>
      <x:c r="V117" s="31" t="str">
        <x:f t="shared" si="28"/>
        <x:v>1R</x:v>
      </x:c>
      <x:c r="W117" s="31">
        <x:f t="shared" si="29"/>
        <x:v>13451454</x:v>
      </x:c>
      <x:c r="X117" s="31">
        <x:f t="shared" si="35"/>
        <x:v>2</x:v>
      </x:c>
      <x:c r="Y117" s="31"/>
      <x:c r="Z117" s="31"/>
      <x:c r="AA117" s="31"/>
      <x:c r="AB117" s="31"/>
      <x:c r="AC117" s="31" t="str">
        <x:f t="shared" si="23"/>
        <x:v>Meng</x:v>
      </x:c>
      <x:c r="AD117" s="31" t="str">
        <x:f t="shared" si="30"/>
        <x:v>M</x:v>
      </x:c>
      <x:c r="AE117" s="31" t="str">
        <x:f t="shared" si="24"/>
        <x:v>Bin</x:v>
      </x:c>
      <x:c r="AF117" s="31" cm="1">
        <x:f t="array" ref="AF117">SUM(--(" "=MID(AE117,_xlfn.SEQUENCE(1,LEN(AE117)),1)))+2</x:f>
        <x:v>2</x:v>
      </x:c>
      <x:c r="AG117" s="31" cm="1">
        <x:f t="array" ref="AG117">SUM(--($AG$9=MID(AC117,_xlfn.SEQUENCE(1,LEN(AC117)),1)))</x:f>
        <x:v>0</x:v>
      </x:c>
      <x:c r="AH117" s="31"/>
      <x:c r="AI117" s="31"/>
      <x:c r="AJ117" s="31"/>
      <x:c r="AK117" s="31"/>
      <x:c r="AL117" s="31" t="b">
        <x:f t="shared" si="25"/>
        <x:v>0</x:v>
      </x:c>
      <x:c r="AM117" s="31" t="b">
        <x:f>_xlfn.XLOOKUP(G117,'Birthday Case Assumptions'!$I$6:$I$371,'Birthday Case Assumptions'!$J$6:$J$371)="Yes"</x:f>
        <x:v>1</x:v>
      </x:c>
      <x:c r="AN117" s="31" t="b">
        <x:f t="shared" si="31"/>
        <x:v>0</x:v>
      </x:c>
      <x:c r="AO117" s="31">
        <x:f t="shared" si="32"/>
        <x:v>0</x:v>
      </x:c>
      <x:c r="AP117" s="31"/>
      <x:c r="AQ117" s="31"/>
      <x:c r="AR117" s="31"/>
      <x:c r="AS117" s="31"/>
      <x:c r="AT117" s="31"/>
      <x:c r="AU117" s="21">
        <x:v>45398</x:v>
      </x:c>
      <x:c r="AV117" s="31" t="str">
        <x:v>Yes</x:v>
      </x:c>
      <x:c r="AW117" s="31" cm="1">
        <x:f t="array" ref="AW117">IFERROR(_xlfn.XLOOKUP(AU117,_xlfn.ANCHORARRAY($M$11),_xlfn.ANCHORARRAY($N$11)),0)</x:f>
        <x:v>3</x:v>
      </x:c>
      <x:c r="AX117" s="31"/>
      <x:c r="AY117" s="21">
        <x:v>45559</x:v>
      </x:c>
      <x:c r="AZ117" s="31">
        <x:f t="shared" si="36"/>
        <x:v>6</x:v>
      </x:c>
      <x:c r="BA117" s="31">
        <x:f t="shared" si="33"/>
        <x:v>1</x:v>
      </x:c>
      <x:c r="BB117" s="31">
        <x:f t="shared" si="34"/>
        <x:v>38</x:v>
      </x:c>
    </x:row>
    <x:row r="118" spans="2:54" x14ac:dyDescent="0.35">
      <x:c r="B118" s="21">
        <x:v>37943</x:v>
      </x:c>
      <x:c r="C118" s="31">
        <x:f t="shared" si="19"/>
        <x:v>18</x:v>
      </x:c>
      <x:c r="D118" s="31">
        <x:f t="shared" si="20"/>
        <x:v>11</x:v>
      </x:c>
      <x:c r="E118" s="31">
        <x:f t="shared" si="21"/>
        <x:v>2003</x:v>
      </x:c>
      <x:c r="F118" s="31">
        <x:f t="shared" si="22"/>
        <x:v>3</x:v>
      </x:c>
      <x:c r="G118" s="21">
        <x:f t="shared" si="26"/>
        <x:v>45614</x:v>
      </x:c>
      <x:c r="H118" s="32">
        <x:f t="shared" si="27"/>
        <x:v>7349</x:v>
      </x:c>
      <x:c r="L118" s="25"/>
      <x:c r="M118" s="21">
        <x:v>45399</x:v>
      </x:c>
      <x:c r="N118" s="31">
        <x:v>6</x:v>
      </x:c>
      <x:c r="O118" s="31"/>
      <x:c r="P118" s="21">
        <x:v>45399</x:v>
      </x:c>
      <x:c r="Q118" s="31">
        <x:v>108</x:v>
      </x:c>
      <x:c r="R118" s="31"/>
      <x:c r="S118" s="31" t="str">
        <x:v>Willie Anderson #13451455 3M</x:v>
      </x:c>
      <x:c r="T118" s="31" t="str" cm="1">
        <x:f t="array" ref="T118:U118">_xlfn.TEXTSPLIT(S118," #")</x:f>
        <x:v>Willie Anderson</x:v>
      </x:c>
      <x:c r="U118" s="31" t="str">
        <x:v>13451455 3M</x:v>
      </x:c>
      <x:c r="V118" s="31" t="str">
        <x:f t="shared" si="28"/>
        <x:v>3M</x:v>
      </x:c>
      <x:c r="W118" s="31">
        <x:f t="shared" si="29"/>
        <x:v>13451455</x:v>
      </x:c>
      <x:c r="X118" s="31">
        <x:f t="shared" si="35"/>
        <x:v>3</x:v>
      </x:c>
      <x:c r="Y118" s="31"/>
      <x:c r="Z118" s="31"/>
      <x:c r="AA118" s="31"/>
      <x:c r="AB118" s="31"/>
      <x:c r="AC118" s="31" t="str">
        <x:f t="shared" si="23"/>
        <x:v>Willie</x:v>
      </x:c>
      <x:c r="AD118" s="31" t="str">
        <x:f t="shared" si="30"/>
        <x:v>W</x:v>
      </x:c>
      <x:c r="AE118" s="31" t="str">
        <x:f t="shared" si="24"/>
        <x:v>Anderson</x:v>
      </x:c>
      <x:c r="AF118" s="31" cm="1">
        <x:f t="array" ref="AF118">SUM(--(" "=MID(AE118,_xlfn.SEQUENCE(1,LEN(AE118)),1)))+2</x:f>
        <x:v>2</x:v>
      </x:c>
      <x:c r="AG118" s="31" cm="1">
        <x:f t="array" ref="AG118">SUM(--($AG$9=MID(AC118,_xlfn.SEQUENCE(1,LEN(AC118)),1)))</x:f>
        <x:v>0</x:v>
      </x:c>
      <x:c r="AH118" s="31"/>
      <x:c r="AI118" s="31"/>
      <x:c r="AJ118" s="31"/>
      <x:c r="AK118" s="31"/>
      <x:c r="AL118" s="31" t="b">
        <x:f t="shared" si="25"/>
        <x:v>1</x:v>
      </x:c>
      <x:c r="AM118" s="31" t="b">
        <x:f>_xlfn.XLOOKUP(G118,'Birthday Case Assumptions'!$I$6:$I$371,'Birthday Case Assumptions'!$J$6:$J$371)="Yes"</x:f>
        <x:v>1</x:v>
      </x:c>
      <x:c r="AN118" s="31" t="b">
        <x:f t="shared" si="31"/>
        <x:v>0</x:v>
      </x:c>
      <x:c r="AO118" s="31">
        <x:f t="shared" si="32"/>
        <x:v>0</x:v>
      </x:c>
      <x:c r="AP118" s="31"/>
      <x:c r="AQ118" s="31"/>
      <x:c r="AR118" s="31"/>
      <x:c r="AS118" s="31"/>
      <x:c r="AT118" s="31"/>
      <x:c r="AU118" s="21">
        <x:v>45399</x:v>
      </x:c>
      <x:c r="AV118" s="31" t="str">
        <x:v>Yes</x:v>
      </x:c>
      <x:c r="AW118" s="31" cm="1">
        <x:f t="array" ref="AW118">IFERROR(_xlfn.XLOOKUP(AU118,_xlfn.ANCHORARRAY($M$11),_xlfn.ANCHORARRAY($N$11)),0)</x:f>
        <x:v>6</x:v>
      </x:c>
      <x:c r="AX118" s="31"/>
      <x:c r="AY118" s="21">
        <x:v>45560</x:v>
      </x:c>
      <x:c r="AZ118" s="31">
        <x:f t="shared" si="36"/>
        <x:v>5</x:v>
      </x:c>
      <x:c r="BA118" s="31">
        <x:f t="shared" si="33"/>
        <x:v>1</x:v>
      </x:c>
      <x:c r="BB118" s="31">
        <x:f t="shared" si="34"/>
        <x:v>35</x:v>
      </x:c>
    </x:row>
    <x:row r="119" spans="2:54" x14ac:dyDescent="0.35">
      <x:c r="B119" s="21">
        <x:v>37963</x:v>
      </x:c>
      <x:c r="C119" s="31">
        <x:f t="shared" si="19"/>
        <x:v>8</x:v>
      </x:c>
      <x:c r="D119" s="31">
        <x:f t="shared" si="20"/>
        <x:v>12</x:v>
      </x:c>
      <x:c r="E119" s="31">
        <x:f t="shared" si="21"/>
        <x:v>2003</x:v>
      </x:c>
      <x:c r="F119" s="31">
        <x:f t="shared" si="22"/>
        <x:v>2</x:v>
      </x:c>
      <x:c r="G119" s="21">
        <x:f t="shared" si="26"/>
        <x:v>45634</x:v>
      </x:c>
      <x:c r="H119" s="32">
        <x:f t="shared" si="27"/>
        <x:v>7329</x:v>
      </x:c>
      <x:c r="L119" s="25"/>
      <x:c r="M119" s="21">
        <x:v>45400</x:v>
      </x:c>
      <x:c r="N119" s="31">
        <x:v>6</x:v>
      </x:c>
      <x:c r="O119" s="31"/>
      <x:c r="P119" s="21">
        <x:v>45400</x:v>
      </x:c>
      <x:c r="Q119" s="31">
        <x:v>109</x:v>
      </x:c>
      <x:c r="R119" s="31"/>
      <x:c r="S119" s="31" t="str">
        <x:v>Megan Cooper #13451457 2R</x:v>
      </x:c>
      <x:c r="T119" s="31" t="str" cm="1">
        <x:f t="array" ref="T119:U119">_xlfn.TEXTSPLIT(S119," #")</x:f>
        <x:v>Megan Cooper</x:v>
      </x:c>
      <x:c r="U119" s="31" t="str">
        <x:v>13451457 2R</x:v>
      </x:c>
      <x:c r="V119" s="31" t="str">
        <x:f t="shared" si="28"/>
        <x:v>2R</x:v>
      </x:c>
      <x:c r="W119" s="31">
        <x:f t="shared" si="29"/>
        <x:v>13451457</x:v>
      </x:c>
      <x:c r="X119" s="31">
        <x:f t="shared" si="35"/>
        <x:v>0</x:v>
      </x:c>
      <x:c r="Y119" s="31"/>
      <x:c r="Z119" s="31"/>
      <x:c r="AA119" s="31"/>
      <x:c r="AB119" s="31"/>
      <x:c r="AC119" s="31" t="str">
        <x:f t="shared" si="23"/>
        <x:v>Megan</x:v>
      </x:c>
      <x:c r="AD119" s="31" t="str">
        <x:f t="shared" si="30"/>
        <x:v>M</x:v>
      </x:c>
      <x:c r="AE119" s="31" t="str">
        <x:f t="shared" si="24"/>
        <x:v>Cooper</x:v>
      </x:c>
      <x:c r="AF119" s="31" cm="1">
        <x:f t="array" ref="AF119">SUM(--(" "=MID(AE119,_xlfn.SEQUENCE(1,LEN(AE119)),1)))+2</x:f>
        <x:v>2</x:v>
      </x:c>
      <x:c r="AG119" s="31" cm="1">
        <x:f t="array" ref="AG119">SUM(--($AG$9=MID(AC119,_xlfn.SEQUENCE(1,LEN(AC119)),1)))</x:f>
        <x:v>1</x:v>
      </x:c>
      <x:c r="AH119" s="31"/>
      <x:c r="AI119" s="31"/>
      <x:c r="AJ119" s="31"/>
      <x:c r="AK119" s="31"/>
      <x:c r="AL119" s="31" t="b">
        <x:f t="shared" si="25"/>
        <x:v>0</x:v>
      </x:c>
      <x:c r="AM119" s="31" t="b">
        <x:f>_xlfn.XLOOKUP(G119,'Birthday Case Assumptions'!$I$6:$I$371,'Birthday Case Assumptions'!$J$6:$J$371)="Yes"</x:f>
        <x:v>0</x:v>
      </x:c>
      <x:c r="AN119" s="31" t="b">
        <x:f t="shared" si="31"/>
        <x:v>0</x:v>
      </x:c>
      <x:c r="AO119" s="31">
        <x:f t="shared" si="32"/>
        <x:v>0</x:v>
      </x:c>
      <x:c r="AP119" s="31"/>
      <x:c r="AQ119" s="31"/>
      <x:c r="AR119" s="31"/>
      <x:c r="AS119" s="31"/>
      <x:c r="AT119" s="31"/>
      <x:c r="AU119" s="21">
        <x:v>45400</x:v>
      </x:c>
      <x:c r="AV119" s="31" t="str">
        <x:v>Yes</x:v>
      </x:c>
      <x:c r="AW119" s="31" cm="1">
        <x:f t="array" ref="AW119">IFERROR(_xlfn.XLOOKUP(AU119,_xlfn.ANCHORARRAY($M$11),_xlfn.ANCHORARRAY($N$11)),0)</x:f>
        <x:v>6</x:v>
      </x:c>
      <x:c r="AX119" s="31"/>
      <x:c r="AY119" s="21">
        <x:v>45561</x:v>
      </x:c>
      <x:c r="AZ119" s="31">
        <x:f t="shared" si="36"/>
        <x:v>7</x:v>
      </x:c>
      <x:c r="BA119" s="31">
        <x:f t="shared" si="33"/>
        <x:v>1</x:v>
      </x:c>
      <x:c r="BB119" s="31">
        <x:f t="shared" si="34"/>
        <x:v>41</x:v>
      </x:c>
    </x:row>
    <x:row r="120" spans="2:54" x14ac:dyDescent="0.35">
      <x:c r="B120" s="21">
        <x:v>37718</x:v>
      </x:c>
      <x:c r="C120" s="31">
        <x:f t="shared" si="19"/>
        <x:v>7</x:v>
      </x:c>
      <x:c r="D120" s="31">
        <x:f t="shared" si="20"/>
        <x:v>4</x:v>
      </x:c>
      <x:c r="E120" s="31">
        <x:f t="shared" si="21"/>
        <x:v>2003</x:v>
      </x:c>
      <x:c r="F120" s="31">
        <x:f t="shared" si="22"/>
        <x:v>2</x:v>
      </x:c>
      <x:c r="G120" s="21">
        <x:f t="shared" si="26"/>
        <x:v>45389</x:v>
      </x:c>
      <x:c r="H120" s="32">
        <x:f t="shared" si="27"/>
        <x:v>7574</x:v>
      </x:c>
      <x:c r="L120" s="25"/>
      <x:c r="M120" s="21">
        <x:v>45401</x:v>
      </x:c>
      <x:c r="N120" s="31">
        <x:v>2</x:v>
      </x:c>
      <x:c r="O120" s="31"/>
      <x:c r="P120" s="21">
        <x:v>45401</x:v>
      </x:c>
      <x:c r="Q120" s="31">
        <x:v>110</x:v>
      </x:c>
      <x:c r="R120" s="31"/>
      <x:c r="S120" s="31" t="str">
        <x:v>Carol Cox #13451458 2M</x:v>
      </x:c>
      <x:c r="T120" s="31" t="str" cm="1">
        <x:f t="array" ref="T120:U120">_xlfn.TEXTSPLIT(S120," #")</x:f>
        <x:v>Carol Cox</x:v>
      </x:c>
      <x:c r="U120" s="31" t="str">
        <x:v>13451458 2M</x:v>
      </x:c>
      <x:c r="V120" s="31" t="str">
        <x:f t="shared" si="28"/>
        <x:v>2M</x:v>
      </x:c>
      <x:c r="W120" s="31">
        <x:f t="shared" si="29"/>
        <x:v>13451458</x:v>
      </x:c>
      <x:c r="X120" s="31">
        <x:f t="shared" si="35"/>
        <x:v>1</x:v>
      </x:c>
      <x:c r="Y120" s="31"/>
      <x:c r="Z120" s="31"/>
      <x:c r="AA120" s="31"/>
      <x:c r="AB120" s="31"/>
      <x:c r="AC120" s="31" t="str">
        <x:f t="shared" si="23"/>
        <x:v>Carol</x:v>
      </x:c>
      <x:c r="AD120" s="31" t="str">
        <x:f t="shared" si="30"/>
        <x:v>C</x:v>
      </x:c>
      <x:c r="AE120" s="31" t="str">
        <x:f t="shared" si="24"/>
        <x:v>Cox</x:v>
      </x:c>
      <x:c r="AF120" s="31" cm="1">
        <x:f t="array" ref="AF120">SUM(--(" "=MID(AE120,_xlfn.SEQUENCE(1,LEN(AE120)),1)))+2</x:f>
        <x:v>2</x:v>
      </x:c>
      <x:c r="AG120" s="31" cm="1">
        <x:f t="array" ref="AG120">SUM(--($AG$9=MID(AC120,_xlfn.SEQUENCE(1,LEN(AC120)),1)))</x:f>
        <x:v>1</x:v>
      </x:c>
      <x:c r="AH120" s="31"/>
      <x:c r="AI120" s="31"/>
      <x:c r="AJ120" s="31"/>
      <x:c r="AK120" s="31"/>
      <x:c r="AL120" s="31" t="b">
        <x:f t="shared" si="25"/>
        <x:v>0</x:v>
      </x:c>
      <x:c r="AM120" s="31" t="b">
        <x:f>_xlfn.XLOOKUP(G120,'Birthday Case Assumptions'!$I$6:$I$371,'Birthday Case Assumptions'!$J$6:$J$371)="Yes"</x:f>
        <x:v>0</x:v>
      </x:c>
      <x:c r="AN120" s="31" t="b">
        <x:f t="shared" si="31"/>
        <x:v>0</x:v>
      </x:c>
      <x:c r="AO120" s="31">
        <x:f t="shared" si="32"/>
        <x:v>0</x:v>
      </x:c>
      <x:c r="AP120" s="31"/>
      <x:c r="AQ120" s="31"/>
      <x:c r="AR120" s="31"/>
      <x:c r="AS120" s="31"/>
      <x:c r="AT120" s="31"/>
      <x:c r="AU120" s="21">
        <x:v>45401</x:v>
      </x:c>
      <x:c r="AV120" s="31" t="str">
        <x:v>Yes</x:v>
      </x:c>
      <x:c r="AW120" s="31" cm="1">
        <x:f t="array" ref="AW120">IFERROR(_xlfn.XLOOKUP(AU120,_xlfn.ANCHORARRAY($M$11),_xlfn.ANCHORARRAY($N$11)),0)</x:f>
        <x:v>2</x:v>
      </x:c>
      <x:c r="AX120" s="31"/>
      <x:c r="AY120" s="21">
        <x:v>45562</x:v>
      </x:c>
      <x:c r="AZ120" s="31">
        <x:f t="shared" si="36"/>
        <x:v>5</x:v>
      </x:c>
      <x:c r="BA120" s="31">
        <x:f t="shared" si="33"/>
        <x:v>1</x:v>
      </x:c>
      <x:c r="BB120" s="31">
        <x:f t="shared" si="34"/>
        <x:v>35</x:v>
      </x:c>
    </x:row>
    <x:row r="121" spans="2:54" x14ac:dyDescent="0.35">
      <x:c r="B121" s="21">
        <x:v>37746</x:v>
      </x:c>
      <x:c r="C121" s="31">
        <x:f t="shared" si="19"/>
        <x:v>5</x:v>
      </x:c>
      <x:c r="D121" s="31">
        <x:f t="shared" si="20"/>
        <x:v>5</x:v>
      </x:c>
      <x:c r="E121" s="31">
        <x:f t="shared" si="21"/>
        <x:v>2003</x:v>
      </x:c>
      <x:c r="F121" s="31">
        <x:f t="shared" si="22"/>
        <x:v>2</x:v>
      </x:c>
      <x:c r="G121" s="21">
        <x:f t="shared" si="26"/>
        <x:v>45417</x:v>
      </x:c>
      <x:c r="H121" s="32">
        <x:f t="shared" si="27"/>
        <x:v>7546</x:v>
      </x:c>
      <x:c r="L121" s="25"/>
      <x:c r="M121" s="21">
        <x:v>45402</x:v>
      </x:c>
      <x:c r="N121" s="31">
        <x:v>4</x:v>
      </x:c>
      <x:c r="O121" s="31"/>
      <x:c r="P121" s="21">
        <x:v>45402</x:v>
      </x:c>
      <x:c r="Q121" s="31">
        <x:v>111</x:v>
      </x:c>
      <x:c r="R121" s="31"/>
      <x:c r="S121" s="31" t="str">
        <x:v>Albert Morales #13451461 1T</x:v>
      </x:c>
      <x:c r="T121" s="31" t="str" cm="1">
        <x:f t="array" ref="T121:U121">_xlfn.TEXTSPLIT(S121," #")</x:f>
        <x:v>Albert Morales</x:v>
      </x:c>
      <x:c r="U121" s="31" t="str">
        <x:v>13451461 1T</x:v>
      </x:c>
      <x:c r="V121" s="31" t="str">
        <x:f t="shared" si="28"/>
        <x:v>1T</x:v>
      </x:c>
      <x:c r="W121" s="31">
        <x:f t="shared" si="29"/>
        <x:v>13451461</x:v>
      </x:c>
      <x:c r="X121" s="31">
        <x:f t="shared" si="35"/>
        <x:v>0</x:v>
      </x:c>
      <x:c r="Y121" s="31"/>
      <x:c r="Z121" s="31"/>
      <x:c r="AA121" s="31"/>
      <x:c r="AB121" s="31"/>
      <x:c r="AC121" s="31" t="str">
        <x:f t="shared" si="23"/>
        <x:v>Albert</x:v>
      </x:c>
      <x:c r="AD121" s="31" t="str">
        <x:f t="shared" si="30"/>
        <x:v>A</x:v>
      </x:c>
      <x:c r="AE121" s="31" t="str">
        <x:f t="shared" si="24"/>
        <x:v>Morales</x:v>
      </x:c>
      <x:c r="AF121" s="31" cm="1">
        <x:f t="array" ref="AF121">SUM(--(" "=MID(AE121,_xlfn.SEQUENCE(1,LEN(AE121)),1)))+2</x:f>
        <x:v>2</x:v>
      </x:c>
      <x:c r="AG121" s="31" cm="1">
        <x:f t="array" ref="AG121">SUM(--($AG$9=MID(AC121,_xlfn.SEQUENCE(1,LEN(AC121)),1)))</x:f>
        <x:v>1</x:v>
      </x:c>
      <x:c r="AH121" s="31"/>
      <x:c r="AI121" s="31"/>
      <x:c r="AJ121" s="31"/>
      <x:c r="AK121" s="31"/>
      <x:c r="AL121" s="31" t="b">
        <x:f t="shared" si="25"/>
        <x:v>0</x:v>
      </x:c>
      <x:c r="AM121" s="31" t="b">
        <x:f>_xlfn.XLOOKUP(G121,'Birthday Case Assumptions'!$I$6:$I$371,'Birthday Case Assumptions'!$J$6:$J$371)="Yes"</x:f>
        <x:v>0</x:v>
      </x:c>
      <x:c r="AN121" s="31" t="b">
        <x:f t="shared" si="31"/>
        <x:v>0</x:v>
      </x:c>
      <x:c r="AO121" s="31">
        <x:f t="shared" si="32"/>
        <x:v>0</x:v>
      </x:c>
      <x:c r="AP121" s="31"/>
      <x:c r="AQ121" s="31"/>
      <x:c r="AR121" s="31"/>
      <x:c r="AS121" s="31"/>
      <x:c r="AT121" s="31"/>
      <x:c r="AU121" s="21">
        <x:v>45402</x:v>
      </x:c>
      <x:c r="AV121" s="31" t="str">
        <x:v>No</x:v>
      </x:c>
      <x:c r="AW121" s="31" cm="1">
        <x:f t="array" ref="AW121">IFERROR(_xlfn.XLOOKUP(AU121,_xlfn.ANCHORARRAY($M$11),_xlfn.ANCHORARRAY($N$11)),0)</x:f>
        <x:v>4</x:v>
      </x:c>
      <x:c r="AX121" s="31"/>
      <x:c r="AY121" s="21">
        <x:v>45565</x:v>
      </x:c>
      <x:c r="AZ121" s="31">
        <x:f t="shared" si="36"/>
        <x:v>5</x:v>
      </x:c>
      <x:c r="BA121" s="31">
        <x:f t="shared" si="33"/>
        <x:v>1</x:v>
      </x:c>
      <x:c r="BB121" s="31">
        <x:f t="shared" si="34"/>
        <x:v>35</x:v>
      </x:c>
    </x:row>
    <x:row r="122" spans="2:54" x14ac:dyDescent="0.35">
      <x:c r="B122" s="21">
        <x:v>38155</x:v>
      </x:c>
      <x:c r="C122" s="31">
        <x:f t="shared" si="19"/>
        <x:v>17</x:v>
      </x:c>
      <x:c r="D122" s="31">
        <x:f t="shared" si="20"/>
        <x:v>6</x:v>
      </x:c>
      <x:c r="E122" s="31">
        <x:f t="shared" si="21"/>
        <x:v>2004</x:v>
      </x:c>
      <x:c r="F122" s="31">
        <x:f t="shared" si="22"/>
        <x:v>5</x:v>
      </x:c>
      <x:c r="G122" s="21">
        <x:f t="shared" si="26"/>
        <x:v>45460</x:v>
      </x:c>
      <x:c r="H122" s="32">
        <x:f t="shared" si="27"/>
        <x:v>7137</x:v>
      </x:c>
      <x:c r="L122" s="25"/>
      <x:c r="M122" s="21">
        <x:v>45403</x:v>
      </x:c>
      <x:c r="N122" s="31">
        <x:v>4</x:v>
      </x:c>
      <x:c r="O122" s="31"/>
      <x:c r="P122" s="21">
        <x:v>45403</x:v>
      </x:c>
      <x:c r="Q122" s="31">
        <x:v>112</x:v>
      </x:c>
      <x:c r="R122" s="31"/>
      <x:c r="S122" s="31" t="str">
        <x:v>Liao Qiang #13451462 2W</x:v>
      </x:c>
      <x:c r="T122" s="31" t="str" cm="1">
        <x:f t="array" ref="T122:U122">_xlfn.TEXTSPLIT(S122," #")</x:f>
        <x:v>Liao Qiang</x:v>
      </x:c>
      <x:c r="U122" s="31" t="str">
        <x:v>13451462 2W</x:v>
      </x:c>
      <x:c r="V122" s="31" t="str">
        <x:f t="shared" si="28"/>
        <x:v>2W</x:v>
      </x:c>
      <x:c r="W122" s="31">
        <x:f t="shared" si="29"/>
        <x:v>13451462</x:v>
      </x:c>
      <x:c r="X122" s="31">
        <x:f t="shared" si="35"/>
        <x:v>1</x:v>
      </x:c>
      <x:c r="Y122" s="31"/>
      <x:c r="Z122" s="31"/>
      <x:c r="AA122" s="31"/>
      <x:c r="AB122" s="31"/>
      <x:c r="AC122" s="31" t="str">
        <x:f t="shared" si="23"/>
        <x:v>Liao</x:v>
      </x:c>
      <x:c r="AD122" s="31" t="str">
        <x:f t="shared" si="30"/>
        <x:v>L</x:v>
      </x:c>
      <x:c r="AE122" s="31" t="str">
        <x:f t="shared" si="24"/>
        <x:v>Qiang</x:v>
      </x:c>
      <x:c r="AF122" s="31" cm="1">
        <x:f t="array" ref="AF122">SUM(--(" "=MID(AE122,_xlfn.SEQUENCE(1,LEN(AE122)),1)))+2</x:f>
        <x:v>2</x:v>
      </x:c>
      <x:c r="AG122" s="31" cm="1">
        <x:f t="array" ref="AG122">SUM(--($AG$9=MID(AC122,_xlfn.SEQUENCE(1,LEN(AC122)),1)))</x:f>
        <x:v>1</x:v>
      </x:c>
      <x:c r="AH122" s="31"/>
      <x:c r="AI122" s="31"/>
      <x:c r="AJ122" s="31"/>
      <x:c r="AK122" s="31"/>
      <x:c r="AL122" s="31" t="b">
        <x:f t="shared" si="25"/>
        <x:v>1</x:v>
      </x:c>
      <x:c r="AM122" s="31" t="b">
        <x:f>_xlfn.XLOOKUP(G122,'Birthday Case Assumptions'!$I$6:$I$371,'Birthday Case Assumptions'!$J$6:$J$371)="Yes"</x:f>
        <x:v>0</x:v>
      </x:c>
      <x:c r="AN122" s="31" t="b">
        <x:f t="shared" si="31"/>
        <x:v>0</x:v>
      </x:c>
      <x:c r="AO122" s="31">
        <x:f t="shared" si="32"/>
        <x:v>0</x:v>
      </x:c>
      <x:c r="AP122" s="31"/>
      <x:c r="AQ122" s="31"/>
      <x:c r="AR122" s="31"/>
      <x:c r="AS122" s="31"/>
      <x:c r="AT122" s="31"/>
      <x:c r="AU122" s="21">
        <x:v>45403</x:v>
      </x:c>
      <x:c r="AV122" s="31" t="str">
        <x:v>No</x:v>
      </x:c>
      <x:c r="AW122" s="31" cm="1">
        <x:f t="array" ref="AW122">IFERROR(_xlfn.XLOOKUP(AU122,_xlfn.ANCHORARRAY($M$11),_xlfn.ANCHORARRAY($N$11)),0)</x:f>
        <x:v>4</x:v>
      </x:c>
      <x:c r="AX122" s="31"/>
      <x:c r="AY122" s="21">
        <x:v>45566</x:v>
      </x:c>
      <x:c r="AZ122" s="31">
        <x:f t="shared" si="36"/>
        <x:v>2</x:v>
      </x:c>
      <x:c r="BA122" s="31">
        <x:f t="shared" si="33"/>
        <x:v>1</x:v>
      </x:c>
      <x:c r="BB122" s="31">
        <x:f t="shared" si="34"/>
        <x:v>26</x:v>
      </x:c>
    </x:row>
    <x:row r="123" spans="2:54" x14ac:dyDescent="0.35">
      <x:c r="B123" s="21">
        <x:v>38200</x:v>
      </x:c>
      <x:c r="C123" s="31">
        <x:f t="shared" si="19"/>
        <x:v>1</x:v>
      </x:c>
      <x:c r="D123" s="31">
        <x:f t="shared" si="20"/>
        <x:v>8</x:v>
      </x:c>
      <x:c r="E123" s="31">
        <x:f t="shared" si="21"/>
        <x:v>2004</x:v>
      </x:c>
      <x:c r="F123" s="31">
        <x:f t="shared" si="22"/>
        <x:v>1</x:v>
      </x:c>
      <x:c r="G123" s="21">
        <x:f t="shared" si="26"/>
        <x:v>45505</x:v>
      </x:c>
      <x:c r="H123" s="32">
        <x:f t="shared" si="27"/>
        <x:v>7092</x:v>
      </x:c>
      <x:c r="L123" s="25"/>
      <x:c r="M123" s="21">
        <x:v>45404</x:v>
      </x:c>
      <x:c r="N123" s="31">
        <x:v>4</x:v>
      </x:c>
      <x:c r="O123" s="31"/>
      <x:c r="P123" s="21">
        <x:v>45404</x:v>
      </x:c>
      <x:c r="Q123" s="31">
        <x:v>113</x:v>
      </x:c>
      <x:c r="R123" s="31"/>
      <x:c r="S123" s="31" t="str">
        <x:v>Jin Xiaofeng #13451463 2R</x:v>
      </x:c>
      <x:c r="T123" s="31" t="str" cm="1">
        <x:f t="array" ref="T123:U123">_xlfn.TEXTSPLIT(S123," #")</x:f>
        <x:v>Jin Xiaofeng</x:v>
      </x:c>
      <x:c r="U123" s="31" t="str">
        <x:v>13451463 2R</x:v>
      </x:c>
      <x:c r="V123" s="31" t="str">
        <x:f t="shared" si="28"/>
        <x:v>2R</x:v>
      </x:c>
      <x:c r="W123" s="31">
        <x:f t="shared" si="29"/>
        <x:v>13451463</x:v>
      </x:c>
      <x:c r="X123" s="31">
        <x:f t="shared" si="35"/>
        <x:v>2</x:v>
      </x:c>
      <x:c r="Y123" s="31"/>
      <x:c r="Z123" s="31"/>
      <x:c r="AA123" s="31"/>
      <x:c r="AB123" s="31"/>
      <x:c r="AC123" s="31" t="str">
        <x:f t="shared" si="23"/>
        <x:v>Jin</x:v>
      </x:c>
      <x:c r="AD123" s="31" t="str">
        <x:f t="shared" si="30"/>
        <x:v>J</x:v>
      </x:c>
      <x:c r="AE123" s="31" t="str">
        <x:f t="shared" si="24"/>
        <x:v>Xiaofeng</x:v>
      </x:c>
      <x:c r="AF123" s="31" cm="1">
        <x:f t="array" ref="AF123">SUM(--(" "=MID(AE123,_xlfn.SEQUENCE(1,LEN(AE123)),1)))+2</x:f>
        <x:v>2</x:v>
      </x:c>
      <x:c r="AG123" s="31" cm="1">
        <x:f t="array" ref="AG123">SUM(--($AG$9=MID(AC123,_xlfn.SEQUENCE(1,LEN(AC123)),1)))</x:f>
        <x:v>0</x:v>
      </x:c>
      <x:c r="AH123" s="31"/>
      <x:c r="AI123" s="31"/>
      <x:c r="AJ123" s="31"/>
      <x:c r="AK123" s="31"/>
      <x:c r="AL123" s="31" t="b">
        <x:f t="shared" si="25"/>
        <x:v>0</x:v>
      </x:c>
      <x:c r="AM123" s="31" t="b">
        <x:f>_xlfn.XLOOKUP(G123,'Birthday Case Assumptions'!$I$6:$I$371,'Birthday Case Assumptions'!$J$6:$J$371)="Yes"</x:f>
        <x:v>0</x:v>
      </x:c>
      <x:c r="AN123" s="31" t="b">
        <x:f t="shared" si="31"/>
        <x:v>0</x:v>
      </x:c>
      <x:c r="AO123" s="31">
        <x:f t="shared" si="32"/>
        <x:v>0</x:v>
      </x:c>
      <x:c r="AP123" s="31"/>
      <x:c r="AQ123" s="31"/>
      <x:c r="AR123" s="31"/>
      <x:c r="AS123" s="31"/>
      <x:c r="AT123" s="31"/>
      <x:c r="AU123" s="21">
        <x:v>45404</x:v>
      </x:c>
      <x:c r="AV123" s="31" t="str">
        <x:v>Yes</x:v>
      </x:c>
      <x:c r="AW123" s="31" cm="1">
        <x:f t="array" ref="AW123">IFERROR(_xlfn.XLOOKUP(AU123,_xlfn.ANCHORARRAY($M$11),_xlfn.ANCHORARRAY($N$11)),0)</x:f>
        <x:v>4</x:v>
      </x:c>
      <x:c r="AX123" s="31"/>
      <x:c r="AY123" s="21">
        <x:v>45567</x:v>
      </x:c>
      <x:c r="AZ123" s="31">
        <x:f t="shared" si="36"/>
        <x:v>3</x:v>
      </x:c>
      <x:c r="BA123" s="31">
        <x:f t="shared" si="33"/>
        <x:v>1</x:v>
      </x:c>
      <x:c r="BB123" s="31">
        <x:f t="shared" si="34"/>
        <x:v>29</x:v>
      </x:c>
    </x:row>
    <x:row r="124" spans="2:54" x14ac:dyDescent="0.35">
      <x:c r="B124" s="21">
        <x:v>37612</x:v>
      </x:c>
      <x:c r="C124" s="31">
        <x:f t="shared" si="19"/>
        <x:v>22</x:v>
      </x:c>
      <x:c r="D124" s="31">
        <x:f t="shared" si="20"/>
        <x:v>12</x:v>
      </x:c>
      <x:c r="E124" s="31">
        <x:f t="shared" si="21"/>
        <x:v>2002</x:v>
      </x:c>
      <x:c r="F124" s="31">
        <x:f t="shared" si="22"/>
        <x:v>1</x:v>
      </x:c>
      <x:c r="G124" s="21">
        <x:f t="shared" si="26"/>
        <x:v>45648</x:v>
      </x:c>
      <x:c r="H124" s="32">
        <x:f t="shared" si="27"/>
        <x:v>7680</x:v>
      </x:c>
      <x:c r="L124" s="25"/>
      <x:c r="M124" s="21">
        <x:v>45405</x:v>
      </x:c>
      <x:c r="N124" s="31">
        <x:v>4</x:v>
      </x:c>
      <x:c r="O124" s="31"/>
      <x:c r="P124" s="21">
        <x:v>45405</x:v>
      </x:c>
      <x:c r="Q124" s="31">
        <x:v>114</x:v>
      </x:c>
      <x:c r="R124" s="31"/>
      <x:c r="S124" s="31" t="str">
        <x:v>Cai Xiaoping #13451465 2W</x:v>
      </x:c>
      <x:c r="T124" s="31" t="str" cm="1">
        <x:f t="array" ref="T124:U124">_xlfn.TEXTSPLIT(S124," #")</x:f>
        <x:v>Cai Xiaoping</x:v>
      </x:c>
      <x:c r="U124" s="31" t="str">
        <x:v>13451465 2W</x:v>
      </x:c>
      <x:c r="V124" s="31" t="str">
        <x:f t="shared" si="28"/>
        <x:v>2W</x:v>
      </x:c>
      <x:c r="W124" s="31">
        <x:f t="shared" si="29"/>
        <x:v>13451465</x:v>
      </x:c>
      <x:c r="X124" s="31">
        <x:f t="shared" si="35"/>
        <x:v>0</x:v>
      </x:c>
      <x:c r="Y124" s="31"/>
      <x:c r="Z124" s="31"/>
      <x:c r="AA124" s="31"/>
      <x:c r="AB124" s="31"/>
      <x:c r="AC124" s="31" t="str">
        <x:f t="shared" si="23"/>
        <x:v>Cai</x:v>
      </x:c>
      <x:c r="AD124" s="31" t="str">
        <x:f t="shared" si="30"/>
        <x:v>C</x:v>
      </x:c>
      <x:c r="AE124" s="31" t="str">
        <x:f t="shared" si="24"/>
        <x:v>Xiaoping</x:v>
      </x:c>
      <x:c r="AF124" s="31" cm="1">
        <x:f t="array" ref="AF124">SUM(--(" "=MID(AE124,_xlfn.SEQUENCE(1,LEN(AE124)),1)))+2</x:f>
        <x:v>2</x:v>
      </x:c>
      <x:c r="AG124" s="31" cm="1">
        <x:f t="array" ref="AG124">SUM(--($AG$9=MID(AC124,_xlfn.SEQUENCE(1,LEN(AC124)),1)))</x:f>
        <x:v>1</x:v>
      </x:c>
      <x:c r="AH124" s="31"/>
      <x:c r="AI124" s="31"/>
      <x:c r="AJ124" s="31"/>
      <x:c r="AK124" s="31"/>
      <x:c r="AL124" s="31" t="b">
        <x:f t="shared" si="25"/>
        <x:v>0</x:v>
      </x:c>
      <x:c r="AM124" s="31" t="b">
        <x:f>_xlfn.XLOOKUP(G124,'Birthday Case Assumptions'!$I$6:$I$371,'Birthday Case Assumptions'!$J$6:$J$371)="Yes"</x:f>
        <x:v>0</x:v>
      </x:c>
      <x:c r="AN124" s="31" t="b">
        <x:f t="shared" si="31"/>
        <x:v>0</x:v>
      </x:c>
      <x:c r="AO124" s="31">
        <x:f t="shared" si="32"/>
        <x:v>0</x:v>
      </x:c>
      <x:c r="AP124" s="31"/>
      <x:c r="AQ124" s="31"/>
      <x:c r="AR124" s="31"/>
      <x:c r="AS124" s="31"/>
      <x:c r="AT124" s="31"/>
      <x:c r="AU124" s="21">
        <x:v>45405</x:v>
      </x:c>
      <x:c r="AV124" s="31" t="str">
        <x:v>Yes</x:v>
      </x:c>
      <x:c r="AW124" s="31" cm="1">
        <x:f t="array" ref="AW124">IFERROR(_xlfn.XLOOKUP(AU124,_xlfn.ANCHORARRAY($M$11),_xlfn.ANCHORARRAY($N$11)),0)</x:f>
        <x:v>4</x:v>
      </x:c>
      <x:c r="AX124" s="31"/>
      <x:c r="AY124" s="21">
        <x:v>45568</x:v>
      </x:c>
      <x:c r="AZ124" s="31">
        <x:f t="shared" si="36"/>
        <x:v>3</x:v>
      </x:c>
      <x:c r="BA124" s="31">
        <x:f t="shared" si="33"/>
        <x:v>1</x:v>
      </x:c>
      <x:c r="BB124" s="31">
        <x:f t="shared" si="34"/>
        <x:v>29</x:v>
      </x:c>
    </x:row>
    <x:row r="125" spans="2:54" x14ac:dyDescent="0.35">
      <x:c r="B125" s="21">
        <x:v>37331</x:v>
      </x:c>
      <x:c r="C125" s="31">
        <x:f t="shared" si="19"/>
        <x:v>16</x:v>
      </x:c>
      <x:c r="D125" s="31">
        <x:f t="shared" si="20"/>
        <x:v>3</x:v>
      </x:c>
      <x:c r="E125" s="31">
        <x:f t="shared" si="21"/>
        <x:v>2002</x:v>
      </x:c>
      <x:c r="F125" s="31">
        <x:f t="shared" si="22"/>
        <x:v>7</x:v>
      </x:c>
      <x:c r="G125" s="21">
        <x:f t="shared" si="26"/>
        <x:v>45367</x:v>
      </x:c>
      <x:c r="H125" s="32">
        <x:f t="shared" si="27"/>
        <x:v>7961</x:v>
      </x:c>
      <x:c r="L125" s="25"/>
      <x:c r="M125" s="21">
        <x:v>45406</x:v>
      </x:c>
      <x:c r="N125" s="31">
        <x:v>2</x:v>
      </x:c>
      <x:c r="O125" s="31"/>
      <x:c r="P125" s="21">
        <x:v>45406</x:v>
      </x:c>
      <x:c r="Q125" s="31">
        <x:v>115</x:v>
      </x:c>
      <x:c r="R125" s="31"/>
      <x:c r="S125" s="31" t="str">
        <x:v>Luo Xiaoyu #13451466 3W</x:v>
      </x:c>
      <x:c r="T125" s="31" t="str" cm="1">
        <x:f t="array" ref="T125:U125">_xlfn.TEXTSPLIT(S125," #")</x:f>
        <x:v>Luo Xiaoyu</x:v>
      </x:c>
      <x:c r="U125" s="31" t="str">
        <x:v>13451466 3W</x:v>
      </x:c>
      <x:c r="V125" s="31" t="str">
        <x:f t="shared" si="28"/>
        <x:v>3W</x:v>
      </x:c>
      <x:c r="W125" s="31">
        <x:f t="shared" si="29"/>
        <x:v>13451466</x:v>
      </x:c>
      <x:c r="X125" s="31">
        <x:f t="shared" si="35"/>
        <x:v>1</x:v>
      </x:c>
      <x:c r="Y125" s="31"/>
      <x:c r="Z125" s="31"/>
      <x:c r="AA125" s="31"/>
      <x:c r="AB125" s="31"/>
      <x:c r="AC125" s="31" t="str">
        <x:f t="shared" si="23"/>
        <x:v>Luo</x:v>
      </x:c>
      <x:c r="AD125" s="31" t="str">
        <x:f t="shared" si="30"/>
        <x:v>L</x:v>
      </x:c>
      <x:c r="AE125" s="31" t="str">
        <x:f t="shared" si="24"/>
        <x:v>Xiaoyu</x:v>
      </x:c>
      <x:c r="AF125" s="31" cm="1">
        <x:f t="array" ref="AF125">SUM(--(" "=MID(AE125,_xlfn.SEQUENCE(1,LEN(AE125)),1)))+2</x:f>
        <x:v>2</x:v>
      </x:c>
      <x:c r="AG125" s="31" cm="1">
        <x:f t="array" ref="AG125">SUM(--($AG$9=MID(AC125,_xlfn.SEQUENCE(1,LEN(AC125)),1)))</x:f>
        <x:v>0</x:v>
      </x:c>
      <x:c r="AH125" s="31"/>
      <x:c r="AI125" s="31"/>
      <x:c r="AJ125" s="31"/>
      <x:c r="AK125" s="31"/>
      <x:c r="AL125" s="31" t="b">
        <x:f t="shared" si="25"/>
        <x:v>0</x:v>
      </x:c>
      <x:c r="AM125" s="31" t="b">
        <x:f>_xlfn.XLOOKUP(G125,'Birthday Case Assumptions'!$I$6:$I$371,'Birthday Case Assumptions'!$J$6:$J$371)="Yes"</x:f>
        <x:v>0</x:v>
      </x:c>
      <x:c r="AN125" s="31" t="b">
        <x:f t="shared" si="31"/>
        <x:v>0</x:v>
      </x:c>
      <x:c r="AO125" s="31">
        <x:f t="shared" si="32"/>
        <x:v>0</x:v>
      </x:c>
      <x:c r="AP125" s="31"/>
      <x:c r="AQ125" s="31"/>
      <x:c r="AR125" s="31"/>
      <x:c r="AS125" s="31"/>
      <x:c r="AT125" s="31"/>
      <x:c r="AU125" s="21">
        <x:v>45406</x:v>
      </x:c>
      <x:c r="AV125" s="31" t="str">
        <x:v>Yes</x:v>
      </x:c>
      <x:c r="AW125" s="31" cm="1">
        <x:f t="array" ref="AW125">IFERROR(_xlfn.XLOOKUP(AU125,_xlfn.ANCHORARRAY($M$11),_xlfn.ANCHORARRAY($N$11)),0)</x:f>
        <x:v>2</x:v>
      </x:c>
      <x:c r="AX125" s="31"/>
      <x:c r="AY125" s="21">
        <x:v>45569</x:v>
      </x:c>
      <x:c r="AZ125" s="31">
        <x:f t="shared" si="36"/>
        <x:v>12</x:v>
      </x:c>
      <x:c r="BA125" s="31">
        <x:f t="shared" si="33"/>
        <x:v>1</x:v>
      </x:c>
      <x:c r="BB125" s="31">
        <x:f t="shared" si="34"/>
        <x:v>56</x:v>
      </x:c>
    </x:row>
    <x:row r="126" spans="2:54" x14ac:dyDescent="0.35">
      <x:c r="B126" s="21">
        <x:v>38221</x:v>
      </x:c>
      <x:c r="C126" s="31">
        <x:f t="shared" si="19"/>
        <x:v>22</x:v>
      </x:c>
      <x:c r="D126" s="31">
        <x:f t="shared" si="20"/>
        <x:v>8</x:v>
      </x:c>
      <x:c r="E126" s="31">
        <x:f t="shared" si="21"/>
        <x:v>2004</x:v>
      </x:c>
      <x:c r="F126" s="31">
        <x:f t="shared" si="22"/>
        <x:v>1</x:v>
      </x:c>
      <x:c r="G126" s="21">
        <x:f t="shared" si="26"/>
        <x:v>45526</x:v>
      </x:c>
      <x:c r="H126" s="32">
        <x:f t="shared" si="27"/>
        <x:v>7071</x:v>
      </x:c>
      <x:c r="L126" s="25"/>
      <x:c r="M126" s="21">
        <x:v>45407</x:v>
      </x:c>
      <x:c r="N126" s="31">
        <x:v>1</x:v>
      </x:c>
      <x:c r="O126" s="31"/>
      <x:c r="P126" s="21">
        <x:v>45407</x:v>
      </x:c>
      <x:c r="Q126" s="31">
        <x:v>116</x:v>
      </x:c>
      <x:c r="R126" s="31"/>
      <x:c r="S126" s="31" t="str">
        <x:v>Lai Nushi #13451469 3M</x:v>
      </x:c>
      <x:c r="T126" s="31" t="str" cm="1">
        <x:f t="array" ref="T126:U126">_xlfn.TEXTSPLIT(S126," #")</x:f>
        <x:v>Lai Nushi</x:v>
      </x:c>
      <x:c r="U126" s="31" t="str">
        <x:v>13451469 3M</x:v>
      </x:c>
      <x:c r="V126" s="31" t="str">
        <x:f t="shared" si="28"/>
        <x:v>3M</x:v>
      </x:c>
      <x:c r="W126" s="31">
        <x:f t="shared" si="29"/>
        <x:v>13451469</x:v>
      </x:c>
      <x:c r="X126" s="31">
        <x:f t="shared" si="35"/>
        <x:v>0</x:v>
      </x:c>
      <x:c r="Y126" s="31"/>
      <x:c r="Z126" s="31"/>
      <x:c r="AA126" s="31"/>
      <x:c r="AB126" s="31"/>
      <x:c r="AC126" s="31" t="str">
        <x:f t="shared" si="23"/>
        <x:v>Lai</x:v>
      </x:c>
      <x:c r="AD126" s="31" t="str">
        <x:f t="shared" si="30"/>
        <x:v>L</x:v>
      </x:c>
      <x:c r="AE126" s="31" t="str">
        <x:f t="shared" si="24"/>
        <x:v>Nushi</x:v>
      </x:c>
      <x:c r="AF126" s="31" cm="1">
        <x:f t="array" ref="AF126">SUM(--(" "=MID(AE126,_xlfn.SEQUENCE(1,LEN(AE126)),1)))+2</x:f>
        <x:v>2</x:v>
      </x:c>
      <x:c r="AG126" s="31" cm="1">
        <x:f t="array" ref="AG126">SUM(--($AG$9=MID(AC126,_xlfn.SEQUENCE(1,LEN(AC126)),1)))</x:f>
        <x:v>1</x:v>
      </x:c>
      <x:c r="AH126" s="31"/>
      <x:c r="AI126" s="31"/>
      <x:c r="AJ126" s="31"/>
      <x:c r="AK126" s="31"/>
      <x:c r="AL126" s="31" t="b">
        <x:f t="shared" si="25"/>
        <x:v>0</x:v>
      </x:c>
      <x:c r="AM126" s="31" t="b">
        <x:f>_xlfn.XLOOKUP(G126,'Birthday Case Assumptions'!$I$6:$I$371,'Birthday Case Assumptions'!$J$6:$J$371)="Yes"</x:f>
        <x:v>1</x:v>
      </x:c>
      <x:c r="AN126" s="31" t="b">
        <x:f t="shared" si="31"/>
        <x:v>0</x:v>
      </x:c>
      <x:c r="AO126" s="31">
        <x:f t="shared" si="32"/>
        <x:v>0</x:v>
      </x:c>
      <x:c r="AP126" s="31"/>
      <x:c r="AQ126" s="31"/>
      <x:c r="AR126" s="31"/>
      <x:c r="AS126" s="31"/>
      <x:c r="AT126" s="31"/>
      <x:c r="AU126" s="21">
        <x:v>45407</x:v>
      </x:c>
      <x:c r="AV126" s="31" t="str">
        <x:v>Yes</x:v>
      </x:c>
      <x:c r="AW126" s="31" cm="1">
        <x:f t="array" ref="AW126">IFERROR(_xlfn.XLOOKUP(AU126,_xlfn.ANCHORARRAY($M$11),_xlfn.ANCHORARRAY($N$11)),0)</x:f>
        <x:v>1</x:v>
      </x:c>
      <x:c r="AX126" s="31"/>
      <x:c r="AY126" s="21">
        <x:v>45572</x:v>
      </x:c>
      <x:c r="AZ126" s="31">
        <x:f t="shared" si="36"/>
        <x:v>7</x:v>
      </x:c>
      <x:c r="BA126" s="31">
        <x:f t="shared" si="33"/>
        <x:v>1</x:v>
      </x:c>
      <x:c r="BB126" s="31">
        <x:f t="shared" si="34"/>
        <x:v>41</x:v>
      </x:c>
    </x:row>
    <x:row r="127" spans="2:54" x14ac:dyDescent="0.35">
      <x:c r="B127" s="21">
        <x:v>36913</x:v>
      </x:c>
      <x:c r="C127" s="31">
        <x:f t="shared" si="19"/>
        <x:v>22</x:v>
      </x:c>
      <x:c r="D127" s="31">
        <x:f t="shared" si="20"/>
        <x:v>1</x:v>
      </x:c>
      <x:c r="E127" s="31">
        <x:f t="shared" si="21"/>
        <x:v>2001</x:v>
      </x:c>
      <x:c r="F127" s="31">
        <x:f t="shared" si="22"/>
        <x:v>2</x:v>
      </x:c>
      <x:c r="G127" s="21">
        <x:f t="shared" si="26"/>
        <x:v>45313</x:v>
      </x:c>
      <x:c r="H127" s="32">
        <x:f t="shared" si="27"/>
        <x:v>8379</x:v>
      </x:c>
      <x:c r="L127" s="25"/>
      <x:c r="M127" s="21">
        <x:v>45408</x:v>
      </x:c>
      <x:c r="N127" s="31">
        <x:v>6</x:v>
      </x:c>
      <x:c r="O127" s="31"/>
      <x:c r="P127" s="21">
        <x:v>45408</x:v>
      </x:c>
      <x:c r="Q127" s="31">
        <x:v>117</x:v>
      </x:c>
      <x:c r="R127" s="31"/>
      <x:c r="S127" s="31" t="str">
        <x:v>Pamela Stewart #13451472 2T</x:v>
      </x:c>
      <x:c r="T127" s="31" t="str" cm="1">
        <x:f t="array" ref="T127:U127">_xlfn.TEXTSPLIT(S127," #")</x:f>
        <x:v>Pamela Stewart</x:v>
      </x:c>
      <x:c r="U127" s="31" t="str">
        <x:v>13451472 2T</x:v>
      </x:c>
      <x:c r="V127" s="31" t="str">
        <x:f t="shared" si="28"/>
        <x:v>2T</x:v>
      </x:c>
      <x:c r="W127" s="31">
        <x:f t="shared" si="29"/>
        <x:v>13451472</x:v>
      </x:c>
      <x:c r="X127" s="31">
        <x:f t="shared" si="35"/>
        <x:v>0</x:v>
      </x:c>
      <x:c r="Y127" s="31"/>
      <x:c r="Z127" s="31"/>
      <x:c r="AA127" s="31"/>
      <x:c r="AB127" s="31"/>
      <x:c r="AC127" s="31" t="str">
        <x:f t="shared" si="23"/>
        <x:v>Pamela</x:v>
      </x:c>
      <x:c r="AD127" s="31" t="str">
        <x:f t="shared" si="30"/>
        <x:v>P</x:v>
      </x:c>
      <x:c r="AE127" s="31" t="str">
        <x:f t="shared" si="24"/>
        <x:v>Stewart</x:v>
      </x:c>
      <x:c r="AF127" s="31" cm="1">
        <x:f t="array" ref="AF127">SUM(--(" "=MID(AE127,_xlfn.SEQUENCE(1,LEN(AE127)),1)))+2</x:f>
        <x:v>2</x:v>
      </x:c>
      <x:c r="AG127" s="31" cm="1">
        <x:f t="array" ref="AG127">SUM(--($AG$9=MID(AC127,_xlfn.SEQUENCE(1,LEN(AC127)),1)))</x:f>
        <x:v>2</x:v>
      </x:c>
      <x:c r="AH127" s="31"/>
      <x:c r="AI127" s="31"/>
      <x:c r="AJ127" s="31"/>
      <x:c r="AK127" s="31"/>
      <x:c r="AL127" s="31" t="b">
        <x:f t="shared" si="25"/>
        <x:v>1</x:v>
      </x:c>
      <x:c r="AM127" s="31" t="b">
        <x:f>_xlfn.XLOOKUP(G127,'Birthday Case Assumptions'!$I$6:$I$371,'Birthday Case Assumptions'!$J$6:$J$371)="Yes"</x:f>
        <x:v>1</x:v>
      </x:c>
      <x:c r="AN127" s="31" t="b">
        <x:f t="shared" si="31"/>
        <x:v>0</x:v>
      </x:c>
      <x:c r="AO127" s="31">
        <x:f t="shared" si="32"/>
        <x:v>0</x:v>
      </x:c>
      <x:c r="AP127" s="31"/>
      <x:c r="AQ127" s="31"/>
      <x:c r="AR127" s="31"/>
      <x:c r="AS127" s="31"/>
      <x:c r="AT127" s="31"/>
      <x:c r="AU127" s="21">
        <x:v>45408</x:v>
      </x:c>
      <x:c r="AV127" s="31" t="str">
        <x:v>Yes</x:v>
      </x:c>
      <x:c r="AW127" s="31" cm="1">
        <x:f t="array" ref="AW127">IFERROR(_xlfn.XLOOKUP(AU127,_xlfn.ANCHORARRAY($M$11),_xlfn.ANCHORARRAY($N$11)),0)</x:f>
        <x:v>6</x:v>
      </x:c>
      <x:c r="AX127" s="31"/>
      <x:c r="AY127" s="21">
        <x:v>45573</x:v>
      </x:c>
      <x:c r="AZ127" s="31">
        <x:f t="shared" si="36"/>
        <x:v>4</x:v>
      </x:c>
      <x:c r="BA127" s="31">
        <x:f t="shared" si="33"/>
        <x:v>1</x:v>
      </x:c>
      <x:c r="BB127" s="31">
        <x:f t="shared" si="34"/>
        <x:v>32</x:v>
      </x:c>
    </x:row>
    <x:row r="128" spans="2:54" x14ac:dyDescent="0.35">
      <x:c r="B128" s="21">
        <x:v>38235</x:v>
      </x:c>
      <x:c r="C128" s="31">
        <x:f t="shared" si="19"/>
        <x:v>5</x:v>
      </x:c>
      <x:c r="D128" s="31">
        <x:f t="shared" si="20"/>
        <x:v>9</x:v>
      </x:c>
      <x:c r="E128" s="31">
        <x:f t="shared" si="21"/>
        <x:v>2004</x:v>
      </x:c>
      <x:c r="F128" s="31">
        <x:f t="shared" si="22"/>
        <x:v>1</x:v>
      </x:c>
      <x:c r="G128" s="21">
        <x:f t="shared" si="26"/>
        <x:v>45540</x:v>
      </x:c>
      <x:c r="H128" s="32">
        <x:f t="shared" si="27"/>
        <x:v>7057</x:v>
      </x:c>
      <x:c r="L128" s="25"/>
      <x:c r="M128" s="21">
        <x:v>45409</x:v>
      </x:c>
      <x:c r="N128" s="31">
        <x:v>5</x:v>
      </x:c>
      <x:c r="O128" s="31"/>
      <x:c r="P128" s="21">
        <x:v>45409</x:v>
      </x:c>
      <x:c r="Q128" s="31">
        <x:v>118</x:v>
      </x:c>
      <x:c r="R128" s="31"/>
      <x:c r="S128" s="31" t="str">
        <x:v>Nouf Al-Qahtani #13451473 3M</x:v>
      </x:c>
      <x:c r="T128" s="31" t="str" cm="1">
        <x:f t="array" ref="T128:U128">_xlfn.TEXTSPLIT(S128," #")</x:f>
        <x:v>Nouf Al-Qahtani</x:v>
      </x:c>
      <x:c r="U128" s="31" t="str">
        <x:v>13451473 3M</x:v>
      </x:c>
      <x:c r="V128" s="31" t="str">
        <x:f t="shared" si="28"/>
        <x:v>3M</x:v>
      </x:c>
      <x:c r="W128" s="31">
        <x:f t="shared" si="29"/>
        <x:v>13451473</x:v>
      </x:c>
      <x:c r="X128" s="31">
        <x:f t="shared" si="35"/>
        <x:v>1</x:v>
      </x:c>
      <x:c r="Y128" s="31"/>
      <x:c r="Z128" s="31"/>
      <x:c r="AA128" s="31"/>
      <x:c r="AB128" s="31"/>
      <x:c r="AC128" s="31" t="str">
        <x:f t="shared" si="23"/>
        <x:v>Nouf</x:v>
      </x:c>
      <x:c r="AD128" s="31" t="str">
        <x:f t="shared" si="30"/>
        <x:v>N</x:v>
      </x:c>
      <x:c r="AE128" s="31" t="str">
        <x:f t="shared" si="24"/>
        <x:v>Al-Qahtani</x:v>
      </x:c>
      <x:c r="AF128" s="31" cm="1">
        <x:f t="array" ref="AF128">SUM(--(" "=MID(AE128,_xlfn.SEQUENCE(1,LEN(AE128)),1)))+2</x:f>
        <x:v>2</x:v>
      </x:c>
      <x:c r="AG128" s="31" cm="1">
        <x:f t="array" ref="AG128">SUM(--($AG$9=MID(AC128,_xlfn.SEQUENCE(1,LEN(AC128)),1)))</x:f>
        <x:v>0</x:v>
      </x:c>
      <x:c r="AH128" s="31"/>
      <x:c r="AI128" s="31"/>
      <x:c r="AJ128" s="31"/>
      <x:c r="AK128" s="31"/>
      <x:c r="AL128" s="31" t="b">
        <x:f t="shared" si="25"/>
        <x:v>0</x:v>
      </x:c>
      <x:c r="AM128" s="31" t="b">
        <x:f>_xlfn.XLOOKUP(G128,'Birthday Case Assumptions'!$I$6:$I$371,'Birthday Case Assumptions'!$J$6:$J$371)="Yes"</x:f>
        <x:v>1</x:v>
      </x:c>
      <x:c r="AN128" s="31" t="b">
        <x:f t="shared" si="31"/>
        <x:v>0</x:v>
      </x:c>
      <x:c r="AO128" s="31">
        <x:f t="shared" si="32"/>
        <x:v>0</x:v>
      </x:c>
      <x:c r="AP128" s="31"/>
      <x:c r="AQ128" s="31"/>
      <x:c r="AR128" s="31"/>
      <x:c r="AS128" s="31"/>
      <x:c r="AT128" s="31"/>
      <x:c r="AU128" s="21">
        <x:v>45409</x:v>
      </x:c>
      <x:c r="AV128" s="31" t="str">
        <x:v>No</x:v>
      </x:c>
      <x:c r="AW128" s="31" cm="1">
        <x:f t="array" ref="AW128">IFERROR(_xlfn.XLOOKUP(AU128,_xlfn.ANCHORARRAY($M$11),_xlfn.ANCHORARRAY($N$11)),0)</x:f>
        <x:v>5</x:v>
      </x:c>
      <x:c r="AX128" s="31"/>
      <x:c r="AY128" s="21">
        <x:v>45574</x:v>
      </x:c>
      <x:c r="AZ128" s="31">
        <x:f t="shared" si="36"/>
        <x:v>7</x:v>
      </x:c>
      <x:c r="BA128" s="31">
        <x:f t="shared" si="33"/>
        <x:v>1</x:v>
      </x:c>
      <x:c r="BB128" s="31">
        <x:f t="shared" si="34"/>
        <x:v>41</x:v>
      </x:c>
    </x:row>
    <x:row r="129" spans="2:54" x14ac:dyDescent="0.35">
      <x:c r="B129" s="21">
        <x:v>37844</x:v>
      </x:c>
      <x:c r="C129" s="31">
        <x:f t="shared" si="19"/>
        <x:v>11</x:v>
      </x:c>
      <x:c r="D129" s="31">
        <x:f t="shared" si="20"/>
        <x:v>8</x:v>
      </x:c>
      <x:c r="E129" s="31">
        <x:f t="shared" si="21"/>
        <x:v>2003</x:v>
      </x:c>
      <x:c r="F129" s="31">
        <x:f t="shared" si="22"/>
        <x:v>2</x:v>
      </x:c>
      <x:c r="G129" s="21">
        <x:f t="shared" si="26"/>
        <x:v>45515</x:v>
      </x:c>
      <x:c r="H129" s="32">
        <x:f t="shared" si="27"/>
        <x:v>7448</x:v>
      </x:c>
      <x:c r="L129" s="25"/>
      <x:c r="M129" s="21">
        <x:v>45410</x:v>
      </x:c>
      <x:c r="N129" s="31">
        <x:v>5</x:v>
      </x:c>
      <x:c r="O129" s="31"/>
      <x:c r="P129" s="21">
        <x:v>45410</x:v>
      </x:c>
      <x:c r="Q129" s="31">
        <x:v>119</x:v>
      </x:c>
      <x:c r="R129" s="31"/>
      <x:c r="S129" s="31" t="str">
        <x:v>Sajid Saleh #13451474 2R</x:v>
      </x:c>
      <x:c r="T129" s="31" t="str" cm="1">
        <x:f t="array" ref="T129:U129">_xlfn.TEXTSPLIT(S129," #")</x:f>
        <x:v>Sajid Saleh</x:v>
      </x:c>
      <x:c r="U129" s="31" t="str">
        <x:v>13451474 2R</x:v>
      </x:c>
      <x:c r="V129" s="31" t="str">
        <x:f t="shared" si="28"/>
        <x:v>2R</x:v>
      </x:c>
      <x:c r="W129" s="31">
        <x:f t="shared" si="29"/>
        <x:v>13451474</x:v>
      </x:c>
      <x:c r="X129" s="31">
        <x:f t="shared" si="35"/>
        <x:v>2</x:v>
      </x:c>
      <x:c r="Y129" s="31"/>
      <x:c r="Z129" s="31"/>
      <x:c r="AA129" s="31"/>
      <x:c r="AB129" s="31"/>
      <x:c r="AC129" s="31" t="str">
        <x:f t="shared" si="23"/>
        <x:v>Sajid</x:v>
      </x:c>
      <x:c r="AD129" s="31" t="str">
        <x:f t="shared" si="30"/>
        <x:v>S</x:v>
      </x:c>
      <x:c r="AE129" s="31" t="str">
        <x:f t="shared" si="24"/>
        <x:v>Saleh</x:v>
      </x:c>
      <x:c r="AF129" s="31" cm="1">
        <x:f t="array" ref="AF129">SUM(--(" "=MID(AE129,_xlfn.SEQUENCE(1,LEN(AE129)),1)))+2</x:f>
        <x:v>2</x:v>
      </x:c>
      <x:c r="AG129" s="31" cm="1">
        <x:f t="array" ref="AG129">SUM(--($AG$9=MID(AC129,_xlfn.SEQUENCE(1,LEN(AC129)),1)))</x:f>
        <x:v>1</x:v>
      </x:c>
      <x:c r="AH129" s="31"/>
      <x:c r="AI129" s="31"/>
      <x:c r="AJ129" s="31"/>
      <x:c r="AK129" s="31"/>
      <x:c r="AL129" s="31" t="b">
        <x:f t="shared" si="25"/>
        <x:v>0</x:v>
      </x:c>
      <x:c r="AM129" s="31" t="b">
        <x:f>_xlfn.XLOOKUP(G129,'Birthday Case Assumptions'!$I$6:$I$371,'Birthday Case Assumptions'!$J$6:$J$371)="Yes"</x:f>
        <x:v>0</x:v>
      </x:c>
      <x:c r="AN129" s="31" t="b">
        <x:f t="shared" si="31"/>
        <x:v>0</x:v>
      </x:c>
      <x:c r="AO129" s="31">
        <x:f t="shared" si="32"/>
        <x:v>0</x:v>
      </x:c>
      <x:c r="AP129" s="31"/>
      <x:c r="AQ129" s="31"/>
      <x:c r="AR129" s="31"/>
      <x:c r="AS129" s="31"/>
      <x:c r="AT129" s="31"/>
      <x:c r="AU129" s="21">
        <x:v>45410</x:v>
      </x:c>
      <x:c r="AV129" s="31" t="str">
        <x:v>No</x:v>
      </x:c>
      <x:c r="AW129" s="31" cm="1">
        <x:f t="array" ref="AW129">IFERROR(_xlfn.XLOOKUP(AU129,_xlfn.ANCHORARRAY($M$11),_xlfn.ANCHORARRAY($N$11)),0)</x:f>
        <x:v>5</x:v>
      </x:c>
      <x:c r="AX129" s="31"/>
      <x:c r="AY129" s="21">
        <x:v>45575</x:v>
      </x:c>
      <x:c r="AZ129" s="31">
        <x:f t="shared" si="36"/>
        <x:v>5</x:v>
      </x:c>
      <x:c r="BA129" s="31">
        <x:f t="shared" si="33"/>
        <x:v>1</x:v>
      </x:c>
      <x:c r="BB129" s="31">
        <x:f t="shared" si="34"/>
        <x:v>35</x:v>
      </x:c>
    </x:row>
    <x:row r="130" spans="2:54" x14ac:dyDescent="0.35">
      <x:c r="B130" s="21">
        <x:v>37406</x:v>
      </x:c>
      <x:c r="C130" s="31">
        <x:f t="shared" si="19"/>
        <x:v>30</x:v>
      </x:c>
      <x:c r="D130" s="31">
        <x:f t="shared" si="20"/>
        <x:v>5</x:v>
      </x:c>
      <x:c r="E130" s="31">
        <x:f t="shared" si="21"/>
        <x:v>2002</x:v>
      </x:c>
      <x:c r="F130" s="31">
        <x:f t="shared" si="22"/>
        <x:v>5</x:v>
      </x:c>
      <x:c r="G130" s="21">
        <x:f t="shared" si="26"/>
        <x:v>45442</x:v>
      </x:c>
      <x:c r="H130" s="32">
        <x:f t="shared" si="27"/>
        <x:v>7886</x:v>
      </x:c>
      <x:c r="L130" s="25"/>
      <x:c r="M130" s="21">
        <x:v>45411</x:v>
      </x:c>
      <x:c r="N130" s="31">
        <x:v>3</x:v>
      </x:c>
      <x:c r="O130" s="31"/>
      <x:c r="P130" s="21">
        <x:v>45411</x:v>
      </x:c>
      <x:c r="Q130" s="31">
        <x:v>120</x:v>
      </x:c>
      <x:c r="R130" s="31"/>
      <x:c r="S130" s="31" t="str">
        <x:v>Ahmed Azmi #13451477 2T</x:v>
      </x:c>
      <x:c r="T130" s="31" t="str" cm="1">
        <x:f t="array" ref="T130:U130">_xlfn.TEXTSPLIT(S130," #")</x:f>
        <x:v>Ahmed Azmi</x:v>
      </x:c>
      <x:c r="U130" s="31" t="str">
        <x:v>13451477 2T</x:v>
      </x:c>
      <x:c r="V130" s="31" t="str">
        <x:f t="shared" si="28"/>
        <x:v>2T</x:v>
      </x:c>
      <x:c r="W130" s="31">
        <x:f t="shared" si="29"/>
        <x:v>13451477</x:v>
      </x:c>
      <x:c r="X130" s="31">
        <x:f t="shared" si="35"/>
        <x:v>0</x:v>
      </x:c>
      <x:c r="Y130" s="31"/>
      <x:c r="Z130" s="31"/>
      <x:c r="AA130" s="31"/>
      <x:c r="AB130" s="31"/>
      <x:c r="AC130" s="31" t="str">
        <x:f t="shared" si="23"/>
        <x:v>Ahmed</x:v>
      </x:c>
      <x:c r="AD130" s="31" t="str">
        <x:f t="shared" si="30"/>
        <x:v>A</x:v>
      </x:c>
      <x:c r="AE130" s="31" t="str">
        <x:f t="shared" si="24"/>
        <x:v>Azmi</x:v>
      </x:c>
      <x:c r="AF130" s="31" cm="1">
        <x:f t="array" ref="AF130">SUM(--(" "=MID(AE130,_xlfn.SEQUENCE(1,LEN(AE130)),1)))+2</x:f>
        <x:v>2</x:v>
      </x:c>
      <x:c r="AG130" s="31" cm="1">
        <x:f t="array" ref="AG130">SUM(--($AG$9=MID(AC130,_xlfn.SEQUENCE(1,LEN(AC130)),1)))</x:f>
        <x:v>1</x:v>
      </x:c>
      <x:c r="AH130" s="31"/>
      <x:c r="AI130" s="31"/>
      <x:c r="AJ130" s="31"/>
      <x:c r="AK130" s="31"/>
      <x:c r="AL130" s="31" t="b">
        <x:f t="shared" si="25"/>
        <x:v>0</x:v>
      </x:c>
      <x:c r="AM130" s="31" t="b">
        <x:f>_xlfn.XLOOKUP(G130,'Birthday Case Assumptions'!$I$6:$I$371,'Birthday Case Assumptions'!$J$6:$J$371)="Yes"</x:f>
        <x:v>0</x:v>
      </x:c>
      <x:c r="AN130" s="31" t="b">
        <x:f t="shared" si="31"/>
        <x:v>0</x:v>
      </x:c>
      <x:c r="AO130" s="31">
        <x:f t="shared" si="32"/>
        <x:v>0</x:v>
      </x:c>
      <x:c r="AP130" s="31"/>
      <x:c r="AQ130" s="31"/>
      <x:c r="AR130" s="31"/>
      <x:c r="AS130" s="31"/>
      <x:c r="AT130" s="31"/>
      <x:c r="AU130" s="21">
        <x:v>45411</x:v>
      </x:c>
      <x:c r="AV130" s="31" t="str">
        <x:v>Yes</x:v>
      </x:c>
      <x:c r="AW130" s="31" cm="1">
        <x:f t="array" ref="AW130">IFERROR(_xlfn.XLOOKUP(AU130,_xlfn.ANCHORARRAY($M$11),_xlfn.ANCHORARRAY($N$11)),0)</x:f>
        <x:v>3</x:v>
      </x:c>
      <x:c r="AX130" s="31"/>
      <x:c r="AY130" s="21">
        <x:v>45576</x:v>
      </x:c>
      <x:c r="AZ130" s="31">
        <x:f t="shared" si="36"/>
        <x:v>6</x:v>
      </x:c>
      <x:c r="BA130" s="31">
        <x:f t="shared" si="33"/>
        <x:v>1</x:v>
      </x:c>
      <x:c r="BB130" s="31">
        <x:f t="shared" si="34"/>
        <x:v>38</x:v>
      </x:c>
    </x:row>
    <x:row r="131" spans="2:54" x14ac:dyDescent="0.35">
      <x:c r="B131" s="21">
        <x:v>37333</x:v>
      </x:c>
      <x:c r="C131" s="31">
        <x:f t="shared" si="19"/>
        <x:v>18</x:v>
      </x:c>
      <x:c r="D131" s="31">
        <x:f t="shared" si="20"/>
        <x:v>3</x:v>
      </x:c>
      <x:c r="E131" s="31">
        <x:f t="shared" si="21"/>
        <x:v>2002</x:v>
      </x:c>
      <x:c r="F131" s="31">
        <x:f t="shared" si="22"/>
        <x:v>2</x:v>
      </x:c>
      <x:c r="G131" s="21">
        <x:f t="shared" si="26"/>
        <x:v>45369</x:v>
      </x:c>
      <x:c r="H131" s="32">
        <x:f t="shared" si="27"/>
        <x:v>7959</x:v>
      </x:c>
      <x:c r="L131" s="25"/>
      <x:c r="M131" s="21">
        <x:v>45412</x:v>
      </x:c>
      <x:c r="N131" s="31">
        <x:v>2</x:v>
      </x:c>
      <x:c r="O131" s="31"/>
      <x:c r="P131" s="21">
        <x:v>45412</x:v>
      </x:c>
      <x:c r="Q131" s="31">
        <x:v>121</x:v>
      </x:c>
      <x:c r="R131" s="31"/>
      <x:c r="S131" s="31" t="str">
        <x:v>Cheng Hongwei #13451480 4W</x:v>
      </x:c>
      <x:c r="T131" s="31" t="str" cm="1">
        <x:f t="array" ref="T131:U131">_xlfn.TEXTSPLIT(S131," #")</x:f>
        <x:v>Cheng Hongwei</x:v>
      </x:c>
      <x:c r="U131" s="31" t="str">
        <x:v>13451480 4W</x:v>
      </x:c>
      <x:c r="V131" s="31" t="str">
        <x:f t="shared" si="28"/>
        <x:v>4W</x:v>
      </x:c>
      <x:c r="W131" s="31">
        <x:f t="shared" si="29"/>
        <x:v>13451480</x:v>
      </x:c>
      <x:c r="X131" s="31">
        <x:f t="shared" si="35"/>
        <x:v>0</x:v>
      </x:c>
      <x:c r="Y131" s="31"/>
      <x:c r="Z131" s="31"/>
      <x:c r="AA131" s="31"/>
      <x:c r="AB131" s="31"/>
      <x:c r="AC131" s="31" t="str">
        <x:f t="shared" si="23"/>
        <x:v>Cheng</x:v>
      </x:c>
      <x:c r="AD131" s="31" t="str">
        <x:f t="shared" si="30"/>
        <x:v>C</x:v>
      </x:c>
      <x:c r="AE131" s="31" t="str">
        <x:f t="shared" si="24"/>
        <x:v>Hongwei</x:v>
      </x:c>
      <x:c r="AF131" s="31" cm="1">
        <x:f t="array" ref="AF131">SUM(--(" "=MID(AE131,_xlfn.SEQUENCE(1,LEN(AE131)),1)))+2</x:f>
        <x:v>2</x:v>
      </x:c>
      <x:c r="AG131" s="31" cm="1">
        <x:f t="array" ref="AG131">SUM(--($AG$9=MID(AC131,_xlfn.SEQUENCE(1,LEN(AC131)),1)))</x:f>
        <x:v>0</x:v>
      </x:c>
      <x:c r="AH131" s="31"/>
      <x:c r="AI131" s="31"/>
      <x:c r="AJ131" s="31"/>
      <x:c r="AK131" s="31"/>
      <x:c r="AL131" s="31" t="b">
        <x:f t="shared" si="25"/>
        <x:v>1</x:v>
      </x:c>
      <x:c r="AM131" s="31" t="b">
        <x:f>_xlfn.XLOOKUP(G131,'Birthday Case Assumptions'!$I$6:$I$371,'Birthday Case Assumptions'!$J$6:$J$371)="Yes"</x:f>
        <x:v>1</x:v>
      </x:c>
      <x:c r="AN131" s="31" t="b">
        <x:f t="shared" si="31"/>
        <x:v>0</x:v>
      </x:c>
      <x:c r="AO131" s="31">
        <x:f t="shared" si="32"/>
        <x:v>0</x:v>
      </x:c>
      <x:c r="AP131" s="31"/>
      <x:c r="AQ131" s="31"/>
      <x:c r="AR131" s="31"/>
      <x:c r="AS131" s="31"/>
      <x:c r="AT131" s="31"/>
      <x:c r="AU131" s="21">
        <x:v>45412</x:v>
      </x:c>
      <x:c r="AV131" s="31" t="str">
        <x:v>Yes</x:v>
      </x:c>
      <x:c r="AW131" s="31" cm="1">
        <x:f t="array" ref="AW131">IFERROR(_xlfn.XLOOKUP(AU131,_xlfn.ANCHORARRAY($M$11),_xlfn.ANCHORARRAY($N$11)),0)</x:f>
        <x:v>2</x:v>
      </x:c>
      <x:c r="AX131" s="31"/>
      <x:c r="AY131" s="21">
        <x:v>45579</x:v>
      </x:c>
      <x:c r="AZ131" s="31">
        <x:f t="shared" si="36"/>
        <x:v>2</x:v>
      </x:c>
      <x:c r="BA131" s="31">
        <x:f t="shared" si="33"/>
        <x:v>1</x:v>
      </x:c>
      <x:c r="BB131" s="31">
        <x:f t="shared" si="34"/>
        <x:v>26</x:v>
      </x:c>
    </x:row>
    <x:row r="132" spans="2:54" x14ac:dyDescent="0.35">
      <x:c r="B132" s="21">
        <x:v>37095</x:v>
      </x:c>
      <x:c r="C132" s="31">
        <x:f t="shared" si="19"/>
        <x:v>23</x:v>
      </x:c>
      <x:c r="D132" s="31">
        <x:f t="shared" si="20"/>
        <x:v>7</x:v>
      </x:c>
      <x:c r="E132" s="31">
        <x:f t="shared" si="21"/>
        <x:v>2001</x:v>
      </x:c>
      <x:c r="F132" s="31">
        <x:f t="shared" si="22"/>
        <x:v>2</x:v>
      </x:c>
      <x:c r="G132" s="21">
        <x:f t="shared" si="26"/>
        <x:v>45496</x:v>
      </x:c>
      <x:c r="H132" s="32">
        <x:f t="shared" si="27"/>
        <x:v>8197</x:v>
      </x:c>
      <x:c r="L132" s="25"/>
      <x:c r="M132" s="21">
        <x:v>45413</x:v>
      </x:c>
      <x:c r="N132" s="31">
        <x:v>5</x:v>
      </x:c>
      <x:c r="O132" s="31"/>
      <x:c r="P132" s="21">
        <x:v>45413</x:v>
      </x:c>
      <x:c r="Q132" s="31">
        <x:v>122</x:v>
      </x:c>
      <x:c r="R132" s="31"/>
      <x:c r="S132" s="31" t="str">
        <x:v>Zahra Gamal #13451482 4W</x:v>
      </x:c>
      <x:c r="T132" s="31" t="str" cm="1">
        <x:f t="array" ref="T132:U132">_xlfn.TEXTSPLIT(S132," #")</x:f>
        <x:v>Zahra Gamal</x:v>
      </x:c>
      <x:c r="U132" s="31" t="str">
        <x:v>13451482 4W</x:v>
      </x:c>
      <x:c r="V132" s="31" t="str">
        <x:f t="shared" si="28"/>
        <x:v>4W</x:v>
      </x:c>
      <x:c r="W132" s="31">
        <x:f t="shared" si="29"/>
        <x:v>13451482</x:v>
      </x:c>
      <x:c r="X132" s="31">
        <x:f t="shared" si="35"/>
        <x:v>0</x:v>
      </x:c>
      <x:c r="Y132" s="31"/>
      <x:c r="Z132" s="31"/>
      <x:c r="AA132" s="31"/>
      <x:c r="AB132" s="31"/>
      <x:c r="AC132" s="31" t="str">
        <x:f t="shared" si="23"/>
        <x:v>Zahra</x:v>
      </x:c>
      <x:c r="AD132" s="31" t="str">
        <x:f t="shared" si="30"/>
        <x:v>Z</x:v>
      </x:c>
      <x:c r="AE132" s="31" t="str">
        <x:f t="shared" si="24"/>
        <x:v>Gamal</x:v>
      </x:c>
      <x:c r="AF132" s="31" cm="1">
        <x:f t="array" ref="AF132">SUM(--(" "=MID(AE132,_xlfn.SEQUENCE(1,LEN(AE132)),1)))+2</x:f>
        <x:v>2</x:v>
      </x:c>
      <x:c r="AG132" s="31" cm="1">
        <x:f t="array" ref="AG132">SUM(--($AG$9=MID(AC132,_xlfn.SEQUENCE(1,LEN(AC132)),1)))</x:f>
        <x:v>2</x:v>
      </x:c>
      <x:c r="AH132" s="31"/>
      <x:c r="AI132" s="31"/>
      <x:c r="AJ132" s="31"/>
      <x:c r="AK132" s="31"/>
      <x:c r="AL132" s="31" t="b">
        <x:f t="shared" si="25"/>
        <x:v>0</x:v>
      </x:c>
      <x:c r="AM132" s="31" t="b">
        <x:f>_xlfn.XLOOKUP(G132,'Birthday Case Assumptions'!$I$6:$I$371,'Birthday Case Assumptions'!$J$6:$J$371)="Yes"</x:f>
        <x:v>0</x:v>
      </x:c>
      <x:c r="AN132" s="31" t="b">
        <x:f t="shared" si="31"/>
        <x:v>0</x:v>
      </x:c>
      <x:c r="AO132" s="31">
        <x:f t="shared" si="32"/>
        <x:v>0</x:v>
      </x:c>
      <x:c r="AP132" s="31"/>
      <x:c r="AQ132" s="31"/>
      <x:c r="AR132" s="31"/>
      <x:c r="AS132" s="31"/>
      <x:c r="AT132" s="31"/>
      <x:c r="AU132" s="21">
        <x:v>45413</x:v>
      </x:c>
      <x:c r="AV132" s="31" t="str">
        <x:v>Yes</x:v>
      </x:c>
      <x:c r="AW132" s="31" cm="1">
        <x:f t="array" ref="AW132">IFERROR(_xlfn.XLOOKUP(AU132,_xlfn.ANCHORARRAY($M$11),_xlfn.ANCHORARRAY($N$11)),0)</x:f>
        <x:v>5</x:v>
      </x:c>
      <x:c r="AX132" s="31"/>
      <x:c r="AY132" s="21">
        <x:v>45580</x:v>
      </x:c>
      <x:c r="AZ132" s="31">
        <x:f t="shared" si="36"/>
        <x:v>3</x:v>
      </x:c>
      <x:c r="BA132" s="31">
        <x:f t="shared" si="33"/>
        <x:v>1</x:v>
      </x:c>
      <x:c r="BB132" s="31">
        <x:f t="shared" si="34"/>
        <x:v>29</x:v>
      </x:c>
    </x:row>
    <x:row r="133" spans="2:54" x14ac:dyDescent="0.35">
      <x:c r="B133" s="21">
        <x:v>37104</x:v>
      </x:c>
      <x:c r="C133" s="31">
        <x:f t="shared" si="19"/>
        <x:v>1</x:v>
      </x:c>
      <x:c r="D133" s="31">
        <x:f t="shared" si="20"/>
        <x:v>8</x:v>
      </x:c>
      <x:c r="E133" s="31">
        <x:f t="shared" si="21"/>
        <x:v>2001</x:v>
      </x:c>
      <x:c r="F133" s="31">
        <x:f t="shared" si="22"/>
        <x:v>4</x:v>
      </x:c>
      <x:c r="G133" s="21">
        <x:f t="shared" si="26"/>
        <x:v>45505</x:v>
      </x:c>
      <x:c r="H133" s="32">
        <x:f t="shared" si="27"/>
        <x:v>8188</x:v>
      </x:c>
      <x:c r="L133" s="25"/>
      <x:c r="M133" s="21">
        <x:v>45414</x:v>
      </x:c>
      <x:c r="N133" s="31">
        <x:v>2</x:v>
      </x:c>
      <x:c r="O133" s="31"/>
      <x:c r="P133" s="21">
        <x:v>45414</x:v>
      </x:c>
      <x:c r="Q133" s="31">
        <x:v>123</x:v>
      </x:c>
      <x:c r="R133" s="31"/>
      <x:c r="S133" s="31" t="str">
        <x:v>Yao Ling #13451485 2M</x:v>
      </x:c>
      <x:c r="T133" s="31" t="str" cm="1">
        <x:f t="array" ref="T133:U133">_xlfn.TEXTSPLIT(S133," #")</x:f>
        <x:v>Yao Ling</x:v>
      </x:c>
      <x:c r="U133" s="31" t="str">
        <x:v>13451485 2M</x:v>
      </x:c>
      <x:c r="V133" s="31" t="str">
        <x:f t="shared" si="28"/>
        <x:v>2M</x:v>
      </x:c>
      <x:c r="W133" s="31">
        <x:f t="shared" si="29"/>
        <x:v>13451485</x:v>
      </x:c>
      <x:c r="X133" s="31">
        <x:f t="shared" si="35"/>
        <x:v>0</x:v>
      </x:c>
      <x:c r="Y133" s="31"/>
      <x:c r="Z133" s="31"/>
      <x:c r="AA133" s="31"/>
      <x:c r="AB133" s="31"/>
      <x:c r="AC133" s="31" t="str">
        <x:f t="shared" si="23"/>
        <x:v>Yao</x:v>
      </x:c>
      <x:c r="AD133" s="31" t="str">
        <x:f t="shared" si="30"/>
        <x:v>Y</x:v>
      </x:c>
      <x:c r="AE133" s="31" t="str">
        <x:f t="shared" si="24"/>
        <x:v>Ling</x:v>
      </x:c>
      <x:c r="AF133" s="31" cm="1">
        <x:f t="array" ref="AF133">SUM(--(" "=MID(AE133,_xlfn.SEQUENCE(1,LEN(AE133)),1)))+2</x:f>
        <x:v>2</x:v>
      </x:c>
      <x:c r="AG133" s="31" cm="1">
        <x:f t="array" ref="AG133">SUM(--($AG$9=MID(AC133,_xlfn.SEQUENCE(1,LEN(AC133)),1)))</x:f>
        <x:v>1</x:v>
      </x:c>
      <x:c r="AH133" s="31"/>
      <x:c r="AI133" s="31"/>
      <x:c r="AJ133" s="31"/>
      <x:c r="AK133" s="31"/>
      <x:c r="AL133" s="31" t="b">
        <x:f t="shared" si="25"/>
        <x:v>0</x:v>
      </x:c>
      <x:c r="AM133" s="31" t="b">
        <x:f>_xlfn.XLOOKUP(G133,'Birthday Case Assumptions'!$I$6:$I$371,'Birthday Case Assumptions'!$J$6:$J$371)="Yes"</x:f>
        <x:v>0</x:v>
      </x:c>
      <x:c r="AN133" s="31" t="b">
        <x:f t="shared" si="31"/>
        <x:v>0</x:v>
      </x:c>
      <x:c r="AO133" s="31">
        <x:f t="shared" si="32"/>
        <x:v>0</x:v>
      </x:c>
      <x:c r="AP133" s="31"/>
      <x:c r="AQ133" s="31"/>
      <x:c r="AR133" s="31"/>
      <x:c r="AS133" s="31"/>
      <x:c r="AT133" s="31"/>
      <x:c r="AU133" s="21">
        <x:v>45414</x:v>
      </x:c>
      <x:c r="AV133" s="31" t="str">
        <x:v>Yes</x:v>
      </x:c>
      <x:c r="AW133" s="31" cm="1">
        <x:f t="array" ref="AW133">IFERROR(_xlfn.XLOOKUP(AU133,_xlfn.ANCHORARRAY($M$11),_xlfn.ANCHORARRAY($N$11)),0)</x:f>
        <x:v>2</x:v>
      </x:c>
      <x:c r="AX133" s="31"/>
      <x:c r="AY133" s="21">
        <x:v>45581</x:v>
      </x:c>
      <x:c r="AZ133" s="31">
        <x:f t="shared" si="36"/>
        <x:v>4</x:v>
      </x:c>
      <x:c r="BA133" s="31">
        <x:f t="shared" si="33"/>
        <x:v>1</x:v>
      </x:c>
      <x:c r="BB133" s="31">
        <x:f t="shared" si="34"/>
        <x:v>32</x:v>
      </x:c>
    </x:row>
    <x:row r="134" spans="2:54" x14ac:dyDescent="0.35">
      <x:c r="B134" s="21">
        <x:v>38153</x:v>
      </x:c>
      <x:c r="C134" s="31">
        <x:f t="shared" si="19"/>
        <x:v>15</x:v>
      </x:c>
      <x:c r="D134" s="31">
        <x:f t="shared" si="20"/>
        <x:v>6</x:v>
      </x:c>
      <x:c r="E134" s="31">
        <x:f t="shared" si="21"/>
        <x:v>2004</x:v>
      </x:c>
      <x:c r="F134" s="31">
        <x:f t="shared" si="22"/>
        <x:v>3</x:v>
      </x:c>
      <x:c r="G134" s="21">
        <x:f t="shared" si="26"/>
        <x:v>45458</x:v>
      </x:c>
      <x:c r="H134" s="32">
        <x:f t="shared" si="27"/>
        <x:v>7139</x:v>
      </x:c>
      <x:c r="L134" s="25"/>
      <x:c r="M134" s="21">
        <x:v>45415</x:v>
      </x:c>
      <x:c r="N134" s="31">
        <x:v>1</x:v>
      </x:c>
      <x:c r="O134" s="31"/>
      <x:c r="P134" s="21">
        <x:v>45415</x:v>
      </x:c>
      <x:c r="Q134" s="31">
        <x:v>124</x:v>
      </x:c>
      <x:c r="R134" s="31"/>
      <x:c r="S134" s="31" t="str">
        <x:v>Deng Lan #13451486 1T</x:v>
      </x:c>
      <x:c r="T134" s="31" t="str" cm="1">
        <x:f t="array" ref="T134:U134">_xlfn.TEXTSPLIT(S134," #")</x:f>
        <x:v>Deng Lan</x:v>
      </x:c>
      <x:c r="U134" s="31" t="str">
        <x:v>13451486 1T</x:v>
      </x:c>
      <x:c r="V134" s="31" t="str">
        <x:f t="shared" si="28"/>
        <x:v>1T</x:v>
      </x:c>
      <x:c r="W134" s="31">
        <x:f t="shared" si="29"/>
        <x:v>13451486</x:v>
      </x:c>
      <x:c r="X134" s="31">
        <x:f t="shared" si="35"/>
        <x:v>1</x:v>
      </x:c>
      <x:c r="Y134" s="31"/>
      <x:c r="Z134" s="31"/>
      <x:c r="AA134" s="31"/>
      <x:c r="AB134" s="31"/>
      <x:c r="AC134" s="31" t="str">
        <x:f t="shared" si="23"/>
        <x:v>Deng</x:v>
      </x:c>
      <x:c r="AD134" s="31" t="str">
        <x:f t="shared" si="30"/>
        <x:v>D</x:v>
      </x:c>
      <x:c r="AE134" s="31" t="str">
        <x:f t="shared" si="24"/>
        <x:v>Lan</x:v>
      </x:c>
      <x:c r="AF134" s="31" cm="1">
        <x:f t="array" ref="AF134">SUM(--(" "=MID(AE134,_xlfn.SEQUENCE(1,LEN(AE134)),1)))+2</x:f>
        <x:v>2</x:v>
      </x:c>
      <x:c r="AG134" s="31" cm="1">
        <x:f t="array" ref="AG134">SUM(--($AG$9=MID(AC134,_xlfn.SEQUENCE(1,LEN(AC134)),1)))</x:f>
        <x:v>0</x:v>
      </x:c>
      <x:c r="AH134" s="31"/>
      <x:c r="AI134" s="31"/>
      <x:c r="AJ134" s="31"/>
      <x:c r="AK134" s="31"/>
      <x:c r="AL134" s="31" t="b">
        <x:f t="shared" si="25"/>
        <x:v>0</x:v>
      </x:c>
      <x:c r="AM134" s="31" t="b">
        <x:f>_xlfn.XLOOKUP(G134,'Birthday Case Assumptions'!$I$6:$I$371,'Birthday Case Assumptions'!$J$6:$J$371)="Yes"</x:f>
        <x:v>0</x:v>
      </x:c>
      <x:c r="AN134" s="31" t="b">
        <x:f t="shared" si="31"/>
        <x:v>0</x:v>
      </x:c>
      <x:c r="AO134" s="31">
        <x:f t="shared" si="32"/>
        <x:v>0</x:v>
      </x:c>
      <x:c r="AP134" s="31"/>
      <x:c r="AQ134" s="31"/>
      <x:c r="AR134" s="31"/>
      <x:c r="AS134" s="31"/>
      <x:c r="AT134" s="31"/>
      <x:c r="AU134" s="21">
        <x:v>45415</x:v>
      </x:c>
      <x:c r="AV134" s="31" t="str">
        <x:v>Yes</x:v>
      </x:c>
      <x:c r="AW134" s="31" cm="1">
        <x:f t="array" ref="AW134">IFERROR(_xlfn.XLOOKUP(AU134,_xlfn.ANCHORARRAY($M$11),_xlfn.ANCHORARRAY($N$11)),0)</x:f>
        <x:v>1</x:v>
      </x:c>
      <x:c r="AX134" s="31"/>
      <x:c r="AY134" s="21">
        <x:v>45582</x:v>
      </x:c>
      <x:c r="AZ134" s="31">
        <x:f t="shared" si="36"/>
        <x:v>4</x:v>
      </x:c>
      <x:c r="BA134" s="31">
        <x:f t="shared" si="33"/>
        <x:v>1</x:v>
      </x:c>
      <x:c r="BB134" s="31">
        <x:f t="shared" si="34"/>
        <x:v>32</x:v>
      </x:c>
    </x:row>
    <x:row r="135" spans="2:54" x14ac:dyDescent="0.35">
      <x:c r="B135" s="21">
        <x:v>37718</x:v>
      </x:c>
      <x:c r="C135" s="31">
        <x:f t="shared" si="19"/>
        <x:v>7</x:v>
      </x:c>
      <x:c r="D135" s="31">
        <x:f t="shared" si="20"/>
        <x:v>4</x:v>
      </x:c>
      <x:c r="E135" s="31">
        <x:f t="shared" si="21"/>
        <x:v>2003</x:v>
      </x:c>
      <x:c r="F135" s="31">
        <x:f t="shared" si="22"/>
        <x:v>2</x:v>
      </x:c>
      <x:c r="G135" s="21">
        <x:f t="shared" si="26"/>
        <x:v>45389</x:v>
      </x:c>
      <x:c r="H135" s="32">
        <x:f t="shared" si="27"/>
        <x:v>7574</x:v>
      </x:c>
      <x:c r="L135" s="25"/>
      <x:c r="M135" s="21">
        <x:v>45416</x:v>
      </x:c>
      <x:c r="N135" s="31">
        <x:v>2</x:v>
      </x:c>
      <x:c r="O135" s="31"/>
      <x:c r="P135" s="21">
        <x:v>45416</x:v>
      </x:c>
      <x:c r="Q135" s="31">
        <x:v>125</x:v>
      </x:c>
      <x:c r="R135" s="31"/>
      <x:c r="S135" s="31" t="str">
        <x:v>Dina Shaik #13451488 2W</x:v>
      </x:c>
      <x:c r="T135" s="31" t="str" cm="1">
        <x:f t="array" ref="T135:U135">_xlfn.TEXTSPLIT(S135," #")</x:f>
        <x:v>Dina Shaik</x:v>
      </x:c>
      <x:c r="U135" s="31" t="str">
        <x:v>13451488 2W</x:v>
      </x:c>
      <x:c r="V135" s="31" t="str">
        <x:f t="shared" si="28"/>
        <x:v>2W</x:v>
      </x:c>
      <x:c r="W135" s="31">
        <x:f t="shared" si="29"/>
        <x:v>13451488</x:v>
      </x:c>
      <x:c r="X135" s="31">
        <x:f t="shared" si="35"/>
        <x:v>0</x:v>
      </x:c>
      <x:c r="Y135" s="31"/>
      <x:c r="Z135" s="31"/>
      <x:c r="AA135" s="31"/>
      <x:c r="AB135" s="31"/>
      <x:c r="AC135" s="31" t="str">
        <x:f t="shared" si="23"/>
        <x:v>Dina</x:v>
      </x:c>
      <x:c r="AD135" s="31" t="str">
        <x:f t="shared" si="30"/>
        <x:v>D</x:v>
      </x:c>
      <x:c r="AE135" s="31" t="str">
        <x:f t="shared" si="24"/>
        <x:v>Shaik</x:v>
      </x:c>
      <x:c r="AF135" s="31" cm="1">
        <x:f t="array" ref="AF135">SUM(--(" "=MID(AE135,_xlfn.SEQUENCE(1,LEN(AE135)),1)))+2</x:f>
        <x:v>2</x:v>
      </x:c>
      <x:c r="AG135" s="31" cm="1">
        <x:f t="array" ref="AG135">SUM(--($AG$9=MID(AC135,_xlfn.SEQUENCE(1,LEN(AC135)),1)))</x:f>
        <x:v>1</x:v>
      </x:c>
      <x:c r="AH135" s="31"/>
      <x:c r="AI135" s="31"/>
      <x:c r="AJ135" s="31"/>
      <x:c r="AK135" s="31"/>
      <x:c r="AL135" s="31" t="b">
        <x:f t="shared" si="25"/>
        <x:v>0</x:v>
      </x:c>
      <x:c r="AM135" s="31" t="b">
        <x:f>_xlfn.XLOOKUP(G135,'Birthday Case Assumptions'!$I$6:$I$371,'Birthday Case Assumptions'!$J$6:$J$371)="Yes"</x:f>
        <x:v>0</x:v>
      </x:c>
      <x:c r="AN135" s="31" t="b">
        <x:f t="shared" si="31"/>
        <x:v>0</x:v>
      </x:c>
      <x:c r="AO135" s="31">
        <x:f t="shared" si="32"/>
        <x:v>0</x:v>
      </x:c>
      <x:c r="AP135" s="31"/>
      <x:c r="AQ135" s="31"/>
      <x:c r="AR135" s="31"/>
      <x:c r="AS135" s="31"/>
      <x:c r="AT135" s="31"/>
      <x:c r="AU135" s="21">
        <x:v>45416</x:v>
      </x:c>
      <x:c r="AV135" s="31" t="str">
        <x:v>No</x:v>
      </x:c>
      <x:c r="AW135" s="31" cm="1">
        <x:f t="array" ref="AW135">IFERROR(_xlfn.XLOOKUP(AU135,_xlfn.ANCHORARRAY($M$11),_xlfn.ANCHORARRAY($N$11)),0)</x:f>
        <x:v>2</x:v>
      </x:c>
      <x:c r="AX135" s="31"/>
      <x:c r="AY135" s="21">
        <x:v>45583</x:v>
      </x:c>
      <x:c r="AZ135" s="31">
        <x:f t="shared" si="36"/>
        <x:v>15</x:v>
      </x:c>
      <x:c r="BA135" s="31">
        <x:f t="shared" si="33"/>
        <x:v>1</x:v>
      </x:c>
      <x:c r="BB135" s="31">
        <x:f t="shared" si="34"/>
        <x:v>65</x:v>
      </x:c>
    </x:row>
    <x:row r="136" spans="2:54" x14ac:dyDescent="0.35">
      <x:c r="B136" s="21">
        <x:v>37407</x:v>
      </x:c>
      <x:c r="C136" s="31">
        <x:f t="shared" si="19"/>
        <x:v>31</x:v>
      </x:c>
      <x:c r="D136" s="31">
        <x:f t="shared" si="20"/>
        <x:v>5</x:v>
      </x:c>
      <x:c r="E136" s="31">
        <x:f t="shared" si="21"/>
        <x:v>2002</x:v>
      </x:c>
      <x:c r="F136" s="31">
        <x:f t="shared" si="22"/>
        <x:v>6</x:v>
      </x:c>
      <x:c r="G136" s="21">
        <x:f t="shared" si="26"/>
        <x:v>45443</x:v>
      </x:c>
      <x:c r="H136" s="32">
        <x:f t="shared" si="27"/>
        <x:v>7885</x:v>
      </x:c>
      <x:c r="L136" s="25"/>
      <x:c r="M136" s="21">
        <x:v>45417</x:v>
      </x:c>
      <x:c r="N136" s="31">
        <x:v>4</x:v>
      </x:c>
      <x:c r="O136" s="31"/>
      <x:c r="P136" s="21">
        <x:v>45417</x:v>
      </x:c>
      <x:c r="Q136" s="31">
        <x:v>126</x:v>
      </x:c>
      <x:c r="R136" s="31"/>
      <x:c r="S136" s="31" t="str">
        <x:v>Joe Allen #13451489 4W</x:v>
      </x:c>
      <x:c r="T136" s="31" t="str" cm="1">
        <x:f t="array" ref="T136:U136">_xlfn.TEXTSPLIT(S136," #")</x:f>
        <x:v>Joe Allen</x:v>
      </x:c>
      <x:c r="U136" s="31" t="str">
        <x:v>13451489 4W</x:v>
      </x:c>
      <x:c r="V136" s="31" t="str">
        <x:f t="shared" si="28"/>
        <x:v>4W</x:v>
      </x:c>
      <x:c r="W136" s="31">
        <x:f t="shared" si="29"/>
        <x:v>13451489</x:v>
      </x:c>
      <x:c r="X136" s="31">
        <x:f t="shared" si="35"/>
        <x:v>1</x:v>
      </x:c>
      <x:c r="Y136" s="31"/>
      <x:c r="Z136" s="31"/>
      <x:c r="AA136" s="31"/>
      <x:c r="AB136" s="31"/>
      <x:c r="AC136" s="31" t="str">
        <x:f t="shared" si="23"/>
        <x:v>Joe</x:v>
      </x:c>
      <x:c r="AD136" s="31" t="str">
        <x:f t="shared" si="30"/>
        <x:v>J</x:v>
      </x:c>
      <x:c r="AE136" s="31" t="str">
        <x:f t="shared" si="24"/>
        <x:v>Allen</x:v>
      </x:c>
      <x:c r="AF136" s="31" cm="1">
        <x:f t="array" ref="AF136">SUM(--(" "=MID(AE136,_xlfn.SEQUENCE(1,LEN(AE136)),1)))+2</x:f>
        <x:v>2</x:v>
      </x:c>
      <x:c r="AG136" s="31" cm="1">
        <x:f t="array" ref="AG136">SUM(--($AG$9=MID(AC136,_xlfn.SEQUENCE(1,LEN(AC136)),1)))</x:f>
        <x:v>0</x:v>
      </x:c>
      <x:c r="AH136" s="31"/>
      <x:c r="AI136" s="31"/>
      <x:c r="AJ136" s="31"/>
      <x:c r="AK136" s="31"/>
      <x:c r="AL136" s="31" t="b">
        <x:f t="shared" si="25"/>
        <x:v>0</x:v>
      </x:c>
      <x:c r="AM136" s="31" t="b">
        <x:f>_xlfn.XLOOKUP(G136,'Birthday Case Assumptions'!$I$6:$I$371,'Birthday Case Assumptions'!$J$6:$J$371)="Yes"</x:f>
        <x:v>0</x:v>
      </x:c>
      <x:c r="AN136" s="31" t="b">
        <x:f t="shared" si="31"/>
        <x:v>0</x:v>
      </x:c>
      <x:c r="AO136" s="31">
        <x:f t="shared" si="32"/>
        <x:v>0</x:v>
      </x:c>
      <x:c r="AP136" s="31"/>
      <x:c r="AQ136" s="31"/>
      <x:c r="AR136" s="31"/>
      <x:c r="AS136" s="31"/>
      <x:c r="AT136" s="31"/>
      <x:c r="AU136" s="21">
        <x:v>45417</x:v>
      </x:c>
      <x:c r="AV136" s="31" t="str">
        <x:v>No</x:v>
      </x:c>
      <x:c r="AW136" s="31" cm="1">
        <x:f t="array" ref="AW136">IFERROR(_xlfn.XLOOKUP(AU136,_xlfn.ANCHORARRAY($M$11),_xlfn.ANCHORARRAY($N$11)),0)</x:f>
        <x:v>4</x:v>
      </x:c>
      <x:c r="AX136" s="31"/>
      <x:c r="AY136" s="21">
        <x:v>45586</x:v>
      </x:c>
      <x:c r="AZ136" s="31">
        <x:f t="shared" si="36"/>
        <x:v>7</x:v>
      </x:c>
      <x:c r="BA136" s="31">
        <x:f t="shared" si="33"/>
        <x:v>1</x:v>
      </x:c>
      <x:c r="BB136" s="31">
        <x:f t="shared" si="34"/>
        <x:v>41</x:v>
      </x:c>
    </x:row>
    <x:row r="137" spans="2:54" x14ac:dyDescent="0.35">
      <x:c r="B137" s="21">
        <x:v>37002</x:v>
      </x:c>
      <x:c r="C137" s="31">
        <x:f t="shared" si="19"/>
        <x:v>21</x:v>
      </x:c>
      <x:c r="D137" s="31">
        <x:f t="shared" si="20"/>
        <x:v>4</x:v>
      </x:c>
      <x:c r="E137" s="31">
        <x:f t="shared" si="21"/>
        <x:v>2001</x:v>
      </x:c>
      <x:c r="F137" s="31">
        <x:f t="shared" si="22"/>
        <x:v>7</x:v>
      </x:c>
      <x:c r="G137" s="21">
        <x:f t="shared" si="26"/>
        <x:v>45403</x:v>
      </x:c>
      <x:c r="H137" s="32">
        <x:f t="shared" si="27"/>
        <x:v>8290</x:v>
      </x:c>
      <x:c r="L137" s="25"/>
      <x:c r="M137" s="21">
        <x:v>45418</x:v>
      </x:c>
      <x:c r="N137" s="31">
        <x:v>1</x:v>
      </x:c>
      <x:c r="O137" s="31"/>
      <x:c r="P137" s="21">
        <x:v>45418</x:v>
      </x:c>
      <x:c r="Q137" s="31">
        <x:v>127</x:v>
      </x:c>
      <x:c r="R137" s="31"/>
      <x:c r="S137" s="31" t="str">
        <x:v>Pan Hai #13451492 1T</x:v>
      </x:c>
      <x:c r="T137" s="31" t="str" cm="1">
        <x:f t="array" ref="T137:U137">_xlfn.TEXTSPLIT(S137," #")</x:f>
        <x:v>Pan Hai</x:v>
      </x:c>
      <x:c r="U137" s="31" t="str">
        <x:v>13451492 1T</x:v>
      </x:c>
      <x:c r="V137" s="31" t="str">
        <x:f t="shared" si="28"/>
        <x:v>1T</x:v>
      </x:c>
      <x:c r="W137" s="31">
        <x:f t="shared" si="29"/>
        <x:v>13451492</x:v>
      </x:c>
      <x:c r="X137" s="31">
        <x:f t="shared" si="35"/>
        <x:v>0</x:v>
      </x:c>
      <x:c r="Y137" s="31"/>
      <x:c r="Z137" s="31"/>
      <x:c r="AA137" s="31"/>
      <x:c r="AB137" s="31"/>
      <x:c r="AC137" s="31" t="str">
        <x:f t="shared" si="23"/>
        <x:v>Pan</x:v>
      </x:c>
      <x:c r="AD137" s="31" t="str">
        <x:f t="shared" si="30"/>
        <x:v>P</x:v>
      </x:c>
      <x:c r="AE137" s="31" t="str">
        <x:f t="shared" si="24"/>
        <x:v>Hai</x:v>
      </x:c>
      <x:c r="AF137" s="31" cm="1">
        <x:f t="array" ref="AF137">SUM(--(" "=MID(AE137,_xlfn.SEQUENCE(1,LEN(AE137)),1)))+2</x:f>
        <x:v>2</x:v>
      </x:c>
      <x:c r="AG137" s="31" cm="1">
        <x:f t="array" ref="AG137">SUM(--($AG$9=MID(AC137,_xlfn.SEQUENCE(1,LEN(AC137)),1)))</x:f>
        <x:v>1</x:v>
      </x:c>
      <x:c r="AH137" s="31"/>
      <x:c r="AI137" s="31"/>
      <x:c r="AJ137" s="31"/>
      <x:c r="AK137" s="31"/>
      <x:c r="AL137" s="31" t="b">
        <x:f t="shared" si="25"/>
        <x:v>0</x:v>
      </x:c>
      <x:c r="AM137" s="31" t="b">
        <x:f>_xlfn.XLOOKUP(G137,'Birthday Case Assumptions'!$I$6:$I$371,'Birthday Case Assumptions'!$J$6:$J$371)="Yes"</x:f>
        <x:v>0</x:v>
      </x:c>
      <x:c r="AN137" s="31" t="b">
        <x:f t="shared" si="31"/>
        <x:v>0</x:v>
      </x:c>
      <x:c r="AO137" s="31">
        <x:f t="shared" si="32"/>
        <x:v>0</x:v>
      </x:c>
      <x:c r="AP137" s="31"/>
      <x:c r="AQ137" s="31"/>
      <x:c r="AR137" s="31"/>
      <x:c r="AS137" s="31"/>
      <x:c r="AT137" s="31"/>
      <x:c r="AU137" s="21">
        <x:v>45418</x:v>
      </x:c>
      <x:c r="AV137" s="31" t="str">
        <x:v>Yes</x:v>
      </x:c>
      <x:c r="AW137" s="31" cm="1">
        <x:f t="array" ref="AW137">IFERROR(_xlfn.XLOOKUP(AU137,_xlfn.ANCHORARRAY($M$11),_xlfn.ANCHORARRAY($N$11)),0)</x:f>
        <x:v>1</x:v>
      </x:c>
      <x:c r="AX137" s="31"/>
      <x:c r="AY137" s="21">
        <x:v>45587</x:v>
      </x:c>
      <x:c r="AZ137" s="31">
        <x:f t="shared" si="36"/>
        <x:v>2</x:v>
      </x:c>
      <x:c r="BA137" s="31">
        <x:f t="shared" si="33"/>
        <x:v>1</x:v>
      </x:c>
      <x:c r="BB137" s="31">
        <x:f t="shared" si="34"/>
        <x:v>26</x:v>
      </x:c>
    </x:row>
    <x:row r="138" spans="2:54" x14ac:dyDescent="0.35">
      <x:c r="B138" s="21">
        <x:v>37369</x:v>
      </x:c>
      <x:c r="C138" s="31">
        <x:f t="shared" si="19"/>
        <x:v>23</x:v>
      </x:c>
      <x:c r="D138" s="31">
        <x:f t="shared" si="20"/>
        <x:v>4</x:v>
      </x:c>
      <x:c r="E138" s="31">
        <x:f t="shared" si="21"/>
        <x:v>2002</x:v>
      </x:c>
      <x:c r="F138" s="31">
        <x:f t="shared" si="22"/>
        <x:v>3</x:v>
      </x:c>
      <x:c r="G138" s="21">
        <x:f t="shared" si="26"/>
        <x:v>45405</x:v>
      </x:c>
      <x:c r="H138" s="32">
        <x:f t="shared" si="27"/>
        <x:v>7923</x:v>
      </x:c>
      <x:c r="L138" s="25"/>
      <x:c r="M138" s="21">
        <x:v>45419</x:v>
      </x:c>
      <x:c r="N138" s="31">
        <x:v>3</x:v>
      </x:c>
      <x:c r="O138" s="31"/>
      <x:c r="P138" s="21">
        <x:v>45419</x:v>
      </x:c>
      <x:c r="Q138" s="31">
        <x:v>128</x:v>
      </x:c>
      <x:c r="R138" s="31"/>
      <x:c r="S138" s="31" t="str">
        <x:v>Grace Rodriguez #13451493 1T</x:v>
      </x:c>
      <x:c r="T138" s="31" t="str" cm="1">
        <x:f t="array" ref="T138:U138">_xlfn.TEXTSPLIT(S138," #")</x:f>
        <x:v>Grace Rodriguez</x:v>
      </x:c>
      <x:c r="U138" s="31" t="str">
        <x:v>13451493 1T</x:v>
      </x:c>
      <x:c r="V138" s="31" t="str">
        <x:f t="shared" si="28"/>
        <x:v>1T</x:v>
      </x:c>
      <x:c r="W138" s="31">
        <x:f t="shared" si="29"/>
        <x:v>13451493</x:v>
      </x:c>
      <x:c r="X138" s="31">
        <x:f t="shared" si="35"/>
        <x:v>1</x:v>
      </x:c>
      <x:c r="Y138" s="31"/>
      <x:c r="Z138" s="31"/>
      <x:c r="AA138" s="31"/>
      <x:c r="AB138" s="31"/>
      <x:c r="AC138" s="31" t="str">
        <x:f t="shared" si="23"/>
        <x:v>Grace</x:v>
      </x:c>
      <x:c r="AD138" s="31" t="str">
        <x:f t="shared" si="30"/>
        <x:v>G</x:v>
      </x:c>
      <x:c r="AE138" s="31" t="str">
        <x:f t="shared" si="24"/>
        <x:v>Rodriguez</x:v>
      </x:c>
      <x:c r="AF138" s="31" cm="1">
        <x:f t="array" ref="AF138">SUM(--(" "=MID(AE138,_xlfn.SEQUENCE(1,LEN(AE138)),1)))+2</x:f>
        <x:v>2</x:v>
      </x:c>
      <x:c r="AG138" s="31" cm="1">
        <x:f t="array" ref="AG138">SUM(--($AG$9=MID(AC138,_xlfn.SEQUENCE(1,LEN(AC138)),1)))</x:f>
        <x:v>1</x:v>
      </x:c>
      <x:c r="AH138" s="31"/>
      <x:c r="AI138" s="31"/>
      <x:c r="AJ138" s="31"/>
      <x:c r="AK138" s="31"/>
      <x:c r="AL138" s="31" t="b">
        <x:f t="shared" si="25"/>
        <x:v>0</x:v>
      </x:c>
      <x:c r="AM138" s="31" t="b">
        <x:f>_xlfn.XLOOKUP(G138,'Birthday Case Assumptions'!$I$6:$I$371,'Birthday Case Assumptions'!$J$6:$J$371)="Yes"</x:f>
        <x:v>1</x:v>
      </x:c>
      <x:c r="AN138" s="31" t="b">
        <x:f t="shared" si="31"/>
        <x:v>0</x:v>
      </x:c>
      <x:c r="AO138" s="31">
        <x:f t="shared" si="32"/>
        <x:v>0</x:v>
      </x:c>
      <x:c r="AP138" s="31"/>
      <x:c r="AQ138" s="31"/>
      <x:c r="AR138" s="31"/>
      <x:c r="AS138" s="31"/>
      <x:c r="AT138" s="31"/>
      <x:c r="AU138" s="21">
        <x:v>45419</x:v>
      </x:c>
      <x:c r="AV138" s="31" t="str">
        <x:v>Yes</x:v>
      </x:c>
      <x:c r="AW138" s="31" cm="1">
        <x:f t="array" ref="AW138">IFERROR(_xlfn.XLOOKUP(AU138,_xlfn.ANCHORARRAY($M$11),_xlfn.ANCHORARRAY($N$11)),0)</x:f>
        <x:v>3</x:v>
      </x:c>
      <x:c r="AX138" s="31"/>
      <x:c r="AY138" s="21">
        <x:v>45588</x:v>
      </x:c>
      <x:c r="AZ138" s="31">
        <x:f t="shared" si="36"/>
        <x:v>6</x:v>
      </x:c>
      <x:c r="BA138" s="31">
        <x:f t="shared" si="33"/>
        <x:v>1</x:v>
      </x:c>
      <x:c r="BB138" s="31">
        <x:f t="shared" si="34"/>
        <x:v>38</x:v>
      </x:c>
    </x:row>
    <x:row r="139" spans="2:54" x14ac:dyDescent="0.35">
      <x:c r="B139" s="21">
        <x:v>37656</x:v>
      </x:c>
      <x:c r="C139" s="31">
        <x:f t="shared" ref="C139:C202" si="37">DAY(B139)</x:f>
        <x:v>4</x:v>
      </x:c>
      <x:c r="D139" s="31">
        <x:f t="shared" ref="D139:D202" si="38">MONTH(B139)</x:f>
        <x:v>2</x:v>
      </x:c>
      <x:c r="E139" s="31">
        <x:f t="shared" ref="E139:E202" si="39">YEAR(B139)</x:f>
        <x:v>2003</x:v>
      </x:c>
      <x:c r="F139" s="31">
        <x:f t="shared" ref="F139:F202" si="40">WEEKDAY(B139)</x:f>
        <x:v>3</x:v>
      </x:c>
      <x:c r="G139" s="21">
        <x:f t="shared" si="26"/>
        <x:v>45326</x:v>
      </x:c>
      <x:c r="H139" s="32">
        <x:f t="shared" si="27"/>
        <x:v>7636</x:v>
      </x:c>
      <x:c r="L139" s="25"/>
      <x:c r="M139" s="21">
        <x:v>45420</x:v>
      </x:c>
      <x:c r="N139" s="31">
        <x:v>4</x:v>
      </x:c>
      <x:c r="O139" s="31"/>
      <x:c r="P139" s="21">
        <x:v>45420</x:v>
      </x:c>
      <x:c r="Q139" s="31">
        <x:v>129</x:v>
      </x:c>
      <x:c r="R139" s="31"/>
      <x:c r="S139" s="31" t="str">
        <x:v>Ghada Hamad #13451495 3M</x:v>
      </x:c>
      <x:c r="T139" s="31" t="str" cm="1">
        <x:f t="array" ref="T139:U139">_xlfn.TEXTSPLIT(S139," #")</x:f>
        <x:v>Ghada Hamad</x:v>
      </x:c>
      <x:c r="U139" s="31" t="str">
        <x:v>13451495 3M</x:v>
      </x:c>
      <x:c r="V139" s="31" t="str">
        <x:f t="shared" si="28"/>
        <x:v>3M</x:v>
      </x:c>
      <x:c r="W139" s="31">
        <x:f t="shared" si="29"/>
        <x:v>13451495</x:v>
      </x:c>
      <x:c r="X139" s="31">
        <x:f t="shared" si="35"/>
        <x:v>0</x:v>
      </x:c>
      <x:c r="Y139" s="31"/>
      <x:c r="Z139" s="31"/>
      <x:c r="AA139" s="31"/>
      <x:c r="AB139" s="31"/>
      <x:c r="AC139" s="31" t="str">
        <x:f t="shared" ref="AC139:AC202" si="41">_xlfn.TEXTBEFORE(T139, " ")</x:f>
        <x:v>Ghada</x:v>
      </x:c>
      <x:c r="AD139" s="31" t="str">
        <x:f t="shared" si="30"/>
        <x:v>G</x:v>
      </x:c>
      <x:c r="AE139" s="31" t="str">
        <x:f t="shared" ref="AE139:AE202" si="42">TRIM(SUBSTITUTE(T139,AC139,""))</x:f>
        <x:v>Hamad</x:v>
      </x:c>
      <x:c r="AF139" s="31" cm="1">
        <x:f t="array" ref="AF139">SUM(--(" "=MID(AE139,_xlfn.SEQUENCE(1,LEN(AE139)),1)))+2</x:f>
        <x:v>2</x:v>
      </x:c>
      <x:c r="AG139" s="31" cm="1">
        <x:f t="array" ref="AG139">SUM(--($AG$9=MID(AC139,_xlfn.SEQUENCE(1,LEN(AC139)),1)))</x:f>
        <x:v>2</x:v>
      </x:c>
      <x:c r="AH139" s="31"/>
      <x:c r="AI139" s="31"/>
      <x:c r="AJ139" s="31"/>
      <x:c r="AK139" s="31"/>
      <x:c r="AL139" s="31" t="b">
        <x:f t="shared" ref="AL139:AL202" si="43">WEEKDAY(G139)=_xlfn.XLOOKUP(RIGHT($AL$9,1),$AL$3:$AL$6,$AM$3:$AM$6)</x:f>
        <x:v>0</x:v>
      </x:c>
      <x:c r="AM139" s="31" t="b">
        <x:f>_xlfn.XLOOKUP(G139,'Birthday Case Assumptions'!$I$6:$I$371,'Birthday Case Assumptions'!$J$6:$J$371)="Yes"</x:f>
        <x:v>0</x:v>
      </x:c>
      <x:c r="AN139" s="31" t="b">
        <x:f t="shared" si="31"/>
        <x:v>0</x:v>
      </x:c>
      <x:c r="AO139" s="31">
        <x:f t="shared" si="32"/>
        <x:v>0</x:v>
      </x:c>
      <x:c r="AP139" s="31"/>
      <x:c r="AQ139" s="31"/>
      <x:c r="AR139" s="31"/>
      <x:c r="AS139" s="31"/>
      <x:c r="AT139" s="31"/>
      <x:c r="AU139" s="21">
        <x:v>45420</x:v>
      </x:c>
      <x:c r="AV139" s="31" t="str">
        <x:v>Yes</x:v>
      </x:c>
      <x:c r="AW139" s="31" cm="1">
        <x:f t="array" ref="AW139">IFERROR(_xlfn.XLOOKUP(AU139,_xlfn.ANCHORARRAY($M$11),_xlfn.ANCHORARRAY($N$11)),0)</x:f>
        <x:v>4</x:v>
      </x:c>
      <x:c r="AX139" s="31"/>
      <x:c r="AY139" s="21">
        <x:v>45589</x:v>
      </x:c>
      <x:c r="AZ139" s="31">
        <x:f t="shared" si="36"/>
        <x:v>5</x:v>
      </x:c>
      <x:c r="BA139" s="31">
        <x:f t="shared" si="33"/>
        <x:v>1</x:v>
      </x:c>
      <x:c r="BB139" s="31">
        <x:f t="shared" si="34"/>
        <x:v>35</x:v>
      </x:c>
    </x:row>
    <x:row r="140" spans="2:54" x14ac:dyDescent="0.35">
      <x:c r="B140" s="21">
        <x:v>38108</x:v>
      </x:c>
      <x:c r="C140" s="31">
        <x:f t="shared" si="37"/>
        <x:v>1</x:v>
      </x:c>
      <x:c r="D140" s="31">
        <x:f t="shared" si="38"/>
        <x:v>5</x:v>
      </x:c>
      <x:c r="E140" s="31">
        <x:f t="shared" si="39"/>
        <x:v>2004</x:v>
      </x:c>
      <x:c r="F140" s="31">
        <x:f t="shared" si="40"/>
        <x:v>7</x:v>
      </x:c>
      <x:c r="G140" s="21">
        <x:f t="shared" ref="G140:G203" si="44">DATE(2024,D140,C140)</x:f>
        <x:v>45413</x:v>
      </x:c>
      <x:c r="H140" s="32">
        <x:f t="shared" ref="H140:H203" si="45">DATE(2024,1,1)-B140</x:f>
        <x:v>7184</x:v>
      </x:c>
      <x:c r="L140" s="25"/>
      <x:c r="M140" s="21">
        <x:v>45421</x:v>
      </x:c>
      <x:c r="N140" s="31">
        <x:v>4</x:v>
      </x:c>
      <x:c r="O140" s="31"/>
      <x:c r="P140" s="21">
        <x:v>45421</x:v>
      </x:c>
      <x:c r="Q140" s="31">
        <x:v>130</x:v>
      </x:c>
      <x:c r="R140" s="31"/>
      <x:c r="S140" s="31" t="str">
        <x:v>Zhang Lin #13451496 1R</x:v>
      </x:c>
      <x:c r="T140" s="31" t="str" cm="1">
        <x:f t="array" ref="T140:U140">_xlfn.TEXTSPLIT(S140," #")</x:f>
        <x:v>Zhang Lin</x:v>
      </x:c>
      <x:c r="U140" s="31" t="str">
        <x:v>13451496 1R</x:v>
      </x:c>
      <x:c r="V140" s="31" t="str">
        <x:f t="shared" ref="V140:V203" si="46">RIGHT(U140,2)</x:f>
        <x:v>1R</x:v>
      </x:c>
      <x:c r="W140" s="31">
        <x:f t="shared" ref="W140:W203" si="47">VALUE(_xlfn.TEXTBEFORE(U140, " "))</x:f>
        <x:v>13451496</x:v>
      </x:c>
      <x:c r="X140" s="31">
        <x:f t="shared" si="35"/>
        <x:v>1</x:v>
      </x:c>
      <x:c r="Y140" s="31"/>
      <x:c r="Z140" s="31"/>
      <x:c r="AA140" s="31"/>
      <x:c r="AB140" s="31"/>
      <x:c r="AC140" s="31" t="str">
        <x:f t="shared" si="41"/>
        <x:v>Zhang</x:v>
      </x:c>
      <x:c r="AD140" s="31" t="str">
        <x:f t="shared" ref="AD140:AD203" si="48">LEFT(AC140,1)</x:f>
        <x:v>Z</x:v>
      </x:c>
      <x:c r="AE140" s="31" t="str">
        <x:f t="shared" si="42"/>
        <x:v>Lin</x:v>
      </x:c>
      <x:c r="AF140" s="31" cm="1">
        <x:f t="array" ref="AF140">SUM(--(" "=MID(AE140,_xlfn.SEQUENCE(1,LEN(AE140)),1)))+2</x:f>
        <x:v>2</x:v>
      </x:c>
      <x:c r="AG140" s="31" cm="1">
        <x:f t="array" ref="AG140">SUM(--($AG$9=MID(AC140,_xlfn.SEQUENCE(1,LEN(AC140)),1)))</x:f>
        <x:v>1</x:v>
      </x:c>
      <x:c r="AH140" s="31"/>
      <x:c r="AI140" s="31"/>
      <x:c r="AJ140" s="31"/>
      <x:c r="AK140" s="31"/>
      <x:c r="AL140" s="31" t="b">
        <x:f t="shared" si="43"/>
        <x:v>0</x:v>
      </x:c>
      <x:c r="AM140" s="31" t="b">
        <x:f>_xlfn.XLOOKUP(G140,'Birthday Case Assumptions'!$I$6:$I$371,'Birthday Case Assumptions'!$J$6:$J$371)="Yes"</x:f>
        <x:v>1</x:v>
      </x:c>
      <x:c r="AN140" s="31" t="b">
        <x:f t="shared" ref="AN140:AN203" si="49">V140=$AL$9</x:f>
        <x:v>0</x:v>
      </x:c>
      <x:c r="AO140" s="31">
        <x:f t="shared" ref="AO140:AO203" si="50">--(AN140*AM140*AL140)</x:f>
        <x:v>0</x:v>
      </x:c>
      <x:c r="AP140" s="31"/>
      <x:c r="AQ140" s="31"/>
      <x:c r="AR140" s="31"/>
      <x:c r="AS140" s="31"/>
      <x:c r="AT140" s="31"/>
      <x:c r="AU140" s="21">
        <x:v>45421</x:v>
      </x:c>
      <x:c r="AV140" s="31" t="str">
        <x:v>Yes</x:v>
      </x:c>
      <x:c r="AW140" s="31" cm="1">
        <x:f t="array" ref="AW140">IFERROR(_xlfn.XLOOKUP(AU140,_xlfn.ANCHORARRAY($M$11),_xlfn.ANCHORARRAY($N$11)),0)</x:f>
        <x:v>4</x:v>
      </x:c>
      <x:c r="AX140" s="31"/>
      <x:c r="AY140" s="21">
        <x:v>45590</x:v>
      </x:c>
      <x:c r="AZ140" s="31">
        <x:f t="shared" si="36"/>
        <x:v>13</x:v>
      </x:c>
      <x:c r="BA140" s="31">
        <x:f t="shared" ref="BA140:BA173" si="51">ROUNDUP(AZ140/24,0)</x:f>
        <x:v>1</x:v>
      </x:c>
      <x:c r="BB140" s="31">
        <x:f t="shared" ref="BB140:BB173" si="52">AZ140*3+BA140*20</x:f>
        <x:v>59</x:v>
      </x:c>
    </x:row>
    <x:row r="141" spans="2:54" x14ac:dyDescent="0.35">
      <x:c r="B141" s="21">
        <x:v>37309</x:v>
      </x:c>
      <x:c r="C141" s="31">
        <x:f t="shared" si="37"/>
        <x:v>22</x:v>
      </x:c>
      <x:c r="D141" s="31">
        <x:f t="shared" si="38"/>
        <x:v>2</x:v>
      </x:c>
      <x:c r="E141" s="31">
        <x:f t="shared" si="39"/>
        <x:v>2002</x:v>
      </x:c>
      <x:c r="F141" s="31">
        <x:f t="shared" si="40"/>
        <x:v>6</x:v>
      </x:c>
      <x:c r="G141" s="21">
        <x:f t="shared" si="44"/>
        <x:v>45344</x:v>
      </x:c>
      <x:c r="H141" s="32">
        <x:f t="shared" si="45"/>
        <x:v>7983</x:v>
      </x:c>
      <x:c r="L141" s="25"/>
      <x:c r="M141" s="21">
        <x:v>45422</x:v>
      </x:c>
      <x:c r="N141" s="31">
        <x:v>4</x:v>
      </x:c>
      <x:c r="O141" s="31"/>
      <x:c r="P141" s="21">
        <x:v>45422</x:v>
      </x:c>
      <x:c r="Q141" s="31">
        <x:v>131</x:v>
      </x:c>
      <x:c r="R141" s="31"/>
      <x:c r="S141" s="31" t="str">
        <x:v>Mason Young #13451498 4W</x:v>
      </x:c>
      <x:c r="T141" s="31" t="str" cm="1">
        <x:f t="array" ref="T141:U141">_xlfn.TEXTSPLIT(S141," #")</x:f>
        <x:v>Mason Young</x:v>
      </x:c>
      <x:c r="U141" s="31" t="str">
        <x:v>13451498 4W</x:v>
      </x:c>
      <x:c r="V141" s="31" t="str">
        <x:f t="shared" si="46"/>
        <x:v>4W</x:v>
      </x:c>
      <x:c r="W141" s="31">
        <x:f t="shared" si="47"/>
        <x:v>13451498</x:v>
      </x:c>
      <x:c r="X141" s="31">
        <x:f t="shared" ref="X141:X204" si="53">IF(W141=W140+1,X140+1,0)</x:f>
        <x:v>0</x:v>
      </x:c>
      <x:c r="Y141" s="31"/>
      <x:c r="Z141" s="31"/>
      <x:c r="AA141" s="31"/>
      <x:c r="AB141" s="31"/>
      <x:c r="AC141" s="31" t="str">
        <x:f t="shared" si="41"/>
        <x:v>Mason</x:v>
      </x:c>
      <x:c r="AD141" s="31" t="str">
        <x:f t="shared" si="48"/>
        <x:v>M</x:v>
      </x:c>
      <x:c r="AE141" s="31" t="str">
        <x:f t="shared" si="42"/>
        <x:v>Young</x:v>
      </x:c>
      <x:c r="AF141" s="31" cm="1">
        <x:f t="array" ref="AF141">SUM(--(" "=MID(AE141,_xlfn.SEQUENCE(1,LEN(AE141)),1)))+2</x:f>
        <x:v>2</x:v>
      </x:c>
      <x:c r="AG141" s="31" cm="1">
        <x:f t="array" ref="AG141">SUM(--($AG$9=MID(AC141,_xlfn.SEQUENCE(1,LEN(AC141)),1)))</x:f>
        <x:v>1</x:v>
      </x:c>
      <x:c r="AH141" s="31"/>
      <x:c r="AI141" s="31"/>
      <x:c r="AJ141" s="31"/>
      <x:c r="AK141" s="31"/>
      <x:c r="AL141" s="31" t="b">
        <x:f t="shared" si="43"/>
        <x:v>0</x:v>
      </x:c>
      <x:c r="AM141" s="31" t="b">
        <x:f>_xlfn.XLOOKUP(G141,'Birthday Case Assumptions'!$I$6:$I$371,'Birthday Case Assumptions'!$J$6:$J$371)="Yes"</x:f>
        <x:v>1</x:v>
      </x:c>
      <x:c r="AN141" s="31" t="b">
        <x:f t="shared" si="49"/>
        <x:v>0</x:v>
      </x:c>
      <x:c r="AO141" s="31">
        <x:f t="shared" si="50"/>
        <x:v>0</x:v>
      </x:c>
      <x:c r="AP141" s="31"/>
      <x:c r="AQ141" s="31"/>
      <x:c r="AR141" s="31"/>
      <x:c r="AS141" s="31"/>
      <x:c r="AT141" s="31"/>
      <x:c r="AU141" s="21">
        <x:v>45422</x:v>
      </x:c>
      <x:c r="AV141" s="31" t="str">
        <x:v>Yes</x:v>
      </x:c>
      <x:c r="AW141" s="31" cm="1">
        <x:f t="array" ref="AW141">IFERROR(_xlfn.XLOOKUP(AU141,_xlfn.ANCHORARRAY($M$11),_xlfn.ANCHORARRAY($N$11)),0)</x:f>
        <x:v>4</x:v>
      </x:c>
      <x:c r="AX141" s="31"/>
      <x:c r="AY141" s="21">
        <x:v>45593</x:v>
      </x:c>
      <x:c r="AZ141" s="31">
        <x:f t="shared" ref="AZ141:AZ172" si="54">SUMIFS($AW$11:$AW$376,_xlfn.ANCHORARRAY($AU$11),"&gt;="&amp;AY141,_xlfn.ANCHORARRAY(AU$11),"&lt;"&amp;AY142)</x:f>
        <x:v>0</x:v>
      </x:c>
      <x:c r="BA141" s="31">
        <x:f t="shared" si="51"/>
        <x:v>0</x:v>
      </x:c>
      <x:c r="BB141" s="31">
        <x:f t="shared" si="52"/>
        <x:v>0</x:v>
      </x:c>
    </x:row>
    <x:row r="142" spans="2:54" x14ac:dyDescent="0.35">
      <x:c r="B142" s="21">
        <x:v>37513</x:v>
      </x:c>
      <x:c r="C142" s="31">
        <x:f t="shared" si="37"/>
        <x:v>14</x:v>
      </x:c>
      <x:c r="D142" s="31">
        <x:f t="shared" si="38"/>
        <x:v>9</x:v>
      </x:c>
      <x:c r="E142" s="31">
        <x:f t="shared" si="39"/>
        <x:v>2002</x:v>
      </x:c>
      <x:c r="F142" s="31">
        <x:f t="shared" si="40"/>
        <x:v>7</x:v>
      </x:c>
      <x:c r="G142" s="21">
        <x:f t="shared" si="44"/>
        <x:v>45549</x:v>
      </x:c>
      <x:c r="H142" s="32">
        <x:f t="shared" si="45"/>
        <x:v>7779</x:v>
      </x:c>
      <x:c r="L142" s="25"/>
      <x:c r="M142" s="21">
        <x:v>45423</x:v>
      </x:c>
      <x:c r="N142" s="31">
        <x:v>4</x:v>
      </x:c>
      <x:c r="O142" s="31"/>
      <x:c r="P142" s="21">
        <x:v>45423</x:v>
      </x:c>
      <x:c r="Q142" s="31">
        <x:v>132</x:v>
      </x:c>
      <x:c r="R142" s="31"/>
      <x:c r="S142" s="31" t="str">
        <x:v>Rasha Hadi #13451500 2R</x:v>
      </x:c>
      <x:c r="T142" s="31" t="str" cm="1">
        <x:f t="array" ref="T142:U142">_xlfn.TEXTSPLIT(S142," #")</x:f>
        <x:v>Rasha Hadi</x:v>
      </x:c>
      <x:c r="U142" s="31" t="str">
        <x:v>13451500 2R</x:v>
      </x:c>
      <x:c r="V142" s="31" t="str">
        <x:f t="shared" si="46"/>
        <x:v>2R</x:v>
      </x:c>
      <x:c r="W142" s="31">
        <x:f t="shared" si="47"/>
        <x:v>13451500</x:v>
      </x:c>
      <x:c r="X142" s="31">
        <x:f t="shared" si="53"/>
        <x:v>0</x:v>
      </x:c>
      <x:c r="Y142" s="31"/>
      <x:c r="Z142" s="31"/>
      <x:c r="AA142" s="31"/>
      <x:c r="AB142" s="31"/>
      <x:c r="AC142" s="31" t="str">
        <x:f t="shared" si="41"/>
        <x:v>Rasha</x:v>
      </x:c>
      <x:c r="AD142" s="31" t="str">
        <x:f t="shared" si="48"/>
        <x:v>R</x:v>
      </x:c>
      <x:c r="AE142" s="31" t="str">
        <x:f t="shared" si="42"/>
        <x:v>Hadi</x:v>
      </x:c>
      <x:c r="AF142" s="31" cm="1">
        <x:f t="array" ref="AF142">SUM(--(" "=MID(AE142,_xlfn.SEQUENCE(1,LEN(AE142)),1)))+2</x:f>
        <x:v>2</x:v>
      </x:c>
      <x:c r="AG142" s="31" cm="1">
        <x:f t="array" ref="AG142">SUM(--($AG$9=MID(AC142,_xlfn.SEQUENCE(1,LEN(AC142)),1)))</x:f>
        <x:v>2</x:v>
      </x:c>
      <x:c r="AH142" s="31"/>
      <x:c r="AI142" s="31"/>
      <x:c r="AJ142" s="31"/>
      <x:c r="AK142" s="31"/>
      <x:c r="AL142" s="31" t="b">
        <x:f t="shared" si="43"/>
        <x:v>0</x:v>
      </x:c>
      <x:c r="AM142" s="31" t="b">
        <x:f>_xlfn.XLOOKUP(G142,'Birthday Case Assumptions'!$I$6:$I$371,'Birthday Case Assumptions'!$J$6:$J$371)="Yes"</x:f>
        <x:v>0</x:v>
      </x:c>
      <x:c r="AN142" s="31" t="b">
        <x:f t="shared" si="49"/>
        <x:v>0</x:v>
      </x:c>
      <x:c r="AO142" s="31">
        <x:f t="shared" si="50"/>
        <x:v>0</x:v>
      </x:c>
      <x:c r="AP142" s="31"/>
      <x:c r="AQ142" s="31"/>
      <x:c r="AR142" s="31"/>
      <x:c r="AS142" s="31"/>
      <x:c r="AT142" s="31"/>
      <x:c r="AU142" s="21">
        <x:v>45423</x:v>
      </x:c>
      <x:c r="AV142" s="31" t="str">
        <x:v>No</x:v>
      </x:c>
      <x:c r="AW142" s="31" cm="1">
        <x:f t="array" ref="AW142">IFERROR(_xlfn.XLOOKUP(AU142,_xlfn.ANCHORARRAY($M$11),_xlfn.ANCHORARRAY($N$11)),0)</x:f>
        <x:v>4</x:v>
      </x:c>
      <x:c r="AX142" s="31"/>
      <x:c r="AY142" s="21">
        <x:v>45594</x:v>
      </x:c>
      <x:c r="AZ142" s="31">
        <x:f t="shared" si="54"/>
        <x:v>7</x:v>
      </x:c>
      <x:c r="BA142" s="31">
        <x:f t="shared" si="51"/>
        <x:v>1</x:v>
      </x:c>
      <x:c r="BB142" s="31">
        <x:f t="shared" si="52"/>
        <x:v>41</x:v>
      </x:c>
    </x:row>
    <x:row r="143" spans="2:54" x14ac:dyDescent="0.35">
      <x:c r="B143" s="21">
        <x:v>37369</x:v>
      </x:c>
      <x:c r="C143" s="31">
        <x:f t="shared" si="37"/>
        <x:v>23</x:v>
      </x:c>
      <x:c r="D143" s="31">
        <x:f t="shared" si="38"/>
        <x:v>4</x:v>
      </x:c>
      <x:c r="E143" s="31">
        <x:f t="shared" si="39"/>
        <x:v>2002</x:v>
      </x:c>
      <x:c r="F143" s="31">
        <x:f t="shared" si="40"/>
        <x:v>3</x:v>
      </x:c>
      <x:c r="G143" s="21">
        <x:f t="shared" si="44"/>
        <x:v>45405</x:v>
      </x:c>
      <x:c r="H143" s="32">
        <x:f t="shared" si="45"/>
        <x:v>7923</x:v>
      </x:c>
      <x:c r="L143" s="25"/>
      <x:c r="M143" s="21">
        <x:v>45424</x:v>
      </x:c>
      <x:c r="N143" s="31">
        <x:v>4</x:v>
      </x:c>
      <x:c r="O143" s="31"/>
      <x:c r="P143" s="21">
        <x:v>45424</x:v>
      </x:c>
      <x:c r="Q143" s="31">
        <x:v>133</x:v>
      </x:c>
      <x:c r="R143" s="31"/>
      <x:c r="S143" s="31" t="str">
        <x:v>Du Yin Wei Weidong #13451501 1R</x:v>
      </x:c>
      <x:c r="T143" s="31" t="str" cm="1">
        <x:f t="array" ref="T143:U143">_xlfn.TEXTSPLIT(S143," #")</x:f>
        <x:v>Du Yin Wei Weidong</x:v>
      </x:c>
      <x:c r="U143" s="31" t="str">
        <x:v>13451501 1R</x:v>
      </x:c>
      <x:c r="V143" s="31" t="str">
        <x:f t="shared" si="46"/>
        <x:v>1R</x:v>
      </x:c>
      <x:c r="W143" s="31">
        <x:f t="shared" si="47"/>
        <x:v>13451501</x:v>
      </x:c>
      <x:c r="X143" s="31">
        <x:f t="shared" si="53"/>
        <x:v>1</x:v>
      </x:c>
      <x:c r="Y143" s="31"/>
      <x:c r="Z143" s="31"/>
      <x:c r="AA143" s="31"/>
      <x:c r="AB143" s="31"/>
      <x:c r="AC143" s="31" t="str">
        <x:f t="shared" si="41"/>
        <x:v>Du</x:v>
      </x:c>
      <x:c r="AD143" s="31" t="str">
        <x:f t="shared" si="48"/>
        <x:v>D</x:v>
      </x:c>
      <x:c r="AE143" s="31" t="str">
        <x:f t="shared" si="42"/>
        <x:v>Yin Wei Weidong</x:v>
      </x:c>
      <x:c r="AF143" s="31" cm="1">
        <x:f t="array" ref="AF143">SUM(--(" "=MID(AE143,_xlfn.SEQUENCE(1,LEN(AE143)),1)))+2</x:f>
        <x:v>4</x:v>
      </x:c>
      <x:c r="AG143" s="31" cm="1">
        <x:f t="array" ref="AG143">SUM(--($AG$9=MID(AC143,_xlfn.SEQUENCE(1,LEN(AC143)),1)))</x:f>
        <x:v>0</x:v>
      </x:c>
      <x:c r="AH143" s="31"/>
      <x:c r="AI143" s="31"/>
      <x:c r="AJ143" s="31"/>
      <x:c r="AK143" s="31"/>
      <x:c r="AL143" s="31" t="b">
        <x:f t="shared" si="43"/>
        <x:v>0</x:v>
      </x:c>
      <x:c r="AM143" s="31" t="b">
        <x:f>_xlfn.XLOOKUP(G143,'Birthday Case Assumptions'!$I$6:$I$371,'Birthday Case Assumptions'!$J$6:$J$371)="Yes"</x:f>
        <x:v>1</x:v>
      </x:c>
      <x:c r="AN143" s="31" t="b">
        <x:f t="shared" si="49"/>
        <x:v>0</x:v>
      </x:c>
      <x:c r="AO143" s="31">
        <x:f t="shared" si="50"/>
        <x:v>0</x:v>
      </x:c>
      <x:c r="AP143" s="31"/>
      <x:c r="AQ143" s="31"/>
      <x:c r="AR143" s="31"/>
      <x:c r="AS143" s="31"/>
      <x:c r="AT143" s="31"/>
      <x:c r="AU143" s="21">
        <x:v>45424</x:v>
      </x:c>
      <x:c r="AV143" s="31" t="str">
        <x:v>No</x:v>
      </x:c>
      <x:c r="AW143" s="31" cm="1">
        <x:f t="array" ref="AW143">IFERROR(_xlfn.XLOOKUP(AU143,_xlfn.ANCHORARRAY($M$11),_xlfn.ANCHORARRAY($N$11)),0)</x:f>
        <x:v>4</x:v>
      </x:c>
      <x:c r="AX143" s="31"/>
      <x:c r="AY143" s="21">
        <x:v>45595</x:v>
      </x:c>
      <x:c r="AZ143" s="31">
        <x:f t="shared" si="54"/>
        <x:v>6</x:v>
      </x:c>
      <x:c r="BA143" s="31">
        <x:f t="shared" si="51"/>
        <x:v>1</x:v>
      </x:c>
      <x:c r="BB143" s="31">
        <x:f t="shared" si="52"/>
        <x:v>38</x:v>
      </x:c>
    </x:row>
    <x:row r="144" spans="2:54" x14ac:dyDescent="0.35">
      <x:c r="B144" s="21">
        <x:v>37670</x:v>
      </x:c>
      <x:c r="C144" s="31">
        <x:f t="shared" si="37"/>
        <x:v>18</x:v>
      </x:c>
      <x:c r="D144" s="31">
        <x:f t="shared" si="38"/>
        <x:v>2</x:v>
      </x:c>
      <x:c r="E144" s="31">
        <x:f t="shared" si="39"/>
        <x:v>2003</x:v>
      </x:c>
      <x:c r="F144" s="31">
        <x:f t="shared" si="40"/>
        <x:v>3</x:v>
      </x:c>
      <x:c r="G144" s="21">
        <x:f t="shared" si="44"/>
        <x:v>45340</x:v>
      </x:c>
      <x:c r="H144" s="32">
        <x:f t="shared" si="45"/>
        <x:v>7622</x:v>
      </x:c>
      <x:c r="L144" s="25"/>
      <x:c r="M144" s="21">
        <x:v>45425</x:v>
      </x:c>
      <x:c r="N144" s="31">
        <x:v>3</x:v>
      </x:c>
      <x:c r="O144" s="31"/>
      <x:c r="P144" s="21">
        <x:v>45425</x:v>
      </x:c>
      <x:c r="Q144" s="31">
        <x:v>134</x:v>
      </x:c>
      <x:c r="R144" s="31"/>
      <x:c r="S144" s="31" t="str">
        <x:v>Asma Alshammari #13451503 1T</x:v>
      </x:c>
      <x:c r="T144" s="31" t="str" cm="1">
        <x:f t="array" ref="T144:U144">_xlfn.TEXTSPLIT(S144," #")</x:f>
        <x:v>Asma Alshammari</x:v>
      </x:c>
      <x:c r="U144" s="31" t="str">
        <x:v>13451503 1T</x:v>
      </x:c>
      <x:c r="V144" s="31" t="str">
        <x:f t="shared" si="46"/>
        <x:v>1T</x:v>
      </x:c>
      <x:c r="W144" s="31">
        <x:f t="shared" si="47"/>
        <x:v>13451503</x:v>
      </x:c>
      <x:c r="X144" s="31">
        <x:f t="shared" si="53"/>
        <x:v>0</x:v>
      </x:c>
      <x:c r="Y144" s="31"/>
      <x:c r="Z144" s="31"/>
      <x:c r="AA144" s="31"/>
      <x:c r="AB144" s="31"/>
      <x:c r="AC144" s="31" t="str">
        <x:f t="shared" si="41"/>
        <x:v>Asma</x:v>
      </x:c>
      <x:c r="AD144" s="31" t="str">
        <x:f t="shared" si="48"/>
        <x:v>A</x:v>
      </x:c>
      <x:c r="AE144" s="31" t="str">
        <x:f t="shared" si="42"/>
        <x:v>Alshammari</x:v>
      </x:c>
      <x:c r="AF144" s="31" cm="1">
        <x:f t="array" ref="AF144">SUM(--(" "=MID(AE144,_xlfn.SEQUENCE(1,LEN(AE144)),1)))+2</x:f>
        <x:v>2</x:v>
      </x:c>
      <x:c r="AG144" s="31" cm="1">
        <x:f t="array" ref="AG144">SUM(--($AG$9=MID(AC144,_xlfn.SEQUENCE(1,LEN(AC144)),1)))</x:f>
        <x:v>2</x:v>
      </x:c>
      <x:c r="AH144" s="31"/>
      <x:c r="AI144" s="31"/>
      <x:c r="AJ144" s="31"/>
      <x:c r="AK144" s="31"/>
      <x:c r="AL144" s="31" t="b">
        <x:f t="shared" si="43"/>
        <x:v>0</x:v>
      </x:c>
      <x:c r="AM144" s="31" t="b">
        <x:f>_xlfn.XLOOKUP(G144,'Birthday Case Assumptions'!$I$6:$I$371,'Birthday Case Assumptions'!$J$6:$J$371)="Yes"</x:f>
        <x:v>0</x:v>
      </x:c>
      <x:c r="AN144" s="31" t="b">
        <x:f t="shared" si="49"/>
        <x:v>0</x:v>
      </x:c>
      <x:c r="AO144" s="31">
        <x:f t="shared" si="50"/>
        <x:v>0</x:v>
      </x:c>
      <x:c r="AP144" s="31"/>
      <x:c r="AQ144" s="31"/>
      <x:c r="AR144" s="31"/>
      <x:c r="AS144" s="31"/>
      <x:c r="AT144" s="31"/>
      <x:c r="AU144" s="21">
        <x:v>45425</x:v>
      </x:c>
      <x:c r="AV144" s="31" t="str">
        <x:v>No</x:v>
      </x:c>
      <x:c r="AW144" s="31" cm="1">
        <x:f t="array" ref="AW144">IFERROR(_xlfn.XLOOKUP(AU144,_xlfn.ANCHORARRAY($M$11),_xlfn.ANCHORARRAY($N$11)),0)</x:f>
        <x:v>3</x:v>
      </x:c>
      <x:c r="AX144" s="31"/>
      <x:c r="AY144" s="21">
        <x:v>45596</x:v>
      </x:c>
      <x:c r="AZ144" s="31">
        <x:f t="shared" si="54"/>
        <x:v>4</x:v>
      </x:c>
      <x:c r="BA144" s="31">
        <x:f t="shared" si="51"/>
        <x:v>1</x:v>
      </x:c>
      <x:c r="BB144" s="31">
        <x:f t="shared" si="52"/>
        <x:v>32</x:v>
      </x:c>
    </x:row>
    <x:row r="145" spans="2:54" x14ac:dyDescent="0.35">
      <x:c r="B145" s="21">
        <x:v>37862</x:v>
      </x:c>
      <x:c r="C145" s="31">
        <x:f t="shared" si="37"/>
        <x:v>29</x:v>
      </x:c>
      <x:c r="D145" s="31">
        <x:f t="shared" si="38"/>
        <x:v>8</x:v>
      </x:c>
      <x:c r="E145" s="31">
        <x:f t="shared" si="39"/>
        <x:v>2003</x:v>
      </x:c>
      <x:c r="F145" s="31">
        <x:f t="shared" si="40"/>
        <x:v>6</x:v>
      </x:c>
      <x:c r="G145" s="21">
        <x:f t="shared" si="44"/>
        <x:v>45533</x:v>
      </x:c>
      <x:c r="H145" s="32">
        <x:f t="shared" si="45"/>
        <x:v>7430</x:v>
      </x:c>
      <x:c r="L145" s="25"/>
      <x:c r="M145" s="21">
        <x:v>45426</x:v>
      </x:c>
      <x:c r="N145" s="31">
        <x:v>4</x:v>
      </x:c>
      <x:c r="O145" s="31"/>
      <x:c r="P145" s="21">
        <x:v>45426</x:v>
      </x:c>
      <x:c r="Q145" s="31">
        <x:v>135</x:v>
      </x:c>
      <x:c r="R145" s="31"/>
      <x:c r="S145" s="31" t="str">
        <x:v>Jia Lijun #13451504 2R</x:v>
      </x:c>
      <x:c r="T145" s="31" t="str" cm="1">
        <x:f t="array" ref="T145:U145">_xlfn.TEXTSPLIT(S145," #")</x:f>
        <x:v>Jia Lijun</x:v>
      </x:c>
      <x:c r="U145" s="31" t="str">
        <x:v>13451504 2R</x:v>
      </x:c>
      <x:c r="V145" s="31" t="str">
        <x:f t="shared" si="46"/>
        <x:v>2R</x:v>
      </x:c>
      <x:c r="W145" s="31">
        <x:f t="shared" si="47"/>
        <x:v>13451504</x:v>
      </x:c>
      <x:c r="X145" s="31">
        <x:f t="shared" si="53"/>
        <x:v>1</x:v>
      </x:c>
      <x:c r="Y145" s="31"/>
      <x:c r="Z145" s="31"/>
      <x:c r="AA145" s="31"/>
      <x:c r="AB145" s="31"/>
      <x:c r="AC145" s="31" t="str">
        <x:f t="shared" si="41"/>
        <x:v>Jia</x:v>
      </x:c>
      <x:c r="AD145" s="31" t="str">
        <x:f t="shared" si="48"/>
        <x:v>J</x:v>
      </x:c>
      <x:c r="AE145" s="31" t="str">
        <x:f t="shared" si="42"/>
        <x:v>Lijun</x:v>
      </x:c>
      <x:c r="AF145" s="31" cm="1">
        <x:f t="array" ref="AF145">SUM(--(" "=MID(AE145,_xlfn.SEQUENCE(1,LEN(AE145)),1)))+2</x:f>
        <x:v>2</x:v>
      </x:c>
      <x:c r="AG145" s="31" cm="1">
        <x:f t="array" ref="AG145">SUM(--($AG$9=MID(AC145,_xlfn.SEQUENCE(1,LEN(AC145)),1)))</x:f>
        <x:v>1</x:v>
      </x:c>
      <x:c r="AH145" s="31"/>
      <x:c r="AI145" s="31"/>
      <x:c r="AJ145" s="31"/>
      <x:c r="AK145" s="31"/>
      <x:c r="AL145" s="31" t="b">
        <x:f t="shared" si="43"/>
        <x:v>0</x:v>
      </x:c>
      <x:c r="AM145" s="31" t="b">
        <x:f>_xlfn.XLOOKUP(G145,'Birthday Case Assumptions'!$I$6:$I$371,'Birthday Case Assumptions'!$J$6:$J$371)="Yes"</x:f>
        <x:v>1</x:v>
      </x:c>
      <x:c r="AN145" s="31" t="b">
        <x:f t="shared" si="49"/>
        <x:v>0</x:v>
      </x:c>
      <x:c r="AO145" s="31">
        <x:f t="shared" si="50"/>
        <x:v>0</x:v>
      </x:c>
      <x:c r="AP145" s="31"/>
      <x:c r="AQ145" s="31"/>
      <x:c r="AR145" s="31"/>
      <x:c r="AS145" s="31"/>
      <x:c r="AT145" s="31"/>
      <x:c r="AU145" s="21">
        <x:v>45426</x:v>
      </x:c>
      <x:c r="AV145" s="31" t="str">
        <x:v>No</x:v>
      </x:c>
      <x:c r="AW145" s="31" cm="1">
        <x:f t="array" ref="AW145">IFERROR(_xlfn.XLOOKUP(AU145,_xlfn.ANCHORARRAY($M$11),_xlfn.ANCHORARRAY($N$11)),0)</x:f>
        <x:v>4</x:v>
      </x:c>
      <x:c r="AX145" s="31"/>
      <x:c r="AY145" s="21">
        <x:v>45597</x:v>
      </x:c>
      <x:c r="AZ145" s="31">
        <x:f t="shared" si="54"/>
        <x:v>8</x:v>
      </x:c>
      <x:c r="BA145" s="31">
        <x:f t="shared" si="51"/>
        <x:v>1</x:v>
      </x:c>
      <x:c r="BB145" s="31">
        <x:f t="shared" si="52"/>
        <x:v>44</x:v>
      </x:c>
    </x:row>
    <x:row r="146" spans="2:54" x14ac:dyDescent="0.35">
      <x:c r="B146" s="21">
        <x:v>38106</x:v>
      </x:c>
      <x:c r="C146" s="31">
        <x:f t="shared" si="37"/>
        <x:v>29</x:v>
      </x:c>
      <x:c r="D146" s="31">
        <x:f t="shared" si="38"/>
        <x:v>4</x:v>
      </x:c>
      <x:c r="E146" s="31">
        <x:f t="shared" si="39"/>
        <x:v>2004</x:v>
      </x:c>
      <x:c r="F146" s="31">
        <x:f t="shared" si="40"/>
        <x:v>5</x:v>
      </x:c>
      <x:c r="G146" s="21">
        <x:f t="shared" si="44"/>
        <x:v>45411</x:v>
      </x:c>
      <x:c r="H146" s="32">
        <x:f t="shared" si="45"/>
        <x:v>7186</x:v>
      </x:c>
      <x:c r="L146" s="25"/>
      <x:c r="M146" s="21">
        <x:v>45427</x:v>
      </x:c>
      <x:c r="N146" s="31">
        <x:v>2</x:v>
      </x:c>
      <x:c r="O146" s="31"/>
      <x:c r="P146" s="21">
        <x:v>45427</x:v>
      </x:c>
      <x:c r="Q146" s="31">
        <x:v>136</x:v>
      </x:c>
      <x:c r="R146" s="31"/>
      <x:c r="S146" s="31" t="str">
        <x:v>Yu Hongyan #13451505 1T</x:v>
      </x:c>
      <x:c r="T146" s="31" t="str" cm="1">
        <x:f t="array" ref="T146:U146">_xlfn.TEXTSPLIT(S146," #")</x:f>
        <x:v>Yu Hongyan</x:v>
      </x:c>
      <x:c r="U146" s="31" t="str">
        <x:v>13451505 1T</x:v>
      </x:c>
      <x:c r="V146" s="31" t="str">
        <x:f t="shared" si="46"/>
        <x:v>1T</x:v>
      </x:c>
      <x:c r="W146" s="31">
        <x:f t="shared" si="47"/>
        <x:v>13451505</x:v>
      </x:c>
      <x:c r="X146" s="31">
        <x:f t="shared" si="53"/>
        <x:v>2</x:v>
      </x:c>
      <x:c r="Y146" s="31"/>
      <x:c r="Z146" s="31"/>
      <x:c r="AA146" s="31"/>
      <x:c r="AB146" s="31"/>
      <x:c r="AC146" s="31" t="str">
        <x:f t="shared" si="41"/>
        <x:v>Yu</x:v>
      </x:c>
      <x:c r="AD146" s="31" t="str">
        <x:f t="shared" si="48"/>
        <x:v>Y</x:v>
      </x:c>
      <x:c r="AE146" s="31" t="str">
        <x:f t="shared" si="42"/>
        <x:v>Hongyan</x:v>
      </x:c>
      <x:c r="AF146" s="31" cm="1">
        <x:f t="array" ref="AF146">SUM(--(" "=MID(AE146,_xlfn.SEQUENCE(1,LEN(AE146)),1)))+2</x:f>
        <x:v>2</x:v>
      </x:c>
      <x:c r="AG146" s="31" cm="1">
        <x:f t="array" ref="AG146">SUM(--($AG$9=MID(AC146,_xlfn.SEQUENCE(1,LEN(AC146)),1)))</x:f>
        <x:v>0</x:v>
      </x:c>
      <x:c r="AH146" s="31"/>
      <x:c r="AI146" s="31"/>
      <x:c r="AJ146" s="31"/>
      <x:c r="AK146" s="31"/>
      <x:c r="AL146" s="31" t="b">
        <x:f t="shared" si="43"/>
        <x:v>1</x:v>
      </x:c>
      <x:c r="AM146" s="31" t="b">
        <x:f>_xlfn.XLOOKUP(G146,'Birthday Case Assumptions'!$I$6:$I$371,'Birthday Case Assumptions'!$J$6:$J$371)="Yes"</x:f>
        <x:v>1</x:v>
      </x:c>
      <x:c r="AN146" s="31" t="b">
        <x:f t="shared" si="49"/>
        <x:v>0</x:v>
      </x:c>
      <x:c r="AO146" s="31">
        <x:f t="shared" si="50"/>
        <x:v>0</x:v>
      </x:c>
      <x:c r="AP146" s="31"/>
      <x:c r="AQ146" s="31"/>
      <x:c r="AR146" s="31"/>
      <x:c r="AS146" s="31"/>
      <x:c r="AT146" s="31"/>
      <x:c r="AU146" s="21">
        <x:v>45427</x:v>
      </x:c>
      <x:c r="AV146" s="31" t="str">
        <x:v>No</x:v>
      </x:c>
      <x:c r="AW146" s="31" cm="1">
        <x:f t="array" ref="AW146">IFERROR(_xlfn.XLOOKUP(AU146,_xlfn.ANCHORARRAY($M$11),_xlfn.ANCHORARRAY($N$11)),0)</x:f>
        <x:v>2</x:v>
      </x:c>
      <x:c r="AX146" s="31"/>
      <x:c r="AY146" s="21">
        <x:v>45600</x:v>
      </x:c>
      <x:c r="AZ146" s="31">
        <x:f t="shared" si="54"/>
        <x:v>2</x:v>
      </x:c>
      <x:c r="BA146" s="31">
        <x:f t="shared" si="51"/>
        <x:v>1</x:v>
      </x:c>
      <x:c r="BB146" s="31">
        <x:f t="shared" si="52"/>
        <x:v>26</x:v>
      </x:c>
    </x:row>
    <x:row r="147" spans="2:54" x14ac:dyDescent="0.35">
      <x:c r="B147" s="21">
        <x:v>37505</x:v>
      </x:c>
      <x:c r="C147" s="31">
        <x:f t="shared" si="37"/>
        <x:v>6</x:v>
      </x:c>
      <x:c r="D147" s="31">
        <x:f t="shared" si="38"/>
        <x:v>9</x:v>
      </x:c>
      <x:c r="E147" s="31">
        <x:f t="shared" si="39"/>
        <x:v>2002</x:v>
      </x:c>
      <x:c r="F147" s="31">
        <x:f t="shared" si="40"/>
        <x:v>6</x:v>
      </x:c>
      <x:c r="G147" s="21">
        <x:f t="shared" si="44"/>
        <x:v>45541</x:v>
      </x:c>
      <x:c r="H147" s="32">
        <x:f t="shared" si="45"/>
        <x:v>7787</x:v>
      </x:c>
      <x:c r="L147" s="25"/>
      <x:c r="M147" s="21">
        <x:v>45428</x:v>
      </x:c>
      <x:c r="N147" s="31">
        <x:v>1</x:v>
      </x:c>
      <x:c r="O147" s="31"/>
      <x:c r="P147" s="21">
        <x:v>45428</x:v>
      </x:c>
      <x:c r="Q147" s="31">
        <x:v>137</x:v>
      </x:c>
      <x:c r="R147" s="31"/>
      <x:c r="S147" s="31" t="str">
        <x:v>Yin Xiaoyu #13451506 1R</x:v>
      </x:c>
      <x:c r="T147" s="31" t="str" cm="1">
        <x:f t="array" ref="T147:U147">_xlfn.TEXTSPLIT(S147," #")</x:f>
        <x:v>Yin Xiaoyu</x:v>
      </x:c>
      <x:c r="U147" s="31" t="str">
        <x:v>13451506 1R</x:v>
      </x:c>
      <x:c r="V147" s="31" t="str">
        <x:f t="shared" si="46"/>
        <x:v>1R</x:v>
      </x:c>
      <x:c r="W147" s="31">
        <x:f t="shared" si="47"/>
        <x:v>13451506</x:v>
      </x:c>
      <x:c r="X147" s="31">
        <x:f t="shared" si="53"/>
        <x:v>3</x:v>
      </x:c>
      <x:c r="Y147" s="31"/>
      <x:c r="Z147" s="31"/>
      <x:c r="AA147" s="31"/>
      <x:c r="AB147" s="31"/>
      <x:c r="AC147" s="31" t="str">
        <x:f t="shared" si="41"/>
        <x:v>Yin</x:v>
      </x:c>
      <x:c r="AD147" s="31" t="str">
        <x:f t="shared" si="48"/>
        <x:v>Y</x:v>
      </x:c>
      <x:c r="AE147" s="31" t="str">
        <x:f t="shared" si="42"/>
        <x:v>Xiaoyu</x:v>
      </x:c>
      <x:c r="AF147" s="31" cm="1">
        <x:f t="array" ref="AF147">SUM(--(" "=MID(AE147,_xlfn.SEQUENCE(1,LEN(AE147)),1)))+2</x:f>
        <x:v>2</x:v>
      </x:c>
      <x:c r="AG147" s="31" cm="1">
        <x:f t="array" ref="AG147">SUM(--($AG$9=MID(AC147,_xlfn.SEQUENCE(1,LEN(AC147)),1)))</x:f>
        <x:v>0</x:v>
      </x:c>
      <x:c r="AH147" s="31"/>
      <x:c r="AI147" s="31"/>
      <x:c r="AJ147" s="31"/>
      <x:c r="AK147" s="31"/>
      <x:c r="AL147" s="31" t="b">
        <x:f t="shared" si="43"/>
        <x:v>0</x:v>
      </x:c>
      <x:c r="AM147" s="31" t="b">
        <x:f>_xlfn.XLOOKUP(G147,'Birthday Case Assumptions'!$I$6:$I$371,'Birthday Case Assumptions'!$J$6:$J$371)="Yes"</x:f>
        <x:v>1</x:v>
      </x:c>
      <x:c r="AN147" s="31" t="b">
        <x:f t="shared" si="49"/>
        <x:v>0</x:v>
      </x:c>
      <x:c r="AO147" s="31">
        <x:f t="shared" si="50"/>
        <x:v>0</x:v>
      </x:c>
      <x:c r="AP147" s="31"/>
      <x:c r="AQ147" s="31"/>
      <x:c r="AR147" s="31"/>
      <x:c r="AS147" s="31"/>
      <x:c r="AT147" s="31"/>
      <x:c r="AU147" s="21">
        <x:v>45428</x:v>
      </x:c>
      <x:c r="AV147" s="31" t="str">
        <x:v>No</x:v>
      </x:c>
      <x:c r="AW147" s="31" cm="1">
        <x:f t="array" ref="AW147">IFERROR(_xlfn.XLOOKUP(AU147,_xlfn.ANCHORARRAY($M$11),_xlfn.ANCHORARRAY($N$11)),0)</x:f>
        <x:v>1</x:v>
      </x:c>
      <x:c r="AX147" s="31"/>
      <x:c r="AY147" s="21">
        <x:v>45601</x:v>
      </x:c>
      <x:c r="AZ147" s="31">
        <x:f t="shared" si="54"/>
        <x:v>2</x:v>
      </x:c>
      <x:c r="BA147" s="31">
        <x:f t="shared" si="51"/>
        <x:v>1</x:v>
      </x:c>
      <x:c r="BB147" s="31">
        <x:f t="shared" si="52"/>
        <x:v>26</x:v>
      </x:c>
    </x:row>
    <x:row r="148" spans="2:54" x14ac:dyDescent="0.35">
      <x:c r="B148" s="21">
        <x:v>37603</x:v>
      </x:c>
      <x:c r="C148" s="31">
        <x:f t="shared" si="37"/>
        <x:v>13</x:v>
      </x:c>
      <x:c r="D148" s="31">
        <x:f t="shared" si="38"/>
        <x:v>12</x:v>
      </x:c>
      <x:c r="E148" s="31">
        <x:f t="shared" si="39"/>
        <x:v>2002</x:v>
      </x:c>
      <x:c r="F148" s="31">
        <x:f t="shared" si="40"/>
        <x:v>6</x:v>
      </x:c>
      <x:c r="G148" s="21">
        <x:f t="shared" si="44"/>
        <x:v>45639</x:v>
      </x:c>
      <x:c r="H148" s="32">
        <x:f t="shared" si="45"/>
        <x:v>7689</x:v>
      </x:c>
      <x:c r="L148" s="25"/>
      <x:c r="M148" s="21">
        <x:v>45429</x:v>
      </x:c>
      <x:c r="N148" s="31">
        <x:v>3</x:v>
      </x:c>
      <x:c r="O148" s="31"/>
      <x:c r="P148" s="21">
        <x:v>45429</x:v>
      </x:c>
      <x:c r="Q148" s="31">
        <x:v>138</x:v>
      </x:c>
      <x:c r="R148" s="31"/>
      <x:c r="S148" s="31" t="str">
        <x:v>Eric Jackson #13451508 3W</x:v>
      </x:c>
      <x:c r="T148" s="31" t="str" cm="1">
        <x:f t="array" ref="T148:U148">_xlfn.TEXTSPLIT(S148," #")</x:f>
        <x:v>Eric Jackson</x:v>
      </x:c>
      <x:c r="U148" s="31" t="str">
        <x:v>13451508 3W</x:v>
      </x:c>
      <x:c r="V148" s="31" t="str">
        <x:f t="shared" si="46"/>
        <x:v>3W</x:v>
      </x:c>
      <x:c r="W148" s="31">
        <x:f t="shared" si="47"/>
        <x:v>13451508</x:v>
      </x:c>
      <x:c r="X148" s="31">
        <x:f t="shared" si="53"/>
        <x:v>0</x:v>
      </x:c>
      <x:c r="Y148" s="31"/>
      <x:c r="Z148" s="31"/>
      <x:c r="AA148" s="31"/>
      <x:c r="AB148" s="31"/>
      <x:c r="AC148" s="31" t="str">
        <x:f t="shared" si="41"/>
        <x:v>Eric</x:v>
      </x:c>
      <x:c r="AD148" s="31" t="str">
        <x:f t="shared" si="48"/>
        <x:v>E</x:v>
      </x:c>
      <x:c r="AE148" s="31" t="str">
        <x:f t="shared" si="42"/>
        <x:v>Jackson</x:v>
      </x:c>
      <x:c r="AF148" s="31" cm="1">
        <x:f t="array" ref="AF148">SUM(--(" "=MID(AE148,_xlfn.SEQUENCE(1,LEN(AE148)),1)))+2</x:f>
        <x:v>2</x:v>
      </x:c>
      <x:c r="AG148" s="31" cm="1">
        <x:f t="array" ref="AG148">SUM(--($AG$9=MID(AC148,_xlfn.SEQUENCE(1,LEN(AC148)),1)))</x:f>
        <x:v>0</x:v>
      </x:c>
      <x:c r="AH148" s="31"/>
      <x:c r="AI148" s="31"/>
      <x:c r="AJ148" s="31"/>
      <x:c r="AK148" s="31"/>
      <x:c r="AL148" s="31" t="b">
        <x:f t="shared" si="43"/>
        <x:v>0</x:v>
      </x:c>
      <x:c r="AM148" s="31" t="b">
        <x:f>_xlfn.XLOOKUP(G148,'Birthday Case Assumptions'!$I$6:$I$371,'Birthday Case Assumptions'!$J$6:$J$371)="Yes"</x:f>
        <x:v>1</x:v>
      </x:c>
      <x:c r="AN148" s="31" t="b">
        <x:f t="shared" si="49"/>
        <x:v>0</x:v>
      </x:c>
      <x:c r="AO148" s="31">
        <x:f t="shared" si="50"/>
        <x:v>0</x:v>
      </x:c>
      <x:c r="AP148" s="31"/>
      <x:c r="AQ148" s="31"/>
      <x:c r="AR148" s="31"/>
      <x:c r="AS148" s="31"/>
      <x:c r="AT148" s="31"/>
      <x:c r="AU148" s="21">
        <x:v>45429</x:v>
      </x:c>
      <x:c r="AV148" s="31" t="str">
        <x:v>No</x:v>
      </x:c>
      <x:c r="AW148" s="31" cm="1">
        <x:f t="array" ref="AW148">IFERROR(_xlfn.XLOOKUP(AU148,_xlfn.ANCHORARRAY($M$11),_xlfn.ANCHORARRAY($N$11)),0)</x:f>
        <x:v>3</x:v>
      </x:c>
      <x:c r="AX148" s="31"/>
      <x:c r="AY148" s="21">
        <x:v>45602</x:v>
      </x:c>
      <x:c r="AZ148" s="31">
        <x:f t="shared" si="54"/>
        <x:v>6</x:v>
      </x:c>
      <x:c r="BA148" s="31">
        <x:f t="shared" si="51"/>
        <x:v>1</x:v>
      </x:c>
      <x:c r="BB148" s="31">
        <x:f t="shared" si="52"/>
        <x:v>38</x:v>
      </x:c>
    </x:row>
    <x:row r="149" spans="2:54" x14ac:dyDescent="0.35">
      <x:c r="B149" s="21">
        <x:v>37870</x:v>
      </x:c>
      <x:c r="C149" s="31">
        <x:f t="shared" si="37"/>
        <x:v>6</x:v>
      </x:c>
      <x:c r="D149" s="31">
        <x:f t="shared" si="38"/>
        <x:v>9</x:v>
      </x:c>
      <x:c r="E149" s="31">
        <x:f t="shared" si="39"/>
        <x:v>2003</x:v>
      </x:c>
      <x:c r="F149" s="31">
        <x:f t="shared" si="40"/>
        <x:v>7</x:v>
      </x:c>
      <x:c r="G149" s="21">
        <x:f t="shared" si="44"/>
        <x:v>45541</x:v>
      </x:c>
      <x:c r="H149" s="32">
        <x:f t="shared" si="45"/>
        <x:v>7422</x:v>
      </x:c>
      <x:c r="L149" s="25"/>
      <x:c r="M149" s="21">
        <x:v>45430</x:v>
      </x:c>
      <x:c r="N149" s="31">
        <x:v>5</x:v>
      </x:c>
      <x:c r="O149" s="31"/>
      <x:c r="P149" s="21">
        <x:v>45430</x:v>
      </x:c>
      <x:c r="Q149" s="31">
        <x:v>139</x:v>
      </x:c>
      <x:c r="R149" s="31"/>
      <x:c r="S149" s="31" t="str">
        <x:v>Dong Yue #13451511 2R</x:v>
      </x:c>
      <x:c r="T149" s="31" t="str" cm="1">
        <x:f t="array" ref="T149:U149">_xlfn.TEXTSPLIT(S149," #")</x:f>
        <x:v>Dong Yue</x:v>
      </x:c>
      <x:c r="U149" s="31" t="str">
        <x:v>13451511 2R</x:v>
      </x:c>
      <x:c r="V149" s="31" t="str">
        <x:f t="shared" si="46"/>
        <x:v>2R</x:v>
      </x:c>
      <x:c r="W149" s="31">
        <x:f t="shared" si="47"/>
        <x:v>13451511</x:v>
      </x:c>
      <x:c r="X149" s="31">
        <x:f t="shared" si="53"/>
        <x:v>0</x:v>
      </x:c>
      <x:c r="Y149" s="31"/>
      <x:c r="Z149" s="31"/>
      <x:c r="AA149" s="31"/>
      <x:c r="AB149" s="31"/>
      <x:c r="AC149" s="31" t="str">
        <x:f t="shared" si="41"/>
        <x:v>Dong</x:v>
      </x:c>
      <x:c r="AD149" s="31" t="str">
        <x:f t="shared" si="48"/>
        <x:v>D</x:v>
      </x:c>
      <x:c r="AE149" s="31" t="str">
        <x:f t="shared" si="42"/>
        <x:v>Yue</x:v>
      </x:c>
      <x:c r="AF149" s="31" cm="1">
        <x:f t="array" ref="AF149">SUM(--(" "=MID(AE149,_xlfn.SEQUENCE(1,LEN(AE149)),1)))+2</x:f>
        <x:v>2</x:v>
      </x:c>
      <x:c r="AG149" s="31" cm="1">
        <x:f t="array" ref="AG149">SUM(--($AG$9=MID(AC149,_xlfn.SEQUENCE(1,LEN(AC149)),1)))</x:f>
        <x:v>0</x:v>
      </x:c>
      <x:c r="AH149" s="31"/>
      <x:c r="AI149" s="31"/>
      <x:c r="AJ149" s="31"/>
      <x:c r="AK149" s="31"/>
      <x:c r="AL149" s="31" t="b">
        <x:f t="shared" si="43"/>
        <x:v>0</x:v>
      </x:c>
      <x:c r="AM149" s="31" t="b">
        <x:f>_xlfn.XLOOKUP(G149,'Birthday Case Assumptions'!$I$6:$I$371,'Birthday Case Assumptions'!$J$6:$J$371)="Yes"</x:f>
        <x:v>1</x:v>
      </x:c>
      <x:c r="AN149" s="31" t="b">
        <x:f t="shared" si="49"/>
        <x:v>0</x:v>
      </x:c>
      <x:c r="AO149" s="31">
        <x:f t="shared" si="50"/>
        <x:v>0</x:v>
      </x:c>
      <x:c r="AP149" s="31"/>
      <x:c r="AQ149" s="31"/>
      <x:c r="AR149" s="31"/>
      <x:c r="AS149" s="31"/>
      <x:c r="AT149" s="31"/>
      <x:c r="AU149" s="21">
        <x:v>45430</x:v>
      </x:c>
      <x:c r="AV149" s="31" t="str">
        <x:v>No</x:v>
      </x:c>
      <x:c r="AW149" s="31" cm="1">
        <x:f t="array" ref="AW149">IFERROR(_xlfn.XLOOKUP(AU149,_xlfn.ANCHORARRAY($M$11),_xlfn.ANCHORARRAY($N$11)),0)</x:f>
        <x:v>5</x:v>
      </x:c>
      <x:c r="AX149" s="31"/>
      <x:c r="AY149" s="21">
        <x:v>45603</x:v>
      </x:c>
      <x:c r="AZ149" s="31">
        <x:f t="shared" si="54"/>
        <x:v>17</x:v>
      </x:c>
      <x:c r="BA149" s="31">
        <x:f t="shared" si="51"/>
        <x:v>1</x:v>
      </x:c>
      <x:c r="BB149" s="31">
        <x:f t="shared" si="52"/>
        <x:v>71</x:v>
      </x:c>
    </x:row>
    <x:row r="150" spans="2:54" x14ac:dyDescent="0.35">
      <x:c r="B150" s="21">
        <x:v>37718</x:v>
      </x:c>
      <x:c r="C150" s="31">
        <x:f t="shared" si="37"/>
        <x:v>7</x:v>
      </x:c>
      <x:c r="D150" s="31">
        <x:f t="shared" si="38"/>
        <x:v>4</x:v>
      </x:c>
      <x:c r="E150" s="31">
        <x:f t="shared" si="39"/>
        <x:v>2003</x:v>
      </x:c>
      <x:c r="F150" s="31">
        <x:f t="shared" si="40"/>
        <x:v>2</x:v>
      </x:c>
      <x:c r="G150" s="21">
        <x:f t="shared" si="44"/>
        <x:v>45389</x:v>
      </x:c>
      <x:c r="H150" s="32">
        <x:f t="shared" si="45"/>
        <x:v>7574</x:v>
      </x:c>
      <x:c r="L150" s="25"/>
      <x:c r="M150" s="21">
        <x:v>45431</x:v>
      </x:c>
      <x:c r="N150" s="31">
        <x:v>3</x:v>
      </x:c>
      <x:c r="O150" s="31"/>
      <x:c r="P150" s="21">
        <x:v>45431</x:v>
      </x:c>
      <x:c r="Q150" s="31">
        <x:v>140</x:v>
      </x:c>
      <x:c r="R150" s="31"/>
      <x:c r="S150" s="31" t="str">
        <x:v>Marwa Ali #13451513 3W</x:v>
      </x:c>
      <x:c r="T150" s="31" t="str" cm="1">
        <x:f t="array" ref="T150:U150">_xlfn.TEXTSPLIT(S150," #")</x:f>
        <x:v>Marwa Ali</x:v>
      </x:c>
      <x:c r="U150" s="31" t="str">
        <x:v>13451513 3W</x:v>
      </x:c>
      <x:c r="V150" s="31" t="str">
        <x:f t="shared" si="46"/>
        <x:v>3W</x:v>
      </x:c>
      <x:c r="W150" s="31">
        <x:f t="shared" si="47"/>
        <x:v>13451513</x:v>
      </x:c>
      <x:c r="X150" s="31">
        <x:f t="shared" si="53"/>
        <x:v>0</x:v>
      </x:c>
      <x:c r="Y150" s="31"/>
      <x:c r="Z150" s="31"/>
      <x:c r="AA150" s="31"/>
      <x:c r="AB150" s="31"/>
      <x:c r="AC150" s="31" t="str">
        <x:f t="shared" si="41"/>
        <x:v>Marwa</x:v>
      </x:c>
      <x:c r="AD150" s="31" t="str">
        <x:f t="shared" si="48"/>
        <x:v>M</x:v>
      </x:c>
      <x:c r="AE150" s="31" t="str">
        <x:f t="shared" si="42"/>
        <x:v>Ali</x:v>
      </x:c>
      <x:c r="AF150" s="31" cm="1">
        <x:f t="array" ref="AF150">SUM(--(" "=MID(AE150,_xlfn.SEQUENCE(1,LEN(AE150)),1)))+2</x:f>
        <x:v>2</x:v>
      </x:c>
      <x:c r="AG150" s="31" cm="1">
        <x:f t="array" ref="AG150">SUM(--($AG$9=MID(AC150,_xlfn.SEQUENCE(1,LEN(AC150)),1)))</x:f>
        <x:v>2</x:v>
      </x:c>
      <x:c r="AH150" s="31"/>
      <x:c r="AI150" s="31"/>
      <x:c r="AJ150" s="31"/>
      <x:c r="AK150" s="31"/>
      <x:c r="AL150" s="31" t="b">
        <x:f t="shared" si="43"/>
        <x:v>0</x:v>
      </x:c>
      <x:c r="AM150" s="31" t="b">
        <x:f>_xlfn.XLOOKUP(G150,'Birthday Case Assumptions'!$I$6:$I$371,'Birthday Case Assumptions'!$J$6:$J$371)="Yes"</x:f>
        <x:v>0</x:v>
      </x:c>
      <x:c r="AN150" s="31" t="b">
        <x:f t="shared" si="49"/>
        <x:v>0</x:v>
      </x:c>
      <x:c r="AO150" s="31">
        <x:f t="shared" si="50"/>
        <x:v>0</x:v>
      </x:c>
      <x:c r="AP150" s="31"/>
      <x:c r="AQ150" s="31"/>
      <x:c r="AR150" s="31"/>
      <x:c r="AS150" s="31"/>
      <x:c r="AT150" s="31"/>
      <x:c r="AU150" s="21">
        <x:v>45431</x:v>
      </x:c>
      <x:c r="AV150" s="31" t="str">
        <x:v>No</x:v>
      </x:c>
      <x:c r="AW150" s="31" cm="1">
        <x:f t="array" ref="AW150">IFERROR(_xlfn.XLOOKUP(AU150,_xlfn.ANCHORARRAY($M$11),_xlfn.ANCHORARRAY($N$11)),0)</x:f>
        <x:v>3</x:v>
      </x:c>
      <x:c r="AX150" s="31"/>
      <x:c r="AY150" s="21">
        <x:v>45607</x:v>
      </x:c>
      <x:c r="AZ150" s="31">
        <x:f t="shared" si="54"/>
        <x:v>2</x:v>
      </x:c>
      <x:c r="BA150" s="31">
        <x:f t="shared" si="51"/>
        <x:v>1</x:v>
      </x:c>
      <x:c r="BB150" s="31">
        <x:f t="shared" si="52"/>
        <x:v>26</x:v>
      </x:c>
    </x:row>
    <x:row r="151" spans="2:54" x14ac:dyDescent="0.35">
      <x:c r="B151" s="21">
        <x:v>37518</x:v>
      </x:c>
      <x:c r="C151" s="31">
        <x:f t="shared" si="37"/>
        <x:v>19</x:v>
      </x:c>
      <x:c r="D151" s="31">
        <x:f t="shared" si="38"/>
        <x:v>9</x:v>
      </x:c>
      <x:c r="E151" s="31">
        <x:f t="shared" si="39"/>
        <x:v>2002</x:v>
      </x:c>
      <x:c r="F151" s="31">
        <x:f t="shared" si="40"/>
        <x:v>5</x:v>
      </x:c>
      <x:c r="G151" s="21">
        <x:f t="shared" si="44"/>
        <x:v>45554</x:v>
      </x:c>
      <x:c r="H151" s="32">
        <x:f t="shared" si="45"/>
        <x:v>7774</x:v>
      </x:c>
      <x:c r="L151" s="25"/>
      <x:c r="M151" s="21">
        <x:v>45432</x:v>
      </x:c>
      <x:c r="N151" s="31">
        <x:v>7</x:v>
      </x:c>
      <x:c r="O151" s="31"/>
      <x:c r="P151" s="21">
        <x:v>45432</x:v>
      </x:c>
      <x:c r="Q151" s="31">
        <x:v>141</x:v>
      </x:c>
      <x:c r="R151" s="31"/>
      <x:c r="S151" s="31" t="str">
        <x:v>Ann Turner #13451515 2R</x:v>
      </x:c>
      <x:c r="T151" s="31" t="str" cm="1">
        <x:f t="array" ref="T151:U151">_xlfn.TEXTSPLIT(S151," #")</x:f>
        <x:v>Ann Turner</x:v>
      </x:c>
      <x:c r="U151" s="31" t="str">
        <x:v>13451515 2R</x:v>
      </x:c>
      <x:c r="V151" s="31" t="str">
        <x:f t="shared" si="46"/>
        <x:v>2R</x:v>
      </x:c>
      <x:c r="W151" s="31">
        <x:f t="shared" si="47"/>
        <x:v>13451515</x:v>
      </x:c>
      <x:c r="X151" s="31">
        <x:f t="shared" si="53"/>
        <x:v>0</x:v>
      </x:c>
      <x:c r="Y151" s="31"/>
      <x:c r="Z151" s="31"/>
      <x:c r="AA151" s="31"/>
      <x:c r="AB151" s="31"/>
      <x:c r="AC151" s="31" t="str">
        <x:f t="shared" si="41"/>
        <x:v>Ann</x:v>
      </x:c>
      <x:c r="AD151" s="31" t="str">
        <x:f t="shared" si="48"/>
        <x:v>A</x:v>
      </x:c>
      <x:c r="AE151" s="31" t="str">
        <x:f t="shared" si="42"/>
        <x:v>Turner</x:v>
      </x:c>
      <x:c r="AF151" s="31" cm="1">
        <x:f t="array" ref="AF151">SUM(--(" "=MID(AE151,_xlfn.SEQUENCE(1,LEN(AE151)),1)))+2</x:f>
        <x:v>2</x:v>
      </x:c>
      <x:c r="AG151" s="31" cm="1">
        <x:f t="array" ref="AG151">SUM(--($AG$9=MID(AC151,_xlfn.SEQUENCE(1,LEN(AC151)),1)))</x:f>
        <x:v>1</x:v>
      </x:c>
      <x:c r="AH151" s="31"/>
      <x:c r="AI151" s="31"/>
      <x:c r="AJ151" s="31"/>
      <x:c r="AK151" s="31"/>
      <x:c r="AL151" s="31" t="b">
        <x:f t="shared" si="43"/>
        <x:v>0</x:v>
      </x:c>
      <x:c r="AM151" s="31" t="b">
        <x:f>_xlfn.XLOOKUP(G151,'Birthday Case Assumptions'!$I$6:$I$371,'Birthday Case Assumptions'!$J$6:$J$371)="Yes"</x:f>
        <x:v>1</x:v>
      </x:c>
      <x:c r="AN151" s="31" t="b">
        <x:f t="shared" si="49"/>
        <x:v>0</x:v>
      </x:c>
      <x:c r="AO151" s="31">
        <x:f t="shared" si="50"/>
        <x:v>0</x:v>
      </x:c>
      <x:c r="AP151" s="31"/>
      <x:c r="AQ151" s="31"/>
      <x:c r="AR151" s="31"/>
      <x:c r="AS151" s="31"/>
      <x:c r="AT151" s="31"/>
      <x:c r="AU151" s="21">
        <x:v>45432</x:v>
      </x:c>
      <x:c r="AV151" s="31" t="str">
        <x:v>No</x:v>
      </x:c>
      <x:c r="AW151" s="31" cm="1">
        <x:f t="array" ref="AW151">IFERROR(_xlfn.XLOOKUP(AU151,_xlfn.ANCHORARRAY($M$11),_xlfn.ANCHORARRAY($N$11)),0)</x:f>
        <x:v>7</x:v>
      </x:c>
      <x:c r="AX151" s="31"/>
      <x:c r="AY151" s="21">
        <x:v>45608</x:v>
      </x:c>
      <x:c r="AZ151" s="31">
        <x:f t="shared" si="54"/>
        <x:v>3</x:v>
      </x:c>
      <x:c r="BA151" s="31">
        <x:f t="shared" si="51"/>
        <x:v>1</x:v>
      </x:c>
      <x:c r="BB151" s="31">
        <x:f t="shared" si="52"/>
        <x:v>29</x:v>
      </x:c>
    </x:row>
    <x:row r="152" spans="2:54" x14ac:dyDescent="0.35">
      <x:c r="B152" s="21">
        <x:v>37277</x:v>
      </x:c>
      <x:c r="C152" s="31">
        <x:f t="shared" si="37"/>
        <x:v>21</x:v>
      </x:c>
      <x:c r="D152" s="31">
        <x:f t="shared" si="38"/>
        <x:v>1</x:v>
      </x:c>
      <x:c r="E152" s="31">
        <x:f t="shared" si="39"/>
        <x:v>2002</x:v>
      </x:c>
      <x:c r="F152" s="31">
        <x:f t="shared" si="40"/>
        <x:v>2</x:v>
      </x:c>
      <x:c r="G152" s="21">
        <x:f t="shared" si="44"/>
        <x:v>45312</x:v>
      </x:c>
      <x:c r="H152" s="32">
        <x:f t="shared" si="45"/>
        <x:v>8015</x:v>
      </x:c>
      <x:c r="L152" s="25"/>
      <x:c r="M152" s="21">
        <x:v>45433</x:v>
      </x:c>
      <x:c r="N152" s="31">
        <x:v>2</x:v>
      </x:c>
      <x:c r="O152" s="31"/>
      <x:c r="P152" s="21">
        <x:v>45433</x:v>
      </x:c>
      <x:c r="Q152" s="31">
        <x:v>142</x:v>
      </x:c>
      <x:c r="R152" s="31"/>
      <x:c r="S152" s="31" t="str">
        <x:v>Han Xiaohua #13451517 1W</x:v>
      </x:c>
      <x:c r="T152" s="31" t="str" cm="1">
        <x:f t="array" ref="T152:U152">_xlfn.TEXTSPLIT(S152," #")</x:f>
        <x:v>Han Xiaohua</x:v>
      </x:c>
      <x:c r="U152" s="31" t="str">
        <x:v>13451517 1W</x:v>
      </x:c>
      <x:c r="V152" s="31" t="str">
        <x:f t="shared" si="46"/>
        <x:v>1W</x:v>
      </x:c>
      <x:c r="W152" s="31">
        <x:f t="shared" si="47"/>
        <x:v>13451517</x:v>
      </x:c>
      <x:c r="X152" s="31">
        <x:f t="shared" si="53"/>
        <x:v>0</x:v>
      </x:c>
      <x:c r="Y152" s="31"/>
      <x:c r="Z152" s="31"/>
      <x:c r="AA152" s="31"/>
      <x:c r="AB152" s="31"/>
      <x:c r="AC152" s="31" t="str">
        <x:f t="shared" si="41"/>
        <x:v>Han</x:v>
      </x:c>
      <x:c r="AD152" s="31" t="str">
        <x:f t="shared" si="48"/>
        <x:v>H</x:v>
      </x:c>
      <x:c r="AE152" s="31" t="str">
        <x:f t="shared" si="42"/>
        <x:v>Xiaohua</x:v>
      </x:c>
      <x:c r="AF152" s="31" cm="1">
        <x:f t="array" ref="AF152">SUM(--(" "=MID(AE152,_xlfn.SEQUENCE(1,LEN(AE152)),1)))+2</x:f>
        <x:v>2</x:v>
      </x:c>
      <x:c r="AG152" s="31" cm="1">
        <x:f t="array" ref="AG152">SUM(--($AG$9=MID(AC152,_xlfn.SEQUENCE(1,LEN(AC152)),1)))</x:f>
        <x:v>1</x:v>
      </x:c>
      <x:c r="AH152" s="31"/>
      <x:c r="AI152" s="31"/>
      <x:c r="AJ152" s="31"/>
      <x:c r="AK152" s="31"/>
      <x:c r="AL152" s="31" t="b">
        <x:f t="shared" si="43"/>
        <x:v>0</x:v>
      </x:c>
      <x:c r="AM152" s="31" t="b">
        <x:f>_xlfn.XLOOKUP(G152,'Birthday Case Assumptions'!$I$6:$I$371,'Birthday Case Assumptions'!$J$6:$J$371)="Yes"</x:f>
        <x:v>0</x:v>
      </x:c>
      <x:c r="AN152" s="31" t="b">
        <x:f t="shared" si="49"/>
        <x:v>0</x:v>
      </x:c>
      <x:c r="AO152" s="31">
        <x:f t="shared" si="50"/>
        <x:v>0</x:v>
      </x:c>
      <x:c r="AP152" s="31"/>
      <x:c r="AQ152" s="31"/>
      <x:c r="AR152" s="31"/>
      <x:c r="AS152" s="31"/>
      <x:c r="AT152" s="31"/>
      <x:c r="AU152" s="21">
        <x:v>45433</x:v>
      </x:c>
      <x:c r="AV152" s="31" t="str">
        <x:v>No</x:v>
      </x:c>
      <x:c r="AW152" s="31" cm="1">
        <x:f t="array" ref="AW152">IFERROR(_xlfn.XLOOKUP(AU152,_xlfn.ANCHORARRAY($M$11),_xlfn.ANCHORARRAY($N$11)),0)</x:f>
        <x:v>2</x:v>
      </x:c>
      <x:c r="AX152" s="31"/>
      <x:c r="AY152" s="21">
        <x:v>45609</x:v>
      </x:c>
      <x:c r="AZ152" s="31">
        <x:f t="shared" si="54"/>
        <x:v>4</x:v>
      </x:c>
      <x:c r="BA152" s="31">
        <x:f t="shared" si="51"/>
        <x:v>1</x:v>
      </x:c>
      <x:c r="BB152" s="31">
        <x:f t="shared" si="52"/>
        <x:v>32</x:v>
      </x:c>
    </x:row>
    <x:row r="153" spans="2:54" x14ac:dyDescent="0.35">
      <x:c r="B153" s="21">
        <x:v>37852</x:v>
      </x:c>
      <x:c r="C153" s="31">
        <x:f t="shared" si="37"/>
        <x:v>19</x:v>
      </x:c>
      <x:c r="D153" s="31">
        <x:f t="shared" si="38"/>
        <x:v>8</x:v>
      </x:c>
      <x:c r="E153" s="31">
        <x:f t="shared" si="39"/>
        <x:v>2003</x:v>
      </x:c>
      <x:c r="F153" s="31">
        <x:f t="shared" si="40"/>
        <x:v>3</x:v>
      </x:c>
      <x:c r="G153" s="21">
        <x:f t="shared" si="44"/>
        <x:v>45523</x:v>
      </x:c>
      <x:c r="H153" s="32">
        <x:f t="shared" si="45"/>
        <x:v>7440</x:v>
      </x:c>
      <x:c r="L153" s="25"/>
      <x:c r="M153" s="21">
        <x:v>45434</x:v>
      </x:c>
      <x:c r="N153" s="31">
        <x:v>7</x:v>
      </x:c>
      <x:c r="O153" s="31"/>
      <x:c r="P153" s="21">
        <x:v>45434</x:v>
      </x:c>
      <x:c r="Q153" s="31">
        <x:v>143</x:v>
      </x:c>
      <x:c r="R153" s="31"/>
      <x:c r="S153" s="31" t="str">
        <x:v>Rebecca Diaz #13451518 4W</x:v>
      </x:c>
      <x:c r="T153" s="31" t="str" cm="1">
        <x:f t="array" ref="T153:U153">_xlfn.TEXTSPLIT(S153," #")</x:f>
        <x:v>Rebecca Diaz</x:v>
      </x:c>
      <x:c r="U153" s="31" t="str">
        <x:v>13451518 4W</x:v>
      </x:c>
      <x:c r="V153" s="31" t="str">
        <x:f t="shared" si="46"/>
        <x:v>4W</x:v>
      </x:c>
      <x:c r="W153" s="31">
        <x:f t="shared" si="47"/>
        <x:v>13451518</x:v>
      </x:c>
      <x:c r="X153" s="31">
        <x:f t="shared" si="53"/>
        <x:v>1</x:v>
      </x:c>
      <x:c r="Y153" s="31"/>
      <x:c r="Z153" s="31"/>
      <x:c r="AA153" s="31"/>
      <x:c r="AB153" s="31"/>
      <x:c r="AC153" s="31" t="str">
        <x:f t="shared" si="41"/>
        <x:v>Rebecca</x:v>
      </x:c>
      <x:c r="AD153" s="31" t="str">
        <x:f t="shared" si="48"/>
        <x:v>R</x:v>
      </x:c>
      <x:c r="AE153" s="31" t="str">
        <x:f t="shared" si="42"/>
        <x:v>Diaz</x:v>
      </x:c>
      <x:c r="AF153" s="31" cm="1">
        <x:f t="array" ref="AF153">SUM(--(" "=MID(AE153,_xlfn.SEQUENCE(1,LEN(AE153)),1)))+2</x:f>
        <x:v>2</x:v>
      </x:c>
      <x:c r="AG153" s="31" cm="1">
        <x:f t="array" ref="AG153">SUM(--($AG$9=MID(AC153,_xlfn.SEQUENCE(1,LEN(AC153)),1)))</x:f>
        <x:v>1</x:v>
      </x:c>
      <x:c r="AH153" s="31"/>
      <x:c r="AI153" s="31"/>
      <x:c r="AJ153" s="31"/>
      <x:c r="AK153" s="31"/>
      <x:c r="AL153" s="31" t="b">
        <x:f t="shared" si="43"/>
        <x:v>1</x:v>
      </x:c>
      <x:c r="AM153" s="31" t="b">
        <x:f>_xlfn.XLOOKUP(G153,'Birthday Case Assumptions'!$I$6:$I$371,'Birthday Case Assumptions'!$J$6:$J$371)="Yes"</x:f>
        <x:v>0</x:v>
      </x:c>
      <x:c r="AN153" s="31" t="b">
        <x:f t="shared" si="49"/>
        <x:v>0</x:v>
      </x:c>
      <x:c r="AO153" s="31">
        <x:f t="shared" si="50"/>
        <x:v>0</x:v>
      </x:c>
      <x:c r="AP153" s="31"/>
      <x:c r="AQ153" s="31"/>
      <x:c r="AR153" s="31"/>
      <x:c r="AS153" s="31"/>
      <x:c r="AT153" s="31"/>
      <x:c r="AU153" s="21">
        <x:v>45434</x:v>
      </x:c>
      <x:c r="AV153" s="31" t="str">
        <x:v>No</x:v>
      </x:c>
      <x:c r="AW153" s="31" cm="1">
        <x:f t="array" ref="AW153">IFERROR(_xlfn.XLOOKUP(AU153,_xlfn.ANCHORARRAY($M$11),_xlfn.ANCHORARRAY($N$11)),0)</x:f>
        <x:v>7</x:v>
      </x:c>
      <x:c r="AX153" s="31"/>
      <x:c r="AY153" s="21">
        <x:v>45610</x:v>
      </x:c>
      <x:c r="AZ153" s="31">
        <x:f t="shared" si="54"/>
        <x:v>5</x:v>
      </x:c>
      <x:c r="BA153" s="31">
        <x:f t="shared" si="51"/>
        <x:v>1</x:v>
      </x:c>
      <x:c r="BB153" s="31">
        <x:f t="shared" si="52"/>
        <x:v>35</x:v>
      </x:c>
    </x:row>
    <x:row r="154" spans="2:54" x14ac:dyDescent="0.35">
      <x:c r="B154" s="21">
        <x:v>37579</x:v>
      </x:c>
      <x:c r="C154" s="31">
        <x:f t="shared" si="37"/>
        <x:v>19</x:v>
      </x:c>
      <x:c r="D154" s="31">
        <x:f t="shared" si="38"/>
        <x:v>11</x:v>
      </x:c>
      <x:c r="E154" s="31">
        <x:f t="shared" si="39"/>
        <x:v>2002</x:v>
      </x:c>
      <x:c r="F154" s="31">
        <x:f t="shared" si="40"/>
        <x:v>3</x:v>
      </x:c>
      <x:c r="G154" s="21">
        <x:f t="shared" si="44"/>
        <x:v>45615</x:v>
      </x:c>
      <x:c r="H154" s="32">
        <x:f t="shared" si="45"/>
        <x:v>7713</x:v>
      </x:c>
      <x:c r="L154" s="25"/>
      <x:c r="M154" s="21">
        <x:v>45435</x:v>
      </x:c>
      <x:c r="N154" s="31">
        <x:v>5</x:v>
      </x:c>
      <x:c r="O154" s="31"/>
      <x:c r="P154" s="21">
        <x:v>45435</x:v>
      </x:c>
      <x:c r="Q154" s="31">
        <x:v>144</x:v>
      </x:c>
      <x:c r="R154" s="31"/>
      <x:c r="S154" s="31" t="str">
        <x:v>Feng Xuan #13451520 1R</x:v>
      </x:c>
      <x:c r="T154" s="31" t="str" cm="1">
        <x:f t="array" ref="T154:U154">_xlfn.TEXTSPLIT(S154," #")</x:f>
        <x:v>Feng Xuan</x:v>
      </x:c>
      <x:c r="U154" s="31" t="str">
        <x:v>13451520 1R</x:v>
      </x:c>
      <x:c r="V154" s="31" t="str">
        <x:f t="shared" si="46"/>
        <x:v>1R</x:v>
      </x:c>
      <x:c r="W154" s="31">
        <x:f t="shared" si="47"/>
        <x:v>13451520</x:v>
      </x:c>
      <x:c r="X154" s="31">
        <x:f t="shared" si="53"/>
        <x:v>0</x:v>
      </x:c>
      <x:c r="Y154" s="31"/>
      <x:c r="Z154" s="31"/>
      <x:c r="AA154" s="31"/>
      <x:c r="AB154" s="31"/>
      <x:c r="AC154" s="31" t="str">
        <x:f t="shared" si="41"/>
        <x:v>Feng</x:v>
      </x:c>
      <x:c r="AD154" s="31" t="str">
        <x:f t="shared" si="48"/>
        <x:v>F</x:v>
      </x:c>
      <x:c r="AE154" s="31" t="str">
        <x:f t="shared" si="42"/>
        <x:v>Xuan</x:v>
      </x:c>
      <x:c r="AF154" s="31" cm="1">
        <x:f t="array" ref="AF154">SUM(--(" "=MID(AE154,_xlfn.SEQUENCE(1,LEN(AE154)),1)))+2</x:f>
        <x:v>2</x:v>
      </x:c>
      <x:c r="AG154" s="31" cm="1">
        <x:f t="array" ref="AG154">SUM(--($AG$9=MID(AC154,_xlfn.SEQUENCE(1,LEN(AC154)),1)))</x:f>
        <x:v>0</x:v>
      </x:c>
      <x:c r="AH154" s="31"/>
      <x:c r="AI154" s="31"/>
      <x:c r="AJ154" s="31"/>
      <x:c r="AK154" s="31"/>
      <x:c r="AL154" s="31" t="b">
        <x:f t="shared" si="43"/>
        <x:v>0</x:v>
      </x:c>
      <x:c r="AM154" s="31" t="b">
        <x:f>_xlfn.XLOOKUP(G154,'Birthday Case Assumptions'!$I$6:$I$371,'Birthday Case Assumptions'!$J$6:$J$371)="Yes"</x:f>
        <x:v>1</x:v>
      </x:c>
      <x:c r="AN154" s="31" t="b">
        <x:f t="shared" si="49"/>
        <x:v>0</x:v>
      </x:c>
      <x:c r="AO154" s="31">
        <x:f t="shared" si="50"/>
        <x:v>0</x:v>
      </x:c>
      <x:c r="AP154" s="31"/>
      <x:c r="AQ154" s="31"/>
      <x:c r="AR154" s="31"/>
      <x:c r="AS154" s="31"/>
      <x:c r="AT154" s="31"/>
      <x:c r="AU154" s="21">
        <x:v>45435</x:v>
      </x:c>
      <x:c r="AV154" s="31" t="str">
        <x:v>No</x:v>
      </x:c>
      <x:c r="AW154" s="31" cm="1">
        <x:f t="array" ref="AW154">IFERROR(_xlfn.XLOOKUP(AU154,_xlfn.ANCHORARRAY($M$11),_xlfn.ANCHORARRAY($N$11)),0)</x:f>
        <x:v>5</x:v>
      </x:c>
      <x:c r="AX154" s="31"/>
      <x:c r="AY154" s="21">
        <x:v>45611</x:v>
      </x:c>
      <x:c r="AZ154" s="31">
        <x:f t="shared" si="54"/>
        <x:v>14</x:v>
      </x:c>
      <x:c r="BA154" s="31">
        <x:f t="shared" si="51"/>
        <x:v>1</x:v>
      </x:c>
      <x:c r="BB154" s="31">
        <x:f t="shared" si="52"/>
        <x:v>62</x:v>
      </x:c>
    </x:row>
    <x:row r="155" spans="2:54" x14ac:dyDescent="0.35">
      <x:c r="B155" s="21">
        <x:v>38343</x:v>
      </x:c>
      <x:c r="C155" s="31">
        <x:f t="shared" si="37"/>
        <x:v>22</x:v>
      </x:c>
      <x:c r="D155" s="31">
        <x:f t="shared" si="38"/>
        <x:v>12</x:v>
      </x:c>
      <x:c r="E155" s="31">
        <x:f t="shared" si="39"/>
        <x:v>2004</x:v>
      </x:c>
      <x:c r="F155" s="31">
        <x:f t="shared" si="40"/>
        <x:v>4</x:v>
      </x:c>
      <x:c r="G155" s="21">
        <x:f t="shared" si="44"/>
        <x:v>45648</x:v>
      </x:c>
      <x:c r="H155" s="32">
        <x:f t="shared" si="45"/>
        <x:v>6949</x:v>
      </x:c>
      <x:c r="L155" s="25"/>
      <x:c r="M155" s="21">
        <x:v>45436</x:v>
      </x:c>
      <x:c r="N155" s="31">
        <x:v>3</x:v>
      </x:c>
      <x:c r="O155" s="31"/>
      <x:c r="P155" s="21">
        <x:v>45436</x:v>
      </x:c>
      <x:c r="Q155" s="31">
        <x:v>145</x:v>
      </x:c>
      <x:c r="R155" s="31"/>
      <x:c r="S155" s="31" t="str">
        <x:v>Eric Martin #13451522 1W</x:v>
      </x:c>
      <x:c r="T155" s="31" t="str" cm="1">
        <x:f t="array" ref="T155:U155">_xlfn.TEXTSPLIT(S155," #")</x:f>
        <x:v>Eric Martin</x:v>
      </x:c>
      <x:c r="U155" s="31" t="str">
        <x:v>13451522 1W</x:v>
      </x:c>
      <x:c r="V155" s="31" t="str">
        <x:f t="shared" si="46"/>
        <x:v>1W</x:v>
      </x:c>
      <x:c r="W155" s="31">
        <x:f t="shared" si="47"/>
        <x:v>13451522</x:v>
      </x:c>
      <x:c r="X155" s="31">
        <x:f t="shared" si="53"/>
        <x:v>0</x:v>
      </x:c>
      <x:c r="Y155" s="31"/>
      <x:c r="Z155" s="31"/>
      <x:c r="AA155" s="31"/>
      <x:c r="AB155" s="31"/>
      <x:c r="AC155" s="31" t="str">
        <x:f t="shared" si="41"/>
        <x:v>Eric</x:v>
      </x:c>
      <x:c r="AD155" s="31" t="str">
        <x:f t="shared" si="48"/>
        <x:v>E</x:v>
      </x:c>
      <x:c r="AE155" s="31" t="str">
        <x:f t="shared" si="42"/>
        <x:v>Martin</x:v>
      </x:c>
      <x:c r="AF155" s="31" cm="1">
        <x:f t="array" ref="AF155">SUM(--(" "=MID(AE155,_xlfn.SEQUENCE(1,LEN(AE155)),1)))+2</x:f>
        <x:v>2</x:v>
      </x:c>
      <x:c r="AG155" s="31" cm="1">
        <x:f t="array" ref="AG155">SUM(--($AG$9=MID(AC155,_xlfn.SEQUENCE(1,LEN(AC155)),1)))</x:f>
        <x:v>0</x:v>
      </x:c>
      <x:c r="AH155" s="31"/>
      <x:c r="AI155" s="31"/>
      <x:c r="AJ155" s="31"/>
      <x:c r="AK155" s="31"/>
      <x:c r="AL155" s="31" t="b">
        <x:f t="shared" si="43"/>
        <x:v>0</x:v>
      </x:c>
      <x:c r="AM155" s="31" t="b">
        <x:f>_xlfn.XLOOKUP(G155,'Birthday Case Assumptions'!$I$6:$I$371,'Birthday Case Assumptions'!$J$6:$J$371)="Yes"</x:f>
        <x:v>0</x:v>
      </x:c>
      <x:c r="AN155" s="31" t="b">
        <x:f t="shared" si="49"/>
        <x:v>0</x:v>
      </x:c>
      <x:c r="AO155" s="31">
        <x:f t="shared" si="50"/>
        <x:v>0</x:v>
      </x:c>
      <x:c r="AP155" s="31"/>
      <x:c r="AQ155" s="31"/>
      <x:c r="AR155" s="31"/>
      <x:c r="AS155" s="31"/>
      <x:c r="AT155" s="31"/>
      <x:c r="AU155" s="21">
        <x:v>45436</x:v>
      </x:c>
      <x:c r="AV155" s="31" t="str">
        <x:v>No</x:v>
      </x:c>
      <x:c r="AW155" s="31" cm="1">
        <x:f t="array" ref="AW155">IFERROR(_xlfn.XLOOKUP(AU155,_xlfn.ANCHORARRAY($M$11),_xlfn.ANCHORARRAY($N$11)),0)</x:f>
        <x:v>3</x:v>
      </x:c>
      <x:c r="AX155" s="31"/>
      <x:c r="AY155" s="21">
        <x:v>45614</x:v>
      </x:c>
      <x:c r="AZ155" s="31">
        <x:f t="shared" si="54"/>
        <x:v>4</x:v>
      </x:c>
      <x:c r="BA155" s="31">
        <x:f t="shared" si="51"/>
        <x:v>1</x:v>
      </x:c>
      <x:c r="BB155" s="31">
        <x:f t="shared" si="52"/>
        <x:v>32</x:v>
      </x:c>
    </x:row>
    <x:row r="156" spans="2:54" x14ac:dyDescent="0.35">
      <x:c r="B156" s="21">
        <x:v>37709</x:v>
      </x:c>
      <x:c r="C156" s="31">
        <x:f t="shared" si="37"/>
        <x:v>29</x:v>
      </x:c>
      <x:c r="D156" s="31">
        <x:f t="shared" si="38"/>
        <x:v>3</x:v>
      </x:c>
      <x:c r="E156" s="31">
        <x:f t="shared" si="39"/>
        <x:v>2003</x:v>
      </x:c>
      <x:c r="F156" s="31">
        <x:f t="shared" si="40"/>
        <x:v>7</x:v>
      </x:c>
      <x:c r="G156" s="21">
        <x:f t="shared" si="44"/>
        <x:v>45380</x:v>
      </x:c>
      <x:c r="H156" s="32">
        <x:f t="shared" si="45"/>
        <x:v>7583</x:v>
      </x:c>
      <x:c r="L156" s="25"/>
      <x:c r="M156" s="21">
        <x:v>45437</x:v>
      </x:c>
      <x:c r="N156" s="31">
        <x:v>7</x:v>
      </x:c>
      <x:c r="O156" s="31"/>
      <x:c r="P156" s="21">
        <x:v>45437</x:v>
      </x:c>
      <x:c r="Q156" s="31">
        <x:v>146</x:v>
      </x:c>
      <x:c r="R156" s="31"/>
      <x:c r="S156" s="31" t="str">
        <x:v>Roy Hernandez #13451524 3M</x:v>
      </x:c>
      <x:c r="T156" s="31" t="str" cm="1">
        <x:f t="array" ref="T156:U156">_xlfn.TEXTSPLIT(S156," #")</x:f>
        <x:v>Roy Hernandez</x:v>
      </x:c>
      <x:c r="U156" s="31" t="str">
        <x:v>13451524 3M</x:v>
      </x:c>
      <x:c r="V156" s="31" t="str">
        <x:f t="shared" si="46"/>
        <x:v>3M</x:v>
      </x:c>
      <x:c r="W156" s="31">
        <x:f t="shared" si="47"/>
        <x:v>13451524</x:v>
      </x:c>
      <x:c r="X156" s="31">
        <x:f t="shared" si="53"/>
        <x:v>0</x:v>
      </x:c>
      <x:c r="Y156" s="31"/>
      <x:c r="Z156" s="31"/>
      <x:c r="AA156" s="31"/>
      <x:c r="AB156" s="31"/>
      <x:c r="AC156" s="31" t="str">
        <x:f t="shared" si="41"/>
        <x:v>Roy</x:v>
      </x:c>
      <x:c r="AD156" s="31" t="str">
        <x:f t="shared" si="48"/>
        <x:v>R</x:v>
      </x:c>
      <x:c r="AE156" s="31" t="str">
        <x:f t="shared" si="42"/>
        <x:v>Hernandez</x:v>
      </x:c>
      <x:c r="AF156" s="31" cm="1">
        <x:f t="array" ref="AF156">SUM(--(" "=MID(AE156,_xlfn.SEQUENCE(1,LEN(AE156)),1)))+2</x:f>
        <x:v>2</x:v>
      </x:c>
      <x:c r="AG156" s="31" cm="1">
        <x:f t="array" ref="AG156">SUM(--($AG$9=MID(AC156,_xlfn.SEQUENCE(1,LEN(AC156)),1)))</x:f>
        <x:v>0</x:v>
      </x:c>
      <x:c r="AH156" s="31"/>
      <x:c r="AI156" s="31"/>
      <x:c r="AJ156" s="31"/>
      <x:c r="AK156" s="31"/>
      <x:c r="AL156" s="31" t="b">
        <x:f t="shared" si="43"/>
        <x:v>0</x:v>
      </x:c>
      <x:c r="AM156" s="31" t="b">
        <x:f>_xlfn.XLOOKUP(G156,'Birthday Case Assumptions'!$I$6:$I$371,'Birthday Case Assumptions'!$J$6:$J$371)="Yes"</x:f>
        <x:v>1</x:v>
      </x:c>
      <x:c r="AN156" s="31" t="b">
        <x:f t="shared" si="49"/>
        <x:v>0</x:v>
      </x:c>
      <x:c r="AO156" s="31">
        <x:f t="shared" si="50"/>
        <x:v>0</x:v>
      </x:c>
      <x:c r="AP156" s="31"/>
      <x:c r="AQ156" s="31"/>
      <x:c r="AR156" s="31"/>
      <x:c r="AS156" s="31"/>
      <x:c r="AT156" s="31"/>
      <x:c r="AU156" s="21">
        <x:v>45437</x:v>
      </x:c>
      <x:c r="AV156" s="31" t="str">
        <x:v>No</x:v>
      </x:c>
      <x:c r="AW156" s="31" cm="1">
        <x:f t="array" ref="AW156">IFERROR(_xlfn.XLOOKUP(AU156,_xlfn.ANCHORARRAY($M$11),_xlfn.ANCHORARRAY($N$11)),0)</x:f>
        <x:v>7</x:v>
      </x:c>
      <x:c r="AX156" s="31"/>
      <x:c r="AY156" s="21">
        <x:v>45615</x:v>
      </x:c>
      <x:c r="AZ156" s="31">
        <x:f t="shared" si="54"/>
        <x:v>3</x:v>
      </x:c>
      <x:c r="BA156" s="31">
        <x:f t="shared" si="51"/>
        <x:v>1</x:v>
      </x:c>
      <x:c r="BB156" s="31">
        <x:f t="shared" si="52"/>
        <x:v>29</x:v>
      </x:c>
    </x:row>
    <x:row r="157" spans="2:54" x14ac:dyDescent="0.35">
      <x:c r="B157" s="21">
        <x:v>37050</x:v>
      </x:c>
      <x:c r="C157" s="31">
        <x:f t="shared" si="37"/>
        <x:v>8</x:v>
      </x:c>
      <x:c r="D157" s="31">
        <x:f t="shared" si="38"/>
        <x:v>6</x:v>
      </x:c>
      <x:c r="E157" s="31">
        <x:f t="shared" si="39"/>
        <x:v>2001</x:v>
      </x:c>
      <x:c r="F157" s="31">
        <x:f t="shared" si="40"/>
        <x:v>6</x:v>
      </x:c>
      <x:c r="G157" s="21">
        <x:f t="shared" si="44"/>
        <x:v>45451</x:v>
      </x:c>
      <x:c r="H157" s="32">
        <x:f t="shared" si="45"/>
        <x:v>8242</x:v>
      </x:c>
      <x:c r="L157" s="25"/>
      <x:c r="M157" s="21">
        <x:v>45438</x:v>
      </x:c>
      <x:c r="N157" s="31">
        <x:v>7</x:v>
      </x:c>
      <x:c r="O157" s="31"/>
      <x:c r="P157" s="21">
        <x:v>45438</x:v>
      </x:c>
      <x:c r="Q157" s="31">
        <x:v>147</x:v>
      </x:c>
      <x:c r="R157" s="31"/>
      <x:c r="S157" s="31" t="str">
        <x:v>Dong Jingjing #13451526 2W</x:v>
      </x:c>
      <x:c r="T157" s="31" t="str" cm="1">
        <x:f t="array" ref="T157:U157">_xlfn.TEXTSPLIT(S157," #")</x:f>
        <x:v>Dong Jingjing</x:v>
      </x:c>
      <x:c r="U157" s="31" t="str">
        <x:v>13451526 2W</x:v>
      </x:c>
      <x:c r="V157" s="31" t="str">
        <x:f t="shared" si="46"/>
        <x:v>2W</x:v>
      </x:c>
      <x:c r="W157" s="31">
        <x:f t="shared" si="47"/>
        <x:v>13451526</x:v>
      </x:c>
      <x:c r="X157" s="31">
        <x:f t="shared" si="53"/>
        <x:v>0</x:v>
      </x:c>
      <x:c r="Y157" s="31"/>
      <x:c r="Z157" s="31"/>
      <x:c r="AA157" s="31"/>
      <x:c r="AB157" s="31"/>
      <x:c r="AC157" s="31" t="str">
        <x:f t="shared" si="41"/>
        <x:v>Dong</x:v>
      </x:c>
      <x:c r="AD157" s="31" t="str">
        <x:f t="shared" si="48"/>
        <x:v>D</x:v>
      </x:c>
      <x:c r="AE157" s="31" t="str">
        <x:f t="shared" si="42"/>
        <x:v>Jingjing</x:v>
      </x:c>
      <x:c r="AF157" s="31" cm="1">
        <x:f t="array" ref="AF157">SUM(--(" "=MID(AE157,_xlfn.SEQUENCE(1,LEN(AE157)),1)))+2</x:f>
        <x:v>2</x:v>
      </x:c>
      <x:c r="AG157" s="31" cm="1">
        <x:f t="array" ref="AG157">SUM(--($AG$9=MID(AC157,_xlfn.SEQUENCE(1,LEN(AC157)),1)))</x:f>
        <x:v>0</x:v>
      </x:c>
      <x:c r="AH157" s="31"/>
      <x:c r="AI157" s="31"/>
      <x:c r="AJ157" s="31"/>
      <x:c r="AK157" s="31"/>
      <x:c r="AL157" s="31" t="b">
        <x:f t="shared" si="43"/>
        <x:v>0</x:v>
      </x:c>
      <x:c r="AM157" s="31" t="b">
        <x:f>_xlfn.XLOOKUP(G157,'Birthday Case Assumptions'!$I$6:$I$371,'Birthday Case Assumptions'!$J$6:$J$371)="Yes"</x:f>
        <x:v>0</x:v>
      </x:c>
      <x:c r="AN157" s="31" t="b">
        <x:f t="shared" si="49"/>
        <x:v>0</x:v>
      </x:c>
      <x:c r="AO157" s="31">
        <x:f t="shared" si="50"/>
        <x:v>0</x:v>
      </x:c>
      <x:c r="AP157" s="31"/>
      <x:c r="AQ157" s="31"/>
      <x:c r="AR157" s="31"/>
      <x:c r="AS157" s="31"/>
      <x:c r="AT157" s="31"/>
      <x:c r="AU157" s="21">
        <x:v>45438</x:v>
      </x:c>
      <x:c r="AV157" s="31" t="str">
        <x:v>No</x:v>
      </x:c>
      <x:c r="AW157" s="31" cm="1">
        <x:f t="array" ref="AW157">IFERROR(_xlfn.XLOOKUP(AU157,_xlfn.ANCHORARRAY($M$11),_xlfn.ANCHORARRAY($N$11)),0)</x:f>
        <x:v>7</x:v>
      </x:c>
      <x:c r="AX157" s="31"/>
      <x:c r="AY157" s="21">
        <x:v>45616</x:v>
      </x:c>
      <x:c r="AZ157" s="31">
        <x:f t="shared" si="54"/>
        <x:v>2</x:v>
      </x:c>
      <x:c r="BA157" s="31">
        <x:f t="shared" si="51"/>
        <x:v>1</x:v>
      </x:c>
      <x:c r="BB157" s="31">
        <x:f t="shared" si="52"/>
        <x:v>26</x:v>
      </x:c>
    </x:row>
    <x:row r="158" spans="2:54" x14ac:dyDescent="0.35">
      <x:c r="B158" s="21">
        <x:v>38269</x:v>
      </x:c>
      <x:c r="C158" s="31">
        <x:f t="shared" si="37"/>
        <x:v>9</x:v>
      </x:c>
      <x:c r="D158" s="31">
        <x:f t="shared" si="38"/>
        <x:v>10</x:v>
      </x:c>
      <x:c r="E158" s="31">
        <x:f t="shared" si="39"/>
        <x:v>2004</x:v>
      </x:c>
      <x:c r="F158" s="31">
        <x:f t="shared" si="40"/>
        <x:v>7</x:v>
      </x:c>
      <x:c r="G158" s="21">
        <x:f t="shared" si="44"/>
        <x:v>45574</x:v>
      </x:c>
      <x:c r="H158" s="32">
        <x:f t="shared" si="45"/>
        <x:v>7023</x:v>
      </x:c>
      <x:c r="L158" s="25"/>
      <x:c r="M158" s="21">
        <x:v>45439</x:v>
      </x:c>
      <x:c r="N158" s="31">
        <x:v>3</x:v>
      </x:c>
      <x:c r="O158" s="31"/>
      <x:c r="P158" s="21">
        <x:v>45439</x:v>
      </x:c>
      <x:c r="Q158" s="31">
        <x:v>148</x:v>
      </x:c>
      <x:c r="R158" s="31"/>
      <x:c r="S158" s="31" t="str">
        <x:v>Waseem Saleem #13451527 2R</x:v>
      </x:c>
      <x:c r="T158" s="31" t="str" cm="1">
        <x:f t="array" ref="T158:U158">_xlfn.TEXTSPLIT(S158," #")</x:f>
        <x:v>Waseem Saleem</x:v>
      </x:c>
      <x:c r="U158" s="31" t="str">
        <x:v>13451527 2R</x:v>
      </x:c>
      <x:c r="V158" s="31" t="str">
        <x:f t="shared" si="46"/>
        <x:v>2R</x:v>
      </x:c>
      <x:c r="W158" s="31">
        <x:f t="shared" si="47"/>
        <x:v>13451527</x:v>
      </x:c>
      <x:c r="X158" s="31">
        <x:f t="shared" si="53"/>
        <x:v>1</x:v>
      </x:c>
      <x:c r="Y158" s="31"/>
      <x:c r="Z158" s="31"/>
      <x:c r="AA158" s="31"/>
      <x:c r="AB158" s="31"/>
      <x:c r="AC158" s="31" t="str">
        <x:f t="shared" si="41"/>
        <x:v>Waseem</x:v>
      </x:c>
      <x:c r="AD158" s="31" t="str">
        <x:f t="shared" si="48"/>
        <x:v>W</x:v>
      </x:c>
      <x:c r="AE158" s="31" t="str">
        <x:f t="shared" si="42"/>
        <x:v>Saleem</x:v>
      </x:c>
      <x:c r="AF158" s="31" cm="1">
        <x:f t="array" ref="AF158">SUM(--(" "=MID(AE158,_xlfn.SEQUENCE(1,LEN(AE158)),1)))+2</x:f>
        <x:v>2</x:v>
      </x:c>
      <x:c r="AG158" s="31" cm="1">
        <x:f t="array" ref="AG158">SUM(--($AG$9=MID(AC158,_xlfn.SEQUENCE(1,LEN(AC158)),1)))</x:f>
        <x:v>1</x:v>
      </x:c>
      <x:c r="AH158" s="31"/>
      <x:c r="AI158" s="31"/>
      <x:c r="AJ158" s="31"/>
      <x:c r="AK158" s="31"/>
      <x:c r="AL158" s="31" t="b">
        <x:f t="shared" si="43"/>
        <x:v>0</x:v>
      </x:c>
      <x:c r="AM158" s="31" t="b">
        <x:f>_xlfn.XLOOKUP(G158,'Birthday Case Assumptions'!$I$6:$I$371,'Birthday Case Assumptions'!$J$6:$J$371)="Yes"</x:f>
        <x:v>1</x:v>
      </x:c>
      <x:c r="AN158" s="31" t="b">
        <x:f t="shared" si="49"/>
        <x:v>0</x:v>
      </x:c>
      <x:c r="AO158" s="31">
        <x:f t="shared" si="50"/>
        <x:v>0</x:v>
      </x:c>
      <x:c r="AP158" s="31"/>
      <x:c r="AQ158" s="31"/>
      <x:c r="AR158" s="31"/>
      <x:c r="AS158" s="31"/>
      <x:c r="AT158" s="31"/>
      <x:c r="AU158" s="21">
        <x:v>45439</x:v>
      </x:c>
      <x:c r="AV158" s="31" t="str">
        <x:v>No</x:v>
      </x:c>
      <x:c r="AW158" s="31" cm="1">
        <x:f t="array" ref="AW158">IFERROR(_xlfn.XLOOKUP(AU158,_xlfn.ANCHORARRAY($M$11),_xlfn.ANCHORARRAY($N$11)),0)</x:f>
        <x:v>3</x:v>
      </x:c>
      <x:c r="AX158" s="31"/>
      <x:c r="AY158" s="21">
        <x:v>45617</x:v>
      </x:c>
      <x:c r="AZ158" s="31">
        <x:f t="shared" si="54"/>
        <x:v>3</x:v>
      </x:c>
      <x:c r="BA158" s="31">
        <x:f t="shared" si="51"/>
        <x:v>1</x:v>
      </x:c>
      <x:c r="BB158" s="31">
        <x:f t="shared" si="52"/>
        <x:v>29</x:v>
      </x:c>
    </x:row>
    <x:row r="159" spans="2:54" x14ac:dyDescent="0.35">
      <x:c r="B159" s="21">
        <x:v>37611</x:v>
      </x:c>
      <x:c r="C159" s="31">
        <x:f t="shared" si="37"/>
        <x:v>21</x:v>
      </x:c>
      <x:c r="D159" s="31">
        <x:f t="shared" si="38"/>
        <x:v>12</x:v>
      </x:c>
      <x:c r="E159" s="31">
        <x:f t="shared" si="39"/>
        <x:v>2002</x:v>
      </x:c>
      <x:c r="F159" s="31">
        <x:f t="shared" si="40"/>
        <x:v>7</x:v>
      </x:c>
      <x:c r="G159" s="21">
        <x:f t="shared" si="44"/>
        <x:v>45647</x:v>
      </x:c>
      <x:c r="H159" s="32">
        <x:f t="shared" si="45"/>
        <x:v>7681</x:v>
      </x:c>
      <x:c r="L159" s="25"/>
      <x:c r="M159" s="21">
        <x:v>45440</x:v>
      </x:c>
      <x:c r="N159" s="31">
        <x:v>3</x:v>
      </x:c>
      <x:c r="O159" s="31"/>
      <x:c r="P159" s="21">
        <x:v>45440</x:v>
      </x:c>
      <x:c r="Q159" s="31">
        <x:v>149</x:v>
      </x:c>
      <x:c r="R159" s="31"/>
      <x:c r="S159" s="31" t="str">
        <x:v>Kathleen Thompson #13451529 3M</x:v>
      </x:c>
      <x:c r="T159" s="31" t="str" cm="1">
        <x:f t="array" ref="T159:U159">_xlfn.TEXTSPLIT(S159," #")</x:f>
        <x:v>Kathleen Thompson</x:v>
      </x:c>
      <x:c r="U159" s="31" t="str">
        <x:v>13451529 3M</x:v>
      </x:c>
      <x:c r="V159" s="31" t="str">
        <x:f t="shared" si="46"/>
        <x:v>3M</x:v>
      </x:c>
      <x:c r="W159" s="31">
        <x:f t="shared" si="47"/>
        <x:v>13451529</x:v>
      </x:c>
      <x:c r="X159" s="31">
        <x:f t="shared" si="53"/>
        <x:v>0</x:v>
      </x:c>
      <x:c r="Y159" s="31"/>
      <x:c r="Z159" s="31"/>
      <x:c r="AA159" s="31"/>
      <x:c r="AB159" s="31"/>
      <x:c r="AC159" s="31" t="str">
        <x:f t="shared" si="41"/>
        <x:v>Kathleen</x:v>
      </x:c>
      <x:c r="AD159" s="31" t="str">
        <x:f t="shared" si="48"/>
        <x:v>K</x:v>
      </x:c>
      <x:c r="AE159" s="31" t="str">
        <x:f t="shared" si="42"/>
        <x:v>Thompson</x:v>
      </x:c>
      <x:c r="AF159" s="31" cm="1">
        <x:f t="array" ref="AF159">SUM(--(" "=MID(AE159,_xlfn.SEQUENCE(1,LEN(AE159)),1)))+2</x:f>
        <x:v>2</x:v>
      </x:c>
      <x:c r="AG159" s="31" cm="1">
        <x:f t="array" ref="AG159">SUM(--($AG$9=MID(AC159,_xlfn.SEQUENCE(1,LEN(AC159)),1)))</x:f>
        <x:v>1</x:v>
      </x:c>
      <x:c r="AH159" s="31"/>
      <x:c r="AI159" s="31"/>
      <x:c r="AJ159" s="31"/>
      <x:c r="AK159" s="31"/>
      <x:c r="AL159" s="31" t="b">
        <x:f t="shared" si="43"/>
        <x:v>0</x:v>
      </x:c>
      <x:c r="AM159" s="31" t="b">
        <x:f>_xlfn.XLOOKUP(G159,'Birthday Case Assumptions'!$I$6:$I$371,'Birthday Case Assumptions'!$J$6:$J$371)="Yes"</x:f>
        <x:v>0</x:v>
      </x:c>
      <x:c r="AN159" s="31" t="b">
        <x:f t="shared" si="49"/>
        <x:v>0</x:v>
      </x:c>
      <x:c r="AO159" s="31">
        <x:f t="shared" si="50"/>
        <x:v>0</x:v>
      </x:c>
      <x:c r="AP159" s="31"/>
      <x:c r="AQ159" s="31"/>
      <x:c r="AR159" s="31"/>
      <x:c r="AS159" s="31"/>
      <x:c r="AT159" s="31"/>
      <x:c r="AU159" s="21">
        <x:v>45440</x:v>
      </x:c>
      <x:c r="AV159" s="31" t="str">
        <x:v>No</x:v>
      </x:c>
      <x:c r="AW159" s="31" cm="1">
        <x:f t="array" ref="AW159">IFERROR(_xlfn.XLOOKUP(AU159,_xlfn.ANCHORARRAY($M$11),_xlfn.ANCHORARRAY($N$11)),0)</x:f>
        <x:v>3</x:v>
      </x:c>
      <x:c r="AX159" s="31"/>
      <x:c r="AY159" s="21">
        <x:v>45618</x:v>
      </x:c>
      <x:c r="AZ159" s="31">
        <x:f t="shared" si="54"/>
        <x:v>9</x:v>
      </x:c>
      <x:c r="BA159" s="31">
        <x:f t="shared" si="51"/>
        <x:v>1</x:v>
      </x:c>
      <x:c r="BB159" s="31">
        <x:f t="shared" si="52"/>
        <x:v>47</x:v>
      </x:c>
    </x:row>
    <x:row r="160" spans="2:54" x14ac:dyDescent="0.35">
      <x:c r="B160" s="21">
        <x:v>37183</x:v>
      </x:c>
      <x:c r="C160" s="31">
        <x:f t="shared" si="37"/>
        <x:v>19</x:v>
      </x:c>
      <x:c r="D160" s="31">
        <x:f t="shared" si="38"/>
        <x:v>10</x:v>
      </x:c>
      <x:c r="E160" s="31">
        <x:f t="shared" si="39"/>
        <x:v>2001</x:v>
      </x:c>
      <x:c r="F160" s="31">
        <x:f t="shared" si="40"/>
        <x:v>6</x:v>
      </x:c>
      <x:c r="G160" s="21">
        <x:f t="shared" si="44"/>
        <x:v>45584</x:v>
      </x:c>
      <x:c r="H160" s="32">
        <x:f t="shared" si="45"/>
        <x:v>8109</x:v>
      </x:c>
      <x:c r="L160" s="25"/>
      <x:c r="M160" s="21">
        <x:v>45441</x:v>
      </x:c>
      <x:c r="N160" s="31">
        <x:v>2</x:v>
      </x:c>
      <x:c r="O160" s="31"/>
      <x:c r="P160" s="21">
        <x:v>45441</x:v>
      </x:c>
      <x:c r="Q160" s="31">
        <x:v>150</x:v>
      </x:c>
      <x:c r="R160" s="31"/>
      <x:c r="S160" s="31" t="str">
        <x:v>Noha Alamri #13451530 2T</x:v>
      </x:c>
      <x:c r="T160" s="31" t="str" cm="1">
        <x:f t="array" ref="T160:U160">_xlfn.TEXTSPLIT(S160," #")</x:f>
        <x:v>Noha Alamri</x:v>
      </x:c>
      <x:c r="U160" s="31" t="str">
        <x:v>13451530 2T</x:v>
      </x:c>
      <x:c r="V160" s="31" t="str">
        <x:f t="shared" si="46"/>
        <x:v>2T</x:v>
      </x:c>
      <x:c r="W160" s="31">
        <x:f t="shared" si="47"/>
        <x:v>13451530</x:v>
      </x:c>
      <x:c r="X160" s="31">
        <x:f t="shared" si="53"/>
        <x:v>1</x:v>
      </x:c>
      <x:c r="Y160" s="31"/>
      <x:c r="Z160" s="31"/>
      <x:c r="AA160" s="31"/>
      <x:c r="AB160" s="31"/>
      <x:c r="AC160" s="31" t="str">
        <x:f t="shared" si="41"/>
        <x:v>Noha</x:v>
      </x:c>
      <x:c r="AD160" s="31" t="str">
        <x:f t="shared" si="48"/>
        <x:v>N</x:v>
      </x:c>
      <x:c r="AE160" s="31" t="str">
        <x:f t="shared" si="42"/>
        <x:v>Alamri</x:v>
      </x:c>
      <x:c r="AF160" s="31" cm="1">
        <x:f t="array" ref="AF160">SUM(--(" "=MID(AE160,_xlfn.SEQUENCE(1,LEN(AE160)),1)))+2</x:f>
        <x:v>2</x:v>
      </x:c>
      <x:c r="AG160" s="31" cm="1">
        <x:f t="array" ref="AG160">SUM(--($AG$9=MID(AC160,_xlfn.SEQUENCE(1,LEN(AC160)),1)))</x:f>
        <x:v>1</x:v>
      </x:c>
      <x:c r="AH160" s="31"/>
      <x:c r="AI160" s="31"/>
      <x:c r="AJ160" s="31"/>
      <x:c r="AK160" s="31"/>
      <x:c r="AL160" s="31" t="b">
        <x:f t="shared" si="43"/>
        <x:v>0</x:v>
      </x:c>
      <x:c r="AM160" s="31" t="b">
        <x:f>_xlfn.XLOOKUP(G160,'Birthday Case Assumptions'!$I$6:$I$371,'Birthday Case Assumptions'!$J$6:$J$371)="Yes"</x:f>
        <x:v>0</x:v>
      </x:c>
      <x:c r="AN160" s="31" t="b">
        <x:f t="shared" si="49"/>
        <x:v>0</x:v>
      </x:c>
      <x:c r="AO160" s="31">
        <x:f t="shared" si="50"/>
        <x:v>0</x:v>
      </x:c>
      <x:c r="AP160" s="31"/>
      <x:c r="AQ160" s="31"/>
      <x:c r="AR160" s="31"/>
      <x:c r="AS160" s="31"/>
      <x:c r="AT160" s="31"/>
      <x:c r="AU160" s="21">
        <x:v>45441</x:v>
      </x:c>
      <x:c r="AV160" s="31" t="str">
        <x:v>No</x:v>
      </x:c>
      <x:c r="AW160" s="31" cm="1">
        <x:f t="array" ref="AW160">IFERROR(_xlfn.XLOOKUP(AU160,_xlfn.ANCHORARRAY($M$11),_xlfn.ANCHORARRAY($N$11)),0)</x:f>
        <x:v>2</x:v>
      </x:c>
      <x:c r="AX160" s="31"/>
      <x:c r="AY160" s="21">
        <x:v>45621</x:v>
      </x:c>
      <x:c r="AZ160" s="31">
        <x:f t="shared" si="54"/>
        <x:v>4</x:v>
      </x:c>
      <x:c r="BA160" s="31">
        <x:f t="shared" si="51"/>
        <x:v>1</x:v>
      </x:c>
      <x:c r="BB160" s="31">
        <x:f t="shared" si="52"/>
        <x:v>32</x:v>
      </x:c>
    </x:row>
    <x:row r="161" spans="2:54" x14ac:dyDescent="0.35">
      <x:c r="B161" s="21">
        <x:v>37574</x:v>
      </x:c>
      <x:c r="C161" s="31">
        <x:f t="shared" si="37"/>
        <x:v>14</x:v>
      </x:c>
      <x:c r="D161" s="31">
        <x:f t="shared" si="38"/>
        <x:v>11</x:v>
      </x:c>
      <x:c r="E161" s="31">
        <x:f t="shared" si="39"/>
        <x:v>2002</x:v>
      </x:c>
      <x:c r="F161" s="31">
        <x:f t="shared" si="40"/>
        <x:v>5</x:v>
      </x:c>
      <x:c r="G161" s="21">
        <x:f t="shared" si="44"/>
        <x:v>45610</x:v>
      </x:c>
      <x:c r="H161" s="32">
        <x:f t="shared" si="45"/>
        <x:v>7718</x:v>
      </x:c>
      <x:c r="L161" s="25"/>
      <x:c r="M161" s="21">
        <x:v>45442</x:v>
      </x:c>
      <x:c r="N161" s="31">
        <x:v>7</x:v>
      </x:c>
      <x:c r="O161" s="31"/>
      <x:c r="P161" s="21">
        <x:v>45442</x:v>
      </x:c>
      <x:c r="Q161" s="31">
        <x:v>151</x:v>
      </x:c>
      <x:c r="R161" s="31"/>
      <x:c r="S161" s="31" t="str">
        <x:v>Nabeel Zuhair Shah #13451531 2T</x:v>
      </x:c>
      <x:c r="T161" s="31" t="str" cm="1">
        <x:f t="array" ref="T161:U161">_xlfn.TEXTSPLIT(S161," #")</x:f>
        <x:v>Nabeel Zuhair Shah</x:v>
      </x:c>
      <x:c r="U161" s="31" t="str">
        <x:v>13451531 2T</x:v>
      </x:c>
      <x:c r="V161" s="31" t="str">
        <x:f t="shared" si="46"/>
        <x:v>2T</x:v>
      </x:c>
      <x:c r="W161" s="31">
        <x:f t="shared" si="47"/>
        <x:v>13451531</x:v>
      </x:c>
      <x:c r="X161" s="31">
        <x:f t="shared" si="53"/>
        <x:v>2</x:v>
      </x:c>
      <x:c r="Y161" s="31"/>
      <x:c r="Z161" s="31"/>
      <x:c r="AA161" s="31"/>
      <x:c r="AB161" s="31"/>
      <x:c r="AC161" s="31" t="str">
        <x:f t="shared" si="41"/>
        <x:v>Nabeel</x:v>
      </x:c>
      <x:c r="AD161" s="31" t="str">
        <x:f t="shared" si="48"/>
        <x:v>N</x:v>
      </x:c>
      <x:c r="AE161" s="31" t="str">
        <x:f t="shared" si="42"/>
        <x:v>Zuhair Shah</x:v>
      </x:c>
      <x:c r="AF161" s="31" cm="1">
        <x:f t="array" ref="AF161">SUM(--(" "=MID(AE161,_xlfn.SEQUENCE(1,LEN(AE161)),1)))+2</x:f>
        <x:v>3</x:v>
      </x:c>
      <x:c r="AG161" s="31" cm="1">
        <x:f t="array" ref="AG161">SUM(--($AG$9=MID(AC161,_xlfn.SEQUENCE(1,LEN(AC161)),1)))</x:f>
        <x:v>1</x:v>
      </x:c>
      <x:c r="AH161" s="31"/>
      <x:c r="AI161" s="31"/>
      <x:c r="AJ161" s="31"/>
      <x:c r="AK161" s="31"/>
      <x:c r="AL161" s="31" t="b">
        <x:f t="shared" si="43"/>
        <x:v>0</x:v>
      </x:c>
      <x:c r="AM161" s="31" t="b">
        <x:f>_xlfn.XLOOKUP(G161,'Birthday Case Assumptions'!$I$6:$I$371,'Birthday Case Assumptions'!$J$6:$J$371)="Yes"</x:f>
        <x:v>1</x:v>
      </x:c>
      <x:c r="AN161" s="31" t="b">
        <x:f t="shared" si="49"/>
        <x:v>0</x:v>
      </x:c>
      <x:c r="AO161" s="31">
        <x:f t="shared" si="50"/>
        <x:v>0</x:v>
      </x:c>
      <x:c r="AP161" s="31"/>
      <x:c r="AQ161" s="31"/>
      <x:c r="AR161" s="31"/>
      <x:c r="AS161" s="31"/>
      <x:c r="AT161" s="31"/>
      <x:c r="AU161" s="21">
        <x:v>45442</x:v>
      </x:c>
      <x:c r="AV161" s="31" t="str">
        <x:v>No</x:v>
      </x:c>
      <x:c r="AW161" s="31" cm="1">
        <x:f t="array" ref="AW161">IFERROR(_xlfn.XLOOKUP(AU161,_xlfn.ANCHORARRAY($M$11),_xlfn.ANCHORARRAY($N$11)),0)</x:f>
        <x:v>7</x:v>
      </x:c>
      <x:c r="AX161" s="31"/>
      <x:c r="AY161" s="21">
        <x:v>45622</x:v>
      </x:c>
      <x:c r="AZ161" s="31">
        <x:f t="shared" si="54"/>
        <x:v>2</x:v>
      </x:c>
      <x:c r="BA161" s="31">
        <x:f t="shared" si="51"/>
        <x:v>1</x:v>
      </x:c>
      <x:c r="BB161" s="31">
        <x:f t="shared" si="52"/>
        <x:v>26</x:v>
      </x:c>
    </x:row>
    <x:row r="162" spans="2:54" x14ac:dyDescent="0.35">
      <x:c r="B162" s="21">
        <x:v>37585</x:v>
      </x:c>
      <x:c r="C162" s="31">
        <x:f t="shared" si="37"/>
        <x:v>25</x:v>
      </x:c>
      <x:c r="D162" s="31">
        <x:f t="shared" si="38"/>
        <x:v>11</x:v>
      </x:c>
      <x:c r="E162" s="31">
        <x:f t="shared" si="39"/>
        <x:v>2002</x:v>
      </x:c>
      <x:c r="F162" s="31">
        <x:f t="shared" si="40"/>
        <x:v>2</x:v>
      </x:c>
      <x:c r="G162" s="21">
        <x:f t="shared" si="44"/>
        <x:v>45621</x:v>
      </x:c>
      <x:c r="H162" s="32">
        <x:f t="shared" si="45"/>
        <x:v>7707</x:v>
      </x:c>
      <x:c r="L162" s="25"/>
      <x:c r="M162" s="21">
        <x:v>45443</x:v>
      </x:c>
      <x:c r="N162" s="31">
        <x:v>8</x:v>
      </x:c>
      <x:c r="O162" s="31"/>
      <x:c r="P162" s="21">
        <x:v>45443</x:v>
      </x:c>
      <x:c r="Q162" s="31">
        <x:v>152</x:v>
      </x:c>
      <x:c r="R162" s="31"/>
      <x:c r="S162" s="31" t="str">
        <x:v>Marwa Salamah #13451533 4W</x:v>
      </x:c>
      <x:c r="T162" s="31" t="str" cm="1">
        <x:f t="array" ref="T162:U162">_xlfn.TEXTSPLIT(S162," #")</x:f>
        <x:v>Marwa Salamah</x:v>
      </x:c>
      <x:c r="U162" s="31" t="str">
        <x:v>13451533 4W</x:v>
      </x:c>
      <x:c r="V162" s="31" t="str">
        <x:f t="shared" si="46"/>
        <x:v>4W</x:v>
      </x:c>
      <x:c r="W162" s="31">
        <x:f t="shared" si="47"/>
        <x:v>13451533</x:v>
      </x:c>
      <x:c r="X162" s="31">
        <x:f t="shared" si="53"/>
        <x:v>0</x:v>
      </x:c>
      <x:c r="Y162" s="31"/>
      <x:c r="Z162" s="31"/>
      <x:c r="AA162" s="31"/>
      <x:c r="AB162" s="31"/>
      <x:c r="AC162" s="31" t="str">
        <x:f t="shared" si="41"/>
        <x:v>Marwa</x:v>
      </x:c>
      <x:c r="AD162" s="31" t="str">
        <x:f t="shared" si="48"/>
        <x:v>M</x:v>
      </x:c>
      <x:c r="AE162" s="31" t="str">
        <x:f t="shared" si="42"/>
        <x:v>Salamah</x:v>
      </x:c>
      <x:c r="AF162" s="31" cm="1">
        <x:f t="array" ref="AF162">SUM(--(" "=MID(AE162,_xlfn.SEQUENCE(1,LEN(AE162)),1)))+2</x:f>
        <x:v>2</x:v>
      </x:c>
      <x:c r="AG162" s="31" cm="1">
        <x:f t="array" ref="AG162">SUM(--($AG$9=MID(AC162,_xlfn.SEQUENCE(1,LEN(AC162)),1)))</x:f>
        <x:v>2</x:v>
      </x:c>
      <x:c r="AH162" s="31"/>
      <x:c r="AI162" s="31"/>
      <x:c r="AJ162" s="31"/>
      <x:c r="AK162" s="31"/>
      <x:c r="AL162" s="31" t="b">
        <x:f t="shared" si="43"/>
        <x:v>1</x:v>
      </x:c>
      <x:c r="AM162" s="31" t="b">
        <x:f>_xlfn.XLOOKUP(G162,'Birthday Case Assumptions'!$I$6:$I$371,'Birthday Case Assumptions'!$J$6:$J$371)="Yes"</x:f>
        <x:v>1</x:v>
      </x:c>
      <x:c r="AN162" s="31" t="b">
        <x:f t="shared" si="49"/>
        <x:v>0</x:v>
      </x:c>
      <x:c r="AO162" s="31">
        <x:f t="shared" si="50"/>
        <x:v>0</x:v>
      </x:c>
      <x:c r="AP162" s="31"/>
      <x:c r="AQ162" s="31"/>
      <x:c r="AR162" s="31"/>
      <x:c r="AS162" s="31"/>
      <x:c r="AT162" s="31"/>
      <x:c r="AU162" s="21">
        <x:v>45443</x:v>
      </x:c>
      <x:c r="AV162" s="31" t="str">
        <x:v>No</x:v>
      </x:c>
      <x:c r="AW162" s="31" cm="1">
        <x:f t="array" ref="AW162">IFERROR(_xlfn.XLOOKUP(AU162,_xlfn.ANCHORARRAY($M$11),_xlfn.ANCHORARRAY($N$11)),0)</x:f>
        <x:v>8</x:v>
      </x:c>
      <x:c r="AX162" s="31"/>
      <x:c r="AY162" s="21">
        <x:v>45623</x:v>
      </x:c>
      <x:c r="AZ162" s="31">
        <x:f t="shared" si="54"/>
        <x:v>22</x:v>
      </x:c>
      <x:c r="BA162" s="31">
        <x:f t="shared" si="51"/>
        <x:v>1</x:v>
      </x:c>
      <x:c r="BB162" s="31">
        <x:f t="shared" si="52"/>
        <x:v>86</x:v>
      </x:c>
    </x:row>
    <x:row r="163" spans="2:54" x14ac:dyDescent="0.35">
      <x:c r="B163" s="21">
        <x:v>38034</x:v>
      </x:c>
      <x:c r="C163" s="31">
        <x:f t="shared" si="37"/>
        <x:v>17</x:v>
      </x:c>
      <x:c r="D163" s="31">
        <x:f t="shared" si="38"/>
        <x:v>2</x:v>
      </x:c>
      <x:c r="E163" s="31">
        <x:f t="shared" si="39"/>
        <x:v>2004</x:v>
      </x:c>
      <x:c r="F163" s="31">
        <x:f t="shared" si="40"/>
        <x:v>3</x:v>
      </x:c>
      <x:c r="G163" s="21">
        <x:f t="shared" si="44"/>
        <x:v>45339</x:v>
      </x:c>
      <x:c r="H163" s="32">
        <x:f t="shared" si="45"/>
        <x:v>7258</x:v>
      </x:c>
      <x:c r="L163" s="25"/>
      <x:c r="M163" s="21">
        <x:v>45444</x:v>
      </x:c>
      <x:c r="N163" s="31">
        <x:v>2</x:v>
      </x:c>
      <x:c r="O163" s="31"/>
      <x:c r="P163" s="21">
        <x:v>45444</x:v>
      </x:c>
      <x:c r="Q163" s="31">
        <x:v>153</x:v>
      </x:c>
      <x:c r="R163" s="31"/>
      <x:c r="S163" s="31" t="str">
        <x:v>Alexis Miller #13451534 1M</x:v>
      </x:c>
      <x:c r="T163" s="31" t="str" cm="1">
        <x:f t="array" ref="T163:U163">_xlfn.TEXTSPLIT(S163," #")</x:f>
        <x:v>Alexis Miller</x:v>
      </x:c>
      <x:c r="U163" s="31" t="str">
        <x:v>13451534 1M</x:v>
      </x:c>
      <x:c r="V163" s="31" t="str">
        <x:f t="shared" si="46"/>
        <x:v>1M</x:v>
      </x:c>
      <x:c r="W163" s="31">
        <x:f t="shared" si="47"/>
        <x:v>13451534</x:v>
      </x:c>
      <x:c r="X163" s="31">
        <x:f t="shared" si="53"/>
        <x:v>1</x:v>
      </x:c>
      <x:c r="Y163" s="31"/>
      <x:c r="Z163" s="31"/>
      <x:c r="AA163" s="31"/>
      <x:c r="AB163" s="31"/>
      <x:c r="AC163" s="31" t="str">
        <x:f t="shared" si="41"/>
        <x:v>Alexis</x:v>
      </x:c>
      <x:c r="AD163" s="31" t="str">
        <x:f t="shared" si="48"/>
        <x:v>A</x:v>
      </x:c>
      <x:c r="AE163" s="31" t="str">
        <x:f t="shared" si="42"/>
        <x:v>Miller</x:v>
      </x:c>
      <x:c r="AF163" s="31" cm="1">
        <x:f t="array" ref="AF163">SUM(--(" "=MID(AE163,_xlfn.SEQUENCE(1,LEN(AE163)),1)))+2</x:f>
        <x:v>2</x:v>
      </x:c>
      <x:c r="AG163" s="31" cm="1">
        <x:f t="array" ref="AG163">SUM(--($AG$9=MID(AC163,_xlfn.SEQUENCE(1,LEN(AC163)),1)))</x:f>
        <x:v>1</x:v>
      </x:c>
      <x:c r="AH163" s="31"/>
      <x:c r="AI163" s="31"/>
      <x:c r="AJ163" s="31"/>
      <x:c r="AK163" s="31"/>
      <x:c r="AL163" s="31" t="b">
        <x:f t="shared" si="43"/>
        <x:v>0</x:v>
      </x:c>
      <x:c r="AM163" s="31" t="b">
        <x:f>_xlfn.XLOOKUP(G163,'Birthday Case Assumptions'!$I$6:$I$371,'Birthday Case Assumptions'!$J$6:$J$371)="Yes"</x:f>
        <x:v>0</x:v>
      </x:c>
      <x:c r="AN163" s="31" t="b">
        <x:f t="shared" si="49"/>
        <x:v>1</x:v>
      </x:c>
      <x:c r="AO163" s="31">
        <x:f t="shared" si="50"/>
        <x:v>0</x:v>
      </x:c>
      <x:c r="AP163" s="31"/>
      <x:c r="AQ163" s="31"/>
      <x:c r="AR163" s="31"/>
      <x:c r="AS163" s="31"/>
      <x:c r="AT163" s="31"/>
      <x:c r="AU163" s="21">
        <x:v>45444</x:v>
      </x:c>
      <x:c r="AV163" s="31" t="str">
        <x:v>No</x:v>
      </x:c>
      <x:c r="AW163" s="31" cm="1">
        <x:f t="array" ref="AW163">IFERROR(_xlfn.XLOOKUP(AU163,_xlfn.ANCHORARRAY($M$11),_xlfn.ANCHORARRAY($N$11)),0)</x:f>
        <x:v>2</x:v>
      </x:c>
      <x:c r="AX163" s="31"/>
      <x:c r="AY163" s="21">
        <x:v>45628</x:v>
      </x:c>
      <x:c r="AZ163" s="31">
        <x:f t="shared" si="54"/>
        <x:v>7</x:v>
      </x:c>
      <x:c r="BA163" s="31">
        <x:f t="shared" si="51"/>
        <x:v>1</x:v>
      </x:c>
      <x:c r="BB163" s="31">
        <x:f t="shared" si="52"/>
        <x:v>41</x:v>
      </x:c>
    </x:row>
    <x:row r="164" spans="2:54" x14ac:dyDescent="0.35">
      <x:c r="B164" s="21">
        <x:v>38075</x:v>
      </x:c>
      <x:c r="C164" s="31">
        <x:f t="shared" si="37"/>
        <x:v>29</x:v>
      </x:c>
      <x:c r="D164" s="31">
        <x:f t="shared" si="38"/>
        <x:v>3</x:v>
      </x:c>
      <x:c r="E164" s="31">
        <x:f t="shared" si="39"/>
        <x:v>2004</x:v>
      </x:c>
      <x:c r="F164" s="31">
        <x:f t="shared" si="40"/>
        <x:v>2</x:v>
      </x:c>
      <x:c r="G164" s="21">
        <x:f t="shared" si="44"/>
        <x:v>45380</x:v>
      </x:c>
      <x:c r="H164" s="32">
        <x:f t="shared" si="45"/>
        <x:v>7217</x:v>
      </x:c>
      <x:c r="L164" s="25"/>
      <x:c r="M164" s="21">
        <x:v>45445</x:v>
      </x:c>
      <x:c r="N164" s="31">
        <x:v>9</x:v>
      </x:c>
      <x:c r="O164" s="31"/>
      <x:c r="P164" s="21">
        <x:v>45445</x:v>
      </x:c>
      <x:c r="Q164" s="31">
        <x:v>154</x:v>
      </x:c>
      <x:c r="R164" s="31"/>
      <x:c r="S164" s="31" t="str">
        <x:v>Saleem Alqahtani #13451536 1R</x:v>
      </x:c>
      <x:c r="T164" s="31" t="str" cm="1">
        <x:f t="array" ref="T164:U164">_xlfn.TEXTSPLIT(S164," #")</x:f>
        <x:v>Saleem Alqahtani</x:v>
      </x:c>
      <x:c r="U164" s="31" t="str">
        <x:v>13451536 1R</x:v>
      </x:c>
      <x:c r="V164" s="31" t="str">
        <x:f t="shared" si="46"/>
        <x:v>1R</x:v>
      </x:c>
      <x:c r="W164" s="31">
        <x:f t="shared" si="47"/>
        <x:v>13451536</x:v>
      </x:c>
      <x:c r="X164" s="31">
        <x:f t="shared" si="53"/>
        <x:v>0</x:v>
      </x:c>
      <x:c r="Y164" s="31"/>
      <x:c r="Z164" s="31"/>
      <x:c r="AA164" s="31"/>
      <x:c r="AB164" s="31"/>
      <x:c r="AC164" s="31" t="str">
        <x:f t="shared" si="41"/>
        <x:v>Saleem</x:v>
      </x:c>
      <x:c r="AD164" s="31" t="str">
        <x:f t="shared" si="48"/>
        <x:v>S</x:v>
      </x:c>
      <x:c r="AE164" s="31" t="str">
        <x:f t="shared" si="42"/>
        <x:v>Alqahtani</x:v>
      </x:c>
      <x:c r="AF164" s="31" cm="1">
        <x:f t="array" ref="AF164">SUM(--(" "=MID(AE164,_xlfn.SEQUENCE(1,LEN(AE164)),1)))+2</x:f>
        <x:v>2</x:v>
      </x:c>
      <x:c r="AG164" s="31" cm="1">
        <x:f t="array" ref="AG164">SUM(--($AG$9=MID(AC164,_xlfn.SEQUENCE(1,LEN(AC164)),1)))</x:f>
        <x:v>1</x:v>
      </x:c>
      <x:c r="AH164" s="31"/>
      <x:c r="AI164" s="31"/>
      <x:c r="AJ164" s="31"/>
      <x:c r="AK164" s="31"/>
      <x:c r="AL164" s="31" t="b">
        <x:f t="shared" si="43"/>
        <x:v>0</x:v>
      </x:c>
      <x:c r="AM164" s="31" t="b">
        <x:f>_xlfn.XLOOKUP(G164,'Birthday Case Assumptions'!$I$6:$I$371,'Birthday Case Assumptions'!$J$6:$J$371)="Yes"</x:f>
        <x:v>1</x:v>
      </x:c>
      <x:c r="AN164" s="31" t="b">
        <x:f t="shared" si="49"/>
        <x:v>0</x:v>
      </x:c>
      <x:c r="AO164" s="31">
        <x:f t="shared" si="50"/>
        <x:v>0</x:v>
      </x:c>
      <x:c r="AP164" s="31"/>
      <x:c r="AQ164" s="31"/>
      <x:c r="AR164" s="31"/>
      <x:c r="AS164" s="31"/>
      <x:c r="AT164" s="31"/>
      <x:c r="AU164" s="21">
        <x:v>45445</x:v>
      </x:c>
      <x:c r="AV164" s="31" t="str">
        <x:v>No</x:v>
      </x:c>
      <x:c r="AW164" s="31" cm="1">
        <x:f t="array" ref="AW164">IFERROR(_xlfn.XLOOKUP(AU164,_xlfn.ANCHORARRAY($M$11),_xlfn.ANCHORARRAY($N$11)),0)</x:f>
        <x:v>9</x:v>
      </x:c>
      <x:c r="AX164" s="31"/>
      <x:c r="AY164" s="21">
        <x:v>45629</x:v>
      </x:c>
      <x:c r="AZ164" s="31">
        <x:f t="shared" si="54"/>
        <x:v>1</x:v>
      </x:c>
      <x:c r="BA164" s="31">
        <x:f t="shared" si="51"/>
        <x:v>1</x:v>
      </x:c>
      <x:c r="BB164" s="31">
        <x:f t="shared" si="52"/>
        <x:v>23</x:v>
      </x:c>
    </x:row>
    <x:row r="165" spans="2:54" x14ac:dyDescent="0.35">
      <x:c r="B165" s="21">
        <x:v>37416</x:v>
      </x:c>
      <x:c r="C165" s="31">
        <x:f t="shared" si="37"/>
        <x:v>9</x:v>
      </x:c>
      <x:c r="D165" s="31">
        <x:f t="shared" si="38"/>
        <x:v>6</x:v>
      </x:c>
      <x:c r="E165" s="31">
        <x:f t="shared" si="39"/>
        <x:v>2002</x:v>
      </x:c>
      <x:c r="F165" s="31">
        <x:f t="shared" si="40"/>
        <x:v>1</x:v>
      </x:c>
      <x:c r="G165" s="21">
        <x:f t="shared" si="44"/>
        <x:v>45452</x:v>
      </x:c>
      <x:c r="H165" s="32">
        <x:f t="shared" si="45"/>
        <x:v>7876</x:v>
      </x:c>
      <x:c r="L165" s="25"/>
      <x:c r="M165" s="21">
        <x:v>45446</x:v>
      </x:c>
      <x:c r="N165" s="31">
        <x:v>4</x:v>
      </x:c>
      <x:c r="O165" s="31"/>
      <x:c r="P165" s="21">
        <x:v>45446</x:v>
      </x:c>
      <x:c r="Q165" s="31">
        <x:v>155</x:v>
      </x:c>
      <x:c r="R165" s="31"/>
      <x:c r="S165" s="31" t="str">
        <x:v>Yi Jianming #13451538 3M</x:v>
      </x:c>
      <x:c r="T165" s="31" t="str" cm="1">
        <x:f t="array" ref="T165:U165">_xlfn.TEXTSPLIT(S165," #")</x:f>
        <x:v>Yi Jianming</x:v>
      </x:c>
      <x:c r="U165" s="31" t="str">
        <x:v>13451538 3M</x:v>
      </x:c>
      <x:c r="V165" s="31" t="str">
        <x:f t="shared" si="46"/>
        <x:v>3M</x:v>
      </x:c>
      <x:c r="W165" s="31">
        <x:f t="shared" si="47"/>
        <x:v>13451538</x:v>
      </x:c>
      <x:c r="X165" s="31">
        <x:f t="shared" si="53"/>
        <x:v>0</x:v>
      </x:c>
      <x:c r="Y165" s="31"/>
      <x:c r="Z165" s="31"/>
      <x:c r="AA165" s="31"/>
      <x:c r="AB165" s="31"/>
      <x:c r="AC165" s="31" t="str">
        <x:f t="shared" si="41"/>
        <x:v>Yi</x:v>
      </x:c>
      <x:c r="AD165" s="31" t="str">
        <x:f t="shared" si="48"/>
        <x:v>Y</x:v>
      </x:c>
      <x:c r="AE165" s="31" t="str">
        <x:f t="shared" si="42"/>
        <x:v>Jianming</x:v>
      </x:c>
      <x:c r="AF165" s="31" cm="1">
        <x:f t="array" ref="AF165">SUM(--(" "=MID(AE165,_xlfn.SEQUENCE(1,LEN(AE165)),1)))+2</x:f>
        <x:v>2</x:v>
      </x:c>
      <x:c r="AG165" s="31" cm="1">
        <x:f t="array" ref="AG165">SUM(--($AG$9=MID(AC165,_xlfn.SEQUENCE(1,LEN(AC165)),1)))</x:f>
        <x:v>0</x:v>
      </x:c>
      <x:c r="AH165" s="31"/>
      <x:c r="AI165" s="31"/>
      <x:c r="AJ165" s="31"/>
      <x:c r="AK165" s="31"/>
      <x:c r="AL165" s="31" t="b">
        <x:f t="shared" si="43"/>
        <x:v>0</x:v>
      </x:c>
      <x:c r="AM165" s="31" t="b">
        <x:f>_xlfn.XLOOKUP(G165,'Birthday Case Assumptions'!$I$6:$I$371,'Birthday Case Assumptions'!$J$6:$J$371)="Yes"</x:f>
        <x:v>0</x:v>
      </x:c>
      <x:c r="AN165" s="31" t="b">
        <x:f t="shared" si="49"/>
        <x:v>0</x:v>
      </x:c>
      <x:c r="AO165" s="31">
        <x:f t="shared" si="50"/>
        <x:v>0</x:v>
      </x:c>
      <x:c r="AP165" s="31"/>
      <x:c r="AQ165" s="31"/>
      <x:c r="AR165" s="31"/>
      <x:c r="AS165" s="31"/>
      <x:c r="AT165" s="31"/>
      <x:c r="AU165" s="21">
        <x:v>45446</x:v>
      </x:c>
      <x:c r="AV165" s="31" t="str">
        <x:v>No</x:v>
      </x:c>
      <x:c r="AW165" s="31" cm="1">
        <x:f t="array" ref="AW165">IFERROR(_xlfn.XLOOKUP(AU165,_xlfn.ANCHORARRAY($M$11),_xlfn.ANCHORARRAY($N$11)),0)</x:f>
        <x:v>4</x:v>
      </x:c>
      <x:c r="AX165" s="31"/>
      <x:c r="AY165" s="21">
        <x:v>45630</x:v>
      </x:c>
      <x:c r="AZ165" s="31">
        <x:f t="shared" si="54"/>
        <x:v>3</x:v>
      </x:c>
      <x:c r="BA165" s="31">
        <x:f t="shared" si="51"/>
        <x:v>1</x:v>
      </x:c>
      <x:c r="BB165" s="31">
        <x:f t="shared" si="52"/>
        <x:v>29</x:v>
      </x:c>
    </x:row>
    <x:row r="166" spans="2:54" x14ac:dyDescent="0.35">
      <x:c r="B166" s="21">
        <x:v>37513</x:v>
      </x:c>
      <x:c r="C166" s="31">
        <x:f t="shared" si="37"/>
        <x:v>14</x:v>
      </x:c>
      <x:c r="D166" s="31">
        <x:f t="shared" si="38"/>
        <x:v>9</x:v>
      </x:c>
      <x:c r="E166" s="31">
        <x:f t="shared" si="39"/>
        <x:v>2002</x:v>
      </x:c>
      <x:c r="F166" s="31">
        <x:f t="shared" si="40"/>
        <x:v>7</x:v>
      </x:c>
      <x:c r="G166" s="21">
        <x:f t="shared" si="44"/>
        <x:v>45549</x:v>
      </x:c>
      <x:c r="H166" s="32">
        <x:f t="shared" si="45"/>
        <x:v>7779</x:v>
      </x:c>
      <x:c r="L166" s="25"/>
      <x:c r="M166" s="21">
        <x:v>45447</x:v>
      </x:c>
      <x:c r="N166" s="31">
        <x:v>3</x:v>
      </x:c>
      <x:c r="O166" s="31"/>
      <x:c r="P166" s="21">
        <x:v>45447</x:v>
      </x:c>
      <x:c r="Q166" s="31">
        <x:v>156</x:v>
      </x:c>
      <x:c r="R166" s="31"/>
      <x:c r="S166" s="31" t="str">
        <x:v>Xia Cheng #13451540 2T</x:v>
      </x:c>
      <x:c r="T166" s="31" t="str" cm="1">
        <x:f t="array" ref="T166:U166">_xlfn.TEXTSPLIT(S166," #")</x:f>
        <x:v>Xia Cheng</x:v>
      </x:c>
      <x:c r="U166" s="31" t="str">
        <x:v>13451540 2T</x:v>
      </x:c>
      <x:c r="V166" s="31" t="str">
        <x:f t="shared" si="46"/>
        <x:v>2T</x:v>
      </x:c>
      <x:c r="W166" s="31">
        <x:f t="shared" si="47"/>
        <x:v>13451540</x:v>
      </x:c>
      <x:c r="X166" s="31">
        <x:f t="shared" si="53"/>
        <x:v>0</x:v>
      </x:c>
      <x:c r="Y166" s="31"/>
      <x:c r="Z166" s="31"/>
      <x:c r="AA166" s="31"/>
      <x:c r="AB166" s="31"/>
      <x:c r="AC166" s="31" t="str">
        <x:f t="shared" si="41"/>
        <x:v>Xia</x:v>
      </x:c>
      <x:c r="AD166" s="31" t="str">
        <x:f t="shared" si="48"/>
        <x:v>X</x:v>
      </x:c>
      <x:c r="AE166" s="31" t="str">
        <x:f t="shared" si="42"/>
        <x:v>Cheng</x:v>
      </x:c>
      <x:c r="AF166" s="31" cm="1">
        <x:f t="array" ref="AF166">SUM(--(" "=MID(AE166,_xlfn.SEQUENCE(1,LEN(AE166)),1)))+2</x:f>
        <x:v>2</x:v>
      </x:c>
      <x:c r="AG166" s="31" cm="1">
        <x:f t="array" ref="AG166">SUM(--($AG$9=MID(AC166,_xlfn.SEQUENCE(1,LEN(AC166)),1)))</x:f>
        <x:v>1</x:v>
      </x:c>
      <x:c r="AH166" s="31"/>
      <x:c r="AI166" s="31"/>
      <x:c r="AJ166" s="31"/>
      <x:c r="AK166" s="31"/>
      <x:c r="AL166" s="31" t="b">
        <x:f t="shared" si="43"/>
        <x:v>0</x:v>
      </x:c>
      <x:c r="AM166" s="31" t="b">
        <x:f>_xlfn.XLOOKUP(G166,'Birthday Case Assumptions'!$I$6:$I$371,'Birthday Case Assumptions'!$J$6:$J$371)="Yes"</x:f>
        <x:v>0</x:v>
      </x:c>
      <x:c r="AN166" s="31" t="b">
        <x:f t="shared" si="49"/>
        <x:v>0</x:v>
      </x:c>
      <x:c r="AO166" s="31">
        <x:f t="shared" si="50"/>
        <x:v>0</x:v>
      </x:c>
      <x:c r="AP166" s="31"/>
      <x:c r="AQ166" s="31"/>
      <x:c r="AR166" s="31"/>
      <x:c r="AS166" s="31"/>
      <x:c r="AT166" s="31"/>
      <x:c r="AU166" s="21">
        <x:v>45447</x:v>
      </x:c>
      <x:c r="AV166" s="31" t="str">
        <x:v>No</x:v>
      </x:c>
      <x:c r="AW166" s="31" cm="1">
        <x:f t="array" ref="AW166">IFERROR(_xlfn.XLOOKUP(AU166,_xlfn.ANCHORARRAY($M$11),_xlfn.ANCHORARRAY($N$11)),0)</x:f>
        <x:v>3</x:v>
      </x:c>
      <x:c r="AX166" s="31"/>
      <x:c r="AY166" s="21">
        <x:v>45631</x:v>
      </x:c>
      <x:c r="AZ166" s="31">
        <x:f t="shared" si="54"/>
        <x:v>0</x:v>
      </x:c>
      <x:c r="BA166" s="31">
        <x:f t="shared" si="51"/>
        <x:v>0</x:v>
      </x:c>
      <x:c r="BB166" s="31">
        <x:f t="shared" si="52"/>
        <x:v>0</x:v>
      </x:c>
    </x:row>
    <x:row r="167" spans="2:54" x14ac:dyDescent="0.35">
      <x:c r="B167" s="21">
        <x:v>38332</x:v>
      </x:c>
      <x:c r="C167" s="31">
        <x:f t="shared" si="37"/>
        <x:v>11</x:v>
      </x:c>
      <x:c r="D167" s="31">
        <x:f t="shared" si="38"/>
        <x:v>12</x:v>
      </x:c>
      <x:c r="E167" s="31">
        <x:f t="shared" si="39"/>
        <x:v>2004</x:v>
      </x:c>
      <x:c r="F167" s="31">
        <x:f t="shared" si="40"/>
        <x:v>7</x:v>
      </x:c>
      <x:c r="G167" s="21">
        <x:f t="shared" si="44"/>
        <x:v>45637</x:v>
      </x:c>
      <x:c r="H167" s="32">
        <x:f t="shared" si="45"/>
        <x:v>6960</x:v>
      </x:c>
      <x:c r="L167" s="25"/>
      <x:c r="M167" s="21">
        <x:v>45448</x:v>
      </x:c>
      <x:c r="N167" s="31">
        <x:v>2</x:v>
      </x:c>
      <x:c r="O167" s="31"/>
      <x:c r="P167" s="21">
        <x:v>45448</x:v>
      </x:c>
      <x:c r="Q167" s="31">
        <x:v>157</x:v>
      </x:c>
      <x:c r="R167" s="31"/>
      <x:c r="S167" s="31" t="str">
        <x:v>Evelyn Murphy #13451542 2W</x:v>
      </x:c>
      <x:c r="T167" s="31" t="str" cm="1">
        <x:f t="array" ref="T167:U167">_xlfn.TEXTSPLIT(S167," #")</x:f>
        <x:v>Evelyn Murphy</x:v>
      </x:c>
      <x:c r="U167" s="31" t="str">
        <x:v>13451542 2W</x:v>
      </x:c>
      <x:c r="V167" s="31" t="str">
        <x:f t="shared" si="46"/>
        <x:v>2W</x:v>
      </x:c>
      <x:c r="W167" s="31">
        <x:f t="shared" si="47"/>
        <x:v>13451542</x:v>
      </x:c>
      <x:c r="X167" s="31">
        <x:f t="shared" si="53"/>
        <x:v>0</x:v>
      </x:c>
      <x:c r="Y167" s="31"/>
      <x:c r="Z167" s="31"/>
      <x:c r="AA167" s="31"/>
      <x:c r="AB167" s="31"/>
      <x:c r="AC167" s="31" t="str">
        <x:f t="shared" si="41"/>
        <x:v>Evelyn</x:v>
      </x:c>
      <x:c r="AD167" s="31" t="str">
        <x:f t="shared" si="48"/>
        <x:v>E</x:v>
      </x:c>
      <x:c r="AE167" s="31" t="str">
        <x:f t="shared" si="42"/>
        <x:v>Murphy</x:v>
      </x:c>
      <x:c r="AF167" s="31" cm="1">
        <x:f t="array" ref="AF167">SUM(--(" "=MID(AE167,_xlfn.SEQUENCE(1,LEN(AE167)),1)))+2</x:f>
        <x:v>2</x:v>
      </x:c>
      <x:c r="AG167" s="31" cm="1">
        <x:f t="array" ref="AG167">SUM(--($AG$9=MID(AC167,_xlfn.SEQUENCE(1,LEN(AC167)),1)))</x:f>
        <x:v>0</x:v>
      </x:c>
      <x:c r="AH167" s="31"/>
      <x:c r="AI167" s="31"/>
      <x:c r="AJ167" s="31"/>
      <x:c r="AK167" s="31"/>
      <x:c r="AL167" s="31" t="b">
        <x:f t="shared" si="43"/>
        <x:v>0</x:v>
      </x:c>
      <x:c r="AM167" s="31" t="b">
        <x:f>_xlfn.XLOOKUP(G167,'Birthday Case Assumptions'!$I$6:$I$371,'Birthday Case Assumptions'!$J$6:$J$371)="Yes"</x:f>
        <x:v>1</x:v>
      </x:c>
      <x:c r="AN167" s="31" t="b">
        <x:f t="shared" si="49"/>
        <x:v>0</x:v>
      </x:c>
      <x:c r="AO167" s="31">
        <x:f t="shared" si="50"/>
        <x:v>0</x:v>
      </x:c>
      <x:c r="AP167" s="31"/>
      <x:c r="AQ167" s="31"/>
      <x:c r="AR167" s="31"/>
      <x:c r="AS167" s="31"/>
      <x:c r="AT167" s="31"/>
      <x:c r="AU167" s="21">
        <x:v>45448</x:v>
      </x:c>
      <x:c r="AV167" s="31" t="str">
        <x:v>No</x:v>
      </x:c>
      <x:c r="AW167" s="31" cm="1">
        <x:f t="array" ref="AW167">IFERROR(_xlfn.XLOOKUP(AU167,_xlfn.ANCHORARRAY($M$11),_xlfn.ANCHORARRAY($N$11)),0)</x:f>
        <x:v>2</x:v>
      </x:c>
      <x:c r="AX167" s="31"/>
      <x:c r="AY167" s="21">
        <x:v>45632</x:v>
      </x:c>
      <x:c r="AZ167" s="31">
        <x:f t="shared" si="54"/>
        <x:v>14</x:v>
      </x:c>
      <x:c r="BA167" s="31">
        <x:f t="shared" si="51"/>
        <x:v>1</x:v>
      </x:c>
      <x:c r="BB167" s="31">
        <x:f t="shared" si="52"/>
        <x:v>62</x:v>
      </x:c>
    </x:row>
    <x:row r="168" spans="2:54" x14ac:dyDescent="0.35">
      <x:c r="B168" s="21">
        <x:v>38048</x:v>
      </x:c>
      <x:c r="C168" s="31">
        <x:f t="shared" si="37"/>
        <x:v>2</x:v>
      </x:c>
      <x:c r="D168" s="31">
        <x:f t="shared" si="38"/>
        <x:v>3</x:v>
      </x:c>
      <x:c r="E168" s="31">
        <x:f t="shared" si="39"/>
        <x:v>2004</x:v>
      </x:c>
      <x:c r="F168" s="31">
        <x:f t="shared" si="40"/>
        <x:v>3</x:v>
      </x:c>
      <x:c r="G168" s="21">
        <x:f t="shared" si="44"/>
        <x:v>45353</x:v>
      </x:c>
      <x:c r="H168" s="32">
        <x:f t="shared" si="45"/>
        <x:v>7244</x:v>
      </x:c>
      <x:c r="L168" s="25"/>
      <x:c r="M168" s="21">
        <x:v>45449</x:v>
      </x:c>
      <x:c r="N168" s="31">
        <x:v>3</x:v>
      </x:c>
      <x:c r="O168" s="31"/>
      <x:c r="P168" s="21">
        <x:v>45449</x:v>
      </x:c>
      <x:c r="Q168" s="31">
        <x:v>158</x:v>
      </x:c>
      <x:c r="R168" s="31"/>
      <x:c r="S168" s="31" t="str">
        <x:v>Rasha Abbas #13451544 1T</x:v>
      </x:c>
      <x:c r="T168" s="31" t="str" cm="1">
        <x:f t="array" ref="T168:U168">_xlfn.TEXTSPLIT(S168," #")</x:f>
        <x:v>Rasha Abbas</x:v>
      </x:c>
      <x:c r="U168" s="31" t="str">
        <x:v>13451544 1T</x:v>
      </x:c>
      <x:c r="V168" s="31" t="str">
        <x:f t="shared" si="46"/>
        <x:v>1T</x:v>
      </x:c>
      <x:c r="W168" s="31">
        <x:f t="shared" si="47"/>
        <x:v>13451544</x:v>
      </x:c>
      <x:c r="X168" s="31">
        <x:f t="shared" si="53"/>
        <x:v>0</x:v>
      </x:c>
      <x:c r="Y168" s="31"/>
      <x:c r="Z168" s="31"/>
      <x:c r="AA168" s="31"/>
      <x:c r="AB168" s="31"/>
      <x:c r="AC168" s="31" t="str">
        <x:f t="shared" si="41"/>
        <x:v>Rasha</x:v>
      </x:c>
      <x:c r="AD168" s="31" t="str">
        <x:f t="shared" si="48"/>
        <x:v>R</x:v>
      </x:c>
      <x:c r="AE168" s="31" t="str">
        <x:f t="shared" si="42"/>
        <x:v>Abbas</x:v>
      </x:c>
      <x:c r="AF168" s="31" cm="1">
        <x:f t="array" ref="AF168">SUM(--(" "=MID(AE168,_xlfn.SEQUENCE(1,LEN(AE168)),1)))+2</x:f>
        <x:v>2</x:v>
      </x:c>
      <x:c r="AG168" s="31" cm="1">
        <x:f t="array" ref="AG168">SUM(--($AG$9=MID(AC168,_xlfn.SEQUENCE(1,LEN(AC168)),1)))</x:f>
        <x:v>2</x:v>
      </x:c>
      <x:c r="AH168" s="31"/>
      <x:c r="AI168" s="31"/>
      <x:c r="AJ168" s="31"/>
      <x:c r="AK168" s="31"/>
      <x:c r="AL168" s="31" t="b">
        <x:f t="shared" si="43"/>
        <x:v>0</x:v>
      </x:c>
      <x:c r="AM168" s="31" t="b">
        <x:f>_xlfn.XLOOKUP(G168,'Birthday Case Assumptions'!$I$6:$I$371,'Birthday Case Assumptions'!$J$6:$J$371)="Yes"</x:f>
        <x:v>0</x:v>
      </x:c>
      <x:c r="AN168" s="31" t="b">
        <x:f t="shared" si="49"/>
        <x:v>0</x:v>
      </x:c>
      <x:c r="AO168" s="31">
        <x:f t="shared" si="50"/>
        <x:v>0</x:v>
      </x:c>
      <x:c r="AP168" s="31"/>
      <x:c r="AQ168" s="31"/>
      <x:c r="AR168" s="31"/>
      <x:c r="AS168" s="31"/>
      <x:c r="AT168" s="31"/>
      <x:c r="AU168" s="21">
        <x:v>45449</x:v>
      </x:c>
      <x:c r="AV168" s="31" t="str">
        <x:v>No</x:v>
      </x:c>
      <x:c r="AW168" s="31" cm="1">
        <x:f t="array" ref="AW168">IFERROR(_xlfn.XLOOKUP(AU168,_xlfn.ANCHORARRAY($M$11),_xlfn.ANCHORARRAY($N$11)),0)</x:f>
        <x:v>3</x:v>
      </x:c>
      <x:c r="AX168" s="31"/>
      <x:c r="AY168" s="21">
        <x:v>45635</x:v>
      </x:c>
      <x:c r="AZ168" s="31">
        <x:f t="shared" si="54"/>
        <x:v>5</x:v>
      </x:c>
      <x:c r="BA168" s="31">
        <x:f t="shared" si="51"/>
        <x:v>1</x:v>
      </x:c>
      <x:c r="BB168" s="31">
        <x:f t="shared" si="52"/>
        <x:v>35</x:v>
      </x:c>
    </x:row>
    <x:row r="169" spans="2:54" x14ac:dyDescent="0.35">
      <x:c r="B169" s="21">
        <x:v>37112</x:v>
      </x:c>
      <x:c r="C169" s="31">
        <x:f t="shared" si="37"/>
        <x:v>9</x:v>
      </x:c>
      <x:c r="D169" s="31">
        <x:f t="shared" si="38"/>
        <x:v>8</x:v>
      </x:c>
      <x:c r="E169" s="31">
        <x:f t="shared" si="39"/>
        <x:v>2001</x:v>
      </x:c>
      <x:c r="F169" s="31">
        <x:f t="shared" si="40"/>
        <x:v>5</x:v>
      </x:c>
      <x:c r="G169" s="21">
        <x:f t="shared" si="44"/>
        <x:v>45513</x:v>
      </x:c>
      <x:c r="H169" s="32">
        <x:f t="shared" si="45"/>
        <x:v>8180</x:v>
      </x:c>
      <x:c r="L169" s="25"/>
      <x:c r="M169" s="21">
        <x:v>45450</x:v>
      </x:c>
      <x:c r="N169" s="31">
        <x:v>1</x:v>
      </x:c>
      <x:c r="O169" s="31"/>
      <x:c r="P169" s="21">
        <x:v>45450</x:v>
      </x:c>
      <x:c r="Q169" s="31">
        <x:v>159</x:v>
      </x:c>
      <x:c r="R169" s="31"/>
      <x:c r="S169" s="31" t="str">
        <x:v>Ehsan Ismail #13451547 2T</x:v>
      </x:c>
      <x:c r="T169" s="31" t="str" cm="1">
        <x:f t="array" ref="T169:U169">_xlfn.TEXTSPLIT(S169," #")</x:f>
        <x:v>Ehsan Ismail</x:v>
      </x:c>
      <x:c r="U169" s="31" t="str">
        <x:v>13451547 2T</x:v>
      </x:c>
      <x:c r="V169" s="31" t="str">
        <x:f t="shared" si="46"/>
        <x:v>2T</x:v>
      </x:c>
      <x:c r="W169" s="31">
        <x:f t="shared" si="47"/>
        <x:v>13451547</x:v>
      </x:c>
      <x:c r="X169" s="31">
        <x:f t="shared" si="53"/>
        <x:v>0</x:v>
      </x:c>
      <x:c r="Y169" s="31"/>
      <x:c r="Z169" s="31"/>
      <x:c r="AA169" s="31"/>
      <x:c r="AB169" s="31"/>
      <x:c r="AC169" s="31" t="str">
        <x:f t="shared" si="41"/>
        <x:v>Ehsan</x:v>
      </x:c>
      <x:c r="AD169" s="31" t="str">
        <x:f t="shared" si="48"/>
        <x:v>E</x:v>
      </x:c>
      <x:c r="AE169" s="31" t="str">
        <x:f t="shared" si="42"/>
        <x:v>Ismail</x:v>
      </x:c>
      <x:c r="AF169" s="31" cm="1">
        <x:f t="array" ref="AF169">SUM(--(" "=MID(AE169,_xlfn.SEQUENCE(1,LEN(AE169)),1)))+2</x:f>
        <x:v>2</x:v>
      </x:c>
      <x:c r="AG169" s="31" cm="1">
        <x:f t="array" ref="AG169">SUM(--($AG$9=MID(AC169,_xlfn.SEQUENCE(1,LEN(AC169)),1)))</x:f>
        <x:v>1</x:v>
      </x:c>
      <x:c r="AH169" s="31"/>
      <x:c r="AI169" s="31"/>
      <x:c r="AJ169" s="31"/>
      <x:c r="AK169" s="31"/>
      <x:c r="AL169" s="31" t="b">
        <x:f t="shared" si="43"/>
        <x:v>0</x:v>
      </x:c>
      <x:c r="AM169" s="31" t="b">
        <x:f>_xlfn.XLOOKUP(G169,'Birthday Case Assumptions'!$I$6:$I$371,'Birthday Case Assumptions'!$J$6:$J$371)="Yes"</x:f>
        <x:v>0</x:v>
      </x:c>
      <x:c r="AN169" s="31" t="b">
        <x:f t="shared" si="49"/>
        <x:v>0</x:v>
      </x:c>
      <x:c r="AO169" s="31">
        <x:f t="shared" si="50"/>
        <x:v>0</x:v>
      </x:c>
      <x:c r="AP169" s="31"/>
      <x:c r="AQ169" s="31"/>
      <x:c r="AR169" s="31"/>
      <x:c r="AS169" s="31"/>
      <x:c r="AT169" s="31"/>
      <x:c r="AU169" s="21">
        <x:v>45450</x:v>
      </x:c>
      <x:c r="AV169" s="31" t="str">
        <x:v>No</x:v>
      </x:c>
      <x:c r="AW169" s="31" cm="1">
        <x:f t="array" ref="AW169">IFERROR(_xlfn.XLOOKUP(AU169,_xlfn.ANCHORARRAY($M$11),_xlfn.ANCHORARRAY($N$11)),0)</x:f>
        <x:v>1</x:v>
      </x:c>
      <x:c r="AX169" s="31"/>
      <x:c r="AY169" s="21">
        <x:v>45636</x:v>
      </x:c>
      <x:c r="AZ169" s="31">
        <x:f t="shared" si="54"/>
        <x:v>3</x:v>
      </x:c>
      <x:c r="BA169" s="31">
        <x:f t="shared" si="51"/>
        <x:v>1</x:v>
      </x:c>
      <x:c r="BB169" s="31">
        <x:f t="shared" si="52"/>
        <x:v>29</x:v>
      </x:c>
    </x:row>
    <x:row r="170" spans="2:54" x14ac:dyDescent="0.35">
      <x:c r="B170" s="21">
        <x:v>37193</x:v>
      </x:c>
      <x:c r="C170" s="31">
        <x:f t="shared" si="37"/>
        <x:v>29</x:v>
      </x:c>
      <x:c r="D170" s="31">
        <x:f t="shared" si="38"/>
        <x:v>10</x:v>
      </x:c>
      <x:c r="E170" s="31">
        <x:f t="shared" si="39"/>
        <x:v>2001</x:v>
      </x:c>
      <x:c r="F170" s="31">
        <x:f t="shared" si="40"/>
        <x:v>2</x:v>
      </x:c>
      <x:c r="G170" s="21">
        <x:f t="shared" si="44"/>
        <x:v>45594</x:v>
      </x:c>
      <x:c r="H170" s="32">
        <x:f t="shared" si="45"/>
        <x:v>8099</x:v>
      </x:c>
      <x:c r="L170" s="25"/>
      <x:c r="M170" s="21">
        <x:v>45451</x:v>
      </x:c>
      <x:c r="N170" s="31">
        <x:v>4</x:v>
      </x:c>
      <x:c r="O170" s="31"/>
      <x:c r="P170" s="21">
        <x:v>45451</x:v>
      </x:c>
      <x:c r="Q170" s="31">
        <x:v>160</x:v>
      </x:c>
      <x:c r="R170" s="31"/>
      <x:c r="S170" s="31" t="str">
        <x:v>Katherine Green #13451548 1R</x:v>
      </x:c>
      <x:c r="T170" s="31" t="str" cm="1">
        <x:f t="array" ref="T170:U170">_xlfn.TEXTSPLIT(S170," #")</x:f>
        <x:v>Katherine Green</x:v>
      </x:c>
      <x:c r="U170" s="31" t="str">
        <x:v>13451548 1R</x:v>
      </x:c>
      <x:c r="V170" s="31" t="str">
        <x:f t="shared" si="46"/>
        <x:v>1R</x:v>
      </x:c>
      <x:c r="W170" s="31">
        <x:f t="shared" si="47"/>
        <x:v>13451548</x:v>
      </x:c>
      <x:c r="X170" s="31">
        <x:f t="shared" si="53"/>
        <x:v>1</x:v>
      </x:c>
      <x:c r="Y170" s="31"/>
      <x:c r="Z170" s="31"/>
      <x:c r="AA170" s="31"/>
      <x:c r="AB170" s="31"/>
      <x:c r="AC170" s="31" t="str">
        <x:f t="shared" si="41"/>
        <x:v>Katherine</x:v>
      </x:c>
      <x:c r="AD170" s="31" t="str">
        <x:f t="shared" si="48"/>
        <x:v>K</x:v>
      </x:c>
      <x:c r="AE170" s="31" t="str">
        <x:f t="shared" si="42"/>
        <x:v>Green</x:v>
      </x:c>
      <x:c r="AF170" s="31" cm="1">
        <x:f t="array" ref="AF170">SUM(--(" "=MID(AE170,_xlfn.SEQUENCE(1,LEN(AE170)),1)))+2</x:f>
        <x:v>2</x:v>
      </x:c>
      <x:c r="AG170" s="31" cm="1">
        <x:f t="array" ref="AG170">SUM(--($AG$9=MID(AC170,_xlfn.SEQUENCE(1,LEN(AC170)),1)))</x:f>
        <x:v>1</x:v>
      </x:c>
      <x:c r="AH170" s="31"/>
      <x:c r="AI170" s="31"/>
      <x:c r="AJ170" s="31"/>
      <x:c r="AK170" s="31"/>
      <x:c r="AL170" s="31" t="b">
        <x:f t="shared" si="43"/>
        <x:v>0</x:v>
      </x:c>
      <x:c r="AM170" s="31" t="b">
        <x:f>_xlfn.XLOOKUP(G170,'Birthday Case Assumptions'!$I$6:$I$371,'Birthday Case Assumptions'!$J$6:$J$371)="Yes"</x:f>
        <x:v>1</x:v>
      </x:c>
      <x:c r="AN170" s="31" t="b">
        <x:f t="shared" si="49"/>
        <x:v>0</x:v>
      </x:c>
      <x:c r="AO170" s="31">
        <x:f t="shared" si="50"/>
        <x:v>0</x:v>
      </x:c>
      <x:c r="AP170" s="31"/>
      <x:c r="AQ170" s="31"/>
      <x:c r="AR170" s="31"/>
      <x:c r="AS170" s="31"/>
      <x:c r="AT170" s="31"/>
      <x:c r="AU170" s="21">
        <x:v>45451</x:v>
      </x:c>
      <x:c r="AV170" s="31" t="str">
        <x:v>No</x:v>
      </x:c>
      <x:c r="AW170" s="31" cm="1">
        <x:f t="array" ref="AW170">IFERROR(_xlfn.XLOOKUP(AU170,_xlfn.ANCHORARRAY($M$11),_xlfn.ANCHORARRAY($N$11)),0)</x:f>
        <x:v>4</x:v>
      </x:c>
      <x:c r="AX170" s="31"/>
      <x:c r="AY170" s="21">
        <x:v>45637</x:v>
      </x:c>
      <x:c r="AZ170" s="31">
        <x:f t="shared" si="54"/>
        <x:v>6</x:v>
      </x:c>
      <x:c r="BA170" s="31">
        <x:f t="shared" si="51"/>
        <x:v>1</x:v>
      </x:c>
      <x:c r="BB170" s="31">
        <x:f t="shared" si="52"/>
        <x:v>38</x:v>
      </x:c>
    </x:row>
    <x:row r="171" spans="2:54" x14ac:dyDescent="0.35">
      <x:c r="B171" s="21">
        <x:v>37090</x:v>
      </x:c>
      <x:c r="C171" s="31">
        <x:f t="shared" si="37"/>
        <x:v>18</x:v>
      </x:c>
      <x:c r="D171" s="31">
        <x:f t="shared" si="38"/>
        <x:v>7</x:v>
      </x:c>
      <x:c r="E171" s="31">
        <x:f t="shared" si="39"/>
        <x:v>2001</x:v>
      </x:c>
      <x:c r="F171" s="31">
        <x:f t="shared" si="40"/>
        <x:v>4</x:v>
      </x:c>
      <x:c r="G171" s="21">
        <x:f t="shared" si="44"/>
        <x:v>45491</x:v>
      </x:c>
      <x:c r="H171" s="32">
        <x:f t="shared" si="45"/>
        <x:v>8202</x:v>
      </x:c>
      <x:c r="L171" s="25"/>
      <x:c r="M171" s="21">
        <x:v>45452</x:v>
      </x:c>
      <x:c r="N171" s="31">
        <x:v>6</x:v>
      </x:c>
      <x:c r="O171" s="31"/>
      <x:c r="P171" s="21">
        <x:v>45452</x:v>
      </x:c>
      <x:c r="Q171" s="31">
        <x:v>161</x:v>
      </x:c>
      <x:c r="R171" s="31"/>
      <x:c r="S171" s="31" t="str">
        <x:v>Tareq Shah #13451549 1T</x:v>
      </x:c>
      <x:c r="T171" s="31" t="str" cm="1">
        <x:f t="array" ref="T171:U171">_xlfn.TEXTSPLIT(S171," #")</x:f>
        <x:v>Tareq Shah</x:v>
      </x:c>
      <x:c r="U171" s="31" t="str">
        <x:v>13451549 1T</x:v>
      </x:c>
      <x:c r="V171" s="31" t="str">
        <x:f t="shared" si="46"/>
        <x:v>1T</x:v>
      </x:c>
      <x:c r="W171" s="31">
        <x:f t="shared" si="47"/>
        <x:v>13451549</x:v>
      </x:c>
      <x:c r="X171" s="31">
        <x:f t="shared" si="53"/>
        <x:v>2</x:v>
      </x:c>
      <x:c r="Y171" s="31"/>
      <x:c r="Z171" s="31"/>
      <x:c r="AA171" s="31"/>
      <x:c r="AB171" s="31"/>
      <x:c r="AC171" s="31" t="str">
        <x:f t="shared" si="41"/>
        <x:v>Tareq</x:v>
      </x:c>
      <x:c r="AD171" s="31" t="str">
        <x:f t="shared" si="48"/>
        <x:v>T</x:v>
      </x:c>
      <x:c r="AE171" s="31" t="str">
        <x:f t="shared" si="42"/>
        <x:v>Shah</x:v>
      </x:c>
      <x:c r="AF171" s="31" cm="1">
        <x:f t="array" ref="AF171">SUM(--(" "=MID(AE171,_xlfn.SEQUENCE(1,LEN(AE171)),1)))+2</x:f>
        <x:v>2</x:v>
      </x:c>
      <x:c r="AG171" s="31" cm="1">
        <x:f t="array" ref="AG171">SUM(--($AG$9=MID(AC171,_xlfn.SEQUENCE(1,LEN(AC171)),1)))</x:f>
        <x:v>1</x:v>
      </x:c>
      <x:c r="AH171" s="31"/>
      <x:c r="AI171" s="31"/>
      <x:c r="AJ171" s="31"/>
      <x:c r="AK171" s="31"/>
      <x:c r="AL171" s="31" t="b">
        <x:f t="shared" si="43"/>
        <x:v>0</x:v>
      </x:c>
      <x:c r="AM171" s="31" t="b">
        <x:f>_xlfn.XLOOKUP(G171,'Birthday Case Assumptions'!$I$6:$I$371,'Birthday Case Assumptions'!$J$6:$J$371)="Yes"</x:f>
        <x:v>0</x:v>
      </x:c>
      <x:c r="AN171" s="31" t="b">
        <x:f t="shared" si="49"/>
        <x:v>0</x:v>
      </x:c>
      <x:c r="AO171" s="31">
        <x:f t="shared" si="50"/>
        <x:v>0</x:v>
      </x:c>
      <x:c r="AP171" s="31"/>
      <x:c r="AQ171" s="31"/>
      <x:c r="AR171" s="31"/>
      <x:c r="AS171" s="31"/>
      <x:c r="AT171" s="31"/>
      <x:c r="AU171" s="21">
        <x:v>45452</x:v>
      </x:c>
      <x:c r="AV171" s="31" t="str">
        <x:v>No</x:v>
      </x:c>
      <x:c r="AW171" s="31" cm="1">
        <x:f t="array" ref="AW171">IFERROR(_xlfn.XLOOKUP(AU171,_xlfn.ANCHORARRAY($M$11),_xlfn.ANCHORARRAY($N$11)),0)</x:f>
        <x:v>6</x:v>
      </x:c>
      <x:c r="AX171" s="31"/>
      <x:c r="AY171" s="21">
        <x:v>45638</x:v>
      </x:c>
      <x:c r="AZ171" s="31">
        <x:f t="shared" si="54"/>
        <x:v>6</x:v>
      </x:c>
      <x:c r="BA171" s="31">
        <x:f t="shared" si="51"/>
        <x:v>1</x:v>
      </x:c>
      <x:c r="BB171" s="31">
        <x:f t="shared" si="52"/>
        <x:v>38</x:v>
      </x:c>
    </x:row>
    <x:row r="172" spans="2:54" x14ac:dyDescent="0.35">
      <x:c r="B172" s="21">
        <x:v>37401</x:v>
      </x:c>
      <x:c r="C172" s="31">
        <x:f t="shared" si="37"/>
        <x:v>25</x:v>
      </x:c>
      <x:c r="D172" s="31">
        <x:f t="shared" si="38"/>
        <x:v>5</x:v>
      </x:c>
      <x:c r="E172" s="31">
        <x:f t="shared" si="39"/>
        <x:v>2002</x:v>
      </x:c>
      <x:c r="F172" s="31">
        <x:f t="shared" si="40"/>
        <x:v>7</x:v>
      </x:c>
      <x:c r="G172" s="21">
        <x:f t="shared" si="44"/>
        <x:v>45437</x:v>
      </x:c>
      <x:c r="H172" s="32">
        <x:f t="shared" si="45"/>
        <x:v>7891</x:v>
      </x:c>
      <x:c r="L172" s="25"/>
      <x:c r="M172" s="21">
        <x:v>45453</x:v>
      </x:c>
      <x:c r="N172" s="31">
        <x:v>3</x:v>
      </x:c>
      <x:c r="O172" s="31"/>
      <x:c r="P172" s="21">
        <x:v>45453</x:v>
      </x:c>
      <x:c r="Q172" s="31">
        <x:v>162</x:v>
      </x:c>
      <x:c r="R172" s="31"/>
      <x:c r="S172" s="31" t="str">
        <x:v>Bryan Kelly #13451551 2M</x:v>
      </x:c>
      <x:c r="T172" s="31" t="str" cm="1">
        <x:f t="array" ref="T172:U172">_xlfn.TEXTSPLIT(S172," #")</x:f>
        <x:v>Bryan Kelly</x:v>
      </x:c>
      <x:c r="U172" s="31" t="str">
        <x:v>13451551 2M</x:v>
      </x:c>
      <x:c r="V172" s="31" t="str">
        <x:f t="shared" si="46"/>
        <x:v>2M</x:v>
      </x:c>
      <x:c r="W172" s="31">
        <x:f t="shared" si="47"/>
        <x:v>13451551</x:v>
      </x:c>
      <x:c r="X172" s="31">
        <x:f t="shared" si="53"/>
        <x:v>0</x:v>
      </x:c>
      <x:c r="Y172" s="31"/>
      <x:c r="Z172" s="31"/>
      <x:c r="AA172" s="31"/>
      <x:c r="AB172" s="31"/>
      <x:c r="AC172" s="31" t="str">
        <x:f t="shared" si="41"/>
        <x:v>Bryan</x:v>
      </x:c>
      <x:c r="AD172" s="31" t="str">
        <x:f t="shared" si="48"/>
        <x:v>B</x:v>
      </x:c>
      <x:c r="AE172" s="31" t="str">
        <x:f t="shared" si="42"/>
        <x:v>Kelly</x:v>
      </x:c>
      <x:c r="AF172" s="31" cm="1">
        <x:f t="array" ref="AF172">SUM(--(" "=MID(AE172,_xlfn.SEQUENCE(1,LEN(AE172)),1)))+2</x:f>
        <x:v>2</x:v>
      </x:c>
      <x:c r="AG172" s="31" cm="1">
        <x:f t="array" ref="AG172">SUM(--($AG$9=MID(AC172,_xlfn.SEQUENCE(1,LEN(AC172)),1)))</x:f>
        <x:v>1</x:v>
      </x:c>
      <x:c r="AH172" s="31"/>
      <x:c r="AI172" s="31"/>
      <x:c r="AJ172" s="31"/>
      <x:c r="AK172" s="31"/>
      <x:c r="AL172" s="31" t="b">
        <x:f t="shared" si="43"/>
        <x:v>0</x:v>
      </x:c>
      <x:c r="AM172" s="31" t="b">
        <x:f>_xlfn.XLOOKUP(G172,'Birthday Case Assumptions'!$I$6:$I$371,'Birthday Case Assumptions'!$J$6:$J$371)="Yes"</x:f>
        <x:v>0</x:v>
      </x:c>
      <x:c r="AN172" s="31" t="b">
        <x:f t="shared" si="49"/>
        <x:v>0</x:v>
      </x:c>
      <x:c r="AO172" s="31">
        <x:f t="shared" si="50"/>
        <x:v>0</x:v>
      </x:c>
      <x:c r="AP172" s="31"/>
      <x:c r="AQ172" s="31"/>
      <x:c r="AR172" s="31"/>
      <x:c r="AS172" s="31"/>
      <x:c r="AT172" s="31"/>
      <x:c r="AU172" s="21">
        <x:v>45453</x:v>
      </x:c>
      <x:c r="AV172" s="31" t="str">
        <x:v>No</x:v>
      </x:c>
      <x:c r="AW172" s="31" cm="1">
        <x:f t="array" ref="AW172">IFERROR(_xlfn.XLOOKUP(AU172,_xlfn.ANCHORARRAY($M$11),_xlfn.ANCHORARRAY($N$11)),0)</x:f>
        <x:v>3</x:v>
      </x:c>
      <x:c r="AX172" s="31"/>
      <x:c r="AY172" s="21">
        <x:v>45639</x:v>
      </x:c>
      <x:c r="AZ172" s="31">
        <x:f t="shared" si="54"/>
        <x:v>67</x:v>
      </x:c>
      <x:c r="BA172" s="31">
        <x:f t="shared" si="51"/>
        <x:v>3</x:v>
      </x:c>
      <x:c r="BB172" s="31">
        <x:f t="shared" si="52"/>
        <x:v>261</x:v>
      </x:c>
    </x:row>
    <x:row r="173" spans="2:54" x14ac:dyDescent="0.35">
      <x:c r="B173" s="21">
        <x:v>37155</x:v>
      </x:c>
      <x:c r="C173" s="31">
        <x:f t="shared" si="37"/>
        <x:v>21</x:v>
      </x:c>
      <x:c r="D173" s="31">
        <x:f t="shared" si="38"/>
        <x:v>9</x:v>
      </x:c>
      <x:c r="E173" s="31">
        <x:f t="shared" si="39"/>
        <x:v>2001</x:v>
      </x:c>
      <x:c r="F173" s="31">
        <x:f t="shared" si="40"/>
        <x:v>6</x:v>
      </x:c>
      <x:c r="G173" s="21">
        <x:f t="shared" si="44"/>
        <x:v>45556</x:v>
      </x:c>
      <x:c r="H173" s="32">
        <x:f t="shared" si="45"/>
        <x:v>8137</x:v>
      </x:c>
      <x:c r="L173" s="25"/>
      <x:c r="M173" s="21">
        <x:v>45454</x:v>
      </x:c>
      <x:c r="N173" s="31">
        <x:v>4</x:v>
      </x:c>
      <x:c r="O173" s="31"/>
      <x:c r="P173" s="21">
        <x:v>45454</x:v>
      </x:c>
      <x:c r="Q173" s="31">
        <x:v>163</x:v>
      </x:c>
      <x:c r="R173" s="31"/>
      <x:c r="S173" s="31" t="str">
        <x:v>Cui Xiaoli #13451553 1M</x:v>
      </x:c>
      <x:c r="T173" s="31" t="str" cm="1">
        <x:f t="array" ref="T173:U173">_xlfn.TEXTSPLIT(S173," #")</x:f>
        <x:v>Cui Xiaoli</x:v>
      </x:c>
      <x:c r="U173" s="31" t="str">
        <x:v>13451553 1M</x:v>
      </x:c>
      <x:c r="V173" s="31" t="str">
        <x:f t="shared" si="46"/>
        <x:v>1M</x:v>
      </x:c>
      <x:c r="W173" s="31">
        <x:f t="shared" si="47"/>
        <x:v>13451553</x:v>
      </x:c>
      <x:c r="X173" s="31">
        <x:f t="shared" si="53"/>
        <x:v>0</x:v>
      </x:c>
      <x:c r="Y173" s="31"/>
      <x:c r="Z173" s="31"/>
      <x:c r="AA173" s="31"/>
      <x:c r="AB173" s="31"/>
      <x:c r="AC173" s="31" t="str">
        <x:f t="shared" si="41"/>
        <x:v>Cui</x:v>
      </x:c>
      <x:c r="AD173" s="31" t="str">
        <x:f t="shared" si="48"/>
        <x:v>C</x:v>
      </x:c>
      <x:c r="AE173" s="31" t="str">
        <x:f t="shared" si="42"/>
        <x:v>Xiaoli</x:v>
      </x:c>
      <x:c r="AF173" s="31" cm="1">
        <x:f t="array" ref="AF173">SUM(--(" "=MID(AE173,_xlfn.SEQUENCE(1,LEN(AE173)),1)))+2</x:f>
        <x:v>2</x:v>
      </x:c>
      <x:c r="AG173" s="31" cm="1">
        <x:f t="array" ref="AG173">SUM(--($AG$9=MID(AC173,_xlfn.SEQUENCE(1,LEN(AC173)),1)))</x:f>
        <x:v>0</x:v>
      </x:c>
      <x:c r="AH173" s="31"/>
      <x:c r="AI173" s="31"/>
      <x:c r="AJ173" s="31"/>
      <x:c r="AK173" s="31"/>
      <x:c r="AL173" s="31" t="b">
        <x:f t="shared" si="43"/>
        <x:v>0</x:v>
      </x:c>
      <x:c r="AM173" s="31" t="b">
        <x:f>_xlfn.XLOOKUP(G173,'Birthday Case Assumptions'!$I$6:$I$371,'Birthday Case Assumptions'!$J$6:$J$371)="Yes"</x:f>
        <x:v>0</x:v>
      </x:c>
      <x:c r="AN173" s="31" t="b">
        <x:f t="shared" si="49"/>
        <x:v>1</x:v>
      </x:c>
      <x:c r="AO173" s="31">
        <x:f t="shared" si="50"/>
        <x:v>0</x:v>
      </x:c>
      <x:c r="AP173" s="31"/>
      <x:c r="AQ173" s="31"/>
      <x:c r="AR173" s="31"/>
      <x:c r="AS173" s="31"/>
      <x:c r="AT173" s="31"/>
      <x:c r="AU173" s="21">
        <x:v>45454</x:v>
      </x:c>
      <x:c r="AV173" s="31" t="str">
        <x:v>No</x:v>
      </x:c>
      <x:c r="AW173" s="31" cm="1">
        <x:f t="array" ref="AW173">IFERROR(_xlfn.XLOOKUP(AU173,_xlfn.ANCHORARRAY($M$11),_xlfn.ANCHORARRAY($N$11)),0)</x:f>
        <x:v>4</x:v>
      </x:c>
      <x:c r="AX173" s="31"/>
      <x:c r="AY173" s="21">
        <x:v>45658</x:v>
      </x:c>
      <x:c r="AZ173" s="31"/>
      <x:c r="BA173" s="31">
        <x:f t="shared" si="51"/>
        <x:v>0</x:v>
      </x:c>
      <x:c r="BB173" s="31">
        <x:f t="shared" si="52"/>
        <x:v>0</x:v>
      </x:c>
    </x:row>
    <x:row r="174" spans="2:54" x14ac:dyDescent="0.35">
      <x:c r="B174" s="21">
        <x:v>37973</x:v>
      </x:c>
      <x:c r="C174" s="31">
        <x:f t="shared" si="37"/>
        <x:v>18</x:v>
      </x:c>
      <x:c r="D174" s="31">
        <x:f t="shared" si="38"/>
        <x:v>12</x:v>
      </x:c>
      <x:c r="E174" s="31">
        <x:f t="shared" si="39"/>
        <x:v>2003</x:v>
      </x:c>
      <x:c r="F174" s="31">
        <x:f t="shared" si="40"/>
        <x:v>5</x:v>
      </x:c>
      <x:c r="G174" s="21">
        <x:f t="shared" si="44"/>
        <x:v>45644</x:v>
      </x:c>
      <x:c r="H174" s="32">
        <x:f t="shared" si="45"/>
        <x:v>7319</x:v>
      </x:c>
      <x:c r="L174" s="25"/>
      <x:c r="M174" s="21">
        <x:v>45455</x:v>
      </x:c>
      <x:c r="N174" s="31">
        <x:v>5</x:v>
      </x:c>
      <x:c r="O174" s="31"/>
      <x:c r="P174" s="21">
        <x:v>45455</x:v>
      </x:c>
      <x:c r="Q174" s="31">
        <x:v>164</x:v>
      </x:c>
      <x:c r="R174" s="31"/>
      <x:c r="S174" s="31" t="str">
        <x:v>Wu Xiaofeng #13451556 4W</x:v>
      </x:c>
      <x:c r="T174" s="31" t="str" cm="1">
        <x:f t="array" ref="T174:U174">_xlfn.TEXTSPLIT(S174," #")</x:f>
        <x:v>Wu Xiaofeng</x:v>
      </x:c>
      <x:c r="U174" s="31" t="str">
        <x:v>13451556 4W</x:v>
      </x:c>
      <x:c r="V174" s="31" t="str">
        <x:f t="shared" si="46"/>
        <x:v>4W</x:v>
      </x:c>
      <x:c r="W174" s="31">
        <x:f t="shared" si="47"/>
        <x:v>13451556</x:v>
      </x:c>
      <x:c r="X174" s="31">
        <x:f t="shared" si="53"/>
        <x:v>0</x:v>
      </x:c>
      <x:c r="Y174" s="31"/>
      <x:c r="Z174" s="31"/>
      <x:c r="AA174" s="31"/>
      <x:c r="AB174" s="31"/>
      <x:c r="AC174" s="31" t="str">
        <x:f t="shared" si="41"/>
        <x:v>Wu</x:v>
      </x:c>
      <x:c r="AD174" s="31" t="str">
        <x:f t="shared" si="48"/>
        <x:v>W</x:v>
      </x:c>
      <x:c r="AE174" s="31" t="str">
        <x:f t="shared" si="42"/>
        <x:v>Xiaofeng</x:v>
      </x:c>
      <x:c r="AF174" s="31" cm="1">
        <x:f t="array" ref="AF174">SUM(--(" "=MID(AE174,_xlfn.SEQUENCE(1,LEN(AE174)),1)))+2</x:f>
        <x:v>2</x:v>
      </x:c>
      <x:c r="AG174" s="31" cm="1">
        <x:f t="array" ref="AG174">SUM(--($AG$9=MID(AC174,_xlfn.SEQUENCE(1,LEN(AC174)),1)))</x:f>
        <x:v>0</x:v>
      </x:c>
      <x:c r="AH174" s="31"/>
      <x:c r="AI174" s="31"/>
      <x:c r="AJ174" s="31"/>
      <x:c r="AK174" s="31"/>
      <x:c r="AL174" s="31" t="b">
        <x:f t="shared" si="43"/>
        <x:v>0</x:v>
      </x:c>
      <x:c r="AM174" s="31" t="b">
        <x:f>_xlfn.XLOOKUP(G174,'Birthday Case Assumptions'!$I$6:$I$371,'Birthday Case Assumptions'!$J$6:$J$371)="Yes"</x:f>
        <x:v>0</x:v>
      </x:c>
      <x:c r="AN174" s="31" t="b">
        <x:f t="shared" si="49"/>
        <x:v>0</x:v>
      </x:c>
      <x:c r="AO174" s="31">
        <x:f t="shared" si="50"/>
        <x:v>0</x:v>
      </x:c>
      <x:c r="AP174" s="31"/>
      <x:c r="AQ174" s="31"/>
      <x:c r="AR174" s="31"/>
      <x:c r="AS174" s="31"/>
      <x:c r="AT174" s="31"/>
      <x:c r="AU174" s="21">
        <x:v>45455</x:v>
      </x:c>
      <x:c r="AV174" s="31" t="str">
        <x:v>No</x:v>
      </x:c>
      <x:c r="AW174" s="31" cm="1">
        <x:f t="array" ref="AW174">IFERROR(_xlfn.XLOOKUP(AU174,_xlfn.ANCHORARRAY($M$11),_xlfn.ANCHORARRAY($N$11)),0)</x:f>
        <x:v>5</x:v>
      </x:c>
      <x:c r="AX174" s="31"/>
      <x:c r="AY174" s="31"/>
      <x:c r="AZ174" s="31"/>
      <x:c r="BA174" s="31"/>
      <x:c r="BB174" s="31"/>
    </x:row>
    <x:row r="175" spans="2:54" x14ac:dyDescent="0.35">
      <x:c r="B175" s="21">
        <x:v>37302</x:v>
      </x:c>
      <x:c r="C175" s="31">
        <x:f t="shared" si="37"/>
        <x:v>15</x:v>
      </x:c>
      <x:c r="D175" s="31">
        <x:f t="shared" si="38"/>
        <x:v>2</x:v>
      </x:c>
      <x:c r="E175" s="31">
        <x:f t="shared" si="39"/>
        <x:v>2002</x:v>
      </x:c>
      <x:c r="F175" s="31">
        <x:f t="shared" si="40"/>
        <x:v>6</x:v>
      </x:c>
      <x:c r="G175" s="21">
        <x:f t="shared" si="44"/>
        <x:v>45337</x:v>
      </x:c>
      <x:c r="H175" s="32">
        <x:f t="shared" si="45"/>
        <x:v>7990</x:v>
      </x:c>
      <x:c r="L175" s="25"/>
      <x:c r="M175" s="21">
        <x:v>45456</x:v>
      </x:c>
      <x:c r="N175" s="31">
        <x:v>5</x:v>
      </x:c>
      <x:c r="O175" s="31"/>
      <x:c r="P175" s="21">
        <x:v>45456</x:v>
      </x:c>
      <x:c r="Q175" s="31">
        <x:v>165</x:v>
      </x:c>
      <x:c r="R175" s="31"/>
      <x:c r="S175" s="31" t="str">
        <x:v>Wesam Almutairi #13451557 1M</x:v>
      </x:c>
      <x:c r="T175" s="31" t="str" cm="1">
        <x:f t="array" ref="T175:U175">_xlfn.TEXTSPLIT(S175," #")</x:f>
        <x:v>Wesam Almutairi</x:v>
      </x:c>
      <x:c r="U175" s="31" t="str">
        <x:v>13451557 1M</x:v>
      </x:c>
      <x:c r="V175" s="31" t="str">
        <x:f t="shared" si="46"/>
        <x:v>1M</x:v>
      </x:c>
      <x:c r="W175" s="31">
        <x:f t="shared" si="47"/>
        <x:v>13451557</x:v>
      </x:c>
      <x:c r="X175" s="31">
        <x:f t="shared" si="53"/>
        <x:v>1</x:v>
      </x:c>
      <x:c r="Y175" s="31"/>
      <x:c r="Z175" s="31"/>
      <x:c r="AA175" s="31"/>
      <x:c r="AB175" s="31"/>
      <x:c r="AC175" s="31" t="str">
        <x:f t="shared" si="41"/>
        <x:v>Wesam</x:v>
      </x:c>
      <x:c r="AD175" s="31" t="str">
        <x:f t="shared" si="48"/>
        <x:v>W</x:v>
      </x:c>
      <x:c r="AE175" s="31" t="str">
        <x:f t="shared" si="42"/>
        <x:v>Almutairi</x:v>
      </x:c>
      <x:c r="AF175" s="31" cm="1">
        <x:f t="array" ref="AF175">SUM(--(" "=MID(AE175,_xlfn.SEQUENCE(1,LEN(AE175)),1)))+2</x:f>
        <x:v>2</x:v>
      </x:c>
      <x:c r="AG175" s="31" cm="1">
        <x:f t="array" ref="AG175">SUM(--($AG$9=MID(AC175,_xlfn.SEQUENCE(1,LEN(AC175)),1)))</x:f>
        <x:v>1</x:v>
      </x:c>
      <x:c r="AH175" s="31"/>
      <x:c r="AI175" s="31"/>
      <x:c r="AJ175" s="31"/>
      <x:c r="AK175" s="31"/>
      <x:c r="AL175" s="31" t="b">
        <x:f t="shared" si="43"/>
        <x:v>0</x:v>
      </x:c>
      <x:c r="AM175" s="31" t="b">
        <x:f>_xlfn.XLOOKUP(G175,'Birthday Case Assumptions'!$I$6:$I$371,'Birthday Case Assumptions'!$J$6:$J$371)="Yes"</x:f>
        <x:v>1</x:v>
      </x:c>
      <x:c r="AN175" s="31" t="b">
        <x:f t="shared" si="49"/>
        <x:v>1</x:v>
      </x:c>
      <x:c r="AO175" s="31">
        <x:f t="shared" si="50"/>
        <x:v>0</x:v>
      </x:c>
      <x:c r="AP175" s="31"/>
      <x:c r="AQ175" s="31"/>
      <x:c r="AR175" s="31"/>
      <x:c r="AS175" s="31"/>
      <x:c r="AT175" s="31"/>
      <x:c r="AU175" s="21">
        <x:v>45456</x:v>
      </x:c>
      <x:c r="AV175" s="31" t="str">
        <x:v>No</x:v>
      </x:c>
      <x:c r="AW175" s="31" cm="1">
        <x:f t="array" ref="AW175">IFERROR(_xlfn.XLOOKUP(AU175,_xlfn.ANCHORARRAY($M$11),_xlfn.ANCHORARRAY($N$11)),0)</x:f>
        <x:v>5</x:v>
      </x:c>
      <x:c r="AX175" s="31"/>
      <x:c r="AY175" s="31"/>
      <x:c r="AZ175" s="31"/>
      <x:c r="BA175" s="31"/>
      <x:c r="BB175" s="31"/>
    </x:row>
    <x:row r="176" spans="2:54" x14ac:dyDescent="0.35">
      <x:c r="B176" s="21">
        <x:v>37840</x:v>
      </x:c>
      <x:c r="C176" s="31">
        <x:f t="shared" si="37"/>
        <x:v>7</x:v>
      </x:c>
      <x:c r="D176" s="31">
        <x:f t="shared" si="38"/>
        <x:v>8</x:v>
      </x:c>
      <x:c r="E176" s="31">
        <x:f t="shared" si="39"/>
        <x:v>2003</x:v>
      </x:c>
      <x:c r="F176" s="31">
        <x:f t="shared" si="40"/>
        <x:v>5</x:v>
      </x:c>
      <x:c r="G176" s="21">
        <x:f t="shared" si="44"/>
        <x:v>45511</x:v>
      </x:c>
      <x:c r="H176" s="32">
        <x:f t="shared" si="45"/>
        <x:v>7452</x:v>
      </x:c>
      <x:c r="L176" s="25"/>
      <x:c r="M176" s="21">
        <x:v>45457</x:v>
      </x:c>
      <x:c r="N176" s="31">
        <x:v>5</x:v>
      </x:c>
      <x:c r="O176" s="31"/>
      <x:c r="P176" s="21">
        <x:v>45457</x:v>
      </x:c>
      <x:c r="Q176" s="31">
        <x:v>166</x:v>
      </x:c>
      <x:c r="R176" s="31"/>
      <x:c r="S176" s="31" t="str">
        <x:v>Hao Chen #13451560 1R</x:v>
      </x:c>
      <x:c r="T176" s="31" t="str" cm="1">
        <x:f t="array" ref="T176:U176">_xlfn.TEXTSPLIT(S176," #")</x:f>
        <x:v>Hao Chen</x:v>
      </x:c>
      <x:c r="U176" s="31" t="str">
        <x:v>13451560 1R</x:v>
      </x:c>
      <x:c r="V176" s="31" t="str">
        <x:f t="shared" si="46"/>
        <x:v>1R</x:v>
      </x:c>
      <x:c r="W176" s="31">
        <x:f t="shared" si="47"/>
        <x:v>13451560</x:v>
      </x:c>
      <x:c r="X176" s="31">
        <x:f t="shared" si="53"/>
        <x:v>0</x:v>
      </x:c>
      <x:c r="Y176" s="31"/>
      <x:c r="Z176" s="31"/>
      <x:c r="AA176" s="31"/>
      <x:c r="AB176" s="31"/>
      <x:c r="AC176" s="31" t="str">
        <x:f t="shared" si="41"/>
        <x:v>Hao</x:v>
      </x:c>
      <x:c r="AD176" s="31" t="str">
        <x:f t="shared" si="48"/>
        <x:v>H</x:v>
      </x:c>
      <x:c r="AE176" s="31" t="str">
        <x:f t="shared" si="42"/>
        <x:v>Chen</x:v>
      </x:c>
      <x:c r="AF176" s="31" cm="1">
        <x:f t="array" ref="AF176">SUM(--(" "=MID(AE176,_xlfn.SEQUENCE(1,LEN(AE176)),1)))+2</x:f>
        <x:v>2</x:v>
      </x:c>
      <x:c r="AG176" s="31" cm="1">
        <x:f t="array" ref="AG176">SUM(--($AG$9=MID(AC176,_xlfn.SEQUENCE(1,LEN(AC176)),1)))</x:f>
        <x:v>1</x:v>
      </x:c>
      <x:c r="AH176" s="31"/>
      <x:c r="AI176" s="31"/>
      <x:c r="AJ176" s="31"/>
      <x:c r="AK176" s="31"/>
      <x:c r="AL176" s="31" t="b">
        <x:f t="shared" si="43"/>
        <x:v>0</x:v>
      </x:c>
      <x:c r="AM176" s="31" t="b">
        <x:f>_xlfn.XLOOKUP(G176,'Birthday Case Assumptions'!$I$6:$I$371,'Birthday Case Assumptions'!$J$6:$J$371)="Yes"</x:f>
        <x:v>0</x:v>
      </x:c>
      <x:c r="AN176" s="31" t="b">
        <x:f t="shared" si="49"/>
        <x:v>0</x:v>
      </x:c>
      <x:c r="AO176" s="31">
        <x:f t="shared" si="50"/>
        <x:v>0</x:v>
      </x:c>
      <x:c r="AP176" s="31"/>
      <x:c r="AQ176" s="31"/>
      <x:c r="AR176" s="31"/>
      <x:c r="AS176" s="31"/>
      <x:c r="AT176" s="31"/>
      <x:c r="AU176" s="21">
        <x:v>45457</x:v>
      </x:c>
      <x:c r="AV176" s="31" t="str">
        <x:v>No</x:v>
      </x:c>
      <x:c r="AW176" s="31" cm="1">
        <x:f t="array" ref="AW176">IFERROR(_xlfn.XLOOKUP(AU176,_xlfn.ANCHORARRAY($M$11),_xlfn.ANCHORARRAY($N$11)),0)</x:f>
        <x:v>5</x:v>
      </x:c>
      <x:c r="AX176" s="31"/>
      <x:c r="AY176" s="31"/>
      <x:c r="AZ176" s="31"/>
      <x:c r="BA176" s="31"/>
      <x:c r="BB176" s="31"/>
    </x:row>
    <x:row r="177" spans="2:54" x14ac:dyDescent="0.35">
      <x:c r="B177" s="21">
        <x:v>37949</x:v>
      </x:c>
      <x:c r="C177" s="31">
        <x:f t="shared" si="37"/>
        <x:v>24</x:v>
      </x:c>
      <x:c r="D177" s="31">
        <x:f t="shared" si="38"/>
        <x:v>11</x:v>
      </x:c>
      <x:c r="E177" s="31">
        <x:f t="shared" si="39"/>
        <x:v>2003</x:v>
      </x:c>
      <x:c r="F177" s="31">
        <x:f t="shared" si="40"/>
        <x:v>2</x:v>
      </x:c>
      <x:c r="G177" s="21">
        <x:f t="shared" si="44"/>
        <x:v>45620</x:v>
      </x:c>
      <x:c r="H177" s="32">
        <x:f t="shared" si="45"/>
        <x:v>7343</x:v>
      </x:c>
      <x:c r="L177" s="25"/>
      <x:c r="M177" s="21">
        <x:v>45458</x:v>
      </x:c>
      <x:c r="N177" s="31">
        <x:v>4</x:v>
      </x:c>
      <x:c r="O177" s="31"/>
      <x:c r="P177" s="21">
        <x:v>45458</x:v>
      </x:c>
      <x:c r="Q177" s="31">
        <x:v>167</x:v>
      </x:c>
      <x:c r="R177" s="31"/>
      <x:c r="S177" s="31" t="str">
        <x:v>Kyle Chavez #13451563 1M</x:v>
      </x:c>
      <x:c r="T177" s="31" t="str" cm="1">
        <x:f t="array" ref="T177:U177">_xlfn.TEXTSPLIT(S177," #")</x:f>
        <x:v>Kyle Chavez</x:v>
      </x:c>
      <x:c r="U177" s="31" t="str">
        <x:v>13451563 1M</x:v>
      </x:c>
      <x:c r="V177" s="31" t="str">
        <x:f t="shared" si="46"/>
        <x:v>1M</x:v>
      </x:c>
      <x:c r="W177" s="31">
        <x:f t="shared" si="47"/>
        <x:v>13451563</x:v>
      </x:c>
      <x:c r="X177" s="31">
        <x:f t="shared" si="53"/>
        <x:v>0</x:v>
      </x:c>
      <x:c r="Y177" s="31"/>
      <x:c r="Z177" s="31"/>
      <x:c r="AA177" s="31"/>
      <x:c r="AB177" s="31"/>
      <x:c r="AC177" s="31" t="str">
        <x:f t="shared" si="41"/>
        <x:v>Kyle</x:v>
      </x:c>
      <x:c r="AD177" s="31" t="str">
        <x:f t="shared" si="48"/>
        <x:v>K</x:v>
      </x:c>
      <x:c r="AE177" s="31" t="str">
        <x:f t="shared" si="42"/>
        <x:v>Chavez</x:v>
      </x:c>
      <x:c r="AF177" s="31" cm="1">
        <x:f t="array" ref="AF177">SUM(--(" "=MID(AE177,_xlfn.SEQUENCE(1,LEN(AE177)),1)))+2</x:f>
        <x:v>2</x:v>
      </x:c>
      <x:c r="AG177" s="31" cm="1">
        <x:f t="array" ref="AG177">SUM(--($AG$9=MID(AC177,_xlfn.SEQUENCE(1,LEN(AC177)),1)))</x:f>
        <x:v>0</x:v>
      </x:c>
      <x:c r="AH177" s="31"/>
      <x:c r="AI177" s="31"/>
      <x:c r="AJ177" s="31"/>
      <x:c r="AK177" s="31"/>
      <x:c r="AL177" s="31" t="b">
        <x:f t="shared" si="43"/>
        <x:v>0</x:v>
      </x:c>
      <x:c r="AM177" s="31" t="b">
        <x:f>_xlfn.XLOOKUP(G177,'Birthday Case Assumptions'!$I$6:$I$371,'Birthday Case Assumptions'!$J$6:$J$371)="Yes"</x:f>
        <x:v>0</x:v>
      </x:c>
      <x:c r="AN177" s="31" t="b">
        <x:f t="shared" si="49"/>
        <x:v>1</x:v>
      </x:c>
      <x:c r="AO177" s="31">
        <x:f t="shared" si="50"/>
        <x:v>0</x:v>
      </x:c>
      <x:c r="AP177" s="31"/>
      <x:c r="AQ177" s="31"/>
      <x:c r="AR177" s="31"/>
      <x:c r="AS177" s="31"/>
      <x:c r="AT177" s="31"/>
      <x:c r="AU177" s="21">
        <x:v>45458</x:v>
      </x:c>
      <x:c r="AV177" s="31" t="str">
        <x:v>No</x:v>
      </x:c>
      <x:c r="AW177" s="31" cm="1">
        <x:f t="array" ref="AW177">IFERROR(_xlfn.XLOOKUP(AU177,_xlfn.ANCHORARRAY($M$11),_xlfn.ANCHORARRAY($N$11)),0)</x:f>
        <x:v>4</x:v>
      </x:c>
      <x:c r="AX177" s="31"/>
      <x:c r="AY177" s="31"/>
      <x:c r="AZ177" s="31"/>
      <x:c r="BA177" s="31"/>
      <x:c r="BB177" s="31"/>
    </x:row>
    <x:row r="178" spans="2:54" x14ac:dyDescent="0.35">
      <x:c r="B178" s="21">
        <x:v>38334</x:v>
      </x:c>
      <x:c r="C178" s="31">
        <x:f t="shared" si="37"/>
        <x:v>13</x:v>
      </x:c>
      <x:c r="D178" s="31">
        <x:f t="shared" si="38"/>
        <x:v>12</x:v>
      </x:c>
      <x:c r="E178" s="31">
        <x:f t="shared" si="39"/>
        <x:v>2004</x:v>
      </x:c>
      <x:c r="F178" s="31">
        <x:f t="shared" si="40"/>
        <x:v>2</x:v>
      </x:c>
      <x:c r="G178" s="21">
        <x:f t="shared" si="44"/>
        <x:v>45639</x:v>
      </x:c>
      <x:c r="H178" s="32">
        <x:f t="shared" si="45"/>
        <x:v>6958</x:v>
      </x:c>
      <x:c r="L178" s="25"/>
      <x:c r="M178" s="21">
        <x:v>45459</x:v>
      </x:c>
      <x:c r="N178" s="31">
        <x:v>4</x:v>
      </x:c>
      <x:c r="O178" s="31"/>
      <x:c r="P178" s="21">
        <x:v>45459</x:v>
      </x:c>
      <x:c r="Q178" s="31">
        <x:v>168</x:v>
      </x:c>
      <x:c r="R178" s="31"/>
      <x:c r="S178" s="31" t="str">
        <x:v>Lan Zhiming #13451565 4W</x:v>
      </x:c>
      <x:c r="T178" s="31" t="str" cm="1">
        <x:f t="array" ref="T178:U178">_xlfn.TEXTSPLIT(S178," #")</x:f>
        <x:v>Lan Zhiming</x:v>
      </x:c>
      <x:c r="U178" s="31" t="str">
        <x:v>13451565 4W</x:v>
      </x:c>
      <x:c r="V178" s="31" t="str">
        <x:f t="shared" si="46"/>
        <x:v>4W</x:v>
      </x:c>
      <x:c r="W178" s="31">
        <x:f t="shared" si="47"/>
        <x:v>13451565</x:v>
      </x:c>
      <x:c r="X178" s="31">
        <x:f t="shared" si="53"/>
        <x:v>0</x:v>
      </x:c>
      <x:c r="Y178" s="31"/>
      <x:c r="Z178" s="31"/>
      <x:c r="AA178" s="31"/>
      <x:c r="AB178" s="31"/>
      <x:c r="AC178" s="31" t="str">
        <x:f t="shared" si="41"/>
        <x:v>Lan</x:v>
      </x:c>
      <x:c r="AD178" s="31" t="str">
        <x:f t="shared" si="48"/>
        <x:v>L</x:v>
      </x:c>
      <x:c r="AE178" s="31" t="str">
        <x:f t="shared" si="42"/>
        <x:v>Zhiming</x:v>
      </x:c>
      <x:c r="AF178" s="31" cm="1">
        <x:f t="array" ref="AF178">SUM(--(" "=MID(AE178,_xlfn.SEQUENCE(1,LEN(AE178)),1)))+2</x:f>
        <x:v>2</x:v>
      </x:c>
      <x:c r="AG178" s="31" cm="1">
        <x:f t="array" ref="AG178">SUM(--($AG$9=MID(AC178,_xlfn.SEQUENCE(1,LEN(AC178)),1)))</x:f>
        <x:v>1</x:v>
      </x:c>
      <x:c r="AH178" s="31"/>
      <x:c r="AI178" s="31"/>
      <x:c r="AJ178" s="31"/>
      <x:c r="AK178" s="31"/>
      <x:c r="AL178" s="31" t="b">
        <x:f t="shared" si="43"/>
        <x:v>0</x:v>
      </x:c>
      <x:c r="AM178" s="31" t="b">
        <x:f>_xlfn.XLOOKUP(G178,'Birthday Case Assumptions'!$I$6:$I$371,'Birthday Case Assumptions'!$J$6:$J$371)="Yes"</x:f>
        <x:v>1</x:v>
      </x:c>
      <x:c r="AN178" s="31" t="b">
        <x:f t="shared" si="49"/>
        <x:v>0</x:v>
      </x:c>
      <x:c r="AO178" s="31">
        <x:f t="shared" si="50"/>
        <x:v>0</x:v>
      </x:c>
      <x:c r="AP178" s="31"/>
      <x:c r="AQ178" s="31"/>
      <x:c r="AR178" s="31"/>
      <x:c r="AS178" s="31"/>
      <x:c r="AT178" s="31"/>
      <x:c r="AU178" s="21">
        <x:v>45459</x:v>
      </x:c>
      <x:c r="AV178" s="31" t="str">
        <x:v>No</x:v>
      </x:c>
      <x:c r="AW178" s="31" cm="1">
        <x:f t="array" ref="AW178">IFERROR(_xlfn.XLOOKUP(AU178,_xlfn.ANCHORARRAY($M$11),_xlfn.ANCHORARRAY($N$11)),0)</x:f>
        <x:v>4</x:v>
      </x:c>
      <x:c r="AX178" s="31"/>
      <x:c r="AY178" s="31"/>
      <x:c r="AZ178" s="31"/>
      <x:c r="BA178" s="31"/>
      <x:c r="BB178" s="31"/>
    </x:row>
    <x:row r="179" spans="2:54" x14ac:dyDescent="0.35">
      <x:c r="B179" s="21">
        <x:v>37462</x:v>
      </x:c>
      <x:c r="C179" s="31">
        <x:f t="shared" si="37"/>
        <x:v>25</x:v>
      </x:c>
      <x:c r="D179" s="31">
        <x:f t="shared" si="38"/>
        <x:v>7</x:v>
      </x:c>
      <x:c r="E179" s="31">
        <x:f t="shared" si="39"/>
        <x:v>2002</x:v>
      </x:c>
      <x:c r="F179" s="31">
        <x:f t="shared" si="40"/>
        <x:v>5</x:v>
      </x:c>
      <x:c r="G179" s="21">
        <x:f t="shared" si="44"/>
        <x:v>45498</x:v>
      </x:c>
      <x:c r="H179" s="32">
        <x:f t="shared" si="45"/>
        <x:v>7830</x:v>
      </x:c>
      <x:c r="L179" s="25"/>
      <x:c r="M179" s="21">
        <x:v>45460</x:v>
      </x:c>
      <x:c r="N179" s="31">
        <x:v>5</x:v>
      </x:c>
      <x:c r="O179" s="31"/>
      <x:c r="P179" s="21">
        <x:v>45460</x:v>
      </x:c>
      <x:c r="Q179" s="31">
        <x:v>169</x:v>
      </x:c>
      <x:c r="R179" s="31"/>
      <x:c r="S179" s="31" t="str">
        <x:v>Benjamin Williams #13451566 2W</x:v>
      </x:c>
      <x:c r="T179" s="31" t="str" cm="1">
        <x:f t="array" ref="T179:U179">_xlfn.TEXTSPLIT(S179," #")</x:f>
        <x:v>Benjamin Williams</x:v>
      </x:c>
      <x:c r="U179" s="31" t="str">
        <x:v>13451566 2W</x:v>
      </x:c>
      <x:c r="V179" s="31" t="str">
        <x:f t="shared" si="46"/>
        <x:v>2W</x:v>
      </x:c>
      <x:c r="W179" s="31">
        <x:f t="shared" si="47"/>
        <x:v>13451566</x:v>
      </x:c>
      <x:c r="X179" s="31">
        <x:f t="shared" si="53"/>
        <x:v>1</x:v>
      </x:c>
      <x:c r="Y179" s="31"/>
      <x:c r="Z179" s="31"/>
      <x:c r="AA179" s="31"/>
      <x:c r="AB179" s="31"/>
      <x:c r="AC179" s="31" t="str">
        <x:f t="shared" si="41"/>
        <x:v>Benjamin</x:v>
      </x:c>
      <x:c r="AD179" s="31" t="str">
        <x:f t="shared" si="48"/>
        <x:v>B</x:v>
      </x:c>
      <x:c r="AE179" s="31" t="str">
        <x:f t="shared" si="42"/>
        <x:v>Williams</x:v>
      </x:c>
      <x:c r="AF179" s="31" cm="1">
        <x:f t="array" ref="AF179">SUM(--(" "=MID(AE179,_xlfn.SEQUENCE(1,LEN(AE179)),1)))+2</x:f>
        <x:v>2</x:v>
      </x:c>
      <x:c r="AG179" s="31" cm="1">
        <x:f t="array" ref="AG179">SUM(--($AG$9=MID(AC179,_xlfn.SEQUENCE(1,LEN(AC179)),1)))</x:f>
        <x:v>1</x:v>
      </x:c>
      <x:c r="AH179" s="31"/>
      <x:c r="AI179" s="31"/>
      <x:c r="AJ179" s="31"/>
      <x:c r="AK179" s="31"/>
      <x:c r="AL179" s="31" t="b">
        <x:f t="shared" si="43"/>
        <x:v>0</x:v>
      </x:c>
      <x:c r="AM179" s="31" t="b">
        <x:f>_xlfn.XLOOKUP(G179,'Birthday Case Assumptions'!$I$6:$I$371,'Birthday Case Assumptions'!$J$6:$J$371)="Yes"</x:f>
        <x:v>0</x:v>
      </x:c>
      <x:c r="AN179" s="31" t="b">
        <x:f t="shared" si="49"/>
        <x:v>0</x:v>
      </x:c>
      <x:c r="AO179" s="31">
        <x:f t="shared" si="50"/>
        <x:v>0</x:v>
      </x:c>
      <x:c r="AP179" s="31"/>
      <x:c r="AQ179" s="31"/>
      <x:c r="AR179" s="31"/>
      <x:c r="AS179" s="31"/>
      <x:c r="AT179" s="31"/>
      <x:c r="AU179" s="21">
        <x:v>45460</x:v>
      </x:c>
      <x:c r="AV179" s="31" t="str">
        <x:v>No</x:v>
      </x:c>
      <x:c r="AW179" s="31" cm="1">
        <x:f t="array" ref="AW179">IFERROR(_xlfn.XLOOKUP(AU179,_xlfn.ANCHORARRAY($M$11),_xlfn.ANCHORARRAY($N$11)),0)</x:f>
        <x:v>5</x:v>
      </x:c>
      <x:c r="AX179" s="31"/>
      <x:c r="AY179" s="31"/>
      <x:c r="AZ179" s="31"/>
      <x:c r="BA179" s="31"/>
      <x:c r="BB179" s="31"/>
    </x:row>
    <x:row r="180" spans="2:54" x14ac:dyDescent="0.35">
      <x:c r="B180" s="21">
        <x:v>38249</x:v>
      </x:c>
      <x:c r="C180" s="31">
        <x:f t="shared" si="37"/>
        <x:v>19</x:v>
      </x:c>
      <x:c r="D180" s="31">
        <x:f t="shared" si="38"/>
        <x:v>9</x:v>
      </x:c>
      <x:c r="E180" s="31">
        <x:f t="shared" si="39"/>
        <x:v>2004</x:v>
      </x:c>
      <x:c r="F180" s="31">
        <x:f t="shared" si="40"/>
        <x:v>1</x:v>
      </x:c>
      <x:c r="G180" s="21">
        <x:f t="shared" si="44"/>
        <x:v>45554</x:v>
      </x:c>
      <x:c r="H180" s="32">
        <x:f t="shared" si="45"/>
        <x:v>7043</x:v>
      </x:c>
      <x:c r="L180" s="25"/>
      <x:c r="M180" s="21">
        <x:v>45461</x:v>
      </x:c>
      <x:c r="N180" s="31">
        <x:v>5</x:v>
      </x:c>
      <x:c r="O180" s="31"/>
      <x:c r="P180" s="21">
        <x:v>45461</x:v>
      </x:c>
      <x:c r="Q180" s="31">
        <x:v>170</x:v>
      </x:c>
      <x:c r="R180" s="31"/>
      <x:c r="S180" s="31" t="str">
        <x:v>Janice Rivera #13451567 2M</x:v>
      </x:c>
      <x:c r="T180" s="31" t="str" cm="1">
        <x:f t="array" ref="T180:U180">_xlfn.TEXTSPLIT(S180," #")</x:f>
        <x:v>Janice Rivera</x:v>
      </x:c>
      <x:c r="U180" s="31" t="str">
        <x:v>13451567 2M</x:v>
      </x:c>
      <x:c r="V180" s="31" t="str">
        <x:f t="shared" si="46"/>
        <x:v>2M</x:v>
      </x:c>
      <x:c r="W180" s="31">
        <x:f t="shared" si="47"/>
        <x:v>13451567</x:v>
      </x:c>
      <x:c r="X180" s="31">
        <x:f t="shared" si="53"/>
        <x:v>2</x:v>
      </x:c>
      <x:c r="Y180" s="31"/>
      <x:c r="Z180" s="31"/>
      <x:c r="AA180" s="31"/>
      <x:c r="AB180" s="31"/>
      <x:c r="AC180" s="31" t="str">
        <x:f t="shared" si="41"/>
        <x:v>Janice</x:v>
      </x:c>
      <x:c r="AD180" s="31" t="str">
        <x:f t="shared" si="48"/>
        <x:v>J</x:v>
      </x:c>
      <x:c r="AE180" s="31" t="str">
        <x:f t="shared" si="42"/>
        <x:v>Rivera</x:v>
      </x:c>
      <x:c r="AF180" s="31" cm="1">
        <x:f t="array" ref="AF180">SUM(--(" "=MID(AE180,_xlfn.SEQUENCE(1,LEN(AE180)),1)))+2</x:f>
        <x:v>2</x:v>
      </x:c>
      <x:c r="AG180" s="31" cm="1">
        <x:f t="array" ref="AG180">SUM(--($AG$9=MID(AC180,_xlfn.SEQUENCE(1,LEN(AC180)),1)))</x:f>
        <x:v>1</x:v>
      </x:c>
      <x:c r="AH180" s="31"/>
      <x:c r="AI180" s="31"/>
      <x:c r="AJ180" s="31"/>
      <x:c r="AK180" s="31"/>
      <x:c r="AL180" s="31" t="b">
        <x:f t="shared" si="43"/>
        <x:v>0</x:v>
      </x:c>
      <x:c r="AM180" s="31" t="b">
        <x:f>_xlfn.XLOOKUP(G180,'Birthday Case Assumptions'!$I$6:$I$371,'Birthday Case Assumptions'!$J$6:$J$371)="Yes"</x:f>
        <x:v>1</x:v>
      </x:c>
      <x:c r="AN180" s="31" t="b">
        <x:f t="shared" si="49"/>
        <x:v>0</x:v>
      </x:c>
      <x:c r="AO180" s="31">
        <x:f t="shared" si="50"/>
        <x:v>0</x:v>
      </x:c>
      <x:c r="AP180" s="31"/>
      <x:c r="AQ180" s="31"/>
      <x:c r="AR180" s="31"/>
      <x:c r="AS180" s="31"/>
      <x:c r="AT180" s="31"/>
      <x:c r="AU180" s="21">
        <x:v>45461</x:v>
      </x:c>
      <x:c r="AV180" s="31" t="str">
        <x:v>No</x:v>
      </x:c>
      <x:c r="AW180" s="31" cm="1">
        <x:f t="array" ref="AW180">IFERROR(_xlfn.XLOOKUP(AU180,_xlfn.ANCHORARRAY($M$11),_xlfn.ANCHORARRAY($N$11)),0)</x:f>
        <x:v>5</x:v>
      </x:c>
      <x:c r="AX180" s="31"/>
      <x:c r="AY180" s="31"/>
      <x:c r="AZ180" s="31"/>
      <x:c r="BA180" s="31"/>
      <x:c r="BB180" s="31"/>
    </x:row>
    <x:row r="181" spans="2:54" x14ac:dyDescent="0.35">
      <x:c r="B181" s="21">
        <x:v>36928</x:v>
      </x:c>
      <x:c r="C181" s="31">
        <x:f t="shared" si="37"/>
        <x:v>6</x:v>
      </x:c>
      <x:c r="D181" s="31">
        <x:f t="shared" si="38"/>
        <x:v>2</x:v>
      </x:c>
      <x:c r="E181" s="31">
        <x:f t="shared" si="39"/>
        <x:v>2001</x:v>
      </x:c>
      <x:c r="F181" s="31">
        <x:f t="shared" si="40"/>
        <x:v>3</x:v>
      </x:c>
      <x:c r="G181" s="21">
        <x:f t="shared" si="44"/>
        <x:v>45328</x:v>
      </x:c>
      <x:c r="H181" s="32">
        <x:f t="shared" si="45"/>
        <x:v>8364</x:v>
      </x:c>
      <x:c r="L181" s="25"/>
      <x:c r="M181" s="21">
        <x:v>45462</x:v>
      </x:c>
      <x:c r="N181" s="31">
        <x:v>5</x:v>
      </x:c>
      <x:c r="O181" s="31"/>
      <x:c r="P181" s="21">
        <x:v>45462</x:v>
      </x:c>
      <x:c r="Q181" s="31">
        <x:v>171</x:v>
      </x:c>
      <x:c r="R181" s="31"/>
      <x:c r="S181" s="31" t="str">
        <x:v>Martha Sanders #13451568 2M</x:v>
      </x:c>
      <x:c r="T181" s="31" t="str" cm="1">
        <x:f t="array" ref="T181:U181">_xlfn.TEXTSPLIT(S181," #")</x:f>
        <x:v>Martha Sanders</x:v>
      </x:c>
      <x:c r="U181" s="31" t="str">
        <x:v>13451568 2M</x:v>
      </x:c>
      <x:c r="V181" s="31" t="str">
        <x:f t="shared" si="46"/>
        <x:v>2M</x:v>
      </x:c>
      <x:c r="W181" s="31">
        <x:f t="shared" si="47"/>
        <x:v>13451568</x:v>
      </x:c>
      <x:c r="X181" s="31">
        <x:f t="shared" si="53"/>
        <x:v>3</x:v>
      </x:c>
      <x:c r="Y181" s="31"/>
      <x:c r="Z181" s="31"/>
      <x:c r="AA181" s="31"/>
      <x:c r="AB181" s="31"/>
      <x:c r="AC181" s="31" t="str">
        <x:f t="shared" si="41"/>
        <x:v>Martha</x:v>
      </x:c>
      <x:c r="AD181" s="31" t="str">
        <x:f t="shared" si="48"/>
        <x:v>M</x:v>
      </x:c>
      <x:c r="AE181" s="31" t="str">
        <x:f t="shared" si="42"/>
        <x:v>Sanders</x:v>
      </x:c>
      <x:c r="AF181" s="31" cm="1">
        <x:f t="array" ref="AF181">SUM(--(" "=MID(AE181,_xlfn.SEQUENCE(1,LEN(AE181)),1)))+2</x:f>
        <x:v>2</x:v>
      </x:c>
      <x:c r="AG181" s="31" cm="1">
        <x:f t="array" ref="AG181">SUM(--($AG$9=MID(AC181,_xlfn.SEQUENCE(1,LEN(AC181)),1)))</x:f>
        <x:v>2</x:v>
      </x:c>
      <x:c r="AH181" s="31"/>
      <x:c r="AI181" s="31"/>
      <x:c r="AJ181" s="31"/>
      <x:c r="AK181" s="31"/>
      <x:c r="AL181" s="31" t="b">
        <x:f t="shared" si="43"/>
        <x:v>0</x:v>
      </x:c>
      <x:c r="AM181" s="31" t="b">
        <x:f>_xlfn.XLOOKUP(G181,'Birthday Case Assumptions'!$I$6:$I$371,'Birthday Case Assumptions'!$J$6:$J$371)="Yes"</x:f>
        <x:v>1</x:v>
      </x:c>
      <x:c r="AN181" s="31" t="b">
        <x:f t="shared" si="49"/>
        <x:v>0</x:v>
      </x:c>
      <x:c r="AO181" s="31">
        <x:f t="shared" si="50"/>
        <x:v>0</x:v>
      </x:c>
      <x:c r="AP181" s="31"/>
      <x:c r="AQ181" s="31"/>
      <x:c r="AR181" s="31"/>
      <x:c r="AS181" s="31"/>
      <x:c r="AT181" s="31"/>
      <x:c r="AU181" s="21">
        <x:v>45462</x:v>
      </x:c>
      <x:c r="AV181" s="31" t="str">
        <x:v>No</x:v>
      </x:c>
      <x:c r="AW181" s="31" cm="1">
        <x:f t="array" ref="AW181">IFERROR(_xlfn.XLOOKUP(AU181,_xlfn.ANCHORARRAY($M$11),_xlfn.ANCHORARRAY($N$11)),0)</x:f>
        <x:v>5</x:v>
      </x:c>
      <x:c r="AX181" s="31"/>
      <x:c r="AY181" s="31"/>
      <x:c r="AZ181" s="31"/>
      <x:c r="BA181" s="31"/>
      <x:c r="BB181" s="31"/>
    </x:row>
    <x:row r="182" spans="2:54" x14ac:dyDescent="0.35">
      <x:c r="B182" s="21">
        <x:v>37554</x:v>
      </x:c>
      <x:c r="C182" s="31">
        <x:f t="shared" si="37"/>
        <x:v>25</x:v>
      </x:c>
      <x:c r="D182" s="31">
        <x:f t="shared" si="38"/>
        <x:v>10</x:v>
      </x:c>
      <x:c r="E182" s="31">
        <x:f t="shared" si="39"/>
        <x:v>2002</x:v>
      </x:c>
      <x:c r="F182" s="31">
        <x:f t="shared" si="40"/>
        <x:v>6</x:v>
      </x:c>
      <x:c r="G182" s="21">
        <x:f t="shared" si="44"/>
        <x:v>45590</x:v>
      </x:c>
      <x:c r="H182" s="32">
        <x:f t="shared" si="45"/>
        <x:v>7738</x:v>
      </x:c>
      <x:c r="L182" s="25"/>
      <x:c r="M182" s="21">
        <x:v>45463</x:v>
      </x:c>
      <x:c r="N182" s="31">
        <x:v>2</x:v>
      </x:c>
      <x:c r="O182" s="31"/>
      <x:c r="P182" s="21">
        <x:v>45463</x:v>
      </x:c>
      <x:c r="Q182" s="31">
        <x:v>172</x:v>
      </x:c>
      <x:c r="R182" s="31"/>
      <x:c r="S182" s="31" t="str">
        <x:v>Xia Mei #13451569 2T</x:v>
      </x:c>
      <x:c r="T182" s="31" t="str" cm="1">
        <x:f t="array" ref="T182:U182">_xlfn.TEXTSPLIT(S182," #")</x:f>
        <x:v>Xia Mei</x:v>
      </x:c>
      <x:c r="U182" s="31" t="str">
        <x:v>13451569 2T</x:v>
      </x:c>
      <x:c r="V182" s="31" t="str">
        <x:f t="shared" si="46"/>
        <x:v>2T</x:v>
      </x:c>
      <x:c r="W182" s="31">
        <x:f t="shared" si="47"/>
        <x:v>13451569</x:v>
      </x:c>
      <x:c r="X182" s="31">
        <x:f t="shared" si="53"/>
        <x:v>4</x:v>
      </x:c>
      <x:c r="Y182" s="31"/>
      <x:c r="Z182" s="31"/>
      <x:c r="AA182" s="31"/>
      <x:c r="AB182" s="31"/>
      <x:c r="AC182" s="31" t="str">
        <x:f t="shared" si="41"/>
        <x:v>Xia</x:v>
      </x:c>
      <x:c r="AD182" s="31" t="str">
        <x:f t="shared" si="48"/>
        <x:v>X</x:v>
      </x:c>
      <x:c r="AE182" s="31" t="str">
        <x:f t="shared" si="42"/>
        <x:v>Mei</x:v>
      </x:c>
      <x:c r="AF182" s="31" cm="1">
        <x:f t="array" ref="AF182">SUM(--(" "=MID(AE182,_xlfn.SEQUENCE(1,LEN(AE182)),1)))+2</x:f>
        <x:v>2</x:v>
      </x:c>
      <x:c r="AG182" s="31" cm="1">
        <x:f t="array" ref="AG182">SUM(--($AG$9=MID(AC182,_xlfn.SEQUENCE(1,LEN(AC182)),1)))</x:f>
        <x:v>1</x:v>
      </x:c>
      <x:c r="AH182" s="31"/>
      <x:c r="AI182" s="31"/>
      <x:c r="AJ182" s="31"/>
      <x:c r="AK182" s="31"/>
      <x:c r="AL182" s="31" t="b">
        <x:f t="shared" si="43"/>
        <x:v>0</x:v>
      </x:c>
      <x:c r="AM182" s="31" t="b">
        <x:f>_xlfn.XLOOKUP(G182,'Birthday Case Assumptions'!$I$6:$I$371,'Birthday Case Assumptions'!$J$6:$J$371)="Yes"</x:f>
        <x:v>1</x:v>
      </x:c>
      <x:c r="AN182" s="31" t="b">
        <x:f t="shared" si="49"/>
        <x:v>0</x:v>
      </x:c>
      <x:c r="AO182" s="31">
        <x:f t="shared" si="50"/>
        <x:v>0</x:v>
      </x:c>
      <x:c r="AP182" s="31"/>
      <x:c r="AQ182" s="31"/>
      <x:c r="AR182" s="31"/>
      <x:c r="AS182" s="31"/>
      <x:c r="AT182" s="31"/>
      <x:c r="AU182" s="21">
        <x:v>45463</x:v>
      </x:c>
      <x:c r="AV182" s="31" t="str">
        <x:v>No</x:v>
      </x:c>
      <x:c r="AW182" s="31" cm="1">
        <x:f t="array" ref="AW182">IFERROR(_xlfn.XLOOKUP(AU182,_xlfn.ANCHORARRAY($M$11),_xlfn.ANCHORARRAY($N$11)),0)</x:f>
        <x:v>2</x:v>
      </x:c>
      <x:c r="AX182" s="31"/>
      <x:c r="AY182" s="31"/>
      <x:c r="AZ182" s="31"/>
      <x:c r="BA182" s="31"/>
      <x:c r="BB182" s="31"/>
    </x:row>
    <x:row r="183" spans="2:54" x14ac:dyDescent="0.35">
      <x:c r="B183" s="21">
        <x:v>36916</x:v>
      </x:c>
      <x:c r="C183" s="31">
        <x:f t="shared" si="37"/>
        <x:v>25</x:v>
      </x:c>
      <x:c r="D183" s="31">
        <x:f t="shared" si="38"/>
        <x:v>1</x:v>
      </x:c>
      <x:c r="E183" s="31">
        <x:f t="shared" si="39"/>
        <x:v>2001</x:v>
      </x:c>
      <x:c r="F183" s="31">
        <x:f t="shared" si="40"/>
        <x:v>5</x:v>
      </x:c>
      <x:c r="G183" s="21">
        <x:f t="shared" si="44"/>
        <x:v>45316</x:v>
      </x:c>
      <x:c r="H183" s="32">
        <x:f t="shared" si="45"/>
        <x:v>8376</x:v>
      </x:c>
      <x:c r="L183" s="25"/>
      <x:c r="M183" s="21">
        <x:v>45464</x:v>
      </x:c>
      <x:c r="N183" s="31">
        <x:v>3</x:v>
      </x:c>
      <x:c r="O183" s="31"/>
      <x:c r="P183" s="21">
        <x:v>45464</x:v>
      </x:c>
      <x:c r="Q183" s="31">
        <x:v>173</x:v>
      </x:c>
      <x:c r="R183" s="31"/>
      <x:c r="S183" s="31" t="str">
        <x:v>Magdy Abbas #13451571 4W</x:v>
      </x:c>
      <x:c r="T183" s="31" t="str" cm="1">
        <x:f t="array" ref="T183:U183">_xlfn.TEXTSPLIT(S183," #")</x:f>
        <x:v>Magdy Abbas</x:v>
      </x:c>
      <x:c r="U183" s="31" t="str">
        <x:v>13451571 4W</x:v>
      </x:c>
      <x:c r="V183" s="31" t="str">
        <x:f t="shared" si="46"/>
        <x:v>4W</x:v>
      </x:c>
      <x:c r="W183" s="31">
        <x:f t="shared" si="47"/>
        <x:v>13451571</x:v>
      </x:c>
      <x:c r="X183" s="31">
        <x:f t="shared" si="53"/>
        <x:v>0</x:v>
      </x:c>
      <x:c r="Y183" s="31"/>
      <x:c r="Z183" s="31"/>
      <x:c r="AA183" s="31"/>
      <x:c r="AB183" s="31"/>
      <x:c r="AC183" s="31" t="str">
        <x:f t="shared" si="41"/>
        <x:v>Magdy</x:v>
      </x:c>
      <x:c r="AD183" s="31" t="str">
        <x:f t="shared" si="48"/>
        <x:v>M</x:v>
      </x:c>
      <x:c r="AE183" s="31" t="str">
        <x:f t="shared" si="42"/>
        <x:v>Abbas</x:v>
      </x:c>
      <x:c r="AF183" s="31" cm="1">
        <x:f t="array" ref="AF183">SUM(--(" "=MID(AE183,_xlfn.SEQUENCE(1,LEN(AE183)),1)))+2</x:f>
        <x:v>2</x:v>
      </x:c>
      <x:c r="AG183" s="31" cm="1">
        <x:f t="array" ref="AG183">SUM(--($AG$9=MID(AC183,_xlfn.SEQUENCE(1,LEN(AC183)),1)))</x:f>
        <x:v>1</x:v>
      </x:c>
      <x:c r="AH183" s="31"/>
      <x:c r="AI183" s="31"/>
      <x:c r="AJ183" s="31"/>
      <x:c r="AK183" s="31"/>
      <x:c r="AL183" s="31" t="b">
        <x:f t="shared" si="43"/>
        <x:v>0</x:v>
      </x:c>
      <x:c r="AM183" s="31" t="b">
        <x:f>_xlfn.XLOOKUP(G183,'Birthday Case Assumptions'!$I$6:$I$371,'Birthday Case Assumptions'!$J$6:$J$371)="Yes"</x:f>
        <x:v>1</x:v>
      </x:c>
      <x:c r="AN183" s="31" t="b">
        <x:f t="shared" si="49"/>
        <x:v>0</x:v>
      </x:c>
      <x:c r="AO183" s="31">
        <x:f t="shared" si="50"/>
        <x:v>0</x:v>
      </x:c>
      <x:c r="AP183" s="31"/>
      <x:c r="AQ183" s="31"/>
      <x:c r="AR183" s="31"/>
      <x:c r="AS183" s="31"/>
      <x:c r="AT183" s="31"/>
      <x:c r="AU183" s="21">
        <x:v>45464</x:v>
      </x:c>
      <x:c r="AV183" s="31" t="str">
        <x:v>No</x:v>
      </x:c>
      <x:c r="AW183" s="31" cm="1">
        <x:f t="array" ref="AW183">IFERROR(_xlfn.XLOOKUP(AU183,_xlfn.ANCHORARRAY($M$11),_xlfn.ANCHORARRAY($N$11)),0)</x:f>
        <x:v>3</x:v>
      </x:c>
      <x:c r="AX183" s="31"/>
      <x:c r="AY183" s="31"/>
      <x:c r="AZ183" s="31"/>
      <x:c r="BA183" s="31"/>
      <x:c r="BB183" s="31"/>
    </x:row>
    <x:row r="184" spans="2:54" x14ac:dyDescent="0.35">
      <x:c r="B184" s="21">
        <x:v>37457</x:v>
      </x:c>
      <x:c r="C184" s="31">
        <x:f t="shared" si="37"/>
        <x:v>20</x:v>
      </x:c>
      <x:c r="D184" s="31">
        <x:f t="shared" si="38"/>
        <x:v>7</x:v>
      </x:c>
      <x:c r="E184" s="31">
        <x:f t="shared" si="39"/>
        <x:v>2002</x:v>
      </x:c>
      <x:c r="F184" s="31">
        <x:f t="shared" si="40"/>
        <x:v>7</x:v>
      </x:c>
      <x:c r="G184" s="21">
        <x:f t="shared" si="44"/>
        <x:v>45493</x:v>
      </x:c>
      <x:c r="H184" s="32">
        <x:f t="shared" si="45"/>
        <x:v>7835</x:v>
      </x:c>
      <x:c r="L184" s="25"/>
      <x:c r="M184" s="21">
        <x:v>45465</x:v>
      </x:c>
      <x:c r="N184" s="31">
        <x:v>2</x:v>
      </x:c>
      <x:c r="O184" s="31"/>
      <x:c r="P184" s="21">
        <x:v>45465</x:v>
      </x:c>
      <x:c r="Q184" s="31">
        <x:v>174</x:v>
      </x:c>
      <x:c r="R184" s="31"/>
      <x:c r="S184" s="31" t="str">
        <x:v>Jose Jones #13451572 2W</x:v>
      </x:c>
      <x:c r="T184" s="31" t="str" cm="1">
        <x:f t="array" ref="T184:U184">_xlfn.TEXTSPLIT(S184," #")</x:f>
        <x:v>Jose Jones</x:v>
      </x:c>
      <x:c r="U184" s="31" t="str">
        <x:v>13451572 2W</x:v>
      </x:c>
      <x:c r="V184" s="31" t="str">
        <x:f t="shared" si="46"/>
        <x:v>2W</x:v>
      </x:c>
      <x:c r="W184" s="31">
        <x:f t="shared" si="47"/>
        <x:v>13451572</x:v>
      </x:c>
      <x:c r="X184" s="31">
        <x:f t="shared" si="53"/>
        <x:v>1</x:v>
      </x:c>
      <x:c r="Y184" s="31"/>
      <x:c r="Z184" s="31"/>
      <x:c r="AA184" s="31"/>
      <x:c r="AB184" s="31"/>
      <x:c r="AC184" s="31" t="str">
        <x:f t="shared" si="41"/>
        <x:v>Jose</x:v>
      </x:c>
      <x:c r="AD184" s="31" t="str">
        <x:f t="shared" si="48"/>
        <x:v>J</x:v>
      </x:c>
      <x:c r="AE184" s="31" t="str">
        <x:f t="shared" si="42"/>
        <x:v>Jones</x:v>
      </x:c>
      <x:c r="AF184" s="31" cm="1">
        <x:f t="array" ref="AF184">SUM(--(" "=MID(AE184,_xlfn.SEQUENCE(1,LEN(AE184)),1)))+2</x:f>
        <x:v>2</x:v>
      </x:c>
      <x:c r="AG184" s="31" cm="1">
        <x:f t="array" ref="AG184">SUM(--($AG$9=MID(AC184,_xlfn.SEQUENCE(1,LEN(AC184)),1)))</x:f>
        <x:v>0</x:v>
      </x:c>
      <x:c r="AH184" s="31"/>
      <x:c r="AI184" s="31"/>
      <x:c r="AJ184" s="31"/>
      <x:c r="AK184" s="31"/>
      <x:c r="AL184" s="31" t="b">
        <x:f t="shared" si="43"/>
        <x:v>0</x:v>
      </x:c>
      <x:c r="AM184" s="31" t="b">
        <x:f>_xlfn.XLOOKUP(G184,'Birthday Case Assumptions'!$I$6:$I$371,'Birthday Case Assumptions'!$J$6:$J$371)="Yes"</x:f>
        <x:v>0</x:v>
      </x:c>
      <x:c r="AN184" s="31" t="b">
        <x:f t="shared" si="49"/>
        <x:v>0</x:v>
      </x:c>
      <x:c r="AO184" s="31">
        <x:f t="shared" si="50"/>
        <x:v>0</x:v>
      </x:c>
      <x:c r="AP184" s="31"/>
      <x:c r="AQ184" s="31"/>
      <x:c r="AR184" s="31"/>
      <x:c r="AS184" s="31"/>
      <x:c r="AT184" s="31"/>
      <x:c r="AU184" s="21">
        <x:v>45465</x:v>
      </x:c>
      <x:c r="AV184" s="31" t="str">
        <x:v>No</x:v>
      </x:c>
      <x:c r="AW184" s="31" cm="1">
        <x:f t="array" ref="AW184">IFERROR(_xlfn.XLOOKUP(AU184,_xlfn.ANCHORARRAY($M$11),_xlfn.ANCHORARRAY($N$11)),0)</x:f>
        <x:v>2</x:v>
      </x:c>
      <x:c r="AX184" s="31"/>
      <x:c r="AY184" s="31"/>
      <x:c r="AZ184" s="31"/>
      <x:c r="BA184" s="31"/>
      <x:c r="BB184" s="31"/>
    </x:row>
    <x:row r="185" spans="2:54" x14ac:dyDescent="0.35">
      <x:c r="B185" s="21">
        <x:v>38200</x:v>
      </x:c>
      <x:c r="C185" s="31">
        <x:f t="shared" si="37"/>
        <x:v>1</x:v>
      </x:c>
      <x:c r="D185" s="31">
        <x:f t="shared" si="38"/>
        <x:v>8</x:v>
      </x:c>
      <x:c r="E185" s="31">
        <x:f t="shared" si="39"/>
        <x:v>2004</x:v>
      </x:c>
      <x:c r="F185" s="31">
        <x:f t="shared" si="40"/>
        <x:v>1</x:v>
      </x:c>
      <x:c r="G185" s="21">
        <x:f t="shared" si="44"/>
        <x:v>45505</x:v>
      </x:c>
      <x:c r="H185" s="32">
        <x:f t="shared" si="45"/>
        <x:v>7092</x:v>
      </x:c>
      <x:c r="L185" s="25"/>
      <x:c r="M185" s="21">
        <x:v>45466</x:v>
      </x:c>
      <x:c r="N185" s="31">
        <x:v>3</x:v>
      </x:c>
      <x:c r="O185" s="31"/>
      <x:c r="P185" s="21">
        <x:v>45466</x:v>
      </x:c>
      <x:c r="Q185" s="31">
        <x:v>175</x:v>
      </x:c>
      <x:c r="R185" s="31"/>
      <x:c r="S185" s="31" t="str">
        <x:v>Patrick Carter #13451575 2T</x:v>
      </x:c>
      <x:c r="T185" s="31" t="str" cm="1">
        <x:f t="array" ref="T185:U185">_xlfn.TEXTSPLIT(S185," #")</x:f>
        <x:v>Patrick Carter</x:v>
      </x:c>
      <x:c r="U185" s="31" t="str">
        <x:v>13451575 2T</x:v>
      </x:c>
      <x:c r="V185" s="31" t="str">
        <x:f t="shared" si="46"/>
        <x:v>2T</x:v>
      </x:c>
      <x:c r="W185" s="31">
        <x:f t="shared" si="47"/>
        <x:v>13451575</x:v>
      </x:c>
      <x:c r="X185" s="31">
        <x:f t="shared" si="53"/>
        <x:v>0</x:v>
      </x:c>
      <x:c r="Y185" s="31"/>
      <x:c r="Z185" s="31"/>
      <x:c r="AA185" s="31"/>
      <x:c r="AB185" s="31"/>
      <x:c r="AC185" s="31" t="str">
        <x:f t="shared" si="41"/>
        <x:v>Patrick</x:v>
      </x:c>
      <x:c r="AD185" s="31" t="str">
        <x:f t="shared" si="48"/>
        <x:v>P</x:v>
      </x:c>
      <x:c r="AE185" s="31" t="str">
        <x:f t="shared" si="42"/>
        <x:v>Carter</x:v>
      </x:c>
      <x:c r="AF185" s="31" cm="1">
        <x:f t="array" ref="AF185">SUM(--(" "=MID(AE185,_xlfn.SEQUENCE(1,LEN(AE185)),1)))+2</x:f>
        <x:v>2</x:v>
      </x:c>
      <x:c r="AG185" s="31" cm="1">
        <x:f t="array" ref="AG185">SUM(--($AG$9=MID(AC185,_xlfn.SEQUENCE(1,LEN(AC185)),1)))</x:f>
        <x:v>1</x:v>
      </x:c>
      <x:c r="AH185" s="31"/>
      <x:c r="AI185" s="31"/>
      <x:c r="AJ185" s="31"/>
      <x:c r="AK185" s="31"/>
      <x:c r="AL185" s="31" t="b">
        <x:f t="shared" si="43"/>
        <x:v>0</x:v>
      </x:c>
      <x:c r="AM185" s="31" t="b">
        <x:f>_xlfn.XLOOKUP(G185,'Birthday Case Assumptions'!$I$6:$I$371,'Birthday Case Assumptions'!$J$6:$J$371)="Yes"</x:f>
        <x:v>0</x:v>
      </x:c>
      <x:c r="AN185" s="31" t="b">
        <x:f t="shared" si="49"/>
        <x:v>0</x:v>
      </x:c>
      <x:c r="AO185" s="31">
        <x:f t="shared" si="50"/>
        <x:v>0</x:v>
      </x:c>
      <x:c r="AP185" s="31"/>
      <x:c r="AQ185" s="31"/>
      <x:c r="AR185" s="31"/>
      <x:c r="AS185" s="31"/>
      <x:c r="AT185" s="31"/>
      <x:c r="AU185" s="21">
        <x:v>45466</x:v>
      </x:c>
      <x:c r="AV185" s="31" t="str">
        <x:v>No</x:v>
      </x:c>
      <x:c r="AW185" s="31" cm="1">
        <x:f t="array" ref="AW185">IFERROR(_xlfn.XLOOKUP(AU185,_xlfn.ANCHORARRAY($M$11),_xlfn.ANCHORARRAY($N$11)),0)</x:f>
        <x:v>3</x:v>
      </x:c>
      <x:c r="AX185" s="31"/>
      <x:c r="AY185" s="31"/>
      <x:c r="AZ185" s="31"/>
      <x:c r="BA185" s="31"/>
      <x:c r="BB185" s="31"/>
    </x:row>
    <x:row r="186" spans="2:54" x14ac:dyDescent="0.35">
      <x:c r="B186" s="21">
        <x:v>37403</x:v>
      </x:c>
      <x:c r="C186" s="31">
        <x:f t="shared" si="37"/>
        <x:v>27</x:v>
      </x:c>
      <x:c r="D186" s="31">
        <x:f t="shared" si="38"/>
        <x:v>5</x:v>
      </x:c>
      <x:c r="E186" s="31">
        <x:f t="shared" si="39"/>
        <x:v>2002</x:v>
      </x:c>
      <x:c r="F186" s="31">
        <x:f t="shared" si="40"/>
        <x:v>2</x:v>
      </x:c>
      <x:c r="G186" s="21">
        <x:f t="shared" si="44"/>
        <x:v>45439</x:v>
      </x:c>
      <x:c r="H186" s="32">
        <x:f t="shared" si="45"/>
        <x:v>7889</x:v>
      </x:c>
      <x:c r="L186" s="25"/>
      <x:c r="M186" s="21">
        <x:v>45467</x:v>
      </x:c>
      <x:c r="N186" s="31">
        <x:v>5</x:v>
      </x:c>
      <x:c r="O186" s="31"/>
      <x:c r="P186" s="21">
        <x:v>45467</x:v>
      </x:c>
      <x:c r="Q186" s="31">
        <x:v>176</x:v>
      </x:c>
      <x:c r="R186" s="31"/>
      <x:c r="S186" s="31" t="str">
        <x:v>Pan Nushi #13451576 3W</x:v>
      </x:c>
      <x:c r="T186" s="31" t="str" cm="1">
        <x:f t="array" ref="T186:U186">_xlfn.TEXTSPLIT(S186," #")</x:f>
        <x:v>Pan Nushi</x:v>
      </x:c>
      <x:c r="U186" s="31" t="str">
        <x:v>13451576 3W</x:v>
      </x:c>
      <x:c r="V186" s="31" t="str">
        <x:f t="shared" si="46"/>
        <x:v>3W</x:v>
      </x:c>
      <x:c r="W186" s="31">
        <x:f t="shared" si="47"/>
        <x:v>13451576</x:v>
      </x:c>
      <x:c r="X186" s="31">
        <x:f t="shared" si="53"/>
        <x:v>1</x:v>
      </x:c>
      <x:c r="Y186" s="31"/>
      <x:c r="Z186" s="31"/>
      <x:c r="AA186" s="31"/>
      <x:c r="AB186" s="31"/>
      <x:c r="AC186" s="31" t="str">
        <x:f t="shared" si="41"/>
        <x:v>Pan</x:v>
      </x:c>
      <x:c r="AD186" s="31" t="str">
        <x:f t="shared" si="48"/>
        <x:v>P</x:v>
      </x:c>
      <x:c r="AE186" s="31" t="str">
        <x:f t="shared" si="42"/>
        <x:v>Nushi</x:v>
      </x:c>
      <x:c r="AF186" s="31" cm="1">
        <x:f t="array" ref="AF186">SUM(--(" "=MID(AE186,_xlfn.SEQUENCE(1,LEN(AE186)),1)))+2</x:f>
        <x:v>2</x:v>
      </x:c>
      <x:c r="AG186" s="31" cm="1">
        <x:f t="array" ref="AG186">SUM(--($AG$9=MID(AC186,_xlfn.SEQUENCE(1,LEN(AC186)),1)))</x:f>
        <x:v>1</x:v>
      </x:c>
      <x:c r="AH186" s="31"/>
      <x:c r="AI186" s="31"/>
      <x:c r="AJ186" s="31"/>
      <x:c r="AK186" s="31"/>
      <x:c r="AL186" s="31" t="b">
        <x:f t="shared" si="43"/>
        <x:v>1</x:v>
      </x:c>
      <x:c r="AM186" s="31" t="b">
        <x:f>_xlfn.XLOOKUP(G186,'Birthday Case Assumptions'!$I$6:$I$371,'Birthday Case Assumptions'!$J$6:$J$371)="Yes"</x:f>
        <x:v>0</x:v>
      </x:c>
      <x:c r="AN186" s="31" t="b">
        <x:f t="shared" si="49"/>
        <x:v>0</x:v>
      </x:c>
      <x:c r="AO186" s="31">
        <x:f t="shared" si="50"/>
        <x:v>0</x:v>
      </x:c>
      <x:c r="AP186" s="31"/>
      <x:c r="AQ186" s="31"/>
      <x:c r="AR186" s="31"/>
      <x:c r="AS186" s="31"/>
      <x:c r="AT186" s="31"/>
      <x:c r="AU186" s="21">
        <x:v>45467</x:v>
      </x:c>
      <x:c r="AV186" s="31" t="str">
        <x:v>No</x:v>
      </x:c>
      <x:c r="AW186" s="31" cm="1">
        <x:f t="array" ref="AW186">IFERROR(_xlfn.XLOOKUP(AU186,_xlfn.ANCHORARRAY($M$11),_xlfn.ANCHORARRAY($N$11)),0)</x:f>
        <x:v>5</x:v>
      </x:c>
      <x:c r="AX186" s="31"/>
      <x:c r="AY186" s="31"/>
      <x:c r="AZ186" s="31"/>
      <x:c r="BA186" s="31"/>
      <x:c r="BB186" s="31"/>
    </x:row>
    <x:row r="187" spans="2:54" x14ac:dyDescent="0.35">
      <x:c r="B187" s="21">
        <x:v>37821</x:v>
      </x:c>
      <x:c r="C187" s="31">
        <x:f t="shared" si="37"/>
        <x:v>19</x:v>
      </x:c>
      <x:c r="D187" s="31">
        <x:f t="shared" si="38"/>
        <x:v>7</x:v>
      </x:c>
      <x:c r="E187" s="31">
        <x:f t="shared" si="39"/>
        <x:v>2003</x:v>
      </x:c>
      <x:c r="F187" s="31">
        <x:f t="shared" si="40"/>
        <x:v>7</x:v>
      </x:c>
      <x:c r="G187" s="21">
        <x:f t="shared" si="44"/>
        <x:v>45492</x:v>
      </x:c>
      <x:c r="H187" s="32">
        <x:f t="shared" si="45"/>
        <x:v>7471</x:v>
      </x:c>
      <x:c r="L187" s="25"/>
      <x:c r="M187" s="21">
        <x:v>45468</x:v>
      </x:c>
      <x:c r="N187" s="31">
        <x:v>5</x:v>
      </x:c>
      <x:c r="O187" s="31"/>
      <x:c r="P187" s="21">
        <x:v>45468</x:v>
      </x:c>
      <x:c r="Q187" s="31">
        <x:v>177</x:v>
      </x:c>
      <x:c r="R187" s="31"/>
      <x:c r="S187" s="31" t="str">
        <x:v>Hind Suliman #13451578 3W</x:v>
      </x:c>
      <x:c r="T187" s="31" t="str" cm="1">
        <x:f t="array" ref="T187:U187">_xlfn.TEXTSPLIT(S187," #")</x:f>
        <x:v>Hind Suliman</x:v>
      </x:c>
      <x:c r="U187" s="31" t="str">
        <x:v>13451578 3W</x:v>
      </x:c>
      <x:c r="V187" s="31" t="str">
        <x:f t="shared" si="46"/>
        <x:v>3W</x:v>
      </x:c>
      <x:c r="W187" s="31">
        <x:f t="shared" si="47"/>
        <x:v>13451578</x:v>
      </x:c>
      <x:c r="X187" s="31">
        <x:f t="shared" si="53"/>
        <x:v>0</x:v>
      </x:c>
      <x:c r="Y187" s="31"/>
      <x:c r="Z187" s="31"/>
      <x:c r="AA187" s="31"/>
      <x:c r="AB187" s="31"/>
      <x:c r="AC187" s="31" t="str">
        <x:f t="shared" si="41"/>
        <x:v>Hind</x:v>
      </x:c>
      <x:c r="AD187" s="31" t="str">
        <x:f t="shared" si="48"/>
        <x:v>H</x:v>
      </x:c>
      <x:c r="AE187" s="31" t="str">
        <x:f t="shared" si="42"/>
        <x:v>Suliman</x:v>
      </x:c>
      <x:c r="AF187" s="31" cm="1">
        <x:f t="array" ref="AF187">SUM(--(" "=MID(AE187,_xlfn.SEQUENCE(1,LEN(AE187)),1)))+2</x:f>
        <x:v>2</x:v>
      </x:c>
      <x:c r="AG187" s="31" cm="1">
        <x:f t="array" ref="AG187">SUM(--($AG$9=MID(AC187,_xlfn.SEQUENCE(1,LEN(AC187)),1)))</x:f>
        <x:v>0</x:v>
      </x:c>
      <x:c r="AH187" s="31"/>
      <x:c r="AI187" s="31"/>
      <x:c r="AJ187" s="31"/>
      <x:c r="AK187" s="31"/>
      <x:c r="AL187" s="31" t="b">
        <x:f t="shared" si="43"/>
        <x:v>0</x:v>
      </x:c>
      <x:c r="AM187" s="31" t="b">
        <x:f>_xlfn.XLOOKUP(G187,'Birthday Case Assumptions'!$I$6:$I$371,'Birthday Case Assumptions'!$J$6:$J$371)="Yes"</x:f>
        <x:v>0</x:v>
      </x:c>
      <x:c r="AN187" s="31" t="b">
        <x:f t="shared" si="49"/>
        <x:v>0</x:v>
      </x:c>
      <x:c r="AO187" s="31">
        <x:f t="shared" si="50"/>
        <x:v>0</x:v>
      </x:c>
      <x:c r="AP187" s="31"/>
      <x:c r="AQ187" s="31"/>
      <x:c r="AR187" s="31"/>
      <x:c r="AS187" s="31"/>
      <x:c r="AT187" s="31"/>
      <x:c r="AU187" s="21">
        <x:v>45468</x:v>
      </x:c>
      <x:c r="AV187" s="31" t="str">
        <x:v>No</x:v>
      </x:c>
      <x:c r="AW187" s="31" cm="1">
        <x:f t="array" ref="AW187">IFERROR(_xlfn.XLOOKUP(AU187,_xlfn.ANCHORARRAY($M$11),_xlfn.ANCHORARRAY($N$11)),0)</x:f>
        <x:v>5</x:v>
      </x:c>
      <x:c r="AX187" s="31"/>
      <x:c r="AY187" s="31"/>
      <x:c r="AZ187" s="31"/>
      <x:c r="BA187" s="31"/>
      <x:c r="BB187" s="31"/>
    </x:row>
    <x:row r="188" spans="2:54" x14ac:dyDescent="0.35">
      <x:c r="B188" s="21">
        <x:v>37205</x:v>
      </x:c>
      <x:c r="C188" s="31">
        <x:f t="shared" si="37"/>
        <x:v>10</x:v>
      </x:c>
      <x:c r="D188" s="31">
        <x:f t="shared" si="38"/>
        <x:v>11</x:v>
      </x:c>
      <x:c r="E188" s="31">
        <x:f t="shared" si="39"/>
        <x:v>2001</x:v>
      </x:c>
      <x:c r="F188" s="31">
        <x:f t="shared" si="40"/>
        <x:v>7</x:v>
      </x:c>
      <x:c r="G188" s="21">
        <x:f t="shared" si="44"/>
        <x:v>45606</x:v>
      </x:c>
      <x:c r="H188" s="32">
        <x:f t="shared" si="45"/>
        <x:v>8087</x:v>
      </x:c>
      <x:c r="L188" s="25"/>
      <x:c r="M188" s="21">
        <x:v>45469</x:v>
      </x:c>
      <x:c r="N188" s="31">
        <x:v>4</x:v>
      </x:c>
      <x:c r="O188" s="31"/>
      <x:c r="P188" s="21">
        <x:v>45469</x:v>
      </x:c>
      <x:c r="Q188" s="31">
        <x:v>178</x:v>
      </x:c>
      <x:c r="R188" s="31"/>
      <x:c r="S188" s="31" t="str">
        <x:v>Areej Amer #13451580 2M</x:v>
      </x:c>
      <x:c r="T188" s="31" t="str" cm="1">
        <x:f t="array" ref="T188:U188">_xlfn.TEXTSPLIT(S188," #")</x:f>
        <x:v>Areej Amer</x:v>
      </x:c>
      <x:c r="U188" s="31" t="str">
        <x:v>13451580 2M</x:v>
      </x:c>
      <x:c r="V188" s="31" t="str">
        <x:f t="shared" si="46"/>
        <x:v>2M</x:v>
      </x:c>
      <x:c r="W188" s="31">
        <x:f t="shared" si="47"/>
        <x:v>13451580</x:v>
      </x:c>
      <x:c r="X188" s="31">
        <x:f t="shared" si="53"/>
        <x:v>0</x:v>
      </x:c>
      <x:c r="Y188" s="31"/>
      <x:c r="Z188" s="31"/>
      <x:c r="AA188" s="31"/>
      <x:c r="AB188" s="31"/>
      <x:c r="AC188" s="31" t="str">
        <x:f t="shared" si="41"/>
        <x:v>Areej</x:v>
      </x:c>
      <x:c r="AD188" s="31" t="str">
        <x:f t="shared" si="48"/>
        <x:v>A</x:v>
      </x:c>
      <x:c r="AE188" s="31" t="str">
        <x:f t="shared" si="42"/>
        <x:v>Amer</x:v>
      </x:c>
      <x:c r="AF188" s="31" cm="1">
        <x:f t="array" ref="AF188">SUM(--(" "=MID(AE188,_xlfn.SEQUENCE(1,LEN(AE188)),1)))+2</x:f>
        <x:v>2</x:v>
      </x:c>
      <x:c r="AG188" s="31" cm="1">
        <x:f t="array" ref="AG188">SUM(--($AG$9=MID(AC188,_xlfn.SEQUENCE(1,LEN(AC188)),1)))</x:f>
        <x:v>1</x:v>
      </x:c>
      <x:c r="AH188" s="31"/>
      <x:c r="AI188" s="31"/>
      <x:c r="AJ188" s="31"/>
      <x:c r="AK188" s="31"/>
      <x:c r="AL188" s="31" t="b">
        <x:f t="shared" si="43"/>
        <x:v>0</x:v>
      </x:c>
      <x:c r="AM188" s="31" t="b">
        <x:f>_xlfn.XLOOKUP(G188,'Birthday Case Assumptions'!$I$6:$I$371,'Birthday Case Assumptions'!$J$6:$J$371)="Yes"</x:f>
        <x:v>0</x:v>
      </x:c>
      <x:c r="AN188" s="31" t="b">
        <x:f t="shared" si="49"/>
        <x:v>0</x:v>
      </x:c>
      <x:c r="AO188" s="31">
        <x:f t="shared" si="50"/>
        <x:v>0</x:v>
      </x:c>
      <x:c r="AP188" s="31"/>
      <x:c r="AQ188" s="31"/>
      <x:c r="AR188" s="31"/>
      <x:c r="AS188" s="31"/>
      <x:c r="AT188" s="31"/>
      <x:c r="AU188" s="21">
        <x:v>45469</x:v>
      </x:c>
      <x:c r="AV188" s="31" t="str">
        <x:v>No</x:v>
      </x:c>
      <x:c r="AW188" s="31" cm="1">
        <x:f t="array" ref="AW188">IFERROR(_xlfn.XLOOKUP(AU188,_xlfn.ANCHORARRAY($M$11),_xlfn.ANCHORARRAY($N$11)),0)</x:f>
        <x:v>4</x:v>
      </x:c>
      <x:c r="AX188" s="31"/>
      <x:c r="AY188" s="31"/>
      <x:c r="AZ188" s="31"/>
      <x:c r="BA188" s="31"/>
      <x:c r="BB188" s="31"/>
    </x:row>
    <x:row r="189" spans="2:54" x14ac:dyDescent="0.35">
      <x:c r="B189" s="21">
        <x:v>38017</x:v>
      </x:c>
      <x:c r="C189" s="31">
        <x:f t="shared" si="37"/>
        <x:v>31</x:v>
      </x:c>
      <x:c r="D189" s="31">
        <x:f t="shared" si="38"/>
        <x:v>1</x:v>
      </x:c>
      <x:c r="E189" s="31">
        <x:f t="shared" si="39"/>
        <x:v>2004</x:v>
      </x:c>
      <x:c r="F189" s="31">
        <x:f t="shared" si="40"/>
        <x:v>7</x:v>
      </x:c>
      <x:c r="G189" s="21">
        <x:f t="shared" si="44"/>
        <x:v>45322</x:v>
      </x:c>
      <x:c r="H189" s="32">
        <x:f t="shared" si="45"/>
        <x:v>7275</x:v>
      </x:c>
      <x:c r="L189" s="25"/>
      <x:c r="M189" s="21">
        <x:v>45470</x:v>
      </x:c>
      <x:c r="N189" s="31">
        <x:v>2</x:v>
      </x:c>
      <x:c r="O189" s="31"/>
      <x:c r="P189" s="21">
        <x:v>45470</x:v>
      </x:c>
      <x:c r="Q189" s="31">
        <x:v>179</x:v>
      </x:c>
      <x:c r="R189" s="31"/>
      <x:c r="S189" s="31" t="str">
        <x:v>Xia Xiaoli #13451583 2T</x:v>
      </x:c>
      <x:c r="T189" s="31" t="str" cm="1">
        <x:f t="array" ref="T189:U189">_xlfn.TEXTSPLIT(S189," #")</x:f>
        <x:v>Xia Xiaoli</x:v>
      </x:c>
      <x:c r="U189" s="31" t="str">
        <x:v>13451583 2T</x:v>
      </x:c>
      <x:c r="V189" s="31" t="str">
        <x:f t="shared" si="46"/>
        <x:v>2T</x:v>
      </x:c>
      <x:c r="W189" s="31">
        <x:f t="shared" si="47"/>
        <x:v>13451583</x:v>
      </x:c>
      <x:c r="X189" s="31">
        <x:f t="shared" si="53"/>
        <x:v>0</x:v>
      </x:c>
      <x:c r="Y189" s="31"/>
      <x:c r="Z189" s="31"/>
      <x:c r="AA189" s="31"/>
      <x:c r="AB189" s="31"/>
      <x:c r="AC189" s="31" t="str">
        <x:f t="shared" si="41"/>
        <x:v>Xia</x:v>
      </x:c>
      <x:c r="AD189" s="31" t="str">
        <x:f t="shared" si="48"/>
        <x:v>X</x:v>
      </x:c>
      <x:c r="AE189" s="31" t="str">
        <x:f t="shared" si="42"/>
        <x:v>oli</x:v>
      </x:c>
      <x:c r="AF189" s="31" cm="1">
        <x:f t="array" ref="AF189">SUM(--(" "=MID(AE189,_xlfn.SEQUENCE(1,LEN(AE189)),1)))+2</x:f>
        <x:v>2</x:v>
      </x:c>
      <x:c r="AG189" s="31" cm="1">
        <x:f t="array" ref="AG189">SUM(--($AG$9=MID(AC189,_xlfn.SEQUENCE(1,LEN(AC189)),1)))</x:f>
        <x:v>1</x:v>
      </x:c>
      <x:c r="AH189" s="31"/>
      <x:c r="AI189" s="31"/>
      <x:c r="AJ189" s="31"/>
      <x:c r="AK189" s="31"/>
      <x:c r="AL189" s="31" t="b">
        <x:f t="shared" si="43"/>
        <x:v>0</x:v>
      </x:c>
      <x:c r="AM189" s="31" t="b">
        <x:f>_xlfn.XLOOKUP(G189,'Birthday Case Assumptions'!$I$6:$I$371,'Birthday Case Assumptions'!$J$6:$J$371)="Yes"</x:f>
        <x:v>1</x:v>
      </x:c>
      <x:c r="AN189" s="31" t="b">
        <x:f t="shared" si="49"/>
        <x:v>0</x:v>
      </x:c>
      <x:c r="AO189" s="31">
        <x:f t="shared" si="50"/>
        <x:v>0</x:v>
      </x:c>
      <x:c r="AP189" s="31"/>
      <x:c r="AQ189" s="31"/>
      <x:c r="AR189" s="31"/>
      <x:c r="AS189" s="31"/>
      <x:c r="AT189" s="31"/>
      <x:c r="AU189" s="21">
        <x:v>45470</x:v>
      </x:c>
      <x:c r="AV189" s="31" t="str">
        <x:v>No</x:v>
      </x:c>
      <x:c r="AW189" s="31" cm="1">
        <x:f t="array" ref="AW189">IFERROR(_xlfn.XLOOKUP(AU189,_xlfn.ANCHORARRAY($M$11),_xlfn.ANCHORARRAY($N$11)),0)</x:f>
        <x:v>2</x:v>
      </x:c>
      <x:c r="AX189" s="31"/>
      <x:c r="AY189" s="31"/>
      <x:c r="AZ189" s="31"/>
      <x:c r="BA189" s="31"/>
      <x:c r="BB189" s="31"/>
    </x:row>
    <x:row r="190" spans="2:54" x14ac:dyDescent="0.35">
      <x:c r="B190" s="21">
        <x:v>37260</x:v>
      </x:c>
      <x:c r="C190" s="31">
        <x:f t="shared" si="37"/>
        <x:v>4</x:v>
      </x:c>
      <x:c r="D190" s="31">
        <x:f t="shared" si="38"/>
        <x:v>1</x:v>
      </x:c>
      <x:c r="E190" s="31">
        <x:f t="shared" si="39"/>
        <x:v>2002</x:v>
      </x:c>
      <x:c r="F190" s="31">
        <x:f t="shared" si="40"/>
        <x:v>6</x:v>
      </x:c>
      <x:c r="G190" s="21">
        <x:f t="shared" si="44"/>
        <x:v>45295</x:v>
      </x:c>
      <x:c r="H190" s="32">
        <x:f t="shared" si="45"/>
        <x:v>8032</x:v>
      </x:c>
      <x:c r="L190" s="25"/>
      <x:c r="M190" s="21">
        <x:v>45471</x:v>
      </x:c>
      <x:c r="N190" s="31">
        <x:v>8</x:v>
      </x:c>
      <x:c r="O190" s="31"/>
      <x:c r="P190" s="21">
        <x:v>45471</x:v>
      </x:c>
      <x:c r="Q190" s="31">
        <x:v>180</x:v>
      </x:c>
      <x:c r="R190" s="31"/>
      <x:c r="S190" s="31" t="str">
        <x:v>Sajid Syed #13451586 1T</x:v>
      </x:c>
      <x:c r="T190" s="31" t="str" cm="1">
        <x:f t="array" ref="T190:U190">_xlfn.TEXTSPLIT(S190," #")</x:f>
        <x:v>Sajid Syed</x:v>
      </x:c>
      <x:c r="U190" s="31" t="str">
        <x:v>13451586 1T</x:v>
      </x:c>
      <x:c r="V190" s="31" t="str">
        <x:f t="shared" si="46"/>
        <x:v>1T</x:v>
      </x:c>
      <x:c r="W190" s="31">
        <x:f t="shared" si="47"/>
        <x:v>13451586</x:v>
      </x:c>
      <x:c r="X190" s="31">
        <x:f t="shared" si="53"/>
        <x:v>0</x:v>
      </x:c>
      <x:c r="Y190" s="31"/>
      <x:c r="Z190" s="31"/>
      <x:c r="AA190" s="31"/>
      <x:c r="AB190" s="31"/>
      <x:c r="AC190" s="31" t="str">
        <x:f t="shared" si="41"/>
        <x:v>Sajid</x:v>
      </x:c>
      <x:c r="AD190" s="31" t="str">
        <x:f t="shared" si="48"/>
        <x:v>S</x:v>
      </x:c>
      <x:c r="AE190" s="31" t="str">
        <x:f t="shared" si="42"/>
        <x:v>Syed</x:v>
      </x:c>
      <x:c r="AF190" s="31" cm="1">
        <x:f t="array" ref="AF190">SUM(--(" "=MID(AE190,_xlfn.SEQUENCE(1,LEN(AE190)),1)))+2</x:f>
        <x:v>2</x:v>
      </x:c>
      <x:c r="AG190" s="31" cm="1">
        <x:f t="array" ref="AG190">SUM(--($AG$9=MID(AC190,_xlfn.SEQUENCE(1,LEN(AC190)),1)))</x:f>
        <x:v>1</x:v>
      </x:c>
      <x:c r="AH190" s="31"/>
      <x:c r="AI190" s="31"/>
      <x:c r="AJ190" s="31"/>
      <x:c r="AK190" s="31"/>
      <x:c r="AL190" s="31" t="b">
        <x:f t="shared" si="43"/>
        <x:v>0</x:v>
      </x:c>
      <x:c r="AM190" s="31" t="b">
        <x:f>_xlfn.XLOOKUP(G190,'Birthday Case Assumptions'!$I$6:$I$371,'Birthday Case Assumptions'!$J$6:$J$371)="Yes"</x:f>
        <x:v>0</x:v>
      </x:c>
      <x:c r="AN190" s="31" t="b">
        <x:f t="shared" si="49"/>
        <x:v>0</x:v>
      </x:c>
      <x:c r="AO190" s="31">
        <x:f t="shared" si="50"/>
        <x:v>0</x:v>
      </x:c>
      <x:c r="AP190" s="31"/>
      <x:c r="AQ190" s="31"/>
      <x:c r="AR190" s="31"/>
      <x:c r="AS190" s="31"/>
      <x:c r="AT190" s="31"/>
      <x:c r="AU190" s="21">
        <x:v>45471</x:v>
      </x:c>
      <x:c r="AV190" s="31" t="str">
        <x:v>No</x:v>
      </x:c>
      <x:c r="AW190" s="31" cm="1">
        <x:f t="array" ref="AW190">IFERROR(_xlfn.XLOOKUP(AU190,_xlfn.ANCHORARRAY($M$11),_xlfn.ANCHORARRAY($N$11)),0)</x:f>
        <x:v>8</x:v>
      </x:c>
      <x:c r="AX190" s="31"/>
      <x:c r="AY190" s="31"/>
      <x:c r="AZ190" s="31"/>
      <x:c r="BA190" s="31"/>
      <x:c r="BB190" s="31"/>
    </x:row>
    <x:row r="191" spans="2:54" x14ac:dyDescent="0.35">
      <x:c r="B191" s="21">
        <x:v>37339</x:v>
      </x:c>
      <x:c r="C191" s="31">
        <x:f t="shared" si="37"/>
        <x:v>24</x:v>
      </x:c>
      <x:c r="D191" s="31">
        <x:f t="shared" si="38"/>
        <x:v>3</x:v>
      </x:c>
      <x:c r="E191" s="31">
        <x:f t="shared" si="39"/>
        <x:v>2002</x:v>
      </x:c>
      <x:c r="F191" s="31">
        <x:f t="shared" si="40"/>
        <x:v>1</x:v>
      </x:c>
      <x:c r="G191" s="21">
        <x:f t="shared" si="44"/>
        <x:v>45375</x:v>
      </x:c>
      <x:c r="H191" s="32">
        <x:f t="shared" si="45"/>
        <x:v>7953</x:v>
      </x:c>
      <x:c r="L191" s="25"/>
      <x:c r="M191" s="21">
        <x:v>45472</x:v>
      </x:c>
      <x:c r="N191" s="31">
        <x:v>1</x:v>
      </x:c>
      <x:c r="O191" s="31"/>
      <x:c r="P191" s="21">
        <x:v>45472</x:v>
      </x:c>
      <x:c r="Q191" s="31">
        <x:v>181</x:v>
      </x:c>
      <x:c r="R191" s="31"/>
      <x:c r="S191" s="31" t="str">
        <x:v>Qin Xiaofeng #13451588 2W</x:v>
      </x:c>
      <x:c r="T191" s="31" t="str" cm="1">
        <x:f t="array" ref="T191:U191">_xlfn.TEXTSPLIT(S191," #")</x:f>
        <x:v>Qin Xiaofeng</x:v>
      </x:c>
      <x:c r="U191" s="31" t="str">
        <x:v>13451588 2W</x:v>
      </x:c>
      <x:c r="V191" s="31" t="str">
        <x:f t="shared" si="46"/>
        <x:v>2W</x:v>
      </x:c>
      <x:c r="W191" s="31">
        <x:f t="shared" si="47"/>
        <x:v>13451588</x:v>
      </x:c>
      <x:c r="X191" s="31">
        <x:f t="shared" si="53"/>
        <x:v>0</x:v>
      </x:c>
      <x:c r="Y191" s="31"/>
      <x:c r="Z191" s="31"/>
      <x:c r="AA191" s="31"/>
      <x:c r="AB191" s="31"/>
      <x:c r="AC191" s="31" t="str">
        <x:f t="shared" si="41"/>
        <x:v>Qin</x:v>
      </x:c>
      <x:c r="AD191" s="31" t="str">
        <x:f t="shared" si="48"/>
        <x:v>Q</x:v>
      </x:c>
      <x:c r="AE191" s="31" t="str">
        <x:f t="shared" si="42"/>
        <x:v>Xiaofeng</x:v>
      </x:c>
      <x:c r="AF191" s="31" cm="1">
        <x:f t="array" ref="AF191">SUM(--(" "=MID(AE191,_xlfn.SEQUENCE(1,LEN(AE191)),1)))+2</x:f>
        <x:v>2</x:v>
      </x:c>
      <x:c r="AG191" s="31" cm="1">
        <x:f t="array" ref="AG191">SUM(--($AG$9=MID(AC191,_xlfn.SEQUENCE(1,LEN(AC191)),1)))</x:f>
        <x:v>0</x:v>
      </x:c>
      <x:c r="AH191" s="31"/>
      <x:c r="AI191" s="31"/>
      <x:c r="AJ191" s="31"/>
      <x:c r="AK191" s="31"/>
      <x:c r="AL191" s="31" t="b">
        <x:f t="shared" si="43"/>
        <x:v>0</x:v>
      </x:c>
      <x:c r="AM191" s="31" t="b">
        <x:f>_xlfn.XLOOKUP(G191,'Birthday Case Assumptions'!$I$6:$I$371,'Birthday Case Assumptions'!$J$6:$J$371)="Yes"</x:f>
        <x:v>0</x:v>
      </x:c>
      <x:c r="AN191" s="31" t="b">
        <x:f t="shared" si="49"/>
        <x:v>0</x:v>
      </x:c>
      <x:c r="AO191" s="31">
        <x:f t="shared" si="50"/>
        <x:v>0</x:v>
      </x:c>
      <x:c r="AP191" s="31"/>
      <x:c r="AQ191" s="31"/>
      <x:c r="AR191" s="31"/>
      <x:c r="AS191" s="31"/>
      <x:c r="AT191" s="31"/>
      <x:c r="AU191" s="21">
        <x:v>45472</x:v>
      </x:c>
      <x:c r="AV191" s="31" t="str">
        <x:v>No</x:v>
      </x:c>
      <x:c r="AW191" s="31" cm="1">
        <x:f t="array" ref="AW191">IFERROR(_xlfn.XLOOKUP(AU191,_xlfn.ANCHORARRAY($M$11),_xlfn.ANCHORARRAY($N$11)),0)</x:f>
        <x:v>1</x:v>
      </x:c>
      <x:c r="AX191" s="31"/>
      <x:c r="AY191" s="31"/>
      <x:c r="AZ191" s="31"/>
      <x:c r="BA191" s="31"/>
      <x:c r="BB191" s="31"/>
    </x:row>
    <x:row r="192" spans="2:54" x14ac:dyDescent="0.35">
      <x:c r="B192" s="21">
        <x:v>37009</x:v>
      </x:c>
      <x:c r="C192" s="31">
        <x:f t="shared" si="37"/>
        <x:v>28</x:v>
      </x:c>
      <x:c r="D192" s="31">
        <x:f t="shared" si="38"/>
        <x:v>4</x:v>
      </x:c>
      <x:c r="E192" s="31">
        <x:f t="shared" si="39"/>
        <x:v>2001</x:v>
      </x:c>
      <x:c r="F192" s="31">
        <x:f t="shared" si="40"/>
        <x:v>7</x:v>
      </x:c>
      <x:c r="G192" s="21">
        <x:f t="shared" si="44"/>
        <x:v>45410</x:v>
      </x:c>
      <x:c r="H192" s="32">
        <x:f t="shared" si="45"/>
        <x:v>8283</x:v>
      </x:c>
      <x:c r="L192" s="25"/>
      <x:c r="M192" s="21">
        <x:v>45473</x:v>
      </x:c>
      <x:c r="N192" s="31">
        <x:v>5</x:v>
      </x:c>
      <x:c r="O192" s="31"/>
      <x:c r="P192" s="21">
        <x:v>45473</x:v>
      </x:c>
      <x:c r="Q192" s="31">
        <x:v>182</x:v>
      </x:c>
      <x:c r="R192" s="31"/>
      <x:c r="S192" s="31" t="str">
        <x:v>Xie Jianhua #13451590 3M</x:v>
      </x:c>
      <x:c r="T192" s="31" t="str" cm="1">
        <x:f t="array" ref="T192:U192">_xlfn.TEXTSPLIT(S192," #")</x:f>
        <x:v>Xie Jianhua</x:v>
      </x:c>
      <x:c r="U192" s="31" t="str">
        <x:v>13451590 3M</x:v>
      </x:c>
      <x:c r="V192" s="31" t="str">
        <x:f t="shared" si="46"/>
        <x:v>3M</x:v>
      </x:c>
      <x:c r="W192" s="31">
        <x:f t="shared" si="47"/>
        <x:v>13451590</x:v>
      </x:c>
      <x:c r="X192" s="31">
        <x:f t="shared" si="53"/>
        <x:v>0</x:v>
      </x:c>
      <x:c r="Y192" s="31"/>
      <x:c r="Z192" s="31"/>
      <x:c r="AA192" s="31"/>
      <x:c r="AB192" s="31"/>
      <x:c r="AC192" s="31" t="str">
        <x:f t="shared" si="41"/>
        <x:v>Xie</x:v>
      </x:c>
      <x:c r="AD192" s="31" t="str">
        <x:f t="shared" si="48"/>
        <x:v>X</x:v>
      </x:c>
      <x:c r="AE192" s="31" t="str">
        <x:f t="shared" si="42"/>
        <x:v>Jianhua</x:v>
      </x:c>
      <x:c r="AF192" s="31" cm="1">
        <x:f t="array" ref="AF192">SUM(--(" "=MID(AE192,_xlfn.SEQUENCE(1,LEN(AE192)),1)))+2</x:f>
        <x:v>2</x:v>
      </x:c>
      <x:c r="AG192" s="31" cm="1">
        <x:f t="array" ref="AG192">SUM(--($AG$9=MID(AC192,_xlfn.SEQUENCE(1,LEN(AC192)),1)))</x:f>
        <x:v>0</x:v>
      </x:c>
      <x:c r="AH192" s="31"/>
      <x:c r="AI192" s="31"/>
      <x:c r="AJ192" s="31"/>
      <x:c r="AK192" s="31"/>
      <x:c r="AL192" s="31" t="b">
        <x:f t="shared" si="43"/>
        <x:v>0</x:v>
      </x:c>
      <x:c r="AM192" s="31" t="b">
        <x:f>_xlfn.XLOOKUP(G192,'Birthday Case Assumptions'!$I$6:$I$371,'Birthday Case Assumptions'!$J$6:$J$371)="Yes"</x:f>
        <x:v>0</x:v>
      </x:c>
      <x:c r="AN192" s="31" t="b">
        <x:f t="shared" si="49"/>
        <x:v>0</x:v>
      </x:c>
      <x:c r="AO192" s="31">
        <x:f t="shared" si="50"/>
        <x:v>0</x:v>
      </x:c>
      <x:c r="AP192" s="31"/>
      <x:c r="AQ192" s="31"/>
      <x:c r="AR192" s="31"/>
      <x:c r="AS192" s="31"/>
      <x:c r="AT192" s="31"/>
      <x:c r="AU192" s="21">
        <x:v>45473</x:v>
      </x:c>
      <x:c r="AV192" s="31" t="str">
        <x:v>No</x:v>
      </x:c>
      <x:c r="AW192" s="31" cm="1">
        <x:f t="array" ref="AW192">IFERROR(_xlfn.XLOOKUP(AU192,_xlfn.ANCHORARRAY($M$11),_xlfn.ANCHORARRAY($N$11)),0)</x:f>
        <x:v>5</x:v>
      </x:c>
      <x:c r="AX192" s="31"/>
      <x:c r="AY192" s="31"/>
      <x:c r="AZ192" s="31"/>
      <x:c r="BA192" s="31"/>
      <x:c r="BB192" s="31"/>
    </x:row>
    <x:row r="193" spans="2:54" x14ac:dyDescent="0.35">
      <x:c r="B193" s="21">
        <x:v>37221</x:v>
      </x:c>
      <x:c r="C193" s="31">
        <x:f t="shared" si="37"/>
        <x:v>26</x:v>
      </x:c>
      <x:c r="D193" s="31">
        <x:f t="shared" si="38"/>
        <x:v>11</x:v>
      </x:c>
      <x:c r="E193" s="31">
        <x:f t="shared" si="39"/>
        <x:v>2001</x:v>
      </x:c>
      <x:c r="F193" s="31">
        <x:f t="shared" si="40"/>
        <x:v>2</x:v>
      </x:c>
      <x:c r="G193" s="21">
        <x:f t="shared" si="44"/>
        <x:v>45622</x:v>
      </x:c>
      <x:c r="H193" s="32">
        <x:f t="shared" si="45"/>
        <x:v>8071</x:v>
      </x:c>
      <x:c r="L193" s="25"/>
      <x:c r="M193" s="21">
        <x:v>45474</x:v>
      </x:c>
      <x:c r="N193" s="31">
        <x:v>3</x:v>
      </x:c>
      <x:c r="O193" s="31"/>
      <x:c r="P193" s="21">
        <x:v>45474</x:v>
      </x:c>
      <x:c r="Q193" s="31">
        <x:v>183</x:v>
      </x:c>
      <x:c r="R193" s="31"/>
      <x:c r="S193" s="31" t="str">
        <x:v>Elijah Young #13451593 1R</x:v>
      </x:c>
      <x:c r="T193" s="31" t="str" cm="1">
        <x:f t="array" ref="T193:U193">_xlfn.TEXTSPLIT(S193," #")</x:f>
        <x:v>Elijah Young</x:v>
      </x:c>
      <x:c r="U193" s="31" t="str">
        <x:v>13451593 1R</x:v>
      </x:c>
      <x:c r="V193" s="31" t="str">
        <x:f t="shared" si="46"/>
        <x:v>1R</x:v>
      </x:c>
      <x:c r="W193" s="31">
        <x:f t="shared" si="47"/>
        <x:v>13451593</x:v>
      </x:c>
      <x:c r="X193" s="31">
        <x:f t="shared" si="53"/>
        <x:v>0</x:v>
      </x:c>
      <x:c r="Y193" s="31"/>
      <x:c r="Z193" s="31"/>
      <x:c r="AA193" s="31"/>
      <x:c r="AB193" s="31"/>
      <x:c r="AC193" s="31" t="str">
        <x:f t="shared" si="41"/>
        <x:v>Elijah</x:v>
      </x:c>
      <x:c r="AD193" s="31" t="str">
        <x:f t="shared" si="48"/>
        <x:v>E</x:v>
      </x:c>
      <x:c r="AE193" s="31" t="str">
        <x:f t="shared" si="42"/>
        <x:v>Young</x:v>
      </x:c>
      <x:c r="AF193" s="31" cm="1">
        <x:f t="array" ref="AF193">SUM(--(" "=MID(AE193,_xlfn.SEQUENCE(1,LEN(AE193)),1)))+2</x:f>
        <x:v>2</x:v>
      </x:c>
      <x:c r="AG193" s="31" cm="1">
        <x:f t="array" ref="AG193">SUM(--($AG$9=MID(AC193,_xlfn.SEQUENCE(1,LEN(AC193)),1)))</x:f>
        <x:v>1</x:v>
      </x:c>
      <x:c r="AH193" s="31"/>
      <x:c r="AI193" s="31"/>
      <x:c r="AJ193" s="31"/>
      <x:c r="AK193" s="31"/>
      <x:c r="AL193" s="31" t="b">
        <x:f t="shared" si="43"/>
        <x:v>0</x:v>
      </x:c>
      <x:c r="AM193" s="31" t="b">
        <x:f>_xlfn.XLOOKUP(G193,'Birthday Case Assumptions'!$I$6:$I$371,'Birthday Case Assumptions'!$J$6:$J$371)="Yes"</x:f>
        <x:v>1</x:v>
      </x:c>
      <x:c r="AN193" s="31" t="b">
        <x:f t="shared" si="49"/>
        <x:v>0</x:v>
      </x:c>
      <x:c r="AO193" s="31">
        <x:f t="shared" si="50"/>
        <x:v>0</x:v>
      </x:c>
      <x:c r="AP193" s="31"/>
      <x:c r="AQ193" s="31"/>
      <x:c r="AR193" s="31"/>
      <x:c r="AS193" s="31"/>
      <x:c r="AT193" s="31"/>
      <x:c r="AU193" s="21">
        <x:v>45474</x:v>
      </x:c>
      <x:c r="AV193" s="31" t="str">
        <x:v>No</x:v>
      </x:c>
      <x:c r="AW193" s="31" cm="1">
        <x:f t="array" ref="AW193">IFERROR(_xlfn.XLOOKUP(AU193,_xlfn.ANCHORARRAY($M$11),_xlfn.ANCHORARRAY($N$11)),0)</x:f>
        <x:v>3</x:v>
      </x:c>
      <x:c r="AX193" s="31"/>
      <x:c r="AY193" s="31"/>
      <x:c r="AZ193" s="31"/>
      <x:c r="BA193" s="31"/>
      <x:c r="BB193" s="31"/>
    </x:row>
    <x:row r="194" spans="2:54" x14ac:dyDescent="0.35">
      <x:c r="B194" s="21">
        <x:v>37185</x:v>
      </x:c>
      <x:c r="C194" s="31">
        <x:f t="shared" si="37"/>
        <x:v>21</x:v>
      </x:c>
      <x:c r="D194" s="31">
        <x:f t="shared" si="38"/>
        <x:v>10</x:v>
      </x:c>
      <x:c r="E194" s="31">
        <x:f t="shared" si="39"/>
        <x:v>2001</x:v>
      </x:c>
      <x:c r="F194" s="31">
        <x:f t="shared" si="40"/>
        <x:v>1</x:v>
      </x:c>
      <x:c r="G194" s="21">
        <x:f t="shared" si="44"/>
        <x:v>45586</x:v>
      </x:c>
      <x:c r="H194" s="32">
        <x:f t="shared" si="45"/>
        <x:v>8107</x:v>
      </x:c>
      <x:c r="L194" s="25"/>
      <x:c r="M194" s="21">
        <x:v>45475</x:v>
      </x:c>
      <x:c r="N194" s="31">
        <x:v>5</x:v>
      </x:c>
      <x:c r="O194" s="31"/>
      <x:c r="P194" s="21">
        <x:v>45475</x:v>
      </x:c>
      <x:c r="Q194" s="31">
        <x:v>184</x:v>
      </x:c>
      <x:c r="R194" s="31"/>
      <x:c r="S194" s="31" t="str">
        <x:v>Li Zhiming #13451595 4W</x:v>
      </x:c>
      <x:c r="T194" s="31" t="str" cm="1">
        <x:f t="array" ref="T194:U194">_xlfn.TEXTSPLIT(S194," #")</x:f>
        <x:v>Li Zhiming</x:v>
      </x:c>
      <x:c r="U194" s="31" t="str">
        <x:v>13451595 4W</x:v>
      </x:c>
      <x:c r="V194" s="31" t="str">
        <x:f t="shared" si="46"/>
        <x:v>4W</x:v>
      </x:c>
      <x:c r="W194" s="31">
        <x:f t="shared" si="47"/>
        <x:v>13451595</x:v>
      </x:c>
      <x:c r="X194" s="31">
        <x:f t="shared" si="53"/>
        <x:v>0</x:v>
      </x:c>
      <x:c r="Y194" s="31"/>
      <x:c r="Z194" s="31"/>
      <x:c r="AA194" s="31"/>
      <x:c r="AB194" s="31"/>
      <x:c r="AC194" s="31" t="str">
        <x:f t="shared" si="41"/>
        <x:v>Li</x:v>
      </x:c>
      <x:c r="AD194" s="31" t="str">
        <x:f t="shared" si="48"/>
        <x:v>L</x:v>
      </x:c>
      <x:c r="AE194" s="31" t="str">
        <x:f t="shared" si="42"/>
        <x:v>Zhiming</x:v>
      </x:c>
      <x:c r="AF194" s="31" cm="1">
        <x:f t="array" ref="AF194">SUM(--(" "=MID(AE194,_xlfn.SEQUENCE(1,LEN(AE194)),1)))+2</x:f>
        <x:v>2</x:v>
      </x:c>
      <x:c r="AG194" s="31" cm="1">
        <x:f t="array" ref="AG194">SUM(--($AG$9=MID(AC194,_xlfn.SEQUENCE(1,LEN(AC194)),1)))</x:f>
        <x:v>0</x:v>
      </x:c>
      <x:c r="AH194" s="31"/>
      <x:c r="AI194" s="31"/>
      <x:c r="AJ194" s="31"/>
      <x:c r="AK194" s="31"/>
      <x:c r="AL194" s="31" t="b">
        <x:f t="shared" si="43"/>
        <x:v>1</x:v>
      </x:c>
      <x:c r="AM194" s="31" t="b">
        <x:f>_xlfn.XLOOKUP(G194,'Birthday Case Assumptions'!$I$6:$I$371,'Birthday Case Assumptions'!$J$6:$J$371)="Yes"</x:f>
        <x:v>1</x:v>
      </x:c>
      <x:c r="AN194" s="31" t="b">
        <x:f t="shared" si="49"/>
        <x:v>0</x:v>
      </x:c>
      <x:c r="AO194" s="31">
        <x:f t="shared" si="50"/>
        <x:v>0</x:v>
      </x:c>
      <x:c r="AP194" s="31"/>
      <x:c r="AQ194" s="31"/>
      <x:c r="AR194" s="31"/>
      <x:c r="AS194" s="31"/>
      <x:c r="AT194" s="31"/>
      <x:c r="AU194" s="21">
        <x:v>45475</x:v>
      </x:c>
      <x:c r="AV194" s="31" t="str">
        <x:v>No</x:v>
      </x:c>
      <x:c r="AW194" s="31" cm="1">
        <x:f t="array" ref="AW194">IFERROR(_xlfn.XLOOKUP(AU194,_xlfn.ANCHORARRAY($M$11),_xlfn.ANCHORARRAY($N$11)),0)</x:f>
        <x:v>5</x:v>
      </x:c>
      <x:c r="AX194" s="31"/>
      <x:c r="AY194" s="31"/>
      <x:c r="AZ194" s="31"/>
      <x:c r="BA194" s="31"/>
      <x:c r="BB194" s="31"/>
    </x:row>
    <x:row r="195" spans="2:54" x14ac:dyDescent="0.35">
      <x:c r="B195" s="21">
        <x:v>37549</x:v>
      </x:c>
      <x:c r="C195" s="31">
        <x:f t="shared" si="37"/>
        <x:v>20</x:v>
      </x:c>
      <x:c r="D195" s="31">
        <x:f t="shared" si="38"/>
        <x:v>10</x:v>
      </x:c>
      <x:c r="E195" s="31">
        <x:f t="shared" si="39"/>
        <x:v>2002</x:v>
      </x:c>
      <x:c r="F195" s="31">
        <x:f t="shared" si="40"/>
        <x:v>1</x:v>
      </x:c>
      <x:c r="G195" s="21">
        <x:f t="shared" si="44"/>
        <x:v>45585</x:v>
      </x:c>
      <x:c r="H195" s="32">
        <x:f t="shared" si="45"/>
        <x:v>7743</x:v>
      </x:c>
      <x:c r="L195" s="25"/>
      <x:c r="M195" s="21">
        <x:v>45476</x:v>
      </x:c>
      <x:c r="N195" s="31">
        <x:v>3</x:v>
      </x:c>
      <x:c r="O195" s="31"/>
      <x:c r="P195" s="21">
        <x:v>45476</x:v>
      </x:c>
      <x:c r="Q195" s="31">
        <x:v>185</x:v>
      </x:c>
      <x:c r="R195" s="31"/>
      <x:c r="S195" s="31" t="str">
        <x:v>Azhar Ahmad #13451596 2M</x:v>
      </x:c>
      <x:c r="T195" s="31" t="str" cm="1">
        <x:f t="array" ref="T195:U195">_xlfn.TEXTSPLIT(S195," #")</x:f>
        <x:v>Azhar Ahmad</x:v>
      </x:c>
      <x:c r="U195" s="31" t="str">
        <x:v>13451596 2M</x:v>
      </x:c>
      <x:c r="V195" s="31" t="str">
        <x:f t="shared" si="46"/>
        <x:v>2M</x:v>
      </x:c>
      <x:c r="W195" s="31">
        <x:f t="shared" si="47"/>
        <x:v>13451596</x:v>
      </x:c>
      <x:c r="X195" s="31">
        <x:f t="shared" si="53"/>
        <x:v>1</x:v>
      </x:c>
      <x:c r="Y195" s="31"/>
      <x:c r="Z195" s="31"/>
      <x:c r="AA195" s="31"/>
      <x:c r="AB195" s="31"/>
      <x:c r="AC195" s="31" t="str">
        <x:f t="shared" si="41"/>
        <x:v>Azhar</x:v>
      </x:c>
      <x:c r="AD195" s="31" t="str">
        <x:f t="shared" si="48"/>
        <x:v>A</x:v>
      </x:c>
      <x:c r="AE195" s="31" t="str">
        <x:f t="shared" si="42"/>
        <x:v>Ahmad</x:v>
      </x:c>
      <x:c r="AF195" s="31" cm="1">
        <x:f t="array" ref="AF195">SUM(--(" "=MID(AE195,_xlfn.SEQUENCE(1,LEN(AE195)),1)))+2</x:f>
        <x:v>2</x:v>
      </x:c>
      <x:c r="AG195" s="31" cm="1">
        <x:f t="array" ref="AG195">SUM(--($AG$9=MID(AC195,_xlfn.SEQUENCE(1,LEN(AC195)),1)))</x:f>
        <x:v>2</x:v>
      </x:c>
      <x:c r="AH195" s="31"/>
      <x:c r="AI195" s="31"/>
      <x:c r="AJ195" s="31"/>
      <x:c r="AK195" s="31"/>
      <x:c r="AL195" s="31" t="b">
        <x:f t="shared" si="43"/>
        <x:v>0</x:v>
      </x:c>
      <x:c r="AM195" s="31" t="b">
        <x:f>_xlfn.XLOOKUP(G195,'Birthday Case Assumptions'!$I$6:$I$371,'Birthday Case Assumptions'!$J$6:$J$371)="Yes"</x:f>
        <x:v>0</x:v>
      </x:c>
      <x:c r="AN195" s="31" t="b">
        <x:f t="shared" si="49"/>
        <x:v>0</x:v>
      </x:c>
      <x:c r="AO195" s="31">
        <x:f t="shared" si="50"/>
        <x:v>0</x:v>
      </x:c>
      <x:c r="AP195" s="31"/>
      <x:c r="AQ195" s="31"/>
      <x:c r="AR195" s="31"/>
      <x:c r="AS195" s="31"/>
      <x:c r="AT195" s="31"/>
      <x:c r="AU195" s="21">
        <x:v>45476</x:v>
      </x:c>
      <x:c r="AV195" s="31" t="str">
        <x:v>No</x:v>
      </x:c>
      <x:c r="AW195" s="31" cm="1">
        <x:f t="array" ref="AW195">IFERROR(_xlfn.XLOOKUP(AU195,_xlfn.ANCHORARRAY($M$11),_xlfn.ANCHORARRAY($N$11)),0)</x:f>
        <x:v>3</x:v>
      </x:c>
      <x:c r="AX195" s="31"/>
      <x:c r="AY195" s="31"/>
      <x:c r="AZ195" s="31"/>
      <x:c r="BA195" s="31"/>
      <x:c r="BB195" s="31"/>
    </x:row>
    <x:row r="196" spans="2:54" x14ac:dyDescent="0.35">
      <x:c r="B196" s="21">
        <x:v>37631</x:v>
      </x:c>
      <x:c r="C196" s="31">
        <x:f t="shared" si="37"/>
        <x:v>10</x:v>
      </x:c>
      <x:c r="D196" s="31">
        <x:f t="shared" si="38"/>
        <x:v>1</x:v>
      </x:c>
      <x:c r="E196" s="31">
        <x:f t="shared" si="39"/>
        <x:v>2003</x:v>
      </x:c>
      <x:c r="F196" s="31">
        <x:f t="shared" si="40"/>
        <x:v>6</x:v>
      </x:c>
      <x:c r="G196" s="21">
        <x:f t="shared" si="44"/>
        <x:v>45301</x:v>
      </x:c>
      <x:c r="H196" s="32">
        <x:f t="shared" si="45"/>
        <x:v>7661</x:v>
      </x:c>
      <x:c r="L196" s="25"/>
      <x:c r="M196" s="21">
        <x:v>45478</x:v>
      </x:c>
      <x:c r="N196" s="31">
        <x:v>1</x:v>
      </x:c>
      <x:c r="O196" s="31"/>
      <x:c r="P196" s="21">
        <x:v>45477</x:v>
      </x:c>
      <x:c r="Q196" s="31">
        <x:v>999</x:v>
      </x:c>
      <x:c r="R196" s="31"/>
      <x:c r="S196" s="31" t="str">
        <x:v>Doris Peterson #13451597 2T</x:v>
      </x:c>
      <x:c r="T196" s="31" t="str" cm="1">
        <x:f t="array" ref="T196:U196">_xlfn.TEXTSPLIT(S196," #")</x:f>
        <x:v>Doris Peterson</x:v>
      </x:c>
      <x:c r="U196" s="31" t="str">
        <x:v>13451597 2T</x:v>
      </x:c>
      <x:c r="V196" s="31" t="str">
        <x:f t="shared" si="46"/>
        <x:v>2T</x:v>
      </x:c>
      <x:c r="W196" s="31">
        <x:f t="shared" si="47"/>
        <x:v>13451597</x:v>
      </x:c>
      <x:c r="X196" s="31">
        <x:f t="shared" si="53"/>
        <x:v>2</x:v>
      </x:c>
      <x:c r="Y196" s="31"/>
      <x:c r="Z196" s="31"/>
      <x:c r="AA196" s="31"/>
      <x:c r="AB196" s="31"/>
      <x:c r="AC196" s="31" t="str">
        <x:f t="shared" si="41"/>
        <x:v>Doris</x:v>
      </x:c>
      <x:c r="AD196" s="31" t="str">
        <x:f t="shared" si="48"/>
        <x:v>D</x:v>
      </x:c>
      <x:c r="AE196" s="31" t="str">
        <x:f t="shared" si="42"/>
        <x:v>Peterson</x:v>
      </x:c>
      <x:c r="AF196" s="31" cm="1">
        <x:f t="array" ref="AF196">SUM(--(" "=MID(AE196,_xlfn.SEQUENCE(1,LEN(AE196)),1)))+2</x:f>
        <x:v>2</x:v>
      </x:c>
      <x:c r="AG196" s="31" cm="1">
        <x:f t="array" ref="AG196">SUM(--($AG$9=MID(AC196,_xlfn.SEQUENCE(1,LEN(AC196)),1)))</x:f>
        <x:v>0</x:v>
      </x:c>
      <x:c r="AH196" s="31"/>
      <x:c r="AI196" s="31"/>
      <x:c r="AJ196" s="31"/>
      <x:c r="AK196" s="31"/>
      <x:c r="AL196" s="31" t="b">
        <x:f t="shared" si="43"/>
        <x:v>0</x:v>
      </x:c>
      <x:c r="AM196" s="31" t="b">
        <x:f>_xlfn.XLOOKUP(G196,'Birthday Case Assumptions'!$I$6:$I$371,'Birthday Case Assumptions'!$J$6:$J$371)="Yes"</x:f>
        <x:v>1</x:v>
      </x:c>
      <x:c r="AN196" s="31" t="b">
        <x:f t="shared" si="49"/>
        <x:v>0</x:v>
      </x:c>
      <x:c r="AO196" s="31">
        <x:f t="shared" si="50"/>
        <x:v>0</x:v>
      </x:c>
      <x:c r="AP196" s="31"/>
      <x:c r="AQ196" s="31"/>
      <x:c r="AR196" s="31"/>
      <x:c r="AS196" s="31"/>
      <x:c r="AT196" s="31"/>
      <x:c r="AU196" s="21">
        <x:v>45477</x:v>
      </x:c>
      <x:c r="AV196" s="31" t="str">
        <x:v>No</x:v>
      </x:c>
      <x:c r="AW196" s="31" cm="1">
        <x:f t="array" ref="AW196">IFERROR(_xlfn.XLOOKUP(AU196,_xlfn.ANCHORARRAY($M$11),_xlfn.ANCHORARRAY($N$11)),0)</x:f>
        <x:v>0</x:v>
      </x:c>
      <x:c r="AX196" s="31"/>
      <x:c r="AY196" s="31"/>
      <x:c r="AZ196" s="31"/>
      <x:c r="BA196" s="31"/>
      <x:c r="BB196" s="31"/>
    </x:row>
    <x:row r="197" spans="2:54" x14ac:dyDescent="0.35">
      <x:c r="B197" s="21">
        <x:v>37740</x:v>
      </x:c>
      <x:c r="C197" s="31">
        <x:f t="shared" si="37"/>
        <x:v>29</x:v>
      </x:c>
      <x:c r="D197" s="31">
        <x:f t="shared" si="38"/>
        <x:v>4</x:v>
      </x:c>
      <x:c r="E197" s="31">
        <x:f t="shared" si="39"/>
        <x:v>2003</x:v>
      </x:c>
      <x:c r="F197" s="31">
        <x:f t="shared" si="40"/>
        <x:v>3</x:v>
      </x:c>
      <x:c r="G197" s="21">
        <x:f t="shared" si="44"/>
        <x:v>45411</x:v>
      </x:c>
      <x:c r="H197" s="32">
        <x:f t="shared" si="45"/>
        <x:v>7552</x:v>
      </x:c>
      <x:c r="L197" s="25"/>
      <x:c r="M197" s="21">
        <x:v>45479</x:v>
      </x:c>
      <x:c r="N197" s="31">
        <x:v>4</x:v>
      </x:c>
      <x:c r="O197" s="31"/>
      <x:c r="P197" s="21">
        <x:v>45478</x:v>
      </x:c>
      <x:c r="Q197" s="31">
        <x:v>186</x:v>
      </x:c>
      <x:c r="R197" s="31"/>
      <x:c r="S197" s="31" t="str">
        <x:v>Ann Price #13451599 2M</x:v>
      </x:c>
      <x:c r="T197" s="31" t="str" cm="1">
        <x:f t="array" ref="T197:U197">_xlfn.TEXTSPLIT(S197," #")</x:f>
        <x:v>Ann Price</x:v>
      </x:c>
      <x:c r="U197" s="31" t="str">
        <x:v>13451599 2M</x:v>
      </x:c>
      <x:c r="V197" s="31" t="str">
        <x:f t="shared" si="46"/>
        <x:v>2M</x:v>
      </x:c>
      <x:c r="W197" s="31">
        <x:f t="shared" si="47"/>
        <x:v>13451599</x:v>
      </x:c>
      <x:c r="X197" s="31">
        <x:f t="shared" si="53"/>
        <x:v>0</x:v>
      </x:c>
      <x:c r="Y197" s="31"/>
      <x:c r="Z197" s="31"/>
      <x:c r="AA197" s="31"/>
      <x:c r="AB197" s="31"/>
      <x:c r="AC197" s="31" t="str">
        <x:f t="shared" si="41"/>
        <x:v>Ann</x:v>
      </x:c>
      <x:c r="AD197" s="31" t="str">
        <x:f t="shared" si="48"/>
        <x:v>A</x:v>
      </x:c>
      <x:c r="AE197" s="31" t="str">
        <x:f t="shared" si="42"/>
        <x:v>Price</x:v>
      </x:c>
      <x:c r="AF197" s="31" cm="1">
        <x:f t="array" ref="AF197">SUM(--(" "=MID(AE197,_xlfn.SEQUENCE(1,LEN(AE197)),1)))+2</x:f>
        <x:v>2</x:v>
      </x:c>
      <x:c r="AG197" s="31" cm="1">
        <x:f t="array" ref="AG197">SUM(--($AG$9=MID(AC197,_xlfn.SEQUENCE(1,LEN(AC197)),1)))</x:f>
        <x:v>1</x:v>
      </x:c>
      <x:c r="AH197" s="31"/>
      <x:c r="AI197" s="31"/>
      <x:c r="AJ197" s="31"/>
      <x:c r="AK197" s="31"/>
      <x:c r="AL197" s="31" t="b">
        <x:f t="shared" si="43"/>
        <x:v>1</x:v>
      </x:c>
      <x:c r="AM197" s="31" t="b">
        <x:f>_xlfn.XLOOKUP(G197,'Birthday Case Assumptions'!$I$6:$I$371,'Birthday Case Assumptions'!$J$6:$J$371)="Yes"</x:f>
        <x:v>1</x:v>
      </x:c>
      <x:c r="AN197" s="31" t="b">
        <x:f t="shared" si="49"/>
        <x:v>0</x:v>
      </x:c>
      <x:c r="AO197" s="31">
        <x:f t="shared" si="50"/>
        <x:v>0</x:v>
      </x:c>
      <x:c r="AP197" s="31"/>
      <x:c r="AQ197" s="31"/>
      <x:c r="AR197" s="31"/>
      <x:c r="AS197" s="31"/>
      <x:c r="AT197" s="31"/>
      <x:c r="AU197" s="21">
        <x:v>45478</x:v>
      </x:c>
      <x:c r="AV197" s="31" t="str">
        <x:v>No</x:v>
      </x:c>
      <x:c r="AW197" s="31" cm="1">
        <x:f t="array" ref="AW197">IFERROR(_xlfn.XLOOKUP(AU197,_xlfn.ANCHORARRAY($M$11),_xlfn.ANCHORARRAY($N$11)),0)</x:f>
        <x:v>1</x:v>
      </x:c>
      <x:c r="AX197" s="31"/>
      <x:c r="AY197" s="31"/>
      <x:c r="AZ197" s="31"/>
      <x:c r="BA197" s="31"/>
      <x:c r="BB197" s="31"/>
    </x:row>
    <x:row r="198" spans="2:54" x14ac:dyDescent="0.35">
      <x:c r="B198" s="21">
        <x:v>38257</x:v>
      </x:c>
      <x:c r="C198" s="31">
        <x:f t="shared" si="37"/>
        <x:v>27</x:v>
      </x:c>
      <x:c r="D198" s="31">
        <x:f t="shared" si="38"/>
        <x:v>9</x:v>
      </x:c>
      <x:c r="E198" s="31">
        <x:f t="shared" si="39"/>
        <x:v>2004</x:v>
      </x:c>
      <x:c r="F198" s="31">
        <x:f t="shared" si="40"/>
        <x:v>2</x:v>
      </x:c>
      <x:c r="G198" s="21">
        <x:f t="shared" si="44"/>
        <x:v>45562</x:v>
      </x:c>
      <x:c r="H198" s="32">
        <x:f t="shared" si="45"/>
        <x:v>7035</x:v>
      </x:c>
      <x:c r="L198" s="25"/>
      <x:c r="M198" s="21">
        <x:v>45480</x:v>
      </x:c>
      <x:c r="N198" s="31">
        <x:v>4</x:v>
      </x:c>
      <x:c r="O198" s="31"/>
      <x:c r="P198" s="21">
        <x:v>45479</x:v>
      </x:c>
      <x:c r="Q198" s="31">
        <x:v>187</x:v>
      </x:c>
      <x:c r="R198" s="31"/>
      <x:c r="S198" s="31" t="str">
        <x:v>Beverly James #13451601 2W</x:v>
      </x:c>
      <x:c r="T198" s="31" t="str" cm="1">
        <x:f t="array" ref="T198:U198">_xlfn.TEXTSPLIT(S198," #")</x:f>
        <x:v>Beverly James</x:v>
      </x:c>
      <x:c r="U198" s="31" t="str">
        <x:v>13451601 2W</x:v>
      </x:c>
      <x:c r="V198" s="31" t="str">
        <x:f t="shared" si="46"/>
        <x:v>2W</x:v>
      </x:c>
      <x:c r="W198" s="31">
        <x:f t="shared" si="47"/>
        <x:v>13451601</x:v>
      </x:c>
      <x:c r="X198" s="31">
        <x:f t="shared" si="53"/>
        <x:v>0</x:v>
      </x:c>
      <x:c r="Y198" s="31"/>
      <x:c r="Z198" s="31"/>
      <x:c r="AA198" s="31"/>
      <x:c r="AB198" s="31"/>
      <x:c r="AC198" s="31" t="str">
        <x:f t="shared" si="41"/>
        <x:v>Beverly</x:v>
      </x:c>
      <x:c r="AD198" s="31" t="str">
        <x:f t="shared" si="48"/>
        <x:v>B</x:v>
      </x:c>
      <x:c r="AE198" s="31" t="str">
        <x:f t="shared" si="42"/>
        <x:v>James</x:v>
      </x:c>
      <x:c r="AF198" s="31" cm="1">
        <x:f t="array" ref="AF198">SUM(--(" "=MID(AE198,_xlfn.SEQUENCE(1,LEN(AE198)),1)))+2</x:f>
        <x:v>2</x:v>
      </x:c>
      <x:c r="AG198" s="31" cm="1">
        <x:f t="array" ref="AG198">SUM(--($AG$9=MID(AC198,_xlfn.SEQUENCE(1,LEN(AC198)),1)))</x:f>
        <x:v>0</x:v>
      </x:c>
      <x:c r="AH198" s="31"/>
      <x:c r="AI198" s="31"/>
      <x:c r="AJ198" s="31"/>
      <x:c r="AK198" s="31"/>
      <x:c r="AL198" s="31" t="b">
        <x:f t="shared" si="43"/>
        <x:v>0</x:v>
      </x:c>
      <x:c r="AM198" s="31" t="b">
        <x:f>_xlfn.XLOOKUP(G198,'Birthday Case Assumptions'!$I$6:$I$371,'Birthday Case Assumptions'!$J$6:$J$371)="Yes"</x:f>
        <x:v>1</x:v>
      </x:c>
      <x:c r="AN198" s="31" t="b">
        <x:f t="shared" si="49"/>
        <x:v>0</x:v>
      </x:c>
      <x:c r="AO198" s="31">
        <x:f t="shared" si="50"/>
        <x:v>0</x:v>
      </x:c>
      <x:c r="AP198" s="31"/>
      <x:c r="AQ198" s="31"/>
      <x:c r="AR198" s="31"/>
      <x:c r="AS198" s="31"/>
      <x:c r="AT198" s="31"/>
      <x:c r="AU198" s="21">
        <x:v>45479</x:v>
      </x:c>
      <x:c r="AV198" s="31" t="str">
        <x:v>No</x:v>
      </x:c>
      <x:c r="AW198" s="31" cm="1">
        <x:f t="array" ref="AW198">IFERROR(_xlfn.XLOOKUP(AU198,_xlfn.ANCHORARRAY($M$11),_xlfn.ANCHORARRAY($N$11)),0)</x:f>
        <x:v>4</x:v>
      </x:c>
      <x:c r="AX198" s="31"/>
      <x:c r="AY198" s="31"/>
      <x:c r="AZ198" s="31"/>
      <x:c r="BA198" s="31"/>
      <x:c r="BB198" s="31"/>
    </x:row>
    <x:row r="199" spans="2:54" x14ac:dyDescent="0.35">
      <x:c r="B199" s="21">
        <x:v>37767</x:v>
      </x:c>
      <x:c r="C199" s="31">
        <x:f t="shared" si="37"/>
        <x:v>26</x:v>
      </x:c>
      <x:c r="D199" s="31">
        <x:f t="shared" si="38"/>
        <x:v>5</x:v>
      </x:c>
      <x:c r="E199" s="31">
        <x:f t="shared" si="39"/>
        <x:v>2003</x:v>
      </x:c>
      <x:c r="F199" s="31">
        <x:f t="shared" si="40"/>
        <x:v>2</x:v>
      </x:c>
      <x:c r="G199" s="21">
        <x:f t="shared" si="44"/>
        <x:v>45438</x:v>
      </x:c>
      <x:c r="H199" s="32">
        <x:f t="shared" si="45"/>
        <x:v>7525</x:v>
      </x:c>
      <x:c r="L199" s="25"/>
      <x:c r="M199" s="21">
        <x:v>45481</x:v>
      </x:c>
      <x:c r="N199" s="31">
        <x:v>4</x:v>
      </x:c>
      <x:c r="O199" s="31"/>
      <x:c r="P199" s="21">
        <x:v>45480</x:v>
      </x:c>
      <x:c r="Q199" s="31">
        <x:v>188</x:v>
      </x:c>
      <x:c r="R199" s="31"/>
      <x:c r="S199" s="31" t="str">
        <x:v>Grace Ward #13451603 2W</x:v>
      </x:c>
      <x:c r="T199" s="31" t="str" cm="1">
        <x:f t="array" ref="T199:U199">_xlfn.TEXTSPLIT(S199," #")</x:f>
        <x:v>Grace Ward</x:v>
      </x:c>
      <x:c r="U199" s="31" t="str">
        <x:v>13451603 2W</x:v>
      </x:c>
      <x:c r="V199" s="31" t="str">
        <x:f t="shared" si="46"/>
        <x:v>2W</x:v>
      </x:c>
      <x:c r="W199" s="31">
        <x:f t="shared" si="47"/>
        <x:v>13451603</x:v>
      </x:c>
      <x:c r="X199" s="31">
        <x:f t="shared" si="53"/>
        <x:v>0</x:v>
      </x:c>
      <x:c r="Y199" s="31"/>
      <x:c r="Z199" s="31"/>
      <x:c r="AA199" s="31"/>
      <x:c r="AB199" s="31"/>
      <x:c r="AC199" s="31" t="str">
        <x:f t="shared" si="41"/>
        <x:v>Grace</x:v>
      </x:c>
      <x:c r="AD199" s="31" t="str">
        <x:f t="shared" si="48"/>
        <x:v>G</x:v>
      </x:c>
      <x:c r="AE199" s="31" t="str">
        <x:f t="shared" si="42"/>
        <x:v>Ward</x:v>
      </x:c>
      <x:c r="AF199" s="31" cm="1">
        <x:f t="array" ref="AF199">SUM(--(" "=MID(AE199,_xlfn.SEQUENCE(1,LEN(AE199)),1)))+2</x:f>
        <x:v>2</x:v>
      </x:c>
      <x:c r="AG199" s="31" cm="1">
        <x:f t="array" ref="AG199">SUM(--($AG$9=MID(AC199,_xlfn.SEQUENCE(1,LEN(AC199)),1)))</x:f>
        <x:v>1</x:v>
      </x:c>
      <x:c r="AH199" s="31"/>
      <x:c r="AI199" s="31"/>
      <x:c r="AJ199" s="31"/>
      <x:c r="AK199" s="31"/>
      <x:c r="AL199" s="31" t="b">
        <x:f t="shared" si="43"/>
        <x:v>0</x:v>
      </x:c>
      <x:c r="AM199" s="31" t="b">
        <x:f>_xlfn.XLOOKUP(G199,'Birthday Case Assumptions'!$I$6:$I$371,'Birthday Case Assumptions'!$J$6:$J$371)="Yes"</x:f>
        <x:v>0</x:v>
      </x:c>
      <x:c r="AN199" s="31" t="b">
        <x:f t="shared" si="49"/>
        <x:v>0</x:v>
      </x:c>
      <x:c r="AO199" s="31">
        <x:f t="shared" si="50"/>
        <x:v>0</x:v>
      </x:c>
      <x:c r="AP199" s="31"/>
      <x:c r="AQ199" s="31"/>
      <x:c r="AR199" s="31"/>
      <x:c r="AS199" s="31"/>
      <x:c r="AT199" s="31"/>
      <x:c r="AU199" s="21">
        <x:v>45480</x:v>
      </x:c>
      <x:c r="AV199" s="31" t="str">
        <x:v>No</x:v>
      </x:c>
      <x:c r="AW199" s="31" cm="1">
        <x:f t="array" ref="AW199">IFERROR(_xlfn.XLOOKUP(AU199,_xlfn.ANCHORARRAY($M$11),_xlfn.ANCHORARRAY($N$11)),0)</x:f>
        <x:v>4</x:v>
      </x:c>
      <x:c r="AX199" s="31"/>
      <x:c r="AY199" s="31"/>
      <x:c r="AZ199" s="31"/>
      <x:c r="BA199" s="31"/>
      <x:c r="BB199" s="31"/>
    </x:row>
    <x:row r="200" spans="2:54" x14ac:dyDescent="0.35">
      <x:c r="B200" s="21">
        <x:v>37442</x:v>
      </x:c>
      <x:c r="C200" s="31">
        <x:f t="shared" si="37"/>
        <x:v>5</x:v>
      </x:c>
      <x:c r="D200" s="31">
        <x:f t="shared" si="38"/>
        <x:v>7</x:v>
      </x:c>
      <x:c r="E200" s="31">
        <x:f t="shared" si="39"/>
        <x:v>2002</x:v>
      </x:c>
      <x:c r="F200" s="31">
        <x:f t="shared" si="40"/>
        <x:v>6</x:v>
      </x:c>
      <x:c r="G200" s="21">
        <x:f t="shared" si="44"/>
        <x:v>45478</x:v>
      </x:c>
      <x:c r="H200" s="32">
        <x:f t="shared" si="45"/>
        <x:v>7850</x:v>
      </x:c>
      <x:c r="L200" s="25"/>
      <x:c r="M200" s="21">
        <x:v>45482</x:v>
      </x:c>
      <x:c r="N200" s="31">
        <x:v>4</x:v>
      </x:c>
      <x:c r="O200" s="31"/>
      <x:c r="P200" s="21">
        <x:v>45481</x:v>
      </x:c>
      <x:c r="Q200" s="31">
        <x:v>189</x:v>
      </x:c>
      <x:c r="R200" s="31"/>
      <x:c r="S200" s="31" t="str">
        <x:v>Zhao Xiaomei #13451605 1T</x:v>
      </x:c>
      <x:c r="T200" s="31" t="str" cm="1">
        <x:f t="array" ref="T200:U200">_xlfn.TEXTSPLIT(S200," #")</x:f>
        <x:v>Zhao Xiaomei</x:v>
      </x:c>
      <x:c r="U200" s="31" t="str">
        <x:v>13451605 1T</x:v>
      </x:c>
      <x:c r="V200" s="31" t="str">
        <x:f t="shared" si="46"/>
        <x:v>1T</x:v>
      </x:c>
      <x:c r="W200" s="31">
        <x:f t="shared" si="47"/>
        <x:v>13451605</x:v>
      </x:c>
      <x:c r="X200" s="31">
        <x:f t="shared" si="53"/>
        <x:v>0</x:v>
      </x:c>
      <x:c r="Y200" s="31"/>
      <x:c r="Z200" s="31"/>
      <x:c r="AA200" s="31"/>
      <x:c r="AB200" s="31"/>
      <x:c r="AC200" s="31" t="str">
        <x:f t="shared" si="41"/>
        <x:v>Zhao</x:v>
      </x:c>
      <x:c r="AD200" s="31" t="str">
        <x:f t="shared" si="48"/>
        <x:v>Z</x:v>
      </x:c>
      <x:c r="AE200" s="31" t="str">
        <x:f t="shared" si="42"/>
        <x:v>Xiaomei</x:v>
      </x:c>
      <x:c r="AF200" s="31" cm="1">
        <x:f t="array" ref="AF200">SUM(--(" "=MID(AE200,_xlfn.SEQUENCE(1,LEN(AE200)),1)))+2</x:f>
        <x:v>2</x:v>
      </x:c>
      <x:c r="AG200" s="31" cm="1">
        <x:f t="array" ref="AG200">SUM(--($AG$9=MID(AC200,_xlfn.SEQUENCE(1,LEN(AC200)),1)))</x:f>
        <x:v>1</x:v>
      </x:c>
      <x:c r="AH200" s="31"/>
      <x:c r="AI200" s="31"/>
      <x:c r="AJ200" s="31"/>
      <x:c r="AK200" s="31"/>
      <x:c r="AL200" s="31" t="b">
        <x:f t="shared" si="43"/>
        <x:v>0</x:v>
      </x:c>
      <x:c r="AM200" s="31" t="b">
        <x:f>_xlfn.XLOOKUP(G200,'Birthday Case Assumptions'!$I$6:$I$371,'Birthday Case Assumptions'!$J$6:$J$371)="Yes"</x:f>
        <x:v>0</x:v>
      </x:c>
      <x:c r="AN200" s="31" t="b">
        <x:f t="shared" si="49"/>
        <x:v>0</x:v>
      </x:c>
      <x:c r="AO200" s="31">
        <x:f t="shared" si="50"/>
        <x:v>0</x:v>
      </x:c>
      <x:c r="AP200" s="31"/>
      <x:c r="AQ200" s="31"/>
      <x:c r="AR200" s="31"/>
      <x:c r="AS200" s="31"/>
      <x:c r="AT200" s="31"/>
      <x:c r="AU200" s="21">
        <x:v>45481</x:v>
      </x:c>
      <x:c r="AV200" s="31" t="str">
        <x:v>No</x:v>
      </x:c>
      <x:c r="AW200" s="31" cm="1">
        <x:f t="array" ref="AW200">IFERROR(_xlfn.XLOOKUP(AU200,_xlfn.ANCHORARRAY($M$11),_xlfn.ANCHORARRAY($N$11)),0)</x:f>
        <x:v>4</x:v>
      </x:c>
      <x:c r="AX200" s="31"/>
      <x:c r="AY200" s="31"/>
      <x:c r="AZ200" s="31"/>
      <x:c r="BA200" s="31"/>
      <x:c r="BB200" s="31"/>
    </x:row>
    <x:row r="201" spans="2:54" x14ac:dyDescent="0.35">
      <x:c r="B201" s="21">
        <x:v>37937</x:v>
      </x:c>
      <x:c r="C201" s="31">
        <x:f t="shared" si="37"/>
        <x:v>12</x:v>
      </x:c>
      <x:c r="D201" s="31">
        <x:f t="shared" si="38"/>
        <x:v>11</x:v>
      </x:c>
      <x:c r="E201" s="31">
        <x:f t="shared" si="39"/>
        <x:v>2003</x:v>
      </x:c>
      <x:c r="F201" s="31">
        <x:f t="shared" si="40"/>
        <x:v>4</x:v>
      </x:c>
      <x:c r="G201" s="21">
        <x:f t="shared" si="44"/>
        <x:v>45608</x:v>
      </x:c>
      <x:c r="H201" s="32">
        <x:f t="shared" si="45"/>
        <x:v>7355</x:v>
      </x:c>
      <x:c r="L201" s="25"/>
      <x:c r="M201" s="21">
        <x:v>45483</x:v>
      </x:c>
      <x:c r="N201" s="31">
        <x:v>4</x:v>
      </x:c>
      <x:c r="O201" s="31"/>
      <x:c r="P201" s="21">
        <x:v>45482</x:v>
      </x:c>
      <x:c r="Q201" s="31">
        <x:v>190</x:v>
      </x:c>
      <x:c r="R201" s="31"/>
      <x:c r="S201" s="31" t="str">
        <x:v>Zhu Min #13451606 3W</x:v>
      </x:c>
      <x:c r="T201" s="31" t="str" cm="1">
        <x:f t="array" ref="T201:U201">_xlfn.TEXTSPLIT(S201," #")</x:f>
        <x:v>Zhu Min</x:v>
      </x:c>
      <x:c r="U201" s="31" t="str">
        <x:v>13451606 3W</x:v>
      </x:c>
      <x:c r="V201" s="31" t="str">
        <x:f t="shared" si="46"/>
        <x:v>3W</x:v>
      </x:c>
      <x:c r="W201" s="31">
        <x:f t="shared" si="47"/>
        <x:v>13451606</x:v>
      </x:c>
      <x:c r="X201" s="31">
        <x:f t="shared" si="53"/>
        <x:v>1</x:v>
      </x:c>
      <x:c r="Y201" s="31"/>
      <x:c r="Z201" s="31"/>
      <x:c r="AA201" s="31"/>
      <x:c r="AB201" s="31"/>
      <x:c r="AC201" s="31" t="str">
        <x:f t="shared" si="41"/>
        <x:v>Zhu</x:v>
      </x:c>
      <x:c r="AD201" s="31" t="str">
        <x:f t="shared" si="48"/>
        <x:v>Z</x:v>
      </x:c>
      <x:c r="AE201" s="31" t="str">
        <x:f t="shared" si="42"/>
        <x:v>Min</x:v>
      </x:c>
      <x:c r="AF201" s="31" cm="1">
        <x:f t="array" ref="AF201">SUM(--(" "=MID(AE201,_xlfn.SEQUENCE(1,LEN(AE201)),1)))+2</x:f>
        <x:v>2</x:v>
      </x:c>
      <x:c r="AG201" s="31" cm="1">
        <x:f t="array" ref="AG201">SUM(--($AG$9=MID(AC201,_xlfn.SEQUENCE(1,LEN(AC201)),1)))</x:f>
        <x:v>0</x:v>
      </x:c>
      <x:c r="AH201" s="31"/>
      <x:c r="AI201" s="31"/>
      <x:c r="AJ201" s="31"/>
      <x:c r="AK201" s="31"/>
      <x:c r="AL201" s="31" t="b">
        <x:f t="shared" si="43"/>
        <x:v>0</x:v>
      </x:c>
      <x:c r="AM201" s="31" t="b">
        <x:f>_xlfn.XLOOKUP(G201,'Birthday Case Assumptions'!$I$6:$I$371,'Birthday Case Assumptions'!$J$6:$J$371)="Yes"</x:f>
        <x:v>1</x:v>
      </x:c>
      <x:c r="AN201" s="31" t="b">
        <x:f t="shared" si="49"/>
        <x:v>0</x:v>
      </x:c>
      <x:c r="AO201" s="31">
        <x:f t="shared" si="50"/>
        <x:v>0</x:v>
      </x:c>
      <x:c r="AP201" s="31"/>
      <x:c r="AQ201" s="31"/>
      <x:c r="AR201" s="31"/>
      <x:c r="AS201" s="31"/>
      <x:c r="AT201" s="31"/>
      <x:c r="AU201" s="21">
        <x:v>45482</x:v>
      </x:c>
      <x:c r="AV201" s="31" t="str">
        <x:v>No</x:v>
      </x:c>
      <x:c r="AW201" s="31" cm="1">
        <x:f t="array" ref="AW201">IFERROR(_xlfn.XLOOKUP(AU201,_xlfn.ANCHORARRAY($M$11),_xlfn.ANCHORARRAY($N$11)),0)</x:f>
        <x:v>4</x:v>
      </x:c>
      <x:c r="AX201" s="31"/>
      <x:c r="AY201" s="31"/>
      <x:c r="AZ201" s="31"/>
      <x:c r="BA201" s="31"/>
      <x:c r="BB201" s="31"/>
    </x:row>
    <x:row r="202" spans="2:54" x14ac:dyDescent="0.35">
      <x:c r="B202" s="21">
        <x:v>38235</x:v>
      </x:c>
      <x:c r="C202" s="31">
        <x:f t="shared" si="37"/>
        <x:v>5</x:v>
      </x:c>
      <x:c r="D202" s="31">
        <x:f t="shared" si="38"/>
        <x:v>9</x:v>
      </x:c>
      <x:c r="E202" s="31">
        <x:f t="shared" si="39"/>
        <x:v>2004</x:v>
      </x:c>
      <x:c r="F202" s="31">
        <x:f t="shared" si="40"/>
        <x:v>1</x:v>
      </x:c>
      <x:c r="G202" s="21">
        <x:f t="shared" si="44"/>
        <x:v>45540</x:v>
      </x:c>
      <x:c r="H202" s="32">
        <x:f t="shared" si="45"/>
        <x:v>7057</x:v>
      </x:c>
      <x:c r="L202" s="25"/>
      <x:c r="M202" s="21">
        <x:v>45484</x:v>
      </x:c>
      <x:c r="N202" s="31">
        <x:v>3</x:v>
      </x:c>
      <x:c r="O202" s="31"/>
      <x:c r="P202" s="21">
        <x:v>45483</x:v>
      </x:c>
      <x:c r="Q202" s="31">
        <x:v>191</x:v>
      </x:c>
      <x:c r="R202" s="31"/>
      <x:c r="S202" s="31" t="str">
        <x:v>Naeem Saad #13451608 1M</x:v>
      </x:c>
      <x:c r="T202" s="31" t="str" cm="1">
        <x:f t="array" ref="T202:U202">_xlfn.TEXTSPLIT(S202," #")</x:f>
        <x:v>Naeem Saad</x:v>
      </x:c>
      <x:c r="U202" s="31" t="str">
        <x:v>13451608 1M</x:v>
      </x:c>
      <x:c r="V202" s="31" t="str">
        <x:f t="shared" si="46"/>
        <x:v>1M</x:v>
      </x:c>
      <x:c r="W202" s="31">
        <x:f t="shared" si="47"/>
        <x:v>13451608</x:v>
      </x:c>
      <x:c r="X202" s="31">
        <x:f t="shared" si="53"/>
        <x:v>0</x:v>
      </x:c>
      <x:c r="Y202" s="31"/>
      <x:c r="Z202" s="31"/>
      <x:c r="AA202" s="31"/>
      <x:c r="AB202" s="31"/>
      <x:c r="AC202" s="31" t="str">
        <x:f t="shared" si="41"/>
        <x:v>Naeem</x:v>
      </x:c>
      <x:c r="AD202" s="31" t="str">
        <x:f t="shared" si="48"/>
        <x:v>N</x:v>
      </x:c>
      <x:c r="AE202" s="31" t="str">
        <x:f t="shared" si="42"/>
        <x:v>Saad</x:v>
      </x:c>
      <x:c r="AF202" s="31" cm="1">
        <x:f t="array" ref="AF202">SUM(--(" "=MID(AE202,_xlfn.SEQUENCE(1,LEN(AE202)),1)))+2</x:f>
        <x:v>2</x:v>
      </x:c>
      <x:c r="AG202" s="31" cm="1">
        <x:f t="array" ref="AG202">SUM(--($AG$9=MID(AC202,_xlfn.SEQUENCE(1,LEN(AC202)),1)))</x:f>
        <x:v>1</x:v>
      </x:c>
      <x:c r="AH202" s="31"/>
      <x:c r="AI202" s="31"/>
      <x:c r="AJ202" s="31"/>
      <x:c r="AK202" s="31"/>
      <x:c r="AL202" s="31" t="b">
        <x:f t="shared" si="43"/>
        <x:v>0</x:v>
      </x:c>
      <x:c r="AM202" s="31" t="b">
        <x:f>_xlfn.XLOOKUP(G202,'Birthday Case Assumptions'!$I$6:$I$371,'Birthday Case Assumptions'!$J$6:$J$371)="Yes"</x:f>
        <x:v>1</x:v>
      </x:c>
      <x:c r="AN202" s="31" t="b">
        <x:f t="shared" si="49"/>
        <x:v>1</x:v>
      </x:c>
      <x:c r="AO202" s="31">
        <x:f t="shared" si="50"/>
        <x:v>0</x:v>
      </x:c>
      <x:c r="AP202" s="31"/>
      <x:c r="AQ202" s="31"/>
      <x:c r="AR202" s="31"/>
      <x:c r="AS202" s="31"/>
      <x:c r="AT202" s="31"/>
      <x:c r="AU202" s="21">
        <x:v>45483</x:v>
      </x:c>
      <x:c r="AV202" s="31" t="str">
        <x:v>No</x:v>
      </x:c>
      <x:c r="AW202" s="31" cm="1">
        <x:f t="array" ref="AW202">IFERROR(_xlfn.XLOOKUP(AU202,_xlfn.ANCHORARRAY($M$11),_xlfn.ANCHORARRAY($N$11)),0)</x:f>
        <x:v>4</x:v>
      </x:c>
      <x:c r="AX202" s="31"/>
      <x:c r="AY202" s="31"/>
      <x:c r="AZ202" s="31"/>
      <x:c r="BA202" s="31"/>
      <x:c r="BB202" s="31"/>
    </x:row>
    <x:row r="203" spans="2:54" x14ac:dyDescent="0.35">
      <x:c r="B203" s="21">
        <x:v>37730</x:v>
      </x:c>
      <x:c r="C203" s="31">
        <x:f t="shared" ref="C203:C266" si="55">DAY(B203)</x:f>
        <x:v>19</x:v>
      </x:c>
      <x:c r="D203" s="31">
        <x:f t="shared" ref="D203:D266" si="56">MONTH(B203)</x:f>
        <x:v>4</x:v>
      </x:c>
      <x:c r="E203" s="31">
        <x:f t="shared" ref="E203:E266" si="57">YEAR(B203)</x:f>
        <x:v>2003</x:v>
      </x:c>
      <x:c r="F203" s="31">
        <x:f t="shared" ref="F203:F266" si="58">WEEKDAY(B203)</x:f>
        <x:v>7</x:v>
      </x:c>
      <x:c r="G203" s="21">
        <x:f t="shared" si="44"/>
        <x:v>45401</x:v>
      </x:c>
      <x:c r="H203" s="32">
        <x:f t="shared" si="45"/>
        <x:v>7562</x:v>
      </x:c>
      <x:c r="L203" s="25"/>
      <x:c r="M203" s="21">
        <x:v>45485</x:v>
      </x:c>
      <x:c r="N203" s="31">
        <x:v>2</x:v>
      </x:c>
      <x:c r="O203" s="31"/>
      <x:c r="P203" s="21">
        <x:v>45484</x:v>
      </x:c>
      <x:c r="Q203" s="31">
        <x:v>192</x:v>
      </x:c>
      <x:c r="R203" s="31"/>
      <x:c r="S203" s="31" t="str">
        <x:v>Ge Xiaomei #13451611 4W</x:v>
      </x:c>
      <x:c r="T203" s="31" t="str" cm="1">
        <x:f t="array" ref="T203:U203">_xlfn.TEXTSPLIT(S203," #")</x:f>
        <x:v>Ge Xiaomei</x:v>
      </x:c>
      <x:c r="U203" s="31" t="str">
        <x:v>13451611 4W</x:v>
      </x:c>
      <x:c r="V203" s="31" t="str">
        <x:f t="shared" si="46"/>
        <x:v>4W</x:v>
      </x:c>
      <x:c r="W203" s="31">
        <x:f t="shared" si="47"/>
        <x:v>13451611</x:v>
      </x:c>
      <x:c r="X203" s="31">
        <x:f t="shared" si="53"/>
        <x:v>0</x:v>
      </x:c>
      <x:c r="Y203" s="31"/>
      <x:c r="Z203" s="31"/>
      <x:c r="AA203" s="31"/>
      <x:c r="AB203" s="31"/>
      <x:c r="AC203" s="31" t="str">
        <x:f t="shared" ref="AC203:AC266" si="59">_xlfn.TEXTBEFORE(T203, " ")</x:f>
        <x:v>Ge</x:v>
      </x:c>
      <x:c r="AD203" s="31" t="str">
        <x:f t="shared" si="48"/>
        <x:v>G</x:v>
      </x:c>
      <x:c r="AE203" s="31" t="str">
        <x:f t="shared" ref="AE203:AE266" si="60">TRIM(SUBSTITUTE(T203,AC203,""))</x:f>
        <x:v>Xiaomei</x:v>
      </x:c>
      <x:c r="AF203" s="31" cm="1">
        <x:f t="array" ref="AF203">SUM(--(" "=MID(AE203,_xlfn.SEQUENCE(1,LEN(AE203)),1)))+2</x:f>
        <x:v>2</x:v>
      </x:c>
      <x:c r="AG203" s="31" cm="1">
        <x:f t="array" ref="AG203">SUM(--($AG$9=MID(AC203,_xlfn.SEQUENCE(1,LEN(AC203)),1)))</x:f>
        <x:v>0</x:v>
      </x:c>
      <x:c r="AH203" s="31"/>
      <x:c r="AI203" s="31"/>
      <x:c r="AJ203" s="31"/>
      <x:c r="AK203" s="31"/>
      <x:c r="AL203" s="31" t="b">
        <x:f t="shared" ref="AL203:AL266" si="61">WEEKDAY(G203)=_xlfn.XLOOKUP(RIGHT($AL$9,1),$AL$3:$AL$6,$AM$3:$AM$6)</x:f>
        <x:v>0</x:v>
      </x:c>
      <x:c r="AM203" s="31" t="b">
        <x:f>_xlfn.XLOOKUP(G203,'Birthday Case Assumptions'!$I$6:$I$371,'Birthday Case Assumptions'!$J$6:$J$371)="Yes"</x:f>
        <x:v>1</x:v>
      </x:c>
      <x:c r="AN203" s="31" t="b">
        <x:f t="shared" si="49"/>
        <x:v>0</x:v>
      </x:c>
      <x:c r="AO203" s="31">
        <x:f t="shared" si="50"/>
        <x:v>0</x:v>
      </x:c>
      <x:c r="AP203" s="31"/>
      <x:c r="AQ203" s="31"/>
      <x:c r="AR203" s="31"/>
      <x:c r="AS203" s="31"/>
      <x:c r="AT203" s="31"/>
      <x:c r="AU203" s="21">
        <x:v>45484</x:v>
      </x:c>
      <x:c r="AV203" s="31" t="str">
        <x:v>No</x:v>
      </x:c>
      <x:c r="AW203" s="31" cm="1">
        <x:f t="array" ref="AW203">IFERROR(_xlfn.XLOOKUP(AU203,_xlfn.ANCHORARRAY($M$11),_xlfn.ANCHORARRAY($N$11)),0)</x:f>
        <x:v>3</x:v>
      </x:c>
      <x:c r="AX203" s="31"/>
      <x:c r="AY203" s="31"/>
      <x:c r="AZ203" s="31"/>
      <x:c r="BA203" s="31"/>
      <x:c r="BB203" s="31"/>
    </x:row>
    <x:row r="204" spans="2:54" x14ac:dyDescent="0.35">
      <x:c r="B204" s="21">
        <x:v>37051</x:v>
      </x:c>
      <x:c r="C204" s="31">
        <x:f t="shared" si="55"/>
        <x:v>9</x:v>
      </x:c>
      <x:c r="D204" s="31">
        <x:f t="shared" si="56"/>
        <x:v>6</x:v>
      </x:c>
      <x:c r="E204" s="31">
        <x:f t="shared" si="57"/>
        <x:v>2001</x:v>
      </x:c>
      <x:c r="F204" s="31">
        <x:f t="shared" si="58"/>
        <x:v>7</x:v>
      </x:c>
      <x:c r="G204" s="21">
        <x:f t="shared" ref="G204:G267" si="62">DATE(2024,D204,C204)</x:f>
        <x:v>45452</x:v>
      </x:c>
      <x:c r="H204" s="32">
        <x:f t="shared" ref="H204:H267" si="63">DATE(2024,1,1)-B204</x:f>
        <x:v>8241</x:v>
      </x:c>
      <x:c r="L204" s="25"/>
      <x:c r="M204" s="21">
        <x:v>45486</x:v>
      </x:c>
      <x:c r="N204" s="31">
        <x:v>5</x:v>
      </x:c>
      <x:c r="O204" s="31"/>
      <x:c r="P204" s="21">
        <x:v>45485</x:v>
      </x:c>
      <x:c r="Q204" s="31">
        <x:v>193</x:v>
      </x:c>
      <x:c r="R204" s="31"/>
      <x:c r="S204" s="31" t="str">
        <x:v>Chen Xiang #13451612 3M</x:v>
      </x:c>
      <x:c r="T204" s="31" t="str" cm="1">
        <x:f t="array" ref="T204:U204">_xlfn.TEXTSPLIT(S204," #")</x:f>
        <x:v>Chen Xiang</x:v>
      </x:c>
      <x:c r="U204" s="31" t="str">
        <x:v>13451612 3M</x:v>
      </x:c>
      <x:c r="V204" s="31" t="str">
        <x:f t="shared" ref="V204:V267" si="64">RIGHT(U204,2)</x:f>
        <x:v>3M</x:v>
      </x:c>
      <x:c r="W204" s="31">
        <x:f t="shared" ref="W204:W267" si="65">VALUE(_xlfn.TEXTBEFORE(U204, " "))</x:f>
        <x:v>13451612</x:v>
      </x:c>
      <x:c r="X204" s="31">
        <x:f t="shared" si="53"/>
        <x:v>1</x:v>
      </x:c>
      <x:c r="Y204" s="31"/>
      <x:c r="Z204" s="31"/>
      <x:c r="AA204" s="31"/>
      <x:c r="AB204" s="31"/>
      <x:c r="AC204" s="31" t="str">
        <x:f t="shared" si="59"/>
        <x:v>Chen</x:v>
      </x:c>
      <x:c r="AD204" s="31" t="str">
        <x:f t="shared" ref="AD204:AD267" si="66">LEFT(AC204,1)</x:f>
        <x:v>C</x:v>
      </x:c>
      <x:c r="AE204" s="31" t="str">
        <x:f t="shared" si="60"/>
        <x:v>Xiang</x:v>
      </x:c>
      <x:c r="AF204" s="31" cm="1">
        <x:f t="array" ref="AF204">SUM(--(" "=MID(AE204,_xlfn.SEQUENCE(1,LEN(AE204)),1)))+2</x:f>
        <x:v>2</x:v>
      </x:c>
      <x:c r="AG204" s="31" cm="1">
        <x:f t="array" ref="AG204">SUM(--($AG$9=MID(AC204,_xlfn.SEQUENCE(1,LEN(AC204)),1)))</x:f>
        <x:v>0</x:v>
      </x:c>
      <x:c r="AH204" s="31"/>
      <x:c r="AI204" s="31"/>
      <x:c r="AJ204" s="31"/>
      <x:c r="AK204" s="31"/>
      <x:c r="AL204" s="31" t="b">
        <x:f t="shared" si="61"/>
        <x:v>0</x:v>
      </x:c>
      <x:c r="AM204" s="31" t="b">
        <x:f>_xlfn.XLOOKUP(G204,'Birthday Case Assumptions'!$I$6:$I$371,'Birthday Case Assumptions'!$J$6:$J$371)="Yes"</x:f>
        <x:v>0</x:v>
      </x:c>
      <x:c r="AN204" s="31" t="b">
        <x:f t="shared" ref="AN204:AN267" si="67">V204=$AL$9</x:f>
        <x:v>0</x:v>
      </x:c>
      <x:c r="AO204" s="31">
        <x:f t="shared" ref="AO204:AO267" si="68">--(AN204*AM204*AL204)</x:f>
        <x:v>0</x:v>
      </x:c>
      <x:c r="AP204" s="31"/>
      <x:c r="AQ204" s="31"/>
      <x:c r="AR204" s="31"/>
      <x:c r="AS204" s="31"/>
      <x:c r="AT204" s="31"/>
      <x:c r="AU204" s="21">
        <x:v>45485</x:v>
      </x:c>
      <x:c r="AV204" s="31" t="str">
        <x:v>No</x:v>
      </x:c>
      <x:c r="AW204" s="31" cm="1">
        <x:f t="array" ref="AW204">IFERROR(_xlfn.XLOOKUP(AU204,_xlfn.ANCHORARRAY($M$11),_xlfn.ANCHORARRAY($N$11)),0)</x:f>
        <x:v>2</x:v>
      </x:c>
      <x:c r="AX204" s="31"/>
      <x:c r="AY204" s="31"/>
      <x:c r="AZ204" s="31"/>
      <x:c r="BA204" s="31"/>
      <x:c r="BB204" s="31"/>
    </x:row>
    <x:row r="205" spans="2:54" x14ac:dyDescent="0.35">
      <x:c r="B205" s="21">
        <x:v>37359</x:v>
      </x:c>
      <x:c r="C205" s="31">
        <x:f t="shared" si="55"/>
        <x:v>13</x:v>
      </x:c>
      <x:c r="D205" s="31">
        <x:f t="shared" si="56"/>
        <x:v>4</x:v>
      </x:c>
      <x:c r="E205" s="31">
        <x:f t="shared" si="57"/>
        <x:v>2002</x:v>
      </x:c>
      <x:c r="F205" s="31">
        <x:f t="shared" si="58"/>
        <x:v>7</x:v>
      </x:c>
      <x:c r="G205" s="21">
        <x:f t="shared" si="62"/>
        <x:v>45395</x:v>
      </x:c>
      <x:c r="H205" s="32">
        <x:f t="shared" si="63"/>
        <x:v>7933</x:v>
      </x:c>
      <x:c r="L205" s="25"/>
      <x:c r="M205" s="21">
        <x:v>45487</x:v>
      </x:c>
      <x:c r="N205" s="31">
        <x:v>5</x:v>
      </x:c>
      <x:c r="O205" s="31"/>
      <x:c r="P205" s="21">
        <x:v>45486</x:v>
      </x:c>
      <x:c r="Q205" s="31">
        <x:v>194</x:v>
      </x:c>
      <x:c r="R205" s="31"/>
      <x:c r="S205" s="31" t="str">
        <x:v>Zou Lin #13451614 4W</x:v>
      </x:c>
      <x:c r="T205" s="31" t="str" cm="1">
        <x:f t="array" ref="T205:U205">_xlfn.TEXTSPLIT(S205," #")</x:f>
        <x:v>Zou Lin</x:v>
      </x:c>
      <x:c r="U205" s="31" t="str">
        <x:v>13451614 4W</x:v>
      </x:c>
      <x:c r="V205" s="31" t="str">
        <x:f t="shared" si="64"/>
        <x:v>4W</x:v>
      </x:c>
      <x:c r="W205" s="31">
        <x:f t="shared" si="65"/>
        <x:v>13451614</x:v>
      </x:c>
      <x:c r="X205" s="31">
        <x:f t="shared" ref="X205:X268" si="69">IF(W205=W204+1,X204+1,0)</x:f>
        <x:v>0</x:v>
      </x:c>
      <x:c r="Y205" s="31"/>
      <x:c r="Z205" s="31"/>
      <x:c r="AA205" s="31"/>
      <x:c r="AB205" s="31"/>
      <x:c r="AC205" s="31" t="str">
        <x:f t="shared" si="59"/>
        <x:v>Zou</x:v>
      </x:c>
      <x:c r="AD205" s="31" t="str">
        <x:f t="shared" si="66"/>
        <x:v>Z</x:v>
      </x:c>
      <x:c r="AE205" s="31" t="str">
        <x:f t="shared" si="60"/>
        <x:v>Lin</x:v>
      </x:c>
      <x:c r="AF205" s="31" cm="1">
        <x:f t="array" ref="AF205">SUM(--(" "=MID(AE205,_xlfn.SEQUENCE(1,LEN(AE205)),1)))+2</x:f>
        <x:v>2</x:v>
      </x:c>
      <x:c r="AG205" s="31" cm="1">
        <x:f t="array" ref="AG205">SUM(--($AG$9=MID(AC205,_xlfn.SEQUENCE(1,LEN(AC205)),1)))</x:f>
        <x:v>0</x:v>
      </x:c>
      <x:c r="AH205" s="31"/>
      <x:c r="AI205" s="31"/>
      <x:c r="AJ205" s="31"/>
      <x:c r="AK205" s="31"/>
      <x:c r="AL205" s="31" t="b">
        <x:f t="shared" si="61"/>
        <x:v>0</x:v>
      </x:c>
      <x:c r="AM205" s="31" t="b">
        <x:f>_xlfn.XLOOKUP(G205,'Birthday Case Assumptions'!$I$6:$I$371,'Birthday Case Assumptions'!$J$6:$J$371)="Yes"</x:f>
        <x:v>0</x:v>
      </x:c>
      <x:c r="AN205" s="31" t="b">
        <x:f t="shared" si="67"/>
        <x:v>0</x:v>
      </x:c>
      <x:c r="AO205" s="31">
        <x:f t="shared" si="68"/>
        <x:v>0</x:v>
      </x:c>
      <x:c r="AP205" s="31"/>
      <x:c r="AQ205" s="31"/>
      <x:c r="AR205" s="31"/>
      <x:c r="AS205" s="31"/>
      <x:c r="AT205" s="31"/>
      <x:c r="AU205" s="21">
        <x:v>45486</x:v>
      </x:c>
      <x:c r="AV205" s="31" t="str">
        <x:v>No</x:v>
      </x:c>
      <x:c r="AW205" s="31" cm="1">
        <x:f t="array" ref="AW205">IFERROR(_xlfn.XLOOKUP(AU205,_xlfn.ANCHORARRAY($M$11),_xlfn.ANCHORARRAY($N$11)),0)</x:f>
        <x:v>5</x:v>
      </x:c>
      <x:c r="AX205" s="31"/>
      <x:c r="AY205" s="31"/>
      <x:c r="AZ205" s="31"/>
      <x:c r="BA205" s="31"/>
      <x:c r="BB205" s="31"/>
    </x:row>
    <x:row r="206" spans="2:54" x14ac:dyDescent="0.35">
      <x:c r="B206" s="21">
        <x:v>37984</x:v>
      </x:c>
      <x:c r="C206" s="31">
        <x:f t="shared" si="55"/>
        <x:v>29</x:v>
      </x:c>
      <x:c r="D206" s="31">
        <x:f t="shared" si="56"/>
        <x:v>12</x:v>
      </x:c>
      <x:c r="E206" s="31">
        <x:f t="shared" si="57"/>
        <x:v>2003</x:v>
      </x:c>
      <x:c r="F206" s="31">
        <x:f t="shared" si="58"/>
        <x:v>2</x:v>
      </x:c>
      <x:c r="G206" s="21">
        <x:f t="shared" si="62"/>
        <x:v>45655</x:v>
      </x:c>
      <x:c r="H206" s="32">
        <x:f t="shared" si="63"/>
        <x:v>7308</x:v>
      </x:c>
      <x:c r="L206" s="25"/>
      <x:c r="M206" s="21">
        <x:v>45488</x:v>
      </x:c>
      <x:c r="N206" s="31">
        <x:v>7</x:v>
      </x:c>
      <x:c r="O206" s="31"/>
      <x:c r="P206" s="21">
        <x:v>45487</x:v>
      </x:c>
      <x:c r="Q206" s="31">
        <x:v>195</x:v>
      </x:c>
      <x:c r="R206" s="31"/>
      <x:c r="S206" s="31" t="str">
        <x:v>Eng Saeed #13451616 1M</x:v>
      </x:c>
      <x:c r="T206" s="31" t="str" cm="1">
        <x:f t="array" ref="T206:U206">_xlfn.TEXTSPLIT(S206," #")</x:f>
        <x:v>Eng Saeed</x:v>
      </x:c>
      <x:c r="U206" s="31" t="str">
        <x:v>13451616 1M</x:v>
      </x:c>
      <x:c r="V206" s="31" t="str">
        <x:f t="shared" si="64"/>
        <x:v>1M</x:v>
      </x:c>
      <x:c r="W206" s="31">
        <x:f t="shared" si="65"/>
        <x:v>13451616</x:v>
      </x:c>
      <x:c r="X206" s="31">
        <x:f t="shared" si="69"/>
        <x:v>0</x:v>
      </x:c>
      <x:c r="Y206" s="31"/>
      <x:c r="Z206" s="31"/>
      <x:c r="AA206" s="31"/>
      <x:c r="AB206" s="31"/>
      <x:c r="AC206" s="31" t="str">
        <x:f t="shared" si="59"/>
        <x:v>Eng</x:v>
      </x:c>
      <x:c r="AD206" s="31" t="str">
        <x:f t="shared" si="66"/>
        <x:v>E</x:v>
      </x:c>
      <x:c r="AE206" s="31" t="str">
        <x:f t="shared" si="60"/>
        <x:v>Saeed</x:v>
      </x:c>
      <x:c r="AF206" s="31" cm="1">
        <x:f t="array" ref="AF206">SUM(--(" "=MID(AE206,_xlfn.SEQUENCE(1,LEN(AE206)),1)))+2</x:f>
        <x:v>2</x:v>
      </x:c>
      <x:c r="AG206" s="31" cm="1">
        <x:f t="array" ref="AG206">SUM(--($AG$9=MID(AC206,_xlfn.SEQUENCE(1,LEN(AC206)),1)))</x:f>
        <x:v>0</x:v>
      </x:c>
      <x:c r="AH206" s="31"/>
      <x:c r="AI206" s="31"/>
      <x:c r="AJ206" s="31"/>
      <x:c r="AK206" s="31"/>
      <x:c r="AL206" s="31" t="b">
        <x:f t="shared" si="61"/>
        <x:v>0</x:v>
      </x:c>
      <x:c r="AM206" s="31" t="b">
        <x:f>_xlfn.XLOOKUP(G206,'Birthday Case Assumptions'!$I$6:$I$371,'Birthday Case Assumptions'!$J$6:$J$371)="Yes"</x:f>
        <x:v>0</x:v>
      </x:c>
      <x:c r="AN206" s="31" t="b">
        <x:f t="shared" si="67"/>
        <x:v>1</x:v>
      </x:c>
      <x:c r="AO206" s="31">
        <x:f t="shared" si="68"/>
        <x:v>0</x:v>
      </x:c>
      <x:c r="AP206" s="31"/>
      <x:c r="AQ206" s="31"/>
      <x:c r="AR206" s="31"/>
      <x:c r="AS206" s="31"/>
      <x:c r="AT206" s="31"/>
      <x:c r="AU206" s="21">
        <x:v>45487</x:v>
      </x:c>
      <x:c r="AV206" s="31" t="str">
        <x:v>No</x:v>
      </x:c>
      <x:c r="AW206" s="31" cm="1">
        <x:f t="array" ref="AW206">IFERROR(_xlfn.XLOOKUP(AU206,_xlfn.ANCHORARRAY($M$11),_xlfn.ANCHORARRAY($N$11)),0)</x:f>
        <x:v>5</x:v>
      </x:c>
      <x:c r="AX206" s="31"/>
      <x:c r="AY206" s="31"/>
      <x:c r="AZ206" s="31"/>
      <x:c r="BA206" s="31"/>
      <x:c r="BB206" s="31"/>
    </x:row>
    <x:row r="207" spans="2:54" x14ac:dyDescent="0.35">
      <x:c r="B207" s="21">
        <x:v>37007</x:v>
      </x:c>
      <x:c r="C207" s="31">
        <x:f t="shared" si="55"/>
        <x:v>26</x:v>
      </x:c>
      <x:c r="D207" s="31">
        <x:f t="shared" si="56"/>
        <x:v>4</x:v>
      </x:c>
      <x:c r="E207" s="31">
        <x:f t="shared" si="57"/>
        <x:v>2001</x:v>
      </x:c>
      <x:c r="F207" s="31">
        <x:f t="shared" si="58"/>
        <x:v>5</x:v>
      </x:c>
      <x:c r="G207" s="21">
        <x:f t="shared" si="62"/>
        <x:v>45408</x:v>
      </x:c>
      <x:c r="H207" s="32">
        <x:f t="shared" si="63"/>
        <x:v>8285</x:v>
      </x:c>
      <x:c r="L207" s="25"/>
      <x:c r="M207" s="21">
        <x:v>45489</x:v>
      </x:c>
      <x:c r="N207" s="31">
        <x:v>4</x:v>
      </x:c>
      <x:c r="O207" s="31"/>
      <x:c r="P207" s="21">
        <x:v>45488</x:v>
      </x:c>
      <x:c r="Q207" s="31">
        <x:v>196</x:v>
      </x:c>
      <x:c r="R207" s="31"/>
      <x:c r="S207" s="31" t="str">
        <x:v>Christian Collins #13451619 2T</x:v>
      </x:c>
      <x:c r="T207" s="31" t="str" cm="1">
        <x:f t="array" ref="T207:U207">_xlfn.TEXTSPLIT(S207," #")</x:f>
        <x:v>Christian Collins</x:v>
      </x:c>
      <x:c r="U207" s="31" t="str">
        <x:v>13451619 2T</x:v>
      </x:c>
      <x:c r="V207" s="31" t="str">
        <x:f t="shared" si="64"/>
        <x:v>2T</x:v>
      </x:c>
      <x:c r="W207" s="31">
        <x:f t="shared" si="65"/>
        <x:v>13451619</x:v>
      </x:c>
      <x:c r="X207" s="31">
        <x:f t="shared" si="69"/>
        <x:v>0</x:v>
      </x:c>
      <x:c r="Y207" s="31"/>
      <x:c r="Z207" s="31"/>
      <x:c r="AA207" s="31"/>
      <x:c r="AB207" s="31"/>
      <x:c r="AC207" s="31" t="str">
        <x:f t="shared" si="59"/>
        <x:v>Christian</x:v>
      </x:c>
      <x:c r="AD207" s="31" t="str">
        <x:f t="shared" si="66"/>
        <x:v>C</x:v>
      </x:c>
      <x:c r="AE207" s="31" t="str">
        <x:f t="shared" si="60"/>
        <x:v>Collins</x:v>
      </x:c>
      <x:c r="AF207" s="31" cm="1">
        <x:f t="array" ref="AF207">SUM(--(" "=MID(AE207,_xlfn.SEQUENCE(1,LEN(AE207)),1)))+2</x:f>
        <x:v>2</x:v>
      </x:c>
      <x:c r="AG207" s="31" cm="1">
        <x:f t="array" ref="AG207">SUM(--($AG$9=MID(AC207,_xlfn.SEQUENCE(1,LEN(AC207)),1)))</x:f>
        <x:v>1</x:v>
      </x:c>
      <x:c r="AH207" s="31"/>
      <x:c r="AI207" s="31"/>
      <x:c r="AJ207" s="31"/>
      <x:c r="AK207" s="31"/>
      <x:c r="AL207" s="31" t="b">
        <x:f t="shared" si="61"/>
        <x:v>0</x:v>
      </x:c>
      <x:c r="AM207" s="31" t="b">
        <x:f>_xlfn.XLOOKUP(G207,'Birthday Case Assumptions'!$I$6:$I$371,'Birthday Case Assumptions'!$J$6:$J$371)="Yes"</x:f>
        <x:v>1</x:v>
      </x:c>
      <x:c r="AN207" s="31" t="b">
        <x:f t="shared" si="67"/>
        <x:v>0</x:v>
      </x:c>
      <x:c r="AO207" s="31">
        <x:f t="shared" si="68"/>
        <x:v>0</x:v>
      </x:c>
      <x:c r="AP207" s="31"/>
      <x:c r="AQ207" s="31"/>
      <x:c r="AR207" s="31"/>
      <x:c r="AS207" s="31"/>
      <x:c r="AT207" s="31"/>
      <x:c r="AU207" s="21">
        <x:v>45488</x:v>
      </x:c>
      <x:c r="AV207" s="31" t="str">
        <x:v>No</x:v>
      </x:c>
      <x:c r="AW207" s="31" cm="1">
        <x:f t="array" ref="AW207">IFERROR(_xlfn.XLOOKUP(AU207,_xlfn.ANCHORARRAY($M$11),_xlfn.ANCHORARRAY($N$11)),0)</x:f>
        <x:v>7</x:v>
      </x:c>
      <x:c r="AX207" s="31"/>
      <x:c r="AY207" s="31"/>
      <x:c r="AZ207" s="31"/>
      <x:c r="BA207" s="31"/>
      <x:c r="BB207" s="31"/>
    </x:row>
    <x:row r="208" spans="2:54" x14ac:dyDescent="0.35">
      <x:c r="B208" s="21">
        <x:v>37303</x:v>
      </x:c>
      <x:c r="C208" s="31">
        <x:f t="shared" si="55"/>
        <x:v>16</x:v>
      </x:c>
      <x:c r="D208" s="31">
        <x:f t="shared" si="56"/>
        <x:v>2</x:v>
      </x:c>
      <x:c r="E208" s="31">
        <x:f t="shared" si="57"/>
        <x:v>2002</x:v>
      </x:c>
      <x:c r="F208" s="31">
        <x:f t="shared" si="58"/>
        <x:v>7</x:v>
      </x:c>
      <x:c r="G208" s="21">
        <x:f t="shared" si="62"/>
        <x:v>45338</x:v>
      </x:c>
      <x:c r="H208" s="32">
        <x:f t="shared" si="63"/>
        <x:v>7989</x:v>
      </x:c>
      <x:c r="L208" s="25"/>
      <x:c r="M208" s="21">
        <x:v>45490</x:v>
      </x:c>
      <x:c r="N208" s="31">
        <x:v>8</x:v>
      </x:c>
      <x:c r="O208" s="31"/>
      <x:c r="P208" s="21">
        <x:v>45489</x:v>
      </x:c>
      <x:c r="Q208" s="31">
        <x:v>197</x:v>
      </x:c>
      <x:c r="R208" s="31"/>
      <x:c r="S208" s="31" t="str">
        <x:v>Yuan Shu #13451621 4W</x:v>
      </x:c>
      <x:c r="T208" s="31" t="str" cm="1">
        <x:f t="array" ref="T208:U208">_xlfn.TEXTSPLIT(S208," #")</x:f>
        <x:v>Yuan Shu</x:v>
      </x:c>
      <x:c r="U208" s="31" t="str">
        <x:v>13451621 4W</x:v>
      </x:c>
      <x:c r="V208" s="31" t="str">
        <x:f t="shared" si="64"/>
        <x:v>4W</x:v>
      </x:c>
      <x:c r="W208" s="31">
        <x:f t="shared" si="65"/>
        <x:v>13451621</x:v>
      </x:c>
      <x:c r="X208" s="31">
        <x:f t="shared" si="69"/>
        <x:v>0</x:v>
      </x:c>
      <x:c r="Y208" s="31"/>
      <x:c r="Z208" s="31"/>
      <x:c r="AA208" s="31"/>
      <x:c r="AB208" s="31"/>
      <x:c r="AC208" s="31" t="str">
        <x:f t="shared" si="59"/>
        <x:v>Yuan</x:v>
      </x:c>
      <x:c r="AD208" s="31" t="str">
        <x:f t="shared" si="66"/>
        <x:v>Y</x:v>
      </x:c>
      <x:c r="AE208" s="31" t="str">
        <x:f t="shared" si="60"/>
        <x:v>Shu</x:v>
      </x:c>
      <x:c r="AF208" s="31" cm="1">
        <x:f t="array" ref="AF208">SUM(--(" "=MID(AE208,_xlfn.SEQUENCE(1,LEN(AE208)),1)))+2</x:f>
        <x:v>2</x:v>
      </x:c>
      <x:c r="AG208" s="31" cm="1">
        <x:f t="array" ref="AG208">SUM(--($AG$9=MID(AC208,_xlfn.SEQUENCE(1,LEN(AC208)),1)))</x:f>
        <x:v>1</x:v>
      </x:c>
      <x:c r="AH208" s="31"/>
      <x:c r="AI208" s="31"/>
      <x:c r="AJ208" s="31"/>
      <x:c r="AK208" s="31"/>
      <x:c r="AL208" s="31" t="b">
        <x:f t="shared" si="61"/>
        <x:v>0</x:v>
      </x:c>
      <x:c r="AM208" s="31" t="b">
        <x:f>_xlfn.XLOOKUP(G208,'Birthday Case Assumptions'!$I$6:$I$371,'Birthday Case Assumptions'!$J$6:$J$371)="Yes"</x:f>
        <x:v>1</x:v>
      </x:c>
      <x:c r="AN208" s="31" t="b">
        <x:f t="shared" si="67"/>
        <x:v>0</x:v>
      </x:c>
      <x:c r="AO208" s="31">
        <x:f t="shared" si="68"/>
        <x:v>0</x:v>
      </x:c>
      <x:c r="AP208" s="31"/>
      <x:c r="AQ208" s="31"/>
      <x:c r="AR208" s="31"/>
      <x:c r="AS208" s="31"/>
      <x:c r="AT208" s="31"/>
      <x:c r="AU208" s="21">
        <x:v>45489</x:v>
      </x:c>
      <x:c r="AV208" s="31" t="str">
        <x:v>No</x:v>
      </x:c>
      <x:c r="AW208" s="31" cm="1">
        <x:f t="array" ref="AW208">IFERROR(_xlfn.XLOOKUP(AU208,_xlfn.ANCHORARRAY($M$11),_xlfn.ANCHORARRAY($N$11)),0)</x:f>
        <x:v>4</x:v>
      </x:c>
      <x:c r="AX208" s="31"/>
      <x:c r="AY208" s="31"/>
      <x:c r="AZ208" s="31"/>
      <x:c r="BA208" s="31"/>
      <x:c r="BB208" s="31"/>
    </x:row>
    <x:row r="209" spans="2:54" x14ac:dyDescent="0.35">
      <x:c r="B209" s="21">
        <x:v>37876</x:v>
      </x:c>
      <x:c r="C209" s="31">
        <x:f t="shared" si="55"/>
        <x:v>12</x:v>
      </x:c>
      <x:c r="D209" s="31">
        <x:f t="shared" si="56"/>
        <x:v>9</x:v>
      </x:c>
      <x:c r="E209" s="31">
        <x:f t="shared" si="57"/>
        <x:v>2003</x:v>
      </x:c>
      <x:c r="F209" s="31">
        <x:f t="shared" si="58"/>
        <x:v>6</x:v>
      </x:c>
      <x:c r="G209" s="21">
        <x:f t="shared" si="62"/>
        <x:v>45547</x:v>
      </x:c>
      <x:c r="H209" s="32">
        <x:f t="shared" si="63"/>
        <x:v>7416</x:v>
      </x:c>
      <x:c r="L209" s="25"/>
      <x:c r="M209" s="21">
        <x:v>45491</x:v>
      </x:c>
      <x:c r="N209" s="31">
        <x:v>3</x:v>
      </x:c>
      <x:c r="O209" s="31"/>
      <x:c r="P209" s="21">
        <x:v>45490</x:v>
      </x:c>
      <x:c r="Q209" s="31">
        <x:v>198</x:v>
      </x:c>
      <x:c r="R209" s="31"/>
      <x:c r="S209" s="31" t="str">
        <x:v>Lin Guohua #13451624 1R</x:v>
      </x:c>
      <x:c r="T209" s="31" t="str" cm="1">
        <x:f t="array" ref="T209:U209">_xlfn.TEXTSPLIT(S209," #")</x:f>
        <x:v>Lin Guohua</x:v>
      </x:c>
      <x:c r="U209" s="31" t="str">
        <x:v>13451624 1R</x:v>
      </x:c>
      <x:c r="V209" s="31" t="str">
        <x:f t="shared" si="64"/>
        <x:v>1R</x:v>
      </x:c>
      <x:c r="W209" s="31">
        <x:f t="shared" si="65"/>
        <x:v>13451624</x:v>
      </x:c>
      <x:c r="X209" s="31">
        <x:f t="shared" si="69"/>
        <x:v>0</x:v>
      </x:c>
      <x:c r="Y209" s="31"/>
      <x:c r="Z209" s="31"/>
      <x:c r="AA209" s="31"/>
      <x:c r="AB209" s="31"/>
      <x:c r="AC209" s="31" t="str">
        <x:f t="shared" si="59"/>
        <x:v>Lin</x:v>
      </x:c>
      <x:c r="AD209" s="31" t="str">
        <x:f t="shared" si="66"/>
        <x:v>L</x:v>
      </x:c>
      <x:c r="AE209" s="31" t="str">
        <x:f t="shared" si="60"/>
        <x:v>Guohua</x:v>
      </x:c>
      <x:c r="AF209" s="31" cm="1">
        <x:f t="array" ref="AF209">SUM(--(" "=MID(AE209,_xlfn.SEQUENCE(1,LEN(AE209)),1)))+2</x:f>
        <x:v>2</x:v>
      </x:c>
      <x:c r="AG209" s="31" cm="1">
        <x:f t="array" ref="AG209">SUM(--($AG$9=MID(AC209,_xlfn.SEQUENCE(1,LEN(AC209)),1)))</x:f>
        <x:v>0</x:v>
      </x:c>
      <x:c r="AH209" s="31"/>
      <x:c r="AI209" s="31"/>
      <x:c r="AJ209" s="31"/>
      <x:c r="AK209" s="31"/>
      <x:c r="AL209" s="31" t="b">
        <x:f t="shared" si="61"/>
        <x:v>0</x:v>
      </x:c>
      <x:c r="AM209" s="31" t="b">
        <x:f>_xlfn.XLOOKUP(G209,'Birthday Case Assumptions'!$I$6:$I$371,'Birthday Case Assumptions'!$J$6:$J$371)="Yes"</x:f>
        <x:v>1</x:v>
      </x:c>
      <x:c r="AN209" s="31" t="b">
        <x:f t="shared" si="67"/>
        <x:v>0</x:v>
      </x:c>
      <x:c r="AO209" s="31">
        <x:f t="shared" si="68"/>
        <x:v>0</x:v>
      </x:c>
      <x:c r="AP209" s="31"/>
      <x:c r="AQ209" s="31"/>
      <x:c r="AR209" s="31"/>
      <x:c r="AS209" s="31"/>
      <x:c r="AT209" s="31"/>
      <x:c r="AU209" s="21">
        <x:v>45490</x:v>
      </x:c>
      <x:c r="AV209" s="31" t="str">
        <x:v>No</x:v>
      </x:c>
      <x:c r="AW209" s="31" cm="1">
        <x:f t="array" ref="AW209">IFERROR(_xlfn.XLOOKUP(AU209,_xlfn.ANCHORARRAY($M$11),_xlfn.ANCHORARRAY($N$11)),0)</x:f>
        <x:v>8</x:v>
      </x:c>
      <x:c r="AX209" s="31"/>
      <x:c r="AY209" s="31"/>
      <x:c r="AZ209" s="31"/>
      <x:c r="BA209" s="31"/>
      <x:c r="BB209" s="31"/>
    </x:row>
    <x:row r="210" spans="2:54" x14ac:dyDescent="0.35">
      <x:c r="B210" s="21">
        <x:v>37908</x:v>
      </x:c>
      <x:c r="C210" s="31">
        <x:f t="shared" si="55"/>
        <x:v>14</x:v>
      </x:c>
      <x:c r="D210" s="31">
        <x:f t="shared" si="56"/>
        <x:v>10</x:v>
      </x:c>
      <x:c r="E210" s="31">
        <x:f t="shared" si="57"/>
        <x:v>2003</x:v>
      </x:c>
      <x:c r="F210" s="31">
        <x:f t="shared" si="58"/>
        <x:v>3</x:v>
      </x:c>
      <x:c r="G210" s="21">
        <x:f t="shared" si="62"/>
        <x:v>45579</x:v>
      </x:c>
      <x:c r="H210" s="32">
        <x:f t="shared" si="63"/>
        <x:v>7384</x:v>
      </x:c>
      <x:c r="L210" s="25"/>
      <x:c r="M210" s="21">
        <x:v>45492</x:v>
      </x:c>
      <x:c r="N210" s="31">
        <x:v>4</x:v>
      </x:c>
      <x:c r="O210" s="31"/>
      <x:c r="P210" s="21">
        <x:v>45491</x:v>
      </x:c>
      <x:c r="Q210" s="31">
        <x:v>199</x:v>
      </x:c>
      <x:c r="R210" s="31"/>
      <x:c r="S210" s="31" t="str">
        <x:v>Jia Xiaoyu #13451625 3M</x:v>
      </x:c>
      <x:c r="T210" s="31" t="str" cm="1">
        <x:f t="array" ref="T210:U210">_xlfn.TEXTSPLIT(S210," #")</x:f>
        <x:v>Jia Xiaoyu</x:v>
      </x:c>
      <x:c r="U210" s="31" t="str">
        <x:v>13451625 3M</x:v>
      </x:c>
      <x:c r="V210" s="31" t="str">
        <x:f t="shared" si="64"/>
        <x:v>3M</x:v>
      </x:c>
      <x:c r="W210" s="31">
        <x:f t="shared" si="65"/>
        <x:v>13451625</x:v>
      </x:c>
      <x:c r="X210" s="31">
        <x:f t="shared" si="69"/>
        <x:v>1</x:v>
      </x:c>
      <x:c r="Y210" s="31"/>
      <x:c r="Z210" s="31"/>
      <x:c r="AA210" s="31"/>
      <x:c r="AB210" s="31"/>
      <x:c r="AC210" s="31" t="str">
        <x:f t="shared" si="59"/>
        <x:v>Jia</x:v>
      </x:c>
      <x:c r="AD210" s="31" t="str">
        <x:f t="shared" si="66"/>
        <x:v>J</x:v>
      </x:c>
      <x:c r="AE210" s="31" t="str">
        <x:f t="shared" si="60"/>
        <x:v>Xiaoyu</x:v>
      </x:c>
      <x:c r="AF210" s="31" cm="1">
        <x:f t="array" ref="AF210">SUM(--(" "=MID(AE210,_xlfn.SEQUENCE(1,LEN(AE210)),1)))+2</x:f>
        <x:v>2</x:v>
      </x:c>
      <x:c r="AG210" s="31" cm="1">
        <x:f t="array" ref="AG210">SUM(--($AG$9=MID(AC210,_xlfn.SEQUENCE(1,LEN(AC210)),1)))</x:f>
        <x:v>1</x:v>
      </x:c>
      <x:c r="AH210" s="31"/>
      <x:c r="AI210" s="31"/>
      <x:c r="AJ210" s="31"/>
      <x:c r="AK210" s="31"/>
      <x:c r="AL210" s="31" t="b">
        <x:f t="shared" si="61"/>
        <x:v>1</x:v>
      </x:c>
      <x:c r="AM210" s="31" t="b">
        <x:f>_xlfn.XLOOKUP(G210,'Birthday Case Assumptions'!$I$6:$I$371,'Birthday Case Assumptions'!$J$6:$J$371)="Yes"</x:f>
        <x:v>1</x:v>
      </x:c>
      <x:c r="AN210" s="31" t="b">
        <x:f t="shared" si="67"/>
        <x:v>0</x:v>
      </x:c>
      <x:c r="AO210" s="31">
        <x:f t="shared" si="68"/>
        <x:v>0</x:v>
      </x:c>
      <x:c r="AP210" s="31"/>
      <x:c r="AQ210" s="31"/>
      <x:c r="AR210" s="31"/>
      <x:c r="AS210" s="31"/>
      <x:c r="AT210" s="31"/>
      <x:c r="AU210" s="21">
        <x:v>45491</x:v>
      </x:c>
      <x:c r="AV210" s="31" t="str">
        <x:v>No</x:v>
      </x:c>
      <x:c r="AW210" s="31" cm="1">
        <x:f t="array" ref="AW210">IFERROR(_xlfn.XLOOKUP(AU210,_xlfn.ANCHORARRAY($M$11),_xlfn.ANCHORARRAY($N$11)),0)</x:f>
        <x:v>3</x:v>
      </x:c>
      <x:c r="AX210" s="31"/>
      <x:c r="AY210" s="31"/>
      <x:c r="AZ210" s="31"/>
      <x:c r="BA210" s="31"/>
      <x:c r="BB210" s="31"/>
    </x:row>
    <x:row r="211" spans="2:54" x14ac:dyDescent="0.35">
      <x:c r="B211" s="21">
        <x:v>37337</x:v>
      </x:c>
      <x:c r="C211" s="31">
        <x:f t="shared" si="55"/>
        <x:v>22</x:v>
      </x:c>
      <x:c r="D211" s="31">
        <x:f t="shared" si="56"/>
        <x:v>3</x:v>
      </x:c>
      <x:c r="E211" s="31">
        <x:f t="shared" si="57"/>
        <x:v>2002</x:v>
      </x:c>
      <x:c r="F211" s="31">
        <x:f t="shared" si="58"/>
        <x:v>6</x:v>
      </x:c>
      <x:c r="G211" s="21">
        <x:f t="shared" si="62"/>
        <x:v>45373</x:v>
      </x:c>
      <x:c r="H211" s="32">
        <x:f t="shared" si="63"/>
        <x:v>7955</x:v>
      </x:c>
      <x:c r="L211" s="25"/>
      <x:c r="M211" s="21">
        <x:v>45493</x:v>
      </x:c>
      <x:c r="N211" s="31">
        <x:v>6</x:v>
      </x:c>
      <x:c r="O211" s="31"/>
      <x:c r="P211" s="21">
        <x:v>45492</x:v>
      </x:c>
      <x:c r="Q211" s="31">
        <x:v>200</x:v>
      </x:c>
      <x:c r="R211" s="31"/>
      <x:c r="S211" s="31" t="str">
        <x:v>Ghada Ansari #13451626 1T</x:v>
      </x:c>
      <x:c r="T211" s="31" t="str" cm="1">
        <x:f t="array" ref="T211:U211">_xlfn.TEXTSPLIT(S211," #")</x:f>
        <x:v>Ghada Ansari</x:v>
      </x:c>
      <x:c r="U211" s="31" t="str">
        <x:v>13451626 1T</x:v>
      </x:c>
      <x:c r="V211" s="31" t="str">
        <x:f t="shared" si="64"/>
        <x:v>1T</x:v>
      </x:c>
      <x:c r="W211" s="31">
        <x:f t="shared" si="65"/>
        <x:v>13451626</x:v>
      </x:c>
      <x:c r="X211" s="31">
        <x:f t="shared" si="69"/>
        <x:v>2</x:v>
      </x:c>
      <x:c r="Y211" s="31"/>
      <x:c r="Z211" s="31"/>
      <x:c r="AA211" s="31"/>
      <x:c r="AB211" s="31"/>
      <x:c r="AC211" s="31" t="str">
        <x:f t="shared" si="59"/>
        <x:v>Ghada</x:v>
      </x:c>
      <x:c r="AD211" s="31" t="str">
        <x:f t="shared" si="66"/>
        <x:v>G</x:v>
      </x:c>
      <x:c r="AE211" s="31" t="str">
        <x:f t="shared" si="60"/>
        <x:v>Ansari</x:v>
      </x:c>
      <x:c r="AF211" s="31" cm="1">
        <x:f t="array" ref="AF211">SUM(--(" "=MID(AE211,_xlfn.SEQUENCE(1,LEN(AE211)),1)))+2</x:f>
        <x:v>2</x:v>
      </x:c>
      <x:c r="AG211" s="31" cm="1">
        <x:f t="array" ref="AG211">SUM(--($AG$9=MID(AC211,_xlfn.SEQUENCE(1,LEN(AC211)),1)))</x:f>
        <x:v>2</x:v>
      </x:c>
      <x:c r="AH211" s="31"/>
      <x:c r="AI211" s="31"/>
      <x:c r="AJ211" s="31"/>
      <x:c r="AK211" s="31"/>
      <x:c r="AL211" s="31" t="b">
        <x:f t="shared" si="61"/>
        <x:v>0</x:v>
      </x:c>
      <x:c r="AM211" s="31" t="b">
        <x:f>_xlfn.XLOOKUP(G211,'Birthday Case Assumptions'!$I$6:$I$371,'Birthday Case Assumptions'!$J$6:$J$371)="Yes"</x:f>
        <x:v>1</x:v>
      </x:c>
      <x:c r="AN211" s="31" t="b">
        <x:f t="shared" si="67"/>
        <x:v>0</x:v>
      </x:c>
      <x:c r="AO211" s="31">
        <x:f t="shared" si="68"/>
        <x:v>0</x:v>
      </x:c>
      <x:c r="AP211" s="31"/>
      <x:c r="AQ211" s="31"/>
      <x:c r="AR211" s="31"/>
      <x:c r="AS211" s="31"/>
      <x:c r="AT211" s="31"/>
      <x:c r="AU211" s="21">
        <x:v>45492</x:v>
      </x:c>
      <x:c r="AV211" s="31" t="str">
        <x:v>No</x:v>
      </x:c>
      <x:c r="AW211" s="31" cm="1">
        <x:f t="array" ref="AW211">IFERROR(_xlfn.XLOOKUP(AU211,_xlfn.ANCHORARRAY($M$11),_xlfn.ANCHORARRAY($N$11)),0)</x:f>
        <x:v>4</x:v>
      </x:c>
      <x:c r="AX211" s="31"/>
      <x:c r="AY211" s="31"/>
      <x:c r="AZ211" s="31"/>
      <x:c r="BA211" s="31"/>
      <x:c r="BB211" s="31"/>
    </x:row>
    <x:row r="212" spans="2:54" x14ac:dyDescent="0.35">
      <x:c r="B212" s="21">
        <x:v>37979</x:v>
      </x:c>
      <x:c r="C212" s="31">
        <x:f t="shared" si="55"/>
        <x:v>24</x:v>
      </x:c>
      <x:c r="D212" s="31">
        <x:f t="shared" si="56"/>
        <x:v>12</x:v>
      </x:c>
      <x:c r="E212" s="31">
        <x:f t="shared" si="57"/>
        <x:v>2003</x:v>
      </x:c>
      <x:c r="F212" s="31">
        <x:f t="shared" si="58"/>
        <x:v>4</x:v>
      </x:c>
      <x:c r="G212" s="21">
        <x:f t="shared" si="62"/>
        <x:v>45650</x:v>
      </x:c>
      <x:c r="H212" s="32">
        <x:f t="shared" si="63"/>
        <x:v>7313</x:v>
      </x:c>
      <x:c r="L212" s="25"/>
      <x:c r="M212" s="21">
        <x:v>45494</x:v>
      </x:c>
      <x:c r="N212" s="31">
        <x:v>5</x:v>
      </x:c>
      <x:c r="O212" s="31"/>
      <x:c r="P212" s="21">
        <x:v>45493</x:v>
      </x:c>
      <x:c r="Q212" s="31">
        <x:v>201</x:v>
      </x:c>
      <x:c r="R212" s="31"/>
      <x:c r="S212" s="31" t="str">
        <x:v>Sun Zhong Hongyan #13451628 3W</x:v>
      </x:c>
      <x:c r="T212" s="31" t="str" cm="1">
        <x:f t="array" ref="T212:U212">_xlfn.TEXTSPLIT(S212," #")</x:f>
        <x:v>Sun Zhong Hongyan</x:v>
      </x:c>
      <x:c r="U212" s="31" t="str">
        <x:v>13451628 3W</x:v>
      </x:c>
      <x:c r="V212" s="31" t="str">
        <x:f t="shared" si="64"/>
        <x:v>3W</x:v>
      </x:c>
      <x:c r="W212" s="31">
        <x:f t="shared" si="65"/>
        <x:v>13451628</x:v>
      </x:c>
      <x:c r="X212" s="31">
        <x:f t="shared" si="69"/>
        <x:v>0</x:v>
      </x:c>
      <x:c r="Y212" s="31"/>
      <x:c r="Z212" s="31"/>
      <x:c r="AA212" s="31"/>
      <x:c r="AB212" s="31"/>
      <x:c r="AC212" s="31" t="str">
        <x:f t="shared" si="59"/>
        <x:v>Sun</x:v>
      </x:c>
      <x:c r="AD212" s="31" t="str">
        <x:f t="shared" si="66"/>
        <x:v>S</x:v>
      </x:c>
      <x:c r="AE212" s="31" t="str">
        <x:f t="shared" si="60"/>
        <x:v>Zhong Hongyan</x:v>
      </x:c>
      <x:c r="AF212" s="31" cm="1">
        <x:f t="array" ref="AF212">SUM(--(" "=MID(AE212,_xlfn.SEQUENCE(1,LEN(AE212)),1)))+2</x:f>
        <x:v>3</x:v>
      </x:c>
      <x:c r="AG212" s="31" cm="1">
        <x:f t="array" ref="AG212">SUM(--($AG$9=MID(AC212,_xlfn.SEQUENCE(1,LEN(AC212)),1)))</x:f>
        <x:v>0</x:v>
      </x:c>
      <x:c r="AH212" s="31"/>
      <x:c r="AI212" s="31"/>
      <x:c r="AJ212" s="31"/>
      <x:c r="AK212" s="31"/>
      <x:c r="AL212" s="31" t="b">
        <x:f t="shared" si="61"/>
        <x:v>0</x:v>
      </x:c>
      <x:c r="AM212" s="31" t="b">
        <x:f>_xlfn.XLOOKUP(G212,'Birthday Case Assumptions'!$I$6:$I$371,'Birthday Case Assumptions'!$J$6:$J$371)="Yes"</x:f>
        <x:v>0</x:v>
      </x:c>
      <x:c r="AN212" s="31" t="b">
        <x:f t="shared" si="67"/>
        <x:v>0</x:v>
      </x:c>
      <x:c r="AO212" s="31">
        <x:f t="shared" si="68"/>
        <x:v>0</x:v>
      </x:c>
      <x:c r="AP212" s="31"/>
      <x:c r="AQ212" s="31"/>
      <x:c r="AR212" s="31"/>
      <x:c r="AS212" s="31"/>
      <x:c r="AT212" s="31"/>
      <x:c r="AU212" s="21">
        <x:v>45493</x:v>
      </x:c>
      <x:c r="AV212" s="31" t="str">
        <x:v>No</x:v>
      </x:c>
      <x:c r="AW212" s="31" cm="1">
        <x:f t="array" ref="AW212">IFERROR(_xlfn.XLOOKUP(AU212,_xlfn.ANCHORARRAY($M$11),_xlfn.ANCHORARRAY($N$11)),0)</x:f>
        <x:v>6</x:v>
      </x:c>
      <x:c r="AX212" s="31"/>
      <x:c r="AY212" s="31"/>
      <x:c r="AZ212" s="31"/>
      <x:c r="BA212" s="31"/>
      <x:c r="BB212" s="31"/>
    </x:row>
    <x:row r="213" spans="2:54" x14ac:dyDescent="0.35">
      <x:c r="B213" s="21">
        <x:v>37648</x:v>
      </x:c>
      <x:c r="C213" s="31">
        <x:f t="shared" si="55"/>
        <x:v>27</x:v>
      </x:c>
      <x:c r="D213" s="31">
        <x:f t="shared" si="56"/>
        <x:v>1</x:v>
      </x:c>
      <x:c r="E213" s="31">
        <x:f t="shared" si="57"/>
        <x:v>2003</x:v>
      </x:c>
      <x:c r="F213" s="31">
        <x:f t="shared" si="58"/>
        <x:v>2</x:v>
      </x:c>
      <x:c r="G213" s="21">
        <x:f t="shared" si="62"/>
        <x:v>45318</x:v>
      </x:c>
      <x:c r="H213" s="32">
        <x:f t="shared" si="63"/>
        <x:v>7644</x:v>
      </x:c>
      <x:c r="L213" s="25"/>
      <x:c r="M213" s="21">
        <x:v>45495</x:v>
      </x:c>
      <x:c r="N213" s="31">
        <x:v>4</x:v>
      </x:c>
      <x:c r="O213" s="31"/>
      <x:c r="P213" s="21">
        <x:v>45494</x:v>
      </x:c>
      <x:c r="Q213" s="31">
        <x:v>202</x:v>
      </x:c>
      <x:c r="R213" s="31"/>
      <x:c r="S213" s="31" t="str">
        <x:v>Ahmad Ahmed #13451629 3W</x:v>
      </x:c>
      <x:c r="T213" s="31" t="str" cm="1">
        <x:f t="array" ref="T213:U213">_xlfn.TEXTSPLIT(S213," #")</x:f>
        <x:v>Ahmad Ahmed</x:v>
      </x:c>
      <x:c r="U213" s="31" t="str">
        <x:v>13451629 3W</x:v>
      </x:c>
      <x:c r="V213" s="31" t="str">
        <x:f t="shared" si="64"/>
        <x:v>3W</x:v>
      </x:c>
      <x:c r="W213" s="31">
        <x:f t="shared" si="65"/>
        <x:v>13451629</x:v>
      </x:c>
      <x:c r="X213" s="31">
        <x:f t="shared" si="69"/>
        <x:v>1</x:v>
      </x:c>
      <x:c r="Y213" s="31"/>
      <x:c r="Z213" s="31"/>
      <x:c r="AA213" s="31"/>
      <x:c r="AB213" s="31"/>
      <x:c r="AC213" s="31" t="str">
        <x:f t="shared" si="59"/>
        <x:v>Ahmad</x:v>
      </x:c>
      <x:c r="AD213" s="31" t="str">
        <x:f t="shared" si="66"/>
        <x:v>A</x:v>
      </x:c>
      <x:c r="AE213" s="31" t="str">
        <x:f t="shared" si="60"/>
        <x:v>Ahmed</x:v>
      </x:c>
      <x:c r="AF213" s="31" cm="1">
        <x:f t="array" ref="AF213">SUM(--(" "=MID(AE213,_xlfn.SEQUENCE(1,LEN(AE213)),1)))+2</x:f>
        <x:v>2</x:v>
      </x:c>
      <x:c r="AG213" s="31" cm="1">
        <x:f t="array" ref="AG213">SUM(--($AG$9=MID(AC213,_xlfn.SEQUENCE(1,LEN(AC213)),1)))</x:f>
        <x:v>2</x:v>
      </x:c>
      <x:c r="AH213" s="31"/>
      <x:c r="AI213" s="31"/>
      <x:c r="AJ213" s="31"/>
      <x:c r="AK213" s="31"/>
      <x:c r="AL213" s="31" t="b">
        <x:f t="shared" si="61"/>
        <x:v>0</x:v>
      </x:c>
      <x:c r="AM213" s="31" t="b">
        <x:f>_xlfn.XLOOKUP(G213,'Birthday Case Assumptions'!$I$6:$I$371,'Birthday Case Assumptions'!$J$6:$J$371)="Yes"</x:f>
        <x:v>0</x:v>
      </x:c>
      <x:c r="AN213" s="31" t="b">
        <x:f t="shared" si="67"/>
        <x:v>0</x:v>
      </x:c>
      <x:c r="AO213" s="31">
        <x:f t="shared" si="68"/>
        <x:v>0</x:v>
      </x:c>
      <x:c r="AP213" s="31"/>
      <x:c r="AQ213" s="31"/>
      <x:c r="AR213" s="31"/>
      <x:c r="AS213" s="31"/>
      <x:c r="AT213" s="31"/>
      <x:c r="AU213" s="21">
        <x:v>45494</x:v>
      </x:c>
      <x:c r="AV213" s="31" t="str">
        <x:v>No</x:v>
      </x:c>
      <x:c r="AW213" s="31" cm="1">
        <x:f t="array" ref="AW213">IFERROR(_xlfn.XLOOKUP(AU213,_xlfn.ANCHORARRAY($M$11),_xlfn.ANCHORARRAY($N$11)),0)</x:f>
        <x:v>5</x:v>
      </x:c>
      <x:c r="AX213" s="31"/>
      <x:c r="AY213" s="31"/>
      <x:c r="AZ213" s="31"/>
      <x:c r="BA213" s="31"/>
      <x:c r="BB213" s="31"/>
    </x:row>
    <x:row r="214" spans="2:54" x14ac:dyDescent="0.35">
      <x:c r="B214" s="21">
        <x:v>37171</x:v>
      </x:c>
      <x:c r="C214" s="31">
        <x:f t="shared" si="55"/>
        <x:v>7</x:v>
      </x:c>
      <x:c r="D214" s="31">
        <x:f t="shared" si="56"/>
        <x:v>10</x:v>
      </x:c>
      <x:c r="E214" s="31">
        <x:f t="shared" si="57"/>
        <x:v>2001</x:v>
      </x:c>
      <x:c r="F214" s="31">
        <x:f t="shared" si="58"/>
        <x:v>1</x:v>
      </x:c>
      <x:c r="G214" s="21">
        <x:f t="shared" si="62"/>
        <x:v>45572</x:v>
      </x:c>
      <x:c r="H214" s="32">
        <x:f t="shared" si="63"/>
        <x:v>8121</x:v>
      </x:c>
      <x:c r="L214" s="25"/>
      <x:c r="M214" s="21">
        <x:v>45496</x:v>
      </x:c>
      <x:c r="N214" s="31">
        <x:v>2</x:v>
      </x:c>
      <x:c r="O214" s="31"/>
      <x:c r="P214" s="21">
        <x:v>45495</x:v>
      </x:c>
      <x:c r="Q214" s="31">
        <x:v>203</x:v>
      </x:c>
      <x:c r="R214" s="31"/>
      <x:c r="S214" s="31" t="str">
        <x:v>Ebrahim Ahmed #13451630 2W</x:v>
      </x:c>
      <x:c r="T214" s="31" t="str" cm="1">
        <x:f t="array" ref="T214:U214">_xlfn.TEXTSPLIT(S214," #")</x:f>
        <x:v>Ebrahim Ahmed</x:v>
      </x:c>
      <x:c r="U214" s="31" t="str">
        <x:v>13451630 2W</x:v>
      </x:c>
      <x:c r="V214" s="31" t="str">
        <x:f t="shared" si="64"/>
        <x:v>2W</x:v>
      </x:c>
      <x:c r="W214" s="31">
        <x:f t="shared" si="65"/>
        <x:v>13451630</x:v>
      </x:c>
      <x:c r="X214" s="31">
        <x:f t="shared" si="69"/>
        <x:v>2</x:v>
      </x:c>
      <x:c r="Y214" s="31"/>
      <x:c r="Z214" s="31"/>
      <x:c r="AA214" s="31"/>
      <x:c r="AB214" s="31"/>
      <x:c r="AC214" s="31" t="str">
        <x:f t="shared" si="59"/>
        <x:v>Ebrahim</x:v>
      </x:c>
      <x:c r="AD214" s="31" t="str">
        <x:f t="shared" si="66"/>
        <x:v>E</x:v>
      </x:c>
      <x:c r="AE214" s="31" t="str">
        <x:f t="shared" si="60"/>
        <x:v>Ahmed</x:v>
      </x:c>
      <x:c r="AF214" s="31" cm="1">
        <x:f t="array" ref="AF214">SUM(--(" "=MID(AE214,_xlfn.SEQUENCE(1,LEN(AE214)),1)))+2</x:f>
        <x:v>2</x:v>
      </x:c>
      <x:c r="AG214" s="31" cm="1">
        <x:f t="array" ref="AG214">SUM(--($AG$9=MID(AC214,_xlfn.SEQUENCE(1,LEN(AC214)),1)))</x:f>
        <x:v>1</x:v>
      </x:c>
      <x:c r="AH214" s="31"/>
      <x:c r="AI214" s="31"/>
      <x:c r="AJ214" s="31"/>
      <x:c r="AK214" s="31"/>
      <x:c r="AL214" s="31" t="b">
        <x:f t="shared" si="61"/>
        <x:v>1</x:v>
      </x:c>
      <x:c r="AM214" s="31" t="b">
        <x:f>_xlfn.XLOOKUP(G214,'Birthday Case Assumptions'!$I$6:$I$371,'Birthday Case Assumptions'!$J$6:$J$371)="Yes"</x:f>
        <x:v>1</x:v>
      </x:c>
      <x:c r="AN214" s="31" t="b">
        <x:f t="shared" si="67"/>
        <x:v>0</x:v>
      </x:c>
      <x:c r="AO214" s="31">
        <x:f t="shared" si="68"/>
        <x:v>0</x:v>
      </x:c>
      <x:c r="AP214" s="31"/>
      <x:c r="AQ214" s="31"/>
      <x:c r="AR214" s="31"/>
      <x:c r="AS214" s="31"/>
      <x:c r="AT214" s="31"/>
      <x:c r="AU214" s="21">
        <x:v>45495</x:v>
      </x:c>
      <x:c r="AV214" s="31" t="str">
        <x:v>No</x:v>
      </x:c>
      <x:c r="AW214" s="31" cm="1">
        <x:f t="array" ref="AW214">IFERROR(_xlfn.XLOOKUP(AU214,_xlfn.ANCHORARRAY($M$11),_xlfn.ANCHORARRAY($N$11)),0)</x:f>
        <x:v>4</x:v>
      </x:c>
      <x:c r="AX214" s="31"/>
      <x:c r="AY214" s="31"/>
      <x:c r="AZ214" s="31"/>
      <x:c r="BA214" s="31"/>
      <x:c r="BB214" s="31"/>
    </x:row>
    <x:row r="215" spans="2:54" x14ac:dyDescent="0.35">
      <x:c r="B215" s="21">
        <x:v>38342</x:v>
      </x:c>
      <x:c r="C215" s="31">
        <x:f t="shared" si="55"/>
        <x:v>21</x:v>
      </x:c>
      <x:c r="D215" s="31">
        <x:f t="shared" si="56"/>
        <x:v>12</x:v>
      </x:c>
      <x:c r="E215" s="31">
        <x:f t="shared" si="57"/>
        <x:v>2004</x:v>
      </x:c>
      <x:c r="F215" s="31">
        <x:f t="shared" si="58"/>
        <x:v>3</x:v>
      </x:c>
      <x:c r="G215" s="21">
        <x:f t="shared" si="62"/>
        <x:v>45647</x:v>
      </x:c>
      <x:c r="H215" s="32">
        <x:f t="shared" si="63"/>
        <x:v>6950</x:v>
      </x:c>
      <x:c r="L215" s="25"/>
      <x:c r="M215" s="21">
        <x:v>45497</x:v>
      </x:c>
      <x:c r="N215" s="31">
        <x:v>2</x:v>
      </x:c>
      <x:c r="O215" s="31"/>
      <x:c r="P215" s="21">
        <x:v>45496</x:v>
      </x:c>
      <x:c r="Q215" s="31">
        <x:v>204</x:v>
      </x:c>
      <x:c r="R215" s="31"/>
      <x:c r="S215" s="31" t="str">
        <x:v>Rasha Abbas #13451632 3W</x:v>
      </x:c>
      <x:c r="T215" s="31" t="str" cm="1">
        <x:f t="array" ref="T215:U215">_xlfn.TEXTSPLIT(S215," #")</x:f>
        <x:v>Rasha Abbas</x:v>
      </x:c>
      <x:c r="U215" s="31" t="str">
        <x:v>13451632 3W</x:v>
      </x:c>
      <x:c r="V215" s="31" t="str">
        <x:f t="shared" si="64"/>
        <x:v>3W</x:v>
      </x:c>
      <x:c r="W215" s="31">
        <x:f t="shared" si="65"/>
        <x:v>13451632</x:v>
      </x:c>
      <x:c r="X215" s="31">
        <x:f t="shared" si="69"/>
        <x:v>0</x:v>
      </x:c>
      <x:c r="Y215" s="31"/>
      <x:c r="Z215" s="31"/>
      <x:c r="AA215" s="31"/>
      <x:c r="AB215" s="31"/>
      <x:c r="AC215" s="31" t="str">
        <x:f t="shared" si="59"/>
        <x:v>Rasha</x:v>
      </x:c>
      <x:c r="AD215" s="31" t="str">
        <x:f t="shared" si="66"/>
        <x:v>R</x:v>
      </x:c>
      <x:c r="AE215" s="31" t="str">
        <x:f t="shared" si="60"/>
        <x:v>Abbas</x:v>
      </x:c>
      <x:c r="AF215" s="31" cm="1">
        <x:f t="array" ref="AF215">SUM(--(" "=MID(AE215,_xlfn.SEQUENCE(1,LEN(AE215)),1)))+2</x:f>
        <x:v>2</x:v>
      </x:c>
      <x:c r="AG215" s="31" cm="1">
        <x:f t="array" ref="AG215">SUM(--($AG$9=MID(AC215,_xlfn.SEQUENCE(1,LEN(AC215)),1)))</x:f>
        <x:v>2</x:v>
      </x:c>
      <x:c r="AH215" s="31"/>
      <x:c r="AI215" s="31"/>
      <x:c r="AJ215" s="31"/>
      <x:c r="AK215" s="31"/>
      <x:c r="AL215" s="31" t="b">
        <x:f t="shared" si="61"/>
        <x:v>0</x:v>
      </x:c>
      <x:c r="AM215" s="31" t="b">
        <x:f>_xlfn.XLOOKUP(G215,'Birthday Case Assumptions'!$I$6:$I$371,'Birthday Case Assumptions'!$J$6:$J$371)="Yes"</x:f>
        <x:v>0</x:v>
      </x:c>
      <x:c r="AN215" s="31" t="b">
        <x:f t="shared" si="67"/>
        <x:v>0</x:v>
      </x:c>
      <x:c r="AO215" s="31">
        <x:f t="shared" si="68"/>
        <x:v>0</x:v>
      </x:c>
      <x:c r="AP215" s="31"/>
      <x:c r="AQ215" s="31"/>
      <x:c r="AR215" s="31"/>
      <x:c r="AS215" s="31"/>
      <x:c r="AT215" s="31"/>
      <x:c r="AU215" s="21">
        <x:v>45496</x:v>
      </x:c>
      <x:c r="AV215" s="31" t="str">
        <x:v>No</x:v>
      </x:c>
      <x:c r="AW215" s="31" cm="1">
        <x:f t="array" ref="AW215">IFERROR(_xlfn.XLOOKUP(AU215,_xlfn.ANCHORARRAY($M$11),_xlfn.ANCHORARRAY($N$11)),0)</x:f>
        <x:v>2</x:v>
      </x:c>
      <x:c r="AX215" s="31"/>
      <x:c r="AY215" s="31"/>
      <x:c r="AZ215" s="31"/>
      <x:c r="BA215" s="31"/>
      <x:c r="BB215" s="31"/>
    </x:row>
    <x:row r="216" spans="2:54" x14ac:dyDescent="0.35">
      <x:c r="B216" s="21">
        <x:v>37843</x:v>
      </x:c>
      <x:c r="C216" s="31">
        <x:f t="shared" si="55"/>
        <x:v>10</x:v>
      </x:c>
      <x:c r="D216" s="31">
        <x:f t="shared" si="56"/>
        <x:v>8</x:v>
      </x:c>
      <x:c r="E216" s="31">
        <x:f t="shared" si="57"/>
        <x:v>2003</x:v>
      </x:c>
      <x:c r="F216" s="31">
        <x:f t="shared" si="58"/>
        <x:v>1</x:v>
      </x:c>
      <x:c r="G216" s="21">
        <x:f t="shared" si="62"/>
        <x:v>45514</x:v>
      </x:c>
      <x:c r="H216" s="32">
        <x:f t="shared" si="63"/>
        <x:v>7449</x:v>
      </x:c>
      <x:c r="L216" s="25"/>
      <x:c r="M216" s="21">
        <x:v>45498</x:v>
      </x:c>
      <x:c r="N216" s="31">
        <x:v>4</x:v>
      </x:c>
      <x:c r="O216" s="31"/>
      <x:c r="P216" s="21">
        <x:v>45497</x:v>
      </x:c>
      <x:c r="Q216" s="31">
        <x:v>205</x:v>
      </x:c>
      <x:c r="R216" s="31"/>
      <x:c r="S216" s="31" t="str">
        <x:v>Abdulmohsen Abdo #13451633 2W</x:v>
      </x:c>
      <x:c r="T216" s="31" t="str" cm="1">
        <x:f t="array" ref="T216:U216">_xlfn.TEXTSPLIT(S216," #")</x:f>
        <x:v>Abdulmohsen Abdo</x:v>
      </x:c>
      <x:c r="U216" s="31" t="str">
        <x:v>13451633 2W</x:v>
      </x:c>
      <x:c r="V216" s="31" t="str">
        <x:f t="shared" si="64"/>
        <x:v>2W</x:v>
      </x:c>
      <x:c r="W216" s="31">
        <x:f t="shared" si="65"/>
        <x:v>13451633</x:v>
      </x:c>
      <x:c r="X216" s="31">
        <x:f t="shared" si="69"/>
        <x:v>1</x:v>
      </x:c>
      <x:c r="Y216" s="31"/>
      <x:c r="Z216" s="31"/>
      <x:c r="AA216" s="31"/>
      <x:c r="AB216" s="31"/>
      <x:c r="AC216" s="31" t="str">
        <x:f t="shared" si="59"/>
        <x:v>Abdulmohsen</x:v>
      </x:c>
      <x:c r="AD216" s="31" t="str">
        <x:f t="shared" si="66"/>
        <x:v>A</x:v>
      </x:c>
      <x:c r="AE216" s="31" t="str">
        <x:f t="shared" si="60"/>
        <x:v>Abdo</x:v>
      </x:c>
      <x:c r="AF216" s="31" cm="1">
        <x:f t="array" ref="AF216">SUM(--(" "=MID(AE216,_xlfn.SEQUENCE(1,LEN(AE216)),1)))+2</x:f>
        <x:v>2</x:v>
      </x:c>
      <x:c r="AG216" s="31" cm="1">
        <x:f t="array" ref="AG216">SUM(--($AG$9=MID(AC216,_xlfn.SEQUENCE(1,LEN(AC216)),1)))</x:f>
        <x:v>1</x:v>
      </x:c>
      <x:c r="AH216" s="31"/>
      <x:c r="AI216" s="31"/>
      <x:c r="AJ216" s="31"/>
      <x:c r="AK216" s="31"/>
      <x:c r="AL216" s="31" t="b">
        <x:f t="shared" si="61"/>
        <x:v>0</x:v>
      </x:c>
      <x:c r="AM216" s="31" t="b">
        <x:f>_xlfn.XLOOKUP(G216,'Birthday Case Assumptions'!$I$6:$I$371,'Birthday Case Assumptions'!$J$6:$J$371)="Yes"</x:f>
        <x:v>0</x:v>
      </x:c>
      <x:c r="AN216" s="31" t="b">
        <x:f t="shared" si="67"/>
        <x:v>0</x:v>
      </x:c>
      <x:c r="AO216" s="31">
        <x:f t="shared" si="68"/>
        <x:v>0</x:v>
      </x:c>
      <x:c r="AP216" s="31"/>
      <x:c r="AQ216" s="31"/>
      <x:c r="AR216" s="31"/>
      <x:c r="AS216" s="31"/>
      <x:c r="AT216" s="31"/>
      <x:c r="AU216" s="21">
        <x:v>45497</x:v>
      </x:c>
      <x:c r="AV216" s="31" t="str">
        <x:v>No</x:v>
      </x:c>
      <x:c r="AW216" s="31" cm="1">
        <x:f t="array" ref="AW216">IFERROR(_xlfn.XLOOKUP(AU216,_xlfn.ANCHORARRAY($M$11),_xlfn.ANCHORARRAY($N$11)),0)</x:f>
        <x:v>2</x:v>
      </x:c>
      <x:c r="AX216" s="31"/>
      <x:c r="AY216" s="31"/>
      <x:c r="AZ216" s="31"/>
      <x:c r="BA216" s="31"/>
      <x:c r="BB216" s="31"/>
    </x:row>
    <x:row r="217" spans="2:54" x14ac:dyDescent="0.35">
      <x:c r="B217" s="21">
        <x:v>37536</x:v>
      </x:c>
      <x:c r="C217" s="31">
        <x:f t="shared" si="55"/>
        <x:v>7</x:v>
      </x:c>
      <x:c r="D217" s="31">
        <x:f t="shared" si="56"/>
        <x:v>10</x:v>
      </x:c>
      <x:c r="E217" s="31">
        <x:f t="shared" si="57"/>
        <x:v>2002</x:v>
      </x:c>
      <x:c r="F217" s="31">
        <x:f t="shared" si="58"/>
        <x:v>2</x:v>
      </x:c>
      <x:c r="G217" s="21">
        <x:f t="shared" si="62"/>
        <x:v>45572</x:v>
      </x:c>
      <x:c r="H217" s="32">
        <x:f t="shared" si="63"/>
        <x:v>7756</x:v>
      </x:c>
      <x:c r="L217" s="25"/>
      <x:c r="M217" s="21">
        <x:v>45499</x:v>
      </x:c>
      <x:c r="N217" s="31">
        <x:v>2</x:v>
      </x:c>
      <x:c r="O217" s="31"/>
      <x:c r="P217" s="21">
        <x:v>45498</x:v>
      </x:c>
      <x:c r="Q217" s="31">
        <x:v>206</x:v>
      </x:c>
      <x:c r="R217" s="31"/>
      <x:c r="S217" s="31" t="str">
        <x:v>Nancy Green #13451636 1W</x:v>
      </x:c>
      <x:c r="T217" s="31" t="str" cm="1">
        <x:f t="array" ref="T217:U217">_xlfn.TEXTSPLIT(S217," #")</x:f>
        <x:v>Nancy Green</x:v>
      </x:c>
      <x:c r="U217" s="31" t="str">
        <x:v>13451636 1W</x:v>
      </x:c>
      <x:c r="V217" s="31" t="str">
        <x:f t="shared" si="64"/>
        <x:v>1W</x:v>
      </x:c>
      <x:c r="W217" s="31">
        <x:f t="shared" si="65"/>
        <x:v>13451636</x:v>
      </x:c>
      <x:c r="X217" s="31">
        <x:f t="shared" si="69"/>
        <x:v>0</x:v>
      </x:c>
      <x:c r="Y217" s="31"/>
      <x:c r="Z217" s="31"/>
      <x:c r="AA217" s="31"/>
      <x:c r="AB217" s="31"/>
      <x:c r="AC217" s="31" t="str">
        <x:f t="shared" si="59"/>
        <x:v>Nancy</x:v>
      </x:c>
      <x:c r="AD217" s="31" t="str">
        <x:f t="shared" si="66"/>
        <x:v>N</x:v>
      </x:c>
      <x:c r="AE217" s="31" t="str">
        <x:f t="shared" si="60"/>
        <x:v>Green</x:v>
      </x:c>
      <x:c r="AF217" s="31" cm="1">
        <x:f t="array" ref="AF217">SUM(--(" "=MID(AE217,_xlfn.SEQUENCE(1,LEN(AE217)),1)))+2</x:f>
        <x:v>2</x:v>
      </x:c>
      <x:c r="AG217" s="31" cm="1">
        <x:f t="array" ref="AG217">SUM(--($AG$9=MID(AC217,_xlfn.SEQUENCE(1,LEN(AC217)),1)))</x:f>
        <x:v>1</x:v>
      </x:c>
      <x:c r="AH217" s="31"/>
      <x:c r="AI217" s="31"/>
      <x:c r="AJ217" s="31"/>
      <x:c r="AK217" s="31"/>
      <x:c r="AL217" s="31" t="b">
        <x:f t="shared" si="61"/>
        <x:v>1</x:v>
      </x:c>
      <x:c r="AM217" s="31" t="b">
        <x:f>_xlfn.XLOOKUP(G217,'Birthday Case Assumptions'!$I$6:$I$371,'Birthday Case Assumptions'!$J$6:$J$371)="Yes"</x:f>
        <x:v>1</x:v>
      </x:c>
      <x:c r="AN217" s="31" t="b">
        <x:f t="shared" si="67"/>
        <x:v>0</x:v>
      </x:c>
      <x:c r="AO217" s="31">
        <x:f t="shared" si="68"/>
        <x:v>0</x:v>
      </x:c>
      <x:c r="AP217" s="31"/>
      <x:c r="AQ217" s="31"/>
      <x:c r="AR217" s="31"/>
      <x:c r="AS217" s="31"/>
      <x:c r="AT217" s="31"/>
      <x:c r="AU217" s="21">
        <x:v>45498</x:v>
      </x:c>
      <x:c r="AV217" s="31" t="str">
        <x:v>No</x:v>
      </x:c>
      <x:c r="AW217" s="31" cm="1">
        <x:f t="array" ref="AW217">IFERROR(_xlfn.XLOOKUP(AU217,_xlfn.ANCHORARRAY($M$11),_xlfn.ANCHORARRAY($N$11)),0)</x:f>
        <x:v>4</x:v>
      </x:c>
      <x:c r="AX217" s="31"/>
      <x:c r="AY217" s="31"/>
      <x:c r="AZ217" s="31"/>
      <x:c r="BA217" s="31"/>
      <x:c r="BB217" s="31"/>
    </x:row>
    <x:row r="218" spans="2:54" x14ac:dyDescent="0.35">
      <x:c r="B218" s="21">
        <x:v>38070</x:v>
      </x:c>
      <x:c r="C218" s="31">
        <x:f t="shared" si="55"/>
        <x:v>24</x:v>
      </x:c>
      <x:c r="D218" s="31">
        <x:f t="shared" si="56"/>
        <x:v>3</x:v>
      </x:c>
      <x:c r="E218" s="31">
        <x:f t="shared" si="57"/>
        <x:v>2004</x:v>
      </x:c>
      <x:c r="F218" s="31">
        <x:f t="shared" si="58"/>
        <x:v>4</x:v>
      </x:c>
      <x:c r="G218" s="21">
        <x:f t="shared" si="62"/>
        <x:v>45375</x:v>
      </x:c>
      <x:c r="H218" s="32">
        <x:f t="shared" si="63"/>
        <x:v>7222</x:v>
      </x:c>
      <x:c r="L218" s="25"/>
      <x:c r="M218" s="21">
        <x:v>45500</x:v>
      </x:c>
      <x:c r="N218" s="31">
        <x:v>2</x:v>
      </x:c>
      <x:c r="O218" s="31"/>
      <x:c r="P218" s="21">
        <x:v>45499</x:v>
      </x:c>
      <x:c r="Q218" s="31">
        <x:v>207</x:v>
      </x:c>
      <x:c r="R218" s="31"/>
      <x:c r="S218" s="31" t="str">
        <x:v>Tareq Elsayed #13451639 1T</x:v>
      </x:c>
      <x:c r="T218" s="31" t="str" cm="1">
        <x:f t="array" ref="T218:U218">_xlfn.TEXTSPLIT(S218," #")</x:f>
        <x:v>Tareq Elsayed</x:v>
      </x:c>
      <x:c r="U218" s="31" t="str">
        <x:v>13451639 1T</x:v>
      </x:c>
      <x:c r="V218" s="31" t="str">
        <x:f t="shared" si="64"/>
        <x:v>1T</x:v>
      </x:c>
      <x:c r="W218" s="31">
        <x:f t="shared" si="65"/>
        <x:v>13451639</x:v>
      </x:c>
      <x:c r="X218" s="31">
        <x:f t="shared" si="69"/>
        <x:v>0</x:v>
      </x:c>
      <x:c r="Y218" s="31"/>
      <x:c r="Z218" s="31"/>
      <x:c r="AA218" s="31"/>
      <x:c r="AB218" s="31"/>
      <x:c r="AC218" s="31" t="str">
        <x:f t="shared" si="59"/>
        <x:v>Tareq</x:v>
      </x:c>
      <x:c r="AD218" s="31" t="str">
        <x:f t="shared" si="66"/>
        <x:v>T</x:v>
      </x:c>
      <x:c r="AE218" s="31" t="str">
        <x:f t="shared" si="60"/>
        <x:v>Elsayed</x:v>
      </x:c>
      <x:c r="AF218" s="31" cm="1">
        <x:f t="array" ref="AF218">SUM(--(" "=MID(AE218,_xlfn.SEQUENCE(1,LEN(AE218)),1)))+2</x:f>
        <x:v>2</x:v>
      </x:c>
      <x:c r="AG218" s="31" cm="1">
        <x:f t="array" ref="AG218">SUM(--($AG$9=MID(AC218,_xlfn.SEQUENCE(1,LEN(AC218)),1)))</x:f>
        <x:v>1</x:v>
      </x:c>
      <x:c r="AH218" s="31"/>
      <x:c r="AI218" s="31"/>
      <x:c r="AJ218" s="31"/>
      <x:c r="AK218" s="31"/>
      <x:c r="AL218" s="31" t="b">
        <x:f t="shared" si="61"/>
        <x:v>0</x:v>
      </x:c>
      <x:c r="AM218" s="31" t="b">
        <x:f>_xlfn.XLOOKUP(G218,'Birthday Case Assumptions'!$I$6:$I$371,'Birthday Case Assumptions'!$J$6:$J$371)="Yes"</x:f>
        <x:v>0</x:v>
      </x:c>
      <x:c r="AN218" s="31" t="b">
        <x:f t="shared" si="67"/>
        <x:v>0</x:v>
      </x:c>
      <x:c r="AO218" s="31">
        <x:f t="shared" si="68"/>
        <x:v>0</x:v>
      </x:c>
      <x:c r="AP218" s="31"/>
      <x:c r="AQ218" s="31"/>
      <x:c r="AR218" s="31"/>
      <x:c r="AS218" s="31"/>
      <x:c r="AT218" s="31"/>
      <x:c r="AU218" s="21">
        <x:v>45499</x:v>
      </x:c>
      <x:c r="AV218" s="31" t="str">
        <x:v>No</x:v>
      </x:c>
      <x:c r="AW218" s="31" cm="1">
        <x:f t="array" ref="AW218">IFERROR(_xlfn.XLOOKUP(AU218,_xlfn.ANCHORARRAY($M$11),_xlfn.ANCHORARRAY($N$11)),0)</x:f>
        <x:v>2</x:v>
      </x:c>
      <x:c r="AX218" s="31"/>
      <x:c r="AY218" s="31"/>
      <x:c r="AZ218" s="31"/>
      <x:c r="BA218" s="31"/>
      <x:c r="BB218" s="31"/>
    </x:row>
    <x:row r="219" spans="2:54" x14ac:dyDescent="0.35">
      <x:c r="B219" s="21">
        <x:v>37554</x:v>
      </x:c>
      <x:c r="C219" s="31">
        <x:f t="shared" si="55"/>
        <x:v>25</x:v>
      </x:c>
      <x:c r="D219" s="31">
        <x:f t="shared" si="56"/>
        <x:v>10</x:v>
      </x:c>
      <x:c r="E219" s="31">
        <x:f t="shared" si="57"/>
        <x:v>2002</x:v>
      </x:c>
      <x:c r="F219" s="31">
        <x:f t="shared" si="58"/>
        <x:v>6</x:v>
      </x:c>
      <x:c r="G219" s="21">
        <x:f t="shared" si="62"/>
        <x:v>45590</x:v>
      </x:c>
      <x:c r="H219" s="32">
        <x:f t="shared" si="63"/>
        <x:v>7738</x:v>
      </x:c>
      <x:c r="L219" s="25"/>
      <x:c r="M219" s="21">
        <x:v>45501</x:v>
      </x:c>
      <x:c r="N219" s="31">
        <x:v>5</x:v>
      </x:c>
      <x:c r="O219" s="31"/>
      <x:c r="P219" s="21">
        <x:v>45500</x:v>
      </x:c>
      <x:c r="Q219" s="31">
        <x:v>208</x:v>
      </x:c>
      <x:c r="R219" s="31"/>
      <x:c r="S219" s="31" t="str">
        <x:v>Sahar Jaber #13451641 4W</x:v>
      </x:c>
      <x:c r="T219" s="31" t="str" cm="1">
        <x:f t="array" ref="T219:U219">_xlfn.TEXTSPLIT(S219," #")</x:f>
        <x:v>Sahar Jaber</x:v>
      </x:c>
      <x:c r="U219" s="31" t="str">
        <x:v>13451641 4W</x:v>
      </x:c>
      <x:c r="V219" s="31" t="str">
        <x:f t="shared" si="64"/>
        <x:v>4W</x:v>
      </x:c>
      <x:c r="W219" s="31">
        <x:f t="shared" si="65"/>
        <x:v>13451641</x:v>
      </x:c>
      <x:c r="X219" s="31">
        <x:f t="shared" si="69"/>
        <x:v>0</x:v>
      </x:c>
      <x:c r="Y219" s="31"/>
      <x:c r="Z219" s="31"/>
      <x:c r="AA219" s="31"/>
      <x:c r="AB219" s="31"/>
      <x:c r="AC219" s="31" t="str">
        <x:f t="shared" si="59"/>
        <x:v>Sahar</x:v>
      </x:c>
      <x:c r="AD219" s="31" t="str">
        <x:f t="shared" si="66"/>
        <x:v>S</x:v>
      </x:c>
      <x:c r="AE219" s="31" t="str">
        <x:f t="shared" si="60"/>
        <x:v>Jaber</x:v>
      </x:c>
      <x:c r="AF219" s="31" cm="1">
        <x:f t="array" ref="AF219">SUM(--(" "=MID(AE219,_xlfn.SEQUENCE(1,LEN(AE219)),1)))+2</x:f>
        <x:v>2</x:v>
      </x:c>
      <x:c r="AG219" s="31" cm="1">
        <x:f t="array" ref="AG219">SUM(--($AG$9=MID(AC219,_xlfn.SEQUENCE(1,LEN(AC219)),1)))</x:f>
        <x:v>2</x:v>
      </x:c>
      <x:c r="AH219" s="31"/>
      <x:c r="AI219" s="31"/>
      <x:c r="AJ219" s="31"/>
      <x:c r="AK219" s="31"/>
      <x:c r="AL219" s="31" t="b">
        <x:f t="shared" si="61"/>
        <x:v>0</x:v>
      </x:c>
      <x:c r="AM219" s="31" t="b">
        <x:f>_xlfn.XLOOKUP(G219,'Birthday Case Assumptions'!$I$6:$I$371,'Birthday Case Assumptions'!$J$6:$J$371)="Yes"</x:f>
        <x:v>1</x:v>
      </x:c>
      <x:c r="AN219" s="31" t="b">
        <x:f t="shared" si="67"/>
        <x:v>0</x:v>
      </x:c>
      <x:c r="AO219" s="31">
        <x:f t="shared" si="68"/>
        <x:v>0</x:v>
      </x:c>
      <x:c r="AP219" s="31"/>
      <x:c r="AQ219" s="31"/>
      <x:c r="AR219" s="31"/>
      <x:c r="AS219" s="31"/>
      <x:c r="AT219" s="31"/>
      <x:c r="AU219" s="21">
        <x:v>45500</x:v>
      </x:c>
      <x:c r="AV219" s="31" t="str">
        <x:v>No</x:v>
      </x:c>
      <x:c r="AW219" s="31" cm="1">
        <x:f t="array" ref="AW219">IFERROR(_xlfn.XLOOKUP(AU219,_xlfn.ANCHORARRAY($M$11),_xlfn.ANCHORARRAY($N$11)),0)</x:f>
        <x:v>2</x:v>
      </x:c>
      <x:c r="AX219" s="31"/>
      <x:c r="AY219" s="31"/>
      <x:c r="AZ219" s="31"/>
      <x:c r="BA219" s="31"/>
      <x:c r="BB219" s="31"/>
    </x:row>
    <x:row r="220" spans="2:54" x14ac:dyDescent="0.35">
      <x:c r="B220" s="21">
        <x:v>38289</x:v>
      </x:c>
      <x:c r="C220" s="31">
        <x:f t="shared" si="55"/>
        <x:v>29</x:v>
      </x:c>
      <x:c r="D220" s="31">
        <x:f t="shared" si="56"/>
        <x:v>10</x:v>
      </x:c>
      <x:c r="E220" s="31">
        <x:f t="shared" si="57"/>
        <x:v>2004</x:v>
      </x:c>
      <x:c r="F220" s="31">
        <x:f t="shared" si="58"/>
        <x:v>6</x:v>
      </x:c>
      <x:c r="G220" s="21">
        <x:f t="shared" si="62"/>
        <x:v>45594</x:v>
      </x:c>
      <x:c r="H220" s="32">
        <x:f t="shared" si="63"/>
        <x:v>7003</x:v>
      </x:c>
      <x:c r="L220" s="25"/>
      <x:c r="M220" s="21">
        <x:v>45502</x:v>
      </x:c>
      <x:c r="N220" s="31">
        <x:v>2</x:v>
      </x:c>
      <x:c r="O220" s="31"/>
      <x:c r="P220" s="21">
        <x:v>45501</x:v>
      </x:c>
      <x:c r="Q220" s="31">
        <x:v>209</x:v>
      </x:c>
      <x:c r="R220" s="31"/>
      <x:c r="S220" s="31" t="str">
        <x:v>Terry Lopez #13451642 2W</x:v>
      </x:c>
      <x:c r="T220" s="31" t="str" cm="1">
        <x:f t="array" ref="T220:U220">_xlfn.TEXTSPLIT(S220," #")</x:f>
        <x:v>Terry Lopez</x:v>
      </x:c>
      <x:c r="U220" s="31" t="str">
        <x:v>13451642 2W</x:v>
      </x:c>
      <x:c r="V220" s="31" t="str">
        <x:f t="shared" si="64"/>
        <x:v>2W</x:v>
      </x:c>
      <x:c r="W220" s="31">
        <x:f t="shared" si="65"/>
        <x:v>13451642</x:v>
      </x:c>
      <x:c r="X220" s="31">
        <x:f t="shared" si="69"/>
        <x:v>1</x:v>
      </x:c>
      <x:c r="Y220" s="31"/>
      <x:c r="Z220" s="31"/>
      <x:c r="AA220" s="31"/>
      <x:c r="AB220" s="31"/>
      <x:c r="AC220" s="31" t="str">
        <x:f t="shared" si="59"/>
        <x:v>Terry</x:v>
      </x:c>
      <x:c r="AD220" s="31" t="str">
        <x:f t="shared" si="66"/>
        <x:v>T</x:v>
      </x:c>
      <x:c r="AE220" s="31" t="str">
        <x:f t="shared" si="60"/>
        <x:v>Lopez</x:v>
      </x:c>
      <x:c r="AF220" s="31" cm="1">
        <x:f t="array" ref="AF220">SUM(--(" "=MID(AE220,_xlfn.SEQUENCE(1,LEN(AE220)),1)))+2</x:f>
        <x:v>2</x:v>
      </x:c>
      <x:c r="AG220" s="31" cm="1">
        <x:f t="array" ref="AG220">SUM(--($AG$9=MID(AC220,_xlfn.SEQUENCE(1,LEN(AC220)),1)))</x:f>
        <x:v>0</x:v>
      </x:c>
      <x:c r="AH220" s="31"/>
      <x:c r="AI220" s="31"/>
      <x:c r="AJ220" s="31"/>
      <x:c r="AK220" s="31"/>
      <x:c r="AL220" s="31" t="b">
        <x:f t="shared" si="61"/>
        <x:v>0</x:v>
      </x:c>
      <x:c r="AM220" s="31" t="b">
        <x:f>_xlfn.XLOOKUP(G220,'Birthday Case Assumptions'!$I$6:$I$371,'Birthday Case Assumptions'!$J$6:$J$371)="Yes"</x:f>
        <x:v>1</x:v>
      </x:c>
      <x:c r="AN220" s="31" t="b">
        <x:f t="shared" si="67"/>
        <x:v>0</x:v>
      </x:c>
      <x:c r="AO220" s="31">
        <x:f t="shared" si="68"/>
        <x:v>0</x:v>
      </x:c>
      <x:c r="AP220" s="31"/>
      <x:c r="AQ220" s="31"/>
      <x:c r="AR220" s="31"/>
      <x:c r="AS220" s="31"/>
      <x:c r="AT220" s="31"/>
      <x:c r="AU220" s="21">
        <x:v>45501</x:v>
      </x:c>
      <x:c r="AV220" s="31" t="str">
        <x:v>No</x:v>
      </x:c>
      <x:c r="AW220" s="31" cm="1">
        <x:f t="array" ref="AW220">IFERROR(_xlfn.XLOOKUP(AU220,_xlfn.ANCHORARRAY($M$11),_xlfn.ANCHORARRAY($N$11)),0)</x:f>
        <x:v>5</x:v>
      </x:c>
      <x:c r="AX220" s="31"/>
      <x:c r="AY220" s="31"/>
      <x:c r="AZ220" s="31"/>
      <x:c r="BA220" s="31"/>
      <x:c r="BB220" s="31"/>
    </x:row>
    <x:row r="221" spans="2:54" x14ac:dyDescent="0.35">
      <x:c r="B221" s="21">
        <x:v>37890</x:v>
      </x:c>
      <x:c r="C221" s="31">
        <x:f t="shared" si="55"/>
        <x:v>26</x:v>
      </x:c>
      <x:c r="D221" s="31">
        <x:f t="shared" si="56"/>
        <x:v>9</x:v>
      </x:c>
      <x:c r="E221" s="31">
        <x:f t="shared" si="57"/>
        <x:v>2003</x:v>
      </x:c>
      <x:c r="F221" s="31">
        <x:f t="shared" si="58"/>
        <x:v>6</x:v>
      </x:c>
      <x:c r="G221" s="21">
        <x:f t="shared" si="62"/>
        <x:v>45561</x:v>
      </x:c>
      <x:c r="H221" s="32">
        <x:f t="shared" si="63"/>
        <x:v>7402</x:v>
      </x:c>
      <x:c r="L221" s="25"/>
      <x:c r="M221" s="21">
        <x:v>45503</x:v>
      </x:c>
      <x:c r="N221" s="31">
        <x:v>4</x:v>
      </x:c>
      <x:c r="O221" s="31"/>
      <x:c r="P221" s="21">
        <x:v>45502</x:v>
      </x:c>
      <x:c r="Q221" s="31">
        <x:v>210</x:v>
      </x:c>
      <x:c r="R221" s="31"/>
      <x:c r="S221" s="31" t="str">
        <x:v>Hind Hashim #13451644 4W</x:v>
      </x:c>
      <x:c r="T221" s="31" t="str" cm="1">
        <x:f t="array" ref="T221:U221">_xlfn.TEXTSPLIT(S221," #")</x:f>
        <x:v>Hind Hashim</x:v>
      </x:c>
      <x:c r="U221" s="31" t="str">
        <x:v>13451644 4W</x:v>
      </x:c>
      <x:c r="V221" s="31" t="str">
        <x:f t="shared" si="64"/>
        <x:v>4W</x:v>
      </x:c>
      <x:c r="W221" s="31">
        <x:f t="shared" si="65"/>
        <x:v>13451644</x:v>
      </x:c>
      <x:c r="X221" s="31">
        <x:f t="shared" si="69"/>
        <x:v>0</x:v>
      </x:c>
      <x:c r="Y221" s="31"/>
      <x:c r="Z221" s="31"/>
      <x:c r="AA221" s="31"/>
      <x:c r="AB221" s="31"/>
      <x:c r="AC221" s="31" t="str">
        <x:f t="shared" si="59"/>
        <x:v>Hind</x:v>
      </x:c>
      <x:c r="AD221" s="31" t="str">
        <x:f t="shared" si="66"/>
        <x:v>H</x:v>
      </x:c>
      <x:c r="AE221" s="31" t="str">
        <x:f t="shared" si="60"/>
        <x:v>Hashim</x:v>
      </x:c>
      <x:c r="AF221" s="31" cm="1">
        <x:f t="array" ref="AF221">SUM(--(" "=MID(AE221,_xlfn.SEQUENCE(1,LEN(AE221)),1)))+2</x:f>
        <x:v>2</x:v>
      </x:c>
      <x:c r="AG221" s="31" cm="1">
        <x:f t="array" ref="AG221">SUM(--($AG$9=MID(AC221,_xlfn.SEQUENCE(1,LEN(AC221)),1)))</x:f>
        <x:v>0</x:v>
      </x:c>
      <x:c r="AH221" s="31"/>
      <x:c r="AI221" s="31"/>
      <x:c r="AJ221" s="31"/>
      <x:c r="AK221" s="31"/>
      <x:c r="AL221" s="31" t="b">
        <x:f t="shared" si="61"/>
        <x:v>0</x:v>
      </x:c>
      <x:c r="AM221" s="31" t="b">
        <x:f>_xlfn.XLOOKUP(G221,'Birthday Case Assumptions'!$I$6:$I$371,'Birthday Case Assumptions'!$J$6:$J$371)="Yes"</x:f>
        <x:v>1</x:v>
      </x:c>
      <x:c r="AN221" s="31" t="b">
        <x:f t="shared" si="67"/>
        <x:v>0</x:v>
      </x:c>
      <x:c r="AO221" s="31">
        <x:f t="shared" si="68"/>
        <x:v>0</x:v>
      </x:c>
      <x:c r="AP221" s="31"/>
      <x:c r="AQ221" s="31"/>
      <x:c r="AR221" s="31"/>
      <x:c r="AS221" s="31"/>
      <x:c r="AT221" s="31"/>
      <x:c r="AU221" s="21">
        <x:v>45502</x:v>
      </x:c>
      <x:c r="AV221" s="31" t="str">
        <x:v>No</x:v>
      </x:c>
      <x:c r="AW221" s="31" cm="1">
        <x:f t="array" ref="AW221">IFERROR(_xlfn.XLOOKUP(AU221,_xlfn.ANCHORARRAY($M$11),_xlfn.ANCHORARRAY($N$11)),0)</x:f>
        <x:v>2</x:v>
      </x:c>
      <x:c r="AX221" s="31"/>
      <x:c r="AY221" s="31"/>
      <x:c r="AZ221" s="31"/>
      <x:c r="BA221" s="31"/>
      <x:c r="BB221" s="31"/>
    </x:row>
    <x:row r="222" spans="2:54" x14ac:dyDescent="0.35">
      <x:c r="B222" s="21">
        <x:v>37160</x:v>
      </x:c>
      <x:c r="C222" s="31">
        <x:f t="shared" si="55"/>
        <x:v>26</x:v>
      </x:c>
      <x:c r="D222" s="31">
        <x:f t="shared" si="56"/>
        <x:v>9</x:v>
      </x:c>
      <x:c r="E222" s="31">
        <x:f t="shared" si="57"/>
        <x:v>2001</x:v>
      </x:c>
      <x:c r="F222" s="31">
        <x:f t="shared" si="58"/>
        <x:v>4</x:v>
      </x:c>
      <x:c r="G222" s="21">
        <x:f t="shared" si="62"/>
        <x:v>45561</x:v>
      </x:c>
      <x:c r="H222" s="32">
        <x:f t="shared" si="63"/>
        <x:v>8132</x:v>
      </x:c>
      <x:c r="L222" s="25"/>
      <x:c r="M222" s="21">
        <x:v>45504</x:v>
      </x:c>
      <x:c r="N222" s="31">
        <x:v>3</x:v>
      </x:c>
      <x:c r="O222" s="31"/>
      <x:c r="P222" s="21">
        <x:v>45503</x:v>
      </x:c>
      <x:c r="Q222" s="31">
        <x:v>211</x:v>
      </x:c>
      <x:c r="R222" s="31"/>
      <x:c r="S222" s="31" t="str">
        <x:v>Hao Kai #13451646 2R</x:v>
      </x:c>
      <x:c r="T222" s="31" t="str" cm="1">
        <x:f t="array" ref="T222:U222">_xlfn.TEXTSPLIT(S222," #")</x:f>
        <x:v>Hao Kai</x:v>
      </x:c>
      <x:c r="U222" s="31" t="str">
        <x:v>13451646 2R</x:v>
      </x:c>
      <x:c r="V222" s="31" t="str">
        <x:f t="shared" si="64"/>
        <x:v>2R</x:v>
      </x:c>
      <x:c r="W222" s="31">
        <x:f t="shared" si="65"/>
        <x:v>13451646</x:v>
      </x:c>
      <x:c r="X222" s="31">
        <x:f t="shared" si="69"/>
        <x:v>0</x:v>
      </x:c>
      <x:c r="Y222" s="31"/>
      <x:c r="Z222" s="31"/>
      <x:c r="AA222" s="31"/>
      <x:c r="AB222" s="31"/>
      <x:c r="AC222" s="31" t="str">
        <x:f t="shared" si="59"/>
        <x:v>Hao</x:v>
      </x:c>
      <x:c r="AD222" s="31" t="str">
        <x:f t="shared" si="66"/>
        <x:v>H</x:v>
      </x:c>
      <x:c r="AE222" s="31" t="str">
        <x:f t="shared" si="60"/>
        <x:v>Kai</x:v>
      </x:c>
      <x:c r="AF222" s="31" cm="1">
        <x:f t="array" ref="AF222">SUM(--(" "=MID(AE222,_xlfn.SEQUENCE(1,LEN(AE222)),1)))+2</x:f>
        <x:v>2</x:v>
      </x:c>
      <x:c r="AG222" s="31" cm="1">
        <x:f t="array" ref="AG222">SUM(--($AG$9=MID(AC222,_xlfn.SEQUENCE(1,LEN(AC222)),1)))</x:f>
        <x:v>1</x:v>
      </x:c>
      <x:c r="AH222" s="31"/>
      <x:c r="AI222" s="31"/>
      <x:c r="AJ222" s="31"/>
      <x:c r="AK222" s="31"/>
      <x:c r="AL222" s="31" t="b">
        <x:f t="shared" si="61"/>
        <x:v>0</x:v>
      </x:c>
      <x:c r="AM222" s="31" t="b">
        <x:f>_xlfn.XLOOKUP(G222,'Birthday Case Assumptions'!$I$6:$I$371,'Birthday Case Assumptions'!$J$6:$J$371)="Yes"</x:f>
        <x:v>1</x:v>
      </x:c>
      <x:c r="AN222" s="31" t="b">
        <x:f t="shared" si="67"/>
        <x:v>0</x:v>
      </x:c>
      <x:c r="AO222" s="31">
        <x:f t="shared" si="68"/>
        <x:v>0</x:v>
      </x:c>
      <x:c r="AP222" s="31"/>
      <x:c r="AQ222" s="31"/>
      <x:c r="AR222" s="31"/>
      <x:c r="AS222" s="31"/>
      <x:c r="AT222" s="31"/>
      <x:c r="AU222" s="21">
        <x:v>45503</x:v>
      </x:c>
      <x:c r="AV222" s="31" t="str">
        <x:v>No</x:v>
      </x:c>
      <x:c r="AW222" s="31" cm="1">
        <x:f t="array" ref="AW222">IFERROR(_xlfn.XLOOKUP(AU222,_xlfn.ANCHORARRAY($M$11),_xlfn.ANCHORARRAY($N$11)),0)</x:f>
        <x:v>4</x:v>
      </x:c>
      <x:c r="AX222" s="31"/>
      <x:c r="AY222" s="31"/>
      <x:c r="AZ222" s="31"/>
      <x:c r="BA222" s="31"/>
      <x:c r="BB222" s="31"/>
    </x:row>
    <x:row r="223" spans="2:54" x14ac:dyDescent="0.35">
      <x:c r="B223" s="21">
        <x:v>37186</x:v>
      </x:c>
      <x:c r="C223" s="31">
        <x:f t="shared" si="55"/>
        <x:v>22</x:v>
      </x:c>
      <x:c r="D223" s="31">
        <x:f t="shared" si="56"/>
        <x:v>10</x:v>
      </x:c>
      <x:c r="E223" s="31">
        <x:f t="shared" si="57"/>
        <x:v>2001</x:v>
      </x:c>
      <x:c r="F223" s="31">
        <x:f t="shared" si="58"/>
        <x:v>2</x:v>
      </x:c>
      <x:c r="G223" s="21">
        <x:f t="shared" si="62"/>
        <x:v>45587</x:v>
      </x:c>
      <x:c r="H223" s="32">
        <x:f t="shared" si="63"/>
        <x:v>8106</x:v>
      </x:c>
      <x:c r="L223" s="25"/>
      <x:c r="M223" s="21">
        <x:v>45505</x:v>
      </x:c>
      <x:c r="N223" s="31">
        <x:v>4</x:v>
      </x:c>
      <x:c r="O223" s="31"/>
      <x:c r="P223" s="21">
        <x:v>45504</x:v>
      </x:c>
      <x:c r="Q223" s="31">
        <x:v>212</x:v>
      </x:c>
      <x:c r="R223" s="31"/>
      <x:c r="S223" s="31" t="str">
        <x:v>Yao Na #13451647 1W</x:v>
      </x:c>
      <x:c r="T223" s="31" t="str" cm="1">
        <x:f t="array" ref="T223:U223">_xlfn.TEXTSPLIT(S223," #")</x:f>
        <x:v>Yao Na</x:v>
      </x:c>
      <x:c r="U223" s="31" t="str">
        <x:v>13451647 1W</x:v>
      </x:c>
      <x:c r="V223" s="31" t="str">
        <x:f t="shared" si="64"/>
        <x:v>1W</x:v>
      </x:c>
      <x:c r="W223" s="31">
        <x:f t="shared" si="65"/>
        <x:v>13451647</x:v>
      </x:c>
      <x:c r="X223" s="31">
        <x:f t="shared" si="69"/>
        <x:v>1</x:v>
      </x:c>
      <x:c r="Y223" s="31"/>
      <x:c r="Z223" s="31"/>
      <x:c r="AA223" s="31"/>
      <x:c r="AB223" s="31"/>
      <x:c r="AC223" s="31" t="str">
        <x:f t="shared" si="59"/>
        <x:v>Yao</x:v>
      </x:c>
      <x:c r="AD223" s="31" t="str">
        <x:f t="shared" si="66"/>
        <x:v>Y</x:v>
      </x:c>
      <x:c r="AE223" s="31" t="str">
        <x:f t="shared" si="60"/>
        <x:v>Na</x:v>
      </x:c>
      <x:c r="AF223" s="31" cm="1">
        <x:f t="array" ref="AF223">SUM(--(" "=MID(AE223,_xlfn.SEQUENCE(1,LEN(AE223)),1)))+2</x:f>
        <x:v>2</x:v>
      </x:c>
      <x:c r="AG223" s="31" cm="1">
        <x:f t="array" ref="AG223">SUM(--($AG$9=MID(AC223,_xlfn.SEQUENCE(1,LEN(AC223)),1)))</x:f>
        <x:v>1</x:v>
      </x:c>
      <x:c r="AH223" s="31"/>
      <x:c r="AI223" s="31"/>
      <x:c r="AJ223" s="31"/>
      <x:c r="AK223" s="31"/>
      <x:c r="AL223" s="31" t="b">
        <x:f t="shared" si="61"/>
        <x:v>0</x:v>
      </x:c>
      <x:c r="AM223" s="31" t="b">
        <x:f>_xlfn.XLOOKUP(G223,'Birthday Case Assumptions'!$I$6:$I$371,'Birthday Case Assumptions'!$J$6:$J$371)="Yes"</x:f>
        <x:v>1</x:v>
      </x:c>
      <x:c r="AN223" s="31" t="b">
        <x:f t="shared" si="67"/>
        <x:v>0</x:v>
      </x:c>
      <x:c r="AO223" s="31">
        <x:f t="shared" si="68"/>
        <x:v>0</x:v>
      </x:c>
      <x:c r="AP223" s="31"/>
      <x:c r="AQ223" s="31"/>
      <x:c r="AR223" s="31"/>
      <x:c r="AS223" s="31"/>
      <x:c r="AT223" s="31"/>
      <x:c r="AU223" s="21">
        <x:v>45504</x:v>
      </x:c>
      <x:c r="AV223" s="31" t="str">
        <x:v>No</x:v>
      </x:c>
      <x:c r="AW223" s="31" cm="1">
        <x:f t="array" ref="AW223">IFERROR(_xlfn.XLOOKUP(AU223,_xlfn.ANCHORARRAY($M$11),_xlfn.ANCHORARRAY($N$11)),0)</x:f>
        <x:v>3</x:v>
      </x:c>
      <x:c r="AX223" s="31"/>
      <x:c r="AY223" s="31"/>
      <x:c r="AZ223" s="31"/>
      <x:c r="BA223" s="31"/>
      <x:c r="BB223" s="31"/>
    </x:row>
    <x:row r="224" spans="2:54" x14ac:dyDescent="0.35">
      <x:c r="B224" s="21">
        <x:v>37505</x:v>
      </x:c>
      <x:c r="C224" s="31">
        <x:f t="shared" si="55"/>
        <x:v>6</x:v>
      </x:c>
      <x:c r="D224" s="31">
        <x:f t="shared" si="56"/>
        <x:v>9</x:v>
      </x:c>
      <x:c r="E224" s="31">
        <x:f t="shared" si="57"/>
        <x:v>2002</x:v>
      </x:c>
      <x:c r="F224" s="31">
        <x:f t="shared" si="58"/>
        <x:v>6</x:v>
      </x:c>
      <x:c r="G224" s="21">
        <x:f t="shared" si="62"/>
        <x:v>45541</x:v>
      </x:c>
      <x:c r="H224" s="32">
        <x:f t="shared" si="63"/>
        <x:v>7787</x:v>
      </x:c>
      <x:c r="L224" s="25"/>
      <x:c r="M224" s="21">
        <x:v>45506</x:v>
      </x:c>
      <x:c r="N224" s="31">
        <x:v>3</x:v>
      </x:c>
      <x:c r="O224" s="31"/>
      <x:c r="P224" s="21">
        <x:v>45505</x:v>
      </x:c>
      <x:c r="Q224" s="31">
        <x:v>213</x:v>
      </x:c>
      <x:c r="R224" s="31"/>
      <x:c r="S224" s="31" t="str">
        <x:v>Xiao Xiaodong #13451650 2R</x:v>
      </x:c>
      <x:c r="T224" s="31" t="str" cm="1">
        <x:f t="array" ref="T224:U224">_xlfn.TEXTSPLIT(S224," #")</x:f>
        <x:v>Xiao Xiaodong</x:v>
      </x:c>
      <x:c r="U224" s="31" t="str">
        <x:v>13451650 2R</x:v>
      </x:c>
      <x:c r="V224" s="31" t="str">
        <x:f t="shared" si="64"/>
        <x:v>2R</x:v>
      </x:c>
      <x:c r="W224" s="31">
        <x:f t="shared" si="65"/>
        <x:v>13451650</x:v>
      </x:c>
      <x:c r="X224" s="31">
        <x:f t="shared" si="69"/>
        <x:v>0</x:v>
      </x:c>
      <x:c r="Y224" s="31"/>
      <x:c r="Z224" s="31"/>
      <x:c r="AA224" s="31"/>
      <x:c r="AB224" s="31"/>
      <x:c r="AC224" s="31" t="str">
        <x:f t="shared" si="59"/>
        <x:v>Xiao</x:v>
      </x:c>
      <x:c r="AD224" s="31" t="str">
        <x:f t="shared" si="66"/>
        <x:v>X</x:v>
      </x:c>
      <x:c r="AE224" s="31" t="str">
        <x:f t="shared" si="60"/>
        <x:v>dong</x:v>
      </x:c>
      <x:c r="AF224" s="31" cm="1">
        <x:f t="array" ref="AF224">SUM(--(" "=MID(AE224,_xlfn.SEQUENCE(1,LEN(AE224)),1)))+2</x:f>
        <x:v>2</x:v>
      </x:c>
      <x:c r="AG224" s="31" cm="1">
        <x:f t="array" ref="AG224">SUM(--($AG$9=MID(AC224,_xlfn.SEQUENCE(1,LEN(AC224)),1)))</x:f>
        <x:v>1</x:v>
      </x:c>
      <x:c r="AH224" s="31"/>
      <x:c r="AI224" s="31"/>
      <x:c r="AJ224" s="31"/>
      <x:c r="AK224" s="31"/>
      <x:c r="AL224" s="31" t="b">
        <x:f t="shared" si="61"/>
        <x:v>0</x:v>
      </x:c>
      <x:c r="AM224" s="31" t="b">
        <x:f>_xlfn.XLOOKUP(G224,'Birthday Case Assumptions'!$I$6:$I$371,'Birthday Case Assumptions'!$J$6:$J$371)="Yes"</x:f>
        <x:v>1</x:v>
      </x:c>
      <x:c r="AN224" s="31" t="b">
        <x:f t="shared" si="67"/>
        <x:v>0</x:v>
      </x:c>
      <x:c r="AO224" s="31">
        <x:f t="shared" si="68"/>
        <x:v>0</x:v>
      </x:c>
      <x:c r="AP224" s="31"/>
      <x:c r="AQ224" s="31"/>
      <x:c r="AR224" s="31"/>
      <x:c r="AS224" s="31"/>
      <x:c r="AT224" s="31"/>
      <x:c r="AU224" s="21">
        <x:v>45505</x:v>
      </x:c>
      <x:c r="AV224" s="31" t="str">
        <x:v>No</x:v>
      </x:c>
      <x:c r="AW224" s="31" cm="1">
        <x:f t="array" ref="AW224">IFERROR(_xlfn.XLOOKUP(AU224,_xlfn.ANCHORARRAY($M$11),_xlfn.ANCHORARRAY($N$11)),0)</x:f>
        <x:v>4</x:v>
      </x:c>
      <x:c r="AX224" s="31"/>
      <x:c r="AY224" s="31"/>
      <x:c r="AZ224" s="31"/>
      <x:c r="BA224" s="31"/>
      <x:c r="BB224" s="31"/>
    </x:row>
    <x:row r="225" spans="2:54" x14ac:dyDescent="0.35">
      <x:c r="B225" s="21">
        <x:v>37410</x:v>
      </x:c>
      <x:c r="C225" s="31">
        <x:f t="shared" si="55"/>
        <x:v>3</x:v>
      </x:c>
      <x:c r="D225" s="31">
        <x:f t="shared" si="56"/>
        <x:v>6</x:v>
      </x:c>
      <x:c r="E225" s="31">
        <x:f t="shared" si="57"/>
        <x:v>2002</x:v>
      </x:c>
      <x:c r="F225" s="31">
        <x:f t="shared" si="58"/>
        <x:v>2</x:v>
      </x:c>
      <x:c r="G225" s="21">
        <x:f t="shared" si="62"/>
        <x:v>45446</x:v>
      </x:c>
      <x:c r="H225" s="32">
        <x:f t="shared" si="63"/>
        <x:v>7882</x:v>
      </x:c>
      <x:c r="L225" s="25"/>
      <x:c r="M225" s="21">
        <x:v>45507</x:v>
      </x:c>
      <x:c r="N225" s="31">
        <x:v>4</x:v>
      </x:c>
      <x:c r="O225" s="31"/>
      <x:c r="P225" s="21">
        <x:v>45506</x:v>
      </x:c>
      <x:c r="Q225" s="31">
        <x:v>214</x:v>
      </x:c>
      <x:c r="R225" s="31"/>
      <x:c r="S225" s="31" t="str">
        <x:v>Amy Davis #13451651 2T</x:v>
      </x:c>
      <x:c r="T225" s="31" t="str" cm="1">
        <x:f t="array" ref="T225:U225">_xlfn.TEXTSPLIT(S225," #")</x:f>
        <x:v>Amy Davis</x:v>
      </x:c>
      <x:c r="U225" s="31" t="str">
        <x:v>13451651 2T</x:v>
      </x:c>
      <x:c r="V225" s="31" t="str">
        <x:f t="shared" si="64"/>
        <x:v>2T</x:v>
      </x:c>
      <x:c r="W225" s="31">
        <x:f t="shared" si="65"/>
        <x:v>13451651</x:v>
      </x:c>
      <x:c r="X225" s="31">
        <x:f t="shared" si="69"/>
        <x:v>1</x:v>
      </x:c>
      <x:c r="Y225" s="31"/>
      <x:c r="Z225" s="31"/>
      <x:c r="AA225" s="31"/>
      <x:c r="AB225" s="31"/>
      <x:c r="AC225" s="31" t="str">
        <x:f t="shared" si="59"/>
        <x:v>Amy</x:v>
      </x:c>
      <x:c r="AD225" s="31" t="str">
        <x:f t="shared" si="66"/>
        <x:v>A</x:v>
      </x:c>
      <x:c r="AE225" s="31" t="str">
        <x:f t="shared" si="60"/>
        <x:v>Davis</x:v>
      </x:c>
      <x:c r="AF225" s="31" cm="1">
        <x:f t="array" ref="AF225">SUM(--(" "=MID(AE225,_xlfn.SEQUENCE(1,LEN(AE225)),1)))+2</x:f>
        <x:v>2</x:v>
      </x:c>
      <x:c r="AG225" s="31" cm="1">
        <x:f t="array" ref="AG225">SUM(--($AG$9=MID(AC225,_xlfn.SEQUENCE(1,LEN(AC225)),1)))</x:f>
        <x:v>1</x:v>
      </x:c>
      <x:c r="AH225" s="31"/>
      <x:c r="AI225" s="31"/>
      <x:c r="AJ225" s="31"/>
      <x:c r="AK225" s="31"/>
      <x:c r="AL225" s="31" t="b">
        <x:f t="shared" si="61"/>
        <x:v>1</x:v>
      </x:c>
      <x:c r="AM225" s="31" t="b">
        <x:f>_xlfn.XLOOKUP(G225,'Birthday Case Assumptions'!$I$6:$I$371,'Birthday Case Assumptions'!$J$6:$J$371)="Yes"</x:f>
        <x:v>0</x:v>
      </x:c>
      <x:c r="AN225" s="31" t="b">
        <x:f t="shared" si="67"/>
        <x:v>0</x:v>
      </x:c>
      <x:c r="AO225" s="31">
        <x:f t="shared" si="68"/>
        <x:v>0</x:v>
      </x:c>
      <x:c r="AP225" s="31"/>
      <x:c r="AQ225" s="31"/>
      <x:c r="AR225" s="31"/>
      <x:c r="AS225" s="31"/>
      <x:c r="AT225" s="31"/>
      <x:c r="AU225" s="21">
        <x:v>45506</x:v>
      </x:c>
      <x:c r="AV225" s="31" t="str">
        <x:v>No</x:v>
      </x:c>
      <x:c r="AW225" s="31" cm="1">
        <x:f t="array" ref="AW225">IFERROR(_xlfn.XLOOKUP(AU225,_xlfn.ANCHORARRAY($M$11),_xlfn.ANCHORARRAY($N$11)),0)</x:f>
        <x:v>3</x:v>
      </x:c>
      <x:c r="AX225" s="31"/>
      <x:c r="AY225" s="31"/>
      <x:c r="AZ225" s="31"/>
      <x:c r="BA225" s="31"/>
      <x:c r="BB225" s="31"/>
    </x:row>
    <x:row r="226" spans="2:54" x14ac:dyDescent="0.35">
      <x:c r="B226" s="21">
        <x:v>37419</x:v>
      </x:c>
      <x:c r="C226" s="31">
        <x:f t="shared" si="55"/>
        <x:v>12</x:v>
      </x:c>
      <x:c r="D226" s="31">
        <x:f t="shared" si="56"/>
        <x:v>6</x:v>
      </x:c>
      <x:c r="E226" s="31">
        <x:f t="shared" si="57"/>
        <x:v>2002</x:v>
      </x:c>
      <x:c r="F226" s="31">
        <x:f t="shared" si="58"/>
        <x:v>4</x:v>
      </x:c>
      <x:c r="G226" s="21">
        <x:f t="shared" si="62"/>
        <x:v>45455</x:v>
      </x:c>
      <x:c r="H226" s="32">
        <x:f t="shared" si="63"/>
        <x:v>7873</x:v>
      </x:c>
      <x:c r="L226" s="25"/>
      <x:c r="M226" s="21">
        <x:v>45508</x:v>
      </x:c>
      <x:c r="N226" s="31">
        <x:v>2</x:v>
      </x:c>
      <x:c r="O226" s="31"/>
      <x:c r="P226" s="21">
        <x:v>45507</x:v>
      </x:c>
      <x:c r="Q226" s="31">
        <x:v>215</x:v>
      </x:c>
      <x:c r="R226" s="31"/>
      <x:c r="S226" s="31" t="str">
        <x:v>Maram Mahdi Faiz Mohammad #13451654 2R</x:v>
      </x:c>
      <x:c r="T226" s="31" t="str" cm="1">
        <x:f t="array" ref="T226:U226">_xlfn.TEXTSPLIT(S226," #")</x:f>
        <x:v>Maram Mahdi Faiz Mohammad</x:v>
      </x:c>
      <x:c r="U226" s="31" t="str">
        <x:v>13451654 2R</x:v>
      </x:c>
      <x:c r="V226" s="31" t="str">
        <x:f t="shared" si="64"/>
        <x:v>2R</x:v>
      </x:c>
      <x:c r="W226" s="31">
        <x:f t="shared" si="65"/>
        <x:v>13451654</x:v>
      </x:c>
      <x:c r="X226" s="31">
        <x:f t="shared" si="69"/>
        <x:v>0</x:v>
      </x:c>
      <x:c r="Y226" s="31"/>
      <x:c r="Z226" s="31"/>
      <x:c r="AA226" s="31"/>
      <x:c r="AB226" s="31"/>
      <x:c r="AC226" s="31" t="str">
        <x:f t="shared" si="59"/>
        <x:v>Maram</x:v>
      </x:c>
      <x:c r="AD226" s="31" t="str">
        <x:f t="shared" si="66"/>
        <x:v>M</x:v>
      </x:c>
      <x:c r="AE226" s="31" t="str">
        <x:f t="shared" si="60"/>
        <x:v>Mahdi Faiz Mohammad</x:v>
      </x:c>
      <x:c r="AF226" s="31" cm="1">
        <x:f t="array" ref="AF226">SUM(--(" "=MID(AE226,_xlfn.SEQUENCE(1,LEN(AE226)),1)))+2</x:f>
        <x:v>4</x:v>
      </x:c>
      <x:c r="AG226" s="31" cm="1">
        <x:f t="array" ref="AG226">SUM(--($AG$9=MID(AC226,_xlfn.SEQUENCE(1,LEN(AC226)),1)))</x:f>
        <x:v>2</x:v>
      </x:c>
      <x:c r="AH226" s="31"/>
      <x:c r="AI226" s="31"/>
      <x:c r="AJ226" s="31"/>
      <x:c r="AK226" s="31"/>
      <x:c r="AL226" s="31" t="b">
        <x:f t="shared" si="61"/>
        <x:v>0</x:v>
      </x:c>
      <x:c r="AM226" s="31" t="b">
        <x:f>_xlfn.XLOOKUP(G226,'Birthday Case Assumptions'!$I$6:$I$371,'Birthday Case Assumptions'!$J$6:$J$371)="Yes"</x:f>
        <x:v>0</x:v>
      </x:c>
      <x:c r="AN226" s="31" t="b">
        <x:f t="shared" si="67"/>
        <x:v>0</x:v>
      </x:c>
      <x:c r="AO226" s="31">
        <x:f t="shared" si="68"/>
        <x:v>0</x:v>
      </x:c>
      <x:c r="AP226" s="31"/>
      <x:c r="AQ226" s="31"/>
      <x:c r="AR226" s="31"/>
      <x:c r="AS226" s="31"/>
      <x:c r="AT226" s="31"/>
      <x:c r="AU226" s="21">
        <x:v>45507</x:v>
      </x:c>
      <x:c r="AV226" s="31" t="str">
        <x:v>No</x:v>
      </x:c>
      <x:c r="AW226" s="31" cm="1">
        <x:f t="array" ref="AW226">IFERROR(_xlfn.XLOOKUP(AU226,_xlfn.ANCHORARRAY($M$11),_xlfn.ANCHORARRAY($N$11)),0)</x:f>
        <x:v>4</x:v>
      </x:c>
      <x:c r="AX226" s="31"/>
      <x:c r="AY226" s="31"/>
      <x:c r="AZ226" s="31"/>
      <x:c r="BA226" s="31"/>
      <x:c r="BB226" s="31"/>
    </x:row>
    <x:row r="227" spans="2:54" x14ac:dyDescent="0.35">
      <x:c r="B227" s="21">
        <x:v>37553</x:v>
      </x:c>
      <x:c r="C227" s="31">
        <x:f t="shared" si="55"/>
        <x:v>24</x:v>
      </x:c>
      <x:c r="D227" s="31">
        <x:f t="shared" si="56"/>
        <x:v>10</x:v>
      </x:c>
      <x:c r="E227" s="31">
        <x:f t="shared" si="57"/>
        <x:v>2002</x:v>
      </x:c>
      <x:c r="F227" s="31">
        <x:f t="shared" si="58"/>
        <x:v>5</x:v>
      </x:c>
      <x:c r="G227" s="21">
        <x:f t="shared" si="62"/>
        <x:v>45589</x:v>
      </x:c>
      <x:c r="H227" s="32">
        <x:f t="shared" si="63"/>
        <x:v>7739</x:v>
      </x:c>
      <x:c r="L227" s="25"/>
      <x:c r="M227" s="21">
        <x:v>45509</x:v>
      </x:c>
      <x:c r="N227" s="31">
        <x:v>8</x:v>
      </x:c>
      <x:c r="O227" s="31"/>
      <x:c r="P227" s="21">
        <x:v>45508</x:v>
      </x:c>
      <x:c r="Q227" s="31">
        <x:v>216</x:v>
      </x:c>
      <x:c r="R227" s="31"/>
      <x:c r="S227" s="31" t="str">
        <x:v>Eng Hadi #13451657 3W</x:v>
      </x:c>
      <x:c r="T227" s="31" t="str" cm="1">
        <x:f t="array" ref="T227:U227">_xlfn.TEXTSPLIT(S227," #")</x:f>
        <x:v>Eng Hadi</x:v>
      </x:c>
      <x:c r="U227" s="31" t="str">
        <x:v>13451657 3W</x:v>
      </x:c>
      <x:c r="V227" s="31" t="str">
        <x:f t="shared" si="64"/>
        <x:v>3W</x:v>
      </x:c>
      <x:c r="W227" s="31">
        <x:f t="shared" si="65"/>
        <x:v>13451657</x:v>
      </x:c>
      <x:c r="X227" s="31">
        <x:f t="shared" si="69"/>
        <x:v>0</x:v>
      </x:c>
      <x:c r="Y227" s="31"/>
      <x:c r="Z227" s="31"/>
      <x:c r="AA227" s="31"/>
      <x:c r="AB227" s="31"/>
      <x:c r="AC227" s="31" t="str">
        <x:f t="shared" si="59"/>
        <x:v>Eng</x:v>
      </x:c>
      <x:c r="AD227" s="31" t="str">
        <x:f t="shared" si="66"/>
        <x:v>E</x:v>
      </x:c>
      <x:c r="AE227" s="31" t="str">
        <x:f t="shared" si="60"/>
        <x:v>Hadi</x:v>
      </x:c>
      <x:c r="AF227" s="31" cm="1">
        <x:f t="array" ref="AF227">SUM(--(" "=MID(AE227,_xlfn.SEQUENCE(1,LEN(AE227)),1)))+2</x:f>
        <x:v>2</x:v>
      </x:c>
      <x:c r="AG227" s="31" cm="1">
        <x:f t="array" ref="AG227">SUM(--($AG$9=MID(AC227,_xlfn.SEQUENCE(1,LEN(AC227)),1)))</x:f>
        <x:v>0</x:v>
      </x:c>
      <x:c r="AH227" s="31"/>
      <x:c r="AI227" s="31"/>
      <x:c r="AJ227" s="31"/>
      <x:c r="AK227" s="31"/>
      <x:c r="AL227" s="31" t="b">
        <x:f t="shared" si="61"/>
        <x:v>0</x:v>
      </x:c>
      <x:c r="AM227" s="31" t="b">
        <x:f>_xlfn.XLOOKUP(G227,'Birthday Case Assumptions'!$I$6:$I$371,'Birthday Case Assumptions'!$J$6:$J$371)="Yes"</x:f>
        <x:v>1</x:v>
      </x:c>
      <x:c r="AN227" s="31" t="b">
        <x:f t="shared" si="67"/>
        <x:v>0</x:v>
      </x:c>
      <x:c r="AO227" s="31">
        <x:f t="shared" si="68"/>
        <x:v>0</x:v>
      </x:c>
      <x:c r="AP227" s="31"/>
      <x:c r="AQ227" s="31"/>
      <x:c r="AR227" s="31"/>
      <x:c r="AS227" s="31"/>
      <x:c r="AT227" s="31"/>
      <x:c r="AU227" s="21">
        <x:v>45508</x:v>
      </x:c>
      <x:c r="AV227" s="31" t="str">
        <x:v>No</x:v>
      </x:c>
      <x:c r="AW227" s="31" cm="1">
        <x:f t="array" ref="AW227">IFERROR(_xlfn.XLOOKUP(AU227,_xlfn.ANCHORARRAY($M$11),_xlfn.ANCHORARRAY($N$11)),0)</x:f>
        <x:v>2</x:v>
      </x:c>
      <x:c r="AX227" s="31"/>
      <x:c r="AY227" s="31"/>
      <x:c r="AZ227" s="31"/>
      <x:c r="BA227" s="31"/>
      <x:c r="BB227" s="31"/>
    </x:row>
    <x:row r="228" spans="2:54" x14ac:dyDescent="0.35">
      <x:c r="B228" s="21">
        <x:v>37596</x:v>
      </x:c>
      <x:c r="C228" s="31">
        <x:f t="shared" si="55"/>
        <x:v>6</x:v>
      </x:c>
      <x:c r="D228" s="31">
        <x:f t="shared" si="56"/>
        <x:v>12</x:v>
      </x:c>
      <x:c r="E228" s="31">
        <x:f t="shared" si="57"/>
        <x:v>2002</x:v>
      </x:c>
      <x:c r="F228" s="31">
        <x:f t="shared" si="58"/>
        <x:v>6</x:v>
      </x:c>
      <x:c r="G228" s="21">
        <x:f t="shared" si="62"/>
        <x:v>45632</x:v>
      </x:c>
      <x:c r="H228" s="32">
        <x:f t="shared" si="63"/>
        <x:v>7696</x:v>
      </x:c>
      <x:c r="L228" s="25"/>
      <x:c r="M228" s="21">
        <x:v>45510</x:v>
      </x:c>
      <x:c r="N228" s="31">
        <x:v>3</x:v>
      </x:c>
      <x:c r="O228" s="31"/>
      <x:c r="P228" s="21">
        <x:v>45509</x:v>
      </x:c>
      <x:c r="Q228" s="31">
        <x:v>217</x:v>
      </x:c>
      <x:c r="R228" s="31"/>
      <x:c r="S228" s="31" t="str">
        <x:v>Guan Weiwei #13451658 2T</x:v>
      </x:c>
      <x:c r="T228" s="31" t="str" cm="1">
        <x:f t="array" ref="T228:U228">_xlfn.TEXTSPLIT(S228," #")</x:f>
        <x:v>Guan Weiwei</x:v>
      </x:c>
      <x:c r="U228" s="31" t="str">
        <x:v>13451658 2T</x:v>
      </x:c>
      <x:c r="V228" s="31" t="str">
        <x:f t="shared" si="64"/>
        <x:v>2T</x:v>
      </x:c>
      <x:c r="W228" s="31">
        <x:f t="shared" si="65"/>
        <x:v>13451658</x:v>
      </x:c>
      <x:c r="X228" s="31">
        <x:f t="shared" si="69"/>
        <x:v>1</x:v>
      </x:c>
      <x:c r="Y228" s="31"/>
      <x:c r="Z228" s="31"/>
      <x:c r="AA228" s="31"/>
      <x:c r="AB228" s="31"/>
      <x:c r="AC228" s="31" t="str">
        <x:f t="shared" si="59"/>
        <x:v>Guan</x:v>
      </x:c>
      <x:c r="AD228" s="31" t="str">
        <x:f t="shared" si="66"/>
        <x:v>G</x:v>
      </x:c>
      <x:c r="AE228" s="31" t="str">
        <x:f t="shared" si="60"/>
        <x:v>Weiwei</x:v>
      </x:c>
      <x:c r="AF228" s="31" cm="1">
        <x:f t="array" ref="AF228">SUM(--(" "=MID(AE228,_xlfn.SEQUENCE(1,LEN(AE228)),1)))+2</x:f>
        <x:v>2</x:v>
      </x:c>
      <x:c r="AG228" s="31" cm="1">
        <x:f t="array" ref="AG228">SUM(--($AG$9=MID(AC228,_xlfn.SEQUENCE(1,LEN(AC228)),1)))</x:f>
        <x:v>1</x:v>
      </x:c>
      <x:c r="AH228" s="31"/>
      <x:c r="AI228" s="31"/>
      <x:c r="AJ228" s="31"/>
      <x:c r="AK228" s="31"/>
      <x:c r="AL228" s="31" t="b">
        <x:f t="shared" si="61"/>
        <x:v>0</x:v>
      </x:c>
      <x:c r="AM228" s="31" t="b">
        <x:f>_xlfn.XLOOKUP(G228,'Birthday Case Assumptions'!$I$6:$I$371,'Birthday Case Assumptions'!$J$6:$J$371)="Yes"</x:f>
        <x:v>1</x:v>
      </x:c>
      <x:c r="AN228" s="31" t="b">
        <x:f t="shared" si="67"/>
        <x:v>0</x:v>
      </x:c>
      <x:c r="AO228" s="31">
        <x:f t="shared" si="68"/>
        <x:v>0</x:v>
      </x:c>
      <x:c r="AP228" s="31"/>
      <x:c r="AQ228" s="31"/>
      <x:c r="AR228" s="31"/>
      <x:c r="AS228" s="31"/>
      <x:c r="AT228" s="31"/>
      <x:c r="AU228" s="21">
        <x:v>45509</x:v>
      </x:c>
      <x:c r="AV228" s="31" t="str">
        <x:v>No</x:v>
      </x:c>
      <x:c r="AW228" s="31" cm="1">
        <x:f t="array" ref="AW228">IFERROR(_xlfn.XLOOKUP(AU228,_xlfn.ANCHORARRAY($M$11),_xlfn.ANCHORARRAY($N$11)),0)</x:f>
        <x:v>8</x:v>
      </x:c>
      <x:c r="AX228" s="31"/>
      <x:c r="AY228" s="31"/>
      <x:c r="AZ228" s="31"/>
      <x:c r="BA228" s="31"/>
      <x:c r="BB228" s="31"/>
    </x:row>
    <x:row r="229" spans="2:54" x14ac:dyDescent="0.35">
      <x:c r="B229" s="21">
        <x:v>38143</x:v>
      </x:c>
      <x:c r="C229" s="31">
        <x:f t="shared" si="55"/>
        <x:v>5</x:v>
      </x:c>
      <x:c r="D229" s="31">
        <x:f t="shared" si="56"/>
        <x:v>6</x:v>
      </x:c>
      <x:c r="E229" s="31">
        <x:f t="shared" si="57"/>
        <x:v>2004</x:v>
      </x:c>
      <x:c r="F229" s="31">
        <x:f t="shared" si="58"/>
        <x:v>7</x:v>
      </x:c>
      <x:c r="G229" s="21">
        <x:f t="shared" si="62"/>
        <x:v>45448</x:v>
      </x:c>
      <x:c r="H229" s="32">
        <x:f t="shared" si="63"/>
        <x:v>7149</x:v>
      </x:c>
      <x:c r="L229" s="25"/>
      <x:c r="M229" s="21">
        <x:v>45511</x:v>
      </x:c>
      <x:c r="N229" s="31">
        <x:v>7</x:v>
      </x:c>
      <x:c r="O229" s="31"/>
      <x:c r="P229" s="21">
        <x:v>45510</x:v>
      </x:c>
      <x:c r="Q229" s="31">
        <x:v>218</x:v>
      </x:c>
      <x:c r="R229" s="31"/>
      <x:c r="S229" s="31" t="str">
        <x:v>Haifa Salamah #13451660 1W</x:v>
      </x:c>
      <x:c r="T229" s="31" t="str" cm="1">
        <x:f t="array" ref="T229:U229">_xlfn.TEXTSPLIT(S229," #")</x:f>
        <x:v>Haifa Salamah</x:v>
      </x:c>
      <x:c r="U229" s="31" t="str">
        <x:v>13451660 1W</x:v>
      </x:c>
      <x:c r="V229" s="31" t="str">
        <x:f t="shared" si="64"/>
        <x:v>1W</x:v>
      </x:c>
      <x:c r="W229" s="31">
        <x:f t="shared" si="65"/>
        <x:v>13451660</x:v>
      </x:c>
      <x:c r="X229" s="31">
        <x:f t="shared" si="69"/>
        <x:v>0</x:v>
      </x:c>
      <x:c r="Y229" s="31"/>
      <x:c r="Z229" s="31"/>
      <x:c r="AA229" s="31"/>
      <x:c r="AB229" s="31"/>
      <x:c r="AC229" s="31" t="str">
        <x:f t="shared" si="59"/>
        <x:v>Haifa</x:v>
      </x:c>
      <x:c r="AD229" s="31" t="str">
        <x:f t="shared" si="66"/>
        <x:v>H</x:v>
      </x:c>
      <x:c r="AE229" s="31" t="str">
        <x:f t="shared" si="60"/>
        <x:v>Salamah</x:v>
      </x:c>
      <x:c r="AF229" s="31" cm="1">
        <x:f t="array" ref="AF229">SUM(--(" "=MID(AE229,_xlfn.SEQUENCE(1,LEN(AE229)),1)))+2</x:f>
        <x:v>2</x:v>
      </x:c>
      <x:c r="AG229" s="31" cm="1">
        <x:f t="array" ref="AG229">SUM(--($AG$9=MID(AC229,_xlfn.SEQUENCE(1,LEN(AC229)),1)))</x:f>
        <x:v>2</x:v>
      </x:c>
      <x:c r="AH229" s="31"/>
      <x:c r="AI229" s="31"/>
      <x:c r="AJ229" s="31"/>
      <x:c r="AK229" s="31"/>
      <x:c r="AL229" s="31" t="b">
        <x:f t="shared" si="61"/>
        <x:v>0</x:v>
      </x:c>
      <x:c r="AM229" s="31" t="b">
        <x:f>_xlfn.XLOOKUP(G229,'Birthday Case Assumptions'!$I$6:$I$371,'Birthday Case Assumptions'!$J$6:$J$371)="Yes"</x:f>
        <x:v>0</x:v>
      </x:c>
      <x:c r="AN229" s="31" t="b">
        <x:f t="shared" si="67"/>
        <x:v>0</x:v>
      </x:c>
      <x:c r="AO229" s="31">
        <x:f t="shared" si="68"/>
        <x:v>0</x:v>
      </x:c>
      <x:c r="AP229" s="31"/>
      <x:c r="AQ229" s="31"/>
      <x:c r="AR229" s="31"/>
      <x:c r="AS229" s="31"/>
      <x:c r="AT229" s="31"/>
      <x:c r="AU229" s="21">
        <x:v>45510</x:v>
      </x:c>
      <x:c r="AV229" s="31" t="str">
        <x:v>No</x:v>
      </x:c>
      <x:c r="AW229" s="31" cm="1">
        <x:f t="array" ref="AW229">IFERROR(_xlfn.XLOOKUP(AU229,_xlfn.ANCHORARRAY($M$11),_xlfn.ANCHORARRAY($N$11)),0)</x:f>
        <x:v>3</x:v>
      </x:c>
      <x:c r="AX229" s="31"/>
      <x:c r="AY229" s="31"/>
      <x:c r="AZ229" s="31"/>
      <x:c r="BA229" s="31"/>
      <x:c r="BB229" s="31"/>
    </x:row>
    <x:row r="230" spans="2:54" x14ac:dyDescent="0.35">
      <x:c r="B230" s="21">
        <x:v>37729</x:v>
      </x:c>
      <x:c r="C230" s="31">
        <x:f t="shared" si="55"/>
        <x:v>18</x:v>
      </x:c>
      <x:c r="D230" s="31">
        <x:f t="shared" si="56"/>
        <x:v>4</x:v>
      </x:c>
      <x:c r="E230" s="31">
        <x:f t="shared" si="57"/>
        <x:v>2003</x:v>
      </x:c>
      <x:c r="F230" s="31">
        <x:f t="shared" si="58"/>
        <x:v>6</x:v>
      </x:c>
      <x:c r="G230" s="21">
        <x:f t="shared" si="62"/>
        <x:v>45400</x:v>
      </x:c>
      <x:c r="H230" s="32">
        <x:f t="shared" si="63"/>
        <x:v>7563</x:v>
      </x:c>
      <x:c r="L230" s="25"/>
      <x:c r="M230" s="21">
        <x:v>45512</x:v>
      </x:c>
      <x:c r="N230" s="31">
        <x:v>5</x:v>
      </x:c>
      <x:c r="O230" s="31"/>
      <x:c r="P230" s="21">
        <x:v>45511</x:v>
      </x:c>
      <x:c r="Q230" s="31">
        <x:v>219</x:v>
      </x:c>
      <x:c r="R230" s="31"/>
      <x:c r="S230" s="31" t="str">
        <x:v>Sajid Al-Harbi #13451661 1R</x:v>
      </x:c>
      <x:c r="T230" s="31" t="str" cm="1">
        <x:f t="array" ref="T230:U230">_xlfn.TEXTSPLIT(S230," #")</x:f>
        <x:v>Sajid Al-Harbi</x:v>
      </x:c>
      <x:c r="U230" s="31" t="str">
        <x:v>13451661 1R</x:v>
      </x:c>
      <x:c r="V230" s="31" t="str">
        <x:f t="shared" si="64"/>
        <x:v>1R</x:v>
      </x:c>
      <x:c r="W230" s="31">
        <x:f t="shared" si="65"/>
        <x:v>13451661</x:v>
      </x:c>
      <x:c r="X230" s="31">
        <x:f t="shared" si="69"/>
        <x:v>1</x:v>
      </x:c>
      <x:c r="Y230" s="31"/>
      <x:c r="Z230" s="31"/>
      <x:c r="AA230" s="31"/>
      <x:c r="AB230" s="31"/>
      <x:c r="AC230" s="31" t="str">
        <x:f t="shared" si="59"/>
        <x:v>Sajid</x:v>
      </x:c>
      <x:c r="AD230" s="31" t="str">
        <x:f t="shared" si="66"/>
        <x:v>S</x:v>
      </x:c>
      <x:c r="AE230" s="31" t="str">
        <x:f t="shared" si="60"/>
        <x:v>Al-Harbi</x:v>
      </x:c>
      <x:c r="AF230" s="31" cm="1">
        <x:f t="array" ref="AF230">SUM(--(" "=MID(AE230,_xlfn.SEQUENCE(1,LEN(AE230)),1)))+2</x:f>
        <x:v>2</x:v>
      </x:c>
      <x:c r="AG230" s="31" cm="1">
        <x:f t="array" ref="AG230">SUM(--($AG$9=MID(AC230,_xlfn.SEQUENCE(1,LEN(AC230)),1)))</x:f>
        <x:v>1</x:v>
      </x:c>
      <x:c r="AH230" s="31"/>
      <x:c r="AI230" s="31"/>
      <x:c r="AJ230" s="31"/>
      <x:c r="AK230" s="31"/>
      <x:c r="AL230" s="31" t="b">
        <x:f t="shared" si="61"/>
        <x:v>0</x:v>
      </x:c>
      <x:c r="AM230" s="31" t="b">
        <x:f>_xlfn.XLOOKUP(G230,'Birthday Case Assumptions'!$I$6:$I$371,'Birthday Case Assumptions'!$J$6:$J$371)="Yes"</x:f>
        <x:v>1</x:v>
      </x:c>
      <x:c r="AN230" s="31" t="b">
        <x:f t="shared" si="67"/>
        <x:v>0</x:v>
      </x:c>
      <x:c r="AO230" s="31">
        <x:f t="shared" si="68"/>
        <x:v>0</x:v>
      </x:c>
      <x:c r="AP230" s="31"/>
      <x:c r="AQ230" s="31"/>
      <x:c r="AR230" s="31"/>
      <x:c r="AS230" s="31"/>
      <x:c r="AT230" s="31"/>
      <x:c r="AU230" s="21">
        <x:v>45511</x:v>
      </x:c>
      <x:c r="AV230" s="31" t="str">
        <x:v>No</x:v>
      </x:c>
      <x:c r="AW230" s="31" cm="1">
        <x:f t="array" ref="AW230">IFERROR(_xlfn.XLOOKUP(AU230,_xlfn.ANCHORARRAY($M$11),_xlfn.ANCHORARRAY($N$11)),0)</x:f>
        <x:v>7</x:v>
      </x:c>
      <x:c r="AX230" s="31"/>
      <x:c r="AY230" s="31"/>
      <x:c r="AZ230" s="31"/>
      <x:c r="BA230" s="31"/>
      <x:c r="BB230" s="31"/>
    </x:row>
    <x:row r="231" spans="2:54" x14ac:dyDescent="0.35">
      <x:c r="B231" s="21">
        <x:v>37174</x:v>
      </x:c>
      <x:c r="C231" s="31">
        <x:f t="shared" si="55"/>
        <x:v>10</x:v>
      </x:c>
      <x:c r="D231" s="31">
        <x:f t="shared" si="56"/>
        <x:v>10</x:v>
      </x:c>
      <x:c r="E231" s="31">
        <x:f t="shared" si="57"/>
        <x:v>2001</x:v>
      </x:c>
      <x:c r="F231" s="31">
        <x:f t="shared" si="58"/>
        <x:v>4</x:v>
      </x:c>
      <x:c r="G231" s="21">
        <x:f t="shared" si="62"/>
        <x:v>45575</x:v>
      </x:c>
      <x:c r="H231" s="32">
        <x:f t="shared" si="63"/>
        <x:v>8118</x:v>
      </x:c>
      <x:c r="L231" s="25"/>
      <x:c r="M231" s="21">
        <x:v>45513</x:v>
      </x:c>
      <x:c r="N231" s="31">
        <x:v>4</x:v>
      </x:c>
      <x:c r="O231" s="31"/>
      <x:c r="P231" s="21">
        <x:v>45512</x:v>
      </x:c>
      <x:c r="Q231" s="31">
        <x:v>220</x:v>
      </x:c>
      <x:c r="R231" s="31"/>
      <x:c r="S231" s="31" t="str">
        <x:v>Eman Alshehri #13451664 3M</x:v>
      </x:c>
      <x:c r="T231" s="31" t="str" cm="1">
        <x:f t="array" ref="T231:U231">_xlfn.TEXTSPLIT(S231," #")</x:f>
        <x:v>Eman Alshehri</x:v>
      </x:c>
      <x:c r="U231" s="31" t="str">
        <x:v>13451664 3M</x:v>
      </x:c>
      <x:c r="V231" s="31" t="str">
        <x:f t="shared" si="64"/>
        <x:v>3M</x:v>
      </x:c>
      <x:c r="W231" s="31">
        <x:f t="shared" si="65"/>
        <x:v>13451664</x:v>
      </x:c>
      <x:c r="X231" s="31">
        <x:f t="shared" si="69"/>
        <x:v>0</x:v>
      </x:c>
      <x:c r="Y231" s="31"/>
      <x:c r="Z231" s="31"/>
      <x:c r="AA231" s="31"/>
      <x:c r="AB231" s="31"/>
      <x:c r="AC231" s="31" t="str">
        <x:f t="shared" si="59"/>
        <x:v>Eman</x:v>
      </x:c>
      <x:c r="AD231" s="31" t="str">
        <x:f t="shared" si="66"/>
        <x:v>E</x:v>
      </x:c>
      <x:c r="AE231" s="31" t="str">
        <x:f t="shared" si="60"/>
        <x:v>Alshehri</x:v>
      </x:c>
      <x:c r="AF231" s="31" cm="1">
        <x:f t="array" ref="AF231">SUM(--(" "=MID(AE231,_xlfn.SEQUENCE(1,LEN(AE231)),1)))+2</x:f>
        <x:v>2</x:v>
      </x:c>
      <x:c r="AG231" s="31" cm="1">
        <x:f t="array" ref="AG231">SUM(--($AG$9=MID(AC231,_xlfn.SEQUENCE(1,LEN(AC231)),1)))</x:f>
        <x:v>1</x:v>
      </x:c>
      <x:c r="AH231" s="31"/>
      <x:c r="AI231" s="31"/>
      <x:c r="AJ231" s="31"/>
      <x:c r="AK231" s="31"/>
      <x:c r="AL231" s="31" t="b">
        <x:f t="shared" si="61"/>
        <x:v>0</x:v>
      </x:c>
      <x:c r="AM231" s="31" t="b">
        <x:f>_xlfn.XLOOKUP(G231,'Birthday Case Assumptions'!$I$6:$I$371,'Birthday Case Assumptions'!$J$6:$J$371)="Yes"</x:f>
        <x:v>1</x:v>
      </x:c>
      <x:c r="AN231" s="31" t="b">
        <x:f t="shared" si="67"/>
        <x:v>0</x:v>
      </x:c>
      <x:c r="AO231" s="31">
        <x:f t="shared" si="68"/>
        <x:v>0</x:v>
      </x:c>
      <x:c r="AP231" s="31"/>
      <x:c r="AQ231" s="31"/>
      <x:c r="AR231" s="31"/>
      <x:c r="AS231" s="31"/>
      <x:c r="AT231" s="31"/>
      <x:c r="AU231" s="21">
        <x:v>45512</x:v>
      </x:c>
      <x:c r="AV231" s="31" t="str">
        <x:v>No</x:v>
      </x:c>
      <x:c r="AW231" s="31" cm="1">
        <x:f t="array" ref="AW231">IFERROR(_xlfn.XLOOKUP(AU231,_xlfn.ANCHORARRAY($M$11),_xlfn.ANCHORARRAY($N$11)),0)</x:f>
        <x:v>5</x:v>
      </x:c>
      <x:c r="AX231" s="31"/>
      <x:c r="AY231" s="31"/>
      <x:c r="AZ231" s="31"/>
      <x:c r="BA231" s="31"/>
      <x:c r="BB231" s="31"/>
    </x:row>
    <x:row r="232" spans="2:54" x14ac:dyDescent="0.35">
      <x:c r="B232" s="21">
        <x:v>38026</x:v>
      </x:c>
      <x:c r="C232" s="31">
        <x:f t="shared" si="55"/>
        <x:v>9</x:v>
      </x:c>
      <x:c r="D232" s="31">
        <x:f t="shared" si="56"/>
        <x:v>2</x:v>
      </x:c>
      <x:c r="E232" s="31">
        <x:f t="shared" si="57"/>
        <x:v>2004</x:v>
      </x:c>
      <x:c r="F232" s="31">
        <x:f t="shared" si="58"/>
        <x:v>2</x:v>
      </x:c>
      <x:c r="G232" s="21">
        <x:f t="shared" si="62"/>
        <x:v>45331</x:v>
      </x:c>
      <x:c r="H232" s="32">
        <x:f t="shared" si="63"/>
        <x:v>7266</x:v>
      </x:c>
      <x:c r="L232" s="25"/>
      <x:c r="M232" s="21">
        <x:v>45514</x:v>
      </x:c>
      <x:c r="N232" s="31">
        <x:v>2</x:v>
      </x:c>
      <x:c r="O232" s="31"/>
      <x:c r="P232" s="21">
        <x:v>45513</x:v>
      </x:c>
      <x:c r="Q232" s="31">
        <x:v>221</x:v>
      </x:c>
      <x:c r="R232" s="31"/>
      <x:c r="S232" s="31" t="str">
        <x:v>Hanan Hashim #13451665 2M</x:v>
      </x:c>
      <x:c r="T232" s="31" t="str" cm="1">
        <x:f t="array" ref="T232:U232">_xlfn.TEXTSPLIT(S232," #")</x:f>
        <x:v>Hanan Hashim</x:v>
      </x:c>
      <x:c r="U232" s="31" t="str">
        <x:v>13451665 2M</x:v>
      </x:c>
      <x:c r="V232" s="31" t="str">
        <x:f t="shared" si="64"/>
        <x:v>2M</x:v>
      </x:c>
      <x:c r="W232" s="31">
        <x:f t="shared" si="65"/>
        <x:v>13451665</x:v>
      </x:c>
      <x:c r="X232" s="31">
        <x:f t="shared" si="69"/>
        <x:v>1</x:v>
      </x:c>
      <x:c r="Y232" s="31"/>
      <x:c r="Z232" s="31"/>
      <x:c r="AA232" s="31"/>
      <x:c r="AB232" s="31"/>
      <x:c r="AC232" s="31" t="str">
        <x:f t="shared" si="59"/>
        <x:v>Hanan</x:v>
      </x:c>
      <x:c r="AD232" s="31" t="str">
        <x:f t="shared" si="66"/>
        <x:v>H</x:v>
      </x:c>
      <x:c r="AE232" s="31" t="str">
        <x:f t="shared" si="60"/>
        <x:v>Hashim</x:v>
      </x:c>
      <x:c r="AF232" s="31" cm="1">
        <x:f t="array" ref="AF232">SUM(--(" "=MID(AE232,_xlfn.SEQUENCE(1,LEN(AE232)),1)))+2</x:f>
        <x:v>2</x:v>
      </x:c>
      <x:c r="AG232" s="31" cm="1">
        <x:f t="array" ref="AG232">SUM(--($AG$9=MID(AC232,_xlfn.SEQUENCE(1,LEN(AC232)),1)))</x:f>
        <x:v>2</x:v>
      </x:c>
      <x:c r="AH232" s="31"/>
      <x:c r="AI232" s="31"/>
      <x:c r="AJ232" s="31"/>
      <x:c r="AK232" s="31"/>
      <x:c r="AL232" s="31" t="b">
        <x:f t="shared" si="61"/>
        <x:v>0</x:v>
      </x:c>
      <x:c r="AM232" s="31" t="b">
        <x:f>_xlfn.XLOOKUP(G232,'Birthday Case Assumptions'!$I$6:$I$371,'Birthday Case Assumptions'!$J$6:$J$371)="Yes"</x:f>
        <x:v>1</x:v>
      </x:c>
      <x:c r="AN232" s="31" t="b">
        <x:f t="shared" si="67"/>
        <x:v>0</x:v>
      </x:c>
      <x:c r="AO232" s="31">
        <x:f t="shared" si="68"/>
        <x:v>0</x:v>
      </x:c>
      <x:c r="AP232" s="31"/>
      <x:c r="AQ232" s="31"/>
      <x:c r="AR232" s="31"/>
      <x:c r="AS232" s="31"/>
      <x:c r="AT232" s="31"/>
      <x:c r="AU232" s="21">
        <x:v>45513</x:v>
      </x:c>
      <x:c r="AV232" s="31" t="str">
        <x:v>No</x:v>
      </x:c>
      <x:c r="AW232" s="31" cm="1">
        <x:f t="array" ref="AW232">IFERROR(_xlfn.XLOOKUP(AU232,_xlfn.ANCHORARRAY($M$11),_xlfn.ANCHORARRAY($N$11)),0)</x:f>
        <x:v>4</x:v>
      </x:c>
      <x:c r="AX232" s="31"/>
      <x:c r="AY232" s="31"/>
      <x:c r="AZ232" s="31"/>
      <x:c r="BA232" s="31"/>
      <x:c r="BB232" s="31"/>
    </x:row>
    <x:row r="233" spans="2:54" x14ac:dyDescent="0.35">
      <x:c r="B233" s="21">
        <x:v>37248</x:v>
      </x:c>
      <x:c r="C233" s="31">
        <x:f t="shared" si="55"/>
        <x:v>23</x:v>
      </x:c>
      <x:c r="D233" s="31">
        <x:f t="shared" si="56"/>
        <x:v>12</x:v>
      </x:c>
      <x:c r="E233" s="31">
        <x:f t="shared" si="57"/>
        <x:v>2001</x:v>
      </x:c>
      <x:c r="F233" s="31">
        <x:f t="shared" si="58"/>
        <x:v>1</x:v>
      </x:c>
      <x:c r="G233" s="21">
        <x:f t="shared" si="62"/>
        <x:v>45649</x:v>
      </x:c>
      <x:c r="H233" s="32">
        <x:f t="shared" si="63"/>
        <x:v>8044</x:v>
      </x:c>
      <x:c r="L233" s="25"/>
      <x:c r="M233" s="21">
        <x:v>45515</x:v>
      </x:c>
      <x:c r="N233" s="31">
        <x:v>2</x:v>
      </x:c>
      <x:c r="O233" s="31"/>
      <x:c r="P233" s="21">
        <x:v>45514</x:v>
      </x:c>
      <x:c r="Q233" s="31">
        <x:v>222</x:v>
      </x:c>
      <x:c r="R233" s="31"/>
      <x:c r="S233" s="31" t="str">
        <x:v>Xue Zhiming #13451666 1W</x:v>
      </x:c>
      <x:c r="T233" s="31" t="str" cm="1">
        <x:f t="array" ref="T233:U233">_xlfn.TEXTSPLIT(S233," #")</x:f>
        <x:v>Xue Zhiming</x:v>
      </x:c>
      <x:c r="U233" s="31" t="str">
        <x:v>13451666 1W</x:v>
      </x:c>
      <x:c r="V233" s="31" t="str">
        <x:f t="shared" si="64"/>
        <x:v>1W</x:v>
      </x:c>
      <x:c r="W233" s="31">
        <x:f t="shared" si="65"/>
        <x:v>13451666</x:v>
      </x:c>
      <x:c r="X233" s="31">
        <x:f t="shared" si="69"/>
        <x:v>2</x:v>
      </x:c>
      <x:c r="Y233" s="31"/>
      <x:c r="Z233" s="31"/>
      <x:c r="AA233" s="31"/>
      <x:c r="AB233" s="31"/>
      <x:c r="AC233" s="31" t="str">
        <x:f t="shared" si="59"/>
        <x:v>Xue</x:v>
      </x:c>
      <x:c r="AD233" s="31" t="str">
        <x:f t="shared" si="66"/>
        <x:v>X</x:v>
      </x:c>
      <x:c r="AE233" s="31" t="str">
        <x:f t="shared" si="60"/>
        <x:v>Zhiming</x:v>
      </x:c>
      <x:c r="AF233" s="31" cm="1">
        <x:f t="array" ref="AF233">SUM(--(" "=MID(AE233,_xlfn.SEQUENCE(1,LEN(AE233)),1)))+2</x:f>
        <x:v>2</x:v>
      </x:c>
      <x:c r="AG233" s="31" cm="1">
        <x:f t="array" ref="AG233">SUM(--($AG$9=MID(AC233,_xlfn.SEQUENCE(1,LEN(AC233)),1)))</x:f>
        <x:v>0</x:v>
      </x:c>
      <x:c r="AH233" s="31"/>
      <x:c r="AI233" s="31"/>
      <x:c r="AJ233" s="31"/>
      <x:c r="AK233" s="31"/>
      <x:c r="AL233" s="31" t="b">
        <x:f t="shared" si="61"/>
        <x:v>1</x:v>
      </x:c>
      <x:c r="AM233" s="31" t="b">
        <x:f>_xlfn.XLOOKUP(G233,'Birthday Case Assumptions'!$I$6:$I$371,'Birthday Case Assumptions'!$J$6:$J$371)="Yes"</x:f>
        <x:v>0</x:v>
      </x:c>
      <x:c r="AN233" s="31" t="b">
        <x:f t="shared" si="67"/>
        <x:v>0</x:v>
      </x:c>
      <x:c r="AO233" s="31">
        <x:f t="shared" si="68"/>
        <x:v>0</x:v>
      </x:c>
      <x:c r="AP233" s="31"/>
      <x:c r="AQ233" s="31"/>
      <x:c r="AR233" s="31"/>
      <x:c r="AS233" s="31"/>
      <x:c r="AT233" s="31"/>
      <x:c r="AU233" s="21">
        <x:v>45514</x:v>
      </x:c>
      <x:c r="AV233" s="31" t="str">
        <x:v>No</x:v>
      </x:c>
      <x:c r="AW233" s="31" cm="1">
        <x:f t="array" ref="AW233">IFERROR(_xlfn.XLOOKUP(AU233,_xlfn.ANCHORARRAY($M$11),_xlfn.ANCHORARRAY($N$11)),0)</x:f>
        <x:v>2</x:v>
      </x:c>
      <x:c r="AX233" s="31"/>
      <x:c r="AY233" s="31"/>
      <x:c r="AZ233" s="31"/>
      <x:c r="BA233" s="31"/>
      <x:c r="BB233" s="31"/>
    </x:row>
    <x:row r="234" spans="2:54" x14ac:dyDescent="0.35">
      <x:c r="B234" s="21">
        <x:v>37050</x:v>
      </x:c>
      <x:c r="C234" s="31">
        <x:f t="shared" si="55"/>
        <x:v>8</x:v>
      </x:c>
      <x:c r="D234" s="31">
        <x:f t="shared" si="56"/>
        <x:v>6</x:v>
      </x:c>
      <x:c r="E234" s="31">
        <x:f t="shared" si="57"/>
        <x:v>2001</x:v>
      </x:c>
      <x:c r="F234" s="31">
        <x:f t="shared" si="58"/>
        <x:v>6</x:v>
      </x:c>
      <x:c r="G234" s="21">
        <x:f t="shared" si="62"/>
        <x:v>45451</x:v>
      </x:c>
      <x:c r="H234" s="32">
        <x:f t="shared" si="63"/>
        <x:v>8242</x:v>
      </x:c>
      <x:c r="L234" s="25"/>
      <x:c r="M234" s="21">
        <x:v>45516</x:v>
      </x:c>
      <x:c r="N234" s="31">
        <x:v>6</x:v>
      </x:c>
      <x:c r="O234" s="31"/>
      <x:c r="P234" s="21">
        <x:v>45515</x:v>
      </x:c>
      <x:c r="Q234" s="31">
        <x:v>223</x:v>
      </x:c>
      <x:c r="R234" s="31"/>
      <x:c r="S234" s="31" t="str">
        <x:v>Zhao Meng #13451667 2T</x:v>
      </x:c>
      <x:c r="T234" s="31" t="str" cm="1">
        <x:f t="array" ref="T234:U234">_xlfn.TEXTSPLIT(S234," #")</x:f>
        <x:v>Zhao Meng</x:v>
      </x:c>
      <x:c r="U234" s="31" t="str">
        <x:v>13451667 2T</x:v>
      </x:c>
      <x:c r="V234" s="31" t="str">
        <x:f t="shared" si="64"/>
        <x:v>2T</x:v>
      </x:c>
      <x:c r="W234" s="31">
        <x:f t="shared" si="65"/>
        <x:v>13451667</x:v>
      </x:c>
      <x:c r="X234" s="31">
        <x:f t="shared" si="69"/>
        <x:v>3</x:v>
      </x:c>
      <x:c r="Y234" s="31"/>
      <x:c r="Z234" s="31"/>
      <x:c r="AA234" s="31"/>
      <x:c r="AB234" s="31"/>
      <x:c r="AC234" s="31" t="str">
        <x:f t="shared" si="59"/>
        <x:v>Zhao</x:v>
      </x:c>
      <x:c r="AD234" s="31" t="str">
        <x:f t="shared" si="66"/>
        <x:v>Z</x:v>
      </x:c>
      <x:c r="AE234" s="31" t="str">
        <x:f t="shared" si="60"/>
        <x:v>Meng</x:v>
      </x:c>
      <x:c r="AF234" s="31" cm="1">
        <x:f t="array" ref="AF234">SUM(--(" "=MID(AE234,_xlfn.SEQUENCE(1,LEN(AE234)),1)))+2</x:f>
        <x:v>2</x:v>
      </x:c>
      <x:c r="AG234" s="31" cm="1">
        <x:f t="array" ref="AG234">SUM(--($AG$9=MID(AC234,_xlfn.SEQUENCE(1,LEN(AC234)),1)))</x:f>
        <x:v>1</x:v>
      </x:c>
      <x:c r="AH234" s="31"/>
      <x:c r="AI234" s="31"/>
      <x:c r="AJ234" s="31"/>
      <x:c r="AK234" s="31"/>
      <x:c r="AL234" s="31" t="b">
        <x:f t="shared" si="61"/>
        <x:v>0</x:v>
      </x:c>
      <x:c r="AM234" s="31" t="b">
        <x:f>_xlfn.XLOOKUP(G234,'Birthday Case Assumptions'!$I$6:$I$371,'Birthday Case Assumptions'!$J$6:$J$371)="Yes"</x:f>
        <x:v>0</x:v>
      </x:c>
      <x:c r="AN234" s="31" t="b">
        <x:f t="shared" si="67"/>
        <x:v>0</x:v>
      </x:c>
      <x:c r="AO234" s="31">
        <x:f t="shared" si="68"/>
        <x:v>0</x:v>
      </x:c>
      <x:c r="AP234" s="31"/>
      <x:c r="AQ234" s="31"/>
      <x:c r="AR234" s="31"/>
      <x:c r="AS234" s="31"/>
      <x:c r="AT234" s="31"/>
      <x:c r="AU234" s="21">
        <x:v>45515</x:v>
      </x:c>
      <x:c r="AV234" s="31" t="str">
        <x:v>No</x:v>
      </x:c>
      <x:c r="AW234" s="31" cm="1">
        <x:f t="array" ref="AW234">IFERROR(_xlfn.XLOOKUP(AU234,_xlfn.ANCHORARRAY($M$11),_xlfn.ANCHORARRAY($N$11)),0)</x:f>
        <x:v>2</x:v>
      </x:c>
      <x:c r="AX234" s="31"/>
      <x:c r="AY234" s="31"/>
      <x:c r="AZ234" s="31"/>
      <x:c r="BA234" s="31"/>
      <x:c r="BB234" s="31"/>
    </x:row>
    <x:row r="235" spans="2:54" x14ac:dyDescent="0.35">
      <x:c r="B235" s="21">
        <x:v>38340</x:v>
      </x:c>
      <x:c r="C235" s="31">
        <x:f t="shared" si="55"/>
        <x:v>19</x:v>
      </x:c>
      <x:c r="D235" s="31">
        <x:f t="shared" si="56"/>
        <x:v>12</x:v>
      </x:c>
      <x:c r="E235" s="31">
        <x:f t="shared" si="57"/>
        <x:v>2004</x:v>
      </x:c>
      <x:c r="F235" s="31">
        <x:f t="shared" si="58"/>
        <x:v>1</x:v>
      </x:c>
      <x:c r="G235" s="21">
        <x:f t="shared" si="62"/>
        <x:v>45645</x:v>
      </x:c>
      <x:c r="H235" s="32">
        <x:f t="shared" si="63"/>
        <x:v>6952</x:v>
      </x:c>
      <x:c r="L235" s="25"/>
      <x:c r="M235" s="21">
        <x:v>45517</x:v>
      </x:c>
      <x:c r="N235" s="31">
        <x:v>5</x:v>
      </x:c>
      <x:c r="O235" s="31"/>
      <x:c r="P235" s="21">
        <x:v>45516</x:v>
      </x:c>
      <x:c r="Q235" s="31">
        <x:v>224</x:v>
      </x:c>
      <x:c r="R235" s="31"/>
      <x:c r="S235" s="31" t="str">
        <x:v>Maryam Rahman #13451669 2W</x:v>
      </x:c>
      <x:c r="T235" s="31" t="str" cm="1">
        <x:f t="array" ref="T235:U235">_xlfn.TEXTSPLIT(S235," #")</x:f>
        <x:v>Maryam Rahman</x:v>
      </x:c>
      <x:c r="U235" s="31" t="str">
        <x:v>13451669 2W</x:v>
      </x:c>
      <x:c r="V235" s="31" t="str">
        <x:f t="shared" si="64"/>
        <x:v>2W</x:v>
      </x:c>
      <x:c r="W235" s="31">
        <x:f t="shared" si="65"/>
        <x:v>13451669</x:v>
      </x:c>
      <x:c r="X235" s="31">
        <x:f t="shared" si="69"/>
        <x:v>0</x:v>
      </x:c>
      <x:c r="Y235" s="31"/>
      <x:c r="Z235" s="31"/>
      <x:c r="AA235" s="31"/>
      <x:c r="AB235" s="31"/>
      <x:c r="AC235" s="31" t="str">
        <x:f t="shared" si="59"/>
        <x:v>Maryam</x:v>
      </x:c>
      <x:c r="AD235" s="31" t="str">
        <x:f t="shared" si="66"/>
        <x:v>M</x:v>
      </x:c>
      <x:c r="AE235" s="31" t="str">
        <x:f t="shared" si="60"/>
        <x:v>Rahman</x:v>
      </x:c>
      <x:c r="AF235" s="31" cm="1">
        <x:f t="array" ref="AF235">SUM(--(" "=MID(AE235,_xlfn.SEQUENCE(1,LEN(AE235)),1)))+2</x:f>
        <x:v>2</x:v>
      </x:c>
      <x:c r="AG235" s="31" cm="1">
        <x:f t="array" ref="AG235">SUM(--($AG$9=MID(AC235,_xlfn.SEQUENCE(1,LEN(AC235)),1)))</x:f>
        <x:v>2</x:v>
      </x:c>
      <x:c r="AH235" s="31"/>
      <x:c r="AI235" s="31"/>
      <x:c r="AJ235" s="31"/>
      <x:c r="AK235" s="31"/>
      <x:c r="AL235" s="31" t="b">
        <x:f t="shared" si="61"/>
        <x:v>0</x:v>
      </x:c>
      <x:c r="AM235" s="31" t="b">
        <x:f>_xlfn.XLOOKUP(G235,'Birthday Case Assumptions'!$I$6:$I$371,'Birthday Case Assumptions'!$J$6:$J$371)="Yes"</x:f>
        <x:v>0</x:v>
      </x:c>
      <x:c r="AN235" s="31" t="b">
        <x:f t="shared" si="67"/>
        <x:v>0</x:v>
      </x:c>
      <x:c r="AO235" s="31">
        <x:f t="shared" si="68"/>
        <x:v>0</x:v>
      </x:c>
      <x:c r="AP235" s="31"/>
      <x:c r="AQ235" s="31"/>
      <x:c r="AR235" s="31"/>
      <x:c r="AS235" s="31"/>
      <x:c r="AT235" s="31"/>
      <x:c r="AU235" s="21">
        <x:v>45516</x:v>
      </x:c>
      <x:c r="AV235" s="31" t="str">
        <x:v>No</x:v>
      </x:c>
      <x:c r="AW235" s="31" cm="1">
        <x:f t="array" ref="AW235">IFERROR(_xlfn.XLOOKUP(AU235,_xlfn.ANCHORARRAY($M$11),_xlfn.ANCHORARRAY($N$11)),0)</x:f>
        <x:v>6</x:v>
      </x:c>
      <x:c r="AX235" s="31"/>
      <x:c r="AY235" s="31"/>
      <x:c r="AZ235" s="31"/>
      <x:c r="BA235" s="31"/>
      <x:c r="BB235" s="31"/>
    </x:row>
    <x:row r="236" spans="2:54" x14ac:dyDescent="0.35">
      <x:c r="B236" s="21">
        <x:v>38203</x:v>
      </x:c>
      <x:c r="C236" s="31">
        <x:f t="shared" si="55"/>
        <x:v>4</x:v>
      </x:c>
      <x:c r="D236" s="31">
        <x:f t="shared" si="56"/>
        <x:v>8</x:v>
      </x:c>
      <x:c r="E236" s="31">
        <x:f t="shared" si="57"/>
        <x:v>2004</x:v>
      </x:c>
      <x:c r="F236" s="31">
        <x:f t="shared" si="58"/>
        <x:v>4</x:v>
      </x:c>
      <x:c r="G236" s="21">
        <x:f t="shared" si="62"/>
        <x:v>45508</x:v>
      </x:c>
      <x:c r="H236" s="32">
        <x:f t="shared" si="63"/>
        <x:v>7089</x:v>
      </x:c>
      <x:c r="L236" s="25"/>
      <x:c r="M236" s="21">
        <x:v>45518</x:v>
      </x:c>
      <x:c r="N236" s="31">
        <x:v>2</x:v>
      </x:c>
      <x:c r="O236" s="31"/>
      <x:c r="P236" s="21">
        <x:v>45517</x:v>
      </x:c>
      <x:c r="Q236" s="31">
        <x:v>225</x:v>
      </x:c>
      <x:c r="R236" s="31"/>
      <x:c r="S236" s="31" t="str">
        <x:v>Nidal Rahman #13451672 2W</x:v>
      </x:c>
      <x:c r="T236" s="31" t="str" cm="1">
        <x:f t="array" ref="T236:U236">_xlfn.TEXTSPLIT(S236," #")</x:f>
        <x:v>Nidal Rahman</x:v>
      </x:c>
      <x:c r="U236" s="31" t="str">
        <x:v>13451672 2W</x:v>
      </x:c>
      <x:c r="V236" s="31" t="str">
        <x:f t="shared" si="64"/>
        <x:v>2W</x:v>
      </x:c>
      <x:c r="W236" s="31">
        <x:f t="shared" si="65"/>
        <x:v>13451672</x:v>
      </x:c>
      <x:c r="X236" s="31">
        <x:f t="shared" si="69"/>
        <x:v>0</x:v>
      </x:c>
      <x:c r="Y236" s="31"/>
      <x:c r="Z236" s="31"/>
      <x:c r="AA236" s="31"/>
      <x:c r="AB236" s="31"/>
      <x:c r="AC236" s="31" t="str">
        <x:f t="shared" si="59"/>
        <x:v>Nidal</x:v>
      </x:c>
      <x:c r="AD236" s="31" t="str">
        <x:f t="shared" si="66"/>
        <x:v>N</x:v>
      </x:c>
      <x:c r="AE236" s="31" t="str">
        <x:f t="shared" si="60"/>
        <x:v>Rahman</x:v>
      </x:c>
      <x:c r="AF236" s="31" cm="1">
        <x:f t="array" ref="AF236">SUM(--(" "=MID(AE236,_xlfn.SEQUENCE(1,LEN(AE236)),1)))+2</x:f>
        <x:v>2</x:v>
      </x:c>
      <x:c r="AG236" s="31" cm="1">
        <x:f t="array" ref="AG236">SUM(--($AG$9=MID(AC236,_xlfn.SEQUENCE(1,LEN(AC236)),1)))</x:f>
        <x:v>1</x:v>
      </x:c>
      <x:c r="AH236" s="31"/>
      <x:c r="AI236" s="31"/>
      <x:c r="AJ236" s="31"/>
      <x:c r="AK236" s="31"/>
      <x:c r="AL236" s="31" t="b">
        <x:f t="shared" si="61"/>
        <x:v>0</x:v>
      </x:c>
      <x:c r="AM236" s="31" t="b">
        <x:f>_xlfn.XLOOKUP(G236,'Birthday Case Assumptions'!$I$6:$I$371,'Birthday Case Assumptions'!$J$6:$J$371)="Yes"</x:f>
        <x:v>0</x:v>
      </x:c>
      <x:c r="AN236" s="31" t="b">
        <x:f t="shared" si="67"/>
        <x:v>0</x:v>
      </x:c>
      <x:c r="AO236" s="31">
        <x:f t="shared" si="68"/>
        <x:v>0</x:v>
      </x:c>
      <x:c r="AP236" s="31"/>
      <x:c r="AQ236" s="31"/>
      <x:c r="AR236" s="31"/>
      <x:c r="AS236" s="31"/>
      <x:c r="AT236" s="31"/>
      <x:c r="AU236" s="21">
        <x:v>45517</x:v>
      </x:c>
      <x:c r="AV236" s="31" t="str">
        <x:v>No</x:v>
      </x:c>
      <x:c r="AW236" s="31" cm="1">
        <x:f t="array" ref="AW236">IFERROR(_xlfn.XLOOKUP(AU236,_xlfn.ANCHORARRAY($M$11),_xlfn.ANCHORARRAY($N$11)),0)</x:f>
        <x:v>5</x:v>
      </x:c>
      <x:c r="AX236" s="31"/>
      <x:c r="AY236" s="31"/>
      <x:c r="AZ236" s="31"/>
      <x:c r="BA236" s="31"/>
      <x:c r="BB236" s="31"/>
    </x:row>
    <x:row r="237" spans="2:54" x14ac:dyDescent="0.35">
      <x:c r="B237" s="21">
        <x:v>38002</x:v>
      </x:c>
      <x:c r="C237" s="31">
        <x:f t="shared" si="55"/>
        <x:v>16</x:v>
      </x:c>
      <x:c r="D237" s="31">
        <x:f t="shared" si="56"/>
        <x:v>1</x:v>
      </x:c>
      <x:c r="E237" s="31">
        <x:f t="shared" si="57"/>
        <x:v>2004</x:v>
      </x:c>
      <x:c r="F237" s="31">
        <x:f t="shared" si="58"/>
        <x:v>6</x:v>
      </x:c>
      <x:c r="G237" s="21">
        <x:f t="shared" si="62"/>
        <x:v>45307</x:v>
      </x:c>
      <x:c r="H237" s="32">
        <x:f t="shared" si="63"/>
        <x:v>7290</x:v>
      </x:c>
      <x:c r="L237" s="25"/>
      <x:c r="M237" s="21">
        <x:v>45519</x:v>
      </x:c>
      <x:c r="N237" s="31">
        <x:v>3</x:v>
      </x:c>
      <x:c r="O237" s="31"/>
      <x:c r="P237" s="21">
        <x:v>45518</x:v>
      </x:c>
      <x:c r="Q237" s="31">
        <x:v>226</x:v>
      </x:c>
      <x:c r="R237" s="31"/>
      <x:c r="S237" s="31" t="str">
        <x:v>Ramzi Khalil #13451675 1W</x:v>
      </x:c>
      <x:c r="T237" s="31" t="str" cm="1">
        <x:f t="array" ref="T237:U237">_xlfn.TEXTSPLIT(S237," #")</x:f>
        <x:v>Ramzi Khalil</x:v>
      </x:c>
      <x:c r="U237" s="31" t="str">
        <x:v>13451675 1W</x:v>
      </x:c>
      <x:c r="V237" s="31" t="str">
        <x:f t="shared" si="64"/>
        <x:v>1W</x:v>
      </x:c>
      <x:c r="W237" s="31">
        <x:f t="shared" si="65"/>
        <x:v>13451675</x:v>
      </x:c>
      <x:c r="X237" s="31">
        <x:f t="shared" si="69"/>
        <x:v>0</x:v>
      </x:c>
      <x:c r="Y237" s="31"/>
      <x:c r="Z237" s="31"/>
      <x:c r="AA237" s="31"/>
      <x:c r="AB237" s="31"/>
      <x:c r="AC237" s="31" t="str">
        <x:f t="shared" si="59"/>
        <x:v>Ramzi</x:v>
      </x:c>
      <x:c r="AD237" s="31" t="str">
        <x:f t="shared" si="66"/>
        <x:v>R</x:v>
      </x:c>
      <x:c r="AE237" s="31" t="str">
        <x:f t="shared" si="60"/>
        <x:v>Khalil</x:v>
      </x:c>
      <x:c r="AF237" s="31" cm="1">
        <x:f t="array" ref="AF237">SUM(--(" "=MID(AE237,_xlfn.SEQUENCE(1,LEN(AE237)),1)))+2</x:f>
        <x:v>2</x:v>
      </x:c>
      <x:c r="AG237" s="31" cm="1">
        <x:f t="array" ref="AG237">SUM(--($AG$9=MID(AC237,_xlfn.SEQUENCE(1,LEN(AC237)),1)))</x:f>
        <x:v>1</x:v>
      </x:c>
      <x:c r="AH237" s="31"/>
      <x:c r="AI237" s="31"/>
      <x:c r="AJ237" s="31"/>
      <x:c r="AK237" s="31"/>
      <x:c r="AL237" s="31" t="b">
        <x:f t="shared" si="61"/>
        <x:v>0</x:v>
      </x:c>
      <x:c r="AM237" s="31" t="b">
        <x:f>_xlfn.XLOOKUP(G237,'Birthday Case Assumptions'!$I$6:$I$371,'Birthday Case Assumptions'!$J$6:$J$371)="Yes"</x:f>
        <x:v>1</x:v>
      </x:c>
      <x:c r="AN237" s="31" t="b">
        <x:f t="shared" si="67"/>
        <x:v>0</x:v>
      </x:c>
      <x:c r="AO237" s="31">
        <x:f t="shared" si="68"/>
        <x:v>0</x:v>
      </x:c>
      <x:c r="AP237" s="31"/>
      <x:c r="AQ237" s="31"/>
      <x:c r="AR237" s="31"/>
      <x:c r="AS237" s="31"/>
      <x:c r="AT237" s="31"/>
      <x:c r="AU237" s="21">
        <x:v>45518</x:v>
      </x:c>
      <x:c r="AV237" s="31" t="str">
        <x:v>No</x:v>
      </x:c>
      <x:c r="AW237" s="31" cm="1">
        <x:f t="array" ref="AW237">IFERROR(_xlfn.XLOOKUP(AU237,_xlfn.ANCHORARRAY($M$11),_xlfn.ANCHORARRAY($N$11)),0)</x:f>
        <x:v>2</x:v>
      </x:c>
      <x:c r="AX237" s="31"/>
      <x:c r="AY237" s="31"/>
      <x:c r="AZ237" s="31"/>
      <x:c r="BA237" s="31"/>
      <x:c r="BB237" s="31"/>
    </x:row>
    <x:row r="238" spans="2:54" x14ac:dyDescent="0.35">
      <x:c r="B238" s="21">
        <x:v>38117</x:v>
      </x:c>
      <x:c r="C238" s="31">
        <x:f t="shared" si="55"/>
        <x:v>10</x:v>
      </x:c>
      <x:c r="D238" s="31">
        <x:f t="shared" si="56"/>
        <x:v>5</x:v>
      </x:c>
      <x:c r="E238" s="31">
        <x:f t="shared" si="57"/>
        <x:v>2004</x:v>
      </x:c>
      <x:c r="F238" s="31">
        <x:f t="shared" si="58"/>
        <x:v>2</x:v>
      </x:c>
      <x:c r="G238" s="21">
        <x:f t="shared" si="62"/>
        <x:v>45422</x:v>
      </x:c>
      <x:c r="H238" s="32">
        <x:f t="shared" si="63"/>
        <x:v>7175</x:v>
      </x:c>
      <x:c r="L238" s="25"/>
      <x:c r="M238" s="21">
        <x:v>45520</x:v>
      </x:c>
      <x:c r="N238" s="31">
        <x:v>6</x:v>
      </x:c>
      <x:c r="O238" s="31"/>
      <x:c r="P238" s="21">
        <x:v>45519</x:v>
      </x:c>
      <x:c r="Q238" s="31">
        <x:v>227</x:v>
      </x:c>
      <x:c r="R238" s="31"/>
      <x:c r="S238" s="31" t="str">
        <x:v>Xiong Meng #13451676 2T</x:v>
      </x:c>
      <x:c r="T238" s="31" t="str" cm="1">
        <x:f t="array" ref="T238:U238">_xlfn.TEXTSPLIT(S238," #")</x:f>
        <x:v>Xiong Meng</x:v>
      </x:c>
      <x:c r="U238" s="31" t="str">
        <x:v>13451676 2T</x:v>
      </x:c>
      <x:c r="V238" s="31" t="str">
        <x:f t="shared" si="64"/>
        <x:v>2T</x:v>
      </x:c>
      <x:c r="W238" s="31">
        <x:f t="shared" si="65"/>
        <x:v>13451676</x:v>
      </x:c>
      <x:c r="X238" s="31">
        <x:f t="shared" si="69"/>
        <x:v>1</x:v>
      </x:c>
      <x:c r="Y238" s="31"/>
      <x:c r="Z238" s="31"/>
      <x:c r="AA238" s="31"/>
      <x:c r="AB238" s="31"/>
      <x:c r="AC238" s="31" t="str">
        <x:f t="shared" si="59"/>
        <x:v>Xiong</x:v>
      </x:c>
      <x:c r="AD238" s="31" t="str">
        <x:f t="shared" si="66"/>
        <x:v>X</x:v>
      </x:c>
      <x:c r="AE238" s="31" t="str">
        <x:f t="shared" si="60"/>
        <x:v>Meng</x:v>
      </x:c>
      <x:c r="AF238" s="31" cm="1">
        <x:f t="array" ref="AF238">SUM(--(" "=MID(AE238,_xlfn.SEQUENCE(1,LEN(AE238)),1)))+2</x:f>
        <x:v>2</x:v>
      </x:c>
      <x:c r="AG238" s="31" cm="1">
        <x:f t="array" ref="AG238">SUM(--($AG$9=MID(AC238,_xlfn.SEQUENCE(1,LEN(AC238)),1)))</x:f>
        <x:v>0</x:v>
      </x:c>
      <x:c r="AH238" s="31"/>
      <x:c r="AI238" s="31"/>
      <x:c r="AJ238" s="31"/>
      <x:c r="AK238" s="31"/>
      <x:c r="AL238" s="31" t="b">
        <x:f t="shared" si="61"/>
        <x:v>0</x:v>
      </x:c>
      <x:c r="AM238" s="31" t="b">
        <x:f>_xlfn.XLOOKUP(G238,'Birthday Case Assumptions'!$I$6:$I$371,'Birthday Case Assumptions'!$J$6:$J$371)="Yes"</x:f>
        <x:v>1</x:v>
      </x:c>
      <x:c r="AN238" s="31" t="b">
        <x:f t="shared" si="67"/>
        <x:v>0</x:v>
      </x:c>
      <x:c r="AO238" s="31">
        <x:f t="shared" si="68"/>
        <x:v>0</x:v>
      </x:c>
      <x:c r="AP238" s="31"/>
      <x:c r="AQ238" s="31"/>
      <x:c r="AR238" s="31"/>
      <x:c r="AS238" s="31"/>
      <x:c r="AT238" s="31"/>
      <x:c r="AU238" s="21">
        <x:v>45519</x:v>
      </x:c>
      <x:c r="AV238" s="31" t="str">
        <x:v>No</x:v>
      </x:c>
      <x:c r="AW238" s="31" cm="1">
        <x:f t="array" ref="AW238">IFERROR(_xlfn.XLOOKUP(AU238,_xlfn.ANCHORARRAY($M$11),_xlfn.ANCHORARRAY($N$11)),0)</x:f>
        <x:v>3</x:v>
      </x:c>
      <x:c r="AX238" s="31"/>
      <x:c r="AY238" s="31"/>
      <x:c r="AZ238" s="31"/>
      <x:c r="BA238" s="31"/>
      <x:c r="BB238" s="31"/>
    </x:row>
    <x:row r="239" spans="2:54" x14ac:dyDescent="0.35">
      <x:c r="B239" s="21">
        <x:v>38147</x:v>
      </x:c>
      <x:c r="C239" s="31">
        <x:f t="shared" si="55"/>
        <x:v>9</x:v>
      </x:c>
      <x:c r="D239" s="31">
        <x:f t="shared" si="56"/>
        <x:v>6</x:v>
      </x:c>
      <x:c r="E239" s="31">
        <x:f t="shared" si="57"/>
        <x:v>2004</x:v>
      </x:c>
      <x:c r="F239" s="31">
        <x:f t="shared" si="58"/>
        <x:v>4</x:v>
      </x:c>
      <x:c r="G239" s="21">
        <x:f t="shared" si="62"/>
        <x:v>45452</x:v>
      </x:c>
      <x:c r="H239" s="32">
        <x:f t="shared" si="63"/>
        <x:v>7145</x:v>
      </x:c>
      <x:c r="L239" s="25"/>
      <x:c r="M239" s="21">
        <x:v>45521</x:v>
      </x:c>
      <x:c r="N239" s="31">
        <x:v>4</x:v>
      </x:c>
      <x:c r="O239" s="31"/>
      <x:c r="P239" s="21">
        <x:v>45520</x:v>
      </x:c>
      <x:c r="Q239" s="31">
        <x:v>228</x:v>
      </x:c>
      <x:c r="R239" s="31"/>
      <x:c r="S239" s="31" t="str">
        <x:v>Theresa Williams #13451677 1W</x:v>
      </x:c>
      <x:c r="T239" s="31" t="str" cm="1">
        <x:f t="array" ref="T239:U239">_xlfn.TEXTSPLIT(S239," #")</x:f>
        <x:v>Theresa Williams</x:v>
      </x:c>
      <x:c r="U239" s="31" t="str">
        <x:v>13451677 1W</x:v>
      </x:c>
      <x:c r="V239" s="31" t="str">
        <x:f t="shared" si="64"/>
        <x:v>1W</x:v>
      </x:c>
      <x:c r="W239" s="31">
        <x:f t="shared" si="65"/>
        <x:v>13451677</x:v>
      </x:c>
      <x:c r="X239" s="31">
        <x:f t="shared" si="69"/>
        <x:v>2</x:v>
      </x:c>
      <x:c r="Y239" s="31"/>
      <x:c r="Z239" s="31"/>
      <x:c r="AA239" s="31"/>
      <x:c r="AB239" s="31"/>
      <x:c r="AC239" s="31" t="str">
        <x:f t="shared" si="59"/>
        <x:v>Theresa</x:v>
      </x:c>
      <x:c r="AD239" s="31" t="str">
        <x:f t="shared" si="66"/>
        <x:v>T</x:v>
      </x:c>
      <x:c r="AE239" s="31" t="str">
        <x:f t="shared" si="60"/>
        <x:v>Williams</x:v>
      </x:c>
      <x:c r="AF239" s="31" cm="1">
        <x:f t="array" ref="AF239">SUM(--(" "=MID(AE239,_xlfn.SEQUENCE(1,LEN(AE239)),1)))+2</x:f>
        <x:v>2</x:v>
      </x:c>
      <x:c r="AG239" s="31" cm="1">
        <x:f t="array" ref="AG239">SUM(--($AG$9=MID(AC239,_xlfn.SEQUENCE(1,LEN(AC239)),1)))</x:f>
        <x:v>1</x:v>
      </x:c>
      <x:c r="AH239" s="31"/>
      <x:c r="AI239" s="31"/>
      <x:c r="AJ239" s="31"/>
      <x:c r="AK239" s="31"/>
      <x:c r="AL239" s="31" t="b">
        <x:f t="shared" si="61"/>
        <x:v>0</x:v>
      </x:c>
      <x:c r="AM239" s="31" t="b">
        <x:f>_xlfn.XLOOKUP(G239,'Birthday Case Assumptions'!$I$6:$I$371,'Birthday Case Assumptions'!$J$6:$J$371)="Yes"</x:f>
        <x:v>0</x:v>
      </x:c>
      <x:c r="AN239" s="31" t="b">
        <x:f t="shared" si="67"/>
        <x:v>0</x:v>
      </x:c>
      <x:c r="AO239" s="31">
        <x:f t="shared" si="68"/>
        <x:v>0</x:v>
      </x:c>
      <x:c r="AP239" s="31"/>
      <x:c r="AQ239" s="31"/>
      <x:c r="AR239" s="31"/>
      <x:c r="AS239" s="31"/>
      <x:c r="AT239" s="31"/>
      <x:c r="AU239" s="21">
        <x:v>45520</x:v>
      </x:c>
      <x:c r="AV239" s="31" t="str">
        <x:v>No</x:v>
      </x:c>
      <x:c r="AW239" s="31" cm="1">
        <x:f t="array" ref="AW239">IFERROR(_xlfn.XLOOKUP(AU239,_xlfn.ANCHORARRAY($M$11),_xlfn.ANCHORARRAY($N$11)),0)</x:f>
        <x:v>6</x:v>
      </x:c>
      <x:c r="AX239" s="31"/>
      <x:c r="AY239" s="31"/>
      <x:c r="AZ239" s="31"/>
      <x:c r="BA239" s="31"/>
      <x:c r="BB239" s="31"/>
    </x:row>
    <x:row r="240" spans="2:54" x14ac:dyDescent="0.35">
      <x:c r="B240" s="21">
        <x:v>37236</x:v>
      </x:c>
      <x:c r="C240" s="31">
        <x:f t="shared" si="55"/>
        <x:v>11</x:v>
      </x:c>
      <x:c r="D240" s="31">
        <x:f t="shared" si="56"/>
        <x:v>12</x:v>
      </x:c>
      <x:c r="E240" s="31">
        <x:f t="shared" si="57"/>
        <x:v>2001</x:v>
      </x:c>
      <x:c r="F240" s="31">
        <x:f t="shared" si="58"/>
        <x:v>3</x:v>
      </x:c>
      <x:c r="G240" s="21">
        <x:f t="shared" si="62"/>
        <x:v>45637</x:v>
      </x:c>
      <x:c r="H240" s="32">
        <x:f t="shared" si="63"/>
        <x:v>8056</x:v>
      </x:c>
      <x:c r="L240" s="25"/>
      <x:c r="M240" s="21">
        <x:v>45522</x:v>
      </x:c>
      <x:c r="N240" s="31">
        <x:v>4</x:v>
      </x:c>
      <x:c r="O240" s="31"/>
      <x:c r="P240" s="21">
        <x:v>45521</x:v>
      </x:c>
      <x:c r="Q240" s="31">
        <x:v>229</x:v>
      </x:c>
      <x:c r="R240" s="31"/>
      <x:c r="S240" s="31" t="str">
        <x:v>Haytham As #13451680 2W</x:v>
      </x:c>
      <x:c r="T240" s="31" t="str" cm="1">
        <x:f t="array" ref="T240:U240">_xlfn.TEXTSPLIT(S240," #")</x:f>
        <x:v>Haytham As</x:v>
      </x:c>
      <x:c r="U240" s="31" t="str">
        <x:v>13451680 2W</x:v>
      </x:c>
      <x:c r="V240" s="31" t="str">
        <x:f t="shared" si="64"/>
        <x:v>2W</x:v>
      </x:c>
      <x:c r="W240" s="31">
        <x:f t="shared" si="65"/>
        <x:v>13451680</x:v>
      </x:c>
      <x:c r="X240" s="31">
        <x:f t="shared" si="69"/>
        <x:v>0</x:v>
      </x:c>
      <x:c r="Y240" s="31"/>
      <x:c r="Z240" s="31"/>
      <x:c r="AA240" s="31"/>
      <x:c r="AB240" s="31"/>
      <x:c r="AC240" s="31" t="str">
        <x:f t="shared" si="59"/>
        <x:v>Haytham</x:v>
      </x:c>
      <x:c r="AD240" s="31" t="str">
        <x:f t="shared" si="66"/>
        <x:v>H</x:v>
      </x:c>
      <x:c r="AE240" s="31" t="str">
        <x:f t="shared" si="60"/>
        <x:v>As</x:v>
      </x:c>
      <x:c r="AF240" s="31" cm="1">
        <x:f t="array" ref="AF240">SUM(--(" "=MID(AE240,_xlfn.SEQUENCE(1,LEN(AE240)),1)))+2</x:f>
        <x:v>2</x:v>
      </x:c>
      <x:c r="AG240" s="31" cm="1">
        <x:f t="array" ref="AG240">SUM(--($AG$9=MID(AC240,_xlfn.SEQUENCE(1,LEN(AC240)),1)))</x:f>
        <x:v>2</x:v>
      </x:c>
      <x:c r="AH240" s="31"/>
      <x:c r="AI240" s="31"/>
      <x:c r="AJ240" s="31"/>
      <x:c r="AK240" s="31"/>
      <x:c r="AL240" s="31" t="b">
        <x:f t="shared" si="61"/>
        <x:v>0</x:v>
      </x:c>
      <x:c r="AM240" s="31" t="b">
        <x:f>_xlfn.XLOOKUP(G240,'Birthday Case Assumptions'!$I$6:$I$371,'Birthday Case Assumptions'!$J$6:$J$371)="Yes"</x:f>
        <x:v>1</x:v>
      </x:c>
      <x:c r="AN240" s="31" t="b">
        <x:f t="shared" si="67"/>
        <x:v>0</x:v>
      </x:c>
      <x:c r="AO240" s="31">
        <x:f t="shared" si="68"/>
        <x:v>0</x:v>
      </x:c>
      <x:c r="AP240" s="31"/>
      <x:c r="AQ240" s="31"/>
      <x:c r="AR240" s="31"/>
      <x:c r="AS240" s="31"/>
      <x:c r="AT240" s="31"/>
      <x:c r="AU240" s="21">
        <x:v>45521</x:v>
      </x:c>
      <x:c r="AV240" s="31" t="str">
        <x:v>No</x:v>
      </x:c>
      <x:c r="AW240" s="31" cm="1">
        <x:f t="array" ref="AW240">IFERROR(_xlfn.XLOOKUP(AU240,_xlfn.ANCHORARRAY($M$11),_xlfn.ANCHORARRAY($N$11)),0)</x:f>
        <x:v>4</x:v>
      </x:c>
      <x:c r="AX240" s="31"/>
      <x:c r="AY240" s="31"/>
      <x:c r="AZ240" s="31"/>
      <x:c r="BA240" s="31"/>
      <x:c r="BB240" s="31"/>
    </x:row>
    <x:row r="241" spans="2:54" x14ac:dyDescent="0.35">
      <x:c r="B241" s="21">
        <x:v>36910</x:v>
      </x:c>
      <x:c r="C241" s="31">
        <x:f t="shared" si="55"/>
        <x:v>19</x:v>
      </x:c>
      <x:c r="D241" s="31">
        <x:f t="shared" si="56"/>
        <x:v>1</x:v>
      </x:c>
      <x:c r="E241" s="31">
        <x:f t="shared" si="57"/>
        <x:v>2001</x:v>
      </x:c>
      <x:c r="F241" s="31">
        <x:f t="shared" si="58"/>
        <x:v>6</x:v>
      </x:c>
      <x:c r="G241" s="21">
        <x:f t="shared" si="62"/>
        <x:v>45310</x:v>
      </x:c>
      <x:c r="H241" s="32">
        <x:f t="shared" si="63"/>
        <x:v>8382</x:v>
      </x:c>
      <x:c r="L241" s="25"/>
      <x:c r="M241" s="21">
        <x:v>45523</x:v>
      </x:c>
      <x:c r="N241" s="31">
        <x:v>1</x:v>
      </x:c>
      <x:c r="O241" s="31"/>
      <x:c r="P241" s="21">
        <x:v>45522</x:v>
      </x:c>
      <x:c r="Q241" s="31">
        <x:v>230</x:v>
      </x:c>
      <x:c r="R241" s="31"/>
      <x:c r="S241" s="31" t="str">
        <x:v>Khalil Taha #13451683 3M</x:v>
      </x:c>
      <x:c r="T241" s="31" t="str" cm="1">
        <x:f t="array" ref="T241:U241">_xlfn.TEXTSPLIT(S241," #")</x:f>
        <x:v>Khalil Taha</x:v>
      </x:c>
      <x:c r="U241" s="31" t="str">
        <x:v>13451683 3M</x:v>
      </x:c>
      <x:c r="V241" s="31" t="str">
        <x:f t="shared" si="64"/>
        <x:v>3M</x:v>
      </x:c>
      <x:c r="W241" s="31">
        <x:f t="shared" si="65"/>
        <x:v>13451683</x:v>
      </x:c>
      <x:c r="X241" s="31">
        <x:f t="shared" si="69"/>
        <x:v>0</x:v>
      </x:c>
      <x:c r="Y241" s="31"/>
      <x:c r="Z241" s="31"/>
      <x:c r="AA241" s="31"/>
      <x:c r="AB241" s="31"/>
      <x:c r="AC241" s="31" t="str">
        <x:f t="shared" si="59"/>
        <x:v>Khalil</x:v>
      </x:c>
      <x:c r="AD241" s="31" t="str">
        <x:f t="shared" si="66"/>
        <x:v>K</x:v>
      </x:c>
      <x:c r="AE241" s="31" t="str">
        <x:f t="shared" si="60"/>
        <x:v>Taha</x:v>
      </x:c>
      <x:c r="AF241" s="31" cm="1">
        <x:f t="array" ref="AF241">SUM(--(" "=MID(AE241,_xlfn.SEQUENCE(1,LEN(AE241)),1)))+2</x:f>
        <x:v>2</x:v>
      </x:c>
      <x:c r="AG241" s="31" cm="1">
        <x:f t="array" ref="AG241">SUM(--($AG$9=MID(AC241,_xlfn.SEQUENCE(1,LEN(AC241)),1)))</x:f>
        <x:v>1</x:v>
      </x:c>
      <x:c r="AH241" s="31"/>
      <x:c r="AI241" s="31"/>
      <x:c r="AJ241" s="31"/>
      <x:c r="AK241" s="31"/>
      <x:c r="AL241" s="31" t="b">
        <x:f t="shared" si="61"/>
        <x:v>0</x:v>
      </x:c>
      <x:c r="AM241" s="31" t="b">
        <x:f>_xlfn.XLOOKUP(G241,'Birthday Case Assumptions'!$I$6:$I$371,'Birthday Case Assumptions'!$J$6:$J$371)="Yes"</x:f>
        <x:v>1</x:v>
      </x:c>
      <x:c r="AN241" s="31" t="b">
        <x:f t="shared" si="67"/>
        <x:v>0</x:v>
      </x:c>
      <x:c r="AO241" s="31">
        <x:f t="shared" si="68"/>
        <x:v>0</x:v>
      </x:c>
      <x:c r="AP241" s="31"/>
      <x:c r="AQ241" s="31"/>
      <x:c r="AR241" s="31"/>
      <x:c r="AS241" s="31"/>
      <x:c r="AT241" s="31"/>
      <x:c r="AU241" s="21">
        <x:v>45522</x:v>
      </x:c>
      <x:c r="AV241" s="31" t="str">
        <x:v>No</x:v>
      </x:c>
      <x:c r="AW241" s="31" cm="1">
        <x:f t="array" ref="AW241">IFERROR(_xlfn.XLOOKUP(AU241,_xlfn.ANCHORARRAY($M$11),_xlfn.ANCHORARRAY($N$11)),0)</x:f>
        <x:v>4</x:v>
      </x:c>
      <x:c r="AX241" s="31"/>
      <x:c r="AY241" s="31"/>
      <x:c r="AZ241" s="31"/>
      <x:c r="BA241" s="31"/>
      <x:c r="BB241" s="31"/>
    </x:row>
    <x:row r="242" spans="2:54" x14ac:dyDescent="0.35">
      <x:c r="B242" s="21">
        <x:v>37214</x:v>
      </x:c>
      <x:c r="C242" s="31">
        <x:f t="shared" si="55"/>
        <x:v>19</x:v>
      </x:c>
      <x:c r="D242" s="31">
        <x:f t="shared" si="56"/>
        <x:v>11</x:v>
      </x:c>
      <x:c r="E242" s="31">
        <x:f t="shared" si="57"/>
        <x:v>2001</x:v>
      </x:c>
      <x:c r="F242" s="31">
        <x:f t="shared" si="58"/>
        <x:v>2</x:v>
      </x:c>
      <x:c r="G242" s="21">
        <x:f t="shared" si="62"/>
        <x:v>45615</x:v>
      </x:c>
      <x:c r="H242" s="32">
        <x:f t="shared" si="63"/>
        <x:v>8078</x:v>
      </x:c>
      <x:c r="L242" s="25"/>
      <x:c r="M242" s="21">
        <x:v>45524</x:v>
      </x:c>
      <x:c r="N242" s="31">
        <x:v>4</x:v>
      </x:c>
      <x:c r="O242" s="31"/>
      <x:c r="P242" s="21">
        <x:v>45523</x:v>
      </x:c>
      <x:c r="Q242" s="31">
        <x:v>231</x:v>
      </x:c>
      <x:c r="R242" s="31"/>
      <x:c r="S242" s="31" t="str">
        <x:v>Duan Xiaomei #13451686 1T</x:v>
      </x:c>
      <x:c r="T242" s="31" t="str" cm="1">
        <x:f t="array" ref="T242:U242">_xlfn.TEXTSPLIT(S242," #")</x:f>
        <x:v>Duan Xiaomei</x:v>
      </x:c>
      <x:c r="U242" s="31" t="str">
        <x:v>13451686 1T</x:v>
      </x:c>
      <x:c r="V242" s="31" t="str">
        <x:f t="shared" si="64"/>
        <x:v>1T</x:v>
      </x:c>
      <x:c r="W242" s="31">
        <x:f t="shared" si="65"/>
        <x:v>13451686</x:v>
      </x:c>
      <x:c r="X242" s="31">
        <x:f t="shared" si="69"/>
        <x:v>0</x:v>
      </x:c>
      <x:c r="Y242" s="31"/>
      <x:c r="Z242" s="31"/>
      <x:c r="AA242" s="31"/>
      <x:c r="AB242" s="31"/>
      <x:c r="AC242" s="31" t="str">
        <x:f t="shared" si="59"/>
        <x:v>Duan</x:v>
      </x:c>
      <x:c r="AD242" s="31" t="str">
        <x:f t="shared" si="66"/>
        <x:v>D</x:v>
      </x:c>
      <x:c r="AE242" s="31" t="str">
        <x:f t="shared" si="60"/>
        <x:v>Xiaomei</x:v>
      </x:c>
      <x:c r="AF242" s="31" cm="1">
        <x:f t="array" ref="AF242">SUM(--(" "=MID(AE242,_xlfn.SEQUENCE(1,LEN(AE242)),1)))+2</x:f>
        <x:v>2</x:v>
      </x:c>
      <x:c r="AG242" s="31" cm="1">
        <x:f t="array" ref="AG242">SUM(--($AG$9=MID(AC242,_xlfn.SEQUENCE(1,LEN(AC242)),1)))</x:f>
        <x:v>1</x:v>
      </x:c>
      <x:c r="AH242" s="31"/>
      <x:c r="AI242" s="31"/>
      <x:c r="AJ242" s="31"/>
      <x:c r="AK242" s="31"/>
      <x:c r="AL242" s="31" t="b">
        <x:f t="shared" si="61"/>
        <x:v>0</x:v>
      </x:c>
      <x:c r="AM242" s="31" t="b">
        <x:f>_xlfn.XLOOKUP(G242,'Birthday Case Assumptions'!$I$6:$I$371,'Birthday Case Assumptions'!$J$6:$J$371)="Yes"</x:f>
        <x:v>1</x:v>
      </x:c>
      <x:c r="AN242" s="31" t="b">
        <x:f t="shared" si="67"/>
        <x:v>0</x:v>
      </x:c>
      <x:c r="AO242" s="31">
        <x:f t="shared" si="68"/>
        <x:v>0</x:v>
      </x:c>
      <x:c r="AP242" s="31"/>
      <x:c r="AQ242" s="31"/>
      <x:c r="AR242" s="31"/>
      <x:c r="AS242" s="31"/>
      <x:c r="AT242" s="31"/>
      <x:c r="AU242" s="21">
        <x:v>45523</x:v>
      </x:c>
      <x:c r="AV242" s="31" t="str">
        <x:v>No</x:v>
      </x:c>
      <x:c r="AW242" s="31" cm="1">
        <x:f t="array" ref="AW242">IFERROR(_xlfn.XLOOKUP(AU242,_xlfn.ANCHORARRAY($M$11),_xlfn.ANCHORARRAY($N$11)),0)</x:f>
        <x:v>1</x:v>
      </x:c>
      <x:c r="AX242" s="31"/>
      <x:c r="AY242" s="31"/>
      <x:c r="AZ242" s="31"/>
      <x:c r="BA242" s="31"/>
      <x:c r="BB242" s="31"/>
    </x:row>
    <x:row r="243" spans="2:54" x14ac:dyDescent="0.35">
      <x:c r="B243" s="21">
        <x:v>38206</x:v>
      </x:c>
      <x:c r="C243" s="31">
        <x:f t="shared" si="55"/>
        <x:v>7</x:v>
      </x:c>
      <x:c r="D243" s="31">
        <x:f t="shared" si="56"/>
        <x:v>8</x:v>
      </x:c>
      <x:c r="E243" s="31">
        <x:f t="shared" si="57"/>
        <x:v>2004</x:v>
      </x:c>
      <x:c r="F243" s="31">
        <x:f t="shared" si="58"/>
        <x:v>7</x:v>
      </x:c>
      <x:c r="G243" s="21">
        <x:f t="shared" si="62"/>
        <x:v>45511</x:v>
      </x:c>
      <x:c r="H243" s="32">
        <x:f t="shared" si="63"/>
        <x:v>7086</x:v>
      </x:c>
      <x:c r="L243" s="25"/>
      <x:c r="M243" s="21">
        <x:v>45525</x:v>
      </x:c>
      <x:c r="N243" s="31">
        <x:v>2</x:v>
      </x:c>
      <x:c r="O243" s="31"/>
      <x:c r="P243" s="21">
        <x:v>45524</x:v>
      </x:c>
      <x:c r="Q243" s="31">
        <x:v>232</x:v>
      </x:c>
      <x:c r="R243" s="31"/>
      <x:c r="S243" s="31" t="str">
        <x:v>Joan Collins #13451687 3W</x:v>
      </x:c>
      <x:c r="T243" s="31" t="str" cm="1">
        <x:f t="array" ref="T243:U243">_xlfn.TEXTSPLIT(S243," #")</x:f>
        <x:v>Joan Collins</x:v>
      </x:c>
      <x:c r="U243" s="31" t="str">
        <x:v>13451687 3W</x:v>
      </x:c>
      <x:c r="V243" s="31" t="str">
        <x:f t="shared" si="64"/>
        <x:v>3W</x:v>
      </x:c>
      <x:c r="W243" s="31">
        <x:f t="shared" si="65"/>
        <x:v>13451687</x:v>
      </x:c>
      <x:c r="X243" s="31">
        <x:f t="shared" si="69"/>
        <x:v>1</x:v>
      </x:c>
      <x:c r="Y243" s="31"/>
      <x:c r="Z243" s="31"/>
      <x:c r="AA243" s="31"/>
      <x:c r="AB243" s="31"/>
      <x:c r="AC243" s="31" t="str">
        <x:f t="shared" si="59"/>
        <x:v>Joan</x:v>
      </x:c>
      <x:c r="AD243" s="31" t="str">
        <x:f t="shared" si="66"/>
        <x:v>J</x:v>
      </x:c>
      <x:c r="AE243" s="31" t="str">
        <x:f t="shared" si="60"/>
        <x:v>Collins</x:v>
      </x:c>
      <x:c r="AF243" s="31" cm="1">
        <x:f t="array" ref="AF243">SUM(--(" "=MID(AE243,_xlfn.SEQUENCE(1,LEN(AE243)),1)))+2</x:f>
        <x:v>2</x:v>
      </x:c>
      <x:c r="AG243" s="31" cm="1">
        <x:f t="array" ref="AG243">SUM(--($AG$9=MID(AC243,_xlfn.SEQUENCE(1,LEN(AC243)),1)))</x:f>
        <x:v>1</x:v>
      </x:c>
      <x:c r="AH243" s="31"/>
      <x:c r="AI243" s="31"/>
      <x:c r="AJ243" s="31"/>
      <x:c r="AK243" s="31"/>
      <x:c r="AL243" s="31" t="b">
        <x:f t="shared" si="61"/>
        <x:v>0</x:v>
      </x:c>
      <x:c r="AM243" s="31" t="b">
        <x:f>_xlfn.XLOOKUP(G243,'Birthday Case Assumptions'!$I$6:$I$371,'Birthday Case Assumptions'!$J$6:$J$371)="Yes"</x:f>
        <x:v>0</x:v>
      </x:c>
      <x:c r="AN243" s="31" t="b">
        <x:f t="shared" si="67"/>
        <x:v>0</x:v>
      </x:c>
      <x:c r="AO243" s="31">
        <x:f t="shared" si="68"/>
        <x:v>0</x:v>
      </x:c>
      <x:c r="AP243" s="31"/>
      <x:c r="AQ243" s="31"/>
      <x:c r="AR243" s="31"/>
      <x:c r="AS243" s="31"/>
      <x:c r="AT243" s="31"/>
      <x:c r="AU243" s="21">
        <x:v>45524</x:v>
      </x:c>
      <x:c r="AV243" s="31" t="str">
        <x:v>No</x:v>
      </x:c>
      <x:c r="AW243" s="31" cm="1">
        <x:f t="array" ref="AW243">IFERROR(_xlfn.XLOOKUP(AU243,_xlfn.ANCHORARRAY($M$11),_xlfn.ANCHORARRAY($N$11)),0)</x:f>
        <x:v>4</x:v>
      </x:c>
      <x:c r="AX243" s="31"/>
      <x:c r="AY243" s="31"/>
      <x:c r="AZ243" s="31"/>
      <x:c r="BA243" s="31"/>
      <x:c r="BB243" s="31"/>
    </x:row>
    <x:row r="244" spans="2:54" x14ac:dyDescent="0.35">
      <x:c r="B244" s="21">
        <x:v>37502</x:v>
      </x:c>
      <x:c r="C244" s="31">
        <x:f t="shared" si="55"/>
        <x:v>3</x:v>
      </x:c>
      <x:c r="D244" s="31">
        <x:f t="shared" si="56"/>
        <x:v>9</x:v>
      </x:c>
      <x:c r="E244" s="31">
        <x:f t="shared" si="57"/>
        <x:v>2002</x:v>
      </x:c>
      <x:c r="F244" s="31">
        <x:f t="shared" si="58"/>
        <x:v>3</x:v>
      </x:c>
      <x:c r="G244" s="21">
        <x:f t="shared" si="62"/>
        <x:v>45538</x:v>
      </x:c>
      <x:c r="H244" s="32">
        <x:f t="shared" si="63"/>
        <x:v>7790</x:v>
      </x:c>
      <x:c r="L244" s="25"/>
      <x:c r="M244" s="21">
        <x:v>45526</x:v>
      </x:c>
      <x:c r="N244" s="31">
        <x:v>6</x:v>
      </x:c>
      <x:c r="O244" s="31"/>
      <x:c r="P244" s="21">
        <x:v>45525</x:v>
      </x:c>
      <x:c r="Q244" s="31">
        <x:v>233</x:v>
      </x:c>
      <x:c r="R244" s="31"/>
      <x:c r="S244" s="31" t="str">
        <x:v>Noha Arshad Abu #13451688 1R</x:v>
      </x:c>
      <x:c r="T244" s="31" t="str" cm="1">
        <x:f t="array" ref="T244:U244">_xlfn.TEXTSPLIT(S244," #")</x:f>
        <x:v>Noha Arshad Abu</x:v>
      </x:c>
      <x:c r="U244" s="31" t="str">
        <x:v>13451688 1R</x:v>
      </x:c>
      <x:c r="V244" s="31" t="str">
        <x:f t="shared" si="64"/>
        <x:v>1R</x:v>
      </x:c>
      <x:c r="W244" s="31">
        <x:f t="shared" si="65"/>
        <x:v>13451688</x:v>
      </x:c>
      <x:c r="X244" s="31">
        <x:f t="shared" si="69"/>
        <x:v>2</x:v>
      </x:c>
      <x:c r="Y244" s="31"/>
      <x:c r="Z244" s="31"/>
      <x:c r="AA244" s="31"/>
      <x:c r="AB244" s="31"/>
      <x:c r="AC244" s="31" t="str">
        <x:f t="shared" si="59"/>
        <x:v>Noha</x:v>
      </x:c>
      <x:c r="AD244" s="31" t="str">
        <x:f t="shared" si="66"/>
        <x:v>N</x:v>
      </x:c>
      <x:c r="AE244" s="31" t="str">
        <x:f t="shared" si="60"/>
        <x:v>Arshad Abu</x:v>
      </x:c>
      <x:c r="AF244" s="31" cm="1">
        <x:f t="array" ref="AF244">SUM(--(" "=MID(AE244,_xlfn.SEQUENCE(1,LEN(AE244)),1)))+2</x:f>
        <x:v>3</x:v>
      </x:c>
      <x:c r="AG244" s="31" cm="1">
        <x:f t="array" ref="AG244">SUM(--($AG$9=MID(AC244,_xlfn.SEQUENCE(1,LEN(AC244)),1)))</x:f>
        <x:v>1</x:v>
      </x:c>
      <x:c r="AH244" s="31"/>
      <x:c r="AI244" s="31"/>
      <x:c r="AJ244" s="31"/>
      <x:c r="AK244" s="31"/>
      <x:c r="AL244" s="31" t="b">
        <x:f t="shared" si="61"/>
        <x:v>0</x:v>
      </x:c>
      <x:c r="AM244" s="31" t="b">
        <x:f>_xlfn.XLOOKUP(G244,'Birthday Case Assumptions'!$I$6:$I$371,'Birthday Case Assumptions'!$J$6:$J$371)="Yes"</x:f>
        <x:v>1</x:v>
      </x:c>
      <x:c r="AN244" s="31" t="b">
        <x:f t="shared" si="67"/>
        <x:v>0</x:v>
      </x:c>
      <x:c r="AO244" s="31">
        <x:f t="shared" si="68"/>
        <x:v>0</x:v>
      </x:c>
      <x:c r="AP244" s="31"/>
      <x:c r="AQ244" s="31"/>
      <x:c r="AR244" s="31"/>
      <x:c r="AS244" s="31"/>
      <x:c r="AT244" s="31"/>
      <x:c r="AU244" s="21">
        <x:v>45525</x:v>
      </x:c>
      <x:c r="AV244" s="31" t="str">
        <x:v>Yes</x:v>
      </x:c>
      <x:c r="AW244" s="31" cm="1">
        <x:f t="array" ref="AW244">IFERROR(_xlfn.XLOOKUP(AU244,_xlfn.ANCHORARRAY($M$11),_xlfn.ANCHORARRAY($N$11)),0)</x:f>
        <x:v>2</x:v>
      </x:c>
      <x:c r="AX244" s="31"/>
      <x:c r="AY244" s="31"/>
      <x:c r="AZ244" s="31"/>
      <x:c r="BA244" s="31"/>
      <x:c r="BB244" s="31"/>
    </x:row>
    <x:row r="245" spans="2:54" x14ac:dyDescent="0.35">
      <x:c r="B245" s="21">
        <x:v>38295</x:v>
      </x:c>
      <x:c r="C245" s="31">
        <x:f t="shared" si="55"/>
        <x:v>4</x:v>
      </x:c>
      <x:c r="D245" s="31">
        <x:f t="shared" si="56"/>
        <x:v>11</x:v>
      </x:c>
      <x:c r="E245" s="31">
        <x:f t="shared" si="57"/>
        <x:v>2004</x:v>
      </x:c>
      <x:c r="F245" s="31">
        <x:f t="shared" si="58"/>
        <x:v>5</x:v>
      </x:c>
      <x:c r="G245" s="21">
        <x:f t="shared" si="62"/>
        <x:v>45600</x:v>
      </x:c>
      <x:c r="H245" s="32">
        <x:f t="shared" si="63"/>
        <x:v>6997</x:v>
      </x:c>
      <x:c r="L245" s="25"/>
      <x:c r="M245" s="21">
        <x:v>45527</x:v>
      </x:c>
      <x:c r="N245" s="31">
        <x:v>1</x:v>
      </x:c>
      <x:c r="O245" s="31"/>
      <x:c r="P245" s="21">
        <x:v>45526</x:v>
      </x:c>
      <x:c r="Q245" s="31">
        <x:v>234</x:v>
      </x:c>
      <x:c r="R245" s="31"/>
      <x:c r="S245" s="31" t="str">
        <x:v>Maha Ahmad #13451690 3M</x:v>
      </x:c>
      <x:c r="T245" s="31" t="str" cm="1">
        <x:f t="array" ref="T245:U245">_xlfn.TEXTSPLIT(S245," #")</x:f>
        <x:v>Maha Ahmad</x:v>
      </x:c>
      <x:c r="U245" s="31" t="str">
        <x:v>13451690 3M</x:v>
      </x:c>
      <x:c r="V245" s="31" t="str">
        <x:f t="shared" si="64"/>
        <x:v>3M</x:v>
      </x:c>
      <x:c r="W245" s="31">
        <x:f t="shared" si="65"/>
        <x:v>13451690</x:v>
      </x:c>
      <x:c r="X245" s="31">
        <x:f t="shared" si="69"/>
        <x:v>0</x:v>
      </x:c>
      <x:c r="Y245" s="31"/>
      <x:c r="Z245" s="31"/>
      <x:c r="AA245" s="31"/>
      <x:c r="AB245" s="31"/>
      <x:c r="AC245" s="31" t="str">
        <x:f t="shared" si="59"/>
        <x:v>Maha</x:v>
      </x:c>
      <x:c r="AD245" s="31" t="str">
        <x:f t="shared" si="66"/>
        <x:v>M</x:v>
      </x:c>
      <x:c r="AE245" s="31" t="str">
        <x:f t="shared" si="60"/>
        <x:v>Ahmad</x:v>
      </x:c>
      <x:c r="AF245" s="31" cm="1">
        <x:f t="array" ref="AF245">SUM(--(" "=MID(AE245,_xlfn.SEQUENCE(1,LEN(AE245)),1)))+2</x:f>
        <x:v>2</x:v>
      </x:c>
      <x:c r="AG245" s="31" cm="1">
        <x:f t="array" ref="AG245">SUM(--($AG$9=MID(AC245,_xlfn.SEQUENCE(1,LEN(AC245)),1)))</x:f>
        <x:v>2</x:v>
      </x:c>
      <x:c r="AH245" s="31"/>
      <x:c r="AI245" s="31"/>
      <x:c r="AJ245" s="31"/>
      <x:c r="AK245" s="31"/>
      <x:c r="AL245" s="31" t="b">
        <x:f t="shared" si="61"/>
        <x:v>1</x:v>
      </x:c>
      <x:c r="AM245" s="31" t="b">
        <x:f>_xlfn.XLOOKUP(G245,'Birthday Case Assumptions'!$I$6:$I$371,'Birthday Case Assumptions'!$J$6:$J$371)="Yes"</x:f>
        <x:v>1</x:v>
      </x:c>
      <x:c r="AN245" s="31" t="b">
        <x:f t="shared" si="67"/>
        <x:v>0</x:v>
      </x:c>
      <x:c r="AO245" s="31">
        <x:f t="shared" si="68"/>
        <x:v>0</x:v>
      </x:c>
      <x:c r="AP245" s="31"/>
      <x:c r="AQ245" s="31"/>
      <x:c r="AR245" s="31"/>
      <x:c r="AS245" s="31"/>
      <x:c r="AT245" s="31"/>
      <x:c r="AU245" s="21">
        <x:v>45526</x:v>
      </x:c>
      <x:c r="AV245" s="31" t="str">
        <x:v>Yes</x:v>
      </x:c>
      <x:c r="AW245" s="31" cm="1">
        <x:f t="array" ref="AW245">IFERROR(_xlfn.XLOOKUP(AU245,_xlfn.ANCHORARRAY($M$11),_xlfn.ANCHORARRAY($N$11)),0)</x:f>
        <x:v>6</x:v>
      </x:c>
      <x:c r="AX245" s="31"/>
      <x:c r="AY245" s="31"/>
      <x:c r="AZ245" s="31"/>
      <x:c r="BA245" s="31"/>
      <x:c r="BB245" s="31"/>
    </x:row>
    <x:row r="246" spans="2:54" x14ac:dyDescent="0.35">
      <x:c r="B246" s="21">
        <x:v>37165</x:v>
      </x:c>
      <x:c r="C246" s="31">
        <x:f t="shared" si="55"/>
        <x:v>1</x:v>
      </x:c>
      <x:c r="D246" s="31">
        <x:f t="shared" si="56"/>
        <x:v>10</x:v>
      </x:c>
      <x:c r="E246" s="31">
        <x:f t="shared" si="57"/>
        <x:v>2001</x:v>
      </x:c>
      <x:c r="F246" s="31">
        <x:f t="shared" si="58"/>
        <x:v>2</x:v>
      </x:c>
      <x:c r="G246" s="21">
        <x:f t="shared" si="62"/>
        <x:v>45566</x:v>
      </x:c>
      <x:c r="H246" s="32">
        <x:f t="shared" si="63"/>
        <x:v>8127</x:v>
      </x:c>
      <x:c r="L246" s="25"/>
      <x:c r="M246" s="21">
        <x:v>45528</x:v>
      </x:c>
      <x:c r="N246" s="31">
        <x:v>5</x:v>
      </x:c>
      <x:c r="O246" s="31"/>
      <x:c r="P246" s="21">
        <x:v>45527</x:v>
      </x:c>
      <x:c r="Q246" s="31">
        <x:v>235</x:v>
      </x:c>
      <x:c r="R246" s="31"/>
      <x:c r="S246" s="31" t="str">
        <x:v>Fu Hongwei #13451691 2W</x:v>
      </x:c>
      <x:c r="T246" s="31" t="str" cm="1">
        <x:f t="array" ref="T246:U246">_xlfn.TEXTSPLIT(S246," #")</x:f>
        <x:v>Fu Hongwei</x:v>
      </x:c>
      <x:c r="U246" s="31" t="str">
        <x:v>13451691 2W</x:v>
      </x:c>
      <x:c r="V246" s="31" t="str">
        <x:f t="shared" si="64"/>
        <x:v>2W</x:v>
      </x:c>
      <x:c r="W246" s="31">
        <x:f t="shared" si="65"/>
        <x:v>13451691</x:v>
      </x:c>
      <x:c r="X246" s="31">
        <x:f t="shared" si="69"/>
        <x:v>1</x:v>
      </x:c>
      <x:c r="Y246" s="31"/>
      <x:c r="Z246" s="31"/>
      <x:c r="AA246" s="31"/>
      <x:c r="AB246" s="31"/>
      <x:c r="AC246" s="31" t="str">
        <x:f t="shared" si="59"/>
        <x:v>Fu</x:v>
      </x:c>
      <x:c r="AD246" s="31" t="str">
        <x:f t="shared" si="66"/>
        <x:v>F</x:v>
      </x:c>
      <x:c r="AE246" s="31" t="str">
        <x:f t="shared" si="60"/>
        <x:v>Hongwei</x:v>
      </x:c>
      <x:c r="AF246" s="31" cm="1">
        <x:f t="array" ref="AF246">SUM(--(" "=MID(AE246,_xlfn.SEQUENCE(1,LEN(AE246)),1)))+2</x:f>
        <x:v>2</x:v>
      </x:c>
      <x:c r="AG246" s="31" cm="1">
        <x:f t="array" ref="AG246">SUM(--($AG$9=MID(AC246,_xlfn.SEQUENCE(1,LEN(AC246)),1)))</x:f>
        <x:v>0</x:v>
      </x:c>
      <x:c r="AH246" s="31"/>
      <x:c r="AI246" s="31"/>
      <x:c r="AJ246" s="31"/>
      <x:c r="AK246" s="31"/>
      <x:c r="AL246" s="31" t="b">
        <x:f t="shared" si="61"/>
        <x:v>0</x:v>
      </x:c>
      <x:c r="AM246" s="31" t="b">
        <x:f>_xlfn.XLOOKUP(G246,'Birthday Case Assumptions'!$I$6:$I$371,'Birthday Case Assumptions'!$J$6:$J$371)="Yes"</x:f>
        <x:v>1</x:v>
      </x:c>
      <x:c r="AN246" s="31" t="b">
        <x:f t="shared" si="67"/>
        <x:v>0</x:v>
      </x:c>
      <x:c r="AO246" s="31">
        <x:f t="shared" si="68"/>
        <x:v>0</x:v>
      </x:c>
      <x:c r="AP246" s="31"/>
      <x:c r="AQ246" s="31"/>
      <x:c r="AR246" s="31"/>
      <x:c r="AS246" s="31"/>
      <x:c r="AT246" s="31"/>
      <x:c r="AU246" s="21">
        <x:v>45527</x:v>
      </x:c>
      <x:c r="AV246" s="31" t="str">
        <x:v>Yes</x:v>
      </x:c>
      <x:c r="AW246" s="31" cm="1">
        <x:f t="array" ref="AW246">IFERROR(_xlfn.XLOOKUP(AU246,_xlfn.ANCHORARRAY($M$11),_xlfn.ANCHORARRAY($N$11)),0)</x:f>
        <x:v>1</x:v>
      </x:c>
      <x:c r="AX246" s="31"/>
      <x:c r="AY246" s="31"/>
      <x:c r="AZ246" s="31"/>
      <x:c r="BA246" s="31"/>
      <x:c r="BB246" s="31"/>
    </x:row>
    <x:row r="247" spans="2:54" x14ac:dyDescent="0.35">
      <x:c r="B247" s="21">
        <x:v>38075</x:v>
      </x:c>
      <x:c r="C247" s="31">
        <x:f t="shared" si="55"/>
        <x:v>29</x:v>
      </x:c>
      <x:c r="D247" s="31">
        <x:f t="shared" si="56"/>
        <x:v>3</x:v>
      </x:c>
      <x:c r="E247" s="31">
        <x:f t="shared" si="57"/>
        <x:v>2004</x:v>
      </x:c>
      <x:c r="F247" s="31">
        <x:f t="shared" si="58"/>
        <x:v>2</x:v>
      </x:c>
      <x:c r="G247" s="21">
        <x:f t="shared" si="62"/>
        <x:v>45380</x:v>
      </x:c>
      <x:c r="H247" s="32">
        <x:f t="shared" si="63"/>
        <x:v>7217</x:v>
      </x:c>
      <x:c r="L247" s="25"/>
      <x:c r="M247" s="21">
        <x:v>45529</x:v>
      </x:c>
      <x:c r="N247" s="31">
        <x:v>2</x:v>
      </x:c>
      <x:c r="O247" s="31"/>
      <x:c r="P247" s="21">
        <x:v>45528</x:v>
      </x:c>
      <x:c r="Q247" s="31">
        <x:v>236</x:v>
      </x:c>
      <x:c r="R247" s="31"/>
      <x:c r="S247" s="31" t="str">
        <x:v>Zheng Li #13451694 1T</x:v>
      </x:c>
      <x:c r="T247" s="31" t="str" cm="1">
        <x:f t="array" ref="T247:U247">_xlfn.TEXTSPLIT(S247," #")</x:f>
        <x:v>Zheng Li</x:v>
      </x:c>
      <x:c r="U247" s="31" t="str">
        <x:v>13451694 1T</x:v>
      </x:c>
      <x:c r="V247" s="31" t="str">
        <x:f t="shared" si="64"/>
        <x:v>1T</x:v>
      </x:c>
      <x:c r="W247" s="31">
        <x:f t="shared" si="65"/>
        <x:v>13451694</x:v>
      </x:c>
      <x:c r="X247" s="31">
        <x:f t="shared" si="69"/>
        <x:v>0</x:v>
      </x:c>
      <x:c r="Y247" s="31"/>
      <x:c r="Z247" s="31"/>
      <x:c r="AA247" s="31"/>
      <x:c r="AB247" s="31"/>
      <x:c r="AC247" s="31" t="str">
        <x:f t="shared" si="59"/>
        <x:v>Zheng</x:v>
      </x:c>
      <x:c r="AD247" s="31" t="str">
        <x:f t="shared" si="66"/>
        <x:v>Z</x:v>
      </x:c>
      <x:c r="AE247" s="31" t="str">
        <x:f t="shared" si="60"/>
        <x:v>Li</x:v>
      </x:c>
      <x:c r="AF247" s="31" cm="1">
        <x:f t="array" ref="AF247">SUM(--(" "=MID(AE247,_xlfn.SEQUENCE(1,LEN(AE247)),1)))+2</x:f>
        <x:v>2</x:v>
      </x:c>
      <x:c r="AG247" s="31" cm="1">
        <x:f t="array" ref="AG247">SUM(--($AG$9=MID(AC247,_xlfn.SEQUENCE(1,LEN(AC247)),1)))</x:f>
        <x:v>0</x:v>
      </x:c>
      <x:c r="AH247" s="31"/>
      <x:c r="AI247" s="31"/>
      <x:c r="AJ247" s="31"/>
      <x:c r="AK247" s="31"/>
      <x:c r="AL247" s="31" t="b">
        <x:f t="shared" si="61"/>
        <x:v>0</x:v>
      </x:c>
      <x:c r="AM247" s="31" t="b">
        <x:f>_xlfn.XLOOKUP(G247,'Birthday Case Assumptions'!$I$6:$I$371,'Birthday Case Assumptions'!$J$6:$J$371)="Yes"</x:f>
        <x:v>1</x:v>
      </x:c>
      <x:c r="AN247" s="31" t="b">
        <x:f t="shared" si="67"/>
        <x:v>0</x:v>
      </x:c>
      <x:c r="AO247" s="31">
        <x:f t="shared" si="68"/>
        <x:v>0</x:v>
      </x:c>
      <x:c r="AP247" s="31"/>
      <x:c r="AQ247" s="31"/>
      <x:c r="AR247" s="31"/>
      <x:c r="AS247" s="31"/>
      <x:c r="AT247" s="31"/>
      <x:c r="AU247" s="21">
        <x:v>45528</x:v>
      </x:c>
      <x:c r="AV247" s="31" t="str">
        <x:v>No</x:v>
      </x:c>
      <x:c r="AW247" s="31" cm="1">
        <x:f t="array" ref="AW247">IFERROR(_xlfn.XLOOKUP(AU247,_xlfn.ANCHORARRAY($M$11),_xlfn.ANCHORARRAY($N$11)),0)</x:f>
        <x:v>5</x:v>
      </x:c>
      <x:c r="AX247" s="31"/>
      <x:c r="AY247" s="31"/>
      <x:c r="AZ247" s="31"/>
      <x:c r="BA247" s="31"/>
      <x:c r="BB247" s="31"/>
    </x:row>
    <x:row r="248" spans="2:54" x14ac:dyDescent="0.35">
      <x:c r="B248" s="21">
        <x:v>37244</x:v>
      </x:c>
      <x:c r="C248" s="31">
        <x:f t="shared" si="55"/>
        <x:v>19</x:v>
      </x:c>
      <x:c r="D248" s="31">
        <x:f t="shared" si="56"/>
        <x:v>12</x:v>
      </x:c>
      <x:c r="E248" s="31">
        <x:f t="shared" si="57"/>
        <x:v>2001</x:v>
      </x:c>
      <x:c r="F248" s="31">
        <x:f t="shared" si="58"/>
        <x:v>4</x:v>
      </x:c>
      <x:c r="G248" s="21">
        <x:f t="shared" si="62"/>
        <x:v>45645</x:v>
      </x:c>
      <x:c r="H248" s="32">
        <x:f t="shared" si="63"/>
        <x:v>8048</x:v>
      </x:c>
      <x:c r="L248" s="25"/>
      <x:c r="M248" s="21">
        <x:v>45530</x:v>
      </x:c>
      <x:c r="N248" s="31">
        <x:v>5</x:v>
      </x:c>
      <x:c r="O248" s="31"/>
      <x:c r="P248" s="21">
        <x:v>45529</x:v>
      </x:c>
      <x:c r="Q248" s="31">
        <x:v>237</x:v>
      </x:c>
      <x:c r="R248" s="31"/>
      <x:c r="S248" s="31" t="str">
        <x:v>Taher Al-Zahrani #13451696 1T</x:v>
      </x:c>
      <x:c r="T248" s="31" t="str" cm="1">
        <x:f t="array" ref="T248:U248">_xlfn.TEXTSPLIT(S248," #")</x:f>
        <x:v>Taher Al-Zahrani</x:v>
      </x:c>
      <x:c r="U248" s="31" t="str">
        <x:v>13451696 1T</x:v>
      </x:c>
      <x:c r="V248" s="31" t="str">
        <x:f t="shared" si="64"/>
        <x:v>1T</x:v>
      </x:c>
      <x:c r="W248" s="31">
        <x:f t="shared" si="65"/>
        <x:v>13451696</x:v>
      </x:c>
      <x:c r="X248" s="31">
        <x:f t="shared" si="69"/>
        <x:v>0</x:v>
      </x:c>
      <x:c r="Y248" s="31"/>
      <x:c r="Z248" s="31"/>
      <x:c r="AA248" s="31"/>
      <x:c r="AB248" s="31"/>
      <x:c r="AC248" s="31" t="str">
        <x:f t="shared" si="59"/>
        <x:v>Taher</x:v>
      </x:c>
      <x:c r="AD248" s="31" t="str">
        <x:f t="shared" si="66"/>
        <x:v>T</x:v>
      </x:c>
      <x:c r="AE248" s="31" t="str">
        <x:f t="shared" si="60"/>
        <x:v>Al-Zahrani</x:v>
      </x:c>
      <x:c r="AF248" s="31" cm="1">
        <x:f t="array" ref="AF248">SUM(--(" "=MID(AE248,_xlfn.SEQUENCE(1,LEN(AE248)),1)))+2</x:f>
        <x:v>2</x:v>
      </x:c>
      <x:c r="AG248" s="31" cm="1">
        <x:f t="array" ref="AG248">SUM(--($AG$9=MID(AC248,_xlfn.SEQUENCE(1,LEN(AC248)),1)))</x:f>
        <x:v>1</x:v>
      </x:c>
      <x:c r="AH248" s="31"/>
      <x:c r="AI248" s="31"/>
      <x:c r="AJ248" s="31"/>
      <x:c r="AK248" s="31"/>
      <x:c r="AL248" s="31" t="b">
        <x:f t="shared" si="61"/>
        <x:v>0</x:v>
      </x:c>
      <x:c r="AM248" s="31" t="b">
        <x:f>_xlfn.XLOOKUP(G248,'Birthday Case Assumptions'!$I$6:$I$371,'Birthday Case Assumptions'!$J$6:$J$371)="Yes"</x:f>
        <x:v>0</x:v>
      </x:c>
      <x:c r="AN248" s="31" t="b">
        <x:f t="shared" si="67"/>
        <x:v>0</x:v>
      </x:c>
      <x:c r="AO248" s="31">
        <x:f t="shared" si="68"/>
        <x:v>0</x:v>
      </x:c>
      <x:c r="AP248" s="31"/>
      <x:c r="AQ248" s="31"/>
      <x:c r="AR248" s="31"/>
      <x:c r="AS248" s="31"/>
      <x:c r="AT248" s="31"/>
      <x:c r="AU248" s="21">
        <x:v>45529</x:v>
      </x:c>
      <x:c r="AV248" s="31" t="str">
        <x:v>No</x:v>
      </x:c>
      <x:c r="AW248" s="31" cm="1">
        <x:f t="array" ref="AW248">IFERROR(_xlfn.XLOOKUP(AU248,_xlfn.ANCHORARRAY($M$11),_xlfn.ANCHORARRAY($N$11)),0)</x:f>
        <x:v>2</x:v>
      </x:c>
      <x:c r="AX248" s="31"/>
      <x:c r="AY248" s="31"/>
      <x:c r="AZ248" s="31"/>
      <x:c r="BA248" s="31"/>
      <x:c r="BB248" s="31"/>
    </x:row>
    <x:row r="249" spans="2:54" x14ac:dyDescent="0.35">
      <x:c r="B249" s="21">
        <x:v>38088</x:v>
      </x:c>
      <x:c r="C249" s="31">
        <x:f t="shared" si="55"/>
        <x:v>11</x:v>
      </x:c>
      <x:c r="D249" s="31">
        <x:f t="shared" si="56"/>
        <x:v>4</x:v>
      </x:c>
      <x:c r="E249" s="31">
        <x:f t="shared" si="57"/>
        <x:v>2004</x:v>
      </x:c>
      <x:c r="F249" s="31">
        <x:f t="shared" si="58"/>
        <x:v>1</x:v>
      </x:c>
      <x:c r="G249" s="21">
        <x:f t="shared" si="62"/>
        <x:v>45393</x:v>
      </x:c>
      <x:c r="H249" s="32">
        <x:f t="shared" si="63"/>
        <x:v>7204</x:v>
      </x:c>
      <x:c r="L249" s="25"/>
      <x:c r="M249" s="21">
        <x:v>45531</x:v>
      </x:c>
      <x:c r="N249" s="31">
        <x:v>2</x:v>
      </x:c>
      <x:c r="O249" s="31"/>
      <x:c r="P249" s="21">
        <x:v>45530</x:v>
      </x:c>
      <x:c r="Q249" s="31">
        <x:v>238</x:v>
      </x:c>
      <x:c r="R249" s="31"/>
      <x:c r="S249" s="31" t="str">
        <x:v>Jia Jianfeng #13451698 3W</x:v>
      </x:c>
      <x:c r="T249" s="31" t="str" cm="1">
        <x:f t="array" ref="T249:U249">_xlfn.TEXTSPLIT(S249," #")</x:f>
        <x:v>Jia Jianfeng</x:v>
      </x:c>
      <x:c r="U249" s="31" t="str">
        <x:v>13451698 3W</x:v>
      </x:c>
      <x:c r="V249" s="31" t="str">
        <x:f t="shared" si="64"/>
        <x:v>3W</x:v>
      </x:c>
      <x:c r="W249" s="31">
        <x:f t="shared" si="65"/>
        <x:v>13451698</x:v>
      </x:c>
      <x:c r="X249" s="31">
        <x:f t="shared" si="69"/>
        <x:v>0</x:v>
      </x:c>
      <x:c r="Y249" s="31"/>
      <x:c r="Z249" s="31"/>
      <x:c r="AA249" s="31"/>
      <x:c r="AB249" s="31"/>
      <x:c r="AC249" s="31" t="str">
        <x:f t="shared" si="59"/>
        <x:v>Jia</x:v>
      </x:c>
      <x:c r="AD249" s="31" t="str">
        <x:f t="shared" si="66"/>
        <x:v>J</x:v>
      </x:c>
      <x:c r="AE249" s="31" t="str">
        <x:f t="shared" si="60"/>
        <x:v>nfeng</x:v>
      </x:c>
      <x:c r="AF249" s="31" cm="1">
        <x:f t="array" ref="AF249">SUM(--(" "=MID(AE249,_xlfn.SEQUENCE(1,LEN(AE249)),1)))+2</x:f>
        <x:v>2</x:v>
      </x:c>
      <x:c r="AG249" s="31" cm="1">
        <x:f t="array" ref="AG249">SUM(--($AG$9=MID(AC249,_xlfn.SEQUENCE(1,LEN(AC249)),1)))</x:f>
        <x:v>1</x:v>
      </x:c>
      <x:c r="AH249" s="31"/>
      <x:c r="AI249" s="31"/>
      <x:c r="AJ249" s="31"/>
      <x:c r="AK249" s="31"/>
      <x:c r="AL249" s="31" t="b">
        <x:f t="shared" si="61"/>
        <x:v>0</x:v>
      </x:c>
      <x:c r="AM249" s="31" t="b">
        <x:f>_xlfn.XLOOKUP(G249,'Birthday Case Assumptions'!$I$6:$I$371,'Birthday Case Assumptions'!$J$6:$J$371)="Yes"</x:f>
        <x:v>1</x:v>
      </x:c>
      <x:c r="AN249" s="31" t="b">
        <x:f t="shared" si="67"/>
        <x:v>0</x:v>
      </x:c>
      <x:c r="AO249" s="31">
        <x:f t="shared" si="68"/>
        <x:v>0</x:v>
      </x:c>
      <x:c r="AP249" s="31"/>
      <x:c r="AQ249" s="31"/>
      <x:c r="AR249" s="31"/>
      <x:c r="AS249" s="31"/>
      <x:c r="AT249" s="31"/>
      <x:c r="AU249" s="21">
        <x:v>45530</x:v>
      </x:c>
      <x:c r="AV249" s="31" t="str">
        <x:v>Yes</x:v>
      </x:c>
      <x:c r="AW249" s="31" cm="1">
        <x:f t="array" ref="AW249">IFERROR(_xlfn.XLOOKUP(AU249,_xlfn.ANCHORARRAY($M$11),_xlfn.ANCHORARRAY($N$11)),0)</x:f>
        <x:v>5</x:v>
      </x:c>
      <x:c r="AX249" s="31"/>
      <x:c r="AY249" s="31"/>
      <x:c r="AZ249" s="31"/>
      <x:c r="BA249" s="31"/>
      <x:c r="BB249" s="31"/>
    </x:row>
    <x:row r="250" spans="2:54" x14ac:dyDescent="0.35">
      <x:c r="B250" s="21">
        <x:v>38327</x:v>
      </x:c>
      <x:c r="C250" s="31">
        <x:f t="shared" si="55"/>
        <x:v>6</x:v>
      </x:c>
      <x:c r="D250" s="31">
        <x:f t="shared" si="56"/>
        <x:v>12</x:v>
      </x:c>
      <x:c r="E250" s="31">
        <x:f t="shared" si="57"/>
        <x:v>2004</x:v>
      </x:c>
      <x:c r="F250" s="31">
        <x:f t="shared" si="58"/>
        <x:v>2</x:v>
      </x:c>
      <x:c r="G250" s="21">
        <x:f t="shared" si="62"/>
        <x:v>45632</x:v>
      </x:c>
      <x:c r="H250" s="32">
        <x:f t="shared" si="63"/>
        <x:v>6965</x:v>
      </x:c>
      <x:c r="L250" s="25"/>
      <x:c r="M250" s="21">
        <x:v>45532</x:v>
      </x:c>
      <x:c r="N250" s="31">
        <x:v>8</x:v>
      </x:c>
      <x:c r="O250" s="31"/>
      <x:c r="P250" s="21">
        <x:v>45531</x:v>
      </x:c>
      <x:c r="Q250" s="31">
        <x:v>239</x:v>
      </x:c>
      <x:c r="R250" s="31"/>
      <x:c r="S250" s="31" t="str">
        <x:v>Zhu Peng #13451699 3M</x:v>
      </x:c>
      <x:c r="T250" s="31" t="str" cm="1">
        <x:f t="array" ref="T250:U250">_xlfn.TEXTSPLIT(S250," #")</x:f>
        <x:v>Zhu Peng</x:v>
      </x:c>
      <x:c r="U250" s="31" t="str">
        <x:v>13451699 3M</x:v>
      </x:c>
      <x:c r="V250" s="31" t="str">
        <x:f t="shared" si="64"/>
        <x:v>3M</x:v>
      </x:c>
      <x:c r="W250" s="31">
        <x:f t="shared" si="65"/>
        <x:v>13451699</x:v>
      </x:c>
      <x:c r="X250" s="31">
        <x:f t="shared" si="69"/>
        <x:v>1</x:v>
      </x:c>
      <x:c r="Y250" s="31"/>
      <x:c r="Z250" s="31"/>
      <x:c r="AA250" s="31"/>
      <x:c r="AB250" s="31"/>
      <x:c r="AC250" s="31" t="str">
        <x:f t="shared" si="59"/>
        <x:v>Zhu</x:v>
      </x:c>
      <x:c r="AD250" s="31" t="str">
        <x:f t="shared" si="66"/>
        <x:v>Z</x:v>
      </x:c>
      <x:c r="AE250" s="31" t="str">
        <x:f t="shared" si="60"/>
        <x:v>Peng</x:v>
      </x:c>
      <x:c r="AF250" s="31" cm="1">
        <x:f t="array" ref="AF250">SUM(--(" "=MID(AE250,_xlfn.SEQUENCE(1,LEN(AE250)),1)))+2</x:f>
        <x:v>2</x:v>
      </x:c>
      <x:c r="AG250" s="31" cm="1">
        <x:f t="array" ref="AG250">SUM(--($AG$9=MID(AC250,_xlfn.SEQUENCE(1,LEN(AC250)),1)))</x:f>
        <x:v>0</x:v>
      </x:c>
      <x:c r="AH250" s="31"/>
      <x:c r="AI250" s="31"/>
      <x:c r="AJ250" s="31"/>
      <x:c r="AK250" s="31"/>
      <x:c r="AL250" s="31" t="b">
        <x:f t="shared" si="61"/>
        <x:v>0</x:v>
      </x:c>
      <x:c r="AM250" s="31" t="b">
        <x:f>_xlfn.XLOOKUP(G250,'Birthday Case Assumptions'!$I$6:$I$371,'Birthday Case Assumptions'!$J$6:$J$371)="Yes"</x:f>
        <x:v>1</x:v>
      </x:c>
      <x:c r="AN250" s="31" t="b">
        <x:f t="shared" si="67"/>
        <x:v>0</x:v>
      </x:c>
      <x:c r="AO250" s="31">
        <x:f t="shared" si="68"/>
        <x:v>0</x:v>
      </x:c>
      <x:c r="AP250" s="31"/>
      <x:c r="AQ250" s="31"/>
      <x:c r="AR250" s="31"/>
      <x:c r="AS250" s="31"/>
      <x:c r="AT250" s="31"/>
      <x:c r="AU250" s="21">
        <x:v>45531</x:v>
      </x:c>
      <x:c r="AV250" s="31" t="str">
        <x:v>Yes</x:v>
      </x:c>
      <x:c r="AW250" s="31" cm="1">
        <x:f t="array" ref="AW250">IFERROR(_xlfn.XLOOKUP(AU250,_xlfn.ANCHORARRAY($M$11),_xlfn.ANCHORARRAY($N$11)),0)</x:f>
        <x:v>2</x:v>
      </x:c>
      <x:c r="AX250" s="31"/>
      <x:c r="AY250" s="31"/>
      <x:c r="AZ250" s="31"/>
      <x:c r="BA250" s="31"/>
      <x:c r="BB250" s="31"/>
    </x:row>
    <x:row r="251" spans="2:54" x14ac:dyDescent="0.35">
      <x:c r="B251" s="21">
        <x:v>37411</x:v>
      </x:c>
      <x:c r="C251" s="31">
        <x:f t="shared" si="55"/>
        <x:v>4</x:v>
      </x:c>
      <x:c r="D251" s="31">
        <x:f t="shared" si="56"/>
        <x:v>6</x:v>
      </x:c>
      <x:c r="E251" s="31">
        <x:f t="shared" si="57"/>
        <x:v>2002</x:v>
      </x:c>
      <x:c r="F251" s="31">
        <x:f t="shared" si="58"/>
        <x:v>3</x:v>
      </x:c>
      <x:c r="G251" s="21">
        <x:f t="shared" si="62"/>
        <x:v>45447</x:v>
      </x:c>
      <x:c r="H251" s="32">
        <x:f t="shared" si="63"/>
        <x:v>7881</x:v>
      </x:c>
      <x:c r="L251" s="25"/>
      <x:c r="M251" s="21">
        <x:v>45533</x:v>
      </x:c>
      <x:c r="N251" s="31">
        <x:v>6</x:v>
      </x:c>
      <x:c r="O251" s="31"/>
      <x:c r="P251" s="21">
        <x:v>45532</x:v>
      </x:c>
      <x:c r="Q251" s="31">
        <x:v>240</x:v>
      </x:c>
      <x:c r="R251" s="31"/>
      <x:c r="S251" s="31" t="str">
        <x:v>Qasim Ahmed #13451700 3M</x:v>
      </x:c>
      <x:c r="T251" s="31" t="str" cm="1">
        <x:f t="array" ref="T251:U251">_xlfn.TEXTSPLIT(S251," #")</x:f>
        <x:v>Qasim Ahmed</x:v>
      </x:c>
      <x:c r="U251" s="31" t="str">
        <x:v>13451700 3M</x:v>
      </x:c>
      <x:c r="V251" s="31" t="str">
        <x:f t="shared" si="64"/>
        <x:v>3M</x:v>
      </x:c>
      <x:c r="W251" s="31">
        <x:f t="shared" si="65"/>
        <x:v>13451700</x:v>
      </x:c>
      <x:c r="X251" s="31">
        <x:f t="shared" si="69"/>
        <x:v>2</x:v>
      </x:c>
      <x:c r="Y251" s="31"/>
      <x:c r="Z251" s="31"/>
      <x:c r="AA251" s="31"/>
      <x:c r="AB251" s="31"/>
      <x:c r="AC251" s="31" t="str">
        <x:f t="shared" si="59"/>
        <x:v>Qasim</x:v>
      </x:c>
      <x:c r="AD251" s="31" t="str">
        <x:f t="shared" si="66"/>
        <x:v>Q</x:v>
      </x:c>
      <x:c r="AE251" s="31" t="str">
        <x:f t="shared" si="60"/>
        <x:v>Ahmed</x:v>
      </x:c>
      <x:c r="AF251" s="31" cm="1">
        <x:f t="array" ref="AF251">SUM(--(" "=MID(AE251,_xlfn.SEQUENCE(1,LEN(AE251)),1)))+2</x:f>
        <x:v>2</x:v>
      </x:c>
      <x:c r="AG251" s="31" cm="1">
        <x:f t="array" ref="AG251">SUM(--($AG$9=MID(AC251,_xlfn.SEQUENCE(1,LEN(AC251)),1)))</x:f>
        <x:v>1</x:v>
      </x:c>
      <x:c r="AH251" s="31"/>
      <x:c r="AI251" s="31"/>
      <x:c r="AJ251" s="31"/>
      <x:c r="AK251" s="31"/>
      <x:c r="AL251" s="31" t="b">
        <x:f t="shared" si="61"/>
        <x:v>0</x:v>
      </x:c>
      <x:c r="AM251" s="31" t="b">
        <x:f>_xlfn.XLOOKUP(G251,'Birthday Case Assumptions'!$I$6:$I$371,'Birthday Case Assumptions'!$J$6:$J$371)="Yes"</x:f>
        <x:v>0</x:v>
      </x:c>
      <x:c r="AN251" s="31" t="b">
        <x:f t="shared" si="67"/>
        <x:v>0</x:v>
      </x:c>
      <x:c r="AO251" s="31">
        <x:f t="shared" si="68"/>
        <x:v>0</x:v>
      </x:c>
      <x:c r="AP251" s="31"/>
      <x:c r="AQ251" s="31"/>
      <x:c r="AR251" s="31"/>
      <x:c r="AS251" s="31"/>
      <x:c r="AT251" s="31"/>
      <x:c r="AU251" s="21">
        <x:v>45532</x:v>
      </x:c>
      <x:c r="AV251" s="31" t="str">
        <x:v>Yes</x:v>
      </x:c>
      <x:c r="AW251" s="31" cm="1">
        <x:f t="array" ref="AW251">IFERROR(_xlfn.XLOOKUP(AU251,_xlfn.ANCHORARRAY($M$11),_xlfn.ANCHORARRAY($N$11)),0)</x:f>
        <x:v>8</x:v>
      </x:c>
      <x:c r="AX251" s="31"/>
      <x:c r="AY251" s="31"/>
      <x:c r="AZ251" s="31"/>
      <x:c r="BA251" s="31"/>
      <x:c r="BB251" s="31"/>
    </x:row>
    <x:row r="252" spans="2:54" x14ac:dyDescent="0.35">
      <x:c r="B252" s="21">
        <x:v>38286</x:v>
      </x:c>
      <x:c r="C252" s="31">
        <x:f t="shared" si="55"/>
        <x:v>26</x:v>
      </x:c>
      <x:c r="D252" s="31">
        <x:f t="shared" si="56"/>
        <x:v>10</x:v>
      </x:c>
      <x:c r="E252" s="31">
        <x:f t="shared" si="57"/>
        <x:v>2004</x:v>
      </x:c>
      <x:c r="F252" s="31">
        <x:f t="shared" si="58"/>
        <x:v>3</x:v>
      </x:c>
      <x:c r="G252" s="21">
        <x:f t="shared" si="62"/>
        <x:v>45591</x:v>
      </x:c>
      <x:c r="H252" s="32">
        <x:f t="shared" si="63"/>
        <x:v>7006</x:v>
      </x:c>
      <x:c r="L252" s="25"/>
      <x:c r="M252" s="21">
        <x:v>45534</x:v>
      </x:c>
      <x:c r="N252" s="31">
        <x:v>4</x:v>
      </x:c>
      <x:c r="O252" s="31"/>
      <x:c r="P252" s="21">
        <x:v>45533</x:v>
      </x:c>
      <x:c r="Q252" s="31">
        <x:v>241</x:v>
      </x:c>
      <x:c r="R252" s="31"/>
      <x:c r="S252" s="31" t="str">
        <x:v>Waseem Ghada Alzahrani #13451701 2W</x:v>
      </x:c>
      <x:c r="T252" s="31" t="str" cm="1">
        <x:f t="array" ref="T252:U252">_xlfn.TEXTSPLIT(S252," #")</x:f>
        <x:v>Waseem Ghada Alzahrani</x:v>
      </x:c>
      <x:c r="U252" s="31" t="str">
        <x:v>13451701 2W</x:v>
      </x:c>
      <x:c r="V252" s="31" t="str">
        <x:f t="shared" si="64"/>
        <x:v>2W</x:v>
      </x:c>
      <x:c r="W252" s="31">
        <x:f t="shared" si="65"/>
        <x:v>13451701</x:v>
      </x:c>
      <x:c r="X252" s="31">
        <x:f t="shared" si="69"/>
        <x:v>3</x:v>
      </x:c>
      <x:c r="Y252" s="31"/>
      <x:c r="Z252" s="31"/>
      <x:c r="AA252" s="31"/>
      <x:c r="AB252" s="31"/>
      <x:c r="AC252" s="31" t="str">
        <x:f t="shared" si="59"/>
        <x:v>Waseem</x:v>
      </x:c>
      <x:c r="AD252" s="31" t="str">
        <x:f t="shared" si="66"/>
        <x:v>W</x:v>
      </x:c>
      <x:c r="AE252" s="31" t="str">
        <x:f t="shared" si="60"/>
        <x:v>Ghada Alzahrani</x:v>
      </x:c>
      <x:c r="AF252" s="31" cm="1">
        <x:f t="array" ref="AF252">SUM(--(" "=MID(AE252,_xlfn.SEQUENCE(1,LEN(AE252)),1)))+2</x:f>
        <x:v>3</x:v>
      </x:c>
      <x:c r="AG252" s="31" cm="1">
        <x:f t="array" ref="AG252">SUM(--($AG$9=MID(AC252,_xlfn.SEQUENCE(1,LEN(AC252)),1)))</x:f>
        <x:v>1</x:v>
      </x:c>
      <x:c r="AH252" s="31"/>
      <x:c r="AI252" s="31"/>
      <x:c r="AJ252" s="31"/>
      <x:c r="AK252" s="31"/>
      <x:c r="AL252" s="31" t="b">
        <x:f t="shared" si="61"/>
        <x:v>0</x:v>
      </x:c>
      <x:c r="AM252" s="31" t="b">
        <x:f>_xlfn.XLOOKUP(G252,'Birthday Case Assumptions'!$I$6:$I$371,'Birthday Case Assumptions'!$J$6:$J$371)="Yes"</x:f>
        <x:v>0</x:v>
      </x:c>
      <x:c r="AN252" s="31" t="b">
        <x:f t="shared" si="67"/>
        <x:v>0</x:v>
      </x:c>
      <x:c r="AO252" s="31">
        <x:f t="shared" si="68"/>
        <x:v>0</x:v>
      </x:c>
      <x:c r="AP252" s="31"/>
      <x:c r="AQ252" s="31"/>
      <x:c r="AR252" s="31"/>
      <x:c r="AS252" s="31"/>
      <x:c r="AT252" s="31"/>
      <x:c r="AU252" s="21">
        <x:v>45533</x:v>
      </x:c>
      <x:c r="AV252" s="31" t="str">
        <x:v>Yes</x:v>
      </x:c>
      <x:c r="AW252" s="31" cm="1">
        <x:f t="array" ref="AW252">IFERROR(_xlfn.XLOOKUP(AU252,_xlfn.ANCHORARRAY($M$11),_xlfn.ANCHORARRAY($N$11)),0)</x:f>
        <x:v>6</x:v>
      </x:c>
      <x:c r="AX252" s="31"/>
      <x:c r="AY252" s="31"/>
      <x:c r="AZ252" s="31"/>
      <x:c r="BA252" s="31"/>
      <x:c r="BB252" s="31"/>
    </x:row>
    <x:row r="253" spans="2:54" x14ac:dyDescent="0.35">
      <x:c r="B253" s="21">
        <x:v>37072</x:v>
      </x:c>
      <x:c r="C253" s="31">
        <x:f t="shared" si="55"/>
        <x:v>30</x:v>
      </x:c>
      <x:c r="D253" s="31">
        <x:f t="shared" si="56"/>
        <x:v>6</x:v>
      </x:c>
      <x:c r="E253" s="31">
        <x:f t="shared" si="57"/>
        <x:v>2001</x:v>
      </x:c>
      <x:c r="F253" s="31">
        <x:f t="shared" si="58"/>
        <x:v>7</x:v>
      </x:c>
      <x:c r="G253" s="21">
        <x:f t="shared" si="62"/>
        <x:v>45473</x:v>
      </x:c>
      <x:c r="H253" s="32">
        <x:f t="shared" si="63"/>
        <x:v>8220</x:v>
      </x:c>
      <x:c r="L253" s="25"/>
      <x:c r="M253" s="21">
        <x:v>45535</x:v>
      </x:c>
      <x:c r="N253" s="31">
        <x:v>2</x:v>
      </x:c>
      <x:c r="O253" s="31"/>
      <x:c r="P253" s="21">
        <x:v>45534</x:v>
      </x:c>
      <x:c r="Q253" s="31">
        <x:v>242</x:v>
      </x:c>
      <x:c r="R253" s="31"/>
      <x:c r="S253" s="31" t="str">
        <x:v>Ren Hongyan #13451702 1T</x:v>
      </x:c>
      <x:c r="T253" s="31" t="str" cm="1">
        <x:f t="array" ref="T253:U253">_xlfn.TEXTSPLIT(S253," #")</x:f>
        <x:v>Ren Hongyan</x:v>
      </x:c>
      <x:c r="U253" s="31" t="str">
        <x:v>13451702 1T</x:v>
      </x:c>
      <x:c r="V253" s="31" t="str">
        <x:f t="shared" si="64"/>
        <x:v>1T</x:v>
      </x:c>
      <x:c r="W253" s="31">
        <x:f t="shared" si="65"/>
        <x:v>13451702</x:v>
      </x:c>
      <x:c r="X253" s="31">
        <x:f t="shared" si="69"/>
        <x:v>4</x:v>
      </x:c>
      <x:c r="Y253" s="31"/>
      <x:c r="Z253" s="31"/>
      <x:c r="AA253" s="31"/>
      <x:c r="AB253" s="31"/>
      <x:c r="AC253" s="31" t="str">
        <x:f t="shared" si="59"/>
        <x:v>Ren</x:v>
      </x:c>
      <x:c r="AD253" s="31" t="str">
        <x:f t="shared" si="66"/>
        <x:v>R</x:v>
      </x:c>
      <x:c r="AE253" s="31" t="str">
        <x:f t="shared" si="60"/>
        <x:v>Hongyan</x:v>
      </x:c>
      <x:c r="AF253" s="31" cm="1">
        <x:f t="array" ref="AF253">SUM(--(" "=MID(AE253,_xlfn.SEQUENCE(1,LEN(AE253)),1)))+2</x:f>
        <x:v>2</x:v>
      </x:c>
      <x:c r="AG253" s="31" cm="1">
        <x:f t="array" ref="AG253">SUM(--($AG$9=MID(AC253,_xlfn.SEQUENCE(1,LEN(AC253)),1)))</x:f>
        <x:v>0</x:v>
      </x:c>
      <x:c r="AH253" s="31"/>
      <x:c r="AI253" s="31"/>
      <x:c r="AJ253" s="31"/>
      <x:c r="AK253" s="31"/>
      <x:c r="AL253" s="31" t="b">
        <x:f t="shared" si="61"/>
        <x:v>0</x:v>
      </x:c>
      <x:c r="AM253" s="31" t="b">
        <x:f>_xlfn.XLOOKUP(G253,'Birthday Case Assumptions'!$I$6:$I$371,'Birthday Case Assumptions'!$J$6:$J$371)="Yes"</x:f>
        <x:v>0</x:v>
      </x:c>
      <x:c r="AN253" s="31" t="b">
        <x:f t="shared" si="67"/>
        <x:v>0</x:v>
      </x:c>
      <x:c r="AO253" s="31">
        <x:f t="shared" si="68"/>
        <x:v>0</x:v>
      </x:c>
      <x:c r="AP253" s="31"/>
      <x:c r="AQ253" s="31"/>
      <x:c r="AR253" s="31"/>
      <x:c r="AS253" s="31"/>
      <x:c r="AT253" s="31"/>
      <x:c r="AU253" s="21">
        <x:v>45534</x:v>
      </x:c>
      <x:c r="AV253" s="31" t="str">
        <x:v>Yes</x:v>
      </x:c>
      <x:c r="AW253" s="31" cm="1">
        <x:f t="array" ref="AW253">IFERROR(_xlfn.XLOOKUP(AU253,_xlfn.ANCHORARRAY($M$11),_xlfn.ANCHORARRAY($N$11)),0)</x:f>
        <x:v>4</x:v>
      </x:c>
      <x:c r="AX253" s="31"/>
      <x:c r="AY253" s="31"/>
      <x:c r="AZ253" s="31"/>
      <x:c r="BA253" s="31"/>
      <x:c r="BB253" s="31"/>
    </x:row>
    <x:row r="254" spans="2:54" x14ac:dyDescent="0.35">
      <x:c r="B254" s="21">
        <x:v>37668</x:v>
      </x:c>
      <x:c r="C254" s="31">
        <x:f t="shared" si="55"/>
        <x:v>16</x:v>
      </x:c>
      <x:c r="D254" s="31">
        <x:f t="shared" si="56"/>
        <x:v>2</x:v>
      </x:c>
      <x:c r="E254" s="31">
        <x:f t="shared" si="57"/>
        <x:v>2003</x:v>
      </x:c>
      <x:c r="F254" s="31">
        <x:f t="shared" si="58"/>
        <x:v>1</x:v>
      </x:c>
      <x:c r="G254" s="21">
        <x:f t="shared" si="62"/>
        <x:v>45338</x:v>
      </x:c>
      <x:c r="H254" s="32">
        <x:f t="shared" si="63"/>
        <x:v>7624</x:v>
      </x:c>
      <x:c r="L254" s="25"/>
      <x:c r="M254" s="21">
        <x:v>45536</x:v>
      </x:c>
      <x:c r="N254" s="31">
        <x:v>3</x:v>
      </x:c>
      <x:c r="O254" s="31"/>
      <x:c r="P254" s="21">
        <x:v>45535</x:v>
      </x:c>
      <x:c r="Q254" s="31">
        <x:v>243</x:v>
      </x:c>
      <x:c r="R254" s="31"/>
      <x:c r="S254" s="31" t="str">
        <x:v>Adam Kyle Kyle Phillips #13451704 3W</x:v>
      </x:c>
      <x:c r="T254" s="31" t="str" cm="1">
        <x:f t="array" ref="T254:U254">_xlfn.TEXTSPLIT(S254," #")</x:f>
        <x:v>Adam Kyle Kyle Phillips</x:v>
      </x:c>
      <x:c r="U254" s="31" t="str">
        <x:v>13451704 3W</x:v>
      </x:c>
      <x:c r="V254" s="31" t="str">
        <x:f t="shared" si="64"/>
        <x:v>3W</x:v>
      </x:c>
      <x:c r="W254" s="31">
        <x:f t="shared" si="65"/>
        <x:v>13451704</x:v>
      </x:c>
      <x:c r="X254" s="31">
        <x:f t="shared" si="69"/>
        <x:v>0</x:v>
      </x:c>
      <x:c r="Y254" s="31"/>
      <x:c r="Z254" s="31"/>
      <x:c r="AA254" s="31"/>
      <x:c r="AB254" s="31"/>
      <x:c r="AC254" s="31" t="str">
        <x:f t="shared" si="59"/>
        <x:v>Adam</x:v>
      </x:c>
      <x:c r="AD254" s="31" t="str">
        <x:f t="shared" si="66"/>
        <x:v>A</x:v>
      </x:c>
      <x:c r="AE254" s="31" t="str">
        <x:f t="shared" si="60"/>
        <x:v>Kyle Kyle Phillips</x:v>
      </x:c>
      <x:c r="AF254" s="31" cm="1">
        <x:f t="array" ref="AF254">SUM(--(" "=MID(AE254,_xlfn.SEQUENCE(1,LEN(AE254)),1)))+2</x:f>
        <x:v>4</x:v>
      </x:c>
      <x:c r="AG254" s="31" cm="1">
        <x:f t="array" ref="AG254">SUM(--($AG$9=MID(AC254,_xlfn.SEQUENCE(1,LEN(AC254)),1)))</x:f>
        <x:v>2</x:v>
      </x:c>
      <x:c r="AH254" s="31"/>
      <x:c r="AI254" s="31"/>
      <x:c r="AJ254" s="31"/>
      <x:c r="AK254" s="31"/>
      <x:c r="AL254" s="31" t="b">
        <x:f t="shared" si="61"/>
        <x:v>0</x:v>
      </x:c>
      <x:c r="AM254" s="31" t="b">
        <x:f>_xlfn.XLOOKUP(G254,'Birthday Case Assumptions'!$I$6:$I$371,'Birthday Case Assumptions'!$J$6:$J$371)="Yes"</x:f>
        <x:v>1</x:v>
      </x:c>
      <x:c r="AN254" s="31" t="b">
        <x:f t="shared" si="67"/>
        <x:v>0</x:v>
      </x:c>
      <x:c r="AO254" s="31">
        <x:f t="shared" si="68"/>
        <x:v>0</x:v>
      </x:c>
      <x:c r="AP254" s="31"/>
      <x:c r="AQ254" s="31"/>
      <x:c r="AR254" s="31"/>
      <x:c r="AS254" s="31"/>
      <x:c r="AT254" s="31"/>
      <x:c r="AU254" s="21">
        <x:v>45535</x:v>
      </x:c>
      <x:c r="AV254" s="31" t="str">
        <x:v>No</x:v>
      </x:c>
      <x:c r="AW254" s="31" cm="1">
        <x:f t="array" ref="AW254">IFERROR(_xlfn.XLOOKUP(AU254,_xlfn.ANCHORARRAY($M$11),_xlfn.ANCHORARRAY($N$11)),0)</x:f>
        <x:v>2</x:v>
      </x:c>
      <x:c r="AX254" s="31"/>
      <x:c r="AY254" s="31"/>
      <x:c r="AZ254" s="31"/>
      <x:c r="BA254" s="31"/>
      <x:c r="BB254" s="31"/>
    </x:row>
    <x:row r="255" spans="2:54" x14ac:dyDescent="0.35">
      <x:c r="B255" s="21">
        <x:v>37427</x:v>
      </x:c>
      <x:c r="C255" s="31">
        <x:f t="shared" si="55"/>
        <x:v>20</x:v>
      </x:c>
      <x:c r="D255" s="31">
        <x:f t="shared" si="56"/>
        <x:v>6</x:v>
      </x:c>
      <x:c r="E255" s="31">
        <x:f t="shared" si="57"/>
        <x:v>2002</x:v>
      </x:c>
      <x:c r="F255" s="31">
        <x:f t="shared" si="58"/>
        <x:v>5</x:v>
      </x:c>
      <x:c r="G255" s="21">
        <x:f t="shared" si="62"/>
        <x:v>45463</x:v>
      </x:c>
      <x:c r="H255" s="32">
        <x:f t="shared" si="63"/>
        <x:v>7865</x:v>
      </x:c>
      <x:c r="L255" s="25"/>
      <x:c r="M255" s="21">
        <x:v>45537</x:v>
      </x:c>
      <x:c r="N255" s="31">
        <x:v>2</x:v>
      </x:c>
      <x:c r="O255" s="31"/>
      <x:c r="P255" s="21">
        <x:v>45536</x:v>
      </x:c>
      <x:c r="Q255" s="31">
        <x:v>244</x:v>
      </x:c>
      <x:c r="R255" s="31"/>
      <x:c r="S255" s="31" t="str">
        <x:v>Kimberly Williams #13451705 2M</x:v>
      </x:c>
      <x:c r="T255" s="31" t="str" cm="1">
        <x:f t="array" ref="T255:U255">_xlfn.TEXTSPLIT(S255," #")</x:f>
        <x:v>Kimberly Williams</x:v>
      </x:c>
      <x:c r="U255" s="31" t="str">
        <x:v>13451705 2M</x:v>
      </x:c>
      <x:c r="V255" s="31" t="str">
        <x:f t="shared" si="64"/>
        <x:v>2M</x:v>
      </x:c>
      <x:c r="W255" s="31">
        <x:f t="shared" si="65"/>
        <x:v>13451705</x:v>
      </x:c>
      <x:c r="X255" s="31">
        <x:f t="shared" si="69"/>
        <x:v>1</x:v>
      </x:c>
      <x:c r="Y255" s="31"/>
      <x:c r="Z255" s="31"/>
      <x:c r="AA255" s="31"/>
      <x:c r="AB255" s="31"/>
      <x:c r="AC255" s="31" t="str">
        <x:f t="shared" si="59"/>
        <x:v>Kimberly</x:v>
      </x:c>
      <x:c r="AD255" s="31" t="str">
        <x:f t="shared" si="66"/>
        <x:v>K</x:v>
      </x:c>
      <x:c r="AE255" s="31" t="str">
        <x:f t="shared" si="60"/>
        <x:v>Williams</x:v>
      </x:c>
      <x:c r="AF255" s="31" cm="1">
        <x:f t="array" ref="AF255">SUM(--(" "=MID(AE255,_xlfn.SEQUENCE(1,LEN(AE255)),1)))+2</x:f>
        <x:v>2</x:v>
      </x:c>
      <x:c r="AG255" s="31" cm="1">
        <x:f t="array" ref="AG255">SUM(--($AG$9=MID(AC255,_xlfn.SEQUENCE(1,LEN(AC255)),1)))</x:f>
        <x:v>0</x:v>
      </x:c>
      <x:c r="AH255" s="31"/>
      <x:c r="AI255" s="31"/>
      <x:c r="AJ255" s="31"/>
      <x:c r="AK255" s="31"/>
      <x:c r="AL255" s="31" t="b">
        <x:f t="shared" si="61"/>
        <x:v>0</x:v>
      </x:c>
      <x:c r="AM255" s="31" t="b">
        <x:f>_xlfn.XLOOKUP(G255,'Birthday Case Assumptions'!$I$6:$I$371,'Birthday Case Assumptions'!$J$6:$J$371)="Yes"</x:f>
        <x:v>0</x:v>
      </x:c>
      <x:c r="AN255" s="31" t="b">
        <x:f t="shared" si="67"/>
        <x:v>0</x:v>
      </x:c>
      <x:c r="AO255" s="31">
        <x:f t="shared" si="68"/>
        <x:v>0</x:v>
      </x:c>
      <x:c r="AP255" s="31"/>
      <x:c r="AQ255" s="31"/>
      <x:c r="AR255" s="31"/>
      <x:c r="AS255" s="31"/>
      <x:c r="AT255" s="31"/>
      <x:c r="AU255" s="21">
        <x:v>45536</x:v>
      </x:c>
      <x:c r="AV255" s="31" t="str">
        <x:v>No</x:v>
      </x:c>
      <x:c r="AW255" s="31" cm="1">
        <x:f t="array" ref="AW255">IFERROR(_xlfn.XLOOKUP(AU255,_xlfn.ANCHORARRAY($M$11),_xlfn.ANCHORARRAY($N$11)),0)</x:f>
        <x:v>3</x:v>
      </x:c>
      <x:c r="AX255" s="31"/>
      <x:c r="AY255" s="31"/>
      <x:c r="AZ255" s="31"/>
      <x:c r="BA255" s="31"/>
      <x:c r="BB255" s="31"/>
    </x:row>
    <x:row r="256" spans="2:54" x14ac:dyDescent="0.35">
      <x:c r="B256" s="21">
        <x:v>38176</x:v>
      </x:c>
      <x:c r="C256" s="31">
        <x:f t="shared" si="55"/>
        <x:v>8</x:v>
      </x:c>
      <x:c r="D256" s="31">
        <x:f t="shared" si="56"/>
        <x:v>7</x:v>
      </x:c>
      <x:c r="E256" s="31">
        <x:f t="shared" si="57"/>
        <x:v>2004</x:v>
      </x:c>
      <x:c r="F256" s="31">
        <x:f t="shared" si="58"/>
        <x:v>5</x:v>
      </x:c>
      <x:c r="G256" s="21">
        <x:f t="shared" si="62"/>
        <x:v>45481</x:v>
      </x:c>
      <x:c r="H256" s="32">
        <x:f t="shared" si="63"/>
        <x:v>7116</x:v>
      </x:c>
      <x:c r="L256" s="25"/>
      <x:c r="M256" s="21">
        <x:v>45538</x:v>
      </x:c>
      <x:c r="N256" s="31">
        <x:v>4</x:v>
      </x:c>
      <x:c r="O256" s="31"/>
      <x:c r="P256" s="21">
        <x:v>45537</x:v>
      </x:c>
      <x:c r="Q256" s="31">
        <x:v>245</x:v>
      </x:c>
      <x:c r="R256" s="31"/>
      <x:c r="S256" s="31" t="str">
        <x:v>Ihab Abu #13451706 1M</x:v>
      </x:c>
      <x:c r="T256" s="31" t="str" cm="1">
        <x:f t="array" ref="T256:U256">_xlfn.TEXTSPLIT(S256," #")</x:f>
        <x:v>Ihab Abu</x:v>
      </x:c>
      <x:c r="U256" s="31" t="str">
        <x:v>13451706 1M</x:v>
      </x:c>
      <x:c r="V256" s="31" t="str">
        <x:f t="shared" si="64"/>
        <x:v>1M</x:v>
      </x:c>
      <x:c r="W256" s="31">
        <x:f t="shared" si="65"/>
        <x:v>13451706</x:v>
      </x:c>
      <x:c r="X256" s="31">
        <x:f t="shared" si="69"/>
        <x:v>2</x:v>
      </x:c>
      <x:c r="Y256" s="31"/>
      <x:c r="Z256" s="31"/>
      <x:c r="AA256" s="31"/>
      <x:c r="AB256" s="31"/>
      <x:c r="AC256" s="31" t="str">
        <x:f t="shared" si="59"/>
        <x:v>Ihab</x:v>
      </x:c>
      <x:c r="AD256" s="31" t="str">
        <x:f t="shared" si="66"/>
        <x:v>I</x:v>
      </x:c>
      <x:c r="AE256" s="31" t="str">
        <x:f t="shared" si="60"/>
        <x:v>Abu</x:v>
      </x:c>
      <x:c r="AF256" s="31" cm="1">
        <x:f t="array" ref="AF256">SUM(--(" "=MID(AE256,_xlfn.SEQUENCE(1,LEN(AE256)),1)))+2</x:f>
        <x:v>2</x:v>
      </x:c>
      <x:c r="AG256" s="31" cm="1">
        <x:f t="array" ref="AG256">SUM(--($AG$9=MID(AC256,_xlfn.SEQUENCE(1,LEN(AC256)),1)))</x:f>
        <x:v>1</x:v>
      </x:c>
      <x:c r="AH256" s="31"/>
      <x:c r="AI256" s="31"/>
      <x:c r="AJ256" s="31"/>
      <x:c r="AK256" s="31"/>
      <x:c r="AL256" s="31" t="b">
        <x:f t="shared" si="61"/>
        <x:v>1</x:v>
      </x:c>
      <x:c r="AM256" s="31" t="b">
        <x:f>_xlfn.XLOOKUP(G256,'Birthday Case Assumptions'!$I$6:$I$371,'Birthday Case Assumptions'!$J$6:$J$371)="Yes"</x:f>
        <x:v>0</x:v>
      </x:c>
      <x:c r="AN256" s="31" t="b">
        <x:f t="shared" si="67"/>
        <x:v>1</x:v>
      </x:c>
      <x:c r="AO256" s="31">
        <x:f t="shared" si="68"/>
        <x:v>0</x:v>
      </x:c>
      <x:c r="AP256" s="31"/>
      <x:c r="AQ256" s="31"/>
      <x:c r="AR256" s="31"/>
      <x:c r="AS256" s="31"/>
      <x:c r="AT256" s="31"/>
      <x:c r="AU256" s="21">
        <x:v>45537</x:v>
      </x:c>
      <x:c r="AV256" s="31" t="str">
        <x:v>No</x:v>
      </x:c>
      <x:c r="AW256" s="31" cm="1">
        <x:f t="array" ref="AW256">IFERROR(_xlfn.XLOOKUP(AU256,_xlfn.ANCHORARRAY($M$11),_xlfn.ANCHORARRAY($N$11)),0)</x:f>
        <x:v>2</x:v>
      </x:c>
      <x:c r="AX256" s="31"/>
      <x:c r="AY256" s="31"/>
      <x:c r="AZ256" s="31"/>
      <x:c r="BA256" s="31"/>
      <x:c r="BB256" s="31"/>
    </x:row>
    <x:row r="257" spans="2:54" x14ac:dyDescent="0.35">
      <x:c r="B257" s="21">
        <x:v>36898</x:v>
      </x:c>
      <x:c r="C257" s="31">
        <x:f t="shared" si="55"/>
        <x:v>7</x:v>
      </x:c>
      <x:c r="D257" s="31">
        <x:f t="shared" si="56"/>
        <x:v>1</x:v>
      </x:c>
      <x:c r="E257" s="31">
        <x:f t="shared" si="57"/>
        <x:v>2001</x:v>
      </x:c>
      <x:c r="F257" s="31">
        <x:f t="shared" si="58"/>
        <x:v>1</x:v>
      </x:c>
      <x:c r="G257" s="21">
        <x:f t="shared" si="62"/>
        <x:v>45298</x:v>
      </x:c>
      <x:c r="H257" s="32">
        <x:f t="shared" si="63"/>
        <x:v>8394</x:v>
      </x:c>
      <x:c r="L257" s="25"/>
      <x:c r="M257" s="21">
        <x:v>45539</x:v>
      </x:c>
      <x:c r="N257" s="31">
        <x:v>3</x:v>
      </x:c>
      <x:c r="O257" s="31"/>
      <x:c r="P257" s="21">
        <x:v>45538</x:v>
      </x:c>
      <x:c r="Q257" s="31">
        <x:v>246</x:v>
      </x:c>
      <x:c r="R257" s="31"/>
      <x:c r="S257" s="31" t="str">
        <x:v>Sameh Mansour #13451707 2M</x:v>
      </x:c>
      <x:c r="T257" s="31" t="str" cm="1">
        <x:f t="array" ref="T257:U257">_xlfn.TEXTSPLIT(S257," #")</x:f>
        <x:v>Sameh Mansour</x:v>
      </x:c>
      <x:c r="U257" s="31" t="str">
        <x:v>13451707 2M</x:v>
      </x:c>
      <x:c r="V257" s="31" t="str">
        <x:f t="shared" si="64"/>
        <x:v>2M</x:v>
      </x:c>
      <x:c r="W257" s="31">
        <x:f t="shared" si="65"/>
        <x:v>13451707</x:v>
      </x:c>
      <x:c r="X257" s="31">
        <x:f t="shared" si="69"/>
        <x:v>3</x:v>
      </x:c>
      <x:c r="Y257" s="31"/>
      <x:c r="Z257" s="31"/>
      <x:c r="AA257" s="31"/>
      <x:c r="AB257" s="31"/>
      <x:c r="AC257" s="31" t="str">
        <x:f t="shared" si="59"/>
        <x:v>Sameh</x:v>
      </x:c>
      <x:c r="AD257" s="31" t="str">
        <x:f t="shared" si="66"/>
        <x:v>S</x:v>
      </x:c>
      <x:c r="AE257" s="31" t="str">
        <x:f t="shared" si="60"/>
        <x:v>Mansour</x:v>
      </x:c>
      <x:c r="AF257" s="31" cm="1">
        <x:f t="array" ref="AF257">SUM(--(" "=MID(AE257,_xlfn.SEQUENCE(1,LEN(AE257)),1)))+2</x:f>
        <x:v>2</x:v>
      </x:c>
      <x:c r="AG257" s="31" cm="1">
        <x:f t="array" ref="AG257">SUM(--($AG$9=MID(AC257,_xlfn.SEQUENCE(1,LEN(AC257)),1)))</x:f>
        <x:v>1</x:v>
      </x:c>
      <x:c r="AH257" s="31"/>
      <x:c r="AI257" s="31"/>
      <x:c r="AJ257" s="31"/>
      <x:c r="AK257" s="31"/>
      <x:c r="AL257" s="31" t="b">
        <x:f t="shared" si="61"/>
        <x:v>0</x:v>
      </x:c>
      <x:c r="AM257" s="31" t="b">
        <x:f>_xlfn.XLOOKUP(G257,'Birthday Case Assumptions'!$I$6:$I$371,'Birthday Case Assumptions'!$J$6:$J$371)="Yes"</x:f>
        <x:v>0</x:v>
      </x:c>
      <x:c r="AN257" s="31" t="b">
        <x:f t="shared" si="67"/>
        <x:v>0</x:v>
      </x:c>
      <x:c r="AO257" s="31">
        <x:f t="shared" si="68"/>
        <x:v>0</x:v>
      </x:c>
      <x:c r="AP257" s="31"/>
      <x:c r="AQ257" s="31"/>
      <x:c r="AR257" s="31"/>
      <x:c r="AS257" s="31"/>
      <x:c r="AT257" s="31"/>
      <x:c r="AU257" s="21">
        <x:v>45538</x:v>
      </x:c>
      <x:c r="AV257" s="31" t="str">
        <x:v>Yes</x:v>
      </x:c>
      <x:c r="AW257" s="31" cm="1">
        <x:f t="array" ref="AW257">IFERROR(_xlfn.XLOOKUP(AU257,_xlfn.ANCHORARRAY($M$11),_xlfn.ANCHORARRAY($N$11)),0)</x:f>
        <x:v>4</x:v>
      </x:c>
      <x:c r="AX257" s="31"/>
      <x:c r="AY257" s="31"/>
      <x:c r="AZ257" s="31"/>
      <x:c r="BA257" s="31"/>
      <x:c r="BB257" s="31"/>
    </x:row>
    <x:row r="258" spans="2:54" x14ac:dyDescent="0.35">
      <x:c r="B258" s="21">
        <x:v>37059</x:v>
      </x:c>
      <x:c r="C258" s="31">
        <x:f t="shared" si="55"/>
        <x:v>17</x:v>
      </x:c>
      <x:c r="D258" s="31">
        <x:f t="shared" si="56"/>
        <x:v>6</x:v>
      </x:c>
      <x:c r="E258" s="31">
        <x:f t="shared" si="57"/>
        <x:v>2001</x:v>
      </x:c>
      <x:c r="F258" s="31">
        <x:f t="shared" si="58"/>
        <x:v>1</x:v>
      </x:c>
      <x:c r="G258" s="21">
        <x:f t="shared" si="62"/>
        <x:v>45460</x:v>
      </x:c>
      <x:c r="H258" s="32">
        <x:f t="shared" si="63"/>
        <x:v>8233</x:v>
      </x:c>
      <x:c r="L258" s="25"/>
      <x:c r="M258" s="21">
        <x:v>45540</x:v>
      </x:c>
      <x:c r="N258" s="31">
        <x:v>7</x:v>
      </x:c>
      <x:c r="O258" s="31"/>
      <x:c r="P258" s="21">
        <x:v>45539</x:v>
      </x:c>
      <x:c r="Q258" s="31">
        <x:v>247</x:v>
      </x:c>
      <x:c r="R258" s="31"/>
      <x:c r="S258" s="31" t="str">
        <x:v>Donald Turner #13451709 2R</x:v>
      </x:c>
      <x:c r="T258" s="31" t="str" cm="1">
        <x:f t="array" ref="T258:U258">_xlfn.TEXTSPLIT(S258," #")</x:f>
        <x:v>Donald Turner</x:v>
      </x:c>
      <x:c r="U258" s="31" t="str">
        <x:v>13451709 2R</x:v>
      </x:c>
      <x:c r="V258" s="31" t="str">
        <x:f t="shared" si="64"/>
        <x:v>2R</x:v>
      </x:c>
      <x:c r="W258" s="31">
        <x:f t="shared" si="65"/>
        <x:v>13451709</x:v>
      </x:c>
      <x:c r="X258" s="31">
        <x:f t="shared" si="69"/>
        <x:v>0</x:v>
      </x:c>
      <x:c r="Y258" s="31"/>
      <x:c r="Z258" s="31"/>
      <x:c r="AA258" s="31"/>
      <x:c r="AB258" s="31"/>
      <x:c r="AC258" s="31" t="str">
        <x:f t="shared" si="59"/>
        <x:v>Donald</x:v>
      </x:c>
      <x:c r="AD258" s="31" t="str">
        <x:f t="shared" si="66"/>
        <x:v>D</x:v>
      </x:c>
      <x:c r="AE258" s="31" t="str">
        <x:f t="shared" si="60"/>
        <x:v>Turner</x:v>
      </x:c>
      <x:c r="AF258" s="31" cm="1">
        <x:f t="array" ref="AF258">SUM(--(" "=MID(AE258,_xlfn.SEQUENCE(1,LEN(AE258)),1)))+2</x:f>
        <x:v>2</x:v>
      </x:c>
      <x:c r="AG258" s="31" cm="1">
        <x:f t="array" ref="AG258">SUM(--($AG$9=MID(AC258,_xlfn.SEQUENCE(1,LEN(AC258)),1)))</x:f>
        <x:v>1</x:v>
      </x:c>
      <x:c r="AH258" s="31"/>
      <x:c r="AI258" s="31"/>
      <x:c r="AJ258" s="31"/>
      <x:c r="AK258" s="31"/>
      <x:c r="AL258" s="31" t="b">
        <x:f t="shared" si="61"/>
        <x:v>1</x:v>
      </x:c>
      <x:c r="AM258" s="31" t="b">
        <x:f>_xlfn.XLOOKUP(G258,'Birthday Case Assumptions'!$I$6:$I$371,'Birthday Case Assumptions'!$J$6:$J$371)="Yes"</x:f>
        <x:v>0</x:v>
      </x:c>
      <x:c r="AN258" s="31" t="b">
        <x:f t="shared" si="67"/>
        <x:v>0</x:v>
      </x:c>
      <x:c r="AO258" s="31">
        <x:f t="shared" si="68"/>
        <x:v>0</x:v>
      </x:c>
      <x:c r="AP258" s="31"/>
      <x:c r="AQ258" s="31"/>
      <x:c r="AR258" s="31"/>
      <x:c r="AS258" s="31"/>
      <x:c r="AT258" s="31"/>
      <x:c r="AU258" s="21">
        <x:v>45539</x:v>
      </x:c>
      <x:c r="AV258" s="31" t="str">
        <x:v>Yes</x:v>
      </x:c>
      <x:c r="AW258" s="31" cm="1">
        <x:f t="array" ref="AW258">IFERROR(_xlfn.XLOOKUP(AU258,_xlfn.ANCHORARRAY($M$11),_xlfn.ANCHORARRAY($N$11)),0)</x:f>
        <x:v>3</x:v>
      </x:c>
      <x:c r="AX258" s="31"/>
      <x:c r="AY258" s="31"/>
      <x:c r="AZ258" s="31"/>
      <x:c r="BA258" s="31"/>
      <x:c r="BB258" s="31"/>
    </x:row>
    <x:row r="259" spans="2:54" x14ac:dyDescent="0.35">
      <x:c r="B259" s="21">
        <x:v>37800</x:v>
      </x:c>
      <x:c r="C259" s="31">
        <x:f t="shared" si="55"/>
        <x:v>28</x:v>
      </x:c>
      <x:c r="D259" s="31">
        <x:f t="shared" si="56"/>
        <x:v>6</x:v>
      </x:c>
      <x:c r="E259" s="31">
        <x:f t="shared" si="57"/>
        <x:v>2003</x:v>
      </x:c>
      <x:c r="F259" s="31">
        <x:f t="shared" si="58"/>
        <x:v>7</x:v>
      </x:c>
      <x:c r="G259" s="21">
        <x:f t="shared" si="62"/>
        <x:v>45471</x:v>
      </x:c>
      <x:c r="H259" s="32">
        <x:f t="shared" si="63"/>
        <x:v>7492</x:v>
      </x:c>
      <x:c r="L259" s="25"/>
      <x:c r="M259" s="21">
        <x:v>45541</x:v>
      </x:c>
      <x:c r="N259" s="31">
        <x:v>4</x:v>
      </x:c>
      <x:c r="O259" s="31"/>
      <x:c r="P259" s="21">
        <x:v>45540</x:v>
      </x:c>
      <x:c r="Q259" s="31">
        <x:v>248</x:v>
      </x:c>
      <x:c r="R259" s="31"/>
      <x:c r="S259" s="31" t="str">
        <x:v>Saleem Alharbi #13451712 1M</x:v>
      </x:c>
      <x:c r="T259" s="31" t="str" cm="1">
        <x:f t="array" ref="T259:U259">_xlfn.TEXTSPLIT(S259," #")</x:f>
        <x:v>Saleem Alharbi</x:v>
      </x:c>
      <x:c r="U259" s="31" t="str">
        <x:v>13451712 1M</x:v>
      </x:c>
      <x:c r="V259" s="31" t="str">
        <x:f t="shared" si="64"/>
        <x:v>1M</x:v>
      </x:c>
      <x:c r="W259" s="31">
        <x:f t="shared" si="65"/>
        <x:v>13451712</x:v>
      </x:c>
      <x:c r="X259" s="31">
        <x:f t="shared" si="69"/>
        <x:v>0</x:v>
      </x:c>
      <x:c r="Y259" s="31"/>
      <x:c r="Z259" s="31"/>
      <x:c r="AA259" s="31"/>
      <x:c r="AB259" s="31"/>
      <x:c r="AC259" s="31" t="str">
        <x:f t="shared" si="59"/>
        <x:v>Saleem</x:v>
      </x:c>
      <x:c r="AD259" s="31" t="str">
        <x:f t="shared" si="66"/>
        <x:v>S</x:v>
      </x:c>
      <x:c r="AE259" s="31" t="str">
        <x:f t="shared" si="60"/>
        <x:v>Alharbi</x:v>
      </x:c>
      <x:c r="AF259" s="31" cm="1">
        <x:f t="array" ref="AF259">SUM(--(" "=MID(AE259,_xlfn.SEQUENCE(1,LEN(AE259)),1)))+2</x:f>
        <x:v>2</x:v>
      </x:c>
      <x:c r="AG259" s="31" cm="1">
        <x:f t="array" ref="AG259">SUM(--($AG$9=MID(AC259,_xlfn.SEQUENCE(1,LEN(AC259)),1)))</x:f>
        <x:v>1</x:v>
      </x:c>
      <x:c r="AH259" s="31"/>
      <x:c r="AI259" s="31"/>
      <x:c r="AJ259" s="31"/>
      <x:c r="AK259" s="31"/>
      <x:c r="AL259" s="31" t="b">
        <x:f t="shared" si="61"/>
        <x:v>0</x:v>
      </x:c>
      <x:c r="AM259" s="31" t="b">
        <x:f>_xlfn.XLOOKUP(G259,'Birthday Case Assumptions'!$I$6:$I$371,'Birthday Case Assumptions'!$J$6:$J$371)="Yes"</x:f>
        <x:v>0</x:v>
      </x:c>
      <x:c r="AN259" s="31" t="b">
        <x:f t="shared" si="67"/>
        <x:v>1</x:v>
      </x:c>
      <x:c r="AO259" s="31">
        <x:f t="shared" si="68"/>
        <x:v>0</x:v>
      </x:c>
      <x:c r="AP259" s="31"/>
      <x:c r="AQ259" s="31"/>
      <x:c r="AR259" s="31"/>
      <x:c r="AS259" s="31"/>
      <x:c r="AT259" s="31"/>
      <x:c r="AU259" s="21">
        <x:v>45540</x:v>
      </x:c>
      <x:c r="AV259" s="31" t="str">
        <x:v>Yes</x:v>
      </x:c>
      <x:c r="AW259" s="31" cm="1">
        <x:f t="array" ref="AW259">IFERROR(_xlfn.XLOOKUP(AU259,_xlfn.ANCHORARRAY($M$11),_xlfn.ANCHORARRAY($N$11)),0)</x:f>
        <x:v>7</x:v>
      </x:c>
      <x:c r="AX259" s="31"/>
      <x:c r="AY259" s="31"/>
      <x:c r="AZ259" s="31"/>
      <x:c r="BA259" s="31"/>
      <x:c r="BB259" s="31"/>
    </x:row>
    <x:row r="260" spans="2:54" x14ac:dyDescent="0.35">
      <x:c r="B260" s="21">
        <x:v>38261</x:v>
      </x:c>
      <x:c r="C260" s="31">
        <x:f t="shared" si="55"/>
        <x:v>1</x:v>
      </x:c>
      <x:c r="D260" s="31">
        <x:f t="shared" si="56"/>
        <x:v>10</x:v>
      </x:c>
      <x:c r="E260" s="31">
        <x:f t="shared" si="57"/>
        <x:v>2004</x:v>
      </x:c>
      <x:c r="F260" s="31">
        <x:f t="shared" si="58"/>
        <x:v>6</x:v>
      </x:c>
      <x:c r="G260" s="21">
        <x:f t="shared" si="62"/>
        <x:v>45566</x:v>
      </x:c>
      <x:c r="H260" s="32">
        <x:f t="shared" si="63"/>
        <x:v>7031</x:v>
      </x:c>
      <x:c r="L260" s="25"/>
      <x:c r="M260" s="21">
        <x:v>45542</x:v>
      </x:c>
      <x:c r="N260" s="31">
        <x:v>1</x:v>
      </x:c>
      <x:c r="O260" s="31"/>
      <x:c r="P260" s="21">
        <x:v>45541</x:v>
      </x:c>
      <x:c r="Q260" s="31">
        <x:v>249</x:v>
      </x:c>
      <x:c r="R260" s="31"/>
      <x:c r="S260" s="31" t="str">
        <x:v>Logan Baker #13451715 2W</x:v>
      </x:c>
      <x:c r="T260" s="31" t="str" cm="1">
        <x:f t="array" ref="T260:U260">_xlfn.TEXTSPLIT(S260," #")</x:f>
        <x:v>Logan Baker</x:v>
      </x:c>
      <x:c r="U260" s="31" t="str">
        <x:v>13451715 2W</x:v>
      </x:c>
      <x:c r="V260" s="31" t="str">
        <x:f t="shared" si="64"/>
        <x:v>2W</x:v>
      </x:c>
      <x:c r="W260" s="31">
        <x:f t="shared" si="65"/>
        <x:v>13451715</x:v>
      </x:c>
      <x:c r="X260" s="31">
        <x:f t="shared" si="69"/>
        <x:v>0</x:v>
      </x:c>
      <x:c r="Y260" s="31"/>
      <x:c r="Z260" s="31"/>
      <x:c r="AA260" s="31"/>
      <x:c r="AB260" s="31"/>
      <x:c r="AC260" s="31" t="str">
        <x:f t="shared" si="59"/>
        <x:v>Logan</x:v>
      </x:c>
      <x:c r="AD260" s="31" t="str">
        <x:f t="shared" si="66"/>
        <x:v>L</x:v>
      </x:c>
      <x:c r="AE260" s="31" t="str">
        <x:f t="shared" si="60"/>
        <x:v>Baker</x:v>
      </x:c>
      <x:c r="AF260" s="31" cm="1">
        <x:f t="array" ref="AF260">SUM(--(" "=MID(AE260,_xlfn.SEQUENCE(1,LEN(AE260)),1)))+2</x:f>
        <x:v>2</x:v>
      </x:c>
      <x:c r="AG260" s="31" cm="1">
        <x:f t="array" ref="AG260">SUM(--($AG$9=MID(AC260,_xlfn.SEQUENCE(1,LEN(AC260)),1)))</x:f>
        <x:v>1</x:v>
      </x:c>
      <x:c r="AH260" s="31"/>
      <x:c r="AI260" s="31"/>
      <x:c r="AJ260" s="31"/>
      <x:c r="AK260" s="31"/>
      <x:c r="AL260" s="31" t="b">
        <x:f t="shared" si="61"/>
        <x:v>0</x:v>
      </x:c>
      <x:c r="AM260" s="31" t="b">
        <x:f>_xlfn.XLOOKUP(G260,'Birthday Case Assumptions'!$I$6:$I$371,'Birthday Case Assumptions'!$J$6:$J$371)="Yes"</x:f>
        <x:v>1</x:v>
      </x:c>
      <x:c r="AN260" s="31" t="b">
        <x:f t="shared" si="67"/>
        <x:v>0</x:v>
      </x:c>
      <x:c r="AO260" s="31">
        <x:f t="shared" si="68"/>
        <x:v>0</x:v>
      </x:c>
      <x:c r="AP260" s="31"/>
      <x:c r="AQ260" s="31"/>
      <x:c r="AR260" s="31"/>
      <x:c r="AS260" s="31"/>
      <x:c r="AT260" s="31"/>
      <x:c r="AU260" s="21">
        <x:v>45541</x:v>
      </x:c>
      <x:c r="AV260" s="31" t="str">
        <x:v>Yes</x:v>
      </x:c>
      <x:c r="AW260" s="31" cm="1">
        <x:f t="array" ref="AW260">IFERROR(_xlfn.XLOOKUP(AU260,_xlfn.ANCHORARRAY($M$11),_xlfn.ANCHORARRAY($N$11)),0)</x:f>
        <x:v>4</x:v>
      </x:c>
      <x:c r="AX260" s="31"/>
      <x:c r="AY260" s="31"/>
      <x:c r="AZ260" s="31"/>
      <x:c r="BA260" s="31"/>
      <x:c r="BB260" s="31"/>
    </x:row>
    <x:row r="261" spans="2:54" x14ac:dyDescent="0.35">
      <x:c r="B261" s="21">
        <x:v>38316</x:v>
      </x:c>
      <x:c r="C261" s="31">
        <x:f t="shared" si="55"/>
        <x:v>25</x:v>
      </x:c>
      <x:c r="D261" s="31">
        <x:f t="shared" si="56"/>
        <x:v>11</x:v>
      </x:c>
      <x:c r="E261" s="31">
        <x:f t="shared" si="57"/>
        <x:v>2004</x:v>
      </x:c>
      <x:c r="F261" s="31">
        <x:f t="shared" si="58"/>
        <x:v>5</x:v>
      </x:c>
      <x:c r="G261" s="21">
        <x:f t="shared" si="62"/>
        <x:v>45621</x:v>
      </x:c>
      <x:c r="H261" s="32">
        <x:f t="shared" si="63"/>
        <x:v>6976</x:v>
      </x:c>
      <x:c r="L261" s="25"/>
      <x:c r="M261" s="21">
        <x:v>45543</x:v>
      </x:c>
      <x:c r="N261" s="31">
        <x:v>2</x:v>
      </x:c>
      <x:c r="O261" s="31"/>
      <x:c r="P261" s="21">
        <x:v>45542</x:v>
      </x:c>
      <x:c r="Q261" s="31">
        <x:v>250</x:v>
      </x:c>
      <x:c r="R261" s="31"/>
      <x:c r="S261" s="31" t="str">
        <x:v>Lin Yue #13451716 2W</x:v>
      </x:c>
      <x:c r="T261" s="31" t="str" cm="1">
        <x:f t="array" ref="T261:U261">_xlfn.TEXTSPLIT(S261," #")</x:f>
        <x:v>Lin Yue</x:v>
      </x:c>
      <x:c r="U261" s="31" t="str">
        <x:v>13451716 2W</x:v>
      </x:c>
      <x:c r="V261" s="31" t="str">
        <x:f t="shared" si="64"/>
        <x:v>2W</x:v>
      </x:c>
      <x:c r="W261" s="31">
        <x:f t="shared" si="65"/>
        <x:v>13451716</x:v>
      </x:c>
      <x:c r="X261" s="31">
        <x:f t="shared" si="69"/>
        <x:v>1</x:v>
      </x:c>
      <x:c r="Y261" s="31"/>
      <x:c r="Z261" s="31"/>
      <x:c r="AA261" s="31"/>
      <x:c r="AB261" s="31"/>
      <x:c r="AC261" s="31" t="str">
        <x:f t="shared" si="59"/>
        <x:v>Lin</x:v>
      </x:c>
      <x:c r="AD261" s="31" t="str">
        <x:f t="shared" si="66"/>
        <x:v>L</x:v>
      </x:c>
      <x:c r="AE261" s="31" t="str">
        <x:f t="shared" si="60"/>
        <x:v>Yue</x:v>
      </x:c>
      <x:c r="AF261" s="31" cm="1">
        <x:f t="array" ref="AF261">SUM(--(" "=MID(AE261,_xlfn.SEQUENCE(1,LEN(AE261)),1)))+2</x:f>
        <x:v>2</x:v>
      </x:c>
      <x:c r="AG261" s="31" cm="1">
        <x:f t="array" ref="AG261">SUM(--($AG$9=MID(AC261,_xlfn.SEQUENCE(1,LEN(AC261)),1)))</x:f>
        <x:v>0</x:v>
      </x:c>
      <x:c r="AH261" s="31"/>
      <x:c r="AI261" s="31"/>
      <x:c r="AJ261" s="31"/>
      <x:c r="AK261" s="31"/>
      <x:c r="AL261" s="31" t="b">
        <x:f t="shared" si="61"/>
        <x:v>1</x:v>
      </x:c>
      <x:c r="AM261" s="31" t="b">
        <x:f>_xlfn.XLOOKUP(G261,'Birthday Case Assumptions'!$I$6:$I$371,'Birthday Case Assumptions'!$J$6:$J$371)="Yes"</x:f>
        <x:v>1</x:v>
      </x:c>
      <x:c r="AN261" s="31" t="b">
        <x:f t="shared" si="67"/>
        <x:v>0</x:v>
      </x:c>
      <x:c r="AO261" s="31">
        <x:f t="shared" si="68"/>
        <x:v>0</x:v>
      </x:c>
      <x:c r="AP261" s="31"/>
      <x:c r="AQ261" s="31"/>
      <x:c r="AR261" s="31"/>
      <x:c r="AS261" s="31"/>
      <x:c r="AT261" s="31"/>
      <x:c r="AU261" s="21">
        <x:v>45542</x:v>
      </x:c>
      <x:c r="AV261" s="31" t="str">
        <x:v>No</x:v>
      </x:c>
      <x:c r="AW261" s="31" cm="1">
        <x:f t="array" ref="AW261">IFERROR(_xlfn.XLOOKUP(AU261,_xlfn.ANCHORARRAY($M$11),_xlfn.ANCHORARRAY($N$11)),0)</x:f>
        <x:v>1</x:v>
      </x:c>
      <x:c r="AX261" s="31"/>
      <x:c r="AY261" s="31"/>
      <x:c r="AZ261" s="31"/>
      <x:c r="BA261" s="31"/>
      <x:c r="BB261" s="31"/>
    </x:row>
    <x:row r="262" spans="2:54" x14ac:dyDescent="0.35">
      <x:c r="B262" s="21">
        <x:v>37869</x:v>
      </x:c>
      <x:c r="C262" s="31">
        <x:f t="shared" si="55"/>
        <x:v>5</x:v>
      </x:c>
      <x:c r="D262" s="31">
        <x:f t="shared" si="56"/>
        <x:v>9</x:v>
      </x:c>
      <x:c r="E262" s="31">
        <x:f t="shared" si="57"/>
        <x:v>2003</x:v>
      </x:c>
      <x:c r="F262" s="31">
        <x:f t="shared" si="58"/>
        <x:v>6</x:v>
      </x:c>
      <x:c r="G262" s="21">
        <x:f t="shared" si="62"/>
        <x:v>45540</x:v>
      </x:c>
      <x:c r="H262" s="32">
        <x:f t="shared" si="63"/>
        <x:v>7423</x:v>
      </x:c>
      <x:c r="L262" s="25"/>
      <x:c r="M262" s="21">
        <x:v>45544</x:v>
      </x:c>
      <x:c r="N262" s="31">
        <x:v>5</x:v>
      </x:c>
      <x:c r="O262" s="31"/>
      <x:c r="P262" s="21">
        <x:v>45543</x:v>
      </x:c>
      <x:c r="Q262" s="31">
        <x:v>251</x:v>
      </x:c>
      <x:c r="R262" s="31"/>
      <x:c r="S262" s="31" t="str">
        <x:v>Lori Kelly #13451717 2T</x:v>
      </x:c>
      <x:c r="T262" s="31" t="str" cm="1">
        <x:f t="array" ref="T262:U262">_xlfn.TEXTSPLIT(S262," #")</x:f>
        <x:v>Lori Kelly</x:v>
      </x:c>
      <x:c r="U262" s="31" t="str">
        <x:v>13451717 2T</x:v>
      </x:c>
      <x:c r="V262" s="31" t="str">
        <x:f t="shared" si="64"/>
        <x:v>2T</x:v>
      </x:c>
      <x:c r="W262" s="31">
        <x:f t="shared" si="65"/>
        <x:v>13451717</x:v>
      </x:c>
      <x:c r="X262" s="31">
        <x:f t="shared" si="69"/>
        <x:v>2</x:v>
      </x:c>
      <x:c r="Y262" s="31"/>
      <x:c r="Z262" s="31"/>
      <x:c r="AA262" s="31"/>
      <x:c r="AB262" s="31"/>
      <x:c r="AC262" s="31" t="str">
        <x:f t="shared" si="59"/>
        <x:v>Lori</x:v>
      </x:c>
      <x:c r="AD262" s="31" t="str">
        <x:f t="shared" si="66"/>
        <x:v>L</x:v>
      </x:c>
      <x:c r="AE262" s="31" t="str">
        <x:f t="shared" si="60"/>
        <x:v>Kelly</x:v>
      </x:c>
      <x:c r="AF262" s="31" cm="1">
        <x:f t="array" ref="AF262">SUM(--(" "=MID(AE262,_xlfn.SEQUENCE(1,LEN(AE262)),1)))+2</x:f>
        <x:v>2</x:v>
      </x:c>
      <x:c r="AG262" s="31" cm="1">
        <x:f t="array" ref="AG262">SUM(--($AG$9=MID(AC262,_xlfn.SEQUENCE(1,LEN(AC262)),1)))</x:f>
        <x:v>0</x:v>
      </x:c>
      <x:c r="AH262" s="31"/>
      <x:c r="AI262" s="31"/>
      <x:c r="AJ262" s="31"/>
      <x:c r="AK262" s="31"/>
      <x:c r="AL262" s="31" t="b">
        <x:f t="shared" si="61"/>
        <x:v>0</x:v>
      </x:c>
      <x:c r="AM262" s="31" t="b">
        <x:f>_xlfn.XLOOKUP(G262,'Birthday Case Assumptions'!$I$6:$I$371,'Birthday Case Assumptions'!$J$6:$J$371)="Yes"</x:f>
        <x:v>1</x:v>
      </x:c>
      <x:c r="AN262" s="31" t="b">
        <x:f t="shared" si="67"/>
        <x:v>0</x:v>
      </x:c>
      <x:c r="AO262" s="31">
        <x:f t="shared" si="68"/>
        <x:v>0</x:v>
      </x:c>
      <x:c r="AP262" s="31"/>
      <x:c r="AQ262" s="31"/>
      <x:c r="AR262" s="31"/>
      <x:c r="AS262" s="31"/>
      <x:c r="AT262" s="31"/>
      <x:c r="AU262" s="21">
        <x:v>45543</x:v>
      </x:c>
      <x:c r="AV262" s="31" t="str">
        <x:v>No</x:v>
      </x:c>
      <x:c r="AW262" s="31" cm="1">
        <x:f t="array" ref="AW262">IFERROR(_xlfn.XLOOKUP(AU262,_xlfn.ANCHORARRAY($M$11),_xlfn.ANCHORARRAY($N$11)),0)</x:f>
        <x:v>2</x:v>
      </x:c>
      <x:c r="AX262" s="31"/>
      <x:c r="AY262" s="31"/>
      <x:c r="AZ262" s="31"/>
      <x:c r="BA262" s="31"/>
      <x:c r="BB262" s="31"/>
    </x:row>
    <x:row r="263" spans="2:54" x14ac:dyDescent="0.35">
      <x:c r="B263" s="21">
        <x:v>37432</x:v>
      </x:c>
      <x:c r="C263" s="31">
        <x:f t="shared" si="55"/>
        <x:v>25</x:v>
      </x:c>
      <x:c r="D263" s="31">
        <x:f t="shared" si="56"/>
        <x:v>6</x:v>
      </x:c>
      <x:c r="E263" s="31">
        <x:f t="shared" si="57"/>
        <x:v>2002</x:v>
      </x:c>
      <x:c r="F263" s="31">
        <x:f t="shared" si="58"/>
        <x:v>3</x:v>
      </x:c>
      <x:c r="G263" s="21">
        <x:f t="shared" si="62"/>
        <x:v>45468</x:v>
      </x:c>
      <x:c r="H263" s="32">
        <x:f t="shared" si="63"/>
        <x:v>7860</x:v>
      </x:c>
      <x:c r="L263" s="25"/>
      <x:c r="M263" s="21">
        <x:v>45545</x:v>
      </x:c>
      <x:c r="N263" s="31">
        <x:v>1</x:v>
      </x:c>
      <x:c r="O263" s="31"/>
      <x:c r="P263" s="21">
        <x:v>45544</x:v>
      </x:c>
      <x:c r="Q263" s="31">
        <x:v>252</x:v>
      </x:c>
      <x:c r="R263" s="31"/>
      <x:c r="S263" s="31" t="str">
        <x:v>Abdulmohsen Almalki #13451718 3W</x:v>
      </x:c>
      <x:c r="T263" s="31" t="str" cm="1">
        <x:f t="array" ref="T263:U263">_xlfn.TEXTSPLIT(S263," #")</x:f>
        <x:v>Abdulmohsen Almalki</x:v>
      </x:c>
      <x:c r="U263" s="31" t="str">
        <x:v>13451718 3W</x:v>
      </x:c>
      <x:c r="V263" s="31" t="str">
        <x:f t="shared" si="64"/>
        <x:v>3W</x:v>
      </x:c>
      <x:c r="W263" s="31">
        <x:f t="shared" si="65"/>
        <x:v>13451718</x:v>
      </x:c>
      <x:c r="X263" s="31">
        <x:f t="shared" si="69"/>
        <x:v>3</x:v>
      </x:c>
      <x:c r="Y263" s="31"/>
      <x:c r="Z263" s="31"/>
      <x:c r="AA263" s="31"/>
      <x:c r="AB263" s="31"/>
      <x:c r="AC263" s="31" t="str">
        <x:f t="shared" si="59"/>
        <x:v>Abdulmohsen</x:v>
      </x:c>
      <x:c r="AD263" s="31" t="str">
        <x:f t="shared" si="66"/>
        <x:v>A</x:v>
      </x:c>
      <x:c r="AE263" s="31" t="str">
        <x:f t="shared" si="60"/>
        <x:v>Almalki</x:v>
      </x:c>
      <x:c r="AF263" s="31" cm="1">
        <x:f t="array" ref="AF263">SUM(--(" "=MID(AE263,_xlfn.SEQUENCE(1,LEN(AE263)),1)))+2</x:f>
        <x:v>2</x:v>
      </x:c>
      <x:c r="AG263" s="31" cm="1">
        <x:f t="array" ref="AG263">SUM(--($AG$9=MID(AC263,_xlfn.SEQUENCE(1,LEN(AC263)),1)))</x:f>
        <x:v>1</x:v>
      </x:c>
      <x:c r="AH263" s="31"/>
      <x:c r="AI263" s="31"/>
      <x:c r="AJ263" s="31"/>
      <x:c r="AK263" s="31"/>
      <x:c r="AL263" s="31" t="b">
        <x:f t="shared" si="61"/>
        <x:v>0</x:v>
      </x:c>
      <x:c r="AM263" s="31" t="b">
        <x:f>_xlfn.XLOOKUP(G263,'Birthday Case Assumptions'!$I$6:$I$371,'Birthday Case Assumptions'!$J$6:$J$371)="Yes"</x:f>
        <x:v>0</x:v>
      </x:c>
      <x:c r="AN263" s="31" t="b">
        <x:f t="shared" si="67"/>
        <x:v>0</x:v>
      </x:c>
      <x:c r="AO263" s="31">
        <x:f t="shared" si="68"/>
        <x:v>0</x:v>
      </x:c>
      <x:c r="AP263" s="31"/>
      <x:c r="AQ263" s="31"/>
      <x:c r="AR263" s="31"/>
      <x:c r="AS263" s="31"/>
      <x:c r="AT263" s="31"/>
      <x:c r="AU263" s="21">
        <x:v>45544</x:v>
      </x:c>
      <x:c r="AV263" s="31" t="str">
        <x:v>Yes</x:v>
      </x:c>
      <x:c r="AW263" s="31" cm="1">
        <x:f t="array" ref="AW263">IFERROR(_xlfn.XLOOKUP(AU263,_xlfn.ANCHORARRAY($M$11),_xlfn.ANCHORARRAY($N$11)),0)</x:f>
        <x:v>5</x:v>
      </x:c>
      <x:c r="AX263" s="31"/>
      <x:c r="AY263" s="31"/>
      <x:c r="AZ263" s="31"/>
      <x:c r="BA263" s="31"/>
      <x:c r="BB263" s="31"/>
    </x:row>
    <x:row r="264" spans="2:54" x14ac:dyDescent="0.35">
      <x:c r="B264" s="21">
        <x:v>37140</x:v>
      </x:c>
      <x:c r="C264" s="31">
        <x:f t="shared" si="55"/>
        <x:v>6</x:v>
      </x:c>
      <x:c r="D264" s="31">
        <x:f t="shared" si="56"/>
        <x:v>9</x:v>
      </x:c>
      <x:c r="E264" s="31">
        <x:f t="shared" si="57"/>
        <x:v>2001</x:v>
      </x:c>
      <x:c r="F264" s="31">
        <x:f t="shared" si="58"/>
        <x:v>5</x:v>
      </x:c>
      <x:c r="G264" s="21">
        <x:f t="shared" si="62"/>
        <x:v>45541</x:v>
      </x:c>
      <x:c r="H264" s="32">
        <x:f t="shared" si="63"/>
        <x:v>8152</x:v>
      </x:c>
      <x:c r="L264" s="25"/>
      <x:c r="M264" s="21">
        <x:v>45546</x:v>
      </x:c>
      <x:c r="N264" s="31">
        <x:v>2</x:v>
      </x:c>
      <x:c r="O264" s="31"/>
      <x:c r="P264" s="21">
        <x:v>45545</x:v>
      </x:c>
      <x:c r="Q264" s="31">
        <x:v>253</x:v>
      </x:c>
      <x:c r="R264" s="31"/>
      <x:c r="S264" s="31" t="str">
        <x:v>Deng Huan #13451721 2W</x:v>
      </x:c>
      <x:c r="T264" s="31" t="str" cm="1">
        <x:f t="array" ref="T264:U264">_xlfn.TEXTSPLIT(S264," #")</x:f>
        <x:v>Deng Huan</x:v>
      </x:c>
      <x:c r="U264" s="31" t="str">
        <x:v>13451721 2W</x:v>
      </x:c>
      <x:c r="V264" s="31" t="str">
        <x:f t="shared" si="64"/>
        <x:v>2W</x:v>
      </x:c>
      <x:c r="W264" s="31">
        <x:f t="shared" si="65"/>
        <x:v>13451721</x:v>
      </x:c>
      <x:c r="X264" s="31">
        <x:f t="shared" si="69"/>
        <x:v>0</x:v>
      </x:c>
      <x:c r="Y264" s="31"/>
      <x:c r="Z264" s="31"/>
      <x:c r="AA264" s="31"/>
      <x:c r="AB264" s="31"/>
      <x:c r="AC264" s="31" t="str">
        <x:f t="shared" si="59"/>
        <x:v>Deng</x:v>
      </x:c>
      <x:c r="AD264" s="31" t="str">
        <x:f t="shared" si="66"/>
        <x:v>D</x:v>
      </x:c>
      <x:c r="AE264" s="31" t="str">
        <x:f t="shared" si="60"/>
        <x:v>Huan</x:v>
      </x:c>
      <x:c r="AF264" s="31" cm="1">
        <x:f t="array" ref="AF264">SUM(--(" "=MID(AE264,_xlfn.SEQUENCE(1,LEN(AE264)),1)))+2</x:f>
        <x:v>2</x:v>
      </x:c>
      <x:c r="AG264" s="31" cm="1">
        <x:f t="array" ref="AG264">SUM(--($AG$9=MID(AC264,_xlfn.SEQUENCE(1,LEN(AC264)),1)))</x:f>
        <x:v>0</x:v>
      </x:c>
      <x:c r="AH264" s="31"/>
      <x:c r="AI264" s="31"/>
      <x:c r="AJ264" s="31"/>
      <x:c r="AK264" s="31"/>
      <x:c r="AL264" s="31" t="b">
        <x:f t="shared" si="61"/>
        <x:v>0</x:v>
      </x:c>
      <x:c r="AM264" s="31" t="b">
        <x:f>_xlfn.XLOOKUP(G264,'Birthday Case Assumptions'!$I$6:$I$371,'Birthday Case Assumptions'!$J$6:$J$371)="Yes"</x:f>
        <x:v>1</x:v>
      </x:c>
      <x:c r="AN264" s="31" t="b">
        <x:f t="shared" si="67"/>
        <x:v>0</x:v>
      </x:c>
      <x:c r="AO264" s="31">
        <x:f t="shared" si="68"/>
        <x:v>0</x:v>
      </x:c>
      <x:c r="AP264" s="31"/>
      <x:c r="AQ264" s="31"/>
      <x:c r="AR264" s="31"/>
      <x:c r="AS264" s="31"/>
      <x:c r="AT264" s="31"/>
      <x:c r="AU264" s="21">
        <x:v>45545</x:v>
      </x:c>
      <x:c r="AV264" s="31" t="str">
        <x:v>Yes</x:v>
      </x:c>
      <x:c r="AW264" s="31" cm="1">
        <x:f t="array" ref="AW264">IFERROR(_xlfn.XLOOKUP(AU264,_xlfn.ANCHORARRAY($M$11),_xlfn.ANCHORARRAY($N$11)),0)</x:f>
        <x:v>1</x:v>
      </x:c>
      <x:c r="AX264" s="31"/>
      <x:c r="AY264" s="31"/>
      <x:c r="AZ264" s="31"/>
      <x:c r="BA264" s="31"/>
      <x:c r="BB264" s="31"/>
    </x:row>
    <x:row r="265" spans="2:54" x14ac:dyDescent="0.35">
      <x:c r="B265" s="21">
        <x:v>38323</x:v>
      </x:c>
      <x:c r="C265" s="31">
        <x:f t="shared" si="55"/>
        <x:v>2</x:v>
      </x:c>
      <x:c r="D265" s="31">
        <x:f t="shared" si="56"/>
        <x:v>12</x:v>
      </x:c>
      <x:c r="E265" s="31">
        <x:f t="shared" si="57"/>
        <x:v>2004</x:v>
      </x:c>
      <x:c r="F265" s="31">
        <x:f t="shared" si="58"/>
        <x:v>5</x:v>
      </x:c>
      <x:c r="G265" s="21">
        <x:f t="shared" si="62"/>
        <x:v>45628</x:v>
      </x:c>
      <x:c r="H265" s="32">
        <x:f t="shared" si="63"/>
        <x:v>6969</x:v>
      </x:c>
      <x:c r="L265" s="25"/>
      <x:c r="M265" s="21">
        <x:v>45547</x:v>
      </x:c>
      <x:c r="N265" s="31">
        <x:v>8</x:v>
      </x:c>
      <x:c r="O265" s="31"/>
      <x:c r="P265" s="21">
        <x:v>45546</x:v>
      </x:c>
      <x:c r="Q265" s="31">
        <x:v>254</x:v>
      </x:c>
      <x:c r="R265" s="31"/>
      <x:c r="S265" s="31" t="str">
        <x:v>Hind Iqbal #13451722 2W</x:v>
      </x:c>
      <x:c r="T265" s="31" t="str" cm="1">
        <x:f t="array" ref="T265:U265">_xlfn.TEXTSPLIT(S265," #")</x:f>
        <x:v>Hind Iqbal</x:v>
      </x:c>
      <x:c r="U265" s="31" t="str">
        <x:v>13451722 2W</x:v>
      </x:c>
      <x:c r="V265" s="31" t="str">
        <x:f t="shared" si="64"/>
        <x:v>2W</x:v>
      </x:c>
      <x:c r="W265" s="31">
        <x:f t="shared" si="65"/>
        <x:v>13451722</x:v>
      </x:c>
      <x:c r="X265" s="31">
        <x:f t="shared" si="69"/>
        <x:v>1</x:v>
      </x:c>
      <x:c r="Y265" s="31"/>
      <x:c r="Z265" s="31"/>
      <x:c r="AA265" s="31"/>
      <x:c r="AB265" s="31"/>
      <x:c r="AC265" s="31" t="str">
        <x:f t="shared" si="59"/>
        <x:v>Hind</x:v>
      </x:c>
      <x:c r="AD265" s="31" t="str">
        <x:f t="shared" si="66"/>
        <x:v>H</x:v>
      </x:c>
      <x:c r="AE265" s="31" t="str">
        <x:f t="shared" si="60"/>
        <x:v>Iqbal</x:v>
      </x:c>
      <x:c r="AF265" s="31" cm="1">
        <x:f t="array" ref="AF265">SUM(--(" "=MID(AE265,_xlfn.SEQUENCE(1,LEN(AE265)),1)))+2</x:f>
        <x:v>2</x:v>
      </x:c>
      <x:c r="AG265" s="31" cm="1">
        <x:f t="array" ref="AG265">SUM(--($AG$9=MID(AC265,_xlfn.SEQUENCE(1,LEN(AC265)),1)))</x:f>
        <x:v>0</x:v>
      </x:c>
      <x:c r="AH265" s="31"/>
      <x:c r="AI265" s="31"/>
      <x:c r="AJ265" s="31"/>
      <x:c r="AK265" s="31"/>
      <x:c r="AL265" s="31" t="b">
        <x:f t="shared" si="61"/>
        <x:v>1</x:v>
      </x:c>
      <x:c r="AM265" s="31" t="b">
        <x:f>_xlfn.XLOOKUP(G265,'Birthday Case Assumptions'!$I$6:$I$371,'Birthday Case Assumptions'!$J$6:$J$371)="Yes"</x:f>
        <x:v>1</x:v>
      </x:c>
      <x:c r="AN265" s="31" t="b">
        <x:f t="shared" si="67"/>
        <x:v>0</x:v>
      </x:c>
      <x:c r="AO265" s="31">
        <x:f t="shared" si="68"/>
        <x:v>0</x:v>
      </x:c>
      <x:c r="AP265" s="31"/>
      <x:c r="AQ265" s="31"/>
      <x:c r="AR265" s="31"/>
      <x:c r="AS265" s="31"/>
      <x:c r="AT265" s="31"/>
      <x:c r="AU265" s="21">
        <x:v>45546</x:v>
      </x:c>
      <x:c r="AV265" s="31" t="str">
        <x:v>Yes</x:v>
      </x:c>
      <x:c r="AW265" s="31" cm="1">
        <x:f t="array" ref="AW265">IFERROR(_xlfn.XLOOKUP(AU265,_xlfn.ANCHORARRAY($M$11),_xlfn.ANCHORARRAY($N$11)),0)</x:f>
        <x:v>2</x:v>
      </x:c>
      <x:c r="AX265" s="31"/>
      <x:c r="AY265" s="31"/>
      <x:c r="AZ265" s="31"/>
      <x:c r="BA265" s="31"/>
      <x:c r="BB265" s="31"/>
    </x:row>
    <x:row r="266" spans="2:54" x14ac:dyDescent="0.35">
      <x:c r="B266" s="21">
        <x:v>37399</x:v>
      </x:c>
      <x:c r="C266" s="31">
        <x:f t="shared" si="55"/>
        <x:v>23</x:v>
      </x:c>
      <x:c r="D266" s="31">
        <x:f t="shared" si="56"/>
        <x:v>5</x:v>
      </x:c>
      <x:c r="E266" s="31">
        <x:f t="shared" si="57"/>
        <x:v>2002</x:v>
      </x:c>
      <x:c r="F266" s="31">
        <x:f t="shared" si="58"/>
        <x:v>5</x:v>
      </x:c>
      <x:c r="G266" s="21">
        <x:f t="shared" si="62"/>
        <x:v>45435</x:v>
      </x:c>
      <x:c r="H266" s="32">
        <x:f t="shared" si="63"/>
        <x:v>7893</x:v>
      </x:c>
      <x:c r="L266" s="25"/>
      <x:c r="M266" s="21">
        <x:v>45548</x:v>
      </x:c>
      <x:c r="N266" s="31">
        <x:v>1</x:v>
      </x:c>
      <x:c r="O266" s="31"/>
      <x:c r="P266" s="21">
        <x:v>45547</x:v>
      </x:c>
      <x:c r="Q266" s="31">
        <x:v>255</x:v>
      </x:c>
      <x:c r="R266" s="31"/>
      <x:c r="S266" s="31" t="str">
        <x:v>Bradley Lewis #13451723 3W</x:v>
      </x:c>
      <x:c r="T266" s="31" t="str" cm="1">
        <x:f t="array" ref="T266:U266">_xlfn.TEXTSPLIT(S266," #")</x:f>
        <x:v>Bradley Lewis</x:v>
      </x:c>
      <x:c r="U266" s="31" t="str">
        <x:v>13451723 3W</x:v>
      </x:c>
      <x:c r="V266" s="31" t="str">
        <x:f t="shared" si="64"/>
        <x:v>3W</x:v>
      </x:c>
      <x:c r="W266" s="31">
        <x:f t="shared" si="65"/>
        <x:v>13451723</x:v>
      </x:c>
      <x:c r="X266" s="31">
        <x:f t="shared" si="69"/>
        <x:v>2</x:v>
      </x:c>
      <x:c r="Y266" s="31"/>
      <x:c r="Z266" s="31"/>
      <x:c r="AA266" s="31"/>
      <x:c r="AB266" s="31"/>
      <x:c r="AC266" s="31" t="str">
        <x:f t="shared" si="59"/>
        <x:v>Bradley</x:v>
      </x:c>
      <x:c r="AD266" s="31" t="str">
        <x:f t="shared" si="66"/>
        <x:v>B</x:v>
      </x:c>
      <x:c r="AE266" s="31" t="str">
        <x:f t="shared" si="60"/>
        <x:v>Lewis</x:v>
      </x:c>
      <x:c r="AF266" s="31" cm="1">
        <x:f t="array" ref="AF266">SUM(--(" "=MID(AE266,_xlfn.SEQUENCE(1,LEN(AE266)),1)))+2</x:f>
        <x:v>2</x:v>
      </x:c>
      <x:c r="AG266" s="31" cm="1">
        <x:f t="array" ref="AG266">SUM(--($AG$9=MID(AC266,_xlfn.SEQUENCE(1,LEN(AC266)),1)))</x:f>
        <x:v>1</x:v>
      </x:c>
      <x:c r="AH266" s="31"/>
      <x:c r="AI266" s="31"/>
      <x:c r="AJ266" s="31"/>
      <x:c r="AK266" s="31"/>
      <x:c r="AL266" s="31" t="b">
        <x:f t="shared" si="61"/>
        <x:v>0</x:v>
      </x:c>
      <x:c r="AM266" s="31" t="b">
        <x:f>_xlfn.XLOOKUP(G266,'Birthday Case Assumptions'!$I$6:$I$371,'Birthday Case Assumptions'!$J$6:$J$371)="Yes"</x:f>
        <x:v>0</x:v>
      </x:c>
      <x:c r="AN266" s="31" t="b">
        <x:f t="shared" si="67"/>
        <x:v>0</x:v>
      </x:c>
      <x:c r="AO266" s="31">
        <x:f t="shared" si="68"/>
        <x:v>0</x:v>
      </x:c>
      <x:c r="AP266" s="31"/>
      <x:c r="AQ266" s="31"/>
      <x:c r="AR266" s="31"/>
      <x:c r="AS266" s="31"/>
      <x:c r="AT266" s="31"/>
      <x:c r="AU266" s="21">
        <x:v>45547</x:v>
      </x:c>
      <x:c r="AV266" s="31" t="str">
        <x:v>Yes</x:v>
      </x:c>
      <x:c r="AW266" s="31" cm="1">
        <x:f t="array" ref="AW266">IFERROR(_xlfn.XLOOKUP(AU266,_xlfn.ANCHORARRAY($M$11),_xlfn.ANCHORARRAY($N$11)),0)</x:f>
        <x:v>8</x:v>
      </x:c>
      <x:c r="AX266" s="31"/>
      <x:c r="AY266" s="31"/>
      <x:c r="AZ266" s="31"/>
      <x:c r="BA266" s="31"/>
      <x:c r="BB266" s="31"/>
    </x:row>
    <x:row r="267" spans="2:54" x14ac:dyDescent="0.35">
      <x:c r="B267" s="21">
        <x:v>38277</x:v>
      </x:c>
      <x:c r="C267" s="31">
        <x:f t="shared" ref="C267:C330" si="70">DAY(B267)</x:f>
        <x:v>17</x:v>
      </x:c>
      <x:c r="D267" s="31">
        <x:f t="shared" ref="D267:D330" si="71">MONTH(B267)</x:f>
        <x:v>10</x:v>
      </x:c>
      <x:c r="E267" s="31">
        <x:f t="shared" ref="E267:E330" si="72">YEAR(B267)</x:f>
        <x:v>2004</x:v>
      </x:c>
      <x:c r="F267" s="31">
        <x:f t="shared" ref="F267:F330" si="73">WEEKDAY(B267)</x:f>
        <x:v>1</x:v>
      </x:c>
      <x:c r="G267" s="21">
        <x:f t="shared" si="62"/>
        <x:v>45582</x:v>
      </x:c>
      <x:c r="H267" s="32">
        <x:f t="shared" si="63"/>
        <x:v>7015</x:v>
      </x:c>
      <x:c r="L267" s="25"/>
      <x:c r="M267" s="21">
        <x:v>45549</x:v>
      </x:c>
      <x:c r="N267" s="31">
        <x:v>9</x:v>
      </x:c>
      <x:c r="O267" s="31"/>
      <x:c r="P267" s="21">
        <x:v>45548</x:v>
      </x:c>
      <x:c r="Q267" s="31">
        <x:v>256</x:v>
      </x:c>
      <x:c r="R267" s="31"/>
      <x:c r="S267" s="31" t="str">
        <x:v>Gary Williams #13451726 3W</x:v>
      </x:c>
      <x:c r="T267" s="31" t="str" cm="1">
        <x:f t="array" ref="T267:U267">_xlfn.TEXTSPLIT(S267," #")</x:f>
        <x:v>Gary Williams</x:v>
      </x:c>
      <x:c r="U267" s="31" t="str">
        <x:v>13451726 3W</x:v>
      </x:c>
      <x:c r="V267" s="31" t="str">
        <x:f t="shared" si="64"/>
        <x:v>3W</x:v>
      </x:c>
      <x:c r="W267" s="31">
        <x:f t="shared" si="65"/>
        <x:v>13451726</x:v>
      </x:c>
      <x:c r="X267" s="31">
        <x:f t="shared" si="69"/>
        <x:v>0</x:v>
      </x:c>
      <x:c r="Y267" s="31"/>
      <x:c r="Z267" s="31"/>
      <x:c r="AA267" s="31"/>
      <x:c r="AB267" s="31"/>
      <x:c r="AC267" s="31" t="str">
        <x:f t="shared" ref="AC267:AC330" si="74">_xlfn.TEXTBEFORE(T267, " ")</x:f>
        <x:v>Gary</x:v>
      </x:c>
      <x:c r="AD267" s="31" t="str">
        <x:f t="shared" si="66"/>
        <x:v>G</x:v>
      </x:c>
      <x:c r="AE267" s="31" t="str">
        <x:f t="shared" ref="AE267:AE330" si="75">TRIM(SUBSTITUTE(T267,AC267,""))</x:f>
        <x:v>Williams</x:v>
      </x:c>
      <x:c r="AF267" s="31" cm="1">
        <x:f t="array" ref="AF267">SUM(--(" "=MID(AE267,_xlfn.SEQUENCE(1,LEN(AE267)),1)))+2</x:f>
        <x:v>2</x:v>
      </x:c>
      <x:c r="AG267" s="31" cm="1">
        <x:f t="array" ref="AG267">SUM(--($AG$9=MID(AC267,_xlfn.SEQUENCE(1,LEN(AC267)),1)))</x:f>
        <x:v>1</x:v>
      </x:c>
      <x:c r="AH267" s="31"/>
      <x:c r="AI267" s="31"/>
      <x:c r="AJ267" s="31"/>
      <x:c r="AK267" s="31"/>
      <x:c r="AL267" s="31" t="b">
        <x:f t="shared" ref="AL267:AL330" si="76">WEEKDAY(G267)=_xlfn.XLOOKUP(RIGHT($AL$9,1),$AL$3:$AL$6,$AM$3:$AM$6)</x:f>
        <x:v>0</x:v>
      </x:c>
      <x:c r="AM267" s="31" t="b">
        <x:f>_xlfn.XLOOKUP(G267,'Birthday Case Assumptions'!$I$6:$I$371,'Birthday Case Assumptions'!$J$6:$J$371)="Yes"</x:f>
        <x:v>1</x:v>
      </x:c>
      <x:c r="AN267" s="31" t="b">
        <x:f t="shared" si="67"/>
        <x:v>0</x:v>
      </x:c>
      <x:c r="AO267" s="31">
        <x:f t="shared" si="68"/>
        <x:v>0</x:v>
      </x:c>
      <x:c r="AP267" s="31"/>
      <x:c r="AQ267" s="31"/>
      <x:c r="AR267" s="31"/>
      <x:c r="AS267" s="31"/>
      <x:c r="AT267" s="31"/>
      <x:c r="AU267" s="21">
        <x:v>45548</x:v>
      </x:c>
      <x:c r="AV267" s="31" t="str">
        <x:v>Yes</x:v>
      </x:c>
      <x:c r="AW267" s="31" cm="1">
        <x:f t="array" ref="AW267">IFERROR(_xlfn.XLOOKUP(AU267,_xlfn.ANCHORARRAY($M$11),_xlfn.ANCHORARRAY($N$11)),0)</x:f>
        <x:v>1</x:v>
      </x:c>
      <x:c r="AX267" s="31"/>
      <x:c r="AY267" s="31"/>
      <x:c r="AZ267" s="31"/>
      <x:c r="BA267" s="31"/>
      <x:c r="BB267" s="31"/>
    </x:row>
    <x:row r="268" spans="2:54" x14ac:dyDescent="0.35">
      <x:c r="B268" s="21">
        <x:v>37776</x:v>
      </x:c>
      <x:c r="C268" s="31">
        <x:f t="shared" si="70"/>
        <x:v>4</x:v>
      </x:c>
      <x:c r="D268" s="31">
        <x:f t="shared" si="71"/>
        <x:v>6</x:v>
      </x:c>
      <x:c r="E268" s="31">
        <x:f t="shared" si="72"/>
        <x:v>2003</x:v>
      </x:c>
      <x:c r="F268" s="31">
        <x:f t="shared" si="73"/>
        <x:v>4</x:v>
      </x:c>
      <x:c r="G268" s="21">
        <x:f t="shared" ref="G268:G331" si="77">DATE(2024,D268,C268)</x:f>
        <x:v>45447</x:v>
      </x:c>
      <x:c r="H268" s="32">
        <x:f t="shared" ref="H268:H331" si="78">DATE(2024,1,1)-B268</x:f>
        <x:v>7516</x:v>
      </x:c>
      <x:c r="L268" s="25"/>
      <x:c r="M268" s="21">
        <x:v>45550</x:v>
      </x:c>
      <x:c r="N268" s="31">
        <x:v>11</x:v>
      </x:c>
      <x:c r="O268" s="31"/>
      <x:c r="P268" s="21">
        <x:v>45549</x:v>
      </x:c>
      <x:c r="Q268" s="31">
        <x:v>257</x:v>
      </x:c>
      <x:c r="R268" s="31"/>
      <x:c r="S268" s="31" t="str">
        <x:v>Niu Haiyan #13451729 4W</x:v>
      </x:c>
      <x:c r="T268" s="31" t="str" cm="1">
        <x:f t="array" ref="T268:U268">_xlfn.TEXTSPLIT(S268," #")</x:f>
        <x:v>Niu Haiyan</x:v>
      </x:c>
      <x:c r="U268" s="31" t="str">
        <x:v>13451729 4W</x:v>
      </x:c>
      <x:c r="V268" s="31" t="str">
        <x:f t="shared" ref="V268:V331" si="79">RIGHT(U268,2)</x:f>
        <x:v>4W</x:v>
      </x:c>
      <x:c r="W268" s="31">
        <x:f t="shared" ref="W268:W331" si="80">VALUE(_xlfn.TEXTBEFORE(U268, " "))</x:f>
        <x:v>13451729</x:v>
      </x:c>
      <x:c r="X268" s="31">
        <x:f t="shared" si="69"/>
        <x:v>0</x:v>
      </x:c>
      <x:c r="Y268" s="31"/>
      <x:c r="Z268" s="31"/>
      <x:c r="AA268" s="31"/>
      <x:c r="AB268" s="31"/>
      <x:c r="AC268" s="31" t="str">
        <x:f t="shared" si="74"/>
        <x:v>Niu</x:v>
      </x:c>
      <x:c r="AD268" s="31" t="str">
        <x:f t="shared" ref="AD268:AD331" si="81">LEFT(AC268,1)</x:f>
        <x:v>N</x:v>
      </x:c>
      <x:c r="AE268" s="31" t="str">
        <x:f t="shared" si="75"/>
        <x:v>Haiyan</x:v>
      </x:c>
      <x:c r="AF268" s="31" cm="1">
        <x:f t="array" ref="AF268">SUM(--(" "=MID(AE268,_xlfn.SEQUENCE(1,LEN(AE268)),1)))+2</x:f>
        <x:v>2</x:v>
      </x:c>
      <x:c r="AG268" s="31" cm="1">
        <x:f t="array" ref="AG268">SUM(--($AG$9=MID(AC268,_xlfn.SEQUENCE(1,LEN(AC268)),1)))</x:f>
        <x:v>0</x:v>
      </x:c>
      <x:c r="AH268" s="31"/>
      <x:c r="AI268" s="31"/>
      <x:c r="AJ268" s="31"/>
      <x:c r="AK268" s="31"/>
      <x:c r="AL268" s="31" t="b">
        <x:f t="shared" si="76"/>
        <x:v>0</x:v>
      </x:c>
      <x:c r="AM268" s="31" t="b">
        <x:f>_xlfn.XLOOKUP(G268,'Birthday Case Assumptions'!$I$6:$I$371,'Birthday Case Assumptions'!$J$6:$J$371)="Yes"</x:f>
        <x:v>0</x:v>
      </x:c>
      <x:c r="AN268" s="31" t="b">
        <x:f t="shared" ref="AN268:AN331" si="82">V268=$AL$9</x:f>
        <x:v>0</x:v>
      </x:c>
      <x:c r="AO268" s="31">
        <x:f t="shared" ref="AO268:AO331" si="83">--(AN268*AM268*AL268)</x:f>
        <x:v>0</x:v>
      </x:c>
      <x:c r="AP268" s="31"/>
      <x:c r="AQ268" s="31"/>
      <x:c r="AR268" s="31"/>
      <x:c r="AS268" s="31"/>
      <x:c r="AT268" s="31"/>
      <x:c r="AU268" s="21">
        <x:v>45549</x:v>
      </x:c>
      <x:c r="AV268" s="31" t="str">
        <x:v>No</x:v>
      </x:c>
      <x:c r="AW268" s="31" cm="1">
        <x:f t="array" ref="AW268">IFERROR(_xlfn.XLOOKUP(AU268,_xlfn.ANCHORARRAY($M$11),_xlfn.ANCHORARRAY($N$11)),0)</x:f>
        <x:v>9</x:v>
      </x:c>
      <x:c r="AX268" s="31"/>
      <x:c r="AY268" s="31"/>
      <x:c r="AZ268" s="31"/>
      <x:c r="BA268" s="31"/>
      <x:c r="BB268" s="31"/>
    </x:row>
    <x:row r="269" spans="2:54" x14ac:dyDescent="0.35">
      <x:c r="B269" s="21">
        <x:v>38049</x:v>
      </x:c>
      <x:c r="C269" s="31">
        <x:f t="shared" si="70"/>
        <x:v>3</x:v>
      </x:c>
      <x:c r="D269" s="31">
        <x:f t="shared" si="71"/>
        <x:v>3</x:v>
      </x:c>
      <x:c r="E269" s="31">
        <x:f t="shared" si="72"/>
        <x:v>2004</x:v>
      </x:c>
      <x:c r="F269" s="31">
        <x:f t="shared" si="73"/>
        <x:v>4</x:v>
      </x:c>
      <x:c r="G269" s="21">
        <x:f t="shared" si="77"/>
        <x:v>45354</x:v>
      </x:c>
      <x:c r="H269" s="32">
        <x:f t="shared" si="78"/>
        <x:v>7243</x:v>
      </x:c>
      <x:c r="L269" s="25"/>
      <x:c r="M269" s="21">
        <x:v>45551</x:v>
      </x:c>
      <x:c r="N269" s="31">
        <x:v>3</x:v>
      </x:c>
      <x:c r="O269" s="31"/>
      <x:c r="P269" s="21">
        <x:v>45550</x:v>
      </x:c>
      <x:c r="Q269" s="31">
        <x:v>258</x:v>
      </x:c>
      <x:c r="R269" s="31"/>
      <x:c r="S269" s="31" t="str">
        <x:v>Lin Long #13451732 1T</x:v>
      </x:c>
      <x:c r="T269" s="31" t="str" cm="1">
        <x:f t="array" ref="T269:U269">_xlfn.TEXTSPLIT(S269," #")</x:f>
        <x:v>Lin Long</x:v>
      </x:c>
      <x:c r="U269" s="31" t="str">
        <x:v>13451732 1T</x:v>
      </x:c>
      <x:c r="V269" s="31" t="str">
        <x:f t="shared" si="79"/>
        <x:v>1T</x:v>
      </x:c>
      <x:c r="W269" s="31">
        <x:f t="shared" si="80"/>
        <x:v>13451732</x:v>
      </x:c>
      <x:c r="X269" s="31">
        <x:f t="shared" ref="X269:X332" si="84">IF(W269=W268+1,X268+1,0)</x:f>
        <x:v>0</x:v>
      </x:c>
      <x:c r="Y269" s="31"/>
      <x:c r="Z269" s="31"/>
      <x:c r="AA269" s="31"/>
      <x:c r="AB269" s="31"/>
      <x:c r="AC269" s="31" t="str">
        <x:f t="shared" si="74"/>
        <x:v>Lin</x:v>
      </x:c>
      <x:c r="AD269" s="31" t="str">
        <x:f t="shared" si="81"/>
        <x:v>L</x:v>
      </x:c>
      <x:c r="AE269" s="31" t="str">
        <x:f t="shared" si="75"/>
        <x:v>Long</x:v>
      </x:c>
      <x:c r="AF269" s="31" cm="1">
        <x:f t="array" ref="AF269">SUM(--(" "=MID(AE269,_xlfn.SEQUENCE(1,LEN(AE269)),1)))+2</x:f>
        <x:v>2</x:v>
      </x:c>
      <x:c r="AG269" s="31" cm="1">
        <x:f t="array" ref="AG269">SUM(--($AG$9=MID(AC269,_xlfn.SEQUENCE(1,LEN(AC269)),1)))</x:f>
        <x:v>0</x:v>
      </x:c>
      <x:c r="AH269" s="31"/>
      <x:c r="AI269" s="31"/>
      <x:c r="AJ269" s="31"/>
      <x:c r="AK269" s="31"/>
      <x:c r="AL269" s="31" t="b">
        <x:f t="shared" si="76"/>
        <x:v>0</x:v>
      </x:c>
      <x:c r="AM269" s="31" t="b">
        <x:f>_xlfn.XLOOKUP(G269,'Birthday Case Assumptions'!$I$6:$I$371,'Birthday Case Assumptions'!$J$6:$J$371)="Yes"</x:f>
        <x:v>0</x:v>
      </x:c>
      <x:c r="AN269" s="31" t="b">
        <x:f t="shared" si="82"/>
        <x:v>0</x:v>
      </x:c>
      <x:c r="AO269" s="31">
        <x:f t="shared" si="83"/>
        <x:v>0</x:v>
      </x:c>
      <x:c r="AP269" s="31"/>
      <x:c r="AQ269" s="31"/>
      <x:c r="AR269" s="31"/>
      <x:c r="AS269" s="31"/>
      <x:c r="AT269" s="31"/>
      <x:c r="AU269" s="21">
        <x:v>45550</x:v>
      </x:c>
      <x:c r="AV269" s="31" t="str">
        <x:v>No</x:v>
      </x:c>
      <x:c r="AW269" s="31" cm="1">
        <x:f t="array" ref="AW269">IFERROR(_xlfn.XLOOKUP(AU269,_xlfn.ANCHORARRAY($M$11),_xlfn.ANCHORARRAY($N$11)),0)</x:f>
        <x:v>11</x:v>
      </x:c>
      <x:c r="AX269" s="31"/>
      <x:c r="AY269" s="31"/>
      <x:c r="AZ269" s="31"/>
      <x:c r="BA269" s="31"/>
      <x:c r="BB269" s="31"/>
    </x:row>
    <x:row r="270" spans="2:54" x14ac:dyDescent="0.35">
      <x:c r="B270" s="21">
        <x:v>36820</x:v>
      </x:c>
      <x:c r="C270" s="31">
        <x:f t="shared" si="70"/>
        <x:v>21</x:v>
      </x:c>
      <x:c r="D270" s="31">
        <x:f t="shared" si="71"/>
        <x:v>10</x:v>
      </x:c>
      <x:c r="E270" s="31">
        <x:f t="shared" si="72"/>
        <x:v>2000</x:v>
      </x:c>
      <x:c r="F270" s="31">
        <x:f t="shared" si="73"/>
        <x:v>7</x:v>
      </x:c>
      <x:c r="G270" s="21">
        <x:f t="shared" si="77"/>
        <x:v>45586</x:v>
      </x:c>
      <x:c r="H270" s="32">
        <x:f t="shared" si="78"/>
        <x:v>8472</x:v>
      </x:c>
      <x:c r="L270" s="25"/>
      <x:c r="M270" s="21">
        <x:v>45552</x:v>
      </x:c>
      <x:c r="N270" s="31">
        <x:v>5</x:v>
      </x:c>
      <x:c r="O270" s="31"/>
      <x:c r="P270" s="21">
        <x:v>45551</x:v>
      </x:c>
      <x:c r="Q270" s="31">
        <x:v>259</x:v>
      </x:c>
      <x:c r="R270" s="31"/>
      <x:c r="S270" s="31" t="str">
        <x:v>Zuhair Syed #13451734 1T</x:v>
      </x:c>
      <x:c r="T270" s="31" t="str" cm="1">
        <x:f t="array" ref="T270:U270">_xlfn.TEXTSPLIT(S270," #")</x:f>
        <x:v>Zuhair Syed</x:v>
      </x:c>
      <x:c r="U270" s="31" t="str">
        <x:v>13451734 1T</x:v>
      </x:c>
      <x:c r="V270" s="31" t="str">
        <x:f t="shared" si="79"/>
        <x:v>1T</x:v>
      </x:c>
      <x:c r="W270" s="31">
        <x:f t="shared" si="80"/>
        <x:v>13451734</x:v>
      </x:c>
      <x:c r="X270" s="31">
        <x:f t="shared" si="84"/>
        <x:v>0</x:v>
      </x:c>
      <x:c r="Y270" s="31"/>
      <x:c r="Z270" s="31"/>
      <x:c r="AA270" s="31"/>
      <x:c r="AB270" s="31"/>
      <x:c r="AC270" s="31" t="str">
        <x:f t="shared" si="74"/>
        <x:v>Zuhair</x:v>
      </x:c>
      <x:c r="AD270" s="31" t="str">
        <x:f t="shared" si="81"/>
        <x:v>Z</x:v>
      </x:c>
      <x:c r="AE270" s="31" t="str">
        <x:f t="shared" si="75"/>
        <x:v>Syed</x:v>
      </x:c>
      <x:c r="AF270" s="31" cm="1">
        <x:f t="array" ref="AF270">SUM(--(" "=MID(AE270,_xlfn.SEQUENCE(1,LEN(AE270)),1)))+2</x:f>
        <x:v>2</x:v>
      </x:c>
      <x:c r="AG270" s="31" cm="1">
        <x:f t="array" ref="AG270">SUM(--($AG$9=MID(AC270,_xlfn.SEQUENCE(1,LEN(AC270)),1)))</x:f>
        <x:v>1</x:v>
      </x:c>
      <x:c r="AH270" s="31"/>
      <x:c r="AI270" s="31"/>
      <x:c r="AJ270" s="31"/>
      <x:c r="AK270" s="31"/>
      <x:c r="AL270" s="31" t="b">
        <x:f t="shared" si="76"/>
        <x:v>1</x:v>
      </x:c>
      <x:c r="AM270" s="31" t="b">
        <x:f>_xlfn.XLOOKUP(G270,'Birthday Case Assumptions'!$I$6:$I$371,'Birthday Case Assumptions'!$J$6:$J$371)="Yes"</x:f>
        <x:v>1</x:v>
      </x:c>
      <x:c r="AN270" s="31" t="b">
        <x:f t="shared" si="82"/>
        <x:v>0</x:v>
      </x:c>
      <x:c r="AO270" s="31">
        <x:f t="shared" si="83"/>
        <x:v>0</x:v>
      </x:c>
      <x:c r="AP270" s="31"/>
      <x:c r="AQ270" s="31"/>
      <x:c r="AR270" s="31"/>
      <x:c r="AS270" s="31"/>
      <x:c r="AT270" s="31"/>
      <x:c r="AU270" s="21">
        <x:v>45551</x:v>
      </x:c>
      <x:c r="AV270" s="31" t="str">
        <x:v>Yes</x:v>
      </x:c>
      <x:c r="AW270" s="31" cm="1">
        <x:f t="array" ref="AW270">IFERROR(_xlfn.XLOOKUP(AU270,_xlfn.ANCHORARRAY($M$11),_xlfn.ANCHORARRAY($N$11)),0)</x:f>
        <x:v>3</x:v>
      </x:c>
      <x:c r="AX270" s="31"/>
      <x:c r="AY270" s="31"/>
      <x:c r="AZ270" s="31"/>
      <x:c r="BA270" s="31"/>
      <x:c r="BB270" s="31"/>
    </x:row>
    <x:row r="271" spans="2:54" x14ac:dyDescent="0.35">
      <x:c r="B271" s="21">
        <x:v>37285</x:v>
      </x:c>
      <x:c r="C271" s="31">
        <x:f t="shared" si="70"/>
        <x:v>29</x:v>
      </x:c>
      <x:c r="D271" s="31">
        <x:f t="shared" si="71"/>
        <x:v>1</x:v>
      </x:c>
      <x:c r="E271" s="31">
        <x:f t="shared" si="72"/>
        <x:v>2002</x:v>
      </x:c>
      <x:c r="F271" s="31">
        <x:f t="shared" si="73"/>
        <x:v>3</x:v>
      </x:c>
      <x:c r="G271" s="21">
        <x:f t="shared" si="77"/>
        <x:v>45320</x:v>
      </x:c>
      <x:c r="H271" s="32">
        <x:f t="shared" si="78"/>
        <x:v>8007</x:v>
      </x:c>
      <x:c r="L271" s="25"/>
      <x:c r="M271" s="21">
        <x:v>45553</x:v>
      </x:c>
      <x:c r="N271" s="31">
        <x:v>5</x:v>
      </x:c>
      <x:c r="O271" s="31"/>
      <x:c r="P271" s="21">
        <x:v>45552</x:v>
      </x:c>
      <x:c r="Q271" s="31">
        <x:v>260</x:v>
      </x:c>
      <x:c r="R271" s="31"/>
      <x:c r="S271" s="31" t="str">
        <x:v>Ma Liping #13451735 2T</x:v>
      </x:c>
      <x:c r="T271" s="31" t="str" cm="1">
        <x:f t="array" ref="T271:U271">_xlfn.TEXTSPLIT(S271," #")</x:f>
        <x:v>Ma Liping</x:v>
      </x:c>
      <x:c r="U271" s="31" t="str">
        <x:v>13451735 2T</x:v>
      </x:c>
      <x:c r="V271" s="31" t="str">
        <x:f t="shared" si="79"/>
        <x:v>2T</x:v>
      </x:c>
      <x:c r="W271" s="31">
        <x:f t="shared" si="80"/>
        <x:v>13451735</x:v>
      </x:c>
      <x:c r="X271" s="31">
        <x:f t="shared" si="84"/>
        <x:v>1</x:v>
      </x:c>
      <x:c r="Y271" s="31"/>
      <x:c r="Z271" s="31"/>
      <x:c r="AA271" s="31"/>
      <x:c r="AB271" s="31"/>
      <x:c r="AC271" s="31" t="str">
        <x:f t="shared" si="74"/>
        <x:v>Ma</x:v>
      </x:c>
      <x:c r="AD271" s="31" t="str">
        <x:f t="shared" si="81"/>
        <x:v>M</x:v>
      </x:c>
      <x:c r="AE271" s="31" t="str">
        <x:f t="shared" si="75"/>
        <x:v>Liping</x:v>
      </x:c>
      <x:c r="AF271" s="31" cm="1">
        <x:f t="array" ref="AF271">SUM(--(" "=MID(AE271,_xlfn.SEQUENCE(1,LEN(AE271)),1)))+2</x:f>
        <x:v>2</x:v>
      </x:c>
      <x:c r="AG271" s="31" cm="1">
        <x:f t="array" ref="AG271">SUM(--($AG$9=MID(AC271,_xlfn.SEQUENCE(1,LEN(AC271)),1)))</x:f>
        <x:v>1</x:v>
      </x:c>
      <x:c r="AH271" s="31"/>
      <x:c r="AI271" s="31"/>
      <x:c r="AJ271" s="31"/>
      <x:c r="AK271" s="31"/>
      <x:c r="AL271" s="31" t="b">
        <x:f t="shared" si="76"/>
        <x:v>1</x:v>
      </x:c>
      <x:c r="AM271" s="31" t="b">
        <x:f>_xlfn.XLOOKUP(G271,'Birthday Case Assumptions'!$I$6:$I$371,'Birthday Case Assumptions'!$J$6:$J$371)="Yes"</x:f>
        <x:v>1</x:v>
      </x:c>
      <x:c r="AN271" s="31" t="b">
        <x:f t="shared" si="82"/>
        <x:v>0</x:v>
      </x:c>
      <x:c r="AO271" s="31">
        <x:f t="shared" si="83"/>
        <x:v>0</x:v>
      </x:c>
      <x:c r="AP271" s="31"/>
      <x:c r="AQ271" s="31"/>
      <x:c r="AR271" s="31"/>
      <x:c r="AS271" s="31"/>
      <x:c r="AT271" s="31"/>
      <x:c r="AU271" s="21">
        <x:v>45552</x:v>
      </x:c>
      <x:c r="AV271" s="31" t="str">
        <x:v>Yes</x:v>
      </x:c>
      <x:c r="AW271" s="31" cm="1">
        <x:f t="array" ref="AW271">IFERROR(_xlfn.XLOOKUP(AU271,_xlfn.ANCHORARRAY($M$11),_xlfn.ANCHORARRAY($N$11)),0)</x:f>
        <x:v>5</x:v>
      </x:c>
      <x:c r="AX271" s="31"/>
      <x:c r="AY271" s="31"/>
      <x:c r="AZ271" s="31"/>
      <x:c r="BA271" s="31"/>
      <x:c r="BB271" s="31"/>
    </x:row>
    <x:row r="272" spans="2:54" x14ac:dyDescent="0.35">
      <x:c r="B272" s="21">
        <x:v>38033</x:v>
      </x:c>
      <x:c r="C272" s="31">
        <x:f t="shared" si="70"/>
        <x:v>16</x:v>
      </x:c>
      <x:c r="D272" s="31">
        <x:f t="shared" si="71"/>
        <x:v>2</x:v>
      </x:c>
      <x:c r="E272" s="31">
        <x:f t="shared" si="72"/>
        <x:v>2004</x:v>
      </x:c>
      <x:c r="F272" s="31">
        <x:f t="shared" si="73"/>
        <x:v>2</x:v>
      </x:c>
      <x:c r="G272" s="21">
        <x:f t="shared" si="77"/>
        <x:v>45338</x:v>
      </x:c>
      <x:c r="H272" s="32">
        <x:f t="shared" si="78"/>
        <x:v>7259</x:v>
      </x:c>
      <x:c r="L272" s="25"/>
      <x:c r="M272" s="21">
        <x:v>45554</x:v>
      </x:c>
      <x:c r="N272" s="31">
        <x:v>5</x:v>
      </x:c>
      <x:c r="O272" s="31"/>
      <x:c r="P272" s="21">
        <x:v>45553</x:v>
      </x:c>
      <x:c r="Q272" s="31">
        <x:v>261</x:v>
      </x:c>
      <x:c r="R272" s="31"/>
      <x:c r="S272" s="31" t="str">
        <x:v>Rana Mustafa Saleh #13451737 3W</x:v>
      </x:c>
      <x:c r="T272" s="31" t="str" cm="1">
        <x:f t="array" ref="T272:U272">_xlfn.TEXTSPLIT(S272," #")</x:f>
        <x:v>Rana Mustafa Saleh</x:v>
      </x:c>
      <x:c r="U272" s="31" t="str">
        <x:v>13451737 3W</x:v>
      </x:c>
      <x:c r="V272" s="31" t="str">
        <x:f t="shared" si="79"/>
        <x:v>3W</x:v>
      </x:c>
      <x:c r="W272" s="31">
        <x:f t="shared" si="80"/>
        <x:v>13451737</x:v>
      </x:c>
      <x:c r="X272" s="31">
        <x:f t="shared" si="84"/>
        <x:v>0</x:v>
      </x:c>
      <x:c r="Y272" s="31"/>
      <x:c r="Z272" s="31"/>
      <x:c r="AA272" s="31"/>
      <x:c r="AB272" s="31"/>
      <x:c r="AC272" s="31" t="str">
        <x:f t="shared" si="74"/>
        <x:v>Rana</x:v>
      </x:c>
      <x:c r="AD272" s="31" t="str">
        <x:f t="shared" si="81"/>
        <x:v>R</x:v>
      </x:c>
      <x:c r="AE272" s="31" t="str">
        <x:f t="shared" si="75"/>
        <x:v>Mustafa Saleh</x:v>
      </x:c>
      <x:c r="AF272" s="31" cm="1">
        <x:f t="array" ref="AF272">SUM(--(" "=MID(AE272,_xlfn.SEQUENCE(1,LEN(AE272)),1)))+2</x:f>
        <x:v>3</x:v>
      </x:c>
      <x:c r="AG272" s="31" cm="1">
        <x:f t="array" ref="AG272">SUM(--($AG$9=MID(AC272,_xlfn.SEQUENCE(1,LEN(AC272)),1)))</x:f>
        <x:v>2</x:v>
      </x:c>
      <x:c r="AH272" s="31"/>
      <x:c r="AI272" s="31"/>
      <x:c r="AJ272" s="31"/>
      <x:c r="AK272" s="31"/>
      <x:c r="AL272" s="31" t="b">
        <x:f t="shared" si="76"/>
        <x:v>0</x:v>
      </x:c>
      <x:c r="AM272" s="31" t="b">
        <x:f>_xlfn.XLOOKUP(G272,'Birthday Case Assumptions'!$I$6:$I$371,'Birthday Case Assumptions'!$J$6:$J$371)="Yes"</x:f>
        <x:v>1</x:v>
      </x:c>
      <x:c r="AN272" s="31" t="b">
        <x:f t="shared" si="82"/>
        <x:v>0</x:v>
      </x:c>
      <x:c r="AO272" s="31">
        <x:f t="shared" si="83"/>
        <x:v>0</x:v>
      </x:c>
      <x:c r="AP272" s="31"/>
      <x:c r="AQ272" s="31"/>
      <x:c r="AR272" s="31"/>
      <x:c r="AS272" s="31"/>
      <x:c r="AT272" s="31"/>
      <x:c r="AU272" s="21">
        <x:v>45553</x:v>
      </x:c>
      <x:c r="AV272" s="31" t="str">
        <x:v>Yes</x:v>
      </x:c>
      <x:c r="AW272" s="31" cm="1">
        <x:f t="array" ref="AW272">IFERROR(_xlfn.XLOOKUP(AU272,_xlfn.ANCHORARRAY($M$11),_xlfn.ANCHORARRAY($N$11)),0)</x:f>
        <x:v>5</x:v>
      </x:c>
      <x:c r="AX272" s="31"/>
      <x:c r="AY272" s="31"/>
      <x:c r="AZ272" s="31"/>
      <x:c r="BA272" s="31"/>
      <x:c r="BB272" s="31"/>
    </x:row>
    <x:row r="273" spans="2:54" x14ac:dyDescent="0.35">
      <x:c r="B273" s="21">
        <x:v>38483</x:v>
      </x:c>
      <x:c r="C273" s="31">
        <x:f t="shared" si="70"/>
        <x:v>11</x:v>
      </x:c>
      <x:c r="D273" s="31">
        <x:f t="shared" si="71"/>
        <x:v>5</x:v>
      </x:c>
      <x:c r="E273" s="31">
        <x:f t="shared" si="72"/>
        <x:v>2005</x:v>
      </x:c>
      <x:c r="F273" s="31">
        <x:f t="shared" si="73"/>
        <x:v>4</x:v>
      </x:c>
      <x:c r="G273" s="21">
        <x:f t="shared" si="77"/>
        <x:v>45423</x:v>
      </x:c>
      <x:c r="H273" s="32">
        <x:f t="shared" si="78"/>
        <x:v>6809</x:v>
      </x:c>
      <x:c r="L273" s="25"/>
      <x:c r="M273" s="21">
        <x:v>45555</x:v>
      </x:c>
      <x:c r="N273" s="31">
        <x:v>6</x:v>
      </x:c>
      <x:c r="O273" s="31"/>
      <x:c r="P273" s="21">
        <x:v>45554</x:v>
      </x:c>
      <x:c r="Q273" s="31">
        <x:v>262</x:v>
      </x:c>
      <x:c r="R273" s="31"/>
      <x:c r="S273" s="31" t="str">
        <x:v>Naji Abbasi #13451738 2W</x:v>
      </x:c>
      <x:c r="T273" s="31" t="str" cm="1">
        <x:f t="array" ref="T273:U273">_xlfn.TEXTSPLIT(S273," #")</x:f>
        <x:v>Naji Abbasi</x:v>
      </x:c>
      <x:c r="U273" s="31" t="str">
        <x:v>13451738 2W</x:v>
      </x:c>
      <x:c r="V273" s="31" t="str">
        <x:f t="shared" si="79"/>
        <x:v>2W</x:v>
      </x:c>
      <x:c r="W273" s="31">
        <x:f t="shared" si="80"/>
        <x:v>13451738</x:v>
      </x:c>
      <x:c r="X273" s="31">
        <x:f t="shared" si="84"/>
        <x:v>1</x:v>
      </x:c>
      <x:c r="Y273" s="31"/>
      <x:c r="Z273" s="31"/>
      <x:c r="AA273" s="31"/>
      <x:c r="AB273" s="31"/>
      <x:c r="AC273" s="31" t="str">
        <x:f t="shared" si="74"/>
        <x:v>Naji</x:v>
      </x:c>
      <x:c r="AD273" s="31" t="str">
        <x:f t="shared" si="81"/>
        <x:v>N</x:v>
      </x:c>
      <x:c r="AE273" s="31" t="str">
        <x:f t="shared" si="75"/>
        <x:v>Abbasi</x:v>
      </x:c>
      <x:c r="AF273" s="31" cm="1">
        <x:f t="array" ref="AF273">SUM(--(" "=MID(AE273,_xlfn.SEQUENCE(1,LEN(AE273)),1)))+2</x:f>
        <x:v>2</x:v>
      </x:c>
      <x:c r="AG273" s="31" cm="1">
        <x:f t="array" ref="AG273">SUM(--($AG$9=MID(AC273,_xlfn.SEQUENCE(1,LEN(AC273)),1)))</x:f>
        <x:v>1</x:v>
      </x:c>
      <x:c r="AH273" s="31"/>
      <x:c r="AI273" s="31"/>
      <x:c r="AJ273" s="31"/>
      <x:c r="AK273" s="31"/>
      <x:c r="AL273" s="31" t="b">
        <x:f t="shared" si="76"/>
        <x:v>0</x:v>
      </x:c>
      <x:c r="AM273" s="31" t="b">
        <x:f>_xlfn.XLOOKUP(G273,'Birthday Case Assumptions'!$I$6:$I$371,'Birthday Case Assumptions'!$J$6:$J$371)="Yes"</x:f>
        <x:v>0</x:v>
      </x:c>
      <x:c r="AN273" s="31" t="b">
        <x:f t="shared" si="82"/>
        <x:v>0</x:v>
      </x:c>
      <x:c r="AO273" s="31">
        <x:f t="shared" si="83"/>
        <x:v>0</x:v>
      </x:c>
      <x:c r="AP273" s="31"/>
      <x:c r="AQ273" s="31"/>
      <x:c r="AR273" s="31"/>
      <x:c r="AS273" s="31"/>
      <x:c r="AT273" s="31"/>
      <x:c r="AU273" s="21">
        <x:v>45554</x:v>
      </x:c>
      <x:c r="AV273" s="31" t="str">
        <x:v>Yes</x:v>
      </x:c>
      <x:c r="AW273" s="31" cm="1">
        <x:f t="array" ref="AW273">IFERROR(_xlfn.XLOOKUP(AU273,_xlfn.ANCHORARRAY($M$11),_xlfn.ANCHORARRAY($N$11)),0)</x:f>
        <x:v>5</x:v>
      </x:c>
      <x:c r="AX273" s="31"/>
      <x:c r="AY273" s="31"/>
      <x:c r="AZ273" s="31"/>
      <x:c r="BA273" s="31"/>
      <x:c r="BB273" s="31"/>
    </x:row>
    <x:row r="274" spans="2:54" x14ac:dyDescent="0.35">
      <x:c r="B274" s="21">
        <x:v>37692</x:v>
      </x:c>
      <x:c r="C274" s="31">
        <x:f t="shared" si="70"/>
        <x:v>12</x:v>
      </x:c>
      <x:c r="D274" s="31">
        <x:f t="shared" si="71"/>
        <x:v>3</x:v>
      </x:c>
      <x:c r="E274" s="31">
        <x:f t="shared" si="72"/>
        <x:v>2003</x:v>
      </x:c>
      <x:c r="F274" s="31">
        <x:f t="shared" si="73"/>
        <x:v>4</x:v>
      </x:c>
      <x:c r="G274" s="21">
        <x:f t="shared" si="77"/>
        <x:v>45363</x:v>
      </x:c>
      <x:c r="H274" s="32">
        <x:f t="shared" si="78"/>
        <x:v>7600</x:v>
      </x:c>
      <x:c r="L274" s="25"/>
      <x:c r="M274" s="21">
        <x:v>45556</x:v>
      </x:c>
      <x:c r="N274" s="31">
        <x:v>3</x:v>
      </x:c>
      <x:c r="O274" s="31"/>
      <x:c r="P274" s="21">
        <x:v>45555</x:v>
      </x:c>
      <x:c r="Q274" s="31">
        <x:v>263</x:v>
      </x:c>
      <x:c r="R274" s="31"/>
      <x:c r="S274" s="31" t="str">
        <x:v>Keith Hughes #13451741 4W</x:v>
      </x:c>
      <x:c r="T274" s="31" t="str" cm="1">
        <x:f t="array" ref="T274:U274">_xlfn.TEXTSPLIT(S274," #")</x:f>
        <x:v>Keith Hughes</x:v>
      </x:c>
      <x:c r="U274" s="31" t="str">
        <x:v>13451741 4W</x:v>
      </x:c>
      <x:c r="V274" s="31" t="str">
        <x:f t="shared" si="79"/>
        <x:v>4W</x:v>
      </x:c>
      <x:c r="W274" s="31">
        <x:f t="shared" si="80"/>
        <x:v>13451741</x:v>
      </x:c>
      <x:c r="X274" s="31">
        <x:f t="shared" si="84"/>
        <x:v>0</x:v>
      </x:c>
      <x:c r="Y274" s="31"/>
      <x:c r="Z274" s="31"/>
      <x:c r="AA274" s="31"/>
      <x:c r="AB274" s="31"/>
      <x:c r="AC274" s="31" t="str">
        <x:f t="shared" si="74"/>
        <x:v>Keith</x:v>
      </x:c>
      <x:c r="AD274" s="31" t="str">
        <x:f t="shared" si="81"/>
        <x:v>K</x:v>
      </x:c>
      <x:c r="AE274" s="31" t="str">
        <x:f t="shared" si="75"/>
        <x:v>Hughes</x:v>
      </x:c>
      <x:c r="AF274" s="31" cm="1">
        <x:f t="array" ref="AF274">SUM(--(" "=MID(AE274,_xlfn.SEQUENCE(1,LEN(AE274)),1)))+2</x:f>
        <x:v>2</x:v>
      </x:c>
      <x:c r="AG274" s="31" cm="1">
        <x:f t="array" ref="AG274">SUM(--($AG$9=MID(AC274,_xlfn.SEQUENCE(1,LEN(AC274)),1)))</x:f>
        <x:v>0</x:v>
      </x:c>
      <x:c r="AH274" s="31"/>
      <x:c r="AI274" s="31"/>
      <x:c r="AJ274" s="31"/>
      <x:c r="AK274" s="31"/>
      <x:c r="AL274" s="31" t="b">
        <x:f t="shared" si="76"/>
        <x:v>0</x:v>
      </x:c>
      <x:c r="AM274" s="31" t="b">
        <x:f>_xlfn.XLOOKUP(G274,'Birthday Case Assumptions'!$I$6:$I$371,'Birthday Case Assumptions'!$J$6:$J$371)="Yes"</x:f>
        <x:v>0</x:v>
      </x:c>
      <x:c r="AN274" s="31" t="b">
        <x:f t="shared" si="82"/>
        <x:v>0</x:v>
      </x:c>
      <x:c r="AO274" s="31">
        <x:f t="shared" si="83"/>
        <x:v>0</x:v>
      </x:c>
      <x:c r="AP274" s="31"/>
      <x:c r="AQ274" s="31"/>
      <x:c r="AR274" s="31"/>
      <x:c r="AS274" s="31"/>
      <x:c r="AT274" s="31"/>
      <x:c r="AU274" s="21">
        <x:v>45555</x:v>
      </x:c>
      <x:c r="AV274" s="31" t="str">
        <x:v>Yes</x:v>
      </x:c>
      <x:c r="AW274" s="31" cm="1">
        <x:f t="array" ref="AW274">IFERROR(_xlfn.XLOOKUP(AU274,_xlfn.ANCHORARRAY($M$11),_xlfn.ANCHORARRAY($N$11)),0)</x:f>
        <x:v>6</x:v>
      </x:c>
      <x:c r="AX274" s="31"/>
      <x:c r="AY274" s="31"/>
      <x:c r="AZ274" s="31"/>
      <x:c r="BA274" s="31"/>
      <x:c r="BB274" s="31"/>
    </x:row>
    <x:row r="275" spans="2:54" x14ac:dyDescent="0.35">
      <x:c r="B275" s="21">
        <x:v>38056</x:v>
      </x:c>
      <x:c r="C275" s="31">
        <x:f t="shared" si="70"/>
        <x:v>10</x:v>
      </x:c>
      <x:c r="D275" s="31">
        <x:f t="shared" si="71"/>
        <x:v>3</x:v>
      </x:c>
      <x:c r="E275" s="31">
        <x:f t="shared" si="72"/>
        <x:v>2004</x:v>
      </x:c>
      <x:c r="F275" s="31">
        <x:f t="shared" si="73"/>
        <x:v>4</x:v>
      </x:c>
      <x:c r="G275" s="21">
        <x:f t="shared" si="77"/>
        <x:v>45361</x:v>
      </x:c>
      <x:c r="H275" s="32">
        <x:f t="shared" si="78"/>
        <x:v>7236</x:v>
      </x:c>
      <x:c r="L275" s="25"/>
      <x:c r="M275" s="21">
        <x:v>45557</x:v>
      </x:c>
      <x:c r="N275" s="31">
        <x:v>2</x:v>
      </x:c>
      <x:c r="O275" s="31"/>
      <x:c r="P275" s="21">
        <x:v>45556</x:v>
      </x:c>
      <x:c r="Q275" s="31">
        <x:v>264</x:v>
      </x:c>
      <x:c r="R275" s="31"/>
      <x:c r="S275" s="31" t="str">
        <x:v>Betty Long #13451742 2W</x:v>
      </x:c>
      <x:c r="T275" s="31" t="str" cm="1">
        <x:f t="array" ref="T275:U275">_xlfn.TEXTSPLIT(S275," #")</x:f>
        <x:v>Betty Long</x:v>
      </x:c>
      <x:c r="U275" s="31" t="str">
        <x:v>13451742 2W</x:v>
      </x:c>
      <x:c r="V275" s="31" t="str">
        <x:f t="shared" si="79"/>
        <x:v>2W</x:v>
      </x:c>
      <x:c r="W275" s="31">
        <x:f t="shared" si="80"/>
        <x:v>13451742</x:v>
      </x:c>
      <x:c r="X275" s="31">
        <x:f t="shared" si="84"/>
        <x:v>1</x:v>
      </x:c>
      <x:c r="Y275" s="31"/>
      <x:c r="Z275" s="31"/>
      <x:c r="AA275" s="31"/>
      <x:c r="AB275" s="31"/>
      <x:c r="AC275" s="31" t="str">
        <x:f t="shared" si="74"/>
        <x:v>Betty</x:v>
      </x:c>
      <x:c r="AD275" s="31" t="str">
        <x:f t="shared" si="81"/>
        <x:v>B</x:v>
      </x:c>
      <x:c r="AE275" s="31" t="str">
        <x:f t="shared" si="75"/>
        <x:v>Long</x:v>
      </x:c>
      <x:c r="AF275" s="31" cm="1">
        <x:f t="array" ref="AF275">SUM(--(" "=MID(AE275,_xlfn.SEQUENCE(1,LEN(AE275)),1)))+2</x:f>
        <x:v>2</x:v>
      </x:c>
      <x:c r="AG275" s="31" cm="1">
        <x:f t="array" ref="AG275">SUM(--($AG$9=MID(AC275,_xlfn.SEQUENCE(1,LEN(AC275)),1)))</x:f>
        <x:v>0</x:v>
      </x:c>
      <x:c r="AH275" s="31"/>
      <x:c r="AI275" s="31"/>
      <x:c r="AJ275" s="31"/>
      <x:c r="AK275" s="31"/>
      <x:c r="AL275" s="31" t="b">
        <x:f t="shared" si="76"/>
        <x:v>0</x:v>
      </x:c>
      <x:c r="AM275" s="31" t="b">
        <x:f>_xlfn.XLOOKUP(G275,'Birthday Case Assumptions'!$I$6:$I$371,'Birthday Case Assumptions'!$J$6:$J$371)="Yes"</x:f>
        <x:v>0</x:v>
      </x:c>
      <x:c r="AN275" s="31" t="b">
        <x:f t="shared" si="82"/>
        <x:v>0</x:v>
      </x:c>
      <x:c r="AO275" s="31">
        <x:f t="shared" si="83"/>
        <x:v>0</x:v>
      </x:c>
      <x:c r="AP275" s="31"/>
      <x:c r="AQ275" s="31"/>
      <x:c r="AR275" s="31"/>
      <x:c r="AS275" s="31"/>
      <x:c r="AT275" s="31"/>
      <x:c r="AU275" s="21">
        <x:v>45556</x:v>
      </x:c>
      <x:c r="AV275" s="31" t="str">
        <x:v>No</x:v>
      </x:c>
      <x:c r="AW275" s="31" cm="1">
        <x:f t="array" ref="AW275">IFERROR(_xlfn.XLOOKUP(AU275,_xlfn.ANCHORARRAY($M$11),_xlfn.ANCHORARRAY($N$11)),0)</x:f>
        <x:v>3</x:v>
      </x:c>
      <x:c r="AX275" s="31"/>
      <x:c r="AY275" s="31"/>
      <x:c r="AZ275" s="31"/>
      <x:c r="BA275" s="31"/>
      <x:c r="BB275" s="31"/>
    </x:row>
    <x:row r="276" spans="2:54" x14ac:dyDescent="0.35">
      <x:c r="B276" s="21">
        <x:v>37343</x:v>
      </x:c>
      <x:c r="C276" s="31">
        <x:f t="shared" si="70"/>
        <x:v>28</x:v>
      </x:c>
      <x:c r="D276" s="31">
        <x:f t="shared" si="71"/>
        <x:v>3</x:v>
      </x:c>
      <x:c r="E276" s="31">
        <x:f t="shared" si="72"/>
        <x:v>2002</x:v>
      </x:c>
      <x:c r="F276" s="31">
        <x:f t="shared" si="73"/>
        <x:v>5</x:v>
      </x:c>
      <x:c r="G276" s="21">
        <x:f t="shared" si="77"/>
        <x:v>45379</x:v>
      </x:c>
      <x:c r="H276" s="32">
        <x:f t="shared" si="78"/>
        <x:v>7949</x:v>
      </x:c>
      <x:c r="L276" s="25"/>
      <x:c r="M276" s="21">
        <x:v>45558</x:v>
      </x:c>
      <x:c r="N276" s="31">
        <x:v>5</x:v>
      </x:c>
      <x:c r="O276" s="31"/>
      <x:c r="P276" s="21">
        <x:v>45557</x:v>
      </x:c>
      <x:c r="Q276" s="31">
        <x:v>265</x:v>
      </x:c>
      <x:c r="R276" s="31"/>
      <x:c r="S276" s="31" t="str">
        <x:v>Imam Alamri #13451743 1R</x:v>
      </x:c>
      <x:c r="T276" s="31" t="str" cm="1">
        <x:f t="array" ref="T276:U276">_xlfn.TEXTSPLIT(S276," #")</x:f>
        <x:v>Imam Alamri</x:v>
      </x:c>
      <x:c r="U276" s="31" t="str">
        <x:v>13451743 1R</x:v>
      </x:c>
      <x:c r="V276" s="31" t="str">
        <x:f t="shared" si="79"/>
        <x:v>1R</x:v>
      </x:c>
      <x:c r="W276" s="31">
        <x:f t="shared" si="80"/>
        <x:v>13451743</x:v>
      </x:c>
      <x:c r="X276" s="31">
        <x:f t="shared" si="84"/>
        <x:v>2</x:v>
      </x:c>
      <x:c r="Y276" s="31"/>
      <x:c r="Z276" s="31"/>
      <x:c r="AA276" s="31"/>
      <x:c r="AB276" s="31"/>
      <x:c r="AC276" s="31" t="str">
        <x:f t="shared" si="74"/>
        <x:v>Imam</x:v>
      </x:c>
      <x:c r="AD276" s="31" t="str">
        <x:f t="shared" si="81"/>
        <x:v>I</x:v>
      </x:c>
      <x:c r="AE276" s="31" t="str">
        <x:f t="shared" si="75"/>
        <x:v>Alamri</x:v>
      </x:c>
      <x:c r="AF276" s="31" cm="1">
        <x:f t="array" ref="AF276">SUM(--(" "=MID(AE276,_xlfn.SEQUENCE(1,LEN(AE276)),1)))+2</x:f>
        <x:v>2</x:v>
      </x:c>
      <x:c r="AG276" s="31" cm="1">
        <x:f t="array" ref="AG276">SUM(--($AG$9=MID(AC276,_xlfn.SEQUENCE(1,LEN(AC276)),1)))</x:f>
        <x:v>1</x:v>
      </x:c>
      <x:c r="AH276" s="31"/>
      <x:c r="AI276" s="31"/>
      <x:c r="AJ276" s="31"/>
      <x:c r="AK276" s="31"/>
      <x:c r="AL276" s="31" t="b">
        <x:f t="shared" si="76"/>
        <x:v>0</x:v>
      </x:c>
      <x:c r="AM276" s="31" t="b">
        <x:f>_xlfn.XLOOKUP(G276,'Birthday Case Assumptions'!$I$6:$I$371,'Birthday Case Assumptions'!$J$6:$J$371)="Yes"</x:f>
        <x:v>1</x:v>
      </x:c>
      <x:c r="AN276" s="31" t="b">
        <x:f t="shared" si="82"/>
        <x:v>0</x:v>
      </x:c>
      <x:c r="AO276" s="31">
        <x:f t="shared" si="83"/>
        <x:v>0</x:v>
      </x:c>
      <x:c r="AP276" s="31"/>
      <x:c r="AQ276" s="31"/>
      <x:c r="AR276" s="31"/>
      <x:c r="AS276" s="31"/>
      <x:c r="AT276" s="31"/>
      <x:c r="AU276" s="21">
        <x:v>45557</x:v>
      </x:c>
      <x:c r="AV276" s="31" t="str">
        <x:v>No</x:v>
      </x:c>
      <x:c r="AW276" s="31" cm="1">
        <x:f t="array" ref="AW276">IFERROR(_xlfn.XLOOKUP(AU276,_xlfn.ANCHORARRAY($M$11),_xlfn.ANCHORARRAY($N$11)),0)</x:f>
        <x:v>2</x:v>
      </x:c>
      <x:c r="AX276" s="31"/>
      <x:c r="AY276" s="31"/>
      <x:c r="AZ276" s="31"/>
      <x:c r="BA276" s="31"/>
      <x:c r="BB276" s="31"/>
    </x:row>
    <x:row r="277" spans="2:54" x14ac:dyDescent="0.35">
      <x:c r="B277" s="21">
        <x:v>37627</x:v>
      </x:c>
      <x:c r="C277" s="31">
        <x:f t="shared" si="70"/>
        <x:v>6</x:v>
      </x:c>
      <x:c r="D277" s="31">
        <x:f t="shared" si="71"/>
        <x:v>1</x:v>
      </x:c>
      <x:c r="E277" s="31">
        <x:f t="shared" si="72"/>
        <x:v>2003</x:v>
      </x:c>
      <x:c r="F277" s="31">
        <x:f t="shared" si="73"/>
        <x:v>2</x:v>
      </x:c>
      <x:c r="G277" s="21">
        <x:f t="shared" si="77"/>
        <x:v>45297</x:v>
      </x:c>
      <x:c r="H277" s="32">
        <x:f t="shared" si="78"/>
        <x:v>7665</x:v>
      </x:c>
      <x:c r="L277" s="25"/>
      <x:c r="M277" s="21">
        <x:v>45559</x:v>
      </x:c>
      <x:c r="N277" s="31">
        <x:v>6</x:v>
      </x:c>
      <x:c r="O277" s="31"/>
      <x:c r="P277" s="21">
        <x:v>45558</x:v>
      </x:c>
      <x:c r="Q277" s="31">
        <x:v>266</x:v>
      </x:c>
      <x:c r="R277" s="31"/>
      <x:c r="S277" s="31" t="str">
        <x:v>Jordan Nelson #13451745 3M</x:v>
      </x:c>
      <x:c r="T277" s="31" t="str" cm="1">
        <x:f t="array" ref="T277:U277">_xlfn.TEXTSPLIT(S277," #")</x:f>
        <x:v>Jordan Nelson</x:v>
      </x:c>
      <x:c r="U277" s="31" t="str">
        <x:v>13451745 3M</x:v>
      </x:c>
      <x:c r="V277" s="31" t="str">
        <x:f t="shared" si="79"/>
        <x:v>3M</x:v>
      </x:c>
      <x:c r="W277" s="31">
        <x:f t="shared" si="80"/>
        <x:v>13451745</x:v>
      </x:c>
      <x:c r="X277" s="31">
        <x:f t="shared" si="84"/>
        <x:v>0</x:v>
      </x:c>
      <x:c r="Y277" s="31"/>
      <x:c r="Z277" s="31"/>
      <x:c r="AA277" s="31"/>
      <x:c r="AB277" s="31"/>
      <x:c r="AC277" s="31" t="str">
        <x:f t="shared" si="74"/>
        <x:v>Jordan</x:v>
      </x:c>
      <x:c r="AD277" s="31" t="str">
        <x:f t="shared" si="81"/>
        <x:v>J</x:v>
      </x:c>
      <x:c r="AE277" s="31" t="str">
        <x:f t="shared" si="75"/>
        <x:v>Nelson</x:v>
      </x:c>
      <x:c r="AF277" s="31" cm="1">
        <x:f t="array" ref="AF277">SUM(--(" "=MID(AE277,_xlfn.SEQUENCE(1,LEN(AE277)),1)))+2</x:f>
        <x:v>2</x:v>
      </x:c>
      <x:c r="AG277" s="31" cm="1">
        <x:f t="array" ref="AG277">SUM(--($AG$9=MID(AC277,_xlfn.SEQUENCE(1,LEN(AC277)),1)))</x:f>
        <x:v>1</x:v>
      </x:c>
      <x:c r="AH277" s="31"/>
      <x:c r="AI277" s="31"/>
      <x:c r="AJ277" s="31"/>
      <x:c r="AK277" s="31"/>
      <x:c r="AL277" s="31" t="b">
        <x:f t="shared" si="76"/>
        <x:v>0</x:v>
      </x:c>
      <x:c r="AM277" s="31" t="b">
        <x:f>_xlfn.XLOOKUP(G277,'Birthday Case Assumptions'!$I$6:$I$371,'Birthday Case Assumptions'!$J$6:$J$371)="Yes"</x:f>
        <x:v>0</x:v>
      </x:c>
      <x:c r="AN277" s="31" t="b">
        <x:f t="shared" si="82"/>
        <x:v>0</x:v>
      </x:c>
      <x:c r="AO277" s="31">
        <x:f t="shared" si="83"/>
        <x:v>0</x:v>
      </x:c>
      <x:c r="AP277" s="31"/>
      <x:c r="AQ277" s="31"/>
      <x:c r="AR277" s="31"/>
      <x:c r="AS277" s="31"/>
      <x:c r="AT277" s="31"/>
      <x:c r="AU277" s="21">
        <x:v>45558</x:v>
      </x:c>
      <x:c r="AV277" s="31" t="str">
        <x:v>Yes</x:v>
      </x:c>
      <x:c r="AW277" s="31" cm="1">
        <x:f t="array" ref="AW277">IFERROR(_xlfn.XLOOKUP(AU277,_xlfn.ANCHORARRAY($M$11),_xlfn.ANCHORARRAY($N$11)),0)</x:f>
        <x:v>5</x:v>
      </x:c>
      <x:c r="AX277" s="31"/>
      <x:c r="AY277" s="31"/>
      <x:c r="AZ277" s="31"/>
      <x:c r="BA277" s="31"/>
      <x:c r="BB277" s="31"/>
    </x:row>
    <x:row r="278" spans="2:54" x14ac:dyDescent="0.35">
      <x:c r="B278" s="21">
        <x:v>37707</x:v>
      </x:c>
      <x:c r="C278" s="31">
        <x:f t="shared" si="70"/>
        <x:v>27</x:v>
      </x:c>
      <x:c r="D278" s="31">
        <x:f t="shared" si="71"/>
        <x:v>3</x:v>
      </x:c>
      <x:c r="E278" s="31">
        <x:f t="shared" si="72"/>
        <x:v>2003</x:v>
      </x:c>
      <x:c r="F278" s="31">
        <x:f t="shared" si="73"/>
        <x:v>5</x:v>
      </x:c>
      <x:c r="G278" s="21">
        <x:f t="shared" si="77"/>
        <x:v>45378</x:v>
      </x:c>
      <x:c r="H278" s="32">
        <x:f t="shared" si="78"/>
        <x:v>7585</x:v>
      </x:c>
      <x:c r="L278" s="25"/>
      <x:c r="M278" s="21">
        <x:v>45560</x:v>
      </x:c>
      <x:c r="N278" s="31">
        <x:v>5</x:v>
      </x:c>
      <x:c r="O278" s="31"/>
      <x:c r="P278" s="21">
        <x:v>45559</x:v>
      </x:c>
      <x:c r="Q278" s="31">
        <x:v>267</x:v>
      </x:c>
      <x:c r="R278" s="31"/>
      <x:c r="S278" s="31" t="str">
        <x:v>Jacob Kelly #13451748 1T</x:v>
      </x:c>
      <x:c r="T278" s="31" t="str" cm="1">
        <x:f t="array" ref="T278:U278">_xlfn.TEXTSPLIT(S278," #")</x:f>
        <x:v>Jacob Kelly</x:v>
      </x:c>
      <x:c r="U278" s="31" t="str">
        <x:v>13451748 1T</x:v>
      </x:c>
      <x:c r="V278" s="31" t="str">
        <x:f t="shared" si="79"/>
        <x:v>1T</x:v>
      </x:c>
      <x:c r="W278" s="31">
        <x:f t="shared" si="80"/>
        <x:v>13451748</x:v>
      </x:c>
      <x:c r="X278" s="31">
        <x:f t="shared" si="84"/>
        <x:v>0</x:v>
      </x:c>
      <x:c r="Y278" s="31"/>
      <x:c r="Z278" s="31"/>
      <x:c r="AA278" s="31"/>
      <x:c r="AB278" s="31"/>
      <x:c r="AC278" s="31" t="str">
        <x:f t="shared" si="74"/>
        <x:v>Jacob</x:v>
      </x:c>
      <x:c r="AD278" s="31" t="str">
        <x:f t="shared" si="81"/>
        <x:v>J</x:v>
      </x:c>
      <x:c r="AE278" s="31" t="str">
        <x:f t="shared" si="75"/>
        <x:v>Kelly</x:v>
      </x:c>
      <x:c r="AF278" s="31" cm="1">
        <x:f t="array" ref="AF278">SUM(--(" "=MID(AE278,_xlfn.SEQUENCE(1,LEN(AE278)),1)))+2</x:f>
        <x:v>2</x:v>
      </x:c>
      <x:c r="AG278" s="31" cm="1">
        <x:f t="array" ref="AG278">SUM(--($AG$9=MID(AC278,_xlfn.SEQUENCE(1,LEN(AC278)),1)))</x:f>
        <x:v>1</x:v>
      </x:c>
      <x:c r="AH278" s="31"/>
      <x:c r="AI278" s="31"/>
      <x:c r="AJ278" s="31"/>
      <x:c r="AK278" s="31"/>
      <x:c r="AL278" s="31" t="b">
        <x:f t="shared" si="76"/>
        <x:v>0</x:v>
      </x:c>
      <x:c r="AM278" s="31" t="b">
        <x:f>_xlfn.XLOOKUP(G278,'Birthday Case Assumptions'!$I$6:$I$371,'Birthday Case Assumptions'!$J$6:$J$371)="Yes"</x:f>
        <x:v>1</x:v>
      </x:c>
      <x:c r="AN278" s="31" t="b">
        <x:f t="shared" si="82"/>
        <x:v>0</x:v>
      </x:c>
      <x:c r="AO278" s="31">
        <x:f t="shared" si="83"/>
        <x:v>0</x:v>
      </x:c>
      <x:c r="AP278" s="31"/>
      <x:c r="AQ278" s="31"/>
      <x:c r="AR278" s="31"/>
      <x:c r="AS278" s="31"/>
      <x:c r="AT278" s="31"/>
      <x:c r="AU278" s="21">
        <x:v>45559</x:v>
      </x:c>
      <x:c r="AV278" s="31" t="str">
        <x:v>Yes</x:v>
      </x:c>
      <x:c r="AW278" s="31" cm="1">
        <x:f t="array" ref="AW278">IFERROR(_xlfn.XLOOKUP(AU278,_xlfn.ANCHORARRAY($M$11),_xlfn.ANCHORARRAY($N$11)),0)</x:f>
        <x:v>6</x:v>
      </x:c>
      <x:c r="AX278" s="31"/>
      <x:c r="AY278" s="31"/>
      <x:c r="AZ278" s="31"/>
      <x:c r="BA278" s="31"/>
      <x:c r="BB278" s="31"/>
    </x:row>
    <x:row r="279" spans="2:54" x14ac:dyDescent="0.35">
      <x:c r="B279" s="21">
        <x:v>38266</x:v>
      </x:c>
      <x:c r="C279" s="31">
        <x:f t="shared" si="70"/>
        <x:v>6</x:v>
      </x:c>
      <x:c r="D279" s="31">
        <x:f t="shared" si="71"/>
        <x:v>10</x:v>
      </x:c>
      <x:c r="E279" s="31">
        <x:f t="shared" si="72"/>
        <x:v>2004</x:v>
      </x:c>
      <x:c r="F279" s="31">
        <x:f t="shared" si="73"/>
        <x:v>4</x:v>
      </x:c>
      <x:c r="G279" s="21">
        <x:f t="shared" si="77"/>
        <x:v>45571</x:v>
      </x:c>
      <x:c r="H279" s="32">
        <x:f t="shared" si="78"/>
        <x:v>7026</x:v>
      </x:c>
      <x:c r="L279" s="25"/>
      <x:c r="M279" s="21">
        <x:v>45561</x:v>
      </x:c>
      <x:c r="N279" s="31">
        <x:v>7</x:v>
      </x:c>
      <x:c r="O279" s="31"/>
      <x:c r="P279" s="21">
        <x:v>45560</x:v>
      </x:c>
      <x:c r="Q279" s="31">
        <x:v>268</x:v>
      </x:c>
      <x:c r="R279" s="31"/>
      <x:c r="S279" s="31" t="str">
        <x:v>Ramy Taha #13451750 3M</x:v>
      </x:c>
      <x:c r="T279" s="31" t="str" cm="1">
        <x:f t="array" ref="T279:U279">_xlfn.TEXTSPLIT(S279," #")</x:f>
        <x:v>Ramy Taha</x:v>
      </x:c>
      <x:c r="U279" s="31" t="str">
        <x:v>13451750 3M</x:v>
      </x:c>
      <x:c r="V279" s="31" t="str">
        <x:f t="shared" si="79"/>
        <x:v>3M</x:v>
      </x:c>
      <x:c r="W279" s="31">
        <x:f t="shared" si="80"/>
        <x:v>13451750</x:v>
      </x:c>
      <x:c r="X279" s="31">
        <x:f t="shared" si="84"/>
        <x:v>0</x:v>
      </x:c>
      <x:c r="Y279" s="31"/>
      <x:c r="Z279" s="31"/>
      <x:c r="AA279" s="31"/>
      <x:c r="AB279" s="31"/>
      <x:c r="AC279" s="31" t="str">
        <x:f t="shared" si="74"/>
        <x:v>Ramy</x:v>
      </x:c>
      <x:c r="AD279" s="31" t="str">
        <x:f t="shared" si="81"/>
        <x:v>R</x:v>
      </x:c>
      <x:c r="AE279" s="31" t="str">
        <x:f t="shared" si="75"/>
        <x:v>Taha</x:v>
      </x:c>
      <x:c r="AF279" s="31" cm="1">
        <x:f t="array" ref="AF279">SUM(--(" "=MID(AE279,_xlfn.SEQUENCE(1,LEN(AE279)),1)))+2</x:f>
        <x:v>2</x:v>
      </x:c>
      <x:c r="AG279" s="31" cm="1">
        <x:f t="array" ref="AG279">SUM(--($AG$9=MID(AC279,_xlfn.SEQUENCE(1,LEN(AC279)),1)))</x:f>
        <x:v>1</x:v>
      </x:c>
      <x:c r="AH279" s="31"/>
      <x:c r="AI279" s="31"/>
      <x:c r="AJ279" s="31"/>
      <x:c r="AK279" s="31"/>
      <x:c r="AL279" s="31" t="b">
        <x:f t="shared" si="76"/>
        <x:v>0</x:v>
      </x:c>
      <x:c r="AM279" s="31" t="b">
        <x:f>_xlfn.XLOOKUP(G279,'Birthday Case Assumptions'!$I$6:$I$371,'Birthday Case Assumptions'!$J$6:$J$371)="Yes"</x:f>
        <x:v>0</x:v>
      </x:c>
      <x:c r="AN279" s="31" t="b">
        <x:f t="shared" si="82"/>
        <x:v>0</x:v>
      </x:c>
      <x:c r="AO279" s="31">
        <x:f t="shared" si="83"/>
        <x:v>0</x:v>
      </x:c>
      <x:c r="AP279" s="31"/>
      <x:c r="AQ279" s="31"/>
      <x:c r="AR279" s="31"/>
      <x:c r="AS279" s="31"/>
      <x:c r="AT279" s="31"/>
      <x:c r="AU279" s="21">
        <x:v>45560</x:v>
      </x:c>
      <x:c r="AV279" s="31" t="str">
        <x:v>Yes</x:v>
      </x:c>
      <x:c r="AW279" s="31" cm="1">
        <x:f t="array" ref="AW279">IFERROR(_xlfn.XLOOKUP(AU279,_xlfn.ANCHORARRAY($M$11),_xlfn.ANCHORARRAY($N$11)),0)</x:f>
        <x:v>5</x:v>
      </x:c>
      <x:c r="AX279" s="31"/>
      <x:c r="AY279" s="31"/>
      <x:c r="AZ279" s="31"/>
      <x:c r="BA279" s="31"/>
      <x:c r="BB279" s="31"/>
    </x:row>
    <x:row r="280" spans="2:54" x14ac:dyDescent="0.35">
      <x:c r="B280" s="21">
        <x:v>37400</x:v>
      </x:c>
      <x:c r="C280" s="31">
        <x:f t="shared" si="70"/>
        <x:v>24</x:v>
      </x:c>
      <x:c r="D280" s="31">
        <x:f t="shared" si="71"/>
        <x:v>5</x:v>
      </x:c>
      <x:c r="E280" s="31">
        <x:f t="shared" si="72"/>
        <x:v>2002</x:v>
      </x:c>
      <x:c r="F280" s="31">
        <x:f t="shared" si="73"/>
        <x:v>6</x:v>
      </x:c>
      <x:c r="G280" s="21">
        <x:f t="shared" si="77"/>
        <x:v>45436</x:v>
      </x:c>
      <x:c r="H280" s="32">
        <x:f t="shared" si="78"/>
        <x:v>7892</x:v>
      </x:c>
      <x:c r="L280" s="25"/>
      <x:c r="M280" s="21">
        <x:v>45562</x:v>
      </x:c>
      <x:c r="N280" s="31">
        <x:v>4</x:v>
      </x:c>
      <x:c r="O280" s="31"/>
      <x:c r="P280" s="21">
        <x:v>45561</x:v>
      </x:c>
      <x:c r="Q280" s="31">
        <x:v>269</x:v>
      </x:c>
      <x:c r="R280" s="31"/>
      <x:c r="S280" s="31" t="str">
        <x:v>Sahar Al-Harbi #13451753 2T</x:v>
      </x:c>
      <x:c r="T280" s="31" t="str" cm="1">
        <x:f t="array" ref="T280:U280">_xlfn.TEXTSPLIT(S280," #")</x:f>
        <x:v>Sahar Al-Harbi</x:v>
      </x:c>
      <x:c r="U280" s="31" t="str">
        <x:v>13451753 2T</x:v>
      </x:c>
      <x:c r="V280" s="31" t="str">
        <x:f t="shared" si="79"/>
        <x:v>2T</x:v>
      </x:c>
      <x:c r="W280" s="31">
        <x:f t="shared" si="80"/>
        <x:v>13451753</x:v>
      </x:c>
      <x:c r="X280" s="31">
        <x:f t="shared" si="84"/>
        <x:v>0</x:v>
      </x:c>
      <x:c r="Y280" s="31"/>
      <x:c r="Z280" s="31"/>
      <x:c r="AA280" s="31"/>
      <x:c r="AB280" s="31"/>
      <x:c r="AC280" s="31" t="str">
        <x:f t="shared" si="74"/>
        <x:v>Sahar</x:v>
      </x:c>
      <x:c r="AD280" s="31" t="str">
        <x:f t="shared" si="81"/>
        <x:v>S</x:v>
      </x:c>
      <x:c r="AE280" s="31" t="str">
        <x:f t="shared" si="75"/>
        <x:v>Al-Harbi</x:v>
      </x:c>
      <x:c r="AF280" s="31" cm="1">
        <x:f t="array" ref="AF280">SUM(--(" "=MID(AE280,_xlfn.SEQUENCE(1,LEN(AE280)),1)))+2</x:f>
        <x:v>2</x:v>
      </x:c>
      <x:c r="AG280" s="31" cm="1">
        <x:f t="array" ref="AG280">SUM(--($AG$9=MID(AC280,_xlfn.SEQUENCE(1,LEN(AC280)),1)))</x:f>
        <x:v>2</x:v>
      </x:c>
      <x:c r="AH280" s="31"/>
      <x:c r="AI280" s="31"/>
      <x:c r="AJ280" s="31"/>
      <x:c r="AK280" s="31"/>
      <x:c r="AL280" s="31" t="b">
        <x:f t="shared" si="76"/>
        <x:v>0</x:v>
      </x:c>
      <x:c r="AM280" s="31" t="b">
        <x:f>_xlfn.XLOOKUP(G280,'Birthday Case Assumptions'!$I$6:$I$371,'Birthday Case Assumptions'!$J$6:$J$371)="Yes"</x:f>
        <x:v>0</x:v>
      </x:c>
      <x:c r="AN280" s="31" t="b">
        <x:f t="shared" si="82"/>
        <x:v>0</x:v>
      </x:c>
      <x:c r="AO280" s="31">
        <x:f t="shared" si="83"/>
        <x:v>0</x:v>
      </x:c>
      <x:c r="AP280" s="31"/>
      <x:c r="AQ280" s="31"/>
      <x:c r="AR280" s="31"/>
      <x:c r="AS280" s="31"/>
      <x:c r="AT280" s="31"/>
      <x:c r="AU280" s="21">
        <x:v>45561</x:v>
      </x:c>
      <x:c r="AV280" s="31" t="str">
        <x:v>Yes</x:v>
      </x:c>
      <x:c r="AW280" s="31" cm="1">
        <x:f t="array" ref="AW280">IFERROR(_xlfn.XLOOKUP(AU280,_xlfn.ANCHORARRAY($M$11),_xlfn.ANCHORARRAY($N$11)),0)</x:f>
        <x:v>7</x:v>
      </x:c>
      <x:c r="AX280" s="31"/>
      <x:c r="AY280" s="31"/>
      <x:c r="AZ280" s="31"/>
      <x:c r="BA280" s="31"/>
      <x:c r="BB280" s="31"/>
    </x:row>
    <x:row r="281" spans="2:54" x14ac:dyDescent="0.35">
      <x:c r="B281" s="21">
        <x:v>38339</x:v>
      </x:c>
      <x:c r="C281" s="31">
        <x:f t="shared" si="70"/>
        <x:v>18</x:v>
      </x:c>
      <x:c r="D281" s="31">
        <x:f t="shared" si="71"/>
        <x:v>12</x:v>
      </x:c>
      <x:c r="E281" s="31">
        <x:f t="shared" si="72"/>
        <x:v>2004</x:v>
      </x:c>
      <x:c r="F281" s="31">
        <x:f t="shared" si="73"/>
        <x:v>7</x:v>
      </x:c>
      <x:c r="G281" s="21">
        <x:f t="shared" si="77"/>
        <x:v>45644</x:v>
      </x:c>
      <x:c r="H281" s="32">
        <x:f t="shared" si="78"/>
        <x:v>6953</x:v>
      </x:c>
      <x:c r="L281" s="25"/>
      <x:c r="M281" s="21">
        <x:v>45563</x:v>
      </x:c>
      <x:c r="N281" s="31">
        <x:v>1</x:v>
      </x:c>
      <x:c r="O281" s="31"/>
      <x:c r="P281" s="21">
        <x:v>45562</x:v>
      </x:c>
      <x:c r="Q281" s="31">
        <x:v>270</x:v>
      </x:c>
      <x:c r="R281" s="31"/>
      <x:c r="S281" s="31" t="str">
        <x:v>Pan Zhihua #13451755 3W</x:v>
      </x:c>
      <x:c r="T281" s="31" t="str" cm="1">
        <x:f t="array" ref="T281:U281">_xlfn.TEXTSPLIT(S281," #")</x:f>
        <x:v>Pan Zhihua</x:v>
      </x:c>
      <x:c r="U281" s="31" t="str">
        <x:v>13451755 3W</x:v>
      </x:c>
      <x:c r="V281" s="31" t="str">
        <x:f t="shared" si="79"/>
        <x:v>3W</x:v>
      </x:c>
      <x:c r="W281" s="31">
        <x:f t="shared" si="80"/>
        <x:v>13451755</x:v>
      </x:c>
      <x:c r="X281" s="31">
        <x:f t="shared" si="84"/>
        <x:v>0</x:v>
      </x:c>
      <x:c r="Y281" s="31"/>
      <x:c r="Z281" s="31"/>
      <x:c r="AA281" s="31"/>
      <x:c r="AB281" s="31"/>
      <x:c r="AC281" s="31" t="str">
        <x:f t="shared" si="74"/>
        <x:v>Pan</x:v>
      </x:c>
      <x:c r="AD281" s="31" t="str">
        <x:f t="shared" si="81"/>
        <x:v>P</x:v>
      </x:c>
      <x:c r="AE281" s="31" t="str">
        <x:f t="shared" si="75"/>
        <x:v>Zhihua</x:v>
      </x:c>
      <x:c r="AF281" s="31" cm="1">
        <x:f t="array" ref="AF281">SUM(--(" "=MID(AE281,_xlfn.SEQUENCE(1,LEN(AE281)),1)))+2</x:f>
        <x:v>2</x:v>
      </x:c>
      <x:c r="AG281" s="31" cm="1">
        <x:f t="array" ref="AG281">SUM(--($AG$9=MID(AC281,_xlfn.SEQUENCE(1,LEN(AC281)),1)))</x:f>
        <x:v>1</x:v>
      </x:c>
      <x:c r="AH281" s="31"/>
      <x:c r="AI281" s="31"/>
      <x:c r="AJ281" s="31"/>
      <x:c r="AK281" s="31"/>
      <x:c r="AL281" s="31" t="b">
        <x:f t="shared" si="76"/>
        <x:v>0</x:v>
      </x:c>
      <x:c r="AM281" s="31" t="b">
        <x:f>_xlfn.XLOOKUP(G281,'Birthday Case Assumptions'!$I$6:$I$371,'Birthday Case Assumptions'!$J$6:$J$371)="Yes"</x:f>
        <x:v>0</x:v>
      </x:c>
      <x:c r="AN281" s="31" t="b">
        <x:f t="shared" si="82"/>
        <x:v>0</x:v>
      </x:c>
      <x:c r="AO281" s="31">
        <x:f t="shared" si="83"/>
        <x:v>0</x:v>
      </x:c>
      <x:c r="AP281" s="31"/>
      <x:c r="AQ281" s="31"/>
      <x:c r="AR281" s="31"/>
      <x:c r="AS281" s="31"/>
      <x:c r="AT281" s="31"/>
      <x:c r="AU281" s="21">
        <x:v>45562</x:v>
      </x:c>
      <x:c r="AV281" s="31" t="str">
        <x:v>Yes</x:v>
      </x:c>
      <x:c r="AW281" s="31" cm="1">
        <x:f t="array" ref="AW281">IFERROR(_xlfn.XLOOKUP(AU281,_xlfn.ANCHORARRAY($M$11),_xlfn.ANCHORARRAY($N$11)),0)</x:f>
        <x:v>4</x:v>
      </x:c>
      <x:c r="AX281" s="31"/>
      <x:c r="AY281" s="31"/>
      <x:c r="AZ281" s="31"/>
      <x:c r="BA281" s="31"/>
      <x:c r="BB281" s="31"/>
    </x:row>
    <x:row r="282" spans="2:54" x14ac:dyDescent="0.35">
      <x:c r="B282" s="21">
        <x:v>37299</x:v>
      </x:c>
      <x:c r="C282" s="31">
        <x:f t="shared" si="70"/>
        <x:v>12</x:v>
      </x:c>
      <x:c r="D282" s="31">
        <x:f t="shared" si="71"/>
        <x:v>2</x:v>
      </x:c>
      <x:c r="E282" s="31">
        <x:f t="shared" si="72"/>
        <x:v>2002</x:v>
      </x:c>
      <x:c r="F282" s="31">
        <x:f t="shared" si="73"/>
        <x:v>3</x:v>
      </x:c>
      <x:c r="G282" s="21">
        <x:f t="shared" si="77"/>
        <x:v>45334</x:v>
      </x:c>
      <x:c r="H282" s="32">
        <x:f t="shared" si="78"/>
        <x:v>7993</x:v>
      </x:c>
      <x:c r="L282" s="25"/>
      <x:c r="M282" s="21">
        <x:v>45565</x:v>
      </x:c>
      <x:c r="N282" s="31">
        <x:v>5</x:v>
      </x:c>
      <x:c r="O282" s="31"/>
      <x:c r="P282" s="21">
        <x:v>45563</x:v>
      </x:c>
      <x:c r="Q282" s="31">
        <x:v>271</x:v>
      </x:c>
      <x:c r="R282" s="31"/>
      <x:c r="S282" s="31" t="str">
        <x:v>Tahir Abu #13451756 3M</x:v>
      </x:c>
      <x:c r="T282" s="31" t="str" cm="1">
        <x:f t="array" ref="T282:U282">_xlfn.TEXTSPLIT(S282," #")</x:f>
        <x:v>Tahir Abu</x:v>
      </x:c>
      <x:c r="U282" s="31" t="str">
        <x:v>13451756 3M</x:v>
      </x:c>
      <x:c r="V282" s="31" t="str">
        <x:f t="shared" si="79"/>
        <x:v>3M</x:v>
      </x:c>
      <x:c r="W282" s="31">
        <x:f t="shared" si="80"/>
        <x:v>13451756</x:v>
      </x:c>
      <x:c r="X282" s="31">
        <x:f t="shared" si="84"/>
        <x:v>1</x:v>
      </x:c>
      <x:c r="Y282" s="31"/>
      <x:c r="Z282" s="31"/>
      <x:c r="AA282" s="31"/>
      <x:c r="AB282" s="31"/>
      <x:c r="AC282" s="31" t="str">
        <x:f t="shared" si="74"/>
        <x:v>Tahir</x:v>
      </x:c>
      <x:c r="AD282" s="31" t="str">
        <x:f t="shared" si="81"/>
        <x:v>T</x:v>
      </x:c>
      <x:c r="AE282" s="31" t="str">
        <x:f t="shared" si="75"/>
        <x:v>Abu</x:v>
      </x:c>
      <x:c r="AF282" s="31" cm="1">
        <x:f t="array" ref="AF282">SUM(--(" "=MID(AE282,_xlfn.SEQUENCE(1,LEN(AE282)),1)))+2</x:f>
        <x:v>2</x:v>
      </x:c>
      <x:c r="AG282" s="31" cm="1">
        <x:f t="array" ref="AG282">SUM(--($AG$9=MID(AC282,_xlfn.SEQUENCE(1,LEN(AC282)),1)))</x:f>
        <x:v>1</x:v>
      </x:c>
      <x:c r="AH282" s="31"/>
      <x:c r="AI282" s="31"/>
      <x:c r="AJ282" s="31"/>
      <x:c r="AK282" s="31"/>
      <x:c r="AL282" s="31" t="b">
        <x:f t="shared" si="76"/>
        <x:v>1</x:v>
      </x:c>
      <x:c r="AM282" s="31" t="b">
        <x:f>_xlfn.XLOOKUP(G282,'Birthday Case Assumptions'!$I$6:$I$371,'Birthday Case Assumptions'!$J$6:$J$371)="Yes"</x:f>
        <x:v>1</x:v>
      </x:c>
      <x:c r="AN282" s="31" t="b">
        <x:f t="shared" si="82"/>
        <x:v>0</x:v>
      </x:c>
      <x:c r="AO282" s="31">
        <x:f t="shared" si="83"/>
        <x:v>0</x:v>
      </x:c>
      <x:c r="AP282" s="31"/>
      <x:c r="AQ282" s="31"/>
      <x:c r="AR282" s="31"/>
      <x:c r="AS282" s="31"/>
      <x:c r="AT282" s="31"/>
      <x:c r="AU282" s="21">
        <x:v>45563</x:v>
      </x:c>
      <x:c r="AV282" s="31" t="str">
        <x:v>No</x:v>
      </x:c>
      <x:c r="AW282" s="31" cm="1">
        <x:f t="array" ref="AW282">IFERROR(_xlfn.XLOOKUP(AU282,_xlfn.ANCHORARRAY($M$11),_xlfn.ANCHORARRAY($N$11)),0)</x:f>
        <x:v>1</x:v>
      </x:c>
      <x:c r="AX282" s="31"/>
      <x:c r="AY282" s="31"/>
      <x:c r="AZ282" s="31"/>
      <x:c r="BA282" s="31"/>
      <x:c r="BB282" s="31"/>
    </x:row>
    <x:row r="283" spans="2:54" x14ac:dyDescent="0.35">
      <x:c r="B283" s="21">
        <x:v>37111</x:v>
      </x:c>
      <x:c r="C283" s="31">
        <x:f t="shared" si="70"/>
        <x:v>8</x:v>
      </x:c>
      <x:c r="D283" s="31">
        <x:f t="shared" si="71"/>
        <x:v>8</x:v>
      </x:c>
      <x:c r="E283" s="31">
        <x:f t="shared" si="72"/>
        <x:v>2001</x:v>
      </x:c>
      <x:c r="F283" s="31">
        <x:f t="shared" si="73"/>
        <x:v>4</x:v>
      </x:c>
      <x:c r="G283" s="21">
        <x:f t="shared" si="77"/>
        <x:v>45512</x:v>
      </x:c>
      <x:c r="H283" s="32">
        <x:f t="shared" si="78"/>
        <x:v>8181</x:v>
      </x:c>
      <x:c r="L283" s="25"/>
      <x:c r="M283" s="21">
        <x:v>45566</x:v>
      </x:c>
      <x:c r="N283" s="31">
        <x:v>2</x:v>
      </x:c>
      <x:c r="O283" s="31"/>
      <x:c r="P283" s="21">
        <x:v>45564</x:v>
      </x:c>
      <x:c r="Q283" s="31">
        <x:v>999</x:v>
      </x:c>
      <x:c r="R283" s="31"/>
      <x:c r="S283" s="31" t="str">
        <x:v>Shady Hasan #13451758 2T</x:v>
      </x:c>
      <x:c r="T283" s="31" t="str" cm="1">
        <x:f t="array" ref="T283:U283">_xlfn.TEXTSPLIT(S283," #")</x:f>
        <x:v>Shady Hasan</x:v>
      </x:c>
      <x:c r="U283" s="31" t="str">
        <x:v>13451758 2T</x:v>
      </x:c>
      <x:c r="V283" s="31" t="str">
        <x:f t="shared" si="79"/>
        <x:v>2T</x:v>
      </x:c>
      <x:c r="W283" s="31">
        <x:f t="shared" si="80"/>
        <x:v>13451758</x:v>
      </x:c>
      <x:c r="X283" s="31">
        <x:f t="shared" si="84"/>
        <x:v>0</x:v>
      </x:c>
      <x:c r="Y283" s="31"/>
      <x:c r="Z283" s="31"/>
      <x:c r="AA283" s="31"/>
      <x:c r="AB283" s="31"/>
      <x:c r="AC283" s="31" t="str">
        <x:f t="shared" si="74"/>
        <x:v>Shady</x:v>
      </x:c>
      <x:c r="AD283" s="31" t="str">
        <x:f t="shared" si="81"/>
        <x:v>S</x:v>
      </x:c>
      <x:c r="AE283" s="31" t="str">
        <x:f t="shared" si="75"/>
        <x:v>Hasan</x:v>
      </x:c>
      <x:c r="AF283" s="31" cm="1">
        <x:f t="array" ref="AF283">SUM(--(" "=MID(AE283,_xlfn.SEQUENCE(1,LEN(AE283)),1)))+2</x:f>
        <x:v>2</x:v>
      </x:c>
      <x:c r="AG283" s="31" cm="1">
        <x:f t="array" ref="AG283">SUM(--($AG$9=MID(AC283,_xlfn.SEQUENCE(1,LEN(AC283)),1)))</x:f>
        <x:v>1</x:v>
      </x:c>
      <x:c r="AH283" s="31"/>
      <x:c r="AI283" s="31"/>
      <x:c r="AJ283" s="31"/>
      <x:c r="AK283" s="31"/>
      <x:c r="AL283" s="31" t="b">
        <x:f t="shared" si="76"/>
        <x:v>0</x:v>
      </x:c>
      <x:c r="AM283" s="31" t="b">
        <x:f>_xlfn.XLOOKUP(G283,'Birthday Case Assumptions'!$I$6:$I$371,'Birthday Case Assumptions'!$J$6:$J$371)="Yes"</x:f>
        <x:v>0</x:v>
      </x:c>
      <x:c r="AN283" s="31" t="b">
        <x:f t="shared" si="82"/>
        <x:v>0</x:v>
      </x:c>
      <x:c r="AO283" s="31">
        <x:f t="shared" si="83"/>
        <x:v>0</x:v>
      </x:c>
      <x:c r="AP283" s="31"/>
      <x:c r="AQ283" s="31"/>
      <x:c r="AR283" s="31"/>
      <x:c r="AS283" s="31"/>
      <x:c r="AT283" s="31"/>
      <x:c r="AU283" s="21">
        <x:v>45564</x:v>
      </x:c>
      <x:c r="AV283" s="31" t="str">
        <x:v>No</x:v>
      </x:c>
      <x:c r="AW283" s="31" cm="1">
        <x:f t="array" ref="AW283">IFERROR(_xlfn.XLOOKUP(AU283,_xlfn.ANCHORARRAY($M$11),_xlfn.ANCHORARRAY($N$11)),0)</x:f>
        <x:v>0</x:v>
      </x:c>
      <x:c r="AX283" s="31"/>
      <x:c r="AY283" s="31"/>
      <x:c r="AZ283" s="31"/>
      <x:c r="BA283" s="31"/>
      <x:c r="BB283" s="31"/>
    </x:row>
    <x:row r="284" spans="2:54" x14ac:dyDescent="0.35">
      <x:c r="B284" s="21">
        <x:v>37376</x:v>
      </x:c>
      <x:c r="C284" s="31">
        <x:f t="shared" si="70"/>
        <x:v>30</x:v>
      </x:c>
      <x:c r="D284" s="31">
        <x:f t="shared" si="71"/>
        <x:v>4</x:v>
      </x:c>
      <x:c r="E284" s="31">
        <x:f t="shared" si="72"/>
        <x:v>2002</x:v>
      </x:c>
      <x:c r="F284" s="31">
        <x:f t="shared" si="73"/>
        <x:v>3</x:v>
      </x:c>
      <x:c r="G284" s="21">
        <x:f t="shared" si="77"/>
        <x:v>45412</x:v>
      </x:c>
      <x:c r="H284" s="32">
        <x:f t="shared" si="78"/>
        <x:v>7916</x:v>
      </x:c>
      <x:c r="L284" s="25"/>
      <x:c r="M284" s="21">
        <x:v>45567</x:v>
      </x:c>
      <x:c r="N284" s="31">
        <x:v>3</x:v>
      </x:c>
      <x:c r="O284" s="31"/>
      <x:c r="P284" s="21">
        <x:v>45565</x:v>
      </x:c>
      <x:c r="Q284" s="31">
        <x:v>272</x:v>
      </x:c>
      <x:c r="R284" s="31"/>
      <x:c r="S284" s="31" t="str">
        <x:v>Tan Yue #13451759 1W</x:v>
      </x:c>
      <x:c r="T284" s="31" t="str" cm="1">
        <x:f t="array" ref="T284:U284">_xlfn.TEXTSPLIT(S284," #")</x:f>
        <x:v>Tan Yue</x:v>
      </x:c>
      <x:c r="U284" s="31" t="str">
        <x:v>13451759 1W</x:v>
      </x:c>
      <x:c r="V284" s="31" t="str">
        <x:f t="shared" si="79"/>
        <x:v>1W</x:v>
      </x:c>
      <x:c r="W284" s="31">
        <x:f t="shared" si="80"/>
        <x:v>13451759</x:v>
      </x:c>
      <x:c r="X284" s="31">
        <x:f t="shared" si="84"/>
        <x:v>1</x:v>
      </x:c>
      <x:c r="Y284" s="31"/>
      <x:c r="Z284" s="31"/>
      <x:c r="AA284" s="31"/>
      <x:c r="AB284" s="31"/>
      <x:c r="AC284" s="31" t="str">
        <x:f t="shared" si="74"/>
        <x:v>Tan</x:v>
      </x:c>
      <x:c r="AD284" s="31" t="str">
        <x:f t="shared" si="81"/>
        <x:v>T</x:v>
      </x:c>
      <x:c r="AE284" s="31" t="str">
        <x:f t="shared" si="75"/>
        <x:v>Yue</x:v>
      </x:c>
      <x:c r="AF284" s="31" cm="1">
        <x:f t="array" ref="AF284">SUM(--(" "=MID(AE284,_xlfn.SEQUENCE(1,LEN(AE284)),1)))+2</x:f>
        <x:v>2</x:v>
      </x:c>
      <x:c r="AG284" s="31" cm="1">
        <x:f t="array" ref="AG284">SUM(--($AG$9=MID(AC284,_xlfn.SEQUENCE(1,LEN(AC284)),1)))</x:f>
        <x:v>1</x:v>
      </x:c>
      <x:c r="AH284" s="31"/>
      <x:c r="AI284" s="31"/>
      <x:c r="AJ284" s="31"/>
      <x:c r="AK284" s="31"/>
      <x:c r="AL284" s="31" t="b">
        <x:f t="shared" si="76"/>
        <x:v>0</x:v>
      </x:c>
      <x:c r="AM284" s="31" t="b">
        <x:f>_xlfn.XLOOKUP(G284,'Birthday Case Assumptions'!$I$6:$I$371,'Birthday Case Assumptions'!$J$6:$J$371)="Yes"</x:f>
        <x:v>1</x:v>
      </x:c>
      <x:c r="AN284" s="31" t="b">
        <x:f t="shared" si="82"/>
        <x:v>0</x:v>
      </x:c>
      <x:c r="AO284" s="31">
        <x:f t="shared" si="83"/>
        <x:v>0</x:v>
      </x:c>
      <x:c r="AP284" s="31"/>
      <x:c r="AQ284" s="31"/>
      <x:c r="AR284" s="31"/>
      <x:c r="AS284" s="31"/>
      <x:c r="AT284" s="31"/>
      <x:c r="AU284" s="21">
        <x:v>45565</x:v>
      </x:c>
      <x:c r="AV284" s="31" t="str">
        <x:v>Yes</x:v>
      </x:c>
      <x:c r="AW284" s="31" cm="1">
        <x:f t="array" ref="AW284">IFERROR(_xlfn.XLOOKUP(AU284,_xlfn.ANCHORARRAY($M$11),_xlfn.ANCHORARRAY($N$11)),0)</x:f>
        <x:v>5</x:v>
      </x:c>
      <x:c r="AX284" s="31"/>
      <x:c r="AY284" s="31"/>
      <x:c r="AZ284" s="31"/>
      <x:c r="BA284" s="31"/>
      <x:c r="BB284" s="31"/>
    </x:row>
    <x:row r="285" spans="2:54" x14ac:dyDescent="0.35">
      <x:c r="B285" s="21">
        <x:v>38050</x:v>
      </x:c>
      <x:c r="C285" s="31">
        <x:f t="shared" si="70"/>
        <x:v>4</x:v>
      </x:c>
      <x:c r="D285" s="31">
        <x:f t="shared" si="71"/>
        <x:v>3</x:v>
      </x:c>
      <x:c r="E285" s="31">
        <x:f t="shared" si="72"/>
        <x:v>2004</x:v>
      </x:c>
      <x:c r="F285" s="31">
        <x:f t="shared" si="73"/>
        <x:v>5</x:v>
      </x:c>
      <x:c r="G285" s="21">
        <x:f t="shared" si="77"/>
        <x:v>45355</x:v>
      </x:c>
      <x:c r="H285" s="32">
        <x:f t="shared" si="78"/>
        <x:v>7242</x:v>
      </x:c>
      <x:c r="L285" s="25"/>
      <x:c r="M285" s="21">
        <x:v>45568</x:v>
      </x:c>
      <x:c r="N285" s="31">
        <x:v>3</x:v>
      </x:c>
      <x:c r="O285" s="31"/>
      <x:c r="P285" s="21">
        <x:v>45566</x:v>
      </x:c>
      <x:c r="Q285" s="31">
        <x:v>273</x:v>
      </x:c>
      <x:c r="R285" s="31"/>
      <x:c r="S285" s="31" t="str">
        <x:v>Marwa Abdel #13451760 2T</x:v>
      </x:c>
      <x:c r="T285" s="31" t="str" cm="1">
        <x:f t="array" ref="T285:U285">_xlfn.TEXTSPLIT(S285," #")</x:f>
        <x:v>Marwa Abdel</x:v>
      </x:c>
      <x:c r="U285" s="31" t="str">
        <x:v>13451760 2T</x:v>
      </x:c>
      <x:c r="V285" s="31" t="str">
        <x:f t="shared" si="79"/>
        <x:v>2T</x:v>
      </x:c>
      <x:c r="W285" s="31">
        <x:f t="shared" si="80"/>
        <x:v>13451760</x:v>
      </x:c>
      <x:c r="X285" s="31">
        <x:f t="shared" si="84"/>
        <x:v>2</x:v>
      </x:c>
      <x:c r="Y285" s="31"/>
      <x:c r="Z285" s="31"/>
      <x:c r="AA285" s="31"/>
      <x:c r="AB285" s="31"/>
      <x:c r="AC285" s="31" t="str">
        <x:f t="shared" si="74"/>
        <x:v>Marwa</x:v>
      </x:c>
      <x:c r="AD285" s="31" t="str">
        <x:f t="shared" si="81"/>
        <x:v>M</x:v>
      </x:c>
      <x:c r="AE285" s="31" t="str">
        <x:f t="shared" si="75"/>
        <x:v>Abdel</x:v>
      </x:c>
      <x:c r="AF285" s="31" cm="1">
        <x:f t="array" ref="AF285">SUM(--(" "=MID(AE285,_xlfn.SEQUENCE(1,LEN(AE285)),1)))+2</x:f>
        <x:v>2</x:v>
      </x:c>
      <x:c r="AG285" s="31" cm="1">
        <x:f t="array" ref="AG285">SUM(--($AG$9=MID(AC285,_xlfn.SEQUENCE(1,LEN(AC285)),1)))</x:f>
        <x:v>2</x:v>
      </x:c>
      <x:c r="AH285" s="31"/>
      <x:c r="AI285" s="31"/>
      <x:c r="AJ285" s="31"/>
      <x:c r="AK285" s="31"/>
      <x:c r="AL285" s="31" t="b">
        <x:f t="shared" si="76"/>
        <x:v>1</x:v>
      </x:c>
      <x:c r="AM285" s="31" t="b">
        <x:f>_xlfn.XLOOKUP(G285,'Birthday Case Assumptions'!$I$6:$I$371,'Birthday Case Assumptions'!$J$6:$J$371)="Yes"</x:f>
        <x:v>1</x:v>
      </x:c>
      <x:c r="AN285" s="31" t="b">
        <x:f t="shared" si="82"/>
        <x:v>0</x:v>
      </x:c>
      <x:c r="AO285" s="31">
        <x:f t="shared" si="83"/>
        <x:v>0</x:v>
      </x:c>
      <x:c r="AP285" s="31"/>
      <x:c r="AQ285" s="31"/>
      <x:c r="AR285" s="31"/>
      <x:c r="AS285" s="31"/>
      <x:c r="AT285" s="31"/>
      <x:c r="AU285" s="21">
        <x:v>45566</x:v>
      </x:c>
      <x:c r="AV285" s="31" t="str">
        <x:v>Yes</x:v>
      </x:c>
      <x:c r="AW285" s="31" cm="1">
        <x:f t="array" ref="AW285">IFERROR(_xlfn.XLOOKUP(AU285,_xlfn.ANCHORARRAY($M$11),_xlfn.ANCHORARRAY($N$11)),0)</x:f>
        <x:v>2</x:v>
      </x:c>
      <x:c r="AX285" s="31"/>
      <x:c r="AY285" s="31"/>
      <x:c r="AZ285" s="31"/>
      <x:c r="BA285" s="31"/>
      <x:c r="BB285" s="31"/>
    </x:row>
    <x:row r="286" spans="2:54" x14ac:dyDescent="0.35">
      <x:c r="B286" s="21">
        <x:v>37358</x:v>
      </x:c>
      <x:c r="C286" s="31">
        <x:f t="shared" si="70"/>
        <x:v>12</x:v>
      </x:c>
      <x:c r="D286" s="31">
        <x:f t="shared" si="71"/>
        <x:v>4</x:v>
      </x:c>
      <x:c r="E286" s="31">
        <x:f t="shared" si="72"/>
        <x:v>2002</x:v>
      </x:c>
      <x:c r="F286" s="31">
        <x:f t="shared" si="73"/>
        <x:v>6</x:v>
      </x:c>
      <x:c r="G286" s="21">
        <x:f t="shared" si="77"/>
        <x:v>45394</x:v>
      </x:c>
      <x:c r="H286" s="32">
        <x:f t="shared" si="78"/>
        <x:v>7934</x:v>
      </x:c>
      <x:c r="L286" s="25"/>
      <x:c r="M286" s="21">
        <x:v>45569</x:v>
      </x:c>
      <x:c r="N286" s="31">
        <x:v>5</x:v>
      </x:c>
      <x:c r="O286" s="31"/>
      <x:c r="P286" s="21">
        <x:v>45567</x:v>
      </x:c>
      <x:c r="Q286" s="31">
        <x:v>274</x:v>
      </x:c>
      <x:c r="R286" s="31"/>
      <x:c r="S286" s="31" t="str">
        <x:v>Cui Feng Weiwei #13451763 2R</x:v>
      </x:c>
      <x:c r="T286" s="31" t="str" cm="1">
        <x:f t="array" ref="T286:U286">_xlfn.TEXTSPLIT(S286," #")</x:f>
        <x:v>Cui Feng Weiwei</x:v>
      </x:c>
      <x:c r="U286" s="31" t="str">
        <x:v>13451763 2R</x:v>
      </x:c>
      <x:c r="V286" s="31" t="str">
        <x:f t="shared" si="79"/>
        <x:v>2R</x:v>
      </x:c>
      <x:c r="W286" s="31">
        <x:f t="shared" si="80"/>
        <x:v>13451763</x:v>
      </x:c>
      <x:c r="X286" s="31">
        <x:f t="shared" si="84"/>
        <x:v>0</x:v>
      </x:c>
      <x:c r="Y286" s="31"/>
      <x:c r="Z286" s="31"/>
      <x:c r="AA286" s="31"/>
      <x:c r="AB286" s="31"/>
      <x:c r="AC286" s="31" t="str">
        <x:f t="shared" si="74"/>
        <x:v>Cui</x:v>
      </x:c>
      <x:c r="AD286" s="31" t="str">
        <x:f t="shared" si="81"/>
        <x:v>C</x:v>
      </x:c>
      <x:c r="AE286" s="31" t="str">
        <x:f t="shared" si="75"/>
        <x:v>Feng Weiwei</x:v>
      </x:c>
      <x:c r="AF286" s="31" cm="1">
        <x:f t="array" ref="AF286">SUM(--(" "=MID(AE286,_xlfn.SEQUENCE(1,LEN(AE286)),1)))+2</x:f>
        <x:v>3</x:v>
      </x:c>
      <x:c r="AG286" s="31" cm="1">
        <x:f t="array" ref="AG286">SUM(--($AG$9=MID(AC286,_xlfn.SEQUENCE(1,LEN(AC286)),1)))</x:f>
        <x:v>0</x:v>
      </x:c>
      <x:c r="AH286" s="31"/>
      <x:c r="AI286" s="31"/>
      <x:c r="AJ286" s="31"/>
      <x:c r="AK286" s="31"/>
      <x:c r="AL286" s="31" t="b">
        <x:f t="shared" si="76"/>
        <x:v>0</x:v>
      </x:c>
      <x:c r="AM286" s="31" t="b">
        <x:f>_xlfn.XLOOKUP(G286,'Birthday Case Assumptions'!$I$6:$I$371,'Birthday Case Assumptions'!$J$6:$J$371)="Yes"</x:f>
        <x:v>1</x:v>
      </x:c>
      <x:c r="AN286" s="31" t="b">
        <x:f t="shared" si="82"/>
        <x:v>0</x:v>
      </x:c>
      <x:c r="AO286" s="31">
        <x:f t="shared" si="83"/>
        <x:v>0</x:v>
      </x:c>
      <x:c r="AP286" s="31"/>
      <x:c r="AQ286" s="31"/>
      <x:c r="AR286" s="31"/>
      <x:c r="AS286" s="31"/>
      <x:c r="AT286" s="31"/>
      <x:c r="AU286" s="21">
        <x:v>45567</x:v>
      </x:c>
      <x:c r="AV286" s="31" t="str">
        <x:v>Yes</x:v>
      </x:c>
      <x:c r="AW286" s="31" cm="1">
        <x:f t="array" ref="AW286">IFERROR(_xlfn.XLOOKUP(AU286,_xlfn.ANCHORARRAY($M$11),_xlfn.ANCHORARRAY($N$11)),0)</x:f>
        <x:v>3</x:v>
      </x:c>
      <x:c r="AX286" s="31"/>
      <x:c r="AY286" s="31"/>
      <x:c r="AZ286" s="31"/>
      <x:c r="BA286" s="31"/>
      <x:c r="BB286" s="31"/>
    </x:row>
    <x:row r="287" spans="2:54" x14ac:dyDescent="0.35">
      <x:c r="B287" s="21">
        <x:v>38351</x:v>
      </x:c>
      <x:c r="C287" s="31">
        <x:f t="shared" si="70"/>
        <x:v>30</x:v>
      </x:c>
      <x:c r="D287" s="31">
        <x:f t="shared" si="71"/>
        <x:v>12</x:v>
      </x:c>
      <x:c r="E287" s="31">
        <x:f t="shared" si="72"/>
        <x:v>2004</x:v>
      </x:c>
      <x:c r="F287" s="31">
        <x:f t="shared" si="73"/>
        <x:v>5</x:v>
      </x:c>
      <x:c r="G287" s="21">
        <x:f t="shared" si="77"/>
        <x:v>45656</x:v>
      </x:c>
      <x:c r="H287" s="32">
        <x:f t="shared" si="78"/>
        <x:v>6941</x:v>
      </x:c>
      <x:c r="L287" s="25"/>
      <x:c r="M287" s="21">
        <x:v>45570</x:v>
      </x:c>
      <x:c r="N287" s="31">
        <x:v>3</x:v>
      </x:c>
      <x:c r="O287" s="31"/>
      <x:c r="P287" s="21">
        <x:v>45568</x:v>
      </x:c>
      <x:c r="Q287" s="31">
        <x:v>275</x:v>
      </x:c>
      <x:c r="R287" s="31"/>
      <x:c r="S287" s="31" t="str">
        <x:v>Larry Ward #13451764 4W</x:v>
      </x:c>
      <x:c r="T287" s="31" t="str" cm="1">
        <x:f t="array" ref="T287:U287">_xlfn.TEXTSPLIT(S287," #")</x:f>
        <x:v>Larry Ward</x:v>
      </x:c>
      <x:c r="U287" s="31" t="str">
        <x:v>13451764 4W</x:v>
      </x:c>
      <x:c r="V287" s="31" t="str">
        <x:f t="shared" si="79"/>
        <x:v>4W</x:v>
      </x:c>
      <x:c r="W287" s="31">
        <x:f t="shared" si="80"/>
        <x:v>13451764</x:v>
      </x:c>
      <x:c r="X287" s="31">
        <x:f t="shared" si="84"/>
        <x:v>1</x:v>
      </x:c>
      <x:c r="Y287" s="31"/>
      <x:c r="Z287" s="31"/>
      <x:c r="AA287" s="31"/>
      <x:c r="AB287" s="31"/>
      <x:c r="AC287" s="31" t="str">
        <x:f t="shared" si="74"/>
        <x:v>Larry</x:v>
      </x:c>
      <x:c r="AD287" s="31" t="str">
        <x:f t="shared" si="81"/>
        <x:v>L</x:v>
      </x:c>
      <x:c r="AE287" s="31" t="str">
        <x:f t="shared" si="75"/>
        <x:v>Ward</x:v>
      </x:c>
      <x:c r="AF287" s="31" cm="1">
        <x:f t="array" ref="AF287">SUM(--(" "=MID(AE287,_xlfn.SEQUENCE(1,LEN(AE287)),1)))+2</x:f>
        <x:v>2</x:v>
      </x:c>
      <x:c r="AG287" s="31" cm="1">
        <x:f t="array" ref="AG287">SUM(--($AG$9=MID(AC287,_xlfn.SEQUENCE(1,LEN(AC287)),1)))</x:f>
        <x:v>1</x:v>
      </x:c>
      <x:c r="AH287" s="31"/>
      <x:c r="AI287" s="31"/>
      <x:c r="AJ287" s="31"/>
      <x:c r="AK287" s="31"/>
      <x:c r="AL287" s="31" t="b">
        <x:f t="shared" si="76"/>
        <x:v>1</x:v>
      </x:c>
      <x:c r="AM287" s="31" t="b">
        <x:f>_xlfn.XLOOKUP(G287,'Birthday Case Assumptions'!$I$6:$I$371,'Birthday Case Assumptions'!$J$6:$J$371)="Yes"</x:f>
        <x:v>0</x:v>
      </x:c>
      <x:c r="AN287" s="31" t="b">
        <x:f t="shared" si="82"/>
        <x:v>0</x:v>
      </x:c>
      <x:c r="AO287" s="31">
        <x:f t="shared" si="83"/>
        <x:v>0</x:v>
      </x:c>
      <x:c r="AP287" s="31"/>
      <x:c r="AQ287" s="31"/>
      <x:c r="AR287" s="31"/>
      <x:c r="AS287" s="31"/>
      <x:c r="AT287" s="31"/>
      <x:c r="AU287" s="21">
        <x:v>45568</x:v>
      </x:c>
      <x:c r="AV287" s="31" t="str">
        <x:v>Yes</x:v>
      </x:c>
      <x:c r="AW287" s="31" cm="1">
        <x:f t="array" ref="AW287">IFERROR(_xlfn.XLOOKUP(AU287,_xlfn.ANCHORARRAY($M$11),_xlfn.ANCHORARRAY($N$11)),0)</x:f>
        <x:v>3</x:v>
      </x:c>
      <x:c r="AX287" s="31"/>
      <x:c r="AY287" s="31"/>
      <x:c r="AZ287" s="31"/>
      <x:c r="BA287" s="31"/>
      <x:c r="BB287" s="31"/>
    </x:row>
    <x:row r="288" spans="2:54" x14ac:dyDescent="0.35">
      <x:c r="B288" s="21">
        <x:v>36928</x:v>
      </x:c>
      <x:c r="C288" s="31">
        <x:f t="shared" si="70"/>
        <x:v>6</x:v>
      </x:c>
      <x:c r="D288" s="31">
        <x:f t="shared" si="71"/>
        <x:v>2</x:v>
      </x:c>
      <x:c r="E288" s="31">
        <x:f t="shared" si="72"/>
        <x:v>2001</x:v>
      </x:c>
      <x:c r="F288" s="31">
        <x:f t="shared" si="73"/>
        <x:v>3</x:v>
      </x:c>
      <x:c r="G288" s="21">
        <x:f t="shared" si="77"/>
        <x:v>45328</x:v>
      </x:c>
      <x:c r="H288" s="32">
        <x:f t="shared" si="78"/>
        <x:v>8364</x:v>
      </x:c>
      <x:c r="L288" s="25"/>
      <x:c r="M288" s="21">
        <x:v>45571</x:v>
      </x:c>
      <x:c r="N288" s="31">
        <x:v>4</x:v>
      </x:c>
      <x:c r="O288" s="31"/>
      <x:c r="P288" s="21">
        <x:v>45569</x:v>
      </x:c>
      <x:c r="Q288" s="31">
        <x:v>276</x:v>
      </x:c>
      <x:c r="R288" s="31"/>
      <x:c r="S288" s="31" t="str">
        <x:v>Christina Davis #13451766 1M</x:v>
      </x:c>
      <x:c r="T288" s="31" t="str" cm="1">
        <x:f t="array" ref="T288:U288">_xlfn.TEXTSPLIT(S288," #")</x:f>
        <x:v>Christina Davis</x:v>
      </x:c>
      <x:c r="U288" s="31" t="str">
        <x:v>13451766 1M</x:v>
      </x:c>
      <x:c r="V288" s="31" t="str">
        <x:f t="shared" si="79"/>
        <x:v>1M</x:v>
      </x:c>
      <x:c r="W288" s="31">
        <x:f t="shared" si="80"/>
        <x:v>13451766</x:v>
      </x:c>
      <x:c r="X288" s="31">
        <x:f t="shared" si="84"/>
        <x:v>0</x:v>
      </x:c>
      <x:c r="Y288" s="31"/>
      <x:c r="Z288" s="31"/>
      <x:c r="AA288" s="31"/>
      <x:c r="AB288" s="31"/>
      <x:c r="AC288" s="31" t="str">
        <x:f t="shared" si="74"/>
        <x:v>Christina</x:v>
      </x:c>
      <x:c r="AD288" s="31" t="str">
        <x:f t="shared" si="81"/>
        <x:v>C</x:v>
      </x:c>
      <x:c r="AE288" s="31" t="str">
        <x:f t="shared" si="75"/>
        <x:v>Davis</x:v>
      </x:c>
      <x:c r="AF288" s="31" cm="1">
        <x:f t="array" ref="AF288">SUM(--(" "=MID(AE288,_xlfn.SEQUENCE(1,LEN(AE288)),1)))+2</x:f>
        <x:v>2</x:v>
      </x:c>
      <x:c r="AG288" s="31" cm="1">
        <x:f t="array" ref="AG288">SUM(--($AG$9=MID(AC288,_xlfn.SEQUENCE(1,LEN(AC288)),1)))</x:f>
        <x:v>1</x:v>
      </x:c>
      <x:c r="AH288" s="31"/>
      <x:c r="AI288" s="31"/>
      <x:c r="AJ288" s="31"/>
      <x:c r="AK288" s="31"/>
      <x:c r="AL288" s="31" t="b">
        <x:f t="shared" si="76"/>
        <x:v>0</x:v>
      </x:c>
      <x:c r="AM288" s="31" t="b">
        <x:f>_xlfn.XLOOKUP(G288,'Birthday Case Assumptions'!$I$6:$I$371,'Birthday Case Assumptions'!$J$6:$J$371)="Yes"</x:f>
        <x:v>1</x:v>
      </x:c>
      <x:c r="AN288" s="31" t="b">
        <x:f t="shared" si="82"/>
        <x:v>1</x:v>
      </x:c>
      <x:c r="AO288" s="31">
        <x:f t="shared" si="83"/>
        <x:v>0</x:v>
      </x:c>
      <x:c r="AP288" s="31"/>
      <x:c r="AQ288" s="31"/>
      <x:c r="AR288" s="31"/>
      <x:c r="AS288" s="31"/>
      <x:c r="AT288" s="31"/>
      <x:c r="AU288" s="21">
        <x:v>45569</x:v>
      </x:c>
      <x:c r="AV288" s="31" t="str">
        <x:v>Yes</x:v>
      </x:c>
      <x:c r="AW288" s="31" cm="1">
        <x:f t="array" ref="AW288">IFERROR(_xlfn.XLOOKUP(AU288,_xlfn.ANCHORARRAY($M$11),_xlfn.ANCHORARRAY($N$11)),0)</x:f>
        <x:v>5</x:v>
      </x:c>
      <x:c r="AX288" s="31"/>
      <x:c r="AY288" s="31"/>
      <x:c r="AZ288" s="31"/>
      <x:c r="BA288" s="31"/>
      <x:c r="BB288" s="31"/>
    </x:row>
    <x:row r="289" spans="2:54" x14ac:dyDescent="0.35">
      <x:c r="B289" s="21">
        <x:v>38188</x:v>
      </x:c>
      <x:c r="C289" s="31">
        <x:f t="shared" si="70"/>
        <x:v>20</x:v>
      </x:c>
      <x:c r="D289" s="31">
        <x:f t="shared" si="71"/>
        <x:v>7</x:v>
      </x:c>
      <x:c r="E289" s="31">
        <x:f t="shared" si="72"/>
        <x:v>2004</x:v>
      </x:c>
      <x:c r="F289" s="31">
        <x:f t="shared" si="73"/>
        <x:v>3</x:v>
      </x:c>
      <x:c r="G289" s="21">
        <x:f t="shared" si="77"/>
        <x:v>45493</x:v>
      </x:c>
      <x:c r="H289" s="32">
        <x:f t="shared" si="78"/>
        <x:v>7104</x:v>
      </x:c>
      <x:c r="L289" s="25"/>
      <x:c r="M289" s="21">
        <x:v>45572</x:v>
      </x:c>
      <x:c r="N289" s="31">
        <x:v>7</x:v>
      </x:c>
      <x:c r="O289" s="31"/>
      <x:c r="P289" s="21">
        <x:v>45570</x:v>
      </x:c>
      <x:c r="Q289" s="31">
        <x:v>277</x:v>
      </x:c>
      <x:c r="R289" s="31"/>
      <x:c r="S289" s="31" t="str">
        <x:v>Kareem Karem Hashim #13451768 2R</x:v>
      </x:c>
      <x:c r="T289" s="31" t="str" cm="1">
        <x:f t="array" ref="T289:U289">_xlfn.TEXTSPLIT(S289," #")</x:f>
        <x:v>Kareem Karem Hashim</x:v>
      </x:c>
      <x:c r="U289" s="31" t="str">
        <x:v>13451768 2R</x:v>
      </x:c>
      <x:c r="V289" s="31" t="str">
        <x:f t="shared" si="79"/>
        <x:v>2R</x:v>
      </x:c>
      <x:c r="W289" s="31">
        <x:f t="shared" si="80"/>
        <x:v>13451768</x:v>
      </x:c>
      <x:c r="X289" s="31">
        <x:f t="shared" si="84"/>
        <x:v>0</x:v>
      </x:c>
      <x:c r="Y289" s="31"/>
      <x:c r="Z289" s="31"/>
      <x:c r="AA289" s="31"/>
      <x:c r="AB289" s="31"/>
      <x:c r="AC289" s="31" t="str">
        <x:f t="shared" si="74"/>
        <x:v>Kareem</x:v>
      </x:c>
      <x:c r="AD289" s="31" t="str">
        <x:f t="shared" si="81"/>
        <x:v>K</x:v>
      </x:c>
      <x:c r="AE289" s="31" t="str">
        <x:f t="shared" si="75"/>
        <x:v>Karem Hashim</x:v>
      </x:c>
      <x:c r="AF289" s="31" cm="1">
        <x:f t="array" ref="AF289">SUM(--(" "=MID(AE289,_xlfn.SEQUENCE(1,LEN(AE289)),1)))+2</x:f>
        <x:v>3</x:v>
      </x:c>
      <x:c r="AG289" s="31" cm="1">
        <x:f t="array" ref="AG289">SUM(--($AG$9=MID(AC289,_xlfn.SEQUENCE(1,LEN(AC289)),1)))</x:f>
        <x:v>1</x:v>
      </x:c>
      <x:c r="AH289" s="31"/>
      <x:c r="AI289" s="31"/>
      <x:c r="AJ289" s="31"/>
      <x:c r="AK289" s="31"/>
      <x:c r="AL289" s="31" t="b">
        <x:f t="shared" si="76"/>
        <x:v>0</x:v>
      </x:c>
      <x:c r="AM289" s="31" t="b">
        <x:f>_xlfn.XLOOKUP(G289,'Birthday Case Assumptions'!$I$6:$I$371,'Birthday Case Assumptions'!$J$6:$J$371)="Yes"</x:f>
        <x:v>0</x:v>
      </x:c>
      <x:c r="AN289" s="31" t="b">
        <x:f t="shared" si="82"/>
        <x:v>0</x:v>
      </x:c>
      <x:c r="AO289" s="31">
        <x:f t="shared" si="83"/>
        <x:v>0</x:v>
      </x:c>
      <x:c r="AP289" s="31"/>
      <x:c r="AQ289" s="31"/>
      <x:c r="AR289" s="31"/>
      <x:c r="AS289" s="31"/>
      <x:c r="AT289" s="31"/>
      <x:c r="AU289" s="21">
        <x:v>45570</x:v>
      </x:c>
      <x:c r="AV289" s="31" t="str">
        <x:v>No</x:v>
      </x:c>
      <x:c r="AW289" s="31" cm="1">
        <x:f t="array" ref="AW289">IFERROR(_xlfn.XLOOKUP(AU289,_xlfn.ANCHORARRAY($M$11),_xlfn.ANCHORARRAY($N$11)),0)</x:f>
        <x:v>3</x:v>
      </x:c>
      <x:c r="AX289" s="31"/>
      <x:c r="AY289" s="31"/>
      <x:c r="AZ289" s="31"/>
      <x:c r="BA289" s="31"/>
      <x:c r="BB289" s="31"/>
    </x:row>
    <x:row r="290" spans="2:54" x14ac:dyDescent="0.35">
      <x:c r="B290" s="21">
        <x:v>38266</x:v>
      </x:c>
      <x:c r="C290" s="31">
        <x:f t="shared" si="70"/>
        <x:v>6</x:v>
      </x:c>
      <x:c r="D290" s="31">
        <x:f t="shared" si="71"/>
        <x:v>10</x:v>
      </x:c>
      <x:c r="E290" s="31">
        <x:f t="shared" si="72"/>
        <x:v>2004</x:v>
      </x:c>
      <x:c r="F290" s="31">
        <x:f t="shared" si="73"/>
        <x:v>4</x:v>
      </x:c>
      <x:c r="G290" s="21">
        <x:f t="shared" si="77"/>
        <x:v>45571</x:v>
      </x:c>
      <x:c r="H290" s="32">
        <x:f t="shared" si="78"/>
        <x:v>7026</x:v>
      </x:c>
      <x:c r="L290" s="25"/>
      <x:c r="M290" s="21">
        <x:v>45573</x:v>
      </x:c>
      <x:c r="N290" s="31">
        <x:v>4</x:v>
      </x:c>
      <x:c r="O290" s="31"/>
      <x:c r="P290" s="21">
        <x:v>45571</x:v>
      </x:c>
      <x:c r="Q290" s="31">
        <x:v>278</x:v>
      </x:c>
      <x:c r="R290" s="31"/>
      <x:c r="S290" s="31" t="str">
        <x:v>Hu Xiaohua #13451771 2M</x:v>
      </x:c>
      <x:c r="T290" s="31" t="str" cm="1">
        <x:f t="array" ref="T290:U290">_xlfn.TEXTSPLIT(S290," #")</x:f>
        <x:v>Hu Xiaohua</x:v>
      </x:c>
      <x:c r="U290" s="31" t="str">
        <x:v>13451771 2M</x:v>
      </x:c>
      <x:c r="V290" s="31" t="str">
        <x:f t="shared" si="79"/>
        <x:v>2M</x:v>
      </x:c>
      <x:c r="W290" s="31">
        <x:f t="shared" si="80"/>
        <x:v>13451771</x:v>
      </x:c>
      <x:c r="X290" s="31">
        <x:f t="shared" si="84"/>
        <x:v>0</x:v>
      </x:c>
      <x:c r="Y290" s="31"/>
      <x:c r="Z290" s="31"/>
      <x:c r="AA290" s="31"/>
      <x:c r="AB290" s="31"/>
      <x:c r="AC290" s="31" t="str">
        <x:f t="shared" si="74"/>
        <x:v>Hu</x:v>
      </x:c>
      <x:c r="AD290" s="31" t="str">
        <x:f t="shared" si="81"/>
        <x:v>H</x:v>
      </x:c>
      <x:c r="AE290" s="31" t="str">
        <x:f t="shared" si="75"/>
        <x:v>Xiaohua</x:v>
      </x:c>
      <x:c r="AF290" s="31" cm="1">
        <x:f t="array" ref="AF290">SUM(--(" "=MID(AE290,_xlfn.SEQUENCE(1,LEN(AE290)),1)))+2</x:f>
        <x:v>2</x:v>
      </x:c>
      <x:c r="AG290" s="31" cm="1">
        <x:f t="array" ref="AG290">SUM(--($AG$9=MID(AC290,_xlfn.SEQUENCE(1,LEN(AC290)),1)))</x:f>
        <x:v>0</x:v>
      </x:c>
      <x:c r="AH290" s="31"/>
      <x:c r="AI290" s="31"/>
      <x:c r="AJ290" s="31"/>
      <x:c r="AK290" s="31"/>
      <x:c r="AL290" s="31" t="b">
        <x:f t="shared" si="76"/>
        <x:v>0</x:v>
      </x:c>
      <x:c r="AM290" s="31" t="b">
        <x:f>_xlfn.XLOOKUP(G290,'Birthday Case Assumptions'!$I$6:$I$371,'Birthday Case Assumptions'!$J$6:$J$371)="Yes"</x:f>
        <x:v>0</x:v>
      </x:c>
      <x:c r="AN290" s="31" t="b">
        <x:f t="shared" si="82"/>
        <x:v>0</x:v>
      </x:c>
      <x:c r="AO290" s="31">
        <x:f t="shared" si="83"/>
        <x:v>0</x:v>
      </x:c>
      <x:c r="AP290" s="31"/>
      <x:c r="AQ290" s="31"/>
      <x:c r="AR290" s="31"/>
      <x:c r="AS290" s="31"/>
      <x:c r="AT290" s="31"/>
      <x:c r="AU290" s="21">
        <x:v>45571</x:v>
      </x:c>
      <x:c r="AV290" s="31" t="str">
        <x:v>No</x:v>
      </x:c>
      <x:c r="AW290" s="31" cm="1">
        <x:f t="array" ref="AW290">IFERROR(_xlfn.XLOOKUP(AU290,_xlfn.ANCHORARRAY($M$11),_xlfn.ANCHORARRAY($N$11)),0)</x:f>
        <x:v>4</x:v>
      </x:c>
      <x:c r="AX290" s="31"/>
      <x:c r="AY290" s="31"/>
      <x:c r="AZ290" s="31"/>
      <x:c r="BA290" s="31"/>
      <x:c r="BB290" s="31"/>
    </x:row>
    <x:row r="291" spans="2:54" x14ac:dyDescent="0.35">
      <x:c r="B291" s="21">
        <x:v>36895</x:v>
      </x:c>
      <x:c r="C291" s="31">
        <x:f t="shared" si="70"/>
        <x:v>4</x:v>
      </x:c>
      <x:c r="D291" s="31">
        <x:f t="shared" si="71"/>
        <x:v>1</x:v>
      </x:c>
      <x:c r="E291" s="31">
        <x:f t="shared" si="72"/>
        <x:v>2001</x:v>
      </x:c>
      <x:c r="F291" s="31">
        <x:f t="shared" si="73"/>
        <x:v>5</x:v>
      </x:c>
      <x:c r="G291" s="21">
        <x:f t="shared" si="77"/>
        <x:v>45295</x:v>
      </x:c>
      <x:c r="H291" s="32">
        <x:f t="shared" si="78"/>
        <x:v>8397</x:v>
      </x:c>
      <x:c r="L291" s="25"/>
      <x:c r="M291" s="21">
        <x:v>45574</x:v>
      </x:c>
      <x:c r="N291" s="31">
        <x:v>7</x:v>
      </x:c>
      <x:c r="O291" s="31"/>
      <x:c r="P291" s="21">
        <x:v>45572</x:v>
      </x:c>
      <x:c r="Q291" s="31">
        <x:v>279</x:v>
      </x:c>
      <x:c r="R291" s="31"/>
      <x:c r="S291" s="31" t="str">
        <x:v>Donna Brown #13451773 4W</x:v>
      </x:c>
      <x:c r="T291" s="31" t="str" cm="1">
        <x:f t="array" ref="T291:U291">_xlfn.TEXTSPLIT(S291," #")</x:f>
        <x:v>Donna Brown</x:v>
      </x:c>
      <x:c r="U291" s="31" t="str">
        <x:v>13451773 4W</x:v>
      </x:c>
      <x:c r="V291" s="31" t="str">
        <x:f t="shared" si="79"/>
        <x:v>4W</x:v>
      </x:c>
      <x:c r="W291" s="31">
        <x:f t="shared" si="80"/>
        <x:v>13451773</x:v>
      </x:c>
      <x:c r="X291" s="31">
        <x:f t="shared" si="84"/>
        <x:v>0</x:v>
      </x:c>
      <x:c r="Y291" s="31"/>
      <x:c r="Z291" s="31"/>
      <x:c r="AA291" s="31"/>
      <x:c r="AB291" s="31"/>
      <x:c r="AC291" s="31" t="str">
        <x:f t="shared" si="74"/>
        <x:v>Donna</x:v>
      </x:c>
      <x:c r="AD291" s="31" t="str">
        <x:f t="shared" si="81"/>
        <x:v>D</x:v>
      </x:c>
      <x:c r="AE291" s="31" t="str">
        <x:f t="shared" si="75"/>
        <x:v>Brown</x:v>
      </x:c>
      <x:c r="AF291" s="31" cm="1">
        <x:f t="array" ref="AF291">SUM(--(" "=MID(AE291,_xlfn.SEQUENCE(1,LEN(AE291)),1)))+2</x:f>
        <x:v>2</x:v>
      </x:c>
      <x:c r="AG291" s="31" cm="1">
        <x:f t="array" ref="AG291">SUM(--($AG$9=MID(AC291,_xlfn.SEQUENCE(1,LEN(AC291)),1)))</x:f>
        <x:v>1</x:v>
      </x:c>
      <x:c r="AH291" s="31"/>
      <x:c r="AI291" s="31"/>
      <x:c r="AJ291" s="31"/>
      <x:c r="AK291" s="31"/>
      <x:c r="AL291" s="31" t="b">
        <x:f t="shared" si="76"/>
        <x:v>0</x:v>
      </x:c>
      <x:c r="AM291" s="31" t="b">
        <x:f>_xlfn.XLOOKUP(G291,'Birthday Case Assumptions'!$I$6:$I$371,'Birthday Case Assumptions'!$J$6:$J$371)="Yes"</x:f>
        <x:v>0</x:v>
      </x:c>
      <x:c r="AN291" s="31" t="b">
        <x:f t="shared" si="82"/>
        <x:v>0</x:v>
      </x:c>
      <x:c r="AO291" s="31">
        <x:f t="shared" si="83"/>
        <x:v>0</x:v>
      </x:c>
      <x:c r="AP291" s="31"/>
      <x:c r="AQ291" s="31"/>
      <x:c r="AR291" s="31"/>
      <x:c r="AS291" s="31"/>
      <x:c r="AT291" s="31"/>
      <x:c r="AU291" s="21">
        <x:v>45572</x:v>
      </x:c>
      <x:c r="AV291" s="31" t="str">
        <x:v>Yes</x:v>
      </x:c>
      <x:c r="AW291" s="31" cm="1">
        <x:f t="array" ref="AW291">IFERROR(_xlfn.XLOOKUP(AU291,_xlfn.ANCHORARRAY($M$11),_xlfn.ANCHORARRAY($N$11)),0)</x:f>
        <x:v>7</x:v>
      </x:c>
      <x:c r="AX291" s="31"/>
      <x:c r="AY291" s="31"/>
      <x:c r="AZ291" s="31"/>
      <x:c r="BA291" s="31"/>
      <x:c r="BB291" s="31"/>
    </x:row>
    <x:row r="292" spans="2:54" x14ac:dyDescent="0.35">
      <x:c r="B292" s="21">
        <x:v>37078</x:v>
      </x:c>
      <x:c r="C292" s="31">
        <x:f t="shared" si="70"/>
        <x:v>6</x:v>
      </x:c>
      <x:c r="D292" s="31">
        <x:f t="shared" si="71"/>
        <x:v>7</x:v>
      </x:c>
      <x:c r="E292" s="31">
        <x:f t="shared" si="72"/>
        <x:v>2001</x:v>
      </x:c>
      <x:c r="F292" s="31">
        <x:f t="shared" si="73"/>
        <x:v>6</x:v>
      </x:c>
      <x:c r="G292" s="21">
        <x:f t="shared" si="77"/>
        <x:v>45479</x:v>
      </x:c>
      <x:c r="H292" s="32">
        <x:f t="shared" si="78"/>
        <x:v>8214</x:v>
      </x:c>
      <x:c r="L292" s="25"/>
      <x:c r="M292" s="21">
        <x:v>45575</x:v>
      </x:c>
      <x:c r="N292" s="31">
        <x:v>5</x:v>
      </x:c>
      <x:c r="O292" s="31"/>
      <x:c r="P292" s="21">
        <x:v>45573</x:v>
      </x:c>
      <x:c r="Q292" s="31">
        <x:v>280</x:v>
      </x:c>
      <x:c r="R292" s="31"/>
      <x:c r="S292" s="31" t="str">
        <x:v>Zhou Ming #13451774 2M</x:v>
      </x:c>
      <x:c r="T292" s="31" t="str" cm="1">
        <x:f t="array" ref="T292:U292">_xlfn.TEXTSPLIT(S292," #")</x:f>
        <x:v>Zhou Ming</x:v>
      </x:c>
      <x:c r="U292" s="31" t="str">
        <x:v>13451774 2M</x:v>
      </x:c>
      <x:c r="V292" s="31" t="str">
        <x:f t="shared" si="79"/>
        <x:v>2M</x:v>
      </x:c>
      <x:c r="W292" s="31">
        <x:f t="shared" si="80"/>
        <x:v>13451774</x:v>
      </x:c>
      <x:c r="X292" s="31">
        <x:f t="shared" si="84"/>
        <x:v>1</x:v>
      </x:c>
      <x:c r="Y292" s="31"/>
      <x:c r="Z292" s="31"/>
      <x:c r="AA292" s="31"/>
      <x:c r="AB292" s="31"/>
      <x:c r="AC292" s="31" t="str">
        <x:f t="shared" si="74"/>
        <x:v>Zhou</x:v>
      </x:c>
      <x:c r="AD292" s="31" t="str">
        <x:f t="shared" si="81"/>
        <x:v>Z</x:v>
      </x:c>
      <x:c r="AE292" s="31" t="str">
        <x:f t="shared" si="75"/>
        <x:v>Ming</x:v>
      </x:c>
      <x:c r="AF292" s="31" cm="1">
        <x:f t="array" ref="AF292">SUM(--(" "=MID(AE292,_xlfn.SEQUENCE(1,LEN(AE292)),1)))+2</x:f>
        <x:v>2</x:v>
      </x:c>
      <x:c r="AG292" s="31" cm="1">
        <x:f t="array" ref="AG292">SUM(--($AG$9=MID(AC292,_xlfn.SEQUENCE(1,LEN(AC292)),1)))</x:f>
        <x:v>0</x:v>
      </x:c>
      <x:c r="AH292" s="31"/>
      <x:c r="AI292" s="31"/>
      <x:c r="AJ292" s="31"/>
      <x:c r="AK292" s="31"/>
      <x:c r="AL292" s="31" t="b">
        <x:f t="shared" si="76"/>
        <x:v>0</x:v>
      </x:c>
      <x:c r="AM292" s="31" t="b">
        <x:f>_xlfn.XLOOKUP(G292,'Birthday Case Assumptions'!$I$6:$I$371,'Birthday Case Assumptions'!$J$6:$J$371)="Yes"</x:f>
        <x:v>0</x:v>
      </x:c>
      <x:c r="AN292" s="31" t="b">
        <x:f t="shared" si="82"/>
        <x:v>0</x:v>
      </x:c>
      <x:c r="AO292" s="31">
        <x:f t="shared" si="83"/>
        <x:v>0</x:v>
      </x:c>
      <x:c r="AP292" s="31"/>
      <x:c r="AQ292" s="31"/>
      <x:c r="AR292" s="31"/>
      <x:c r="AS292" s="31"/>
      <x:c r="AT292" s="31"/>
      <x:c r="AU292" s="21">
        <x:v>45573</x:v>
      </x:c>
      <x:c r="AV292" s="31" t="str">
        <x:v>Yes</x:v>
      </x:c>
      <x:c r="AW292" s="31" cm="1">
        <x:f t="array" ref="AW292">IFERROR(_xlfn.XLOOKUP(AU292,_xlfn.ANCHORARRAY($M$11),_xlfn.ANCHORARRAY($N$11)),0)</x:f>
        <x:v>4</x:v>
      </x:c>
      <x:c r="AX292" s="31"/>
      <x:c r="AY292" s="31"/>
      <x:c r="AZ292" s="31"/>
      <x:c r="BA292" s="31"/>
      <x:c r="BB292" s="31"/>
    </x:row>
    <x:row r="293" spans="2:54" x14ac:dyDescent="0.35">
      <x:c r="B293" s="21">
        <x:v>36234</x:v>
      </x:c>
      <x:c r="C293" s="31">
        <x:f t="shared" si="70"/>
        <x:v>15</x:v>
      </x:c>
      <x:c r="D293" s="31">
        <x:f t="shared" si="71"/>
        <x:v>3</x:v>
      </x:c>
      <x:c r="E293" s="31">
        <x:f t="shared" si="72"/>
        <x:v>1999</x:v>
      </x:c>
      <x:c r="F293" s="31">
        <x:f t="shared" si="73"/>
        <x:v>2</x:v>
      </x:c>
      <x:c r="G293" s="21">
        <x:f t="shared" si="77"/>
        <x:v>45366</x:v>
      </x:c>
      <x:c r="H293" s="32">
        <x:f t="shared" si="78"/>
        <x:v>9058</x:v>
      </x:c>
      <x:c r="L293" s="25"/>
      <x:c r="M293" s="21">
        <x:v>45576</x:v>
      </x:c>
      <x:c r="N293" s="31">
        <x:v>5</x:v>
      </x:c>
      <x:c r="O293" s="31"/>
      <x:c r="P293" s="21">
        <x:v>45574</x:v>
      </x:c>
      <x:c r="Q293" s="31">
        <x:v>281</x:v>
      </x:c>
      <x:c r="R293" s="31"/>
      <x:c r="S293" s="31" t="str">
        <x:v>Benjamin John Frances Rogers #13451777 1R</x:v>
      </x:c>
      <x:c r="T293" s="31" t="str" cm="1">
        <x:f t="array" ref="T293:U293">_xlfn.TEXTSPLIT(S293," #")</x:f>
        <x:v>Benjamin John Frances Rogers</x:v>
      </x:c>
      <x:c r="U293" s="31" t="str">
        <x:v>13451777 1R</x:v>
      </x:c>
      <x:c r="V293" s="31" t="str">
        <x:f t="shared" si="79"/>
        <x:v>1R</x:v>
      </x:c>
      <x:c r="W293" s="31">
        <x:f t="shared" si="80"/>
        <x:v>13451777</x:v>
      </x:c>
      <x:c r="X293" s="31">
        <x:f t="shared" si="84"/>
        <x:v>0</x:v>
      </x:c>
      <x:c r="Y293" s="31"/>
      <x:c r="Z293" s="31"/>
      <x:c r="AA293" s="31"/>
      <x:c r="AB293" s="31"/>
      <x:c r="AC293" s="31" t="str">
        <x:f t="shared" si="74"/>
        <x:v>Benjamin</x:v>
      </x:c>
      <x:c r="AD293" s="31" t="str">
        <x:f t="shared" si="81"/>
        <x:v>B</x:v>
      </x:c>
      <x:c r="AE293" s="31" t="str">
        <x:f t="shared" si="75"/>
        <x:v>John Frances Rogers</x:v>
      </x:c>
      <x:c r="AF293" s="31" cm="1">
        <x:f t="array" ref="AF293">SUM(--(" "=MID(AE293,_xlfn.SEQUENCE(1,LEN(AE293)),1)))+2</x:f>
        <x:v>4</x:v>
      </x:c>
      <x:c r="AG293" s="31" cm="1">
        <x:f t="array" ref="AG293">SUM(--($AG$9=MID(AC293,_xlfn.SEQUENCE(1,LEN(AC293)),1)))</x:f>
        <x:v>1</x:v>
      </x:c>
      <x:c r="AH293" s="31"/>
      <x:c r="AI293" s="31"/>
      <x:c r="AJ293" s="31"/>
      <x:c r="AK293" s="31"/>
      <x:c r="AL293" s="31" t="b">
        <x:f t="shared" si="76"/>
        <x:v>0</x:v>
      </x:c>
      <x:c r="AM293" s="31" t="b">
        <x:f>_xlfn.XLOOKUP(G293,'Birthday Case Assumptions'!$I$6:$I$371,'Birthday Case Assumptions'!$J$6:$J$371)="Yes"</x:f>
        <x:v>0</x:v>
      </x:c>
      <x:c r="AN293" s="31" t="b">
        <x:f t="shared" si="82"/>
        <x:v>0</x:v>
      </x:c>
      <x:c r="AO293" s="31">
        <x:f t="shared" si="83"/>
        <x:v>0</x:v>
      </x:c>
      <x:c r="AP293" s="31"/>
      <x:c r="AQ293" s="31"/>
      <x:c r="AR293" s="31"/>
      <x:c r="AS293" s="31"/>
      <x:c r="AT293" s="31"/>
      <x:c r="AU293" s="21">
        <x:v>45574</x:v>
      </x:c>
      <x:c r="AV293" s="31" t="str">
        <x:v>Yes</x:v>
      </x:c>
      <x:c r="AW293" s="31" cm="1">
        <x:f t="array" ref="AW293">IFERROR(_xlfn.XLOOKUP(AU293,_xlfn.ANCHORARRAY($M$11),_xlfn.ANCHORARRAY($N$11)),0)</x:f>
        <x:v>7</x:v>
      </x:c>
      <x:c r="AX293" s="31"/>
      <x:c r="AY293" s="31"/>
      <x:c r="AZ293" s="31"/>
      <x:c r="BA293" s="31"/>
      <x:c r="BB293" s="31"/>
    </x:row>
    <x:row r="294" spans="2:54" x14ac:dyDescent="0.35">
      <x:c r="B294" s="21">
        <x:v>36987</x:v>
      </x:c>
      <x:c r="C294" s="31">
        <x:f t="shared" si="70"/>
        <x:v>6</x:v>
      </x:c>
      <x:c r="D294" s="31">
        <x:f t="shared" si="71"/>
        <x:v>4</x:v>
      </x:c>
      <x:c r="E294" s="31">
        <x:f t="shared" si="72"/>
        <x:v>2001</x:v>
      </x:c>
      <x:c r="F294" s="31">
        <x:f t="shared" si="73"/>
        <x:v>6</x:v>
      </x:c>
      <x:c r="G294" s="21">
        <x:f t="shared" si="77"/>
        <x:v>45388</x:v>
      </x:c>
      <x:c r="H294" s="32">
        <x:f t="shared" si="78"/>
        <x:v>8305</x:v>
      </x:c>
      <x:c r="L294" s="25"/>
      <x:c r="M294" s="21">
        <x:v>45577</x:v>
      </x:c>
      <x:c r="N294" s="31">
        <x:v>1</x:v>
      </x:c>
      <x:c r="O294" s="31"/>
      <x:c r="P294" s="21">
        <x:v>45575</x:v>
      </x:c>
      <x:c r="Q294" s="31">
        <x:v>282</x:v>
      </x:c>
      <x:c r="R294" s="31"/>
      <x:c r="S294" s="31" t="str">
        <x:v>Patricia Baker #13451779 3W</x:v>
      </x:c>
      <x:c r="T294" s="31" t="str" cm="1">
        <x:f t="array" ref="T294:U294">_xlfn.TEXTSPLIT(S294," #")</x:f>
        <x:v>Patricia Baker</x:v>
      </x:c>
      <x:c r="U294" s="31" t="str">
        <x:v>13451779 3W</x:v>
      </x:c>
      <x:c r="V294" s="31" t="str">
        <x:f t="shared" si="79"/>
        <x:v>3W</x:v>
      </x:c>
      <x:c r="W294" s="31">
        <x:f t="shared" si="80"/>
        <x:v>13451779</x:v>
      </x:c>
      <x:c r="X294" s="31">
        <x:f t="shared" si="84"/>
        <x:v>0</x:v>
      </x:c>
      <x:c r="Y294" s="31"/>
      <x:c r="Z294" s="31"/>
      <x:c r="AA294" s="31"/>
      <x:c r="AB294" s="31"/>
      <x:c r="AC294" s="31" t="str">
        <x:f t="shared" si="74"/>
        <x:v>Patricia</x:v>
      </x:c>
      <x:c r="AD294" s="31" t="str">
        <x:f t="shared" si="81"/>
        <x:v>P</x:v>
      </x:c>
      <x:c r="AE294" s="31" t="str">
        <x:f t="shared" si="75"/>
        <x:v>Baker</x:v>
      </x:c>
      <x:c r="AF294" s="31" cm="1">
        <x:f t="array" ref="AF294">SUM(--(" "=MID(AE294,_xlfn.SEQUENCE(1,LEN(AE294)),1)))+2</x:f>
        <x:v>2</x:v>
      </x:c>
      <x:c r="AG294" s="31" cm="1">
        <x:f t="array" ref="AG294">SUM(--($AG$9=MID(AC294,_xlfn.SEQUENCE(1,LEN(AC294)),1)))</x:f>
        <x:v>2</x:v>
      </x:c>
      <x:c r="AH294" s="31"/>
      <x:c r="AI294" s="31"/>
      <x:c r="AJ294" s="31"/>
      <x:c r="AK294" s="31"/>
      <x:c r="AL294" s="31" t="b">
        <x:f t="shared" si="76"/>
        <x:v>0</x:v>
      </x:c>
      <x:c r="AM294" s="31" t="b">
        <x:f>_xlfn.XLOOKUP(G294,'Birthday Case Assumptions'!$I$6:$I$371,'Birthday Case Assumptions'!$J$6:$J$371)="Yes"</x:f>
        <x:v>0</x:v>
      </x:c>
      <x:c r="AN294" s="31" t="b">
        <x:f t="shared" si="82"/>
        <x:v>0</x:v>
      </x:c>
      <x:c r="AO294" s="31">
        <x:f t="shared" si="83"/>
        <x:v>0</x:v>
      </x:c>
      <x:c r="AP294" s="31"/>
      <x:c r="AQ294" s="31"/>
      <x:c r="AR294" s="31"/>
      <x:c r="AS294" s="31"/>
      <x:c r="AT294" s="31"/>
      <x:c r="AU294" s="21">
        <x:v>45575</x:v>
      </x:c>
      <x:c r="AV294" s="31" t="str">
        <x:v>Yes</x:v>
      </x:c>
      <x:c r="AW294" s="31" cm="1">
        <x:f t="array" ref="AW294">IFERROR(_xlfn.XLOOKUP(AU294,_xlfn.ANCHORARRAY($M$11),_xlfn.ANCHORARRAY($N$11)),0)</x:f>
        <x:v>5</x:v>
      </x:c>
      <x:c r="AX294" s="31"/>
      <x:c r="AY294" s="31"/>
      <x:c r="AZ294" s="31"/>
      <x:c r="BA294" s="31"/>
      <x:c r="BB294" s="31"/>
    </x:row>
    <x:row r="295" spans="2:54" x14ac:dyDescent="0.35">
      <x:c r="B295" s="21">
        <x:v>37527</x:v>
      </x:c>
      <x:c r="C295" s="31">
        <x:f t="shared" si="70"/>
        <x:v>28</x:v>
      </x:c>
      <x:c r="D295" s="31">
        <x:f t="shared" si="71"/>
        <x:v>9</x:v>
      </x:c>
      <x:c r="E295" s="31">
        <x:f t="shared" si="72"/>
        <x:v>2002</x:v>
      </x:c>
      <x:c r="F295" s="31">
        <x:f t="shared" si="73"/>
        <x:v>7</x:v>
      </x:c>
      <x:c r="G295" s="21">
        <x:f t="shared" si="77"/>
        <x:v>45563</x:v>
      </x:c>
      <x:c r="H295" s="32">
        <x:f t="shared" si="78"/>
        <x:v>7765</x:v>
      </x:c>
      <x:c r="L295" s="25"/>
      <x:c r="M295" s="21">
        <x:v>45579</x:v>
      </x:c>
      <x:c r="N295" s="31">
        <x:v>2</x:v>
      </x:c>
      <x:c r="O295" s="31"/>
      <x:c r="P295" s="21">
        <x:v>45576</x:v>
      </x:c>
      <x:c r="Q295" s="31">
        <x:v>283</x:v>
      </x:c>
      <x:c r="R295" s="31"/>
      <x:c r="S295" s="31" t="str">
        <x:v>Jin Yuanyuan #13451780 1T</x:v>
      </x:c>
      <x:c r="T295" s="31" t="str" cm="1">
        <x:f t="array" ref="T295:U295">_xlfn.TEXTSPLIT(S295," #")</x:f>
        <x:v>Jin Yuanyuan</x:v>
      </x:c>
      <x:c r="U295" s="31" t="str">
        <x:v>13451780 1T</x:v>
      </x:c>
      <x:c r="V295" s="31" t="str">
        <x:f t="shared" si="79"/>
        <x:v>1T</x:v>
      </x:c>
      <x:c r="W295" s="31">
        <x:f t="shared" si="80"/>
        <x:v>13451780</x:v>
      </x:c>
      <x:c r="X295" s="31">
        <x:f t="shared" si="84"/>
        <x:v>1</x:v>
      </x:c>
      <x:c r="Y295" s="31"/>
      <x:c r="Z295" s="31"/>
      <x:c r="AA295" s="31"/>
      <x:c r="AB295" s="31"/>
      <x:c r="AC295" s="31" t="str">
        <x:f t="shared" si="74"/>
        <x:v>Jin</x:v>
      </x:c>
      <x:c r="AD295" s="31" t="str">
        <x:f t="shared" si="81"/>
        <x:v>J</x:v>
      </x:c>
      <x:c r="AE295" s="31" t="str">
        <x:f t="shared" si="75"/>
        <x:v>Yuanyuan</x:v>
      </x:c>
      <x:c r="AF295" s="31" cm="1">
        <x:f t="array" ref="AF295">SUM(--(" "=MID(AE295,_xlfn.SEQUENCE(1,LEN(AE295)),1)))+2</x:f>
        <x:v>2</x:v>
      </x:c>
      <x:c r="AG295" s="31" cm="1">
        <x:f t="array" ref="AG295">SUM(--($AG$9=MID(AC295,_xlfn.SEQUENCE(1,LEN(AC295)),1)))</x:f>
        <x:v>0</x:v>
      </x:c>
      <x:c r="AH295" s="31"/>
      <x:c r="AI295" s="31"/>
      <x:c r="AJ295" s="31"/>
      <x:c r="AK295" s="31"/>
      <x:c r="AL295" s="31" t="b">
        <x:f t="shared" si="76"/>
        <x:v>0</x:v>
      </x:c>
      <x:c r="AM295" s="31" t="b">
        <x:f>_xlfn.XLOOKUP(G295,'Birthday Case Assumptions'!$I$6:$I$371,'Birthday Case Assumptions'!$J$6:$J$371)="Yes"</x:f>
        <x:v>0</x:v>
      </x:c>
      <x:c r="AN295" s="31" t="b">
        <x:f t="shared" si="82"/>
        <x:v>0</x:v>
      </x:c>
      <x:c r="AO295" s="31">
        <x:f t="shared" si="83"/>
        <x:v>0</x:v>
      </x:c>
      <x:c r="AP295" s="31"/>
      <x:c r="AQ295" s="31"/>
      <x:c r="AR295" s="31"/>
      <x:c r="AS295" s="31"/>
      <x:c r="AT295" s="31"/>
      <x:c r="AU295" s="21">
        <x:v>45576</x:v>
      </x:c>
      <x:c r="AV295" s="31" t="str">
        <x:v>Yes</x:v>
      </x:c>
      <x:c r="AW295" s="31" cm="1">
        <x:f t="array" ref="AW295">IFERROR(_xlfn.XLOOKUP(AU295,_xlfn.ANCHORARRAY($M$11),_xlfn.ANCHORARRAY($N$11)),0)</x:f>
        <x:v>5</x:v>
      </x:c>
      <x:c r="AX295" s="31"/>
      <x:c r="AY295" s="31"/>
      <x:c r="AZ295" s="31"/>
      <x:c r="BA295" s="31"/>
      <x:c r="BB295" s="31"/>
    </x:row>
    <x:row r="296" spans="2:54" x14ac:dyDescent="0.35">
      <x:c r="B296" s="21">
        <x:v>37118</x:v>
      </x:c>
      <x:c r="C296" s="31">
        <x:f t="shared" si="70"/>
        <x:v>15</x:v>
      </x:c>
      <x:c r="D296" s="31">
        <x:f t="shared" si="71"/>
        <x:v>8</x:v>
      </x:c>
      <x:c r="E296" s="31">
        <x:f t="shared" si="72"/>
        <x:v>2001</x:v>
      </x:c>
      <x:c r="F296" s="31">
        <x:f t="shared" si="73"/>
        <x:v>4</x:v>
      </x:c>
      <x:c r="G296" s="21">
        <x:f t="shared" si="77"/>
        <x:v>45519</x:v>
      </x:c>
      <x:c r="H296" s="32">
        <x:f t="shared" si="78"/>
        <x:v>8174</x:v>
      </x:c>
      <x:c r="L296" s="25"/>
      <x:c r="M296" s="21">
        <x:v>45580</x:v>
      </x:c>
      <x:c r="N296" s="31">
        <x:v>3</x:v>
      </x:c>
      <x:c r="O296" s="31"/>
      <x:c r="P296" s="21">
        <x:v>45577</x:v>
      </x:c>
      <x:c r="Q296" s="31">
        <x:v>284</x:v>
      </x:c>
      <x:c r="R296" s="31"/>
      <x:c r="S296" s="31" t="str">
        <x:v>Imam Yousef #13451782 2R</x:v>
      </x:c>
      <x:c r="T296" s="31" t="str" cm="1">
        <x:f t="array" ref="T296:U296">_xlfn.TEXTSPLIT(S296," #")</x:f>
        <x:v>Imam Yousef</x:v>
      </x:c>
      <x:c r="U296" s="31" t="str">
        <x:v>13451782 2R</x:v>
      </x:c>
      <x:c r="V296" s="31" t="str">
        <x:f t="shared" si="79"/>
        <x:v>2R</x:v>
      </x:c>
      <x:c r="W296" s="31">
        <x:f t="shared" si="80"/>
        <x:v>13451782</x:v>
      </x:c>
      <x:c r="X296" s="31">
        <x:f t="shared" si="84"/>
        <x:v>0</x:v>
      </x:c>
      <x:c r="Y296" s="31"/>
      <x:c r="Z296" s="31"/>
      <x:c r="AA296" s="31"/>
      <x:c r="AB296" s="31"/>
      <x:c r="AC296" s="31" t="str">
        <x:f t="shared" si="74"/>
        <x:v>Imam</x:v>
      </x:c>
      <x:c r="AD296" s="31" t="str">
        <x:f t="shared" si="81"/>
        <x:v>I</x:v>
      </x:c>
      <x:c r="AE296" s="31" t="str">
        <x:f t="shared" si="75"/>
        <x:v>Yousef</x:v>
      </x:c>
      <x:c r="AF296" s="31" cm="1">
        <x:f t="array" ref="AF296">SUM(--(" "=MID(AE296,_xlfn.SEQUENCE(1,LEN(AE296)),1)))+2</x:f>
        <x:v>2</x:v>
      </x:c>
      <x:c r="AG296" s="31" cm="1">
        <x:f t="array" ref="AG296">SUM(--($AG$9=MID(AC296,_xlfn.SEQUENCE(1,LEN(AC296)),1)))</x:f>
        <x:v>1</x:v>
      </x:c>
      <x:c r="AH296" s="31"/>
      <x:c r="AI296" s="31"/>
      <x:c r="AJ296" s="31"/>
      <x:c r="AK296" s="31"/>
      <x:c r="AL296" s="31" t="b">
        <x:f t="shared" si="76"/>
        <x:v>0</x:v>
      </x:c>
      <x:c r="AM296" s="31" t="b">
        <x:f>_xlfn.XLOOKUP(G296,'Birthday Case Assumptions'!$I$6:$I$371,'Birthday Case Assumptions'!$J$6:$J$371)="Yes"</x:f>
        <x:v>0</x:v>
      </x:c>
      <x:c r="AN296" s="31" t="b">
        <x:f t="shared" si="82"/>
        <x:v>0</x:v>
      </x:c>
      <x:c r="AO296" s="31">
        <x:f t="shared" si="83"/>
        <x:v>0</x:v>
      </x:c>
      <x:c r="AP296" s="31"/>
      <x:c r="AQ296" s="31"/>
      <x:c r="AR296" s="31"/>
      <x:c r="AS296" s="31"/>
      <x:c r="AT296" s="31"/>
      <x:c r="AU296" s="21">
        <x:v>45577</x:v>
      </x:c>
      <x:c r="AV296" s="31" t="str">
        <x:v>No</x:v>
      </x:c>
      <x:c r="AW296" s="31" cm="1">
        <x:f t="array" ref="AW296">IFERROR(_xlfn.XLOOKUP(AU296,_xlfn.ANCHORARRAY($M$11),_xlfn.ANCHORARRAY($N$11)),0)</x:f>
        <x:v>1</x:v>
      </x:c>
      <x:c r="AX296" s="31"/>
      <x:c r="AY296" s="31"/>
      <x:c r="AZ296" s="31"/>
      <x:c r="BA296" s="31"/>
      <x:c r="BB296" s="31"/>
    </x:row>
    <x:row r="297" spans="2:54" x14ac:dyDescent="0.35">
      <x:c r="B297" s="21">
        <x:v>38349</x:v>
      </x:c>
      <x:c r="C297" s="31">
        <x:f t="shared" si="70"/>
        <x:v>28</x:v>
      </x:c>
      <x:c r="D297" s="31">
        <x:f t="shared" si="71"/>
        <x:v>12</x:v>
      </x:c>
      <x:c r="E297" s="31">
        <x:f t="shared" si="72"/>
        <x:v>2004</x:v>
      </x:c>
      <x:c r="F297" s="31">
        <x:f t="shared" si="73"/>
        <x:v>3</x:v>
      </x:c>
      <x:c r="G297" s="21">
        <x:f t="shared" si="77"/>
        <x:v>45654</x:v>
      </x:c>
      <x:c r="H297" s="32">
        <x:f t="shared" si="78"/>
        <x:v>6943</x:v>
      </x:c>
      <x:c r="L297" s="25"/>
      <x:c r="M297" s="21">
        <x:v>45581</x:v>
      </x:c>
      <x:c r="N297" s="31">
        <x:v>4</x:v>
      </x:c>
      <x:c r="O297" s="31"/>
      <x:c r="P297" s="21">
        <x:v>45578</x:v>
      </x:c>
      <x:c r="Q297" s="31">
        <x:v>999</x:v>
      </x:c>
      <x:c r="R297" s="31"/>
      <x:c r="S297" s="31" t="str">
        <x:v>Rasha Soliman #13451783 3W</x:v>
      </x:c>
      <x:c r="T297" s="31" t="str" cm="1">
        <x:f t="array" ref="T297:U297">_xlfn.TEXTSPLIT(S297," #")</x:f>
        <x:v>Rasha Soliman</x:v>
      </x:c>
      <x:c r="U297" s="31" t="str">
        <x:v>13451783 3W</x:v>
      </x:c>
      <x:c r="V297" s="31" t="str">
        <x:f t="shared" si="79"/>
        <x:v>3W</x:v>
      </x:c>
      <x:c r="W297" s="31">
        <x:f t="shared" si="80"/>
        <x:v>13451783</x:v>
      </x:c>
      <x:c r="X297" s="31">
        <x:f t="shared" si="84"/>
        <x:v>1</x:v>
      </x:c>
      <x:c r="Y297" s="31"/>
      <x:c r="Z297" s="31"/>
      <x:c r="AA297" s="31"/>
      <x:c r="AB297" s="31"/>
      <x:c r="AC297" s="31" t="str">
        <x:f t="shared" si="74"/>
        <x:v>Rasha</x:v>
      </x:c>
      <x:c r="AD297" s="31" t="str">
        <x:f t="shared" si="81"/>
        <x:v>R</x:v>
      </x:c>
      <x:c r="AE297" s="31" t="str">
        <x:f t="shared" si="75"/>
        <x:v>Soliman</x:v>
      </x:c>
      <x:c r="AF297" s="31" cm="1">
        <x:f t="array" ref="AF297">SUM(--(" "=MID(AE297,_xlfn.SEQUENCE(1,LEN(AE297)),1)))+2</x:f>
        <x:v>2</x:v>
      </x:c>
      <x:c r="AG297" s="31" cm="1">
        <x:f t="array" ref="AG297">SUM(--($AG$9=MID(AC297,_xlfn.SEQUENCE(1,LEN(AC297)),1)))</x:f>
        <x:v>2</x:v>
      </x:c>
      <x:c r="AH297" s="31"/>
      <x:c r="AI297" s="31"/>
      <x:c r="AJ297" s="31"/>
      <x:c r="AK297" s="31"/>
      <x:c r="AL297" s="31" t="b">
        <x:f t="shared" si="76"/>
        <x:v>0</x:v>
      </x:c>
      <x:c r="AM297" s="31" t="b">
        <x:f>_xlfn.XLOOKUP(G297,'Birthday Case Assumptions'!$I$6:$I$371,'Birthday Case Assumptions'!$J$6:$J$371)="Yes"</x:f>
        <x:v>0</x:v>
      </x:c>
      <x:c r="AN297" s="31" t="b">
        <x:f t="shared" si="82"/>
        <x:v>0</x:v>
      </x:c>
      <x:c r="AO297" s="31">
        <x:f t="shared" si="83"/>
        <x:v>0</x:v>
      </x:c>
      <x:c r="AP297" s="31"/>
      <x:c r="AQ297" s="31"/>
      <x:c r="AR297" s="31"/>
      <x:c r="AS297" s="31"/>
      <x:c r="AT297" s="31"/>
      <x:c r="AU297" s="21">
        <x:v>45578</x:v>
      </x:c>
      <x:c r="AV297" s="31" t="str">
        <x:v>No</x:v>
      </x:c>
      <x:c r="AW297" s="31" cm="1">
        <x:f t="array" ref="AW297">IFERROR(_xlfn.XLOOKUP(AU297,_xlfn.ANCHORARRAY($M$11),_xlfn.ANCHORARRAY($N$11)),0)</x:f>
        <x:v>0</x:v>
      </x:c>
      <x:c r="AX297" s="31"/>
      <x:c r="AY297" s="31"/>
      <x:c r="AZ297" s="31"/>
      <x:c r="BA297" s="31"/>
      <x:c r="BB297" s="31"/>
    </x:row>
    <x:row r="298" spans="2:54" x14ac:dyDescent="0.35">
      <x:c r="B298" s="21">
        <x:v>38327</x:v>
      </x:c>
      <x:c r="C298" s="31">
        <x:f t="shared" si="70"/>
        <x:v>6</x:v>
      </x:c>
      <x:c r="D298" s="31">
        <x:f t="shared" si="71"/>
        <x:v>12</x:v>
      </x:c>
      <x:c r="E298" s="31">
        <x:f t="shared" si="72"/>
        <x:v>2004</x:v>
      </x:c>
      <x:c r="F298" s="31">
        <x:f t="shared" si="73"/>
        <x:v>2</x:v>
      </x:c>
      <x:c r="G298" s="21">
        <x:f t="shared" si="77"/>
        <x:v>45632</x:v>
      </x:c>
      <x:c r="H298" s="32">
        <x:f t="shared" si="78"/>
        <x:v>6965</x:v>
      </x:c>
      <x:c r="L298" s="25"/>
      <x:c r="M298" s="21">
        <x:v>45582</x:v>
      </x:c>
      <x:c r="N298" s="31">
        <x:v>4</x:v>
      </x:c>
      <x:c r="O298" s="31"/>
      <x:c r="P298" s="21">
        <x:v>45579</x:v>
      </x:c>
      <x:c r="Q298" s="31">
        <x:v>285</x:v>
      </x:c>
      <x:c r="R298" s="31"/>
      <x:c r="S298" s="31" t="str">
        <x:v>Pan Xiaoli #13451786 1T</x:v>
      </x:c>
      <x:c r="T298" s="31" t="str" cm="1">
        <x:f t="array" ref="T298:U298">_xlfn.TEXTSPLIT(S298," #")</x:f>
        <x:v>Pan Xiaoli</x:v>
      </x:c>
      <x:c r="U298" s="31" t="str">
        <x:v>13451786 1T</x:v>
      </x:c>
      <x:c r="V298" s="31" t="str">
        <x:f t="shared" si="79"/>
        <x:v>1T</x:v>
      </x:c>
      <x:c r="W298" s="31">
        <x:f t="shared" si="80"/>
        <x:v>13451786</x:v>
      </x:c>
      <x:c r="X298" s="31">
        <x:f t="shared" si="84"/>
        <x:v>0</x:v>
      </x:c>
      <x:c r="Y298" s="31"/>
      <x:c r="Z298" s="31"/>
      <x:c r="AA298" s="31"/>
      <x:c r="AB298" s="31"/>
      <x:c r="AC298" s="31" t="str">
        <x:f t="shared" si="74"/>
        <x:v>Pan</x:v>
      </x:c>
      <x:c r="AD298" s="31" t="str">
        <x:f t="shared" si="81"/>
        <x:v>P</x:v>
      </x:c>
      <x:c r="AE298" s="31" t="str">
        <x:f t="shared" si="75"/>
        <x:v>Xiaoli</x:v>
      </x:c>
      <x:c r="AF298" s="31" cm="1">
        <x:f t="array" ref="AF298">SUM(--(" "=MID(AE298,_xlfn.SEQUENCE(1,LEN(AE298)),1)))+2</x:f>
        <x:v>2</x:v>
      </x:c>
      <x:c r="AG298" s="31" cm="1">
        <x:f t="array" ref="AG298">SUM(--($AG$9=MID(AC298,_xlfn.SEQUENCE(1,LEN(AC298)),1)))</x:f>
        <x:v>1</x:v>
      </x:c>
      <x:c r="AH298" s="31"/>
      <x:c r="AI298" s="31"/>
      <x:c r="AJ298" s="31"/>
      <x:c r="AK298" s="31"/>
      <x:c r="AL298" s="31" t="b">
        <x:f t="shared" si="76"/>
        <x:v>0</x:v>
      </x:c>
      <x:c r="AM298" s="31" t="b">
        <x:f>_xlfn.XLOOKUP(G298,'Birthday Case Assumptions'!$I$6:$I$371,'Birthday Case Assumptions'!$J$6:$J$371)="Yes"</x:f>
        <x:v>1</x:v>
      </x:c>
      <x:c r="AN298" s="31" t="b">
        <x:f t="shared" si="82"/>
        <x:v>0</x:v>
      </x:c>
      <x:c r="AO298" s="31">
        <x:f t="shared" si="83"/>
        <x:v>0</x:v>
      </x:c>
      <x:c r="AP298" s="31"/>
      <x:c r="AQ298" s="31"/>
      <x:c r="AR298" s="31"/>
      <x:c r="AS298" s="31"/>
      <x:c r="AT298" s="31"/>
      <x:c r="AU298" s="21">
        <x:v>45579</x:v>
      </x:c>
      <x:c r="AV298" s="31" t="str">
        <x:v>Yes</x:v>
      </x:c>
      <x:c r="AW298" s="31" cm="1">
        <x:f t="array" ref="AW298">IFERROR(_xlfn.XLOOKUP(AU298,_xlfn.ANCHORARRAY($M$11),_xlfn.ANCHORARRAY($N$11)),0)</x:f>
        <x:v>2</x:v>
      </x:c>
      <x:c r="AX298" s="31"/>
      <x:c r="AY298" s="31"/>
      <x:c r="AZ298" s="31"/>
      <x:c r="BA298" s="31"/>
      <x:c r="BB298" s="31"/>
    </x:row>
    <x:row r="299" spans="2:54" x14ac:dyDescent="0.35">
      <x:c r="B299" s="21">
        <x:v>37984</x:v>
      </x:c>
      <x:c r="C299" s="31">
        <x:f t="shared" si="70"/>
        <x:v>29</x:v>
      </x:c>
      <x:c r="D299" s="31">
        <x:f t="shared" si="71"/>
        <x:v>12</x:v>
      </x:c>
      <x:c r="E299" s="31">
        <x:f t="shared" si="72"/>
        <x:v>2003</x:v>
      </x:c>
      <x:c r="F299" s="31">
        <x:f t="shared" si="73"/>
        <x:v>2</x:v>
      </x:c>
      <x:c r="G299" s="21">
        <x:f t="shared" si="77"/>
        <x:v>45655</x:v>
      </x:c>
      <x:c r="H299" s="32">
        <x:f t="shared" si="78"/>
        <x:v>7308</x:v>
      </x:c>
      <x:c r="L299" s="25"/>
      <x:c r="M299" s="21">
        <x:v>45583</x:v>
      </x:c>
      <x:c r="N299" s="31">
        <x:v>4</x:v>
      </x:c>
      <x:c r="O299" s="31"/>
      <x:c r="P299" s="21">
        <x:v>45580</x:v>
      </x:c>
      <x:c r="Q299" s="31">
        <x:v>286</x:v>
      </x:c>
      <x:c r="R299" s="31"/>
      <x:c r="S299" s="31" t="str">
        <x:v>Tian Zhiming #13451789 3M</x:v>
      </x:c>
      <x:c r="T299" s="31" t="str" cm="1">
        <x:f t="array" ref="T299:U299">_xlfn.TEXTSPLIT(S299," #")</x:f>
        <x:v>Tian Zhiming</x:v>
      </x:c>
      <x:c r="U299" s="31" t="str">
        <x:v>13451789 3M</x:v>
      </x:c>
      <x:c r="V299" s="31" t="str">
        <x:f t="shared" si="79"/>
        <x:v>3M</x:v>
      </x:c>
      <x:c r="W299" s="31">
        <x:f t="shared" si="80"/>
        <x:v>13451789</x:v>
      </x:c>
      <x:c r="X299" s="31">
        <x:f t="shared" si="84"/>
        <x:v>0</x:v>
      </x:c>
      <x:c r="Y299" s="31"/>
      <x:c r="Z299" s="31"/>
      <x:c r="AA299" s="31"/>
      <x:c r="AB299" s="31"/>
      <x:c r="AC299" s="31" t="str">
        <x:f t="shared" si="74"/>
        <x:v>Tian</x:v>
      </x:c>
      <x:c r="AD299" s="31" t="str">
        <x:f t="shared" si="81"/>
        <x:v>T</x:v>
      </x:c>
      <x:c r="AE299" s="31" t="str">
        <x:f t="shared" si="75"/>
        <x:v>Zhiming</x:v>
      </x:c>
      <x:c r="AF299" s="31" cm="1">
        <x:f t="array" ref="AF299">SUM(--(" "=MID(AE299,_xlfn.SEQUENCE(1,LEN(AE299)),1)))+2</x:f>
        <x:v>2</x:v>
      </x:c>
      <x:c r="AG299" s="31" cm="1">
        <x:f t="array" ref="AG299">SUM(--($AG$9=MID(AC299,_xlfn.SEQUENCE(1,LEN(AC299)),1)))</x:f>
        <x:v>1</x:v>
      </x:c>
      <x:c r="AH299" s="31"/>
      <x:c r="AI299" s="31"/>
      <x:c r="AJ299" s="31"/>
      <x:c r="AK299" s="31"/>
      <x:c r="AL299" s="31" t="b">
        <x:f t="shared" si="76"/>
        <x:v>0</x:v>
      </x:c>
      <x:c r="AM299" s="31" t="b">
        <x:f>_xlfn.XLOOKUP(G299,'Birthday Case Assumptions'!$I$6:$I$371,'Birthday Case Assumptions'!$J$6:$J$371)="Yes"</x:f>
        <x:v>0</x:v>
      </x:c>
      <x:c r="AN299" s="31" t="b">
        <x:f t="shared" si="82"/>
        <x:v>0</x:v>
      </x:c>
      <x:c r="AO299" s="31">
        <x:f t="shared" si="83"/>
        <x:v>0</x:v>
      </x:c>
      <x:c r="AP299" s="31"/>
      <x:c r="AQ299" s="31"/>
      <x:c r="AR299" s="31"/>
      <x:c r="AS299" s="31"/>
      <x:c r="AT299" s="31"/>
      <x:c r="AU299" s="21">
        <x:v>45580</x:v>
      </x:c>
      <x:c r="AV299" s="31" t="str">
        <x:v>Yes</x:v>
      </x:c>
      <x:c r="AW299" s="31" cm="1">
        <x:f t="array" ref="AW299">IFERROR(_xlfn.XLOOKUP(AU299,_xlfn.ANCHORARRAY($M$11),_xlfn.ANCHORARRAY($N$11)),0)</x:f>
        <x:v>3</x:v>
      </x:c>
      <x:c r="AX299" s="31"/>
      <x:c r="AY299" s="31"/>
      <x:c r="AZ299" s="31"/>
      <x:c r="BA299" s="31"/>
      <x:c r="BB299" s="31"/>
    </x:row>
    <x:row r="300" spans="2:54" x14ac:dyDescent="0.35">
      <x:c r="B300" s="21">
        <x:v>37546</x:v>
      </x:c>
      <x:c r="C300" s="31">
        <x:f t="shared" si="70"/>
        <x:v>17</x:v>
      </x:c>
      <x:c r="D300" s="31">
        <x:f t="shared" si="71"/>
        <x:v>10</x:v>
      </x:c>
      <x:c r="E300" s="31">
        <x:f t="shared" si="72"/>
        <x:v>2002</x:v>
      </x:c>
      <x:c r="F300" s="31">
        <x:f t="shared" si="73"/>
        <x:v>5</x:v>
      </x:c>
      <x:c r="G300" s="21">
        <x:f t="shared" si="77"/>
        <x:v>45582</x:v>
      </x:c>
      <x:c r="H300" s="32">
        <x:f t="shared" si="78"/>
        <x:v>7746</x:v>
      </x:c>
      <x:c r="L300" s="25"/>
      <x:c r="M300" s="21">
        <x:v>45584</x:v>
      </x:c>
      <x:c r="N300" s="31">
        <x:v>5</x:v>
      </x:c>
      <x:c r="O300" s="31"/>
      <x:c r="P300" s="21">
        <x:v>45581</x:v>
      </x:c>
      <x:c r="Q300" s="31">
        <x:v>287</x:v>
      </x:c>
      <x:c r="R300" s="31"/>
      <x:c r="S300" s="31" t="str">
        <x:v>Hosam Almutairi #13451791 4W</x:v>
      </x:c>
      <x:c r="T300" s="31" t="str" cm="1">
        <x:f t="array" ref="T300:U300">_xlfn.TEXTSPLIT(S300," #")</x:f>
        <x:v>Hosam Almutairi</x:v>
      </x:c>
      <x:c r="U300" s="31" t="str">
        <x:v>13451791 4W</x:v>
      </x:c>
      <x:c r="V300" s="31" t="str">
        <x:f t="shared" si="79"/>
        <x:v>4W</x:v>
      </x:c>
      <x:c r="W300" s="31">
        <x:f t="shared" si="80"/>
        <x:v>13451791</x:v>
      </x:c>
      <x:c r="X300" s="31">
        <x:f t="shared" si="84"/>
        <x:v>0</x:v>
      </x:c>
      <x:c r="Y300" s="31"/>
      <x:c r="Z300" s="31"/>
      <x:c r="AA300" s="31"/>
      <x:c r="AB300" s="31"/>
      <x:c r="AC300" s="31" t="str">
        <x:f t="shared" si="74"/>
        <x:v>Hosam</x:v>
      </x:c>
      <x:c r="AD300" s="31" t="str">
        <x:f t="shared" si="81"/>
        <x:v>H</x:v>
      </x:c>
      <x:c r="AE300" s="31" t="str">
        <x:f t="shared" si="75"/>
        <x:v>Almutairi</x:v>
      </x:c>
      <x:c r="AF300" s="31" cm="1">
        <x:f t="array" ref="AF300">SUM(--(" "=MID(AE300,_xlfn.SEQUENCE(1,LEN(AE300)),1)))+2</x:f>
        <x:v>2</x:v>
      </x:c>
      <x:c r="AG300" s="31" cm="1">
        <x:f t="array" ref="AG300">SUM(--($AG$9=MID(AC300,_xlfn.SEQUENCE(1,LEN(AC300)),1)))</x:f>
        <x:v>1</x:v>
      </x:c>
      <x:c r="AH300" s="31"/>
      <x:c r="AI300" s="31"/>
      <x:c r="AJ300" s="31"/>
      <x:c r="AK300" s="31"/>
      <x:c r="AL300" s="31" t="b">
        <x:f t="shared" si="76"/>
        <x:v>0</x:v>
      </x:c>
      <x:c r="AM300" s="31" t="b">
        <x:f>_xlfn.XLOOKUP(G300,'Birthday Case Assumptions'!$I$6:$I$371,'Birthday Case Assumptions'!$J$6:$J$371)="Yes"</x:f>
        <x:v>1</x:v>
      </x:c>
      <x:c r="AN300" s="31" t="b">
        <x:f t="shared" si="82"/>
        <x:v>0</x:v>
      </x:c>
      <x:c r="AO300" s="31">
        <x:f t="shared" si="83"/>
        <x:v>0</x:v>
      </x:c>
      <x:c r="AP300" s="31"/>
      <x:c r="AQ300" s="31"/>
      <x:c r="AR300" s="31"/>
      <x:c r="AS300" s="31"/>
      <x:c r="AT300" s="31"/>
      <x:c r="AU300" s="21">
        <x:v>45581</x:v>
      </x:c>
      <x:c r="AV300" s="31" t="str">
        <x:v>Yes</x:v>
      </x:c>
      <x:c r="AW300" s="31" cm="1">
        <x:f t="array" ref="AW300">IFERROR(_xlfn.XLOOKUP(AU300,_xlfn.ANCHORARRAY($M$11),_xlfn.ANCHORARRAY($N$11)),0)</x:f>
        <x:v>4</x:v>
      </x:c>
      <x:c r="AX300" s="31"/>
      <x:c r="AY300" s="31"/>
      <x:c r="AZ300" s="31"/>
      <x:c r="BA300" s="31"/>
      <x:c r="BB300" s="31"/>
    </x:row>
    <x:row r="301" spans="2:54" x14ac:dyDescent="0.35">
      <x:c r="B301" s="21">
        <x:v>38219</x:v>
      </x:c>
      <x:c r="C301" s="31">
        <x:f t="shared" si="70"/>
        <x:v>20</x:v>
      </x:c>
      <x:c r="D301" s="31">
        <x:f t="shared" si="71"/>
        <x:v>8</x:v>
      </x:c>
      <x:c r="E301" s="31">
        <x:f t="shared" si="72"/>
        <x:v>2004</x:v>
      </x:c>
      <x:c r="F301" s="31">
        <x:f t="shared" si="73"/>
        <x:v>6</x:v>
      </x:c>
      <x:c r="G301" s="21">
        <x:f t="shared" si="77"/>
        <x:v>45524</x:v>
      </x:c>
      <x:c r="H301" s="32">
        <x:f t="shared" si="78"/>
        <x:v>7073</x:v>
      </x:c>
      <x:c r="L301" s="25"/>
      <x:c r="M301" s="21">
        <x:v>45585</x:v>
      </x:c>
      <x:c r="N301" s="31">
        <x:v>6</x:v>
      </x:c>
      <x:c r="O301" s="31"/>
      <x:c r="P301" s="21">
        <x:v>45582</x:v>
      </x:c>
      <x:c r="Q301" s="31">
        <x:v>288</x:v>
      </x:c>
      <x:c r="R301" s="31"/>
      <x:c r="S301" s="31" t="str">
        <x:v>Imam Zaki #13451792 1T</x:v>
      </x:c>
      <x:c r="T301" s="31" t="str" cm="1">
        <x:f t="array" ref="T301:U301">_xlfn.TEXTSPLIT(S301," #")</x:f>
        <x:v>Imam Zaki</x:v>
      </x:c>
      <x:c r="U301" s="31" t="str">
        <x:v>13451792 1T</x:v>
      </x:c>
      <x:c r="V301" s="31" t="str">
        <x:f t="shared" si="79"/>
        <x:v>1T</x:v>
      </x:c>
      <x:c r="W301" s="31">
        <x:f t="shared" si="80"/>
        <x:v>13451792</x:v>
      </x:c>
      <x:c r="X301" s="31">
        <x:f t="shared" si="84"/>
        <x:v>1</x:v>
      </x:c>
      <x:c r="Y301" s="31"/>
      <x:c r="Z301" s="31"/>
      <x:c r="AA301" s="31"/>
      <x:c r="AB301" s="31"/>
      <x:c r="AC301" s="31" t="str">
        <x:f t="shared" si="74"/>
        <x:v>Imam</x:v>
      </x:c>
      <x:c r="AD301" s="31" t="str">
        <x:f t="shared" si="81"/>
        <x:v>I</x:v>
      </x:c>
      <x:c r="AE301" s="31" t="str">
        <x:f t="shared" si="75"/>
        <x:v>Zaki</x:v>
      </x:c>
      <x:c r="AF301" s="31" cm="1">
        <x:f t="array" ref="AF301">SUM(--(" "=MID(AE301,_xlfn.SEQUENCE(1,LEN(AE301)),1)))+2</x:f>
        <x:v>2</x:v>
      </x:c>
      <x:c r="AG301" s="31" cm="1">
        <x:f t="array" ref="AG301">SUM(--($AG$9=MID(AC301,_xlfn.SEQUENCE(1,LEN(AC301)),1)))</x:f>
        <x:v>1</x:v>
      </x:c>
      <x:c r="AH301" s="31"/>
      <x:c r="AI301" s="31"/>
      <x:c r="AJ301" s="31"/>
      <x:c r="AK301" s="31"/>
      <x:c r="AL301" s="31" t="b">
        <x:f t="shared" si="76"/>
        <x:v>0</x:v>
      </x:c>
      <x:c r="AM301" s="31" t="b">
        <x:f>_xlfn.XLOOKUP(G301,'Birthday Case Assumptions'!$I$6:$I$371,'Birthday Case Assumptions'!$J$6:$J$371)="Yes"</x:f>
        <x:v>0</x:v>
      </x:c>
      <x:c r="AN301" s="31" t="b">
        <x:f t="shared" si="82"/>
        <x:v>0</x:v>
      </x:c>
      <x:c r="AO301" s="31">
        <x:f t="shared" si="83"/>
        <x:v>0</x:v>
      </x:c>
      <x:c r="AP301" s="31"/>
      <x:c r="AQ301" s="31"/>
      <x:c r="AR301" s="31"/>
      <x:c r="AS301" s="31"/>
      <x:c r="AT301" s="31"/>
      <x:c r="AU301" s="21">
        <x:v>45582</x:v>
      </x:c>
      <x:c r="AV301" s="31" t="str">
        <x:v>Yes</x:v>
      </x:c>
      <x:c r="AW301" s="31" cm="1">
        <x:f t="array" ref="AW301">IFERROR(_xlfn.XLOOKUP(AU301,_xlfn.ANCHORARRAY($M$11),_xlfn.ANCHORARRAY($N$11)),0)</x:f>
        <x:v>4</x:v>
      </x:c>
      <x:c r="AX301" s="31"/>
      <x:c r="AY301" s="31"/>
      <x:c r="AZ301" s="31"/>
      <x:c r="BA301" s="31"/>
      <x:c r="BB301" s="31"/>
    </x:row>
    <x:row r="302" spans="2:54" x14ac:dyDescent="0.35">
      <x:c r="B302" s="21">
        <x:v>37346</x:v>
      </x:c>
      <x:c r="C302" s="31">
        <x:f t="shared" si="70"/>
        <x:v>31</x:v>
      </x:c>
      <x:c r="D302" s="31">
        <x:f t="shared" si="71"/>
        <x:v>3</x:v>
      </x:c>
      <x:c r="E302" s="31">
        <x:f t="shared" si="72"/>
        <x:v>2002</x:v>
      </x:c>
      <x:c r="F302" s="31">
        <x:f t="shared" si="73"/>
        <x:v>1</x:v>
      </x:c>
      <x:c r="G302" s="21">
        <x:f t="shared" si="77"/>
        <x:v>45382</x:v>
      </x:c>
      <x:c r="H302" s="32">
        <x:f t="shared" si="78"/>
        <x:v>7946</x:v>
      </x:c>
      <x:c r="L302" s="25"/>
      <x:c r="M302" s="21">
        <x:v>45586</x:v>
      </x:c>
      <x:c r="N302" s="31">
        <x:v>7</x:v>
      </x:c>
      <x:c r="O302" s="31"/>
      <x:c r="P302" s="21">
        <x:v>45583</x:v>
      </x:c>
      <x:c r="Q302" s="31">
        <x:v>289</x:v>
      </x:c>
      <x:c r="R302" s="31"/>
      <x:c r="S302" s="31" t="str">
        <x:v>Keith Sanders #13451795 2M</x:v>
      </x:c>
      <x:c r="T302" s="31" t="str" cm="1">
        <x:f t="array" ref="T302:U302">_xlfn.TEXTSPLIT(S302," #")</x:f>
        <x:v>Keith Sanders</x:v>
      </x:c>
      <x:c r="U302" s="31" t="str">
        <x:v>13451795 2M</x:v>
      </x:c>
      <x:c r="V302" s="31" t="str">
        <x:f t="shared" si="79"/>
        <x:v>2M</x:v>
      </x:c>
      <x:c r="W302" s="31">
        <x:f t="shared" si="80"/>
        <x:v>13451795</x:v>
      </x:c>
      <x:c r="X302" s="31">
        <x:f t="shared" si="84"/>
        <x:v>0</x:v>
      </x:c>
      <x:c r="Y302" s="31"/>
      <x:c r="Z302" s="31"/>
      <x:c r="AA302" s="31"/>
      <x:c r="AB302" s="31"/>
      <x:c r="AC302" s="31" t="str">
        <x:f t="shared" si="74"/>
        <x:v>Keith</x:v>
      </x:c>
      <x:c r="AD302" s="31" t="str">
        <x:f t="shared" si="81"/>
        <x:v>K</x:v>
      </x:c>
      <x:c r="AE302" s="31" t="str">
        <x:f t="shared" si="75"/>
        <x:v>Sanders</x:v>
      </x:c>
      <x:c r="AF302" s="31" cm="1">
        <x:f t="array" ref="AF302">SUM(--(" "=MID(AE302,_xlfn.SEQUENCE(1,LEN(AE302)),1)))+2</x:f>
        <x:v>2</x:v>
      </x:c>
      <x:c r="AG302" s="31" cm="1">
        <x:f t="array" ref="AG302">SUM(--($AG$9=MID(AC302,_xlfn.SEQUENCE(1,LEN(AC302)),1)))</x:f>
        <x:v>0</x:v>
      </x:c>
      <x:c r="AH302" s="31"/>
      <x:c r="AI302" s="31"/>
      <x:c r="AJ302" s="31"/>
      <x:c r="AK302" s="31"/>
      <x:c r="AL302" s="31" t="b">
        <x:f t="shared" si="76"/>
        <x:v>0</x:v>
      </x:c>
      <x:c r="AM302" s="31" t="b">
        <x:f>_xlfn.XLOOKUP(G302,'Birthday Case Assumptions'!$I$6:$I$371,'Birthday Case Assumptions'!$J$6:$J$371)="Yes"</x:f>
        <x:v>0</x:v>
      </x:c>
      <x:c r="AN302" s="31" t="b">
        <x:f t="shared" si="82"/>
        <x:v>0</x:v>
      </x:c>
      <x:c r="AO302" s="31">
        <x:f t="shared" si="83"/>
        <x:v>0</x:v>
      </x:c>
      <x:c r="AP302" s="31"/>
      <x:c r="AQ302" s="31"/>
      <x:c r="AR302" s="31"/>
      <x:c r="AS302" s="31"/>
      <x:c r="AT302" s="31"/>
      <x:c r="AU302" s="21">
        <x:v>45583</x:v>
      </x:c>
      <x:c r="AV302" s="31" t="str">
        <x:v>Yes</x:v>
      </x:c>
      <x:c r="AW302" s="31" cm="1">
        <x:f t="array" ref="AW302">IFERROR(_xlfn.XLOOKUP(AU302,_xlfn.ANCHORARRAY($M$11),_xlfn.ANCHORARRAY($N$11)),0)</x:f>
        <x:v>4</x:v>
      </x:c>
      <x:c r="AX302" s="31"/>
      <x:c r="AY302" s="31"/>
      <x:c r="AZ302" s="31"/>
      <x:c r="BA302" s="31"/>
      <x:c r="BB302" s="31"/>
    </x:row>
    <x:row r="303" spans="2:54" x14ac:dyDescent="0.35">
      <x:c r="B303" s="21">
        <x:v>37943</x:v>
      </x:c>
      <x:c r="C303" s="31">
        <x:f t="shared" si="70"/>
        <x:v>18</x:v>
      </x:c>
      <x:c r="D303" s="31">
        <x:f t="shared" si="71"/>
        <x:v>11</x:v>
      </x:c>
      <x:c r="E303" s="31">
        <x:f t="shared" si="72"/>
        <x:v>2003</x:v>
      </x:c>
      <x:c r="F303" s="31">
        <x:f t="shared" si="73"/>
        <x:v>3</x:v>
      </x:c>
      <x:c r="G303" s="21">
        <x:f t="shared" si="77"/>
        <x:v>45614</x:v>
      </x:c>
      <x:c r="H303" s="32">
        <x:f t="shared" si="78"/>
        <x:v>7349</x:v>
      </x:c>
      <x:c r="L303" s="25"/>
      <x:c r="M303" s="21">
        <x:v>45587</x:v>
      </x:c>
      <x:c r="N303" s="31">
        <x:v>2</x:v>
      </x:c>
      <x:c r="O303" s="31"/>
      <x:c r="P303" s="21">
        <x:v>45584</x:v>
      </x:c>
      <x:c r="Q303" s="31">
        <x:v>290</x:v>
      </x:c>
      <x:c r="R303" s="31"/>
      <x:c r="S303" s="31" t="str">
        <x:v>Sohail Gamal #13451798 2T</x:v>
      </x:c>
      <x:c r="T303" s="31" t="str" cm="1">
        <x:f t="array" ref="T303:U303">_xlfn.TEXTSPLIT(S303," #")</x:f>
        <x:v>Sohail Gamal</x:v>
      </x:c>
      <x:c r="U303" s="31" t="str">
        <x:v>13451798 2T</x:v>
      </x:c>
      <x:c r="V303" s="31" t="str">
        <x:f t="shared" si="79"/>
        <x:v>2T</x:v>
      </x:c>
      <x:c r="W303" s="31">
        <x:f t="shared" si="80"/>
        <x:v>13451798</x:v>
      </x:c>
      <x:c r="X303" s="31">
        <x:f t="shared" si="84"/>
        <x:v>0</x:v>
      </x:c>
      <x:c r="Y303" s="31"/>
      <x:c r="Z303" s="31"/>
      <x:c r="AA303" s="31"/>
      <x:c r="AB303" s="31"/>
      <x:c r="AC303" s="31" t="str">
        <x:f t="shared" si="74"/>
        <x:v>Sohail</x:v>
      </x:c>
      <x:c r="AD303" s="31" t="str">
        <x:f t="shared" si="81"/>
        <x:v>S</x:v>
      </x:c>
      <x:c r="AE303" s="31" t="str">
        <x:f t="shared" si="75"/>
        <x:v>Gamal</x:v>
      </x:c>
      <x:c r="AF303" s="31" cm="1">
        <x:f t="array" ref="AF303">SUM(--(" "=MID(AE303,_xlfn.SEQUENCE(1,LEN(AE303)),1)))+2</x:f>
        <x:v>2</x:v>
      </x:c>
      <x:c r="AG303" s="31" cm="1">
        <x:f t="array" ref="AG303">SUM(--($AG$9=MID(AC303,_xlfn.SEQUENCE(1,LEN(AC303)),1)))</x:f>
        <x:v>1</x:v>
      </x:c>
      <x:c r="AH303" s="31"/>
      <x:c r="AI303" s="31"/>
      <x:c r="AJ303" s="31"/>
      <x:c r="AK303" s="31"/>
      <x:c r="AL303" s="31" t="b">
        <x:f t="shared" si="76"/>
        <x:v>1</x:v>
      </x:c>
      <x:c r="AM303" s="31" t="b">
        <x:f>_xlfn.XLOOKUP(G303,'Birthday Case Assumptions'!$I$6:$I$371,'Birthday Case Assumptions'!$J$6:$J$371)="Yes"</x:f>
        <x:v>1</x:v>
      </x:c>
      <x:c r="AN303" s="31" t="b">
        <x:f t="shared" si="82"/>
        <x:v>0</x:v>
      </x:c>
      <x:c r="AO303" s="31">
        <x:f t="shared" si="83"/>
        <x:v>0</x:v>
      </x:c>
      <x:c r="AP303" s="31"/>
      <x:c r="AQ303" s="31"/>
      <x:c r="AR303" s="31"/>
      <x:c r="AS303" s="31"/>
      <x:c r="AT303" s="31"/>
      <x:c r="AU303" s="21">
        <x:v>45584</x:v>
      </x:c>
      <x:c r="AV303" s="31" t="str">
        <x:v>No</x:v>
      </x:c>
      <x:c r="AW303" s="31" cm="1">
        <x:f t="array" ref="AW303">IFERROR(_xlfn.XLOOKUP(AU303,_xlfn.ANCHORARRAY($M$11),_xlfn.ANCHORARRAY($N$11)),0)</x:f>
        <x:v>5</x:v>
      </x:c>
      <x:c r="AX303" s="31"/>
      <x:c r="AY303" s="31"/>
      <x:c r="AZ303" s="31"/>
      <x:c r="BA303" s="31"/>
      <x:c r="BB303" s="31"/>
    </x:row>
    <x:row r="304" spans="2:54" x14ac:dyDescent="0.35">
      <x:c r="B304" s="21">
        <x:v>36919</x:v>
      </x:c>
      <x:c r="C304" s="31">
        <x:f t="shared" si="70"/>
        <x:v>28</x:v>
      </x:c>
      <x:c r="D304" s="31">
        <x:f t="shared" si="71"/>
        <x:v>1</x:v>
      </x:c>
      <x:c r="E304" s="31">
        <x:f t="shared" si="72"/>
        <x:v>2001</x:v>
      </x:c>
      <x:c r="F304" s="31">
        <x:f t="shared" si="73"/>
        <x:v>1</x:v>
      </x:c>
      <x:c r="G304" s="21">
        <x:f t="shared" si="77"/>
        <x:v>45319</x:v>
      </x:c>
      <x:c r="H304" s="32">
        <x:f t="shared" si="78"/>
        <x:v>8373</x:v>
      </x:c>
      <x:c r="L304" s="25"/>
      <x:c r="M304" s="21">
        <x:v>45588</x:v>
      </x:c>
      <x:c r="N304" s="31">
        <x:v>6</x:v>
      </x:c>
      <x:c r="O304" s="31"/>
      <x:c r="P304" s="21">
        <x:v>45585</x:v>
      </x:c>
      <x:c r="Q304" s="31">
        <x:v>291</x:v>
      </x:c>
      <x:c r="R304" s="31"/>
      <x:c r="S304" s="31" t="str">
        <x:v>Ehsan Osman #13451799 4W</x:v>
      </x:c>
      <x:c r="T304" s="31" t="str" cm="1">
        <x:f t="array" ref="T304:U304">_xlfn.TEXTSPLIT(S304," #")</x:f>
        <x:v>Ehsan Osman</x:v>
      </x:c>
      <x:c r="U304" s="31" t="str">
        <x:v>13451799 4W</x:v>
      </x:c>
      <x:c r="V304" s="31" t="str">
        <x:f t="shared" si="79"/>
        <x:v>4W</x:v>
      </x:c>
      <x:c r="W304" s="31">
        <x:f t="shared" si="80"/>
        <x:v>13451799</x:v>
      </x:c>
      <x:c r="X304" s="31">
        <x:f t="shared" si="84"/>
        <x:v>1</x:v>
      </x:c>
      <x:c r="Y304" s="31"/>
      <x:c r="Z304" s="31"/>
      <x:c r="AA304" s="31"/>
      <x:c r="AB304" s="31"/>
      <x:c r="AC304" s="31" t="str">
        <x:f t="shared" si="74"/>
        <x:v>Ehsan</x:v>
      </x:c>
      <x:c r="AD304" s="31" t="str">
        <x:f t="shared" si="81"/>
        <x:v>E</x:v>
      </x:c>
      <x:c r="AE304" s="31" t="str">
        <x:f t="shared" si="75"/>
        <x:v>Osman</x:v>
      </x:c>
      <x:c r="AF304" s="31" cm="1">
        <x:f t="array" ref="AF304">SUM(--(" "=MID(AE304,_xlfn.SEQUENCE(1,LEN(AE304)),1)))+2</x:f>
        <x:v>2</x:v>
      </x:c>
      <x:c r="AG304" s="31" cm="1">
        <x:f t="array" ref="AG304">SUM(--($AG$9=MID(AC304,_xlfn.SEQUENCE(1,LEN(AC304)),1)))</x:f>
        <x:v>1</x:v>
      </x:c>
      <x:c r="AH304" s="31"/>
      <x:c r="AI304" s="31"/>
      <x:c r="AJ304" s="31"/>
      <x:c r="AK304" s="31"/>
      <x:c r="AL304" s="31" t="b">
        <x:f t="shared" si="76"/>
        <x:v>0</x:v>
      </x:c>
      <x:c r="AM304" s="31" t="b">
        <x:f>_xlfn.XLOOKUP(G304,'Birthday Case Assumptions'!$I$6:$I$371,'Birthday Case Assumptions'!$J$6:$J$371)="Yes"</x:f>
        <x:v>0</x:v>
      </x:c>
      <x:c r="AN304" s="31" t="b">
        <x:f t="shared" si="82"/>
        <x:v>0</x:v>
      </x:c>
      <x:c r="AO304" s="31">
        <x:f t="shared" si="83"/>
        <x:v>0</x:v>
      </x:c>
      <x:c r="AP304" s="31"/>
      <x:c r="AQ304" s="31"/>
      <x:c r="AR304" s="31"/>
      <x:c r="AS304" s="31"/>
      <x:c r="AT304" s="31"/>
      <x:c r="AU304" s="21">
        <x:v>45585</x:v>
      </x:c>
      <x:c r="AV304" s="31" t="str">
        <x:v>No</x:v>
      </x:c>
      <x:c r="AW304" s="31" cm="1">
        <x:f t="array" ref="AW304">IFERROR(_xlfn.XLOOKUP(AU304,_xlfn.ANCHORARRAY($M$11),_xlfn.ANCHORARRAY($N$11)),0)</x:f>
        <x:v>6</x:v>
      </x:c>
      <x:c r="AX304" s="31"/>
      <x:c r="AY304" s="31"/>
      <x:c r="AZ304" s="31"/>
      <x:c r="BA304" s="31"/>
      <x:c r="BB304" s="31"/>
    </x:row>
    <x:row r="305" spans="2:54" x14ac:dyDescent="0.35">
      <x:c r="B305" s="21">
        <x:v>38275</x:v>
      </x:c>
      <x:c r="C305" s="31">
        <x:f t="shared" si="70"/>
        <x:v>15</x:v>
      </x:c>
      <x:c r="D305" s="31">
        <x:f t="shared" si="71"/>
        <x:v>10</x:v>
      </x:c>
      <x:c r="E305" s="31">
        <x:f t="shared" si="72"/>
        <x:v>2004</x:v>
      </x:c>
      <x:c r="F305" s="31">
        <x:f t="shared" si="73"/>
        <x:v>6</x:v>
      </x:c>
      <x:c r="G305" s="21">
        <x:f t="shared" si="77"/>
        <x:v>45580</x:v>
      </x:c>
      <x:c r="H305" s="32">
        <x:f t="shared" si="78"/>
        <x:v>7017</x:v>
      </x:c>
      <x:c r="L305" s="25"/>
      <x:c r="M305" s="21">
        <x:v>45589</x:v>
      </x:c>
      <x:c r="N305" s="31">
        <x:v>5</x:v>
      </x:c>
      <x:c r="O305" s="31"/>
      <x:c r="P305" s="21">
        <x:v>45586</x:v>
      </x:c>
      <x:c r="Q305" s="31">
        <x:v>292</x:v>
      </x:c>
      <x:c r="R305" s="31"/>
      <x:c r="S305" s="31" t="str">
        <x:v>Nabeel Hamdan #13451800 3M</x:v>
      </x:c>
      <x:c r="T305" s="31" t="str" cm="1">
        <x:f t="array" ref="T305:U305">_xlfn.TEXTSPLIT(S305," #")</x:f>
        <x:v>Nabeel Hamdan</x:v>
      </x:c>
      <x:c r="U305" s="31" t="str">
        <x:v>13451800 3M</x:v>
      </x:c>
      <x:c r="V305" s="31" t="str">
        <x:f t="shared" si="79"/>
        <x:v>3M</x:v>
      </x:c>
      <x:c r="W305" s="31">
        <x:f t="shared" si="80"/>
        <x:v>13451800</x:v>
      </x:c>
      <x:c r="X305" s="31">
        <x:f t="shared" si="84"/>
        <x:v>2</x:v>
      </x:c>
      <x:c r="Y305" s="31"/>
      <x:c r="Z305" s="31"/>
      <x:c r="AA305" s="31"/>
      <x:c r="AB305" s="31"/>
      <x:c r="AC305" s="31" t="str">
        <x:f t="shared" si="74"/>
        <x:v>Nabeel</x:v>
      </x:c>
      <x:c r="AD305" s="31" t="str">
        <x:f t="shared" si="81"/>
        <x:v>N</x:v>
      </x:c>
      <x:c r="AE305" s="31" t="str">
        <x:f t="shared" si="75"/>
        <x:v>Hamdan</x:v>
      </x:c>
      <x:c r="AF305" s="31" cm="1">
        <x:f t="array" ref="AF305">SUM(--(" "=MID(AE305,_xlfn.SEQUENCE(1,LEN(AE305)),1)))+2</x:f>
        <x:v>2</x:v>
      </x:c>
      <x:c r="AG305" s="31" cm="1">
        <x:f t="array" ref="AG305">SUM(--($AG$9=MID(AC305,_xlfn.SEQUENCE(1,LEN(AC305)),1)))</x:f>
        <x:v>1</x:v>
      </x:c>
      <x:c r="AH305" s="31"/>
      <x:c r="AI305" s="31"/>
      <x:c r="AJ305" s="31"/>
      <x:c r="AK305" s="31"/>
      <x:c r="AL305" s="31" t="b">
        <x:f t="shared" si="76"/>
        <x:v>0</x:v>
      </x:c>
      <x:c r="AM305" s="31" t="b">
        <x:f>_xlfn.XLOOKUP(G305,'Birthday Case Assumptions'!$I$6:$I$371,'Birthday Case Assumptions'!$J$6:$J$371)="Yes"</x:f>
        <x:v>1</x:v>
      </x:c>
      <x:c r="AN305" s="31" t="b">
        <x:f t="shared" si="82"/>
        <x:v>0</x:v>
      </x:c>
      <x:c r="AO305" s="31">
        <x:f t="shared" si="83"/>
        <x:v>0</x:v>
      </x:c>
      <x:c r="AP305" s="31"/>
      <x:c r="AQ305" s="31"/>
      <x:c r="AR305" s="31"/>
      <x:c r="AS305" s="31"/>
      <x:c r="AT305" s="31"/>
      <x:c r="AU305" s="21">
        <x:v>45586</x:v>
      </x:c>
      <x:c r="AV305" s="31" t="str">
        <x:v>Yes</x:v>
      </x:c>
      <x:c r="AW305" s="31" cm="1">
        <x:f t="array" ref="AW305">IFERROR(_xlfn.XLOOKUP(AU305,_xlfn.ANCHORARRAY($M$11),_xlfn.ANCHORARRAY($N$11)),0)</x:f>
        <x:v>7</x:v>
      </x:c>
      <x:c r="AX305" s="31"/>
      <x:c r="AY305" s="31"/>
      <x:c r="AZ305" s="31"/>
      <x:c r="BA305" s="31"/>
      <x:c r="BB305" s="31"/>
    </x:row>
    <x:row r="306" spans="2:54" x14ac:dyDescent="0.35">
      <x:c r="B306" s="21">
        <x:v>37395</x:v>
      </x:c>
      <x:c r="C306" s="31">
        <x:f t="shared" si="70"/>
        <x:v>19</x:v>
      </x:c>
      <x:c r="D306" s="31">
        <x:f t="shared" si="71"/>
        <x:v>5</x:v>
      </x:c>
      <x:c r="E306" s="31">
        <x:f t="shared" si="72"/>
        <x:v>2002</x:v>
      </x:c>
      <x:c r="F306" s="31">
        <x:f t="shared" si="73"/>
        <x:v>1</x:v>
      </x:c>
      <x:c r="G306" s="21">
        <x:f t="shared" si="77"/>
        <x:v>45431</x:v>
      </x:c>
      <x:c r="H306" s="32">
        <x:f t="shared" si="78"/>
        <x:v>7897</x:v>
      </x:c>
      <x:c r="L306" s="25"/>
      <x:c r="M306" s="21">
        <x:v>45590</x:v>
      </x:c>
      <x:c r="N306" s="31">
        <x:v>3</x:v>
      </x:c>
      <x:c r="O306" s="31"/>
      <x:c r="P306" s="21">
        <x:v>45587</x:v>
      </x:c>
      <x:c r="Q306" s="31">
        <x:v>293</x:v>
      </x:c>
      <x:c r="R306" s="31"/>
      <x:c r="S306" s="31" t="str">
        <x:v>Tahir Abdallah #13451801 1T</x:v>
      </x:c>
      <x:c r="T306" s="31" t="str" cm="1">
        <x:f t="array" ref="T306:U306">_xlfn.TEXTSPLIT(S306," #")</x:f>
        <x:v>Tahir Abdallah</x:v>
      </x:c>
      <x:c r="U306" s="31" t="str">
        <x:v>13451801 1T</x:v>
      </x:c>
      <x:c r="V306" s="31" t="str">
        <x:f t="shared" si="79"/>
        <x:v>1T</x:v>
      </x:c>
      <x:c r="W306" s="31">
        <x:f t="shared" si="80"/>
        <x:v>13451801</x:v>
      </x:c>
      <x:c r="X306" s="31">
        <x:f t="shared" si="84"/>
        <x:v>3</x:v>
      </x:c>
      <x:c r="Y306" s="31"/>
      <x:c r="Z306" s="31"/>
      <x:c r="AA306" s="31"/>
      <x:c r="AB306" s="31"/>
      <x:c r="AC306" s="31" t="str">
        <x:f t="shared" si="74"/>
        <x:v>Tahir</x:v>
      </x:c>
      <x:c r="AD306" s="31" t="str">
        <x:f t="shared" si="81"/>
        <x:v>T</x:v>
      </x:c>
      <x:c r="AE306" s="31" t="str">
        <x:f t="shared" si="75"/>
        <x:v>Abdallah</x:v>
      </x:c>
      <x:c r="AF306" s="31" cm="1">
        <x:f t="array" ref="AF306">SUM(--(" "=MID(AE306,_xlfn.SEQUENCE(1,LEN(AE306)),1)))+2</x:f>
        <x:v>2</x:v>
      </x:c>
      <x:c r="AG306" s="31" cm="1">
        <x:f t="array" ref="AG306">SUM(--($AG$9=MID(AC306,_xlfn.SEQUENCE(1,LEN(AC306)),1)))</x:f>
        <x:v>1</x:v>
      </x:c>
      <x:c r="AH306" s="31"/>
      <x:c r="AI306" s="31"/>
      <x:c r="AJ306" s="31"/>
      <x:c r="AK306" s="31"/>
      <x:c r="AL306" s="31" t="b">
        <x:f t="shared" si="76"/>
        <x:v>0</x:v>
      </x:c>
      <x:c r="AM306" s="31" t="b">
        <x:f>_xlfn.XLOOKUP(G306,'Birthday Case Assumptions'!$I$6:$I$371,'Birthday Case Assumptions'!$J$6:$J$371)="Yes"</x:f>
        <x:v>0</x:v>
      </x:c>
      <x:c r="AN306" s="31" t="b">
        <x:f t="shared" si="82"/>
        <x:v>0</x:v>
      </x:c>
      <x:c r="AO306" s="31">
        <x:f t="shared" si="83"/>
        <x:v>0</x:v>
      </x:c>
      <x:c r="AP306" s="31"/>
      <x:c r="AQ306" s="31"/>
      <x:c r="AR306" s="31"/>
      <x:c r="AS306" s="31"/>
      <x:c r="AT306" s="31"/>
      <x:c r="AU306" s="21">
        <x:v>45587</x:v>
      </x:c>
      <x:c r="AV306" s="31" t="str">
        <x:v>Yes</x:v>
      </x:c>
      <x:c r="AW306" s="31" cm="1">
        <x:f t="array" ref="AW306">IFERROR(_xlfn.XLOOKUP(AU306,_xlfn.ANCHORARRAY($M$11),_xlfn.ANCHORARRAY($N$11)),0)</x:f>
        <x:v>2</x:v>
      </x:c>
      <x:c r="AX306" s="31"/>
      <x:c r="AY306" s="31"/>
      <x:c r="AZ306" s="31"/>
      <x:c r="BA306" s="31"/>
      <x:c r="BB306" s="31"/>
    </x:row>
    <x:row r="307" spans="2:54" x14ac:dyDescent="0.35">
      <x:c r="B307" s="21">
        <x:v>38124</x:v>
      </x:c>
      <x:c r="C307" s="31">
        <x:f t="shared" si="70"/>
        <x:v>17</x:v>
      </x:c>
      <x:c r="D307" s="31">
        <x:f t="shared" si="71"/>
        <x:v>5</x:v>
      </x:c>
      <x:c r="E307" s="31">
        <x:f t="shared" si="72"/>
        <x:v>2004</x:v>
      </x:c>
      <x:c r="F307" s="31">
        <x:f t="shared" si="73"/>
        <x:v>2</x:v>
      </x:c>
      <x:c r="G307" s="21">
        <x:f t="shared" si="77"/>
        <x:v>45429</x:v>
      </x:c>
      <x:c r="H307" s="32">
        <x:f t="shared" si="78"/>
        <x:v>7168</x:v>
      </x:c>
      <x:c r="L307" s="25"/>
      <x:c r="M307" s="21">
        <x:v>45591</x:v>
      </x:c>
      <x:c r="N307" s="31">
        <x:v>5</x:v>
      </x:c>
      <x:c r="O307" s="31"/>
      <x:c r="P307" s="21">
        <x:v>45588</x:v>
      </x:c>
      <x:c r="Q307" s="31">
        <x:v>294</x:v>
      </x:c>
      <x:c r="R307" s="31"/>
      <x:c r="S307" s="31" t="str">
        <x:v>Adeeb Kumar #13451802 2M</x:v>
      </x:c>
      <x:c r="T307" s="31" t="str" cm="1">
        <x:f t="array" ref="T307:U307">_xlfn.TEXTSPLIT(S307," #")</x:f>
        <x:v>Adeeb Kumar</x:v>
      </x:c>
      <x:c r="U307" s="31" t="str">
        <x:v>13451802 2M</x:v>
      </x:c>
      <x:c r="V307" s="31" t="str">
        <x:f t="shared" si="79"/>
        <x:v>2M</x:v>
      </x:c>
      <x:c r="W307" s="31">
        <x:f t="shared" si="80"/>
        <x:v>13451802</x:v>
      </x:c>
      <x:c r="X307" s="31">
        <x:f t="shared" si="84"/>
        <x:v>4</x:v>
      </x:c>
      <x:c r="Y307" s="31"/>
      <x:c r="Z307" s="31"/>
      <x:c r="AA307" s="31"/>
      <x:c r="AB307" s="31"/>
      <x:c r="AC307" s="31" t="str">
        <x:f t="shared" si="74"/>
        <x:v>Adeeb</x:v>
      </x:c>
      <x:c r="AD307" s="31" t="str">
        <x:f t="shared" si="81"/>
        <x:v>A</x:v>
      </x:c>
      <x:c r="AE307" s="31" t="str">
        <x:f t="shared" si="75"/>
        <x:v>Kumar</x:v>
      </x:c>
      <x:c r="AF307" s="31" cm="1">
        <x:f t="array" ref="AF307">SUM(--(" "=MID(AE307,_xlfn.SEQUENCE(1,LEN(AE307)),1)))+2</x:f>
        <x:v>2</x:v>
      </x:c>
      <x:c r="AG307" s="31" cm="1">
        <x:f t="array" ref="AG307">SUM(--($AG$9=MID(AC307,_xlfn.SEQUENCE(1,LEN(AC307)),1)))</x:f>
        <x:v>1</x:v>
      </x:c>
      <x:c r="AH307" s="31"/>
      <x:c r="AI307" s="31"/>
      <x:c r="AJ307" s="31"/>
      <x:c r="AK307" s="31"/>
      <x:c r="AL307" s="31" t="b">
        <x:f t="shared" si="76"/>
        <x:v>0</x:v>
      </x:c>
      <x:c r="AM307" s="31" t="b">
        <x:f>_xlfn.XLOOKUP(G307,'Birthday Case Assumptions'!$I$6:$I$371,'Birthday Case Assumptions'!$J$6:$J$371)="Yes"</x:f>
        <x:v>0</x:v>
      </x:c>
      <x:c r="AN307" s="31" t="b">
        <x:f t="shared" si="82"/>
        <x:v>0</x:v>
      </x:c>
      <x:c r="AO307" s="31">
        <x:f t="shared" si="83"/>
        <x:v>0</x:v>
      </x:c>
      <x:c r="AP307" s="31"/>
      <x:c r="AQ307" s="31"/>
      <x:c r="AR307" s="31"/>
      <x:c r="AS307" s="31"/>
      <x:c r="AT307" s="31"/>
      <x:c r="AU307" s="21">
        <x:v>45588</x:v>
      </x:c>
      <x:c r="AV307" s="31" t="str">
        <x:v>Yes</x:v>
      </x:c>
      <x:c r="AW307" s="31" cm="1">
        <x:f t="array" ref="AW307">IFERROR(_xlfn.XLOOKUP(AU307,_xlfn.ANCHORARRAY($M$11),_xlfn.ANCHORARRAY($N$11)),0)</x:f>
        <x:v>6</x:v>
      </x:c>
      <x:c r="AX307" s="31"/>
      <x:c r="AY307" s="31"/>
      <x:c r="AZ307" s="31"/>
      <x:c r="BA307" s="31"/>
      <x:c r="BB307" s="31"/>
    </x:row>
    <x:row r="308" spans="2:54" x14ac:dyDescent="0.35">
      <x:c r="B308" s="21">
        <x:v>38159</x:v>
      </x:c>
      <x:c r="C308" s="31">
        <x:f t="shared" si="70"/>
        <x:v>21</x:v>
      </x:c>
      <x:c r="D308" s="31">
        <x:f t="shared" si="71"/>
        <x:v>6</x:v>
      </x:c>
      <x:c r="E308" s="31">
        <x:f t="shared" si="72"/>
        <x:v>2004</x:v>
      </x:c>
      <x:c r="F308" s="31">
        <x:f t="shared" si="73"/>
        <x:v>2</x:v>
      </x:c>
      <x:c r="G308" s="21">
        <x:f t="shared" si="77"/>
        <x:v>45464</x:v>
      </x:c>
      <x:c r="H308" s="32">
        <x:f t="shared" si="78"/>
        <x:v>7133</x:v>
      </x:c>
      <x:c r="L308" s="25"/>
      <x:c r="M308" s="21">
        <x:v>45592</x:v>
      </x:c>
      <x:c r="N308" s="31">
        <x:v>5</x:v>
      </x:c>
      <x:c r="O308" s="31"/>
      <x:c r="P308" s="21">
        <x:v>45589</x:v>
      </x:c>
      <x:c r="Q308" s="31">
        <x:v>295</x:v>
      </x:c>
      <x:c r="R308" s="31"/>
      <x:c r="S308" s="31" t="str">
        <x:v>Han Peng #13451803 2R</x:v>
      </x:c>
      <x:c r="T308" s="31" t="str" cm="1">
        <x:f t="array" ref="T308:U308">_xlfn.TEXTSPLIT(S308," #")</x:f>
        <x:v>Han Peng</x:v>
      </x:c>
      <x:c r="U308" s="31" t="str">
        <x:v>13451803 2R</x:v>
      </x:c>
      <x:c r="V308" s="31" t="str">
        <x:f t="shared" si="79"/>
        <x:v>2R</x:v>
      </x:c>
      <x:c r="W308" s="31">
        <x:f t="shared" si="80"/>
        <x:v>13451803</x:v>
      </x:c>
      <x:c r="X308" s="31">
        <x:f t="shared" si="84"/>
        <x:v>5</x:v>
      </x:c>
      <x:c r="Y308" s="31"/>
      <x:c r="Z308" s="31"/>
      <x:c r="AA308" s="31"/>
      <x:c r="AB308" s="31"/>
      <x:c r="AC308" s="31" t="str">
        <x:f t="shared" si="74"/>
        <x:v>Han</x:v>
      </x:c>
      <x:c r="AD308" s="31" t="str">
        <x:f t="shared" si="81"/>
        <x:v>H</x:v>
      </x:c>
      <x:c r="AE308" s="31" t="str">
        <x:f t="shared" si="75"/>
        <x:v>Peng</x:v>
      </x:c>
      <x:c r="AF308" s="31" cm="1">
        <x:f t="array" ref="AF308">SUM(--(" "=MID(AE308,_xlfn.SEQUENCE(1,LEN(AE308)),1)))+2</x:f>
        <x:v>2</x:v>
      </x:c>
      <x:c r="AG308" s="31" cm="1">
        <x:f t="array" ref="AG308">SUM(--($AG$9=MID(AC308,_xlfn.SEQUENCE(1,LEN(AC308)),1)))</x:f>
        <x:v>1</x:v>
      </x:c>
      <x:c r="AH308" s="31"/>
      <x:c r="AI308" s="31"/>
      <x:c r="AJ308" s="31"/>
      <x:c r="AK308" s="31"/>
      <x:c r="AL308" s="31" t="b">
        <x:f t="shared" si="76"/>
        <x:v>0</x:v>
      </x:c>
      <x:c r="AM308" s="31" t="b">
        <x:f>_xlfn.XLOOKUP(G308,'Birthday Case Assumptions'!$I$6:$I$371,'Birthday Case Assumptions'!$J$6:$J$371)="Yes"</x:f>
        <x:v>0</x:v>
      </x:c>
      <x:c r="AN308" s="31" t="b">
        <x:f t="shared" si="82"/>
        <x:v>0</x:v>
      </x:c>
      <x:c r="AO308" s="31">
        <x:f t="shared" si="83"/>
        <x:v>0</x:v>
      </x:c>
      <x:c r="AP308" s="31"/>
      <x:c r="AQ308" s="31"/>
      <x:c r="AR308" s="31"/>
      <x:c r="AS308" s="31"/>
      <x:c r="AT308" s="31"/>
      <x:c r="AU308" s="21">
        <x:v>45589</x:v>
      </x:c>
      <x:c r="AV308" s="31" t="str">
        <x:v>Yes</x:v>
      </x:c>
      <x:c r="AW308" s="31" cm="1">
        <x:f t="array" ref="AW308">IFERROR(_xlfn.XLOOKUP(AU308,_xlfn.ANCHORARRAY($M$11),_xlfn.ANCHORARRAY($N$11)),0)</x:f>
        <x:v>5</x:v>
      </x:c>
      <x:c r="AX308" s="31"/>
      <x:c r="AY308" s="31"/>
      <x:c r="AZ308" s="31"/>
      <x:c r="BA308" s="31"/>
      <x:c r="BB308" s="31"/>
    </x:row>
    <x:row r="309" spans="2:54" x14ac:dyDescent="0.35">
      <x:c r="B309" s="21">
        <x:v>37048</x:v>
      </x:c>
      <x:c r="C309" s="31">
        <x:f t="shared" si="70"/>
        <x:v>6</x:v>
      </x:c>
      <x:c r="D309" s="31">
        <x:f t="shared" si="71"/>
        <x:v>6</x:v>
      </x:c>
      <x:c r="E309" s="31">
        <x:f t="shared" si="72"/>
        <x:v>2001</x:v>
      </x:c>
      <x:c r="F309" s="31">
        <x:f t="shared" si="73"/>
        <x:v>4</x:v>
      </x:c>
      <x:c r="G309" s="21">
        <x:f t="shared" si="77"/>
        <x:v>45449</x:v>
      </x:c>
      <x:c r="H309" s="32">
        <x:f t="shared" si="78"/>
        <x:v>8244</x:v>
      </x:c>
      <x:c r="L309" s="25"/>
      <x:c r="M309" s="21">
        <x:v>45594</x:v>
      </x:c>
      <x:c r="N309" s="31">
        <x:v>7</x:v>
      </x:c>
      <x:c r="O309" s="31"/>
      <x:c r="P309" s="21">
        <x:v>45590</x:v>
      </x:c>
      <x:c r="Q309" s="31">
        <x:v>296</x:v>
      </x:c>
      <x:c r="R309" s="31"/>
      <x:c r="S309" s="31" t="str">
        <x:v>Haytham Anwar #13451804 2W</x:v>
      </x:c>
      <x:c r="T309" s="31" t="str" cm="1">
        <x:f t="array" ref="T309:U309">_xlfn.TEXTSPLIT(S309," #")</x:f>
        <x:v>Haytham Anwar</x:v>
      </x:c>
      <x:c r="U309" s="31" t="str">
        <x:v>13451804 2W</x:v>
      </x:c>
      <x:c r="V309" s="31" t="str">
        <x:f t="shared" si="79"/>
        <x:v>2W</x:v>
      </x:c>
      <x:c r="W309" s="31">
        <x:f t="shared" si="80"/>
        <x:v>13451804</x:v>
      </x:c>
      <x:c r="X309" s="31">
        <x:f t="shared" si="84"/>
        <x:v>6</x:v>
      </x:c>
      <x:c r="Y309" s="31"/>
      <x:c r="Z309" s="31"/>
      <x:c r="AA309" s="31"/>
      <x:c r="AB309" s="31"/>
      <x:c r="AC309" s="31" t="str">
        <x:f t="shared" si="74"/>
        <x:v>Haytham</x:v>
      </x:c>
      <x:c r="AD309" s="31" t="str">
        <x:f t="shared" si="81"/>
        <x:v>H</x:v>
      </x:c>
      <x:c r="AE309" s="31" t="str">
        <x:f t="shared" si="75"/>
        <x:v>Anwar</x:v>
      </x:c>
      <x:c r="AF309" s="31" cm="1">
        <x:f t="array" ref="AF309">SUM(--(" "=MID(AE309,_xlfn.SEQUENCE(1,LEN(AE309)),1)))+2</x:f>
        <x:v>2</x:v>
      </x:c>
      <x:c r="AG309" s="31" cm="1">
        <x:f t="array" ref="AG309">SUM(--($AG$9=MID(AC309,_xlfn.SEQUENCE(1,LEN(AC309)),1)))</x:f>
        <x:v>2</x:v>
      </x:c>
      <x:c r="AH309" s="31"/>
      <x:c r="AI309" s="31"/>
      <x:c r="AJ309" s="31"/>
      <x:c r="AK309" s="31"/>
      <x:c r="AL309" s="31" t="b">
        <x:f t="shared" si="76"/>
        <x:v>0</x:v>
      </x:c>
      <x:c r="AM309" s="31" t="b">
        <x:f>_xlfn.XLOOKUP(G309,'Birthday Case Assumptions'!$I$6:$I$371,'Birthday Case Assumptions'!$J$6:$J$371)="Yes"</x:f>
        <x:v>0</x:v>
      </x:c>
      <x:c r="AN309" s="31" t="b">
        <x:f t="shared" si="82"/>
        <x:v>0</x:v>
      </x:c>
      <x:c r="AO309" s="31">
        <x:f t="shared" si="83"/>
        <x:v>0</x:v>
      </x:c>
      <x:c r="AP309" s="31"/>
      <x:c r="AQ309" s="31"/>
      <x:c r="AR309" s="31"/>
      <x:c r="AS309" s="31"/>
      <x:c r="AT309" s="31"/>
      <x:c r="AU309" s="21">
        <x:v>45590</x:v>
      </x:c>
      <x:c r="AV309" s="31" t="str">
        <x:v>Yes</x:v>
      </x:c>
      <x:c r="AW309" s="31" cm="1">
        <x:f t="array" ref="AW309">IFERROR(_xlfn.XLOOKUP(AU309,_xlfn.ANCHORARRAY($M$11),_xlfn.ANCHORARRAY($N$11)),0)</x:f>
        <x:v>3</x:v>
      </x:c>
      <x:c r="AX309" s="31"/>
      <x:c r="AY309" s="31"/>
      <x:c r="AZ309" s="31"/>
      <x:c r="BA309" s="31"/>
      <x:c r="BB309" s="31"/>
    </x:row>
    <x:row r="310" spans="2:54" x14ac:dyDescent="0.35">
      <x:c r="B310" s="21">
        <x:v>37706</x:v>
      </x:c>
      <x:c r="C310" s="31">
        <x:f t="shared" si="70"/>
        <x:v>26</x:v>
      </x:c>
      <x:c r="D310" s="31">
        <x:f t="shared" si="71"/>
        <x:v>3</x:v>
      </x:c>
      <x:c r="E310" s="31">
        <x:f t="shared" si="72"/>
        <x:v>2003</x:v>
      </x:c>
      <x:c r="F310" s="31">
        <x:f t="shared" si="73"/>
        <x:v>4</x:v>
      </x:c>
      <x:c r="G310" s="21">
        <x:f t="shared" si="77"/>
        <x:v>45377</x:v>
      </x:c>
      <x:c r="H310" s="32">
        <x:f t="shared" si="78"/>
        <x:v>7586</x:v>
      </x:c>
      <x:c r="L310" s="25"/>
      <x:c r="M310" s="21">
        <x:v>45595</x:v>
      </x:c>
      <x:c r="N310" s="31">
        <x:v>6</x:v>
      </x:c>
      <x:c r="O310" s="31"/>
      <x:c r="P310" s="21">
        <x:v>45591</x:v>
      </x:c>
      <x:c r="Q310" s="31">
        <x:v>297</x:v>
      </x:c>
      <x:c r="R310" s="31"/>
      <x:c r="S310" s="31" t="str">
        <x:v>Imam Amer #13451807 3W</x:v>
      </x:c>
      <x:c r="T310" s="31" t="str" cm="1">
        <x:f t="array" ref="T310:U310">_xlfn.TEXTSPLIT(S310," #")</x:f>
        <x:v>Imam Amer</x:v>
      </x:c>
      <x:c r="U310" s="31" t="str">
        <x:v>13451807 3W</x:v>
      </x:c>
      <x:c r="V310" s="31" t="str">
        <x:f t="shared" si="79"/>
        <x:v>3W</x:v>
      </x:c>
      <x:c r="W310" s="31">
        <x:f t="shared" si="80"/>
        <x:v>13451807</x:v>
      </x:c>
      <x:c r="X310" s="31">
        <x:f t="shared" si="84"/>
        <x:v>0</x:v>
      </x:c>
      <x:c r="Y310" s="31"/>
      <x:c r="Z310" s="31"/>
      <x:c r="AA310" s="31"/>
      <x:c r="AB310" s="31"/>
      <x:c r="AC310" s="31" t="str">
        <x:f t="shared" si="74"/>
        <x:v>Imam</x:v>
      </x:c>
      <x:c r="AD310" s="31" t="str">
        <x:f t="shared" si="81"/>
        <x:v>I</x:v>
      </x:c>
      <x:c r="AE310" s="31" t="str">
        <x:f t="shared" si="75"/>
        <x:v>Amer</x:v>
      </x:c>
      <x:c r="AF310" s="31" cm="1">
        <x:f t="array" ref="AF310">SUM(--(" "=MID(AE310,_xlfn.SEQUENCE(1,LEN(AE310)),1)))+2</x:f>
        <x:v>2</x:v>
      </x:c>
      <x:c r="AG310" s="31" cm="1">
        <x:f t="array" ref="AG310">SUM(--($AG$9=MID(AC310,_xlfn.SEQUENCE(1,LEN(AC310)),1)))</x:f>
        <x:v>1</x:v>
      </x:c>
      <x:c r="AH310" s="31"/>
      <x:c r="AI310" s="31"/>
      <x:c r="AJ310" s="31"/>
      <x:c r="AK310" s="31"/>
      <x:c r="AL310" s="31" t="b">
        <x:f t="shared" si="76"/>
        <x:v>0</x:v>
      </x:c>
      <x:c r="AM310" s="31" t="b">
        <x:f>_xlfn.XLOOKUP(G310,'Birthday Case Assumptions'!$I$6:$I$371,'Birthday Case Assumptions'!$J$6:$J$371)="Yes"</x:f>
        <x:v>1</x:v>
      </x:c>
      <x:c r="AN310" s="31" t="b">
        <x:f t="shared" si="82"/>
        <x:v>0</x:v>
      </x:c>
      <x:c r="AO310" s="31">
        <x:f t="shared" si="83"/>
        <x:v>0</x:v>
      </x:c>
      <x:c r="AP310" s="31"/>
      <x:c r="AQ310" s="31"/>
      <x:c r="AR310" s="31"/>
      <x:c r="AS310" s="31"/>
      <x:c r="AT310" s="31"/>
      <x:c r="AU310" s="21">
        <x:v>45591</x:v>
      </x:c>
      <x:c r="AV310" s="31" t="str">
        <x:v>No</x:v>
      </x:c>
      <x:c r="AW310" s="31" cm="1">
        <x:f t="array" ref="AW310">IFERROR(_xlfn.XLOOKUP(AU310,_xlfn.ANCHORARRAY($M$11),_xlfn.ANCHORARRAY($N$11)),0)</x:f>
        <x:v>5</x:v>
      </x:c>
      <x:c r="AX310" s="31"/>
      <x:c r="AY310" s="31"/>
      <x:c r="AZ310" s="31"/>
      <x:c r="BA310" s="31"/>
      <x:c r="BB310" s="31"/>
    </x:row>
    <x:row r="311" spans="2:54" x14ac:dyDescent="0.35">
      <x:c r="B311" s="21">
        <x:v>37760</x:v>
      </x:c>
      <x:c r="C311" s="31">
        <x:f t="shared" si="70"/>
        <x:v>19</x:v>
      </x:c>
      <x:c r="D311" s="31">
        <x:f t="shared" si="71"/>
        <x:v>5</x:v>
      </x:c>
      <x:c r="E311" s="31">
        <x:f t="shared" si="72"/>
        <x:v>2003</x:v>
      </x:c>
      <x:c r="F311" s="31">
        <x:f t="shared" si="73"/>
        <x:v>2</x:v>
      </x:c>
      <x:c r="G311" s="21">
        <x:f t="shared" si="77"/>
        <x:v>45431</x:v>
      </x:c>
      <x:c r="H311" s="32">
        <x:f t="shared" si="78"/>
        <x:v>7532</x:v>
      </x:c>
      <x:c r="L311" s="25"/>
      <x:c r="M311" s="21">
        <x:v>45596</x:v>
      </x:c>
      <x:c r="N311" s="31">
        <x:v>4</x:v>
      </x:c>
      <x:c r="O311" s="31"/>
      <x:c r="P311" s="21">
        <x:v>45592</x:v>
      </x:c>
      <x:c r="Q311" s="31">
        <x:v>298</x:v>
      </x:c>
      <x:c r="R311" s="31"/>
      <x:c r="S311" s="31" t="str">
        <x:v>Jia Yun #13451810 4W</x:v>
      </x:c>
      <x:c r="T311" s="31" t="str" cm="1">
        <x:f t="array" ref="T311:U311">_xlfn.TEXTSPLIT(S311," #")</x:f>
        <x:v>Jia Yun</x:v>
      </x:c>
      <x:c r="U311" s="31" t="str">
        <x:v>13451810 4W</x:v>
      </x:c>
      <x:c r="V311" s="31" t="str">
        <x:f t="shared" si="79"/>
        <x:v>4W</x:v>
      </x:c>
      <x:c r="W311" s="31">
        <x:f t="shared" si="80"/>
        <x:v>13451810</x:v>
      </x:c>
      <x:c r="X311" s="31">
        <x:f t="shared" si="84"/>
        <x:v>0</x:v>
      </x:c>
      <x:c r="Y311" s="31"/>
      <x:c r="Z311" s="31"/>
      <x:c r="AA311" s="31"/>
      <x:c r="AB311" s="31"/>
      <x:c r="AC311" s="31" t="str">
        <x:f t="shared" si="74"/>
        <x:v>Jia</x:v>
      </x:c>
      <x:c r="AD311" s="31" t="str">
        <x:f t="shared" si="81"/>
        <x:v>J</x:v>
      </x:c>
      <x:c r="AE311" s="31" t="str">
        <x:f t="shared" si="75"/>
        <x:v>Yun</x:v>
      </x:c>
      <x:c r="AF311" s="31" cm="1">
        <x:f t="array" ref="AF311">SUM(--(" "=MID(AE311,_xlfn.SEQUENCE(1,LEN(AE311)),1)))+2</x:f>
        <x:v>2</x:v>
      </x:c>
      <x:c r="AG311" s="31" cm="1">
        <x:f t="array" ref="AG311">SUM(--($AG$9=MID(AC311,_xlfn.SEQUENCE(1,LEN(AC311)),1)))</x:f>
        <x:v>1</x:v>
      </x:c>
      <x:c r="AH311" s="31"/>
      <x:c r="AI311" s="31"/>
      <x:c r="AJ311" s="31"/>
      <x:c r="AK311" s="31"/>
      <x:c r="AL311" s="31" t="b">
        <x:f t="shared" si="76"/>
        <x:v>0</x:v>
      </x:c>
      <x:c r="AM311" s="31" t="b">
        <x:f>_xlfn.XLOOKUP(G311,'Birthday Case Assumptions'!$I$6:$I$371,'Birthday Case Assumptions'!$J$6:$J$371)="Yes"</x:f>
        <x:v>0</x:v>
      </x:c>
      <x:c r="AN311" s="31" t="b">
        <x:f t="shared" si="82"/>
        <x:v>0</x:v>
      </x:c>
      <x:c r="AO311" s="31">
        <x:f t="shared" si="83"/>
        <x:v>0</x:v>
      </x:c>
      <x:c r="AP311" s="31"/>
      <x:c r="AQ311" s="31"/>
      <x:c r="AR311" s="31"/>
      <x:c r="AS311" s="31"/>
      <x:c r="AT311" s="31"/>
      <x:c r="AU311" s="21">
        <x:v>45592</x:v>
      </x:c>
      <x:c r="AV311" s="31" t="str">
        <x:v>No</x:v>
      </x:c>
      <x:c r="AW311" s="31" cm="1">
        <x:f t="array" ref="AW311">IFERROR(_xlfn.XLOOKUP(AU311,_xlfn.ANCHORARRAY($M$11),_xlfn.ANCHORARRAY($N$11)),0)</x:f>
        <x:v>5</x:v>
      </x:c>
      <x:c r="AX311" s="31"/>
      <x:c r="AY311" s="31"/>
      <x:c r="AZ311" s="31"/>
      <x:c r="BA311" s="31"/>
      <x:c r="BB311" s="31"/>
    </x:row>
    <x:row r="312" spans="2:54" x14ac:dyDescent="0.35">
      <x:c r="B312" s="21">
        <x:v>37537</x:v>
      </x:c>
      <x:c r="C312" s="31">
        <x:f t="shared" si="70"/>
        <x:v>8</x:v>
      </x:c>
      <x:c r="D312" s="31">
        <x:f t="shared" si="71"/>
        <x:v>10</x:v>
      </x:c>
      <x:c r="E312" s="31">
        <x:f t="shared" si="72"/>
        <x:v>2002</x:v>
      </x:c>
      <x:c r="F312" s="31">
        <x:f t="shared" si="73"/>
        <x:v>3</x:v>
      </x:c>
      <x:c r="G312" s="21">
        <x:f t="shared" si="77"/>
        <x:v>45573</x:v>
      </x:c>
      <x:c r="H312" s="32">
        <x:f t="shared" si="78"/>
        <x:v>7755</x:v>
      </x:c>
      <x:c r="L312" s="25"/>
      <x:c r="M312" s="21">
        <x:v>45597</x:v>
      </x:c>
      <x:c r="N312" s="31">
        <x:v>3</x:v>
      </x:c>
      <x:c r="O312" s="31"/>
      <x:c r="P312" s="21">
        <x:v>45593</x:v>
      </x:c>
      <x:c r="Q312" s="31">
        <x:v>999</x:v>
      </x:c>
      <x:c r="R312" s="31"/>
      <x:c r="S312" s="31" t="str">
        <x:v>Qian Yu #13451811 2R</x:v>
      </x:c>
      <x:c r="T312" s="31" t="str" cm="1">
        <x:f t="array" ref="T312:U312">_xlfn.TEXTSPLIT(S312," #")</x:f>
        <x:v>Qian Yu</x:v>
      </x:c>
      <x:c r="U312" s="31" t="str">
        <x:v>13451811 2R</x:v>
      </x:c>
      <x:c r="V312" s="31" t="str">
        <x:f t="shared" si="79"/>
        <x:v>2R</x:v>
      </x:c>
      <x:c r="W312" s="31">
        <x:f t="shared" si="80"/>
        <x:v>13451811</x:v>
      </x:c>
      <x:c r="X312" s="31">
        <x:f t="shared" si="84"/>
        <x:v>1</x:v>
      </x:c>
      <x:c r="Y312" s="31"/>
      <x:c r="Z312" s="31"/>
      <x:c r="AA312" s="31"/>
      <x:c r="AB312" s="31"/>
      <x:c r="AC312" s="31" t="str">
        <x:f t="shared" si="74"/>
        <x:v>Qian</x:v>
      </x:c>
      <x:c r="AD312" s="31" t="str">
        <x:f t="shared" si="81"/>
        <x:v>Q</x:v>
      </x:c>
      <x:c r="AE312" s="31" t="str">
        <x:f t="shared" si="75"/>
        <x:v>Yu</x:v>
      </x:c>
      <x:c r="AF312" s="31" cm="1">
        <x:f t="array" ref="AF312">SUM(--(" "=MID(AE312,_xlfn.SEQUENCE(1,LEN(AE312)),1)))+2</x:f>
        <x:v>2</x:v>
      </x:c>
      <x:c r="AG312" s="31" cm="1">
        <x:f t="array" ref="AG312">SUM(--($AG$9=MID(AC312,_xlfn.SEQUENCE(1,LEN(AC312)),1)))</x:f>
        <x:v>1</x:v>
      </x:c>
      <x:c r="AH312" s="31"/>
      <x:c r="AI312" s="31"/>
      <x:c r="AJ312" s="31"/>
      <x:c r="AK312" s="31"/>
      <x:c r="AL312" s="31" t="b">
        <x:f t="shared" si="76"/>
        <x:v>0</x:v>
      </x:c>
      <x:c r="AM312" s="31" t="b">
        <x:f>_xlfn.XLOOKUP(G312,'Birthday Case Assumptions'!$I$6:$I$371,'Birthday Case Assumptions'!$J$6:$J$371)="Yes"</x:f>
        <x:v>1</x:v>
      </x:c>
      <x:c r="AN312" s="31" t="b">
        <x:f t="shared" si="82"/>
        <x:v>0</x:v>
      </x:c>
      <x:c r="AO312" s="31">
        <x:f t="shared" si="83"/>
        <x:v>0</x:v>
      </x:c>
      <x:c r="AP312" s="31"/>
      <x:c r="AQ312" s="31"/>
      <x:c r="AR312" s="31"/>
      <x:c r="AS312" s="31"/>
      <x:c r="AT312" s="31"/>
      <x:c r="AU312" s="21">
        <x:v>45593</x:v>
      </x:c>
      <x:c r="AV312" s="31" t="str">
        <x:v>Yes</x:v>
      </x:c>
      <x:c r="AW312" s="31" cm="1">
        <x:f t="array" ref="AW312">IFERROR(_xlfn.XLOOKUP(AU312,_xlfn.ANCHORARRAY($M$11),_xlfn.ANCHORARRAY($N$11)),0)</x:f>
        <x:v>0</x:v>
      </x:c>
      <x:c r="AX312" s="31"/>
      <x:c r="AY312" s="31"/>
      <x:c r="AZ312" s="31"/>
      <x:c r="BA312" s="31"/>
      <x:c r="BB312" s="31"/>
    </x:row>
    <x:row r="313" spans="2:54" x14ac:dyDescent="0.35">
      <x:c r="B313" s="21">
        <x:v>37745</x:v>
      </x:c>
      <x:c r="C313" s="31">
        <x:f t="shared" si="70"/>
        <x:v>4</x:v>
      </x:c>
      <x:c r="D313" s="31">
        <x:f t="shared" si="71"/>
        <x:v>5</x:v>
      </x:c>
      <x:c r="E313" s="31">
        <x:f t="shared" si="72"/>
        <x:v>2003</x:v>
      </x:c>
      <x:c r="F313" s="31">
        <x:f t="shared" si="73"/>
        <x:v>1</x:v>
      </x:c>
      <x:c r="G313" s="21">
        <x:f t="shared" si="77"/>
        <x:v>45416</x:v>
      </x:c>
      <x:c r="H313" s="32">
        <x:f t="shared" si="78"/>
        <x:v>7547</x:v>
      </x:c>
      <x:c r="L313" s="25"/>
      <x:c r="M313" s="21">
        <x:v>45598</x:v>
      </x:c>
      <x:c r="N313" s="31">
        <x:v>1</x:v>
      </x:c>
      <x:c r="O313" s="31"/>
      <x:c r="P313" s="21">
        <x:v>45594</x:v>
      </x:c>
      <x:c r="Q313" s="31">
        <x:v>299</x:v>
      </x:c>
      <x:c r="R313" s="31"/>
      <x:c r="S313" s="31" t="str">
        <x:v>Hanan Mir #13451812 1W</x:v>
      </x:c>
      <x:c r="T313" s="31" t="str" cm="1">
        <x:f t="array" ref="T313:U313">_xlfn.TEXTSPLIT(S313," #")</x:f>
        <x:v>Hanan Mir</x:v>
      </x:c>
      <x:c r="U313" s="31" t="str">
        <x:v>13451812 1W</x:v>
      </x:c>
      <x:c r="V313" s="31" t="str">
        <x:f t="shared" si="79"/>
        <x:v>1W</x:v>
      </x:c>
      <x:c r="W313" s="31">
        <x:f t="shared" si="80"/>
        <x:v>13451812</x:v>
      </x:c>
      <x:c r="X313" s="31">
        <x:f t="shared" si="84"/>
        <x:v>2</x:v>
      </x:c>
      <x:c r="Y313" s="31"/>
      <x:c r="Z313" s="31"/>
      <x:c r="AA313" s="31"/>
      <x:c r="AB313" s="31"/>
      <x:c r="AC313" s="31" t="str">
        <x:f t="shared" si="74"/>
        <x:v>Hanan</x:v>
      </x:c>
      <x:c r="AD313" s="31" t="str">
        <x:f t="shared" si="81"/>
        <x:v>H</x:v>
      </x:c>
      <x:c r="AE313" s="31" t="str">
        <x:f t="shared" si="75"/>
        <x:v>Mir</x:v>
      </x:c>
      <x:c r="AF313" s="31" cm="1">
        <x:f t="array" ref="AF313">SUM(--(" "=MID(AE313,_xlfn.SEQUENCE(1,LEN(AE313)),1)))+2</x:f>
        <x:v>2</x:v>
      </x:c>
      <x:c r="AG313" s="31" cm="1">
        <x:f t="array" ref="AG313">SUM(--($AG$9=MID(AC313,_xlfn.SEQUENCE(1,LEN(AC313)),1)))</x:f>
        <x:v>2</x:v>
      </x:c>
      <x:c r="AH313" s="31"/>
      <x:c r="AI313" s="31"/>
      <x:c r="AJ313" s="31"/>
      <x:c r="AK313" s="31"/>
      <x:c r="AL313" s="31" t="b">
        <x:f t="shared" si="76"/>
        <x:v>0</x:v>
      </x:c>
      <x:c r="AM313" s="31" t="b">
        <x:f>_xlfn.XLOOKUP(G313,'Birthday Case Assumptions'!$I$6:$I$371,'Birthday Case Assumptions'!$J$6:$J$371)="Yes"</x:f>
        <x:v>0</x:v>
      </x:c>
      <x:c r="AN313" s="31" t="b">
        <x:f t="shared" si="82"/>
        <x:v>0</x:v>
      </x:c>
      <x:c r="AO313" s="31">
        <x:f t="shared" si="83"/>
        <x:v>0</x:v>
      </x:c>
      <x:c r="AP313" s="31"/>
      <x:c r="AQ313" s="31"/>
      <x:c r="AR313" s="31"/>
      <x:c r="AS313" s="31"/>
      <x:c r="AT313" s="31"/>
      <x:c r="AU313" s="21">
        <x:v>45594</x:v>
      </x:c>
      <x:c r="AV313" s="31" t="str">
        <x:v>Yes</x:v>
      </x:c>
      <x:c r="AW313" s="31" cm="1">
        <x:f t="array" ref="AW313">IFERROR(_xlfn.XLOOKUP(AU313,_xlfn.ANCHORARRAY($M$11),_xlfn.ANCHORARRAY($N$11)),0)</x:f>
        <x:v>7</x:v>
      </x:c>
      <x:c r="AX313" s="31"/>
      <x:c r="AY313" s="31"/>
      <x:c r="AZ313" s="31"/>
      <x:c r="BA313" s="31"/>
      <x:c r="BB313" s="31"/>
    </x:row>
    <x:row r="314" spans="2:54" x14ac:dyDescent="0.35">
      <x:c r="B314" s="21">
        <x:v>37017</x:v>
      </x:c>
      <x:c r="C314" s="31">
        <x:f t="shared" si="70"/>
        <x:v>6</x:v>
      </x:c>
      <x:c r="D314" s="31">
        <x:f t="shared" si="71"/>
        <x:v>5</x:v>
      </x:c>
      <x:c r="E314" s="31">
        <x:f t="shared" si="72"/>
        <x:v>2001</x:v>
      </x:c>
      <x:c r="F314" s="31">
        <x:f t="shared" si="73"/>
        <x:v>1</x:v>
      </x:c>
      <x:c r="G314" s="21">
        <x:f t="shared" si="77"/>
        <x:v>45418</x:v>
      </x:c>
      <x:c r="H314" s="32">
        <x:f t="shared" si="78"/>
        <x:v>8275</x:v>
      </x:c>
      <x:c r="L314" s="25"/>
      <x:c r="M314" s="21">
        <x:v>45599</x:v>
      </x:c>
      <x:c r="N314" s="31">
        <x:v>4</x:v>
      </x:c>
      <x:c r="O314" s="31"/>
      <x:c r="P314" s="21">
        <x:v>45595</x:v>
      </x:c>
      <x:c r="Q314" s="31">
        <x:v>300</x:v>
      </x:c>
      <x:c r="R314" s="31"/>
      <x:c r="S314" s="31" t="str">
        <x:v>Pan Jianxin #13451814 4W</x:v>
      </x:c>
      <x:c r="T314" s="31" t="str" cm="1">
        <x:f t="array" ref="T314:U314">_xlfn.TEXTSPLIT(S314," #")</x:f>
        <x:v>Pan Jianxin</x:v>
      </x:c>
      <x:c r="U314" s="31" t="str">
        <x:v>13451814 4W</x:v>
      </x:c>
      <x:c r="V314" s="31" t="str">
        <x:f t="shared" si="79"/>
        <x:v>4W</x:v>
      </x:c>
      <x:c r="W314" s="31">
        <x:f t="shared" si="80"/>
        <x:v>13451814</x:v>
      </x:c>
      <x:c r="X314" s="31">
        <x:f t="shared" si="84"/>
        <x:v>0</x:v>
      </x:c>
      <x:c r="Y314" s="31"/>
      <x:c r="Z314" s="31"/>
      <x:c r="AA314" s="31"/>
      <x:c r="AB314" s="31"/>
      <x:c r="AC314" s="31" t="str">
        <x:f t="shared" si="74"/>
        <x:v>Pan</x:v>
      </x:c>
      <x:c r="AD314" s="31" t="str">
        <x:f t="shared" si="81"/>
        <x:v>P</x:v>
      </x:c>
      <x:c r="AE314" s="31" t="str">
        <x:f t="shared" si="75"/>
        <x:v>Jianxin</x:v>
      </x:c>
      <x:c r="AF314" s="31" cm="1">
        <x:f t="array" ref="AF314">SUM(--(" "=MID(AE314,_xlfn.SEQUENCE(1,LEN(AE314)),1)))+2</x:f>
        <x:v>2</x:v>
      </x:c>
      <x:c r="AG314" s="31" cm="1">
        <x:f t="array" ref="AG314">SUM(--($AG$9=MID(AC314,_xlfn.SEQUENCE(1,LEN(AC314)),1)))</x:f>
        <x:v>1</x:v>
      </x:c>
      <x:c r="AH314" s="31"/>
      <x:c r="AI314" s="31"/>
      <x:c r="AJ314" s="31"/>
      <x:c r="AK314" s="31"/>
      <x:c r="AL314" s="31" t="b">
        <x:f t="shared" si="76"/>
        <x:v>1</x:v>
      </x:c>
      <x:c r="AM314" s="31" t="b">
        <x:f>_xlfn.XLOOKUP(G314,'Birthday Case Assumptions'!$I$6:$I$371,'Birthday Case Assumptions'!$J$6:$J$371)="Yes"</x:f>
        <x:v>1</x:v>
      </x:c>
      <x:c r="AN314" s="31" t="b">
        <x:f t="shared" si="82"/>
        <x:v>0</x:v>
      </x:c>
      <x:c r="AO314" s="31">
        <x:f t="shared" si="83"/>
        <x:v>0</x:v>
      </x:c>
      <x:c r="AP314" s="31"/>
      <x:c r="AQ314" s="31"/>
      <x:c r="AR314" s="31"/>
      <x:c r="AS314" s="31"/>
      <x:c r="AT314" s="31"/>
      <x:c r="AU314" s="21">
        <x:v>45595</x:v>
      </x:c>
      <x:c r="AV314" s="31" t="str">
        <x:v>Yes</x:v>
      </x:c>
      <x:c r="AW314" s="31" cm="1">
        <x:f t="array" ref="AW314">IFERROR(_xlfn.XLOOKUP(AU314,_xlfn.ANCHORARRAY($M$11),_xlfn.ANCHORARRAY($N$11)),0)</x:f>
        <x:v>6</x:v>
      </x:c>
      <x:c r="AX314" s="31"/>
      <x:c r="AY314" s="31"/>
      <x:c r="AZ314" s="31"/>
      <x:c r="BA314" s="31"/>
      <x:c r="BB314" s="31"/>
    </x:row>
    <x:row r="315" spans="2:54" x14ac:dyDescent="0.35">
      <x:c r="B315" s="21">
        <x:v>37899</x:v>
      </x:c>
      <x:c r="C315" s="31">
        <x:f t="shared" si="70"/>
        <x:v>5</x:v>
      </x:c>
      <x:c r="D315" s="31">
        <x:f t="shared" si="71"/>
        <x:v>10</x:v>
      </x:c>
      <x:c r="E315" s="31">
        <x:f t="shared" si="72"/>
        <x:v>2003</x:v>
      </x:c>
      <x:c r="F315" s="31">
        <x:f t="shared" si="73"/>
        <x:v>1</x:v>
      </x:c>
      <x:c r="G315" s="21">
        <x:f t="shared" si="77"/>
        <x:v>45570</x:v>
      </x:c>
      <x:c r="H315" s="32">
        <x:f t="shared" si="78"/>
        <x:v>7393</x:v>
      </x:c>
      <x:c r="L315" s="25"/>
      <x:c r="M315" s="21">
        <x:v>45600</x:v>
      </x:c>
      <x:c r="N315" s="31">
        <x:v>2</x:v>
      </x:c>
      <x:c r="O315" s="31"/>
      <x:c r="P315" s="21">
        <x:v>45596</x:v>
      </x:c>
      <x:c r="Q315" s="31">
        <x:v>301</x:v>
      </x:c>
      <x:c r="R315" s="31"/>
      <x:c r="S315" s="31" t="str">
        <x:v>Marie Chavez #13451815 1M</x:v>
      </x:c>
      <x:c r="T315" s="31" t="str" cm="1">
        <x:f t="array" ref="T315:U315">_xlfn.TEXTSPLIT(S315," #")</x:f>
        <x:v>Marie Chavez</x:v>
      </x:c>
      <x:c r="U315" s="31" t="str">
        <x:v>13451815 1M</x:v>
      </x:c>
      <x:c r="V315" s="31" t="str">
        <x:f t="shared" si="79"/>
        <x:v>1M</x:v>
      </x:c>
      <x:c r="W315" s="31">
        <x:f t="shared" si="80"/>
        <x:v>13451815</x:v>
      </x:c>
      <x:c r="X315" s="31">
        <x:f t="shared" si="84"/>
        <x:v>1</x:v>
      </x:c>
      <x:c r="Y315" s="31"/>
      <x:c r="Z315" s="31"/>
      <x:c r="AA315" s="31"/>
      <x:c r="AB315" s="31"/>
      <x:c r="AC315" s="31" t="str">
        <x:f t="shared" si="74"/>
        <x:v>Marie</x:v>
      </x:c>
      <x:c r="AD315" s="31" t="str">
        <x:f t="shared" si="81"/>
        <x:v>M</x:v>
      </x:c>
      <x:c r="AE315" s="31" t="str">
        <x:f t="shared" si="75"/>
        <x:v>Chavez</x:v>
      </x:c>
      <x:c r="AF315" s="31" cm="1">
        <x:f t="array" ref="AF315">SUM(--(" "=MID(AE315,_xlfn.SEQUENCE(1,LEN(AE315)),1)))+2</x:f>
        <x:v>2</x:v>
      </x:c>
      <x:c r="AG315" s="31" cm="1">
        <x:f t="array" ref="AG315">SUM(--($AG$9=MID(AC315,_xlfn.SEQUENCE(1,LEN(AC315)),1)))</x:f>
        <x:v>1</x:v>
      </x:c>
      <x:c r="AH315" s="31"/>
      <x:c r="AI315" s="31"/>
      <x:c r="AJ315" s="31"/>
      <x:c r="AK315" s="31"/>
      <x:c r="AL315" s="31" t="b">
        <x:f t="shared" si="76"/>
        <x:v>0</x:v>
      </x:c>
      <x:c r="AM315" s="31" t="b">
        <x:f>_xlfn.XLOOKUP(G315,'Birthday Case Assumptions'!$I$6:$I$371,'Birthday Case Assumptions'!$J$6:$J$371)="Yes"</x:f>
        <x:v>0</x:v>
      </x:c>
      <x:c r="AN315" s="31" t="b">
        <x:f t="shared" si="82"/>
        <x:v>1</x:v>
      </x:c>
      <x:c r="AO315" s="31">
        <x:f t="shared" si="83"/>
        <x:v>0</x:v>
      </x:c>
      <x:c r="AP315" s="31"/>
      <x:c r="AQ315" s="31"/>
      <x:c r="AR315" s="31"/>
      <x:c r="AS315" s="31"/>
      <x:c r="AT315" s="31"/>
      <x:c r="AU315" s="21">
        <x:v>45596</x:v>
      </x:c>
      <x:c r="AV315" s="31" t="str">
        <x:v>Yes</x:v>
      </x:c>
      <x:c r="AW315" s="31" cm="1">
        <x:f t="array" ref="AW315">IFERROR(_xlfn.XLOOKUP(AU315,_xlfn.ANCHORARRAY($M$11),_xlfn.ANCHORARRAY($N$11)),0)</x:f>
        <x:v>4</x:v>
      </x:c>
      <x:c r="AX315" s="31"/>
      <x:c r="AY315" s="31"/>
      <x:c r="AZ315" s="31"/>
      <x:c r="BA315" s="31"/>
      <x:c r="BB315" s="31"/>
    </x:row>
    <x:row r="316" spans="2:54" x14ac:dyDescent="0.35">
      <x:c r="B316" s="21">
        <x:v>37975</x:v>
      </x:c>
      <x:c r="C316" s="31">
        <x:f t="shared" si="70"/>
        <x:v>20</x:v>
      </x:c>
      <x:c r="D316" s="31">
        <x:f t="shared" si="71"/>
        <x:v>12</x:v>
      </x:c>
      <x:c r="E316" s="31">
        <x:f t="shared" si="72"/>
        <x:v>2003</x:v>
      </x:c>
      <x:c r="F316" s="31">
        <x:f t="shared" si="73"/>
        <x:v>7</x:v>
      </x:c>
      <x:c r="G316" s="21">
        <x:f t="shared" si="77"/>
        <x:v>45646</x:v>
      </x:c>
      <x:c r="H316" s="32">
        <x:f t="shared" si="78"/>
        <x:v>7317</x:v>
      </x:c>
      <x:c r="L316" s="25"/>
      <x:c r="M316" s="21">
        <x:v>45601</x:v>
      </x:c>
      <x:c r="N316" s="31">
        <x:v>2</x:v>
      </x:c>
      <x:c r="O316" s="31"/>
      <x:c r="P316" s="21">
        <x:v>45597</x:v>
      </x:c>
      <x:c r="Q316" s="31">
        <x:v>302</x:v>
      </x:c>
      <x:c r="R316" s="31"/>
      <x:c r="S316" s="31" t="str">
        <x:v>Atef Jaber #13451816 2T</x:v>
      </x:c>
      <x:c r="T316" s="31" t="str" cm="1">
        <x:f t="array" ref="T316:U316">_xlfn.TEXTSPLIT(S316," #")</x:f>
        <x:v>Atef Jaber</x:v>
      </x:c>
      <x:c r="U316" s="31" t="str">
        <x:v>13451816 2T</x:v>
      </x:c>
      <x:c r="V316" s="31" t="str">
        <x:f t="shared" si="79"/>
        <x:v>2T</x:v>
      </x:c>
      <x:c r="W316" s="31">
        <x:f t="shared" si="80"/>
        <x:v>13451816</x:v>
      </x:c>
      <x:c r="X316" s="31">
        <x:f t="shared" si="84"/>
        <x:v>2</x:v>
      </x:c>
      <x:c r="Y316" s="31"/>
      <x:c r="Z316" s="31"/>
      <x:c r="AA316" s="31"/>
      <x:c r="AB316" s="31"/>
      <x:c r="AC316" s="31" t="str">
        <x:f t="shared" si="74"/>
        <x:v>Atef</x:v>
      </x:c>
      <x:c r="AD316" s="31" t="str">
        <x:f t="shared" si="81"/>
        <x:v>A</x:v>
      </x:c>
      <x:c r="AE316" s="31" t="str">
        <x:f t="shared" si="75"/>
        <x:v>Jaber</x:v>
      </x:c>
      <x:c r="AF316" s="31" cm="1">
        <x:f t="array" ref="AF316">SUM(--(" "=MID(AE316,_xlfn.SEQUENCE(1,LEN(AE316)),1)))+2</x:f>
        <x:v>2</x:v>
      </x:c>
      <x:c r="AG316" s="31" cm="1">
        <x:f t="array" ref="AG316">SUM(--($AG$9=MID(AC316,_xlfn.SEQUENCE(1,LEN(AC316)),1)))</x:f>
        <x:v>1</x:v>
      </x:c>
      <x:c r="AH316" s="31"/>
      <x:c r="AI316" s="31"/>
      <x:c r="AJ316" s="31"/>
      <x:c r="AK316" s="31"/>
      <x:c r="AL316" s="31" t="b">
        <x:f t="shared" si="76"/>
        <x:v>0</x:v>
      </x:c>
      <x:c r="AM316" s="31" t="b">
        <x:f>_xlfn.XLOOKUP(G316,'Birthday Case Assumptions'!$I$6:$I$371,'Birthday Case Assumptions'!$J$6:$J$371)="Yes"</x:f>
        <x:v>0</x:v>
      </x:c>
      <x:c r="AN316" s="31" t="b">
        <x:f t="shared" si="82"/>
        <x:v>0</x:v>
      </x:c>
      <x:c r="AO316" s="31">
        <x:f t="shared" si="83"/>
        <x:v>0</x:v>
      </x:c>
      <x:c r="AP316" s="31"/>
      <x:c r="AQ316" s="31"/>
      <x:c r="AR316" s="31"/>
      <x:c r="AS316" s="31"/>
      <x:c r="AT316" s="31"/>
      <x:c r="AU316" s="21">
        <x:v>45597</x:v>
      </x:c>
      <x:c r="AV316" s="31" t="str">
        <x:v>Yes</x:v>
      </x:c>
      <x:c r="AW316" s="31" cm="1">
        <x:f t="array" ref="AW316">IFERROR(_xlfn.XLOOKUP(AU316,_xlfn.ANCHORARRAY($M$11),_xlfn.ANCHORARRAY($N$11)),0)</x:f>
        <x:v>3</x:v>
      </x:c>
      <x:c r="AX316" s="31"/>
      <x:c r="AY316" s="31"/>
      <x:c r="AZ316" s="31"/>
      <x:c r="BA316" s="31"/>
      <x:c r="BB316" s="31"/>
    </x:row>
    <x:row r="317" spans="2:54" x14ac:dyDescent="0.35">
      <x:c r="B317" s="21">
        <x:v>37020</x:v>
      </x:c>
      <x:c r="C317" s="31">
        <x:f t="shared" si="70"/>
        <x:v>9</x:v>
      </x:c>
      <x:c r="D317" s="31">
        <x:f t="shared" si="71"/>
        <x:v>5</x:v>
      </x:c>
      <x:c r="E317" s="31">
        <x:f t="shared" si="72"/>
        <x:v>2001</x:v>
      </x:c>
      <x:c r="F317" s="31">
        <x:f t="shared" si="73"/>
        <x:v>4</x:v>
      </x:c>
      <x:c r="G317" s="21">
        <x:f t="shared" si="77"/>
        <x:v>45421</x:v>
      </x:c>
      <x:c r="H317" s="32">
        <x:f t="shared" si="78"/>
        <x:v>8272</x:v>
      </x:c>
      <x:c r="L317" s="25"/>
      <x:c r="M317" s="21">
        <x:v>45602</x:v>
      </x:c>
      <x:c r="N317" s="31">
        <x:v>6</x:v>
      </x:c>
      <x:c r="O317" s="31"/>
      <x:c r="P317" s="21">
        <x:v>45598</x:v>
      </x:c>
      <x:c r="Q317" s="31">
        <x:v>303</x:v>
      </x:c>
      <x:c r="R317" s="31"/>
      <x:c r="S317" s="31" t="str">
        <x:v>Haytham Salamah #13451817 1W</x:v>
      </x:c>
      <x:c r="T317" s="31" t="str" cm="1">
        <x:f t="array" ref="T317:U317">_xlfn.TEXTSPLIT(S317," #")</x:f>
        <x:v>Haytham Salamah</x:v>
      </x:c>
      <x:c r="U317" s="31" t="str">
        <x:v>13451817 1W</x:v>
      </x:c>
      <x:c r="V317" s="31" t="str">
        <x:f t="shared" si="79"/>
        <x:v>1W</x:v>
      </x:c>
      <x:c r="W317" s="31">
        <x:f t="shared" si="80"/>
        <x:v>13451817</x:v>
      </x:c>
      <x:c r="X317" s="31">
        <x:f t="shared" si="84"/>
        <x:v>3</x:v>
      </x:c>
      <x:c r="Y317" s="31"/>
      <x:c r="Z317" s="31"/>
      <x:c r="AA317" s="31"/>
      <x:c r="AB317" s="31"/>
      <x:c r="AC317" s="31" t="str">
        <x:f t="shared" si="74"/>
        <x:v>Haytham</x:v>
      </x:c>
      <x:c r="AD317" s="31" t="str">
        <x:f t="shared" si="81"/>
        <x:v>H</x:v>
      </x:c>
      <x:c r="AE317" s="31" t="str">
        <x:f t="shared" si="75"/>
        <x:v>Salamah</x:v>
      </x:c>
      <x:c r="AF317" s="31" cm="1">
        <x:f t="array" ref="AF317">SUM(--(" "=MID(AE317,_xlfn.SEQUENCE(1,LEN(AE317)),1)))+2</x:f>
        <x:v>2</x:v>
      </x:c>
      <x:c r="AG317" s="31" cm="1">
        <x:f t="array" ref="AG317">SUM(--($AG$9=MID(AC317,_xlfn.SEQUENCE(1,LEN(AC317)),1)))</x:f>
        <x:v>2</x:v>
      </x:c>
      <x:c r="AH317" s="31"/>
      <x:c r="AI317" s="31"/>
      <x:c r="AJ317" s="31"/>
      <x:c r="AK317" s="31"/>
      <x:c r="AL317" s="31" t="b">
        <x:f t="shared" si="76"/>
        <x:v>0</x:v>
      </x:c>
      <x:c r="AM317" s="31" t="b">
        <x:f>_xlfn.XLOOKUP(G317,'Birthday Case Assumptions'!$I$6:$I$371,'Birthday Case Assumptions'!$J$6:$J$371)="Yes"</x:f>
        <x:v>1</x:v>
      </x:c>
      <x:c r="AN317" s="31" t="b">
        <x:f t="shared" si="82"/>
        <x:v>0</x:v>
      </x:c>
      <x:c r="AO317" s="31">
        <x:f t="shared" si="83"/>
        <x:v>0</x:v>
      </x:c>
      <x:c r="AP317" s="31"/>
      <x:c r="AQ317" s="31"/>
      <x:c r="AR317" s="31"/>
      <x:c r="AS317" s="31"/>
      <x:c r="AT317" s="31"/>
      <x:c r="AU317" s="21">
        <x:v>45598</x:v>
      </x:c>
      <x:c r="AV317" s="31" t="str">
        <x:v>No</x:v>
      </x:c>
      <x:c r="AW317" s="31" cm="1">
        <x:f t="array" ref="AW317">IFERROR(_xlfn.XLOOKUP(AU317,_xlfn.ANCHORARRAY($M$11),_xlfn.ANCHORARRAY($N$11)),0)</x:f>
        <x:v>1</x:v>
      </x:c>
      <x:c r="AX317" s="31"/>
      <x:c r="AY317" s="31"/>
      <x:c r="AZ317" s="31"/>
      <x:c r="BA317" s="31"/>
      <x:c r="BB317" s="31"/>
    </x:row>
    <x:row r="318" spans="2:54" x14ac:dyDescent="0.35">
      <x:c r="B318" s="21">
        <x:v>38280</x:v>
      </x:c>
      <x:c r="C318" s="31">
        <x:f t="shared" si="70"/>
        <x:v>20</x:v>
      </x:c>
      <x:c r="D318" s="31">
        <x:f t="shared" si="71"/>
        <x:v>10</x:v>
      </x:c>
      <x:c r="E318" s="31">
        <x:f t="shared" si="72"/>
        <x:v>2004</x:v>
      </x:c>
      <x:c r="F318" s="31">
        <x:f t="shared" si="73"/>
        <x:v>4</x:v>
      </x:c>
      <x:c r="G318" s="21">
        <x:f t="shared" si="77"/>
        <x:v>45585</x:v>
      </x:c>
      <x:c r="H318" s="32">
        <x:f t="shared" si="78"/>
        <x:v>7012</x:v>
      </x:c>
      <x:c r="L318" s="25"/>
      <x:c r="M318" s="21">
        <x:v>45603</x:v>
      </x:c>
      <x:c r="N318" s="31">
        <x:v>1</x:v>
      </x:c>
      <x:c r="O318" s="31"/>
      <x:c r="P318" s="21">
        <x:v>45599</x:v>
      </x:c>
      <x:c r="Q318" s="31">
        <x:v>304</x:v>
      </x:c>
      <x:c r="R318" s="31"/>
      <x:c r="S318" s="31" t="str">
        <x:v>Kang Xiaoyan #13451820 2T</x:v>
      </x:c>
      <x:c r="T318" s="31" t="str" cm="1">
        <x:f t="array" ref="T318:U318">_xlfn.TEXTSPLIT(S318," #")</x:f>
        <x:v>Kang Xiaoyan</x:v>
      </x:c>
      <x:c r="U318" s="31" t="str">
        <x:v>13451820 2T</x:v>
      </x:c>
      <x:c r="V318" s="31" t="str">
        <x:f t="shared" si="79"/>
        <x:v>2T</x:v>
      </x:c>
      <x:c r="W318" s="31">
        <x:f t="shared" si="80"/>
        <x:v>13451820</x:v>
      </x:c>
      <x:c r="X318" s="31">
        <x:f t="shared" si="84"/>
        <x:v>0</x:v>
      </x:c>
      <x:c r="Y318" s="31"/>
      <x:c r="Z318" s="31"/>
      <x:c r="AA318" s="31"/>
      <x:c r="AB318" s="31"/>
      <x:c r="AC318" s="31" t="str">
        <x:f t="shared" si="74"/>
        <x:v>Kang</x:v>
      </x:c>
      <x:c r="AD318" s="31" t="str">
        <x:f t="shared" si="81"/>
        <x:v>K</x:v>
      </x:c>
      <x:c r="AE318" s="31" t="str">
        <x:f t="shared" si="75"/>
        <x:v>Xiaoyan</x:v>
      </x:c>
      <x:c r="AF318" s="31" cm="1">
        <x:f t="array" ref="AF318">SUM(--(" "=MID(AE318,_xlfn.SEQUENCE(1,LEN(AE318)),1)))+2</x:f>
        <x:v>2</x:v>
      </x:c>
      <x:c r="AG318" s="31" cm="1">
        <x:f t="array" ref="AG318">SUM(--($AG$9=MID(AC318,_xlfn.SEQUENCE(1,LEN(AC318)),1)))</x:f>
        <x:v>1</x:v>
      </x:c>
      <x:c r="AH318" s="31"/>
      <x:c r="AI318" s="31"/>
      <x:c r="AJ318" s="31"/>
      <x:c r="AK318" s="31"/>
      <x:c r="AL318" s="31" t="b">
        <x:f t="shared" si="76"/>
        <x:v>0</x:v>
      </x:c>
      <x:c r="AM318" s="31" t="b">
        <x:f>_xlfn.XLOOKUP(G318,'Birthday Case Assumptions'!$I$6:$I$371,'Birthday Case Assumptions'!$J$6:$J$371)="Yes"</x:f>
        <x:v>0</x:v>
      </x:c>
      <x:c r="AN318" s="31" t="b">
        <x:f t="shared" si="82"/>
        <x:v>0</x:v>
      </x:c>
      <x:c r="AO318" s="31">
        <x:f t="shared" si="83"/>
        <x:v>0</x:v>
      </x:c>
      <x:c r="AP318" s="31"/>
      <x:c r="AQ318" s="31"/>
      <x:c r="AR318" s="31"/>
      <x:c r="AS318" s="31"/>
      <x:c r="AT318" s="31"/>
      <x:c r="AU318" s="21">
        <x:v>45599</x:v>
      </x:c>
      <x:c r="AV318" s="31" t="str">
        <x:v>No</x:v>
      </x:c>
      <x:c r="AW318" s="31" cm="1">
        <x:f t="array" ref="AW318">IFERROR(_xlfn.XLOOKUP(AU318,_xlfn.ANCHORARRAY($M$11),_xlfn.ANCHORARRAY($N$11)),0)</x:f>
        <x:v>4</x:v>
      </x:c>
      <x:c r="AX318" s="31"/>
      <x:c r="AY318" s="31"/>
      <x:c r="AZ318" s="31"/>
      <x:c r="BA318" s="31"/>
      <x:c r="BB318" s="31"/>
    </x:row>
    <x:row r="319" spans="2:54" x14ac:dyDescent="0.35">
      <x:c r="B319" s="21">
        <x:v>36965</x:v>
      </x:c>
      <x:c r="C319" s="31">
        <x:f t="shared" si="70"/>
        <x:v>15</x:v>
      </x:c>
      <x:c r="D319" s="31">
        <x:f t="shared" si="71"/>
        <x:v>3</x:v>
      </x:c>
      <x:c r="E319" s="31">
        <x:f t="shared" si="72"/>
        <x:v>2001</x:v>
      </x:c>
      <x:c r="F319" s="31">
        <x:f t="shared" si="73"/>
        <x:v>5</x:v>
      </x:c>
      <x:c r="G319" s="21">
        <x:f t="shared" si="77"/>
        <x:v>45366</x:v>
      </x:c>
      <x:c r="H319" s="32">
        <x:f t="shared" si="78"/>
        <x:v>8327</x:v>
      </x:c>
      <x:c r="L319" s="25"/>
      <x:c r="M319" s="21">
        <x:v>45604</x:v>
      </x:c>
      <x:c r="N319" s="31">
        <x:v>4</x:v>
      </x:c>
      <x:c r="O319" s="31"/>
      <x:c r="P319" s="21">
        <x:v>45600</x:v>
      </x:c>
      <x:c r="Q319" s="31">
        <x:v>305</x:v>
      </x:c>
      <x:c r="R319" s="31"/>
      <x:c r="S319" s="31" t="str">
        <x:v>Jean Taylor #13451823 1M</x:v>
      </x:c>
      <x:c r="T319" s="31" t="str" cm="1">
        <x:f t="array" ref="T319:U319">_xlfn.TEXTSPLIT(S319," #")</x:f>
        <x:v>Jean Taylor</x:v>
      </x:c>
      <x:c r="U319" s="31" t="str">
        <x:v>13451823 1M</x:v>
      </x:c>
      <x:c r="V319" s="31" t="str">
        <x:f t="shared" si="79"/>
        <x:v>1M</x:v>
      </x:c>
      <x:c r="W319" s="31">
        <x:f t="shared" si="80"/>
        <x:v>13451823</x:v>
      </x:c>
      <x:c r="X319" s="31">
        <x:f t="shared" si="84"/>
        <x:v>0</x:v>
      </x:c>
      <x:c r="Y319" s="31"/>
      <x:c r="Z319" s="31"/>
      <x:c r="AA319" s="31"/>
      <x:c r="AB319" s="31"/>
      <x:c r="AC319" s="31" t="str">
        <x:f t="shared" si="74"/>
        <x:v>Jean</x:v>
      </x:c>
      <x:c r="AD319" s="31" t="str">
        <x:f t="shared" si="81"/>
        <x:v>J</x:v>
      </x:c>
      <x:c r="AE319" s="31" t="str">
        <x:f t="shared" si="75"/>
        <x:v>Taylor</x:v>
      </x:c>
      <x:c r="AF319" s="31" cm="1">
        <x:f t="array" ref="AF319">SUM(--(" "=MID(AE319,_xlfn.SEQUENCE(1,LEN(AE319)),1)))+2</x:f>
        <x:v>2</x:v>
      </x:c>
      <x:c r="AG319" s="31" cm="1">
        <x:f t="array" ref="AG319">SUM(--($AG$9=MID(AC319,_xlfn.SEQUENCE(1,LEN(AC319)),1)))</x:f>
        <x:v>1</x:v>
      </x:c>
      <x:c r="AH319" s="31"/>
      <x:c r="AI319" s="31"/>
      <x:c r="AJ319" s="31"/>
      <x:c r="AK319" s="31"/>
      <x:c r="AL319" s="31" t="b">
        <x:f t="shared" si="76"/>
        <x:v>0</x:v>
      </x:c>
      <x:c r="AM319" s="31" t="b">
        <x:f>_xlfn.XLOOKUP(G319,'Birthday Case Assumptions'!$I$6:$I$371,'Birthday Case Assumptions'!$J$6:$J$371)="Yes"</x:f>
        <x:v>0</x:v>
      </x:c>
      <x:c r="AN319" s="31" t="b">
        <x:f t="shared" si="82"/>
        <x:v>1</x:v>
      </x:c>
      <x:c r="AO319" s="31">
        <x:f t="shared" si="83"/>
        <x:v>0</x:v>
      </x:c>
      <x:c r="AP319" s="31"/>
      <x:c r="AQ319" s="31"/>
      <x:c r="AR319" s="31"/>
      <x:c r="AS319" s="31"/>
      <x:c r="AT319" s="31"/>
      <x:c r="AU319" s="21">
        <x:v>45600</x:v>
      </x:c>
      <x:c r="AV319" s="31" t="str">
        <x:v>Yes</x:v>
      </x:c>
      <x:c r="AW319" s="31" cm="1">
        <x:f t="array" ref="AW319">IFERROR(_xlfn.XLOOKUP(AU319,_xlfn.ANCHORARRAY($M$11),_xlfn.ANCHORARRAY($N$11)),0)</x:f>
        <x:v>2</x:v>
      </x:c>
      <x:c r="AX319" s="31"/>
      <x:c r="AY319" s="31"/>
      <x:c r="AZ319" s="31"/>
      <x:c r="BA319" s="31"/>
      <x:c r="BB319" s="31"/>
    </x:row>
    <x:row r="320" spans="2:54" x14ac:dyDescent="0.35">
      <x:c r="B320" s="21">
        <x:v>38098</x:v>
      </x:c>
      <x:c r="C320" s="31">
        <x:f t="shared" si="70"/>
        <x:v>21</x:v>
      </x:c>
      <x:c r="D320" s="31">
        <x:f t="shared" si="71"/>
        <x:v>4</x:v>
      </x:c>
      <x:c r="E320" s="31">
        <x:f t="shared" si="72"/>
        <x:v>2004</x:v>
      </x:c>
      <x:c r="F320" s="31">
        <x:f t="shared" si="73"/>
        <x:v>4</x:v>
      </x:c>
      <x:c r="G320" s="21">
        <x:f t="shared" si="77"/>
        <x:v>45403</x:v>
      </x:c>
      <x:c r="H320" s="32">
        <x:f t="shared" si="78"/>
        <x:v>7194</x:v>
      </x:c>
      <x:c r="L320" s="25"/>
      <x:c r="M320" s="21">
        <x:v>45605</x:v>
      </x:c>
      <x:c r="N320" s="31">
        <x:v>7</x:v>
      </x:c>
      <x:c r="O320" s="31"/>
      <x:c r="P320" s="21">
        <x:v>45601</x:v>
      </x:c>
      <x:c r="Q320" s="31">
        <x:v>306</x:v>
      </x:c>
      <x:c r="R320" s="31"/>
      <x:c r="S320" s="31" t="str">
        <x:v>Peng Xiaoling #13451825 2T</x:v>
      </x:c>
      <x:c r="T320" s="31" t="str" cm="1">
        <x:f t="array" ref="T320:U320">_xlfn.TEXTSPLIT(S320," #")</x:f>
        <x:v>Peng Xiaoling</x:v>
      </x:c>
      <x:c r="U320" s="31" t="str">
        <x:v>13451825 2T</x:v>
      </x:c>
      <x:c r="V320" s="31" t="str">
        <x:f t="shared" si="79"/>
        <x:v>2T</x:v>
      </x:c>
      <x:c r="W320" s="31">
        <x:f t="shared" si="80"/>
        <x:v>13451825</x:v>
      </x:c>
      <x:c r="X320" s="31">
        <x:f t="shared" si="84"/>
        <x:v>0</x:v>
      </x:c>
      <x:c r="Y320" s="31"/>
      <x:c r="Z320" s="31"/>
      <x:c r="AA320" s="31"/>
      <x:c r="AB320" s="31"/>
      <x:c r="AC320" s="31" t="str">
        <x:f t="shared" si="74"/>
        <x:v>Peng</x:v>
      </x:c>
      <x:c r="AD320" s="31" t="str">
        <x:f t="shared" si="81"/>
        <x:v>P</x:v>
      </x:c>
      <x:c r="AE320" s="31" t="str">
        <x:f t="shared" si="75"/>
        <x:v>Xiaoling</x:v>
      </x:c>
      <x:c r="AF320" s="31" cm="1">
        <x:f t="array" ref="AF320">SUM(--(" "=MID(AE320,_xlfn.SEQUENCE(1,LEN(AE320)),1)))+2</x:f>
        <x:v>2</x:v>
      </x:c>
      <x:c r="AG320" s="31" cm="1">
        <x:f t="array" ref="AG320">SUM(--($AG$9=MID(AC320,_xlfn.SEQUENCE(1,LEN(AC320)),1)))</x:f>
        <x:v>0</x:v>
      </x:c>
      <x:c r="AH320" s="31"/>
      <x:c r="AI320" s="31"/>
      <x:c r="AJ320" s="31"/>
      <x:c r="AK320" s="31"/>
      <x:c r="AL320" s="31" t="b">
        <x:f t="shared" si="76"/>
        <x:v>0</x:v>
      </x:c>
      <x:c r="AM320" s="31" t="b">
        <x:f>_xlfn.XLOOKUP(G320,'Birthday Case Assumptions'!$I$6:$I$371,'Birthday Case Assumptions'!$J$6:$J$371)="Yes"</x:f>
        <x:v>0</x:v>
      </x:c>
      <x:c r="AN320" s="31" t="b">
        <x:f t="shared" si="82"/>
        <x:v>0</x:v>
      </x:c>
      <x:c r="AO320" s="31">
        <x:f t="shared" si="83"/>
        <x:v>0</x:v>
      </x:c>
      <x:c r="AP320" s="31"/>
      <x:c r="AQ320" s="31"/>
      <x:c r="AR320" s="31"/>
      <x:c r="AS320" s="31"/>
      <x:c r="AT320" s="31"/>
      <x:c r="AU320" s="21">
        <x:v>45601</x:v>
      </x:c>
      <x:c r="AV320" s="31" t="str">
        <x:v>Yes</x:v>
      </x:c>
      <x:c r="AW320" s="31" cm="1">
        <x:f t="array" ref="AW320">IFERROR(_xlfn.XLOOKUP(AU320,_xlfn.ANCHORARRAY($M$11),_xlfn.ANCHORARRAY($N$11)),0)</x:f>
        <x:v>2</x:v>
      </x:c>
      <x:c r="AX320" s="31"/>
      <x:c r="AY320" s="31"/>
      <x:c r="AZ320" s="31"/>
      <x:c r="BA320" s="31"/>
      <x:c r="BB320" s="31"/>
    </x:row>
    <x:row r="321" spans="2:54" x14ac:dyDescent="0.35">
      <x:c r="B321" s="21">
        <x:v>38228</x:v>
      </x:c>
      <x:c r="C321" s="31">
        <x:f t="shared" si="70"/>
        <x:v>29</x:v>
      </x:c>
      <x:c r="D321" s="31">
        <x:f t="shared" si="71"/>
        <x:v>8</x:v>
      </x:c>
      <x:c r="E321" s="31">
        <x:f t="shared" si="72"/>
        <x:v>2004</x:v>
      </x:c>
      <x:c r="F321" s="31">
        <x:f t="shared" si="73"/>
        <x:v>1</x:v>
      </x:c>
      <x:c r="G321" s="21">
        <x:f t="shared" si="77"/>
        <x:v>45533</x:v>
      </x:c>
      <x:c r="H321" s="32">
        <x:f t="shared" si="78"/>
        <x:v>7064</x:v>
      </x:c>
      <x:c r="L321" s="25"/>
      <x:c r="M321" s="21">
        <x:v>45606</x:v>
      </x:c>
      <x:c r="N321" s="31">
        <x:v>5</x:v>
      </x:c>
      <x:c r="O321" s="31"/>
      <x:c r="P321" s="21">
        <x:v>45602</x:v>
      </x:c>
      <x:c r="Q321" s="31">
        <x:v>307</x:v>
      </x:c>
      <x:c r="R321" s="31"/>
      <x:c r="S321" s="31" t="str">
        <x:v>Ramy Hassan #13451827 1R</x:v>
      </x:c>
      <x:c r="T321" s="31" t="str" cm="1">
        <x:f t="array" ref="T321:U321">_xlfn.TEXTSPLIT(S321," #")</x:f>
        <x:v>Ramy Hassan</x:v>
      </x:c>
      <x:c r="U321" s="31" t="str">
        <x:v>13451827 1R</x:v>
      </x:c>
      <x:c r="V321" s="31" t="str">
        <x:f t="shared" si="79"/>
        <x:v>1R</x:v>
      </x:c>
      <x:c r="W321" s="31">
        <x:f t="shared" si="80"/>
        <x:v>13451827</x:v>
      </x:c>
      <x:c r="X321" s="31">
        <x:f t="shared" si="84"/>
        <x:v>0</x:v>
      </x:c>
      <x:c r="Y321" s="31"/>
      <x:c r="Z321" s="31"/>
      <x:c r="AA321" s="31"/>
      <x:c r="AB321" s="31"/>
      <x:c r="AC321" s="31" t="str">
        <x:f t="shared" si="74"/>
        <x:v>Ramy</x:v>
      </x:c>
      <x:c r="AD321" s="31" t="str">
        <x:f t="shared" si="81"/>
        <x:v>R</x:v>
      </x:c>
      <x:c r="AE321" s="31" t="str">
        <x:f t="shared" si="75"/>
        <x:v>Hassan</x:v>
      </x:c>
      <x:c r="AF321" s="31" cm="1">
        <x:f t="array" ref="AF321">SUM(--(" "=MID(AE321,_xlfn.SEQUENCE(1,LEN(AE321)),1)))+2</x:f>
        <x:v>2</x:v>
      </x:c>
      <x:c r="AG321" s="31" cm="1">
        <x:f t="array" ref="AG321">SUM(--($AG$9=MID(AC321,_xlfn.SEQUENCE(1,LEN(AC321)),1)))</x:f>
        <x:v>1</x:v>
      </x:c>
      <x:c r="AH321" s="31"/>
      <x:c r="AI321" s="31"/>
      <x:c r="AJ321" s="31"/>
      <x:c r="AK321" s="31"/>
      <x:c r="AL321" s="31" t="b">
        <x:f t="shared" si="76"/>
        <x:v>0</x:v>
      </x:c>
      <x:c r="AM321" s="31" t="b">
        <x:f>_xlfn.XLOOKUP(G321,'Birthday Case Assumptions'!$I$6:$I$371,'Birthday Case Assumptions'!$J$6:$J$371)="Yes"</x:f>
        <x:v>1</x:v>
      </x:c>
      <x:c r="AN321" s="31" t="b">
        <x:f t="shared" si="82"/>
        <x:v>0</x:v>
      </x:c>
      <x:c r="AO321" s="31">
        <x:f t="shared" si="83"/>
        <x:v>0</x:v>
      </x:c>
      <x:c r="AP321" s="31"/>
      <x:c r="AQ321" s="31"/>
      <x:c r="AR321" s="31"/>
      <x:c r="AS321" s="31"/>
      <x:c r="AT321" s="31"/>
      <x:c r="AU321" s="21">
        <x:v>45602</x:v>
      </x:c>
      <x:c r="AV321" s="31" t="str">
        <x:v>Yes</x:v>
      </x:c>
      <x:c r="AW321" s="31" cm="1">
        <x:f t="array" ref="AW321">IFERROR(_xlfn.XLOOKUP(AU321,_xlfn.ANCHORARRAY($M$11),_xlfn.ANCHORARRAY($N$11)),0)</x:f>
        <x:v>6</x:v>
      </x:c>
      <x:c r="AX321" s="31"/>
      <x:c r="AY321" s="31"/>
      <x:c r="AZ321" s="31"/>
      <x:c r="BA321" s="31"/>
      <x:c r="BB321" s="31"/>
    </x:row>
    <x:row r="322" spans="2:54" x14ac:dyDescent="0.35">
      <x:c r="B322" s="21">
        <x:v>37657</x:v>
      </x:c>
      <x:c r="C322" s="31">
        <x:f t="shared" si="70"/>
        <x:v>5</x:v>
      </x:c>
      <x:c r="D322" s="31">
        <x:f t="shared" si="71"/>
        <x:v>2</x:v>
      </x:c>
      <x:c r="E322" s="31">
        <x:f t="shared" si="72"/>
        <x:v>2003</x:v>
      </x:c>
      <x:c r="F322" s="31">
        <x:f t="shared" si="73"/>
        <x:v>4</x:v>
      </x:c>
      <x:c r="G322" s="21">
        <x:f t="shared" si="77"/>
        <x:v>45327</x:v>
      </x:c>
      <x:c r="H322" s="32">
        <x:f t="shared" si="78"/>
        <x:v>7635</x:v>
      </x:c>
      <x:c r="L322" s="25"/>
      <x:c r="M322" s="21">
        <x:v>45607</x:v>
      </x:c>
      <x:c r="N322" s="31">
        <x:v>2</x:v>
      </x:c>
      <x:c r="O322" s="31"/>
      <x:c r="P322" s="21">
        <x:v>45603</x:v>
      </x:c>
      <x:c r="Q322" s="31">
        <x:v>308</x:v>
      </x:c>
      <x:c r="R322" s="31"/>
      <x:c r="S322" s="31" t="str">
        <x:v>Amber Chavez #13451828 4W</x:v>
      </x:c>
      <x:c r="T322" s="31" t="str" cm="1">
        <x:f t="array" ref="T322:U322">_xlfn.TEXTSPLIT(S322," #")</x:f>
        <x:v>Amber Chavez</x:v>
      </x:c>
      <x:c r="U322" s="31" t="str">
        <x:v>13451828 4W</x:v>
      </x:c>
      <x:c r="V322" s="31" t="str">
        <x:f t="shared" si="79"/>
        <x:v>4W</x:v>
      </x:c>
      <x:c r="W322" s="31">
        <x:f t="shared" si="80"/>
        <x:v>13451828</x:v>
      </x:c>
      <x:c r="X322" s="31">
        <x:f t="shared" si="84"/>
        <x:v>1</x:v>
      </x:c>
      <x:c r="Y322" s="31"/>
      <x:c r="Z322" s="31"/>
      <x:c r="AA322" s="31"/>
      <x:c r="AB322" s="31"/>
      <x:c r="AC322" s="31" t="str">
        <x:f t="shared" si="74"/>
        <x:v>Amber</x:v>
      </x:c>
      <x:c r="AD322" s="31" t="str">
        <x:f t="shared" si="81"/>
        <x:v>A</x:v>
      </x:c>
      <x:c r="AE322" s="31" t="str">
        <x:f t="shared" si="75"/>
        <x:v>Chavez</x:v>
      </x:c>
      <x:c r="AF322" s="31" cm="1">
        <x:f t="array" ref="AF322">SUM(--(" "=MID(AE322,_xlfn.SEQUENCE(1,LEN(AE322)),1)))+2</x:f>
        <x:v>2</x:v>
      </x:c>
      <x:c r="AG322" s="31" cm="1">
        <x:f t="array" ref="AG322">SUM(--($AG$9=MID(AC322,_xlfn.SEQUENCE(1,LEN(AC322)),1)))</x:f>
        <x:v>1</x:v>
      </x:c>
      <x:c r="AH322" s="31"/>
      <x:c r="AI322" s="31"/>
      <x:c r="AJ322" s="31"/>
      <x:c r="AK322" s="31"/>
      <x:c r="AL322" s="31" t="b">
        <x:f t="shared" si="76"/>
        <x:v>1</x:v>
      </x:c>
      <x:c r="AM322" s="31" t="b">
        <x:f>_xlfn.XLOOKUP(G322,'Birthday Case Assumptions'!$I$6:$I$371,'Birthday Case Assumptions'!$J$6:$J$371)="Yes"</x:f>
        <x:v>1</x:v>
      </x:c>
      <x:c r="AN322" s="31" t="b">
        <x:f t="shared" si="82"/>
        <x:v>0</x:v>
      </x:c>
      <x:c r="AO322" s="31">
        <x:f t="shared" si="83"/>
        <x:v>0</x:v>
      </x:c>
      <x:c r="AP322" s="31"/>
      <x:c r="AQ322" s="31"/>
      <x:c r="AR322" s="31"/>
      <x:c r="AS322" s="31"/>
      <x:c r="AT322" s="31"/>
      <x:c r="AU322" s="21">
        <x:v>45603</x:v>
      </x:c>
      <x:c r="AV322" s="31" t="str">
        <x:v>Yes</x:v>
      </x:c>
      <x:c r="AW322" s="31" cm="1">
        <x:f t="array" ref="AW322">IFERROR(_xlfn.XLOOKUP(AU322,_xlfn.ANCHORARRAY($M$11),_xlfn.ANCHORARRAY($N$11)),0)</x:f>
        <x:v>1</x:v>
      </x:c>
      <x:c r="AX322" s="31"/>
      <x:c r="AY322" s="31"/>
      <x:c r="AZ322" s="31"/>
      <x:c r="BA322" s="31"/>
      <x:c r="BB322" s="31"/>
    </x:row>
    <x:row r="323" spans="2:54" x14ac:dyDescent="0.35">
      <x:c r="B323" s="21">
        <x:v>37089</x:v>
      </x:c>
      <x:c r="C323" s="31">
        <x:f t="shared" si="70"/>
        <x:v>17</x:v>
      </x:c>
      <x:c r="D323" s="31">
        <x:f t="shared" si="71"/>
        <x:v>7</x:v>
      </x:c>
      <x:c r="E323" s="31">
        <x:f t="shared" si="72"/>
        <x:v>2001</x:v>
      </x:c>
      <x:c r="F323" s="31">
        <x:f t="shared" si="73"/>
        <x:v>3</x:v>
      </x:c>
      <x:c r="G323" s="21">
        <x:f t="shared" si="77"/>
        <x:v>45490</x:v>
      </x:c>
      <x:c r="H323" s="32">
        <x:f t="shared" si="78"/>
        <x:v>8203</x:v>
      </x:c>
      <x:c r="L323" s="25"/>
      <x:c r="M323" s="21">
        <x:v>45608</x:v>
      </x:c>
      <x:c r="N323" s="31">
        <x:v>3</x:v>
      </x:c>
      <x:c r="O323" s="31"/>
      <x:c r="P323" s="21">
        <x:v>45604</x:v>
      </x:c>
      <x:c r="Q323" s="31">
        <x:v>309</x:v>
      </x:c>
      <x:c r="R323" s="31"/>
      <x:c r="S323" s="31" t="str">
        <x:v>Ahmad Hussain #13451831 1M</x:v>
      </x:c>
      <x:c r="T323" s="31" t="str" cm="1">
        <x:f t="array" ref="T323:U323">_xlfn.TEXTSPLIT(S323," #")</x:f>
        <x:v>Ahmad Hussain</x:v>
      </x:c>
      <x:c r="U323" s="31" t="str">
        <x:v>13451831 1M</x:v>
      </x:c>
      <x:c r="V323" s="31" t="str">
        <x:f t="shared" si="79"/>
        <x:v>1M</x:v>
      </x:c>
      <x:c r="W323" s="31">
        <x:f t="shared" si="80"/>
        <x:v>13451831</x:v>
      </x:c>
      <x:c r="X323" s="31">
        <x:f t="shared" si="84"/>
        <x:v>0</x:v>
      </x:c>
      <x:c r="Y323" s="31"/>
      <x:c r="Z323" s="31"/>
      <x:c r="AA323" s="31"/>
      <x:c r="AB323" s="31"/>
      <x:c r="AC323" s="31" t="str">
        <x:f t="shared" si="74"/>
        <x:v>Ahmad</x:v>
      </x:c>
      <x:c r="AD323" s="31" t="str">
        <x:f t="shared" si="81"/>
        <x:v>A</x:v>
      </x:c>
      <x:c r="AE323" s="31" t="str">
        <x:f t="shared" si="75"/>
        <x:v>Hussain</x:v>
      </x:c>
      <x:c r="AF323" s="31" cm="1">
        <x:f t="array" ref="AF323">SUM(--(" "=MID(AE323,_xlfn.SEQUENCE(1,LEN(AE323)),1)))+2</x:f>
        <x:v>2</x:v>
      </x:c>
      <x:c r="AG323" s="31" cm="1">
        <x:f t="array" ref="AG323">SUM(--($AG$9=MID(AC323,_xlfn.SEQUENCE(1,LEN(AC323)),1)))</x:f>
        <x:v>2</x:v>
      </x:c>
      <x:c r="AH323" s="31"/>
      <x:c r="AI323" s="31"/>
      <x:c r="AJ323" s="31"/>
      <x:c r="AK323" s="31"/>
      <x:c r="AL323" s="31" t="b">
        <x:f t="shared" si="76"/>
        <x:v>0</x:v>
      </x:c>
      <x:c r="AM323" s="31" t="b">
        <x:f>_xlfn.XLOOKUP(G323,'Birthday Case Assumptions'!$I$6:$I$371,'Birthday Case Assumptions'!$J$6:$J$371)="Yes"</x:f>
        <x:v>0</x:v>
      </x:c>
      <x:c r="AN323" s="31" t="b">
        <x:f t="shared" si="82"/>
        <x:v>1</x:v>
      </x:c>
      <x:c r="AO323" s="31">
        <x:f t="shared" si="83"/>
        <x:v>0</x:v>
      </x:c>
      <x:c r="AP323" s="31"/>
      <x:c r="AQ323" s="31"/>
      <x:c r="AR323" s="31"/>
      <x:c r="AS323" s="31"/>
      <x:c r="AT323" s="31"/>
      <x:c r="AU323" s="21">
        <x:v>45604</x:v>
      </x:c>
      <x:c r="AV323" s="31" t="str">
        <x:v>No</x:v>
      </x:c>
      <x:c r="AW323" s="31" cm="1">
        <x:f t="array" ref="AW323">IFERROR(_xlfn.XLOOKUP(AU323,_xlfn.ANCHORARRAY($M$11),_xlfn.ANCHORARRAY($N$11)),0)</x:f>
        <x:v>4</x:v>
      </x:c>
      <x:c r="AX323" s="31"/>
      <x:c r="AY323" s="31"/>
      <x:c r="AZ323" s="31"/>
      <x:c r="BA323" s="31"/>
      <x:c r="BB323" s="31"/>
    </x:row>
    <x:row r="324" spans="2:54" x14ac:dyDescent="0.35">
      <x:c r="B324" s="21">
        <x:v>37848</x:v>
      </x:c>
      <x:c r="C324" s="31">
        <x:f t="shared" si="70"/>
        <x:v>15</x:v>
      </x:c>
      <x:c r="D324" s="31">
        <x:f t="shared" si="71"/>
        <x:v>8</x:v>
      </x:c>
      <x:c r="E324" s="31">
        <x:f t="shared" si="72"/>
        <x:v>2003</x:v>
      </x:c>
      <x:c r="F324" s="31">
        <x:f t="shared" si="73"/>
        <x:v>6</x:v>
      </x:c>
      <x:c r="G324" s="21">
        <x:f t="shared" si="77"/>
        <x:v>45519</x:v>
      </x:c>
      <x:c r="H324" s="32">
        <x:f t="shared" si="78"/>
        <x:v>7444</x:v>
      </x:c>
      <x:c r="L324" s="25"/>
      <x:c r="M324" s="21">
        <x:v>45609</x:v>
      </x:c>
      <x:c r="N324" s="31">
        <x:v>4</x:v>
      </x:c>
      <x:c r="O324" s="31"/>
      <x:c r="P324" s="21">
        <x:v>45605</x:v>
      </x:c>
      <x:c r="Q324" s="31">
        <x:v>310</x:v>
      </x:c>
      <x:c r="R324" s="31"/>
      <x:c r="S324" s="31" t="str">
        <x:v>Austin Edwards #13451834 2M</x:v>
      </x:c>
      <x:c r="T324" s="31" t="str" cm="1">
        <x:f t="array" ref="T324:U324">_xlfn.TEXTSPLIT(S324," #")</x:f>
        <x:v>Austin Edwards</x:v>
      </x:c>
      <x:c r="U324" s="31" t="str">
        <x:v>13451834 2M</x:v>
      </x:c>
      <x:c r="V324" s="31" t="str">
        <x:f t="shared" si="79"/>
        <x:v>2M</x:v>
      </x:c>
      <x:c r="W324" s="31">
        <x:f t="shared" si="80"/>
        <x:v>13451834</x:v>
      </x:c>
      <x:c r="X324" s="31">
        <x:f t="shared" si="84"/>
        <x:v>0</x:v>
      </x:c>
      <x:c r="Y324" s="31"/>
      <x:c r="Z324" s="31"/>
      <x:c r="AA324" s="31"/>
      <x:c r="AB324" s="31"/>
      <x:c r="AC324" s="31" t="str">
        <x:f t="shared" si="74"/>
        <x:v>Austin</x:v>
      </x:c>
      <x:c r="AD324" s="31" t="str">
        <x:f t="shared" si="81"/>
        <x:v>A</x:v>
      </x:c>
      <x:c r="AE324" s="31" t="str">
        <x:f t="shared" si="75"/>
        <x:v>Edwards</x:v>
      </x:c>
      <x:c r="AF324" s="31" cm="1">
        <x:f t="array" ref="AF324">SUM(--(" "=MID(AE324,_xlfn.SEQUENCE(1,LEN(AE324)),1)))+2</x:f>
        <x:v>2</x:v>
      </x:c>
      <x:c r="AG324" s="31" cm="1">
        <x:f t="array" ref="AG324">SUM(--($AG$9=MID(AC324,_xlfn.SEQUENCE(1,LEN(AC324)),1)))</x:f>
        <x:v>1</x:v>
      </x:c>
      <x:c r="AH324" s="31"/>
      <x:c r="AI324" s="31"/>
      <x:c r="AJ324" s="31"/>
      <x:c r="AK324" s="31"/>
      <x:c r="AL324" s="31" t="b">
        <x:f t="shared" si="76"/>
        <x:v>0</x:v>
      </x:c>
      <x:c r="AM324" s="31" t="b">
        <x:f>_xlfn.XLOOKUP(G324,'Birthday Case Assumptions'!$I$6:$I$371,'Birthday Case Assumptions'!$J$6:$J$371)="Yes"</x:f>
        <x:v>0</x:v>
      </x:c>
      <x:c r="AN324" s="31" t="b">
        <x:f t="shared" si="82"/>
        <x:v>0</x:v>
      </x:c>
      <x:c r="AO324" s="31">
        <x:f t="shared" si="83"/>
        <x:v>0</x:v>
      </x:c>
      <x:c r="AP324" s="31"/>
      <x:c r="AQ324" s="31"/>
      <x:c r="AR324" s="31"/>
      <x:c r="AS324" s="31"/>
      <x:c r="AT324" s="31"/>
      <x:c r="AU324" s="21">
        <x:v>45605</x:v>
      </x:c>
      <x:c r="AV324" s="31" t="str">
        <x:v>No</x:v>
      </x:c>
      <x:c r="AW324" s="31" cm="1">
        <x:f t="array" ref="AW324">IFERROR(_xlfn.XLOOKUP(AU324,_xlfn.ANCHORARRAY($M$11),_xlfn.ANCHORARRAY($N$11)),0)</x:f>
        <x:v>7</x:v>
      </x:c>
      <x:c r="AX324" s="31"/>
      <x:c r="AY324" s="31"/>
      <x:c r="AZ324" s="31"/>
      <x:c r="BA324" s="31"/>
      <x:c r="BB324" s="31"/>
    </x:row>
    <x:row r="325" spans="2:54" x14ac:dyDescent="0.35">
      <x:c r="B325" s="21">
        <x:v>37467</x:v>
      </x:c>
      <x:c r="C325" s="31">
        <x:f t="shared" si="70"/>
        <x:v>30</x:v>
      </x:c>
      <x:c r="D325" s="31">
        <x:f t="shared" si="71"/>
        <x:v>7</x:v>
      </x:c>
      <x:c r="E325" s="31">
        <x:f t="shared" si="72"/>
        <x:v>2002</x:v>
      </x:c>
      <x:c r="F325" s="31">
        <x:f t="shared" si="73"/>
        <x:v>3</x:v>
      </x:c>
      <x:c r="G325" s="21">
        <x:f t="shared" si="77"/>
        <x:v>45503</x:v>
      </x:c>
      <x:c r="H325" s="32">
        <x:f t="shared" si="78"/>
        <x:v>7825</x:v>
      </x:c>
      <x:c r="L325" s="25"/>
      <x:c r="M325" s="21">
        <x:v>45610</x:v>
      </x:c>
      <x:c r="N325" s="31">
        <x:v>5</x:v>
      </x:c>
      <x:c r="O325" s="31"/>
      <x:c r="P325" s="21">
        <x:v>45606</x:v>
      </x:c>
      <x:c r="Q325" s="31">
        <x:v>311</x:v>
      </x:c>
      <x:c r="R325" s="31"/>
      <x:c r="S325" s="31" t="str">
        <x:v>Thomas Nelson #13451835 2R</x:v>
      </x:c>
      <x:c r="T325" s="31" t="str" cm="1">
        <x:f t="array" ref="T325:U325">_xlfn.TEXTSPLIT(S325," #")</x:f>
        <x:v>Thomas Nelson</x:v>
      </x:c>
      <x:c r="U325" s="31" t="str">
        <x:v>13451835 2R</x:v>
      </x:c>
      <x:c r="V325" s="31" t="str">
        <x:f t="shared" si="79"/>
        <x:v>2R</x:v>
      </x:c>
      <x:c r="W325" s="31">
        <x:f t="shared" si="80"/>
        <x:v>13451835</x:v>
      </x:c>
      <x:c r="X325" s="31">
        <x:f t="shared" si="84"/>
        <x:v>1</x:v>
      </x:c>
      <x:c r="Y325" s="31"/>
      <x:c r="Z325" s="31"/>
      <x:c r="AA325" s="31"/>
      <x:c r="AB325" s="31"/>
      <x:c r="AC325" s="31" t="str">
        <x:f t="shared" si="74"/>
        <x:v>Thomas</x:v>
      </x:c>
      <x:c r="AD325" s="31" t="str">
        <x:f t="shared" si="81"/>
        <x:v>T</x:v>
      </x:c>
      <x:c r="AE325" s="31" t="str">
        <x:f t="shared" si="75"/>
        <x:v>Nelson</x:v>
      </x:c>
      <x:c r="AF325" s="31" cm="1">
        <x:f t="array" ref="AF325">SUM(--(" "=MID(AE325,_xlfn.SEQUENCE(1,LEN(AE325)),1)))+2</x:f>
        <x:v>2</x:v>
      </x:c>
      <x:c r="AG325" s="31" cm="1">
        <x:f t="array" ref="AG325">SUM(--($AG$9=MID(AC325,_xlfn.SEQUENCE(1,LEN(AC325)),1)))</x:f>
        <x:v>1</x:v>
      </x:c>
      <x:c r="AH325" s="31"/>
      <x:c r="AI325" s="31"/>
      <x:c r="AJ325" s="31"/>
      <x:c r="AK325" s="31"/>
      <x:c r="AL325" s="31" t="b">
        <x:f t="shared" si="76"/>
        <x:v>0</x:v>
      </x:c>
      <x:c r="AM325" s="31" t="b">
        <x:f>_xlfn.XLOOKUP(G325,'Birthday Case Assumptions'!$I$6:$I$371,'Birthday Case Assumptions'!$J$6:$J$371)="Yes"</x:f>
        <x:v>0</x:v>
      </x:c>
      <x:c r="AN325" s="31" t="b">
        <x:f t="shared" si="82"/>
        <x:v>0</x:v>
      </x:c>
      <x:c r="AO325" s="31">
        <x:f t="shared" si="83"/>
        <x:v>0</x:v>
      </x:c>
      <x:c r="AP325" s="31"/>
      <x:c r="AQ325" s="31"/>
      <x:c r="AR325" s="31"/>
      <x:c r="AS325" s="31"/>
      <x:c r="AT325" s="31"/>
      <x:c r="AU325" s="21">
        <x:v>45606</x:v>
      </x:c>
      <x:c r="AV325" s="31" t="str">
        <x:v>No</x:v>
      </x:c>
      <x:c r="AW325" s="31" cm="1">
        <x:f t="array" ref="AW325">IFERROR(_xlfn.XLOOKUP(AU325,_xlfn.ANCHORARRAY($M$11),_xlfn.ANCHORARRAY($N$11)),0)</x:f>
        <x:v>5</x:v>
      </x:c>
      <x:c r="AX325" s="31"/>
      <x:c r="AY325" s="31"/>
      <x:c r="AZ325" s="31"/>
      <x:c r="BA325" s="31"/>
      <x:c r="BB325" s="31"/>
    </x:row>
    <x:row r="326" spans="2:54" x14ac:dyDescent="0.35">
      <x:c r="B326" s="21">
        <x:v>38249</x:v>
      </x:c>
      <x:c r="C326" s="31">
        <x:f t="shared" si="70"/>
        <x:v>19</x:v>
      </x:c>
      <x:c r="D326" s="31">
        <x:f t="shared" si="71"/>
        <x:v>9</x:v>
      </x:c>
      <x:c r="E326" s="31">
        <x:f t="shared" si="72"/>
        <x:v>2004</x:v>
      </x:c>
      <x:c r="F326" s="31">
        <x:f t="shared" si="73"/>
        <x:v>1</x:v>
      </x:c>
      <x:c r="G326" s="21">
        <x:f t="shared" si="77"/>
        <x:v>45554</x:v>
      </x:c>
      <x:c r="H326" s="32">
        <x:f t="shared" si="78"/>
        <x:v>7043</x:v>
      </x:c>
      <x:c r="L326" s="25"/>
      <x:c r="M326" s="21">
        <x:v>45611</x:v>
      </x:c>
      <x:c r="N326" s="31">
        <x:v>7</x:v>
      </x:c>
      <x:c r="O326" s="31"/>
      <x:c r="P326" s="21">
        <x:v>45607</x:v>
      </x:c>
      <x:c r="Q326" s="31">
        <x:v>312</x:v>
      </x:c>
      <x:c r="R326" s="31"/>
      <x:c r="S326" s="31" t="str">
        <x:v>Deng Yun #13451836 1W</x:v>
      </x:c>
      <x:c r="T326" s="31" t="str" cm="1">
        <x:f t="array" ref="T326:U326">_xlfn.TEXTSPLIT(S326," #")</x:f>
        <x:v>Deng Yun</x:v>
      </x:c>
      <x:c r="U326" s="31" t="str">
        <x:v>13451836 1W</x:v>
      </x:c>
      <x:c r="V326" s="31" t="str">
        <x:f t="shared" si="79"/>
        <x:v>1W</x:v>
      </x:c>
      <x:c r="W326" s="31">
        <x:f t="shared" si="80"/>
        <x:v>13451836</x:v>
      </x:c>
      <x:c r="X326" s="31">
        <x:f t="shared" si="84"/>
        <x:v>2</x:v>
      </x:c>
      <x:c r="Y326" s="31"/>
      <x:c r="Z326" s="31"/>
      <x:c r="AA326" s="31"/>
      <x:c r="AB326" s="31"/>
      <x:c r="AC326" s="31" t="str">
        <x:f t="shared" si="74"/>
        <x:v>Deng</x:v>
      </x:c>
      <x:c r="AD326" s="31" t="str">
        <x:f t="shared" si="81"/>
        <x:v>D</x:v>
      </x:c>
      <x:c r="AE326" s="31" t="str">
        <x:f t="shared" si="75"/>
        <x:v>Yun</x:v>
      </x:c>
      <x:c r="AF326" s="31" cm="1">
        <x:f t="array" ref="AF326">SUM(--(" "=MID(AE326,_xlfn.SEQUENCE(1,LEN(AE326)),1)))+2</x:f>
        <x:v>2</x:v>
      </x:c>
      <x:c r="AG326" s="31" cm="1">
        <x:f t="array" ref="AG326">SUM(--($AG$9=MID(AC326,_xlfn.SEQUENCE(1,LEN(AC326)),1)))</x:f>
        <x:v>0</x:v>
      </x:c>
      <x:c r="AH326" s="31"/>
      <x:c r="AI326" s="31"/>
      <x:c r="AJ326" s="31"/>
      <x:c r="AK326" s="31"/>
      <x:c r="AL326" s="31" t="b">
        <x:f t="shared" si="76"/>
        <x:v>0</x:v>
      </x:c>
      <x:c r="AM326" s="31" t="b">
        <x:f>_xlfn.XLOOKUP(G326,'Birthday Case Assumptions'!$I$6:$I$371,'Birthday Case Assumptions'!$J$6:$J$371)="Yes"</x:f>
        <x:v>1</x:v>
      </x:c>
      <x:c r="AN326" s="31" t="b">
        <x:f t="shared" si="82"/>
        <x:v>0</x:v>
      </x:c>
      <x:c r="AO326" s="31">
        <x:f t="shared" si="83"/>
        <x:v>0</x:v>
      </x:c>
      <x:c r="AP326" s="31"/>
      <x:c r="AQ326" s="31"/>
      <x:c r="AR326" s="31"/>
      <x:c r="AS326" s="31"/>
      <x:c r="AT326" s="31"/>
      <x:c r="AU326" s="21">
        <x:v>45607</x:v>
      </x:c>
      <x:c r="AV326" s="31" t="str">
        <x:v>Yes</x:v>
      </x:c>
      <x:c r="AW326" s="31" cm="1">
        <x:f t="array" ref="AW326">IFERROR(_xlfn.XLOOKUP(AU326,_xlfn.ANCHORARRAY($M$11),_xlfn.ANCHORARRAY($N$11)),0)</x:f>
        <x:v>2</x:v>
      </x:c>
      <x:c r="AX326" s="31"/>
      <x:c r="AY326" s="31"/>
      <x:c r="AZ326" s="31"/>
      <x:c r="BA326" s="31"/>
      <x:c r="BB326" s="31"/>
    </x:row>
    <x:row r="327" spans="2:54" x14ac:dyDescent="0.35">
      <x:c r="B327" s="21">
        <x:v>37236</x:v>
      </x:c>
      <x:c r="C327" s="31">
        <x:f t="shared" si="70"/>
        <x:v>11</x:v>
      </x:c>
      <x:c r="D327" s="31">
        <x:f t="shared" si="71"/>
        <x:v>12</x:v>
      </x:c>
      <x:c r="E327" s="31">
        <x:f t="shared" si="72"/>
        <x:v>2001</x:v>
      </x:c>
      <x:c r="F327" s="31">
        <x:f t="shared" si="73"/>
        <x:v>3</x:v>
      </x:c>
      <x:c r="G327" s="21">
        <x:f t="shared" si="77"/>
        <x:v>45637</x:v>
      </x:c>
      <x:c r="H327" s="32">
        <x:f t="shared" si="78"/>
        <x:v>8056</x:v>
      </x:c>
      <x:c r="L327" s="25"/>
      <x:c r="M327" s="21">
        <x:v>45612</x:v>
      </x:c>
      <x:c r="N327" s="31">
        <x:v>3</x:v>
      </x:c>
      <x:c r="O327" s="31"/>
      <x:c r="P327" s="21">
        <x:v>45608</x:v>
      </x:c>
      <x:c r="Q327" s="31">
        <x:v>313</x:v>
      </x:c>
      <x:c r="R327" s="31"/>
      <x:c r="S327" s="31" t="str">
        <x:v>Ren Zhiqiang #13451839 3W</x:v>
      </x:c>
      <x:c r="T327" s="31" t="str" cm="1">
        <x:f t="array" ref="T327:U327">_xlfn.TEXTSPLIT(S327," #")</x:f>
        <x:v>Ren Zhiqiang</x:v>
      </x:c>
      <x:c r="U327" s="31" t="str">
        <x:v>13451839 3W</x:v>
      </x:c>
      <x:c r="V327" s="31" t="str">
        <x:f t="shared" si="79"/>
        <x:v>3W</x:v>
      </x:c>
      <x:c r="W327" s="31">
        <x:f t="shared" si="80"/>
        <x:v>13451839</x:v>
      </x:c>
      <x:c r="X327" s="31">
        <x:f t="shared" si="84"/>
        <x:v>0</x:v>
      </x:c>
      <x:c r="Y327" s="31"/>
      <x:c r="Z327" s="31"/>
      <x:c r="AA327" s="31"/>
      <x:c r="AB327" s="31"/>
      <x:c r="AC327" s="31" t="str">
        <x:f t="shared" si="74"/>
        <x:v>Ren</x:v>
      </x:c>
      <x:c r="AD327" s="31" t="str">
        <x:f t="shared" si="81"/>
        <x:v>R</x:v>
      </x:c>
      <x:c r="AE327" s="31" t="str">
        <x:f t="shared" si="75"/>
        <x:v>Zhiqiang</x:v>
      </x:c>
      <x:c r="AF327" s="31" cm="1">
        <x:f t="array" ref="AF327">SUM(--(" "=MID(AE327,_xlfn.SEQUENCE(1,LEN(AE327)),1)))+2</x:f>
        <x:v>2</x:v>
      </x:c>
      <x:c r="AG327" s="31" cm="1">
        <x:f t="array" ref="AG327">SUM(--($AG$9=MID(AC327,_xlfn.SEQUENCE(1,LEN(AC327)),1)))</x:f>
        <x:v>0</x:v>
      </x:c>
      <x:c r="AH327" s="31"/>
      <x:c r="AI327" s="31"/>
      <x:c r="AJ327" s="31"/>
      <x:c r="AK327" s="31"/>
      <x:c r="AL327" s="31" t="b">
        <x:f t="shared" si="76"/>
        <x:v>0</x:v>
      </x:c>
      <x:c r="AM327" s="31" t="b">
        <x:f>_xlfn.XLOOKUP(G327,'Birthday Case Assumptions'!$I$6:$I$371,'Birthday Case Assumptions'!$J$6:$J$371)="Yes"</x:f>
        <x:v>1</x:v>
      </x:c>
      <x:c r="AN327" s="31" t="b">
        <x:f t="shared" si="82"/>
        <x:v>0</x:v>
      </x:c>
      <x:c r="AO327" s="31">
        <x:f t="shared" si="83"/>
        <x:v>0</x:v>
      </x:c>
      <x:c r="AP327" s="31"/>
      <x:c r="AQ327" s="31"/>
      <x:c r="AR327" s="31"/>
      <x:c r="AS327" s="31"/>
      <x:c r="AT327" s="31"/>
      <x:c r="AU327" s="21">
        <x:v>45608</x:v>
      </x:c>
      <x:c r="AV327" s="31" t="str">
        <x:v>Yes</x:v>
      </x:c>
      <x:c r="AW327" s="31" cm="1">
        <x:f t="array" ref="AW327">IFERROR(_xlfn.XLOOKUP(AU327,_xlfn.ANCHORARRAY($M$11),_xlfn.ANCHORARRAY($N$11)),0)</x:f>
        <x:v>3</x:v>
      </x:c>
      <x:c r="AX327" s="31"/>
      <x:c r="AY327" s="31"/>
      <x:c r="AZ327" s="31"/>
      <x:c r="BA327" s="31"/>
      <x:c r="BB327" s="31"/>
    </x:row>
    <x:row r="328" spans="2:54" x14ac:dyDescent="0.35">
      <x:c r="B328" s="21">
        <x:v>37334</x:v>
      </x:c>
      <x:c r="C328" s="31">
        <x:f t="shared" si="70"/>
        <x:v>19</x:v>
      </x:c>
      <x:c r="D328" s="31">
        <x:f t="shared" si="71"/>
        <x:v>3</x:v>
      </x:c>
      <x:c r="E328" s="31">
        <x:f t="shared" si="72"/>
        <x:v>2002</x:v>
      </x:c>
      <x:c r="F328" s="31">
        <x:f t="shared" si="73"/>
        <x:v>3</x:v>
      </x:c>
      <x:c r="G328" s="21">
        <x:f t="shared" si="77"/>
        <x:v>45370</x:v>
      </x:c>
      <x:c r="H328" s="32">
        <x:f t="shared" si="78"/>
        <x:v>7958</x:v>
      </x:c>
      <x:c r="L328" s="25"/>
      <x:c r="M328" s="21">
        <x:v>45613</x:v>
      </x:c>
      <x:c r="N328" s="31">
        <x:v>4</x:v>
      </x:c>
      <x:c r="O328" s="31"/>
      <x:c r="P328" s="21">
        <x:v>45609</x:v>
      </x:c>
      <x:c r="Q328" s="31">
        <x:v>314</x:v>
      </x:c>
      <x:c r="R328" s="31"/>
      <x:c r="S328" s="31" t="str">
        <x:v>Taher Hamed #13451842 1M</x:v>
      </x:c>
      <x:c r="T328" s="31" t="str" cm="1">
        <x:f t="array" ref="T328:U328">_xlfn.TEXTSPLIT(S328," #")</x:f>
        <x:v>Taher Hamed</x:v>
      </x:c>
      <x:c r="U328" s="31" t="str">
        <x:v>13451842 1M</x:v>
      </x:c>
      <x:c r="V328" s="31" t="str">
        <x:f t="shared" si="79"/>
        <x:v>1M</x:v>
      </x:c>
      <x:c r="W328" s="31">
        <x:f t="shared" si="80"/>
        <x:v>13451842</x:v>
      </x:c>
      <x:c r="X328" s="31">
        <x:f t="shared" si="84"/>
        <x:v>0</x:v>
      </x:c>
      <x:c r="Y328" s="31"/>
      <x:c r="Z328" s="31"/>
      <x:c r="AA328" s="31"/>
      <x:c r="AB328" s="31"/>
      <x:c r="AC328" s="31" t="str">
        <x:f t="shared" si="74"/>
        <x:v>Taher</x:v>
      </x:c>
      <x:c r="AD328" s="31" t="str">
        <x:f t="shared" si="81"/>
        <x:v>T</x:v>
      </x:c>
      <x:c r="AE328" s="31" t="str">
        <x:f t="shared" si="75"/>
        <x:v>Hamed</x:v>
      </x:c>
      <x:c r="AF328" s="31" cm="1">
        <x:f t="array" ref="AF328">SUM(--(" "=MID(AE328,_xlfn.SEQUENCE(1,LEN(AE328)),1)))+2</x:f>
        <x:v>2</x:v>
      </x:c>
      <x:c r="AG328" s="31" cm="1">
        <x:f t="array" ref="AG328">SUM(--($AG$9=MID(AC328,_xlfn.SEQUENCE(1,LEN(AC328)),1)))</x:f>
        <x:v>1</x:v>
      </x:c>
      <x:c r="AH328" s="31"/>
      <x:c r="AI328" s="31"/>
      <x:c r="AJ328" s="31"/>
      <x:c r="AK328" s="31"/>
      <x:c r="AL328" s="31" t="b">
        <x:f t="shared" si="76"/>
        <x:v>0</x:v>
      </x:c>
      <x:c r="AM328" s="31" t="b">
        <x:f>_xlfn.XLOOKUP(G328,'Birthday Case Assumptions'!$I$6:$I$371,'Birthday Case Assumptions'!$J$6:$J$371)="Yes"</x:f>
        <x:v>1</x:v>
      </x:c>
      <x:c r="AN328" s="31" t="b">
        <x:f t="shared" si="82"/>
        <x:v>1</x:v>
      </x:c>
      <x:c r="AO328" s="31">
        <x:f t="shared" si="83"/>
        <x:v>0</x:v>
      </x:c>
      <x:c r="AP328" s="31"/>
      <x:c r="AQ328" s="31"/>
      <x:c r="AR328" s="31"/>
      <x:c r="AS328" s="31"/>
      <x:c r="AT328" s="31"/>
      <x:c r="AU328" s="21">
        <x:v>45609</x:v>
      </x:c>
      <x:c r="AV328" s="31" t="str">
        <x:v>Yes</x:v>
      </x:c>
      <x:c r="AW328" s="31" cm="1">
        <x:f t="array" ref="AW328">IFERROR(_xlfn.XLOOKUP(AU328,_xlfn.ANCHORARRAY($M$11),_xlfn.ANCHORARRAY($N$11)),0)</x:f>
        <x:v>4</x:v>
      </x:c>
      <x:c r="AX328" s="31"/>
      <x:c r="AY328" s="31"/>
      <x:c r="AZ328" s="31"/>
      <x:c r="BA328" s="31"/>
      <x:c r="BB328" s="31"/>
    </x:row>
    <x:row r="329" spans="2:54" x14ac:dyDescent="0.35">
      <x:c r="B329" s="21">
        <x:v>37042</x:v>
      </x:c>
      <x:c r="C329" s="31">
        <x:f t="shared" si="70"/>
        <x:v>31</x:v>
      </x:c>
      <x:c r="D329" s="31">
        <x:f t="shared" si="71"/>
        <x:v>5</x:v>
      </x:c>
      <x:c r="E329" s="31">
        <x:f t="shared" si="72"/>
        <x:v>2001</x:v>
      </x:c>
      <x:c r="F329" s="31">
        <x:f t="shared" si="73"/>
        <x:v>5</x:v>
      </x:c>
      <x:c r="G329" s="21">
        <x:f t="shared" si="77"/>
        <x:v>45443</x:v>
      </x:c>
      <x:c r="H329" s="32">
        <x:f t="shared" si="78"/>
        <x:v>8250</x:v>
      </x:c>
      <x:c r="L329" s="25"/>
      <x:c r="M329" s="21">
        <x:v>45614</x:v>
      </x:c>
      <x:c r="N329" s="31">
        <x:v>4</x:v>
      </x:c>
      <x:c r="O329" s="31"/>
      <x:c r="P329" s="21">
        <x:v>45610</x:v>
      </x:c>
      <x:c r="Q329" s="31">
        <x:v>315</x:v>
      </x:c>
      <x:c r="R329" s="31"/>
      <x:c r="S329" s="31" t="str">
        <x:v>Qu Ping #13451843 3M</x:v>
      </x:c>
      <x:c r="T329" s="31" t="str" cm="1">
        <x:f t="array" ref="T329:U329">_xlfn.TEXTSPLIT(S329," #")</x:f>
        <x:v>Qu Ping</x:v>
      </x:c>
      <x:c r="U329" s="31" t="str">
        <x:v>13451843 3M</x:v>
      </x:c>
      <x:c r="V329" s="31" t="str">
        <x:f t="shared" si="79"/>
        <x:v>3M</x:v>
      </x:c>
      <x:c r="W329" s="31">
        <x:f t="shared" si="80"/>
        <x:v>13451843</x:v>
      </x:c>
      <x:c r="X329" s="31">
        <x:f t="shared" si="84"/>
        <x:v>1</x:v>
      </x:c>
      <x:c r="Y329" s="31"/>
      <x:c r="Z329" s="31"/>
      <x:c r="AA329" s="31"/>
      <x:c r="AB329" s="31"/>
      <x:c r="AC329" s="31" t="str">
        <x:f t="shared" si="74"/>
        <x:v>Qu</x:v>
      </x:c>
      <x:c r="AD329" s="31" t="str">
        <x:f t="shared" si="81"/>
        <x:v>Q</x:v>
      </x:c>
      <x:c r="AE329" s="31" t="str">
        <x:f t="shared" si="75"/>
        <x:v>Ping</x:v>
      </x:c>
      <x:c r="AF329" s="31" cm="1">
        <x:f t="array" ref="AF329">SUM(--(" "=MID(AE329,_xlfn.SEQUENCE(1,LEN(AE329)),1)))+2</x:f>
        <x:v>2</x:v>
      </x:c>
      <x:c r="AG329" s="31" cm="1">
        <x:f t="array" ref="AG329">SUM(--($AG$9=MID(AC329,_xlfn.SEQUENCE(1,LEN(AC329)),1)))</x:f>
        <x:v>0</x:v>
      </x:c>
      <x:c r="AH329" s="31"/>
      <x:c r="AI329" s="31"/>
      <x:c r="AJ329" s="31"/>
      <x:c r="AK329" s="31"/>
      <x:c r="AL329" s="31" t="b">
        <x:f t="shared" si="76"/>
        <x:v>0</x:v>
      </x:c>
      <x:c r="AM329" s="31" t="b">
        <x:f>_xlfn.XLOOKUP(G329,'Birthday Case Assumptions'!$I$6:$I$371,'Birthday Case Assumptions'!$J$6:$J$371)="Yes"</x:f>
        <x:v>0</x:v>
      </x:c>
      <x:c r="AN329" s="31" t="b">
        <x:f t="shared" si="82"/>
        <x:v>0</x:v>
      </x:c>
      <x:c r="AO329" s="31">
        <x:f t="shared" si="83"/>
        <x:v>0</x:v>
      </x:c>
      <x:c r="AP329" s="31"/>
      <x:c r="AQ329" s="31"/>
      <x:c r="AR329" s="31"/>
      <x:c r="AS329" s="31"/>
      <x:c r="AT329" s="31"/>
      <x:c r="AU329" s="21">
        <x:v>45610</x:v>
      </x:c>
      <x:c r="AV329" s="31" t="str">
        <x:v>Yes</x:v>
      </x:c>
      <x:c r="AW329" s="31" cm="1">
        <x:f t="array" ref="AW329">IFERROR(_xlfn.XLOOKUP(AU329,_xlfn.ANCHORARRAY($M$11),_xlfn.ANCHORARRAY($N$11)),0)</x:f>
        <x:v>5</x:v>
      </x:c>
      <x:c r="AX329" s="31"/>
      <x:c r="AY329" s="31"/>
      <x:c r="AZ329" s="31"/>
      <x:c r="BA329" s="31"/>
      <x:c r="BB329" s="31"/>
    </x:row>
    <x:row r="330" spans="2:54" x14ac:dyDescent="0.35">
      <x:c r="B330" s="21">
        <x:v>38049</x:v>
      </x:c>
      <x:c r="C330" s="31">
        <x:f t="shared" si="70"/>
        <x:v>3</x:v>
      </x:c>
      <x:c r="D330" s="31">
        <x:f t="shared" si="71"/>
        <x:v>3</x:v>
      </x:c>
      <x:c r="E330" s="31">
        <x:f t="shared" si="72"/>
        <x:v>2004</x:v>
      </x:c>
      <x:c r="F330" s="31">
        <x:f t="shared" si="73"/>
        <x:v>4</x:v>
      </x:c>
      <x:c r="G330" s="21">
        <x:f t="shared" si="77"/>
        <x:v>45354</x:v>
      </x:c>
      <x:c r="H330" s="32">
        <x:f t="shared" si="78"/>
        <x:v>7243</x:v>
      </x:c>
      <x:c r="L330" s="25"/>
      <x:c r="M330" s="21">
        <x:v>45615</x:v>
      </x:c>
      <x:c r="N330" s="31">
        <x:v>3</x:v>
      </x:c>
      <x:c r="O330" s="31"/>
      <x:c r="P330" s="21">
        <x:v>45611</x:v>
      </x:c>
      <x:c r="Q330" s="31">
        <x:v>316</x:v>
      </x:c>
      <x:c r="R330" s="31"/>
      <x:c r="S330" s="31" t="str">
        <x:v>Tao Ning #13451846 1W</x:v>
      </x:c>
      <x:c r="T330" s="31" t="str" cm="1">
        <x:f t="array" ref="T330:U330">_xlfn.TEXTSPLIT(S330," #")</x:f>
        <x:v>Tao Ning</x:v>
      </x:c>
      <x:c r="U330" s="31" t="str">
        <x:v>13451846 1W</x:v>
      </x:c>
      <x:c r="V330" s="31" t="str">
        <x:f t="shared" si="79"/>
        <x:v>1W</x:v>
      </x:c>
      <x:c r="W330" s="31">
        <x:f t="shared" si="80"/>
        <x:v>13451846</x:v>
      </x:c>
      <x:c r="X330" s="31">
        <x:f t="shared" si="84"/>
        <x:v>0</x:v>
      </x:c>
      <x:c r="Y330" s="31"/>
      <x:c r="Z330" s="31"/>
      <x:c r="AA330" s="31"/>
      <x:c r="AB330" s="31"/>
      <x:c r="AC330" s="31" t="str">
        <x:f t="shared" si="74"/>
        <x:v>Tao</x:v>
      </x:c>
      <x:c r="AD330" s="31" t="str">
        <x:f t="shared" si="81"/>
        <x:v>T</x:v>
      </x:c>
      <x:c r="AE330" s="31" t="str">
        <x:f t="shared" si="75"/>
        <x:v>Ning</x:v>
      </x:c>
      <x:c r="AF330" s="31" cm="1">
        <x:f t="array" ref="AF330">SUM(--(" "=MID(AE330,_xlfn.SEQUENCE(1,LEN(AE330)),1)))+2</x:f>
        <x:v>2</x:v>
      </x:c>
      <x:c r="AG330" s="31" cm="1">
        <x:f t="array" ref="AG330">SUM(--($AG$9=MID(AC330,_xlfn.SEQUENCE(1,LEN(AC330)),1)))</x:f>
        <x:v>1</x:v>
      </x:c>
      <x:c r="AH330" s="31"/>
      <x:c r="AI330" s="31"/>
      <x:c r="AJ330" s="31"/>
      <x:c r="AK330" s="31"/>
      <x:c r="AL330" s="31" t="b">
        <x:f t="shared" si="76"/>
        <x:v>0</x:v>
      </x:c>
      <x:c r="AM330" s="31" t="b">
        <x:f>_xlfn.XLOOKUP(G330,'Birthday Case Assumptions'!$I$6:$I$371,'Birthday Case Assumptions'!$J$6:$J$371)="Yes"</x:f>
        <x:v>0</x:v>
      </x:c>
      <x:c r="AN330" s="31" t="b">
        <x:f t="shared" si="82"/>
        <x:v>0</x:v>
      </x:c>
      <x:c r="AO330" s="31">
        <x:f t="shared" si="83"/>
        <x:v>0</x:v>
      </x:c>
      <x:c r="AP330" s="31"/>
      <x:c r="AQ330" s="31"/>
      <x:c r="AR330" s="31"/>
      <x:c r="AS330" s="31"/>
      <x:c r="AT330" s="31"/>
      <x:c r="AU330" s="21">
        <x:v>45611</x:v>
      </x:c>
      <x:c r="AV330" s="31" t="str">
        <x:v>Yes</x:v>
      </x:c>
      <x:c r="AW330" s="31" cm="1">
        <x:f t="array" ref="AW330">IFERROR(_xlfn.XLOOKUP(AU330,_xlfn.ANCHORARRAY($M$11),_xlfn.ANCHORARRAY($N$11)),0)</x:f>
        <x:v>7</x:v>
      </x:c>
      <x:c r="AX330" s="31"/>
      <x:c r="AY330" s="31"/>
      <x:c r="AZ330" s="31"/>
      <x:c r="BA330" s="31"/>
      <x:c r="BB330" s="31"/>
    </x:row>
    <x:row r="331" spans="2:54" x14ac:dyDescent="0.35">
      <x:c r="B331" s="21">
        <x:v>37592</x:v>
      </x:c>
      <x:c r="C331" s="31">
        <x:f t="shared" ref="C331:C394" si="85">DAY(B331)</x:f>
        <x:v>2</x:v>
      </x:c>
      <x:c r="D331" s="31">
        <x:f t="shared" ref="D331:D394" si="86">MONTH(B331)</x:f>
        <x:v>12</x:v>
      </x:c>
      <x:c r="E331" s="31">
        <x:f t="shared" ref="E331:E394" si="87">YEAR(B331)</x:f>
        <x:v>2002</x:v>
      </x:c>
      <x:c r="F331" s="31">
        <x:f t="shared" ref="F331:F394" si="88">WEEKDAY(B331)</x:f>
        <x:v>2</x:v>
      </x:c>
      <x:c r="G331" s="21">
        <x:f t="shared" si="77"/>
        <x:v>45628</x:v>
      </x:c>
      <x:c r="H331" s="32">
        <x:f t="shared" si="78"/>
        <x:v>7700</x:v>
      </x:c>
      <x:c r="L331" s="25"/>
      <x:c r="M331" s="21">
        <x:v>45616</x:v>
      </x:c>
      <x:c r="N331" s="31">
        <x:v>2</x:v>
      </x:c>
      <x:c r="O331" s="31"/>
      <x:c r="P331" s="21">
        <x:v>45612</x:v>
      </x:c>
      <x:c r="Q331" s="31">
        <x:v>317</x:v>
      </x:c>
      <x:c r="R331" s="31"/>
      <x:c r="S331" s="31" t="str">
        <x:v>Ceng Xiaoli #13451849 3M</x:v>
      </x:c>
      <x:c r="T331" s="31" t="str" cm="1">
        <x:f t="array" ref="T331:U331">_xlfn.TEXTSPLIT(S331," #")</x:f>
        <x:v>Ceng Xiaoli</x:v>
      </x:c>
      <x:c r="U331" s="31" t="str">
        <x:v>13451849 3M</x:v>
      </x:c>
      <x:c r="V331" s="31" t="str">
        <x:f t="shared" si="79"/>
        <x:v>3M</x:v>
      </x:c>
      <x:c r="W331" s="31">
        <x:f t="shared" si="80"/>
        <x:v>13451849</x:v>
      </x:c>
      <x:c r="X331" s="31">
        <x:f t="shared" si="84"/>
        <x:v>0</x:v>
      </x:c>
      <x:c r="Y331" s="31"/>
      <x:c r="Z331" s="31"/>
      <x:c r="AA331" s="31"/>
      <x:c r="AB331" s="31"/>
      <x:c r="AC331" s="31" t="str">
        <x:f t="shared" ref="AC331:AC394" si="89">_xlfn.TEXTBEFORE(T331, " ")</x:f>
        <x:v>Ceng</x:v>
      </x:c>
      <x:c r="AD331" s="31" t="str">
        <x:f t="shared" si="81"/>
        <x:v>C</x:v>
      </x:c>
      <x:c r="AE331" s="31" t="str">
        <x:f t="shared" ref="AE331:AE394" si="90">TRIM(SUBSTITUTE(T331,AC331,""))</x:f>
        <x:v>Xiaoli</x:v>
      </x:c>
      <x:c r="AF331" s="31" cm="1">
        <x:f t="array" ref="AF331">SUM(--(" "=MID(AE331,_xlfn.SEQUENCE(1,LEN(AE331)),1)))+2</x:f>
        <x:v>2</x:v>
      </x:c>
      <x:c r="AG331" s="31" cm="1">
        <x:f t="array" ref="AG331">SUM(--($AG$9=MID(AC331,_xlfn.SEQUENCE(1,LEN(AC331)),1)))</x:f>
        <x:v>0</x:v>
      </x:c>
      <x:c r="AH331" s="31"/>
      <x:c r="AI331" s="31"/>
      <x:c r="AJ331" s="31"/>
      <x:c r="AK331" s="31"/>
      <x:c r="AL331" s="31" t="b">
        <x:f t="shared" ref="AL331:AL394" si="91">WEEKDAY(G331)=_xlfn.XLOOKUP(RIGHT($AL$9,1),$AL$3:$AL$6,$AM$3:$AM$6)</x:f>
        <x:v>1</x:v>
      </x:c>
      <x:c r="AM331" s="31" t="b">
        <x:f>_xlfn.XLOOKUP(G331,'Birthday Case Assumptions'!$I$6:$I$371,'Birthday Case Assumptions'!$J$6:$J$371)="Yes"</x:f>
        <x:v>1</x:v>
      </x:c>
      <x:c r="AN331" s="31" t="b">
        <x:f t="shared" si="82"/>
        <x:v>0</x:v>
      </x:c>
      <x:c r="AO331" s="31">
        <x:f t="shared" si="83"/>
        <x:v>0</x:v>
      </x:c>
      <x:c r="AP331" s="31"/>
      <x:c r="AQ331" s="31"/>
      <x:c r="AR331" s="31"/>
      <x:c r="AS331" s="31"/>
      <x:c r="AT331" s="31"/>
      <x:c r="AU331" s="21">
        <x:v>45612</x:v>
      </x:c>
      <x:c r="AV331" s="31" t="str">
        <x:v>No</x:v>
      </x:c>
      <x:c r="AW331" s="31" cm="1">
        <x:f t="array" ref="AW331">IFERROR(_xlfn.XLOOKUP(AU331,_xlfn.ANCHORARRAY($M$11),_xlfn.ANCHORARRAY($N$11)),0)</x:f>
        <x:v>3</x:v>
      </x:c>
      <x:c r="AX331" s="31"/>
      <x:c r="AY331" s="31"/>
      <x:c r="AZ331" s="31"/>
      <x:c r="BA331" s="31"/>
      <x:c r="BB331" s="31"/>
    </x:row>
    <x:row r="332" spans="2:54" x14ac:dyDescent="0.35">
      <x:c r="B332" s="21">
        <x:v>38208</x:v>
      </x:c>
      <x:c r="C332" s="31">
        <x:f t="shared" si="85"/>
        <x:v>9</x:v>
      </x:c>
      <x:c r="D332" s="31">
        <x:f t="shared" si="86"/>
        <x:v>8</x:v>
      </x:c>
      <x:c r="E332" s="31">
        <x:f t="shared" si="87"/>
        <x:v>2004</x:v>
      </x:c>
      <x:c r="F332" s="31">
        <x:f t="shared" si="88"/>
        <x:v>2</x:v>
      </x:c>
      <x:c r="G332" s="21">
        <x:f t="shared" ref="G332:G395" si="92">DATE(2024,D332,C332)</x:f>
        <x:v>45513</x:v>
      </x:c>
      <x:c r="H332" s="32">
        <x:f t="shared" ref="H332:H395" si="93">DATE(2024,1,1)-B332</x:f>
        <x:v>7084</x:v>
      </x:c>
      <x:c r="L332" s="25"/>
      <x:c r="M332" s="21">
        <x:v>45617</x:v>
      </x:c>
      <x:c r="N332" s="31">
        <x:v>3</x:v>
      </x:c>
      <x:c r="O332" s="31"/>
      <x:c r="P332" s="21">
        <x:v>45613</x:v>
      </x:c>
      <x:c r="Q332" s="31">
        <x:v>318</x:v>
      </x:c>
      <x:c r="R332" s="31"/>
      <x:c r="S332" s="31" t="str">
        <x:v>David Ramirez #13451852 1R</x:v>
      </x:c>
      <x:c r="T332" s="31" t="str" cm="1">
        <x:f t="array" ref="T332:U332">_xlfn.TEXTSPLIT(S332," #")</x:f>
        <x:v>David Ramirez</x:v>
      </x:c>
      <x:c r="U332" s="31" t="str">
        <x:v>13451852 1R</x:v>
      </x:c>
      <x:c r="V332" s="31" t="str">
        <x:f t="shared" ref="V332:V395" si="94">RIGHT(U332,2)</x:f>
        <x:v>1R</x:v>
      </x:c>
      <x:c r="W332" s="31">
        <x:f t="shared" ref="W332:W395" si="95">VALUE(_xlfn.TEXTBEFORE(U332, " "))</x:f>
        <x:v>13451852</x:v>
      </x:c>
      <x:c r="X332" s="31">
        <x:f t="shared" si="84"/>
        <x:v>0</x:v>
      </x:c>
      <x:c r="Y332" s="31"/>
      <x:c r="Z332" s="31"/>
      <x:c r="AA332" s="31"/>
      <x:c r="AB332" s="31"/>
      <x:c r="AC332" s="31" t="str">
        <x:f t="shared" si="89"/>
        <x:v>David</x:v>
      </x:c>
      <x:c r="AD332" s="31" t="str">
        <x:f t="shared" ref="AD332:AD395" si="96">LEFT(AC332,1)</x:f>
        <x:v>D</x:v>
      </x:c>
      <x:c r="AE332" s="31" t="str">
        <x:f t="shared" si="90"/>
        <x:v>Ramirez</x:v>
      </x:c>
      <x:c r="AF332" s="31" cm="1">
        <x:f t="array" ref="AF332">SUM(--(" "=MID(AE332,_xlfn.SEQUENCE(1,LEN(AE332)),1)))+2</x:f>
        <x:v>2</x:v>
      </x:c>
      <x:c r="AG332" s="31" cm="1">
        <x:f t="array" ref="AG332">SUM(--($AG$9=MID(AC332,_xlfn.SEQUENCE(1,LEN(AC332)),1)))</x:f>
        <x:v>1</x:v>
      </x:c>
      <x:c r="AH332" s="31"/>
      <x:c r="AI332" s="31"/>
      <x:c r="AJ332" s="31"/>
      <x:c r="AK332" s="31"/>
      <x:c r="AL332" s="31" t="b">
        <x:f t="shared" si="91"/>
        <x:v>0</x:v>
      </x:c>
      <x:c r="AM332" s="31" t="b">
        <x:f>_xlfn.XLOOKUP(G332,'Birthday Case Assumptions'!$I$6:$I$371,'Birthday Case Assumptions'!$J$6:$J$371)="Yes"</x:f>
        <x:v>0</x:v>
      </x:c>
      <x:c r="AN332" s="31" t="b">
        <x:f t="shared" ref="AN332:AN395" si="97">V332=$AL$9</x:f>
        <x:v>0</x:v>
      </x:c>
      <x:c r="AO332" s="31">
        <x:f t="shared" ref="AO332:AO395" si="98">--(AN332*AM332*AL332)</x:f>
        <x:v>0</x:v>
      </x:c>
      <x:c r="AP332" s="31"/>
      <x:c r="AQ332" s="31"/>
      <x:c r="AR332" s="31"/>
      <x:c r="AS332" s="31"/>
      <x:c r="AT332" s="31"/>
      <x:c r="AU332" s="21">
        <x:v>45613</x:v>
      </x:c>
      <x:c r="AV332" s="31" t="str">
        <x:v>No</x:v>
      </x:c>
      <x:c r="AW332" s="31" cm="1">
        <x:f t="array" ref="AW332">IFERROR(_xlfn.XLOOKUP(AU332,_xlfn.ANCHORARRAY($M$11),_xlfn.ANCHORARRAY($N$11)),0)</x:f>
        <x:v>4</x:v>
      </x:c>
      <x:c r="AX332" s="31"/>
      <x:c r="AY332" s="31"/>
      <x:c r="AZ332" s="31"/>
      <x:c r="BA332" s="31"/>
      <x:c r="BB332" s="31"/>
    </x:row>
    <x:row r="333" spans="2:54" x14ac:dyDescent="0.35">
      <x:c r="B333" s="21">
        <x:v>36944</x:v>
      </x:c>
      <x:c r="C333" s="31">
        <x:f t="shared" si="85"/>
        <x:v>22</x:v>
      </x:c>
      <x:c r="D333" s="31">
        <x:f t="shared" si="86"/>
        <x:v>2</x:v>
      </x:c>
      <x:c r="E333" s="31">
        <x:f t="shared" si="87"/>
        <x:v>2001</x:v>
      </x:c>
      <x:c r="F333" s="31">
        <x:f t="shared" si="88"/>
        <x:v>5</x:v>
      </x:c>
      <x:c r="G333" s="21">
        <x:f t="shared" si="92"/>
        <x:v>45344</x:v>
      </x:c>
      <x:c r="H333" s="32">
        <x:f t="shared" si="93"/>
        <x:v>8348</x:v>
      </x:c>
      <x:c r="L333" s="25"/>
      <x:c r="M333" s="21">
        <x:v>45618</x:v>
      </x:c>
      <x:c r="N333" s="31">
        <x:v>1</x:v>
      </x:c>
      <x:c r="O333" s="31"/>
      <x:c r="P333" s="21">
        <x:v>45614</x:v>
      </x:c>
      <x:c r="Q333" s="31">
        <x:v>319</x:v>
      </x:c>
      <x:c r="R333" s="31"/>
      <x:c r="S333" s="31" t="str">
        <x:v>Firas Alanazi #13451854 1T</x:v>
      </x:c>
      <x:c r="T333" s="31" t="str" cm="1">
        <x:f t="array" ref="T333:U333">_xlfn.TEXTSPLIT(S333," #")</x:f>
        <x:v>Firas Alanazi</x:v>
      </x:c>
      <x:c r="U333" s="31" t="str">
        <x:v>13451854 1T</x:v>
      </x:c>
      <x:c r="V333" s="31" t="str">
        <x:f t="shared" si="94"/>
        <x:v>1T</x:v>
      </x:c>
      <x:c r="W333" s="31">
        <x:f t="shared" si="95"/>
        <x:v>13451854</x:v>
      </x:c>
      <x:c r="X333" s="31">
        <x:f t="shared" ref="X333:X396" si="99">IF(W333=W332+1,X332+1,0)</x:f>
        <x:v>0</x:v>
      </x:c>
      <x:c r="Y333" s="31"/>
      <x:c r="Z333" s="31"/>
      <x:c r="AA333" s="31"/>
      <x:c r="AB333" s="31"/>
      <x:c r="AC333" s="31" t="str">
        <x:f t="shared" si="89"/>
        <x:v>Firas</x:v>
      </x:c>
      <x:c r="AD333" s="31" t="str">
        <x:f t="shared" si="96"/>
        <x:v>F</x:v>
      </x:c>
      <x:c r="AE333" s="31" t="str">
        <x:f t="shared" si="90"/>
        <x:v>Alanazi</x:v>
      </x:c>
      <x:c r="AF333" s="31" cm="1">
        <x:f t="array" ref="AF333">SUM(--(" "=MID(AE333,_xlfn.SEQUENCE(1,LEN(AE333)),1)))+2</x:f>
        <x:v>2</x:v>
      </x:c>
      <x:c r="AG333" s="31" cm="1">
        <x:f t="array" ref="AG333">SUM(--($AG$9=MID(AC333,_xlfn.SEQUENCE(1,LEN(AC333)),1)))</x:f>
        <x:v>1</x:v>
      </x:c>
      <x:c r="AH333" s="31"/>
      <x:c r="AI333" s="31"/>
      <x:c r="AJ333" s="31"/>
      <x:c r="AK333" s="31"/>
      <x:c r="AL333" s="31" t="b">
        <x:f t="shared" si="91"/>
        <x:v>0</x:v>
      </x:c>
      <x:c r="AM333" s="31" t="b">
        <x:f>_xlfn.XLOOKUP(G333,'Birthday Case Assumptions'!$I$6:$I$371,'Birthday Case Assumptions'!$J$6:$J$371)="Yes"</x:f>
        <x:v>1</x:v>
      </x:c>
      <x:c r="AN333" s="31" t="b">
        <x:f t="shared" si="97"/>
        <x:v>0</x:v>
      </x:c>
      <x:c r="AO333" s="31">
        <x:f t="shared" si="98"/>
        <x:v>0</x:v>
      </x:c>
      <x:c r="AP333" s="31"/>
      <x:c r="AQ333" s="31"/>
      <x:c r="AR333" s="31"/>
      <x:c r="AS333" s="31"/>
      <x:c r="AT333" s="31"/>
      <x:c r="AU333" s="21">
        <x:v>45614</x:v>
      </x:c>
      <x:c r="AV333" s="31" t="str">
        <x:v>Yes</x:v>
      </x:c>
      <x:c r="AW333" s="31" cm="1">
        <x:f t="array" ref="AW333">IFERROR(_xlfn.XLOOKUP(AU333,_xlfn.ANCHORARRAY($M$11),_xlfn.ANCHORARRAY($N$11)),0)</x:f>
        <x:v>4</x:v>
      </x:c>
      <x:c r="AX333" s="31"/>
      <x:c r="AY333" s="31"/>
      <x:c r="AZ333" s="31"/>
      <x:c r="BA333" s="31"/>
      <x:c r="BB333" s="31"/>
    </x:row>
    <x:row r="334" spans="2:54" x14ac:dyDescent="0.35">
      <x:c r="B334" s="21">
        <x:v>37173</x:v>
      </x:c>
      <x:c r="C334" s="31">
        <x:f t="shared" si="85"/>
        <x:v>9</x:v>
      </x:c>
      <x:c r="D334" s="31">
        <x:f t="shared" si="86"/>
        <x:v>10</x:v>
      </x:c>
      <x:c r="E334" s="31">
        <x:f t="shared" si="87"/>
        <x:v>2001</x:v>
      </x:c>
      <x:c r="F334" s="31">
        <x:f t="shared" si="88"/>
        <x:v>3</x:v>
      </x:c>
      <x:c r="G334" s="21">
        <x:f t="shared" si="92"/>
        <x:v>45574</x:v>
      </x:c>
      <x:c r="H334" s="32">
        <x:f t="shared" si="93"/>
        <x:v>8119</x:v>
      </x:c>
      <x:c r="L334" s="25"/>
      <x:c r="M334" s="21">
        <x:v>45619</x:v>
      </x:c>
      <x:c r="N334" s="31">
        <x:v>5</x:v>
      </x:c>
      <x:c r="O334" s="31"/>
      <x:c r="P334" s="21">
        <x:v>45615</x:v>
      </x:c>
      <x:c r="Q334" s="31">
        <x:v>320</x:v>
      </x:c>
      <x:c r="R334" s="31"/>
      <x:c r="S334" s="31" t="str">
        <x:v>Laura Nguyen #13451856 1M</x:v>
      </x:c>
      <x:c r="T334" s="31" t="str" cm="1">
        <x:f t="array" ref="T334:U334">_xlfn.TEXTSPLIT(S334," #")</x:f>
        <x:v>Laura Nguyen</x:v>
      </x:c>
      <x:c r="U334" s="31" t="str">
        <x:v>13451856 1M</x:v>
      </x:c>
      <x:c r="V334" s="31" t="str">
        <x:f t="shared" si="94"/>
        <x:v>1M</x:v>
      </x:c>
      <x:c r="W334" s="31">
        <x:f t="shared" si="95"/>
        <x:v>13451856</x:v>
      </x:c>
      <x:c r="X334" s="31">
        <x:f t="shared" si="99"/>
        <x:v>0</x:v>
      </x:c>
      <x:c r="Y334" s="31"/>
      <x:c r="Z334" s="31"/>
      <x:c r="AA334" s="31"/>
      <x:c r="AB334" s="31"/>
      <x:c r="AC334" s="31" t="str">
        <x:f t="shared" si="89"/>
        <x:v>Laura</x:v>
      </x:c>
      <x:c r="AD334" s="31" t="str">
        <x:f t="shared" si="96"/>
        <x:v>L</x:v>
      </x:c>
      <x:c r="AE334" s="31" t="str">
        <x:f t="shared" si="90"/>
        <x:v>Nguyen</x:v>
      </x:c>
      <x:c r="AF334" s="31" cm="1">
        <x:f t="array" ref="AF334">SUM(--(" "=MID(AE334,_xlfn.SEQUENCE(1,LEN(AE334)),1)))+2</x:f>
        <x:v>2</x:v>
      </x:c>
      <x:c r="AG334" s="31" cm="1">
        <x:f t="array" ref="AG334">SUM(--($AG$9=MID(AC334,_xlfn.SEQUENCE(1,LEN(AC334)),1)))</x:f>
        <x:v>2</x:v>
      </x:c>
      <x:c r="AH334" s="31"/>
      <x:c r="AI334" s="31"/>
      <x:c r="AJ334" s="31"/>
      <x:c r="AK334" s="31"/>
      <x:c r="AL334" s="31" t="b">
        <x:f t="shared" si="91"/>
        <x:v>0</x:v>
      </x:c>
      <x:c r="AM334" s="31" t="b">
        <x:f>_xlfn.XLOOKUP(G334,'Birthday Case Assumptions'!$I$6:$I$371,'Birthday Case Assumptions'!$J$6:$J$371)="Yes"</x:f>
        <x:v>1</x:v>
      </x:c>
      <x:c r="AN334" s="31" t="b">
        <x:f t="shared" si="97"/>
        <x:v>1</x:v>
      </x:c>
      <x:c r="AO334" s="31">
        <x:f t="shared" si="98"/>
        <x:v>0</x:v>
      </x:c>
      <x:c r="AP334" s="31"/>
      <x:c r="AQ334" s="31"/>
      <x:c r="AR334" s="31"/>
      <x:c r="AS334" s="31"/>
      <x:c r="AT334" s="31"/>
      <x:c r="AU334" s="21">
        <x:v>45615</x:v>
      </x:c>
      <x:c r="AV334" s="31" t="str">
        <x:v>Yes</x:v>
      </x:c>
      <x:c r="AW334" s="31" cm="1">
        <x:f t="array" ref="AW334">IFERROR(_xlfn.XLOOKUP(AU334,_xlfn.ANCHORARRAY($M$11),_xlfn.ANCHORARRAY($N$11)),0)</x:f>
        <x:v>3</x:v>
      </x:c>
      <x:c r="AX334" s="31"/>
      <x:c r="AY334" s="31"/>
      <x:c r="AZ334" s="31"/>
      <x:c r="BA334" s="31"/>
      <x:c r="BB334" s="31"/>
    </x:row>
    <x:row r="335" spans="2:54" x14ac:dyDescent="0.35">
      <x:c r="B335" s="21">
        <x:v>37143</x:v>
      </x:c>
      <x:c r="C335" s="31">
        <x:f t="shared" si="85"/>
        <x:v>9</x:v>
      </x:c>
      <x:c r="D335" s="31">
        <x:f t="shared" si="86"/>
        <x:v>9</x:v>
      </x:c>
      <x:c r="E335" s="31">
        <x:f t="shared" si="87"/>
        <x:v>2001</x:v>
      </x:c>
      <x:c r="F335" s="31">
        <x:f t="shared" si="88"/>
        <x:v>1</x:v>
      </x:c>
      <x:c r="G335" s="21">
        <x:f t="shared" si="92"/>
        <x:v>45544</x:v>
      </x:c>
      <x:c r="H335" s="32">
        <x:f t="shared" si="93"/>
        <x:v>8149</x:v>
      </x:c>
      <x:c r="L335" s="25"/>
      <x:c r="M335" s="21">
        <x:v>45620</x:v>
      </x:c>
      <x:c r="N335" s="31">
        <x:v>3</x:v>
      </x:c>
      <x:c r="O335" s="31"/>
      <x:c r="P335" s="21">
        <x:v>45616</x:v>
      </x:c>
      <x:c r="Q335" s="31">
        <x:v>321</x:v>
      </x:c>
      <x:c r="R335" s="31"/>
      <x:c r="S335" s="31" t="str">
        <x:v>Areej Eid #13451859 4W</x:v>
      </x:c>
      <x:c r="T335" s="31" t="str" cm="1">
        <x:f t="array" ref="T335:U335">_xlfn.TEXTSPLIT(S335," #")</x:f>
        <x:v>Areej Eid</x:v>
      </x:c>
      <x:c r="U335" s="31" t="str">
        <x:v>13451859 4W</x:v>
      </x:c>
      <x:c r="V335" s="31" t="str">
        <x:f t="shared" si="94"/>
        <x:v>4W</x:v>
      </x:c>
      <x:c r="W335" s="31">
        <x:f t="shared" si="95"/>
        <x:v>13451859</x:v>
      </x:c>
      <x:c r="X335" s="31">
        <x:f t="shared" si="99"/>
        <x:v>0</x:v>
      </x:c>
      <x:c r="Y335" s="31"/>
      <x:c r="Z335" s="31"/>
      <x:c r="AA335" s="31"/>
      <x:c r="AB335" s="31"/>
      <x:c r="AC335" s="31" t="str">
        <x:f t="shared" si="89"/>
        <x:v>Areej</x:v>
      </x:c>
      <x:c r="AD335" s="31" t="str">
        <x:f t="shared" si="96"/>
        <x:v>A</x:v>
      </x:c>
      <x:c r="AE335" s="31" t="str">
        <x:f t="shared" si="90"/>
        <x:v>Eid</x:v>
      </x:c>
      <x:c r="AF335" s="31" cm="1">
        <x:f t="array" ref="AF335">SUM(--(" "=MID(AE335,_xlfn.SEQUENCE(1,LEN(AE335)),1)))+2</x:f>
        <x:v>2</x:v>
      </x:c>
      <x:c r="AG335" s="31" cm="1">
        <x:f t="array" ref="AG335">SUM(--($AG$9=MID(AC335,_xlfn.SEQUENCE(1,LEN(AC335)),1)))</x:f>
        <x:v>1</x:v>
      </x:c>
      <x:c r="AH335" s="31"/>
      <x:c r="AI335" s="31"/>
      <x:c r="AJ335" s="31"/>
      <x:c r="AK335" s="31"/>
      <x:c r="AL335" s="31" t="b">
        <x:f t="shared" si="91"/>
        <x:v>1</x:v>
      </x:c>
      <x:c r="AM335" s="31" t="b">
        <x:f>_xlfn.XLOOKUP(G335,'Birthday Case Assumptions'!$I$6:$I$371,'Birthday Case Assumptions'!$J$6:$J$371)="Yes"</x:f>
        <x:v>1</x:v>
      </x:c>
      <x:c r="AN335" s="31" t="b">
        <x:f t="shared" si="97"/>
        <x:v>0</x:v>
      </x:c>
      <x:c r="AO335" s="31">
        <x:f t="shared" si="98"/>
        <x:v>0</x:v>
      </x:c>
      <x:c r="AP335" s="31"/>
      <x:c r="AQ335" s="31"/>
      <x:c r="AR335" s="31"/>
      <x:c r="AS335" s="31"/>
      <x:c r="AT335" s="31"/>
      <x:c r="AU335" s="21">
        <x:v>45616</x:v>
      </x:c>
      <x:c r="AV335" s="31" t="str">
        <x:v>Yes</x:v>
      </x:c>
      <x:c r="AW335" s="31" cm="1">
        <x:f t="array" ref="AW335">IFERROR(_xlfn.XLOOKUP(AU335,_xlfn.ANCHORARRAY($M$11),_xlfn.ANCHORARRAY($N$11)),0)</x:f>
        <x:v>2</x:v>
      </x:c>
      <x:c r="AX335" s="31"/>
      <x:c r="AY335" s="31"/>
      <x:c r="AZ335" s="31"/>
      <x:c r="BA335" s="31"/>
      <x:c r="BB335" s="31"/>
    </x:row>
    <x:row r="336" spans="2:54" x14ac:dyDescent="0.35">
      <x:c r="B336" s="21">
        <x:v>37976</x:v>
      </x:c>
      <x:c r="C336" s="31">
        <x:f t="shared" si="85"/>
        <x:v>21</x:v>
      </x:c>
      <x:c r="D336" s="31">
        <x:f t="shared" si="86"/>
        <x:v>12</x:v>
      </x:c>
      <x:c r="E336" s="31">
        <x:f t="shared" si="87"/>
        <x:v>2003</x:v>
      </x:c>
      <x:c r="F336" s="31">
        <x:f t="shared" si="88"/>
        <x:v>1</x:v>
      </x:c>
      <x:c r="G336" s="21">
        <x:f t="shared" si="92"/>
        <x:v>45647</x:v>
      </x:c>
      <x:c r="H336" s="32">
        <x:f t="shared" si="93"/>
        <x:v>7316</x:v>
      </x:c>
      <x:c r="L336" s="25"/>
      <x:c r="M336" s="21">
        <x:v>45621</x:v>
      </x:c>
      <x:c r="N336" s="31">
        <x:v>4</x:v>
      </x:c>
      <x:c r="O336" s="31"/>
      <x:c r="P336" s="21">
        <x:v>45617</x:v>
      </x:c>
      <x:c r="Q336" s="31">
        <x:v>322</x:v>
      </x:c>
      <x:c r="R336" s="31"/>
      <x:c r="S336" s="31" t="str">
        <x:v>Sulaiman Shah #13451861 1T</x:v>
      </x:c>
      <x:c r="T336" s="31" t="str" cm="1">
        <x:f t="array" ref="T336:U336">_xlfn.TEXTSPLIT(S336," #")</x:f>
        <x:v>Sulaiman Shah</x:v>
      </x:c>
      <x:c r="U336" s="31" t="str">
        <x:v>13451861 1T</x:v>
      </x:c>
      <x:c r="V336" s="31" t="str">
        <x:f t="shared" si="94"/>
        <x:v>1T</x:v>
      </x:c>
      <x:c r="W336" s="31">
        <x:f t="shared" si="95"/>
        <x:v>13451861</x:v>
      </x:c>
      <x:c r="X336" s="31">
        <x:f t="shared" si="99"/>
        <x:v>0</x:v>
      </x:c>
      <x:c r="Y336" s="31"/>
      <x:c r="Z336" s="31"/>
      <x:c r="AA336" s="31"/>
      <x:c r="AB336" s="31"/>
      <x:c r="AC336" s="31" t="str">
        <x:f t="shared" si="89"/>
        <x:v>Sulaiman</x:v>
      </x:c>
      <x:c r="AD336" s="31" t="str">
        <x:f t="shared" si="96"/>
        <x:v>S</x:v>
      </x:c>
      <x:c r="AE336" s="31" t="str">
        <x:f t="shared" si="90"/>
        <x:v>Shah</x:v>
      </x:c>
      <x:c r="AF336" s="31" cm="1">
        <x:f t="array" ref="AF336">SUM(--(" "=MID(AE336,_xlfn.SEQUENCE(1,LEN(AE336)),1)))+2</x:f>
        <x:v>2</x:v>
      </x:c>
      <x:c r="AG336" s="31" cm="1">
        <x:f t="array" ref="AG336">SUM(--($AG$9=MID(AC336,_xlfn.SEQUENCE(1,LEN(AC336)),1)))</x:f>
        <x:v>2</x:v>
      </x:c>
      <x:c r="AH336" s="31"/>
      <x:c r="AI336" s="31"/>
      <x:c r="AJ336" s="31"/>
      <x:c r="AK336" s="31"/>
      <x:c r="AL336" s="31" t="b">
        <x:f t="shared" si="91"/>
        <x:v>0</x:v>
      </x:c>
      <x:c r="AM336" s="31" t="b">
        <x:f>_xlfn.XLOOKUP(G336,'Birthday Case Assumptions'!$I$6:$I$371,'Birthday Case Assumptions'!$J$6:$J$371)="Yes"</x:f>
        <x:v>0</x:v>
      </x:c>
      <x:c r="AN336" s="31" t="b">
        <x:f t="shared" si="97"/>
        <x:v>0</x:v>
      </x:c>
      <x:c r="AO336" s="31">
        <x:f t="shared" si="98"/>
        <x:v>0</x:v>
      </x:c>
      <x:c r="AP336" s="31"/>
      <x:c r="AQ336" s="31"/>
      <x:c r="AR336" s="31"/>
      <x:c r="AS336" s="31"/>
      <x:c r="AT336" s="31"/>
      <x:c r="AU336" s="21">
        <x:v>45617</x:v>
      </x:c>
      <x:c r="AV336" s="31" t="str">
        <x:v>Yes</x:v>
      </x:c>
      <x:c r="AW336" s="31" cm="1">
        <x:f t="array" ref="AW336">IFERROR(_xlfn.XLOOKUP(AU336,_xlfn.ANCHORARRAY($M$11),_xlfn.ANCHORARRAY($N$11)),0)</x:f>
        <x:v>3</x:v>
      </x:c>
      <x:c r="AX336" s="31"/>
      <x:c r="AY336" s="31"/>
      <x:c r="AZ336" s="31"/>
      <x:c r="BA336" s="31"/>
      <x:c r="BB336" s="31"/>
    </x:row>
    <x:row r="337" spans="2:54" x14ac:dyDescent="0.35">
      <x:c r="B337" s="21">
        <x:v>37394</x:v>
      </x:c>
      <x:c r="C337" s="31">
        <x:f t="shared" si="85"/>
        <x:v>18</x:v>
      </x:c>
      <x:c r="D337" s="31">
        <x:f t="shared" si="86"/>
        <x:v>5</x:v>
      </x:c>
      <x:c r="E337" s="31">
        <x:f t="shared" si="87"/>
        <x:v>2002</x:v>
      </x:c>
      <x:c r="F337" s="31">
        <x:f t="shared" si="88"/>
        <x:v>7</x:v>
      </x:c>
      <x:c r="G337" s="21">
        <x:f t="shared" si="92"/>
        <x:v>45430</x:v>
      </x:c>
      <x:c r="H337" s="32">
        <x:f t="shared" si="93"/>
        <x:v>7898</x:v>
      </x:c>
      <x:c r="L337" s="25"/>
      <x:c r="M337" s="21">
        <x:v>45622</x:v>
      </x:c>
      <x:c r="N337" s="31">
        <x:v>2</x:v>
      </x:c>
      <x:c r="O337" s="31"/>
      <x:c r="P337" s="21">
        <x:v>45618</x:v>
      </x:c>
      <x:c r="Q337" s="31">
        <x:v>323</x:v>
      </x:c>
      <x:c r="R337" s="31"/>
      <x:c r="S337" s="31" t="str">
        <x:v>Gong Xin #13451862 2M</x:v>
      </x:c>
      <x:c r="T337" s="31" t="str" cm="1">
        <x:f t="array" ref="T337:U337">_xlfn.TEXTSPLIT(S337," #")</x:f>
        <x:v>Gong Xin</x:v>
      </x:c>
      <x:c r="U337" s="31" t="str">
        <x:v>13451862 2M</x:v>
      </x:c>
      <x:c r="V337" s="31" t="str">
        <x:f t="shared" si="94"/>
        <x:v>2M</x:v>
      </x:c>
      <x:c r="W337" s="31">
        <x:f t="shared" si="95"/>
        <x:v>13451862</x:v>
      </x:c>
      <x:c r="X337" s="31">
        <x:f t="shared" si="99"/>
        <x:v>1</x:v>
      </x:c>
      <x:c r="Y337" s="31"/>
      <x:c r="Z337" s="31"/>
      <x:c r="AA337" s="31"/>
      <x:c r="AB337" s="31"/>
      <x:c r="AC337" s="31" t="str">
        <x:f t="shared" si="89"/>
        <x:v>Gong</x:v>
      </x:c>
      <x:c r="AD337" s="31" t="str">
        <x:f t="shared" si="96"/>
        <x:v>G</x:v>
      </x:c>
      <x:c r="AE337" s="31" t="str">
        <x:f t="shared" si="90"/>
        <x:v>Xin</x:v>
      </x:c>
      <x:c r="AF337" s="31" cm="1">
        <x:f t="array" ref="AF337">SUM(--(" "=MID(AE337,_xlfn.SEQUENCE(1,LEN(AE337)),1)))+2</x:f>
        <x:v>2</x:v>
      </x:c>
      <x:c r="AG337" s="31" cm="1">
        <x:f t="array" ref="AG337">SUM(--($AG$9=MID(AC337,_xlfn.SEQUENCE(1,LEN(AC337)),1)))</x:f>
        <x:v>0</x:v>
      </x:c>
      <x:c r="AH337" s="31"/>
      <x:c r="AI337" s="31"/>
      <x:c r="AJ337" s="31"/>
      <x:c r="AK337" s="31"/>
      <x:c r="AL337" s="31" t="b">
        <x:f t="shared" si="91"/>
        <x:v>0</x:v>
      </x:c>
      <x:c r="AM337" s="31" t="b">
        <x:f>_xlfn.XLOOKUP(G337,'Birthday Case Assumptions'!$I$6:$I$371,'Birthday Case Assumptions'!$J$6:$J$371)="Yes"</x:f>
        <x:v>0</x:v>
      </x:c>
      <x:c r="AN337" s="31" t="b">
        <x:f t="shared" si="97"/>
        <x:v>0</x:v>
      </x:c>
      <x:c r="AO337" s="31">
        <x:f t="shared" si="98"/>
        <x:v>0</x:v>
      </x:c>
      <x:c r="AP337" s="31"/>
      <x:c r="AQ337" s="31"/>
      <x:c r="AR337" s="31"/>
      <x:c r="AS337" s="31"/>
      <x:c r="AT337" s="31"/>
      <x:c r="AU337" s="21">
        <x:v>45618</x:v>
      </x:c>
      <x:c r="AV337" s="31" t="str">
        <x:v>Yes</x:v>
      </x:c>
      <x:c r="AW337" s="31" cm="1">
        <x:f t="array" ref="AW337">IFERROR(_xlfn.XLOOKUP(AU337,_xlfn.ANCHORARRAY($M$11),_xlfn.ANCHORARRAY($N$11)),0)</x:f>
        <x:v>1</x:v>
      </x:c>
      <x:c r="AX337" s="31"/>
      <x:c r="AY337" s="31"/>
      <x:c r="AZ337" s="31"/>
      <x:c r="BA337" s="31"/>
      <x:c r="BB337" s="31"/>
    </x:row>
    <x:row r="338" spans="2:54" x14ac:dyDescent="0.35">
      <x:c r="B338" s="21">
        <x:v>37682</x:v>
      </x:c>
      <x:c r="C338" s="31">
        <x:f t="shared" si="85"/>
        <x:v>2</x:v>
      </x:c>
      <x:c r="D338" s="31">
        <x:f t="shared" si="86"/>
        <x:v>3</x:v>
      </x:c>
      <x:c r="E338" s="31">
        <x:f t="shared" si="87"/>
        <x:v>2003</x:v>
      </x:c>
      <x:c r="F338" s="31">
        <x:f t="shared" si="88"/>
        <x:v>1</x:v>
      </x:c>
      <x:c r="G338" s="21">
        <x:f t="shared" si="92"/>
        <x:v>45353</x:v>
      </x:c>
      <x:c r="H338" s="32">
        <x:f t="shared" si="93"/>
        <x:v>7610</x:v>
      </x:c>
      <x:c r="L338" s="25"/>
      <x:c r="M338" s="21">
        <x:v>45623</x:v>
      </x:c>
      <x:c r="N338" s="31">
        <x:v>6</x:v>
      </x:c>
      <x:c r="O338" s="31"/>
      <x:c r="P338" s="21">
        <x:v>45619</x:v>
      </x:c>
      <x:c r="Q338" s="31">
        <x:v>324</x:v>
      </x:c>
      <x:c r="R338" s="31"/>
      <x:c r="S338" s="31" t="str">
        <x:v>He Dongmei #13451865 1W</x:v>
      </x:c>
      <x:c r="T338" s="31" t="str" cm="1">
        <x:f t="array" ref="T338:U338">_xlfn.TEXTSPLIT(S338," #")</x:f>
        <x:v>He Dongmei</x:v>
      </x:c>
      <x:c r="U338" s="31" t="str">
        <x:v>13451865 1W</x:v>
      </x:c>
      <x:c r="V338" s="31" t="str">
        <x:f t="shared" si="94"/>
        <x:v>1W</x:v>
      </x:c>
      <x:c r="W338" s="31">
        <x:f t="shared" si="95"/>
        <x:v>13451865</x:v>
      </x:c>
      <x:c r="X338" s="31">
        <x:f t="shared" si="99"/>
        <x:v>0</x:v>
      </x:c>
      <x:c r="Y338" s="31"/>
      <x:c r="Z338" s="31"/>
      <x:c r="AA338" s="31"/>
      <x:c r="AB338" s="31"/>
      <x:c r="AC338" s="31" t="str">
        <x:f t="shared" si="89"/>
        <x:v>He</x:v>
      </x:c>
      <x:c r="AD338" s="31" t="str">
        <x:f t="shared" si="96"/>
        <x:v>H</x:v>
      </x:c>
      <x:c r="AE338" s="31" t="str">
        <x:f t="shared" si="90"/>
        <x:v>Dongmei</x:v>
      </x:c>
      <x:c r="AF338" s="31" cm="1">
        <x:f t="array" ref="AF338">SUM(--(" "=MID(AE338,_xlfn.SEQUENCE(1,LEN(AE338)),1)))+2</x:f>
        <x:v>2</x:v>
      </x:c>
      <x:c r="AG338" s="31" cm="1">
        <x:f t="array" ref="AG338">SUM(--($AG$9=MID(AC338,_xlfn.SEQUENCE(1,LEN(AC338)),1)))</x:f>
        <x:v>0</x:v>
      </x:c>
      <x:c r="AH338" s="31"/>
      <x:c r="AI338" s="31"/>
      <x:c r="AJ338" s="31"/>
      <x:c r="AK338" s="31"/>
      <x:c r="AL338" s="31" t="b">
        <x:f t="shared" si="91"/>
        <x:v>0</x:v>
      </x:c>
      <x:c r="AM338" s="31" t="b">
        <x:f>_xlfn.XLOOKUP(G338,'Birthday Case Assumptions'!$I$6:$I$371,'Birthday Case Assumptions'!$J$6:$J$371)="Yes"</x:f>
        <x:v>0</x:v>
      </x:c>
      <x:c r="AN338" s="31" t="b">
        <x:f t="shared" si="97"/>
        <x:v>0</x:v>
      </x:c>
      <x:c r="AO338" s="31">
        <x:f t="shared" si="98"/>
        <x:v>0</x:v>
      </x:c>
      <x:c r="AP338" s="31"/>
      <x:c r="AQ338" s="31"/>
      <x:c r="AR338" s="31"/>
      <x:c r="AS338" s="31"/>
      <x:c r="AT338" s="31"/>
      <x:c r="AU338" s="21">
        <x:v>45619</x:v>
      </x:c>
      <x:c r="AV338" s="31" t="str">
        <x:v>No</x:v>
      </x:c>
      <x:c r="AW338" s="31" cm="1">
        <x:f t="array" ref="AW338">IFERROR(_xlfn.XLOOKUP(AU338,_xlfn.ANCHORARRAY($M$11),_xlfn.ANCHORARRAY($N$11)),0)</x:f>
        <x:v>5</x:v>
      </x:c>
      <x:c r="AX338" s="31"/>
      <x:c r="AY338" s="31"/>
      <x:c r="AZ338" s="31"/>
      <x:c r="BA338" s="31"/>
      <x:c r="BB338" s="31"/>
    </x:row>
    <x:row r="339" spans="2:54" x14ac:dyDescent="0.35">
      <x:c r="B339" s="21">
        <x:v>37031</x:v>
      </x:c>
      <x:c r="C339" s="31">
        <x:f t="shared" si="85"/>
        <x:v>20</x:v>
      </x:c>
      <x:c r="D339" s="31">
        <x:f t="shared" si="86"/>
        <x:v>5</x:v>
      </x:c>
      <x:c r="E339" s="31">
        <x:f t="shared" si="87"/>
        <x:v>2001</x:v>
      </x:c>
      <x:c r="F339" s="31">
        <x:f t="shared" si="88"/>
        <x:v>1</x:v>
      </x:c>
      <x:c r="G339" s="21">
        <x:f t="shared" si="92"/>
        <x:v>45432</x:v>
      </x:c>
      <x:c r="H339" s="32">
        <x:f t="shared" si="93"/>
        <x:v>8261</x:v>
      </x:c>
      <x:c r="L339" s="25"/>
      <x:c r="M339" s="21">
        <x:v>45624</x:v>
      </x:c>
      <x:c r="N339" s="31">
        <x:v>2</x:v>
      </x:c>
      <x:c r="O339" s="31"/>
      <x:c r="P339" s="21">
        <x:v>45620</x:v>
      </x:c>
      <x:c r="Q339" s="31">
        <x:v>325</x:v>
      </x:c>
      <x:c r="R339" s="31"/>
      <x:c r="S339" s="31" t="str">
        <x:v>Duan Lijuan #13451867 2R</x:v>
      </x:c>
      <x:c r="T339" s="31" t="str" cm="1">
        <x:f t="array" ref="T339:U339">_xlfn.TEXTSPLIT(S339," #")</x:f>
        <x:v>Duan Lijuan</x:v>
      </x:c>
      <x:c r="U339" s="31" t="str">
        <x:v>13451867 2R</x:v>
      </x:c>
      <x:c r="V339" s="31" t="str">
        <x:f t="shared" si="94"/>
        <x:v>2R</x:v>
      </x:c>
      <x:c r="W339" s="31">
        <x:f t="shared" si="95"/>
        <x:v>13451867</x:v>
      </x:c>
      <x:c r="X339" s="31">
        <x:f t="shared" si="99"/>
        <x:v>0</x:v>
      </x:c>
      <x:c r="Y339" s="31"/>
      <x:c r="Z339" s="31"/>
      <x:c r="AA339" s="31"/>
      <x:c r="AB339" s="31"/>
      <x:c r="AC339" s="31" t="str">
        <x:f t="shared" si="89"/>
        <x:v>Duan</x:v>
      </x:c>
      <x:c r="AD339" s="31" t="str">
        <x:f t="shared" si="96"/>
        <x:v>D</x:v>
      </x:c>
      <x:c r="AE339" s="31" t="str">
        <x:f t="shared" si="90"/>
        <x:v>Lijuan</x:v>
      </x:c>
      <x:c r="AF339" s="31" cm="1">
        <x:f t="array" ref="AF339">SUM(--(" "=MID(AE339,_xlfn.SEQUENCE(1,LEN(AE339)),1)))+2</x:f>
        <x:v>2</x:v>
      </x:c>
      <x:c r="AG339" s="31" cm="1">
        <x:f t="array" ref="AG339">SUM(--($AG$9=MID(AC339,_xlfn.SEQUENCE(1,LEN(AC339)),1)))</x:f>
        <x:v>1</x:v>
      </x:c>
      <x:c r="AH339" s="31"/>
      <x:c r="AI339" s="31"/>
      <x:c r="AJ339" s="31"/>
      <x:c r="AK339" s="31"/>
      <x:c r="AL339" s="31" t="b">
        <x:f t="shared" si="91"/>
        <x:v>1</x:v>
      </x:c>
      <x:c r="AM339" s="31" t="b">
        <x:f>_xlfn.XLOOKUP(G339,'Birthday Case Assumptions'!$I$6:$I$371,'Birthday Case Assumptions'!$J$6:$J$371)="Yes"</x:f>
        <x:v>0</x:v>
      </x:c>
      <x:c r="AN339" s="31" t="b">
        <x:f t="shared" si="97"/>
        <x:v>0</x:v>
      </x:c>
      <x:c r="AO339" s="31">
        <x:f t="shared" si="98"/>
        <x:v>0</x:v>
      </x:c>
      <x:c r="AP339" s="31"/>
      <x:c r="AQ339" s="31"/>
      <x:c r="AR339" s="31"/>
      <x:c r="AS339" s="31"/>
      <x:c r="AT339" s="31"/>
      <x:c r="AU339" s="21">
        <x:v>45620</x:v>
      </x:c>
      <x:c r="AV339" s="31" t="str">
        <x:v>No</x:v>
      </x:c>
      <x:c r="AW339" s="31" cm="1">
        <x:f t="array" ref="AW339">IFERROR(_xlfn.XLOOKUP(AU339,_xlfn.ANCHORARRAY($M$11),_xlfn.ANCHORARRAY($N$11)),0)</x:f>
        <x:v>3</x:v>
      </x:c>
      <x:c r="AX339" s="31"/>
      <x:c r="AY339" s="31"/>
      <x:c r="AZ339" s="31"/>
      <x:c r="BA339" s="31"/>
      <x:c r="BB339" s="31"/>
    </x:row>
    <x:row r="340" spans="2:54" x14ac:dyDescent="0.35">
      <x:c r="B340" s="21">
        <x:v>37688</x:v>
      </x:c>
      <x:c r="C340" s="31">
        <x:f t="shared" si="85"/>
        <x:v>8</x:v>
      </x:c>
      <x:c r="D340" s="31">
        <x:f t="shared" si="86"/>
        <x:v>3</x:v>
      </x:c>
      <x:c r="E340" s="31">
        <x:f t="shared" si="87"/>
        <x:v>2003</x:v>
      </x:c>
      <x:c r="F340" s="31">
        <x:f t="shared" si="88"/>
        <x:v>7</x:v>
      </x:c>
      <x:c r="G340" s="21">
        <x:f t="shared" si="92"/>
        <x:v>45359</x:v>
      </x:c>
      <x:c r="H340" s="32">
        <x:f t="shared" si="93"/>
        <x:v>7604</x:v>
      </x:c>
      <x:c r="L340" s="25"/>
      <x:c r="M340" s="21">
        <x:v>45625</x:v>
      </x:c>
      <x:c r="N340" s="31">
        <x:v>5</x:v>
      </x:c>
      <x:c r="O340" s="31"/>
      <x:c r="P340" s="21">
        <x:v>45621</x:v>
      </x:c>
      <x:c r="Q340" s="31">
        <x:v>326</x:v>
      </x:c>
      <x:c r="R340" s="31"/>
      <x:c r="S340" s="31" t="str">
        <x:v>Katherine Sanders #13451868 2W</x:v>
      </x:c>
      <x:c r="T340" s="31" t="str" cm="1">
        <x:f t="array" ref="T340:U340">_xlfn.TEXTSPLIT(S340," #")</x:f>
        <x:v>Katherine Sanders</x:v>
      </x:c>
      <x:c r="U340" s="31" t="str">
        <x:v>13451868 2W</x:v>
      </x:c>
      <x:c r="V340" s="31" t="str">
        <x:f t="shared" si="94"/>
        <x:v>2W</x:v>
      </x:c>
      <x:c r="W340" s="31">
        <x:f t="shared" si="95"/>
        <x:v>13451868</x:v>
      </x:c>
      <x:c r="X340" s="31">
        <x:f t="shared" si="99"/>
        <x:v>1</x:v>
      </x:c>
      <x:c r="Y340" s="31"/>
      <x:c r="Z340" s="31"/>
      <x:c r="AA340" s="31"/>
      <x:c r="AB340" s="31"/>
      <x:c r="AC340" s="31" t="str">
        <x:f t="shared" si="89"/>
        <x:v>Katherine</x:v>
      </x:c>
      <x:c r="AD340" s="31" t="str">
        <x:f t="shared" si="96"/>
        <x:v>K</x:v>
      </x:c>
      <x:c r="AE340" s="31" t="str">
        <x:f t="shared" si="90"/>
        <x:v>Sanders</x:v>
      </x:c>
      <x:c r="AF340" s="31" cm="1">
        <x:f t="array" ref="AF340">SUM(--(" "=MID(AE340,_xlfn.SEQUENCE(1,LEN(AE340)),1)))+2</x:f>
        <x:v>2</x:v>
      </x:c>
      <x:c r="AG340" s="31" cm="1">
        <x:f t="array" ref="AG340">SUM(--($AG$9=MID(AC340,_xlfn.SEQUENCE(1,LEN(AC340)),1)))</x:f>
        <x:v>1</x:v>
      </x:c>
      <x:c r="AH340" s="31"/>
      <x:c r="AI340" s="31"/>
      <x:c r="AJ340" s="31"/>
      <x:c r="AK340" s="31"/>
      <x:c r="AL340" s="31" t="b">
        <x:f t="shared" si="91"/>
        <x:v>0</x:v>
      </x:c>
      <x:c r="AM340" s="31" t="b">
        <x:f>_xlfn.XLOOKUP(G340,'Birthday Case Assumptions'!$I$6:$I$371,'Birthday Case Assumptions'!$J$6:$J$371)="Yes"</x:f>
        <x:v>1</x:v>
      </x:c>
      <x:c r="AN340" s="31" t="b">
        <x:f t="shared" si="97"/>
        <x:v>0</x:v>
      </x:c>
      <x:c r="AO340" s="31">
        <x:f t="shared" si="98"/>
        <x:v>0</x:v>
      </x:c>
      <x:c r="AP340" s="31"/>
      <x:c r="AQ340" s="31"/>
      <x:c r="AR340" s="31"/>
      <x:c r="AS340" s="31"/>
      <x:c r="AT340" s="31"/>
      <x:c r="AU340" s="21">
        <x:v>45621</x:v>
      </x:c>
      <x:c r="AV340" s="31" t="str">
        <x:v>Yes</x:v>
      </x:c>
      <x:c r="AW340" s="31" cm="1">
        <x:f t="array" ref="AW340">IFERROR(_xlfn.XLOOKUP(AU340,_xlfn.ANCHORARRAY($M$11),_xlfn.ANCHORARRAY($N$11)),0)</x:f>
        <x:v>4</x:v>
      </x:c>
      <x:c r="AX340" s="31"/>
      <x:c r="AY340" s="31"/>
      <x:c r="AZ340" s="31"/>
      <x:c r="BA340" s="31"/>
      <x:c r="BB340" s="31"/>
    </x:row>
    <x:row r="341" spans="2:54" x14ac:dyDescent="0.35">
      <x:c r="B341" s="21">
        <x:v>38154</x:v>
      </x:c>
      <x:c r="C341" s="31">
        <x:f t="shared" si="85"/>
        <x:v>16</x:v>
      </x:c>
      <x:c r="D341" s="31">
        <x:f t="shared" si="86"/>
        <x:v>6</x:v>
      </x:c>
      <x:c r="E341" s="31">
        <x:f t="shared" si="87"/>
        <x:v>2004</x:v>
      </x:c>
      <x:c r="F341" s="31">
        <x:f t="shared" si="88"/>
        <x:v>4</x:v>
      </x:c>
      <x:c r="G341" s="21">
        <x:f t="shared" si="92"/>
        <x:v>45459</x:v>
      </x:c>
      <x:c r="H341" s="32">
        <x:f t="shared" si="93"/>
        <x:v>7138</x:v>
      </x:c>
      <x:c r="L341" s="25"/>
      <x:c r="M341" s="21">
        <x:v>45626</x:v>
      </x:c>
      <x:c r="N341" s="31">
        <x:v>3</x:v>
      </x:c>
      <x:c r="O341" s="31"/>
      <x:c r="P341" s="21">
        <x:v>45622</x:v>
      </x:c>
      <x:c r="Q341" s="31">
        <x:v>327</x:v>
      </x:c>
      <x:c r="R341" s="31"/>
      <x:c r="S341" s="31" t="str">
        <x:v>Willie Mitchell #13451871 1R</x:v>
      </x:c>
      <x:c r="T341" s="31" t="str" cm="1">
        <x:f t="array" ref="T341:U341">_xlfn.TEXTSPLIT(S341," #")</x:f>
        <x:v>Willie Mitchell</x:v>
      </x:c>
      <x:c r="U341" s="31" t="str">
        <x:v>13451871 1R</x:v>
      </x:c>
      <x:c r="V341" s="31" t="str">
        <x:f t="shared" si="94"/>
        <x:v>1R</x:v>
      </x:c>
      <x:c r="W341" s="31">
        <x:f t="shared" si="95"/>
        <x:v>13451871</x:v>
      </x:c>
      <x:c r="X341" s="31">
        <x:f t="shared" si="99"/>
        <x:v>0</x:v>
      </x:c>
      <x:c r="Y341" s="31"/>
      <x:c r="Z341" s="31"/>
      <x:c r="AA341" s="31"/>
      <x:c r="AB341" s="31"/>
      <x:c r="AC341" s="31" t="str">
        <x:f t="shared" si="89"/>
        <x:v>Willie</x:v>
      </x:c>
      <x:c r="AD341" s="31" t="str">
        <x:f t="shared" si="96"/>
        <x:v>W</x:v>
      </x:c>
      <x:c r="AE341" s="31" t="str">
        <x:f t="shared" si="90"/>
        <x:v>Mitchell</x:v>
      </x:c>
      <x:c r="AF341" s="31" cm="1">
        <x:f t="array" ref="AF341">SUM(--(" "=MID(AE341,_xlfn.SEQUENCE(1,LEN(AE341)),1)))+2</x:f>
        <x:v>2</x:v>
      </x:c>
      <x:c r="AG341" s="31" cm="1">
        <x:f t="array" ref="AG341">SUM(--($AG$9=MID(AC341,_xlfn.SEQUENCE(1,LEN(AC341)),1)))</x:f>
        <x:v>0</x:v>
      </x:c>
      <x:c r="AH341" s="31"/>
      <x:c r="AI341" s="31"/>
      <x:c r="AJ341" s="31"/>
      <x:c r="AK341" s="31"/>
      <x:c r="AL341" s="31" t="b">
        <x:f t="shared" si="91"/>
        <x:v>0</x:v>
      </x:c>
      <x:c r="AM341" s="31" t="b">
        <x:f>_xlfn.XLOOKUP(G341,'Birthday Case Assumptions'!$I$6:$I$371,'Birthday Case Assumptions'!$J$6:$J$371)="Yes"</x:f>
        <x:v>0</x:v>
      </x:c>
      <x:c r="AN341" s="31" t="b">
        <x:f t="shared" si="97"/>
        <x:v>0</x:v>
      </x:c>
      <x:c r="AO341" s="31">
        <x:f t="shared" si="98"/>
        <x:v>0</x:v>
      </x:c>
      <x:c r="AP341" s="31"/>
      <x:c r="AQ341" s="31"/>
      <x:c r="AR341" s="31"/>
      <x:c r="AS341" s="31"/>
      <x:c r="AT341" s="31"/>
      <x:c r="AU341" s="21">
        <x:v>45622</x:v>
      </x:c>
      <x:c r="AV341" s="31" t="str">
        <x:v>Yes</x:v>
      </x:c>
      <x:c r="AW341" s="31" cm="1">
        <x:f t="array" ref="AW341">IFERROR(_xlfn.XLOOKUP(AU341,_xlfn.ANCHORARRAY($M$11),_xlfn.ANCHORARRAY($N$11)),0)</x:f>
        <x:v>2</x:v>
      </x:c>
      <x:c r="AX341" s="31"/>
      <x:c r="AY341" s="31"/>
      <x:c r="AZ341" s="31"/>
      <x:c r="BA341" s="31"/>
      <x:c r="BB341" s="31"/>
    </x:row>
    <x:row r="342" spans="2:54" x14ac:dyDescent="0.35">
      <x:c r="B342" s="21">
        <x:v>37450</x:v>
      </x:c>
      <x:c r="C342" s="31">
        <x:f t="shared" si="85"/>
        <x:v>13</x:v>
      </x:c>
      <x:c r="D342" s="31">
        <x:f t="shared" si="86"/>
        <x:v>7</x:v>
      </x:c>
      <x:c r="E342" s="31">
        <x:f t="shared" si="87"/>
        <x:v>2002</x:v>
      </x:c>
      <x:c r="F342" s="31">
        <x:f t="shared" si="88"/>
        <x:v>7</x:v>
      </x:c>
      <x:c r="G342" s="21">
        <x:f t="shared" si="92"/>
        <x:v>45486</x:v>
      </x:c>
      <x:c r="H342" s="32">
        <x:f t="shared" si="93"/>
        <x:v>7842</x:v>
      </x:c>
      <x:c r="L342" s="25"/>
      <x:c r="M342" s="21">
        <x:v>45627</x:v>
      </x:c>
      <x:c r="N342" s="31">
        <x:v>6</x:v>
      </x:c>
      <x:c r="O342" s="31"/>
      <x:c r="P342" s="21">
        <x:v>45623</x:v>
      </x:c>
      <x:c r="Q342" s="31">
        <x:v>328</x:v>
      </x:c>
      <x:c r="R342" s="31"/>
      <x:c r="S342" s="31" t="str">
        <x:v>Haifa Yousef #13451872 2T</x:v>
      </x:c>
      <x:c r="T342" s="31" t="str" cm="1">
        <x:f t="array" ref="T342:U342">_xlfn.TEXTSPLIT(S342," #")</x:f>
        <x:v>Haifa Yousef</x:v>
      </x:c>
      <x:c r="U342" s="31" t="str">
        <x:v>13451872 2T</x:v>
      </x:c>
      <x:c r="V342" s="31" t="str">
        <x:f t="shared" si="94"/>
        <x:v>2T</x:v>
      </x:c>
      <x:c r="W342" s="31">
        <x:f t="shared" si="95"/>
        <x:v>13451872</x:v>
      </x:c>
      <x:c r="X342" s="31">
        <x:f t="shared" si="99"/>
        <x:v>1</x:v>
      </x:c>
      <x:c r="Y342" s="31"/>
      <x:c r="Z342" s="31"/>
      <x:c r="AA342" s="31"/>
      <x:c r="AB342" s="31"/>
      <x:c r="AC342" s="31" t="str">
        <x:f t="shared" si="89"/>
        <x:v>Haifa</x:v>
      </x:c>
      <x:c r="AD342" s="31" t="str">
        <x:f t="shared" si="96"/>
        <x:v>H</x:v>
      </x:c>
      <x:c r="AE342" s="31" t="str">
        <x:f t="shared" si="90"/>
        <x:v>Yousef</x:v>
      </x:c>
      <x:c r="AF342" s="31" cm="1">
        <x:f t="array" ref="AF342">SUM(--(" "=MID(AE342,_xlfn.SEQUENCE(1,LEN(AE342)),1)))+2</x:f>
        <x:v>2</x:v>
      </x:c>
      <x:c r="AG342" s="31" cm="1">
        <x:f t="array" ref="AG342">SUM(--($AG$9=MID(AC342,_xlfn.SEQUENCE(1,LEN(AC342)),1)))</x:f>
        <x:v>2</x:v>
      </x:c>
      <x:c r="AH342" s="31"/>
      <x:c r="AI342" s="31"/>
      <x:c r="AJ342" s="31"/>
      <x:c r="AK342" s="31"/>
      <x:c r="AL342" s="31" t="b">
        <x:f t="shared" si="91"/>
        <x:v>0</x:v>
      </x:c>
      <x:c r="AM342" s="31" t="b">
        <x:f>_xlfn.XLOOKUP(G342,'Birthday Case Assumptions'!$I$6:$I$371,'Birthday Case Assumptions'!$J$6:$J$371)="Yes"</x:f>
        <x:v>0</x:v>
      </x:c>
      <x:c r="AN342" s="31" t="b">
        <x:f t="shared" si="97"/>
        <x:v>0</x:v>
      </x:c>
      <x:c r="AO342" s="31">
        <x:f t="shared" si="98"/>
        <x:v>0</x:v>
      </x:c>
      <x:c r="AP342" s="31"/>
      <x:c r="AQ342" s="31"/>
      <x:c r="AR342" s="31"/>
      <x:c r="AS342" s="31"/>
      <x:c r="AT342" s="31"/>
      <x:c r="AU342" s="21">
        <x:v>45623</x:v>
      </x:c>
      <x:c r="AV342" s="31" t="str">
        <x:v>Yes</x:v>
      </x:c>
      <x:c r="AW342" s="31" cm="1">
        <x:f t="array" ref="AW342">IFERROR(_xlfn.XLOOKUP(AU342,_xlfn.ANCHORARRAY($M$11),_xlfn.ANCHORARRAY($N$11)),0)</x:f>
        <x:v>6</x:v>
      </x:c>
      <x:c r="AX342" s="31"/>
      <x:c r="AY342" s="31"/>
      <x:c r="AZ342" s="31"/>
      <x:c r="BA342" s="31"/>
      <x:c r="BB342" s="31"/>
    </x:row>
    <x:row r="343" spans="2:54" x14ac:dyDescent="0.35">
      <x:c r="B343" s="21">
        <x:v>37094</x:v>
      </x:c>
      <x:c r="C343" s="31">
        <x:f t="shared" si="85"/>
        <x:v>22</x:v>
      </x:c>
      <x:c r="D343" s="31">
        <x:f t="shared" si="86"/>
        <x:v>7</x:v>
      </x:c>
      <x:c r="E343" s="31">
        <x:f t="shared" si="87"/>
        <x:v>2001</x:v>
      </x:c>
      <x:c r="F343" s="31">
        <x:f t="shared" si="88"/>
        <x:v>1</x:v>
      </x:c>
      <x:c r="G343" s="21">
        <x:f t="shared" si="92"/>
        <x:v>45495</x:v>
      </x:c>
      <x:c r="H343" s="32">
        <x:f t="shared" si="93"/>
        <x:v>8198</x:v>
      </x:c>
      <x:c r="L343" s="25"/>
      <x:c r="M343" s="21">
        <x:v>45628</x:v>
      </x:c>
      <x:c r="N343" s="31">
        <x:v>7</x:v>
      </x:c>
      <x:c r="O343" s="31"/>
      <x:c r="P343" s="21">
        <x:v>45624</x:v>
      </x:c>
      <x:c r="Q343" s="31">
        <x:v>329</x:v>
      </x:c>
      <x:c r="R343" s="31"/>
      <x:c r="S343" s="31" t="str">
        <x:v>Abdulhadi Shah #13451873 2M</x:v>
      </x:c>
      <x:c r="T343" s="31" t="str" cm="1">
        <x:f t="array" ref="T343:U343">_xlfn.TEXTSPLIT(S343," #")</x:f>
        <x:v>Abdulhadi Shah</x:v>
      </x:c>
      <x:c r="U343" s="31" t="str">
        <x:v>13451873 2M</x:v>
      </x:c>
      <x:c r="V343" s="31" t="str">
        <x:f t="shared" si="94"/>
        <x:v>2M</x:v>
      </x:c>
      <x:c r="W343" s="31">
        <x:f t="shared" si="95"/>
        <x:v>13451873</x:v>
      </x:c>
      <x:c r="X343" s="31">
        <x:f t="shared" si="99"/>
        <x:v>2</x:v>
      </x:c>
      <x:c r="Y343" s="31"/>
      <x:c r="Z343" s="31"/>
      <x:c r="AA343" s="31"/>
      <x:c r="AB343" s="31"/>
      <x:c r="AC343" s="31" t="str">
        <x:f t="shared" si="89"/>
        <x:v>Abdulhadi</x:v>
      </x:c>
      <x:c r="AD343" s="31" t="str">
        <x:f t="shared" si="96"/>
        <x:v>A</x:v>
      </x:c>
      <x:c r="AE343" s="31" t="str">
        <x:f t="shared" si="90"/>
        <x:v>Shah</x:v>
      </x:c>
      <x:c r="AF343" s="31" cm="1">
        <x:f t="array" ref="AF343">SUM(--(" "=MID(AE343,_xlfn.SEQUENCE(1,LEN(AE343)),1)))+2</x:f>
        <x:v>2</x:v>
      </x:c>
      <x:c r="AG343" s="31" cm="1">
        <x:f t="array" ref="AG343">SUM(--($AG$9=MID(AC343,_xlfn.SEQUENCE(1,LEN(AC343)),1)))</x:f>
        <x:v>2</x:v>
      </x:c>
      <x:c r="AH343" s="31"/>
      <x:c r="AI343" s="31"/>
      <x:c r="AJ343" s="31"/>
      <x:c r="AK343" s="31"/>
      <x:c r="AL343" s="31" t="b">
        <x:f t="shared" si="91"/>
        <x:v>1</x:v>
      </x:c>
      <x:c r="AM343" s="31" t="b">
        <x:f>_xlfn.XLOOKUP(G343,'Birthday Case Assumptions'!$I$6:$I$371,'Birthday Case Assumptions'!$J$6:$J$371)="Yes"</x:f>
        <x:v>0</x:v>
      </x:c>
      <x:c r="AN343" s="31" t="b">
        <x:f t="shared" si="97"/>
        <x:v>0</x:v>
      </x:c>
      <x:c r="AO343" s="31">
        <x:f t="shared" si="98"/>
        <x:v>0</x:v>
      </x:c>
      <x:c r="AP343" s="31"/>
      <x:c r="AQ343" s="31"/>
      <x:c r="AR343" s="31"/>
      <x:c r="AS343" s="31"/>
      <x:c r="AT343" s="31"/>
      <x:c r="AU343" s="21">
        <x:v>45624</x:v>
      </x:c>
      <x:c r="AV343" s="31" t="str">
        <x:v>No</x:v>
      </x:c>
      <x:c r="AW343" s="31" cm="1">
        <x:f t="array" ref="AW343">IFERROR(_xlfn.XLOOKUP(AU343,_xlfn.ANCHORARRAY($M$11),_xlfn.ANCHORARRAY($N$11)),0)</x:f>
        <x:v>2</x:v>
      </x:c>
      <x:c r="AX343" s="31"/>
      <x:c r="AY343" s="31"/>
      <x:c r="AZ343" s="31"/>
      <x:c r="BA343" s="31"/>
      <x:c r="BB343" s="31"/>
    </x:row>
    <x:row r="344" spans="2:54" x14ac:dyDescent="0.35">
      <x:c r="B344" s="21">
        <x:v>37792</x:v>
      </x:c>
      <x:c r="C344" s="31">
        <x:f t="shared" si="85"/>
        <x:v>20</x:v>
      </x:c>
      <x:c r="D344" s="31">
        <x:f t="shared" si="86"/>
        <x:v>6</x:v>
      </x:c>
      <x:c r="E344" s="31">
        <x:f t="shared" si="87"/>
        <x:v>2003</x:v>
      </x:c>
      <x:c r="F344" s="31">
        <x:f t="shared" si="88"/>
        <x:v>6</x:v>
      </x:c>
      <x:c r="G344" s="21">
        <x:f t="shared" si="92"/>
        <x:v>45463</x:v>
      </x:c>
      <x:c r="H344" s="32">
        <x:f t="shared" si="93"/>
        <x:v>7500</x:v>
      </x:c>
      <x:c r="L344" s="25"/>
      <x:c r="M344" s="21">
        <x:v>45629</x:v>
      </x:c>
      <x:c r="N344" s="31">
        <x:v>1</x:v>
      </x:c>
      <x:c r="O344" s="31"/>
      <x:c r="P344" s="21">
        <x:v>45625</x:v>
      </x:c>
      <x:c r="Q344" s="31">
        <x:v>330</x:v>
      </x:c>
      <x:c r="R344" s="31"/>
      <x:c r="S344" s="31" t="str">
        <x:v>Ma Cheng Jinhua #13451876 2M</x:v>
      </x:c>
      <x:c r="T344" s="31" t="str" cm="1">
        <x:f t="array" ref="T344:U344">_xlfn.TEXTSPLIT(S344," #")</x:f>
        <x:v>Ma Cheng Jinhua</x:v>
      </x:c>
      <x:c r="U344" s="31" t="str">
        <x:v>13451876 2M</x:v>
      </x:c>
      <x:c r="V344" s="31" t="str">
        <x:f t="shared" si="94"/>
        <x:v>2M</x:v>
      </x:c>
      <x:c r="W344" s="31">
        <x:f t="shared" si="95"/>
        <x:v>13451876</x:v>
      </x:c>
      <x:c r="X344" s="31">
        <x:f t="shared" si="99"/>
        <x:v>0</x:v>
      </x:c>
      <x:c r="Y344" s="31"/>
      <x:c r="Z344" s="31"/>
      <x:c r="AA344" s="31"/>
      <x:c r="AB344" s="31"/>
      <x:c r="AC344" s="31" t="str">
        <x:f t="shared" si="89"/>
        <x:v>Ma</x:v>
      </x:c>
      <x:c r="AD344" s="31" t="str">
        <x:f t="shared" si="96"/>
        <x:v>M</x:v>
      </x:c>
      <x:c r="AE344" s="31" t="str">
        <x:f t="shared" si="90"/>
        <x:v>Cheng Jinhua</x:v>
      </x:c>
      <x:c r="AF344" s="31" cm="1">
        <x:f t="array" ref="AF344">SUM(--(" "=MID(AE344,_xlfn.SEQUENCE(1,LEN(AE344)),1)))+2</x:f>
        <x:v>3</x:v>
      </x:c>
      <x:c r="AG344" s="31" cm="1">
        <x:f t="array" ref="AG344">SUM(--($AG$9=MID(AC344,_xlfn.SEQUENCE(1,LEN(AC344)),1)))</x:f>
        <x:v>1</x:v>
      </x:c>
      <x:c r="AH344" s="31"/>
      <x:c r="AI344" s="31"/>
      <x:c r="AJ344" s="31"/>
      <x:c r="AK344" s="31"/>
      <x:c r="AL344" s="31" t="b">
        <x:f t="shared" si="91"/>
        <x:v>0</x:v>
      </x:c>
      <x:c r="AM344" s="31" t="b">
        <x:f>_xlfn.XLOOKUP(G344,'Birthday Case Assumptions'!$I$6:$I$371,'Birthday Case Assumptions'!$J$6:$J$371)="Yes"</x:f>
        <x:v>0</x:v>
      </x:c>
      <x:c r="AN344" s="31" t="b">
        <x:f t="shared" si="97"/>
        <x:v>0</x:v>
      </x:c>
      <x:c r="AO344" s="31">
        <x:f t="shared" si="98"/>
        <x:v>0</x:v>
      </x:c>
      <x:c r="AP344" s="31"/>
      <x:c r="AQ344" s="31"/>
      <x:c r="AR344" s="31"/>
      <x:c r="AS344" s="31"/>
      <x:c r="AT344" s="31"/>
      <x:c r="AU344" s="21">
        <x:v>45625</x:v>
      </x:c>
      <x:c r="AV344" s="31" t="str">
        <x:v>No</x:v>
      </x:c>
      <x:c r="AW344" s="31" cm="1">
        <x:f t="array" ref="AW344">IFERROR(_xlfn.XLOOKUP(AU344,_xlfn.ANCHORARRAY($M$11),_xlfn.ANCHORARRAY($N$11)),0)</x:f>
        <x:v>5</x:v>
      </x:c>
      <x:c r="AX344" s="31"/>
      <x:c r="AY344" s="31"/>
      <x:c r="AZ344" s="31"/>
      <x:c r="BA344" s="31"/>
      <x:c r="BB344" s="31"/>
    </x:row>
    <x:row r="345" spans="2:54" x14ac:dyDescent="0.35">
      <x:c r="B345" s="21">
        <x:v>38127</x:v>
      </x:c>
      <x:c r="C345" s="31">
        <x:f t="shared" si="85"/>
        <x:v>20</x:v>
      </x:c>
      <x:c r="D345" s="31">
        <x:f t="shared" si="86"/>
        <x:v>5</x:v>
      </x:c>
      <x:c r="E345" s="31">
        <x:f t="shared" si="87"/>
        <x:v>2004</x:v>
      </x:c>
      <x:c r="F345" s="31">
        <x:f t="shared" si="88"/>
        <x:v>5</x:v>
      </x:c>
      <x:c r="G345" s="21">
        <x:f t="shared" si="92"/>
        <x:v>45432</x:v>
      </x:c>
      <x:c r="H345" s="32">
        <x:f t="shared" si="93"/>
        <x:v>7165</x:v>
      </x:c>
      <x:c r="L345" s="25"/>
      <x:c r="M345" s="21">
        <x:v>45630</x:v>
      </x:c>
      <x:c r="N345" s="31">
        <x:v>3</x:v>
      </x:c>
      <x:c r="O345" s="31"/>
      <x:c r="P345" s="21">
        <x:v>45626</x:v>
      </x:c>
      <x:c r="Q345" s="31">
        <x:v>331</x:v>
      </x:c>
      <x:c r="R345" s="31"/>
      <x:c r="S345" s="31" t="str">
        <x:v>Ronald Roberts #13451879 1T</x:v>
      </x:c>
      <x:c r="T345" s="31" t="str" cm="1">
        <x:f t="array" ref="T345:U345">_xlfn.TEXTSPLIT(S345," #")</x:f>
        <x:v>Ronald Roberts</x:v>
      </x:c>
      <x:c r="U345" s="31" t="str">
        <x:v>13451879 1T</x:v>
      </x:c>
      <x:c r="V345" s="31" t="str">
        <x:f t="shared" si="94"/>
        <x:v>1T</x:v>
      </x:c>
      <x:c r="W345" s="31">
        <x:f t="shared" si="95"/>
        <x:v>13451879</x:v>
      </x:c>
      <x:c r="X345" s="31">
        <x:f t="shared" si="99"/>
        <x:v>0</x:v>
      </x:c>
      <x:c r="Y345" s="31"/>
      <x:c r="Z345" s="31"/>
      <x:c r="AA345" s="31"/>
      <x:c r="AB345" s="31"/>
      <x:c r="AC345" s="31" t="str">
        <x:f t="shared" si="89"/>
        <x:v>Ronald</x:v>
      </x:c>
      <x:c r="AD345" s="31" t="str">
        <x:f t="shared" si="96"/>
        <x:v>R</x:v>
      </x:c>
      <x:c r="AE345" s="31" t="str">
        <x:f t="shared" si="90"/>
        <x:v>Roberts</x:v>
      </x:c>
      <x:c r="AF345" s="31" cm="1">
        <x:f t="array" ref="AF345">SUM(--(" "=MID(AE345,_xlfn.SEQUENCE(1,LEN(AE345)),1)))+2</x:f>
        <x:v>2</x:v>
      </x:c>
      <x:c r="AG345" s="31" cm="1">
        <x:f t="array" ref="AG345">SUM(--($AG$9=MID(AC345,_xlfn.SEQUENCE(1,LEN(AC345)),1)))</x:f>
        <x:v>1</x:v>
      </x:c>
      <x:c r="AH345" s="31"/>
      <x:c r="AI345" s="31"/>
      <x:c r="AJ345" s="31"/>
      <x:c r="AK345" s="31"/>
      <x:c r="AL345" s="31" t="b">
        <x:f t="shared" si="91"/>
        <x:v>1</x:v>
      </x:c>
      <x:c r="AM345" s="31" t="b">
        <x:f>_xlfn.XLOOKUP(G345,'Birthday Case Assumptions'!$I$6:$I$371,'Birthday Case Assumptions'!$J$6:$J$371)="Yes"</x:f>
        <x:v>0</x:v>
      </x:c>
      <x:c r="AN345" s="31" t="b">
        <x:f t="shared" si="97"/>
        <x:v>0</x:v>
      </x:c>
      <x:c r="AO345" s="31">
        <x:f t="shared" si="98"/>
        <x:v>0</x:v>
      </x:c>
      <x:c r="AP345" s="31"/>
      <x:c r="AQ345" s="31"/>
      <x:c r="AR345" s="31"/>
      <x:c r="AS345" s="31"/>
      <x:c r="AT345" s="31"/>
      <x:c r="AU345" s="21">
        <x:v>45626</x:v>
      </x:c>
      <x:c r="AV345" s="31" t="str">
        <x:v>No</x:v>
      </x:c>
      <x:c r="AW345" s="31" cm="1">
        <x:f t="array" ref="AW345">IFERROR(_xlfn.XLOOKUP(AU345,_xlfn.ANCHORARRAY($M$11),_xlfn.ANCHORARRAY($N$11)),0)</x:f>
        <x:v>3</x:v>
      </x:c>
      <x:c r="AX345" s="31"/>
      <x:c r="AY345" s="31"/>
      <x:c r="AZ345" s="31"/>
      <x:c r="BA345" s="31"/>
      <x:c r="BB345" s="31"/>
    </x:row>
    <x:row r="346" spans="2:54" x14ac:dyDescent="0.35">
      <x:c r="B346" s="21">
        <x:v>38034</x:v>
      </x:c>
      <x:c r="C346" s="31">
        <x:f t="shared" si="85"/>
        <x:v>17</x:v>
      </x:c>
      <x:c r="D346" s="31">
        <x:f t="shared" si="86"/>
        <x:v>2</x:v>
      </x:c>
      <x:c r="E346" s="31">
        <x:f t="shared" si="87"/>
        <x:v>2004</x:v>
      </x:c>
      <x:c r="F346" s="31">
        <x:f t="shared" si="88"/>
        <x:v>3</x:v>
      </x:c>
      <x:c r="G346" s="21">
        <x:f t="shared" si="92"/>
        <x:v>45339</x:v>
      </x:c>
      <x:c r="H346" s="32">
        <x:f t="shared" si="93"/>
        <x:v>7258</x:v>
      </x:c>
      <x:c r="L346" s="25"/>
      <x:c r="M346" s="21">
        <x:v>45632</x:v>
      </x:c>
      <x:c r="N346" s="31">
        <x:v>10</x:v>
      </x:c>
      <x:c r="O346" s="31"/>
      <x:c r="P346" s="21">
        <x:v>45627</x:v>
      </x:c>
      <x:c r="Q346" s="31">
        <x:v>332</x:v>
      </x:c>
      <x:c r="R346" s="31"/>
      <x:c r="S346" s="31" t="str">
        <x:v>Zuhair Abdulaziz #13451880 2W</x:v>
      </x:c>
      <x:c r="T346" s="31" t="str" cm="1">
        <x:f t="array" ref="T346:U346">_xlfn.TEXTSPLIT(S346," #")</x:f>
        <x:v>Zuhair Abdulaziz</x:v>
      </x:c>
      <x:c r="U346" s="31" t="str">
        <x:v>13451880 2W</x:v>
      </x:c>
      <x:c r="V346" s="31" t="str">
        <x:f t="shared" si="94"/>
        <x:v>2W</x:v>
      </x:c>
      <x:c r="W346" s="31">
        <x:f t="shared" si="95"/>
        <x:v>13451880</x:v>
      </x:c>
      <x:c r="X346" s="31">
        <x:f t="shared" si="99"/>
        <x:v>1</x:v>
      </x:c>
      <x:c r="Y346" s="31"/>
      <x:c r="Z346" s="31"/>
      <x:c r="AA346" s="31"/>
      <x:c r="AB346" s="31"/>
      <x:c r="AC346" s="31" t="str">
        <x:f t="shared" si="89"/>
        <x:v>Zuhair</x:v>
      </x:c>
      <x:c r="AD346" s="31" t="str">
        <x:f t="shared" si="96"/>
        <x:v>Z</x:v>
      </x:c>
      <x:c r="AE346" s="31" t="str">
        <x:f t="shared" si="90"/>
        <x:v>Abdulaziz</x:v>
      </x:c>
      <x:c r="AF346" s="31" cm="1">
        <x:f t="array" ref="AF346">SUM(--(" "=MID(AE346,_xlfn.SEQUENCE(1,LEN(AE346)),1)))+2</x:f>
        <x:v>2</x:v>
      </x:c>
      <x:c r="AG346" s="31" cm="1">
        <x:f t="array" ref="AG346">SUM(--($AG$9=MID(AC346,_xlfn.SEQUENCE(1,LEN(AC346)),1)))</x:f>
        <x:v>1</x:v>
      </x:c>
      <x:c r="AH346" s="31"/>
      <x:c r="AI346" s="31"/>
      <x:c r="AJ346" s="31"/>
      <x:c r="AK346" s="31"/>
      <x:c r="AL346" s="31" t="b">
        <x:f t="shared" si="91"/>
        <x:v>0</x:v>
      </x:c>
      <x:c r="AM346" s="31" t="b">
        <x:f>_xlfn.XLOOKUP(G346,'Birthday Case Assumptions'!$I$6:$I$371,'Birthday Case Assumptions'!$J$6:$J$371)="Yes"</x:f>
        <x:v>0</x:v>
      </x:c>
      <x:c r="AN346" s="31" t="b">
        <x:f t="shared" si="97"/>
        <x:v>0</x:v>
      </x:c>
      <x:c r="AO346" s="31">
        <x:f t="shared" si="98"/>
        <x:v>0</x:v>
      </x:c>
      <x:c r="AP346" s="31"/>
      <x:c r="AQ346" s="31"/>
      <x:c r="AR346" s="31"/>
      <x:c r="AS346" s="31"/>
      <x:c r="AT346" s="31"/>
      <x:c r="AU346" s="21">
        <x:v>45627</x:v>
      </x:c>
      <x:c r="AV346" s="31" t="str">
        <x:v>No</x:v>
      </x:c>
      <x:c r="AW346" s="31" cm="1">
        <x:f t="array" ref="AW346">IFERROR(_xlfn.XLOOKUP(AU346,_xlfn.ANCHORARRAY($M$11),_xlfn.ANCHORARRAY($N$11)),0)</x:f>
        <x:v>6</x:v>
      </x:c>
      <x:c r="AX346" s="31"/>
      <x:c r="AY346" s="31"/>
      <x:c r="AZ346" s="31"/>
      <x:c r="BA346" s="31"/>
      <x:c r="BB346" s="31"/>
    </x:row>
    <x:row r="347" spans="2:54" x14ac:dyDescent="0.35">
      <x:c r="B347" s="21">
        <x:v>37607</x:v>
      </x:c>
      <x:c r="C347" s="31">
        <x:f t="shared" si="85"/>
        <x:v>17</x:v>
      </x:c>
      <x:c r="D347" s="31">
        <x:f t="shared" si="86"/>
        <x:v>12</x:v>
      </x:c>
      <x:c r="E347" s="31">
        <x:f t="shared" si="87"/>
        <x:v>2002</x:v>
      </x:c>
      <x:c r="F347" s="31">
        <x:f t="shared" si="88"/>
        <x:v>3</x:v>
      </x:c>
      <x:c r="G347" s="21">
        <x:f t="shared" si="92"/>
        <x:v>45643</x:v>
      </x:c>
      <x:c r="H347" s="32">
        <x:f t="shared" si="93"/>
        <x:v>7685</x:v>
      </x:c>
      <x:c r="L347" s="25"/>
      <x:c r="M347" s="21">
        <x:v>45633</x:v>
      </x:c>
      <x:c r="N347" s="31">
        <x:v>2</x:v>
      </x:c>
      <x:c r="O347" s="31"/>
      <x:c r="P347" s="21">
        <x:v>45628</x:v>
      </x:c>
      <x:c r="Q347" s="31">
        <x:v>333</x:v>
      </x:c>
      <x:c r="R347" s="31"/>
      <x:c r="S347" s="31" t="str">
        <x:v>Manal Mohamed #13451881 2M</x:v>
      </x:c>
      <x:c r="T347" s="31" t="str" cm="1">
        <x:f t="array" ref="T347:U347">_xlfn.TEXTSPLIT(S347," #")</x:f>
        <x:v>Manal Mohamed</x:v>
      </x:c>
      <x:c r="U347" s="31" t="str">
        <x:v>13451881 2M</x:v>
      </x:c>
      <x:c r="V347" s="31" t="str">
        <x:f t="shared" si="94"/>
        <x:v>2M</x:v>
      </x:c>
      <x:c r="W347" s="31">
        <x:f t="shared" si="95"/>
        <x:v>13451881</x:v>
      </x:c>
      <x:c r="X347" s="31">
        <x:f t="shared" si="99"/>
        <x:v>2</x:v>
      </x:c>
      <x:c r="Y347" s="31"/>
      <x:c r="Z347" s="31"/>
      <x:c r="AA347" s="31"/>
      <x:c r="AB347" s="31"/>
      <x:c r="AC347" s="31" t="str">
        <x:f t="shared" si="89"/>
        <x:v>Manal</x:v>
      </x:c>
      <x:c r="AD347" s="31" t="str">
        <x:f t="shared" si="96"/>
        <x:v>M</x:v>
      </x:c>
      <x:c r="AE347" s="31" t="str">
        <x:f t="shared" si="90"/>
        <x:v>Mohamed</x:v>
      </x:c>
      <x:c r="AF347" s="31" cm="1">
        <x:f t="array" ref="AF347">SUM(--(" "=MID(AE347,_xlfn.SEQUENCE(1,LEN(AE347)),1)))+2</x:f>
        <x:v>2</x:v>
      </x:c>
      <x:c r="AG347" s="31" cm="1">
        <x:f t="array" ref="AG347">SUM(--($AG$9=MID(AC347,_xlfn.SEQUENCE(1,LEN(AC347)),1)))</x:f>
        <x:v>2</x:v>
      </x:c>
      <x:c r="AH347" s="31"/>
      <x:c r="AI347" s="31"/>
      <x:c r="AJ347" s="31"/>
      <x:c r="AK347" s="31"/>
      <x:c r="AL347" s="31" t="b">
        <x:f t="shared" si="91"/>
        <x:v>0</x:v>
      </x:c>
      <x:c r="AM347" s="31" t="b">
        <x:f>_xlfn.XLOOKUP(G347,'Birthday Case Assumptions'!$I$6:$I$371,'Birthday Case Assumptions'!$J$6:$J$371)="Yes"</x:f>
        <x:v>0</x:v>
      </x:c>
      <x:c r="AN347" s="31" t="b">
        <x:f t="shared" si="97"/>
        <x:v>0</x:v>
      </x:c>
      <x:c r="AO347" s="31">
        <x:f t="shared" si="98"/>
        <x:v>0</x:v>
      </x:c>
      <x:c r="AP347" s="31"/>
      <x:c r="AQ347" s="31"/>
      <x:c r="AR347" s="31"/>
      <x:c r="AS347" s="31"/>
      <x:c r="AT347" s="31"/>
      <x:c r="AU347" s="21">
        <x:v>45628</x:v>
      </x:c>
      <x:c r="AV347" s="31" t="str">
        <x:v>Yes</x:v>
      </x:c>
      <x:c r="AW347" s="31" cm="1">
        <x:f t="array" ref="AW347">IFERROR(_xlfn.XLOOKUP(AU347,_xlfn.ANCHORARRAY($M$11),_xlfn.ANCHORARRAY($N$11)),0)</x:f>
        <x:v>7</x:v>
      </x:c>
      <x:c r="AX347" s="31"/>
      <x:c r="AY347" s="31"/>
      <x:c r="AZ347" s="31"/>
      <x:c r="BA347" s="31"/>
      <x:c r="BB347" s="31"/>
    </x:row>
    <x:row r="348" spans="2:54" x14ac:dyDescent="0.35">
      <x:c r="B348" s="21">
        <x:v>37649</x:v>
      </x:c>
      <x:c r="C348" s="31">
        <x:f t="shared" si="85"/>
        <x:v>28</x:v>
      </x:c>
      <x:c r="D348" s="31">
        <x:f t="shared" si="86"/>
        <x:v>1</x:v>
      </x:c>
      <x:c r="E348" s="31">
        <x:f t="shared" si="87"/>
        <x:v>2003</x:v>
      </x:c>
      <x:c r="F348" s="31">
        <x:f t="shared" si="88"/>
        <x:v>3</x:v>
      </x:c>
      <x:c r="G348" s="21">
        <x:f t="shared" si="92"/>
        <x:v>45319</x:v>
      </x:c>
      <x:c r="H348" s="32">
        <x:f t="shared" si="93"/>
        <x:v>7643</x:v>
      </x:c>
      <x:c r="L348" s="25"/>
      <x:c r="M348" s="21">
        <x:v>45634</x:v>
      </x:c>
      <x:c r="N348" s="31">
        <x:v>2</x:v>
      </x:c>
      <x:c r="O348" s="31"/>
      <x:c r="P348" s="21">
        <x:v>45629</x:v>
      </x:c>
      <x:c r="Q348" s="31">
        <x:v>334</x:v>
      </x:c>
      <x:c r="R348" s="31"/>
      <x:c r="S348" s="31" t="str">
        <x:v>Jesse Nelson #13451883 4W</x:v>
      </x:c>
      <x:c r="T348" s="31" t="str" cm="1">
        <x:f t="array" ref="T348:U348">_xlfn.TEXTSPLIT(S348," #")</x:f>
        <x:v>Jesse Nelson</x:v>
      </x:c>
      <x:c r="U348" s="31" t="str">
        <x:v>13451883 4W</x:v>
      </x:c>
      <x:c r="V348" s="31" t="str">
        <x:f t="shared" si="94"/>
        <x:v>4W</x:v>
      </x:c>
      <x:c r="W348" s="31">
        <x:f t="shared" si="95"/>
        <x:v>13451883</x:v>
      </x:c>
      <x:c r="X348" s="31">
        <x:f t="shared" si="99"/>
        <x:v>0</x:v>
      </x:c>
      <x:c r="Y348" s="31"/>
      <x:c r="Z348" s="31"/>
      <x:c r="AA348" s="31"/>
      <x:c r="AB348" s="31"/>
      <x:c r="AC348" s="31" t="str">
        <x:f t="shared" si="89"/>
        <x:v>Jesse</x:v>
      </x:c>
      <x:c r="AD348" s="31" t="str">
        <x:f t="shared" si="96"/>
        <x:v>J</x:v>
      </x:c>
      <x:c r="AE348" s="31" t="str">
        <x:f t="shared" si="90"/>
        <x:v>Nelson</x:v>
      </x:c>
      <x:c r="AF348" s="31" cm="1">
        <x:f t="array" ref="AF348">SUM(--(" "=MID(AE348,_xlfn.SEQUENCE(1,LEN(AE348)),1)))+2</x:f>
        <x:v>2</x:v>
      </x:c>
      <x:c r="AG348" s="31" cm="1">
        <x:f t="array" ref="AG348">SUM(--($AG$9=MID(AC348,_xlfn.SEQUENCE(1,LEN(AC348)),1)))</x:f>
        <x:v>0</x:v>
      </x:c>
      <x:c r="AH348" s="31"/>
      <x:c r="AI348" s="31"/>
      <x:c r="AJ348" s="31"/>
      <x:c r="AK348" s="31"/>
      <x:c r="AL348" s="31" t="b">
        <x:f t="shared" si="91"/>
        <x:v>0</x:v>
      </x:c>
      <x:c r="AM348" s="31" t="b">
        <x:f>_xlfn.XLOOKUP(G348,'Birthday Case Assumptions'!$I$6:$I$371,'Birthday Case Assumptions'!$J$6:$J$371)="Yes"</x:f>
        <x:v>0</x:v>
      </x:c>
      <x:c r="AN348" s="31" t="b">
        <x:f t="shared" si="97"/>
        <x:v>0</x:v>
      </x:c>
      <x:c r="AO348" s="31">
        <x:f t="shared" si="98"/>
        <x:v>0</x:v>
      </x:c>
      <x:c r="AP348" s="31"/>
      <x:c r="AQ348" s="31"/>
      <x:c r="AR348" s="31"/>
      <x:c r="AS348" s="31"/>
      <x:c r="AT348" s="31"/>
      <x:c r="AU348" s="21">
        <x:v>45629</x:v>
      </x:c>
      <x:c r="AV348" s="31" t="str">
        <x:v>Yes</x:v>
      </x:c>
      <x:c r="AW348" s="31" cm="1">
        <x:f t="array" ref="AW348">IFERROR(_xlfn.XLOOKUP(AU348,_xlfn.ANCHORARRAY($M$11),_xlfn.ANCHORARRAY($N$11)),0)</x:f>
        <x:v>1</x:v>
      </x:c>
      <x:c r="AX348" s="31"/>
      <x:c r="AY348" s="31"/>
      <x:c r="AZ348" s="31"/>
      <x:c r="BA348" s="31"/>
      <x:c r="BB348" s="31"/>
    </x:row>
    <x:row r="349" spans="2:54" x14ac:dyDescent="0.35">
      <x:c r="B349" s="21">
        <x:v>37834</x:v>
      </x:c>
      <x:c r="C349" s="31">
        <x:f t="shared" si="85"/>
        <x:v>1</x:v>
      </x:c>
      <x:c r="D349" s="31">
        <x:f t="shared" si="86"/>
        <x:v>8</x:v>
      </x:c>
      <x:c r="E349" s="31">
        <x:f t="shared" si="87"/>
        <x:v>2003</x:v>
      </x:c>
      <x:c r="F349" s="31">
        <x:f t="shared" si="88"/>
        <x:v>6</x:v>
      </x:c>
      <x:c r="G349" s="21">
        <x:f t="shared" si="92"/>
        <x:v>45505</x:v>
      </x:c>
      <x:c r="H349" s="32">
        <x:f t="shared" si="93"/>
        <x:v>7458</x:v>
      </x:c>
      <x:c r="L349" s="25"/>
      <x:c r="M349" s="21">
        <x:v>45635</x:v>
      </x:c>
      <x:c r="N349" s="31">
        <x:v>5</x:v>
      </x:c>
      <x:c r="O349" s="31"/>
      <x:c r="P349" s="21">
        <x:v>45630</x:v>
      </x:c>
      <x:c r="Q349" s="31">
        <x:v>335</x:v>
      </x:c>
      <x:c r="R349" s="31"/>
      <x:c r="S349" s="31" t="str">
        <x:v>Fathi Anwar #13451885 3M</x:v>
      </x:c>
      <x:c r="T349" s="31" t="str" cm="1">
        <x:f t="array" ref="T349:U349">_xlfn.TEXTSPLIT(S349," #")</x:f>
        <x:v>Fathi Anwar</x:v>
      </x:c>
      <x:c r="U349" s="31" t="str">
        <x:v>13451885 3M</x:v>
      </x:c>
      <x:c r="V349" s="31" t="str">
        <x:f t="shared" si="94"/>
        <x:v>3M</x:v>
      </x:c>
      <x:c r="W349" s="31">
        <x:f t="shared" si="95"/>
        <x:v>13451885</x:v>
      </x:c>
      <x:c r="X349" s="31">
        <x:f t="shared" si="99"/>
        <x:v>0</x:v>
      </x:c>
      <x:c r="Y349" s="31"/>
      <x:c r="Z349" s="31"/>
      <x:c r="AA349" s="31"/>
      <x:c r="AB349" s="31"/>
      <x:c r="AC349" s="31" t="str">
        <x:f t="shared" si="89"/>
        <x:v>Fathi</x:v>
      </x:c>
      <x:c r="AD349" s="31" t="str">
        <x:f t="shared" si="96"/>
        <x:v>F</x:v>
      </x:c>
      <x:c r="AE349" s="31" t="str">
        <x:f t="shared" si="90"/>
        <x:v>Anwar</x:v>
      </x:c>
      <x:c r="AF349" s="31" cm="1">
        <x:f t="array" ref="AF349">SUM(--(" "=MID(AE349,_xlfn.SEQUENCE(1,LEN(AE349)),1)))+2</x:f>
        <x:v>2</x:v>
      </x:c>
      <x:c r="AG349" s="31" cm="1">
        <x:f t="array" ref="AG349">SUM(--($AG$9=MID(AC349,_xlfn.SEQUENCE(1,LEN(AC349)),1)))</x:f>
        <x:v>1</x:v>
      </x:c>
      <x:c r="AH349" s="31"/>
      <x:c r="AI349" s="31"/>
      <x:c r="AJ349" s="31"/>
      <x:c r="AK349" s="31"/>
      <x:c r="AL349" s="31" t="b">
        <x:f t="shared" si="91"/>
        <x:v>0</x:v>
      </x:c>
      <x:c r="AM349" s="31" t="b">
        <x:f>_xlfn.XLOOKUP(G349,'Birthday Case Assumptions'!$I$6:$I$371,'Birthday Case Assumptions'!$J$6:$J$371)="Yes"</x:f>
        <x:v>0</x:v>
      </x:c>
      <x:c r="AN349" s="31" t="b">
        <x:f t="shared" si="97"/>
        <x:v>0</x:v>
      </x:c>
      <x:c r="AO349" s="31">
        <x:f t="shared" si="98"/>
        <x:v>0</x:v>
      </x:c>
      <x:c r="AP349" s="31"/>
      <x:c r="AQ349" s="31"/>
      <x:c r="AR349" s="31"/>
      <x:c r="AS349" s="31"/>
      <x:c r="AT349" s="31"/>
      <x:c r="AU349" s="21">
        <x:v>45630</x:v>
      </x:c>
      <x:c r="AV349" s="31" t="str">
        <x:v>Yes</x:v>
      </x:c>
      <x:c r="AW349" s="31" cm="1">
        <x:f t="array" ref="AW349">IFERROR(_xlfn.XLOOKUP(AU349,_xlfn.ANCHORARRAY($M$11),_xlfn.ANCHORARRAY($N$11)),0)</x:f>
        <x:v>3</x:v>
      </x:c>
      <x:c r="AX349" s="31"/>
      <x:c r="AY349" s="31"/>
      <x:c r="AZ349" s="31"/>
      <x:c r="BA349" s="31"/>
      <x:c r="BB349" s="31"/>
    </x:row>
    <x:row r="350" spans="2:54" x14ac:dyDescent="0.35">
      <x:c r="B350" s="21">
        <x:v>37965</x:v>
      </x:c>
      <x:c r="C350" s="31">
        <x:f t="shared" si="85"/>
        <x:v>10</x:v>
      </x:c>
      <x:c r="D350" s="31">
        <x:f t="shared" si="86"/>
        <x:v>12</x:v>
      </x:c>
      <x:c r="E350" s="31">
        <x:f t="shared" si="87"/>
        <x:v>2003</x:v>
      </x:c>
      <x:c r="F350" s="31">
        <x:f t="shared" si="88"/>
        <x:v>4</x:v>
      </x:c>
      <x:c r="G350" s="21">
        <x:f t="shared" si="92"/>
        <x:v>45636</x:v>
      </x:c>
      <x:c r="H350" s="32">
        <x:f t="shared" si="93"/>
        <x:v>7327</x:v>
      </x:c>
      <x:c r="L350" s="25"/>
      <x:c r="M350" s="21">
        <x:v>45636</x:v>
      </x:c>
      <x:c r="N350" s="31">
        <x:v>3</x:v>
      </x:c>
      <x:c r="O350" s="31"/>
      <x:c r="P350" s="21">
        <x:v>45631</x:v>
      </x:c>
      <x:c r="Q350" s="31">
        <x:v>999</x:v>
      </x:c>
      <x:c r="R350" s="31"/>
      <x:c r="S350" s="31" t="str">
        <x:v>Guo Jianming #13451887 2T</x:v>
      </x:c>
      <x:c r="T350" s="31" t="str" cm="1">
        <x:f t="array" ref="T350:U350">_xlfn.TEXTSPLIT(S350," #")</x:f>
        <x:v>Guo Jianming</x:v>
      </x:c>
      <x:c r="U350" s="31" t="str">
        <x:v>13451887 2T</x:v>
      </x:c>
      <x:c r="V350" s="31" t="str">
        <x:f t="shared" si="94"/>
        <x:v>2T</x:v>
      </x:c>
      <x:c r="W350" s="31">
        <x:f t="shared" si="95"/>
        <x:v>13451887</x:v>
      </x:c>
      <x:c r="X350" s="31">
        <x:f t="shared" si="99"/>
        <x:v>0</x:v>
      </x:c>
      <x:c r="Y350" s="31"/>
      <x:c r="Z350" s="31"/>
      <x:c r="AA350" s="31"/>
      <x:c r="AB350" s="31"/>
      <x:c r="AC350" s="31" t="str">
        <x:f t="shared" si="89"/>
        <x:v>Guo</x:v>
      </x:c>
      <x:c r="AD350" s="31" t="str">
        <x:f t="shared" si="96"/>
        <x:v>G</x:v>
      </x:c>
      <x:c r="AE350" s="31" t="str">
        <x:f t="shared" si="90"/>
        <x:v>Jianming</x:v>
      </x:c>
      <x:c r="AF350" s="31" cm="1">
        <x:f t="array" ref="AF350">SUM(--(" "=MID(AE350,_xlfn.SEQUENCE(1,LEN(AE350)),1)))+2</x:f>
        <x:v>2</x:v>
      </x:c>
      <x:c r="AG350" s="31" cm="1">
        <x:f t="array" ref="AG350">SUM(--($AG$9=MID(AC350,_xlfn.SEQUENCE(1,LEN(AC350)),1)))</x:f>
        <x:v>0</x:v>
      </x:c>
      <x:c r="AH350" s="31"/>
      <x:c r="AI350" s="31"/>
      <x:c r="AJ350" s="31"/>
      <x:c r="AK350" s="31"/>
      <x:c r="AL350" s="31" t="b">
        <x:f t="shared" si="91"/>
        <x:v>0</x:v>
      </x:c>
      <x:c r="AM350" s="31" t="b">
        <x:f>_xlfn.XLOOKUP(G350,'Birthday Case Assumptions'!$I$6:$I$371,'Birthday Case Assumptions'!$J$6:$J$371)="Yes"</x:f>
        <x:v>1</x:v>
      </x:c>
      <x:c r="AN350" s="31" t="b">
        <x:f t="shared" si="97"/>
        <x:v>0</x:v>
      </x:c>
      <x:c r="AO350" s="31">
        <x:f t="shared" si="98"/>
        <x:v>0</x:v>
      </x:c>
      <x:c r="AP350" s="31"/>
      <x:c r="AQ350" s="31"/>
      <x:c r="AR350" s="31"/>
      <x:c r="AS350" s="31"/>
      <x:c r="AT350" s="31"/>
      <x:c r="AU350" s="21">
        <x:v>45631</x:v>
      </x:c>
      <x:c r="AV350" s="31" t="str">
        <x:v>Yes</x:v>
      </x:c>
      <x:c r="AW350" s="31" cm="1">
        <x:f t="array" ref="AW350">IFERROR(_xlfn.XLOOKUP(AU350,_xlfn.ANCHORARRAY($M$11),_xlfn.ANCHORARRAY($N$11)),0)</x:f>
        <x:v>0</x:v>
      </x:c>
      <x:c r="AX350" s="31"/>
      <x:c r="AY350" s="31"/>
      <x:c r="AZ350" s="31"/>
      <x:c r="BA350" s="31"/>
      <x:c r="BB350" s="31"/>
    </x:row>
    <x:row r="351" spans="2:54" x14ac:dyDescent="0.35">
      <x:c r="B351" s="21">
        <x:v>37884</x:v>
      </x:c>
      <x:c r="C351" s="31">
        <x:f t="shared" si="85"/>
        <x:v>20</x:v>
      </x:c>
      <x:c r="D351" s="31">
        <x:f t="shared" si="86"/>
        <x:v>9</x:v>
      </x:c>
      <x:c r="E351" s="31">
        <x:f t="shared" si="87"/>
        <x:v>2003</x:v>
      </x:c>
      <x:c r="F351" s="31">
        <x:f t="shared" si="88"/>
        <x:v>7</x:v>
      </x:c>
      <x:c r="G351" s="21">
        <x:f t="shared" si="92"/>
        <x:v>45555</x:v>
      </x:c>
      <x:c r="H351" s="32">
        <x:f t="shared" si="93"/>
        <x:v>7408</x:v>
      </x:c>
      <x:c r="L351" s="25"/>
      <x:c r="M351" s="21">
        <x:v>45637</x:v>
      </x:c>
      <x:c r="N351" s="31">
        <x:v>6</x:v>
      </x:c>
      <x:c r="O351" s="31"/>
      <x:c r="P351" s="21">
        <x:v>45632</x:v>
      </x:c>
      <x:c r="Q351" s="31">
        <x:v>336</x:v>
      </x:c>
      <x:c r="R351" s="31"/>
      <x:c r="S351" s="31" t="str">
        <x:v>Magdy Abbas #13451889 3W</x:v>
      </x:c>
      <x:c r="T351" s="31" t="str" cm="1">
        <x:f t="array" ref="T351:U351">_xlfn.TEXTSPLIT(S351," #")</x:f>
        <x:v>Magdy Abbas</x:v>
      </x:c>
      <x:c r="U351" s="31" t="str">
        <x:v>13451889 3W</x:v>
      </x:c>
      <x:c r="V351" s="31" t="str">
        <x:f t="shared" si="94"/>
        <x:v>3W</x:v>
      </x:c>
      <x:c r="W351" s="31">
        <x:f t="shared" si="95"/>
        <x:v>13451889</x:v>
      </x:c>
      <x:c r="X351" s="31">
        <x:f t="shared" si="99"/>
        <x:v>0</x:v>
      </x:c>
      <x:c r="Y351" s="31"/>
      <x:c r="Z351" s="31"/>
      <x:c r="AA351" s="31"/>
      <x:c r="AB351" s="31"/>
      <x:c r="AC351" s="31" t="str">
        <x:f t="shared" si="89"/>
        <x:v>Magdy</x:v>
      </x:c>
      <x:c r="AD351" s="31" t="str">
        <x:f t="shared" si="96"/>
        <x:v>M</x:v>
      </x:c>
      <x:c r="AE351" s="31" t="str">
        <x:f t="shared" si="90"/>
        <x:v>Abbas</x:v>
      </x:c>
      <x:c r="AF351" s="31" cm="1">
        <x:f t="array" ref="AF351">SUM(--(" "=MID(AE351,_xlfn.SEQUENCE(1,LEN(AE351)),1)))+2</x:f>
        <x:v>2</x:v>
      </x:c>
      <x:c r="AG351" s="31" cm="1">
        <x:f t="array" ref="AG351">SUM(--($AG$9=MID(AC351,_xlfn.SEQUENCE(1,LEN(AC351)),1)))</x:f>
        <x:v>1</x:v>
      </x:c>
      <x:c r="AH351" s="31"/>
      <x:c r="AI351" s="31"/>
      <x:c r="AJ351" s="31"/>
      <x:c r="AK351" s="31"/>
      <x:c r="AL351" s="31" t="b">
        <x:f t="shared" si="91"/>
        <x:v>0</x:v>
      </x:c>
      <x:c r="AM351" s="31" t="b">
        <x:f>_xlfn.XLOOKUP(G351,'Birthday Case Assumptions'!$I$6:$I$371,'Birthday Case Assumptions'!$J$6:$J$371)="Yes"</x:f>
        <x:v>1</x:v>
      </x:c>
      <x:c r="AN351" s="31" t="b">
        <x:f t="shared" si="97"/>
        <x:v>0</x:v>
      </x:c>
      <x:c r="AO351" s="31">
        <x:f t="shared" si="98"/>
        <x:v>0</x:v>
      </x:c>
      <x:c r="AP351" s="31"/>
      <x:c r="AQ351" s="31"/>
      <x:c r="AR351" s="31"/>
      <x:c r="AS351" s="31"/>
      <x:c r="AT351" s="31"/>
      <x:c r="AU351" s="21">
        <x:v>45632</x:v>
      </x:c>
      <x:c r="AV351" s="31" t="str">
        <x:v>Yes</x:v>
      </x:c>
      <x:c r="AW351" s="31" cm="1">
        <x:f t="array" ref="AW351">IFERROR(_xlfn.XLOOKUP(AU351,_xlfn.ANCHORARRAY($M$11),_xlfn.ANCHORARRAY($N$11)),0)</x:f>
        <x:v>10</x:v>
      </x:c>
      <x:c r="AX351" s="31"/>
      <x:c r="AY351" s="31"/>
      <x:c r="AZ351" s="31"/>
      <x:c r="BA351" s="31"/>
      <x:c r="BB351" s="31"/>
    </x:row>
    <x:row r="352" spans="2:54" x14ac:dyDescent="0.35">
      <x:c r="B352" s="21">
        <x:v>37799</x:v>
      </x:c>
      <x:c r="C352" s="31">
        <x:f t="shared" si="85"/>
        <x:v>27</x:v>
      </x:c>
      <x:c r="D352" s="31">
        <x:f t="shared" si="86"/>
        <x:v>6</x:v>
      </x:c>
      <x:c r="E352" s="31">
        <x:f t="shared" si="87"/>
        <x:v>2003</x:v>
      </x:c>
      <x:c r="F352" s="31">
        <x:f t="shared" si="88"/>
        <x:v>6</x:v>
      </x:c>
      <x:c r="G352" s="21">
        <x:f t="shared" si="92"/>
        <x:v>45470</x:v>
      </x:c>
      <x:c r="H352" s="32">
        <x:f t="shared" si="93"/>
        <x:v>7493</x:v>
      </x:c>
      <x:c r="L352" s="25"/>
      <x:c r="M352" s="21">
        <x:v>45638</x:v>
      </x:c>
      <x:c r="N352" s="31">
        <x:v>6</x:v>
      </x:c>
      <x:c r="O352" s="31"/>
      <x:c r="P352" s="21">
        <x:v>45633</x:v>
      </x:c>
      <x:c r="Q352" s="31">
        <x:v>337</x:v>
      </x:c>
      <x:c r="R352" s="31"/>
      <x:c r="S352" s="31" t="str">
        <x:v>Jason Morgan #13451890 3M</x:v>
      </x:c>
      <x:c r="T352" s="31" t="str" cm="1">
        <x:f t="array" ref="T352:U352">_xlfn.TEXTSPLIT(S352," #")</x:f>
        <x:v>Jason Morgan</x:v>
      </x:c>
      <x:c r="U352" s="31" t="str">
        <x:v>13451890 3M</x:v>
      </x:c>
      <x:c r="V352" s="31" t="str">
        <x:f t="shared" si="94"/>
        <x:v>3M</x:v>
      </x:c>
      <x:c r="W352" s="31">
        <x:f t="shared" si="95"/>
        <x:v>13451890</x:v>
      </x:c>
      <x:c r="X352" s="31">
        <x:f t="shared" si="99"/>
        <x:v>1</x:v>
      </x:c>
      <x:c r="Y352" s="31"/>
      <x:c r="Z352" s="31"/>
      <x:c r="AA352" s="31"/>
      <x:c r="AB352" s="31"/>
      <x:c r="AC352" s="31" t="str">
        <x:f t="shared" si="89"/>
        <x:v>Jason</x:v>
      </x:c>
      <x:c r="AD352" s="31" t="str">
        <x:f t="shared" si="96"/>
        <x:v>J</x:v>
      </x:c>
      <x:c r="AE352" s="31" t="str">
        <x:f t="shared" si="90"/>
        <x:v>Morgan</x:v>
      </x:c>
      <x:c r="AF352" s="31" cm="1">
        <x:f t="array" ref="AF352">SUM(--(" "=MID(AE352,_xlfn.SEQUENCE(1,LEN(AE352)),1)))+2</x:f>
        <x:v>2</x:v>
      </x:c>
      <x:c r="AG352" s="31" cm="1">
        <x:f t="array" ref="AG352">SUM(--($AG$9=MID(AC352,_xlfn.SEQUENCE(1,LEN(AC352)),1)))</x:f>
        <x:v>1</x:v>
      </x:c>
      <x:c r="AH352" s="31"/>
      <x:c r="AI352" s="31"/>
      <x:c r="AJ352" s="31"/>
      <x:c r="AK352" s="31"/>
      <x:c r="AL352" s="31" t="b">
        <x:f t="shared" si="91"/>
        <x:v>0</x:v>
      </x:c>
      <x:c r="AM352" s="31" t="b">
        <x:f>_xlfn.XLOOKUP(G352,'Birthday Case Assumptions'!$I$6:$I$371,'Birthday Case Assumptions'!$J$6:$J$371)="Yes"</x:f>
        <x:v>0</x:v>
      </x:c>
      <x:c r="AN352" s="31" t="b">
        <x:f t="shared" si="97"/>
        <x:v>0</x:v>
      </x:c>
      <x:c r="AO352" s="31">
        <x:f t="shared" si="98"/>
        <x:v>0</x:v>
      </x:c>
      <x:c r="AP352" s="31"/>
      <x:c r="AQ352" s="31"/>
      <x:c r="AR352" s="31"/>
      <x:c r="AS352" s="31"/>
      <x:c r="AT352" s="31"/>
      <x:c r="AU352" s="21">
        <x:v>45633</x:v>
      </x:c>
      <x:c r="AV352" s="31" t="str">
        <x:v>No</x:v>
      </x:c>
      <x:c r="AW352" s="31" cm="1">
        <x:f t="array" ref="AW352">IFERROR(_xlfn.XLOOKUP(AU352,_xlfn.ANCHORARRAY($M$11),_xlfn.ANCHORARRAY($N$11)),0)</x:f>
        <x:v>2</x:v>
      </x:c>
      <x:c r="AX352" s="31"/>
      <x:c r="AY352" s="31"/>
      <x:c r="AZ352" s="31"/>
      <x:c r="BA352" s="31"/>
      <x:c r="BB352" s="31"/>
    </x:row>
    <x:row r="353" spans="2:54" x14ac:dyDescent="0.35">
      <x:c r="B353" s="21">
        <x:v>37399</x:v>
      </x:c>
      <x:c r="C353" s="31">
        <x:f t="shared" si="85"/>
        <x:v>23</x:v>
      </x:c>
      <x:c r="D353" s="31">
        <x:f t="shared" si="86"/>
        <x:v>5</x:v>
      </x:c>
      <x:c r="E353" s="31">
        <x:f t="shared" si="87"/>
        <x:v>2002</x:v>
      </x:c>
      <x:c r="F353" s="31">
        <x:f t="shared" si="88"/>
        <x:v>5</x:v>
      </x:c>
      <x:c r="G353" s="21">
        <x:f t="shared" si="92"/>
        <x:v>45435</x:v>
      </x:c>
      <x:c r="H353" s="32">
        <x:f t="shared" si="93"/>
        <x:v>7893</x:v>
      </x:c>
      <x:c r="L353" s="25"/>
      <x:c r="M353" s="21">
        <x:v>45639</x:v>
      </x:c>
      <x:c r="N353" s="31">
        <x:v>3</x:v>
      </x:c>
      <x:c r="O353" s="31"/>
      <x:c r="P353" s="21">
        <x:v>45634</x:v>
      </x:c>
      <x:c r="Q353" s="31">
        <x:v>338</x:v>
      </x:c>
      <x:c r="R353" s="31"/>
      <x:c r="S353" s="31" t="str">
        <x:v>Ding Long #13451892 4W</x:v>
      </x:c>
      <x:c r="T353" s="31" t="str" cm="1">
        <x:f t="array" ref="T353:U353">_xlfn.TEXTSPLIT(S353," #")</x:f>
        <x:v>Ding Long</x:v>
      </x:c>
      <x:c r="U353" s="31" t="str">
        <x:v>13451892 4W</x:v>
      </x:c>
      <x:c r="V353" s="31" t="str">
        <x:f t="shared" si="94"/>
        <x:v>4W</x:v>
      </x:c>
      <x:c r="W353" s="31">
        <x:f t="shared" si="95"/>
        <x:v>13451892</x:v>
      </x:c>
      <x:c r="X353" s="31">
        <x:f t="shared" si="99"/>
        <x:v>0</x:v>
      </x:c>
      <x:c r="Y353" s="31"/>
      <x:c r="Z353" s="31"/>
      <x:c r="AA353" s="31"/>
      <x:c r="AB353" s="31"/>
      <x:c r="AC353" s="31" t="str">
        <x:f t="shared" si="89"/>
        <x:v>Ding</x:v>
      </x:c>
      <x:c r="AD353" s="31" t="str">
        <x:f t="shared" si="96"/>
        <x:v>D</x:v>
      </x:c>
      <x:c r="AE353" s="31" t="str">
        <x:f t="shared" si="90"/>
        <x:v>Long</x:v>
      </x:c>
      <x:c r="AF353" s="31" cm="1">
        <x:f t="array" ref="AF353">SUM(--(" "=MID(AE353,_xlfn.SEQUENCE(1,LEN(AE353)),1)))+2</x:f>
        <x:v>2</x:v>
      </x:c>
      <x:c r="AG353" s="31" cm="1">
        <x:f t="array" ref="AG353">SUM(--($AG$9=MID(AC353,_xlfn.SEQUENCE(1,LEN(AC353)),1)))</x:f>
        <x:v>0</x:v>
      </x:c>
      <x:c r="AH353" s="31"/>
      <x:c r="AI353" s="31"/>
      <x:c r="AJ353" s="31"/>
      <x:c r="AK353" s="31"/>
      <x:c r="AL353" s="31" t="b">
        <x:f t="shared" si="91"/>
        <x:v>0</x:v>
      </x:c>
      <x:c r="AM353" s="31" t="b">
        <x:f>_xlfn.XLOOKUP(G353,'Birthday Case Assumptions'!$I$6:$I$371,'Birthday Case Assumptions'!$J$6:$J$371)="Yes"</x:f>
        <x:v>0</x:v>
      </x:c>
      <x:c r="AN353" s="31" t="b">
        <x:f t="shared" si="97"/>
        <x:v>0</x:v>
      </x:c>
      <x:c r="AO353" s="31">
        <x:f t="shared" si="98"/>
        <x:v>0</x:v>
      </x:c>
      <x:c r="AP353" s="31"/>
      <x:c r="AQ353" s="31"/>
      <x:c r="AR353" s="31"/>
      <x:c r="AS353" s="31"/>
      <x:c r="AT353" s="31"/>
      <x:c r="AU353" s="21">
        <x:v>45634</x:v>
      </x:c>
      <x:c r="AV353" s="31" t="str">
        <x:v>No</x:v>
      </x:c>
      <x:c r="AW353" s="31" cm="1">
        <x:f t="array" ref="AW353">IFERROR(_xlfn.XLOOKUP(AU353,_xlfn.ANCHORARRAY($M$11),_xlfn.ANCHORARRAY($N$11)),0)</x:f>
        <x:v>2</x:v>
      </x:c>
      <x:c r="AX353" s="31"/>
      <x:c r="AY353" s="31"/>
      <x:c r="AZ353" s="31"/>
      <x:c r="BA353" s="31"/>
      <x:c r="BB353" s="31"/>
    </x:row>
    <x:row r="354" spans="2:54" x14ac:dyDescent="0.35">
      <x:c r="B354" s="21">
        <x:v>37718</x:v>
      </x:c>
      <x:c r="C354" s="31">
        <x:f t="shared" si="85"/>
        <x:v>7</x:v>
      </x:c>
      <x:c r="D354" s="31">
        <x:f t="shared" si="86"/>
        <x:v>4</x:v>
      </x:c>
      <x:c r="E354" s="31">
        <x:f t="shared" si="87"/>
        <x:v>2003</x:v>
      </x:c>
      <x:c r="F354" s="31">
        <x:f t="shared" si="88"/>
        <x:v>2</x:v>
      </x:c>
      <x:c r="G354" s="21">
        <x:f t="shared" si="92"/>
        <x:v>45389</x:v>
      </x:c>
      <x:c r="H354" s="32">
        <x:f t="shared" si="93"/>
        <x:v>7574</x:v>
      </x:c>
      <x:c r="L354" s="25"/>
      <x:c r="M354" s="21">
        <x:v>45640</x:v>
      </x:c>
      <x:c r="N354" s="31">
        <x:v>3</x:v>
      </x:c>
      <x:c r="O354" s="31"/>
      <x:c r="P354" s="21">
        <x:v>45635</x:v>
      </x:c>
      <x:c r="Q354" s="31">
        <x:v>339</x:v>
      </x:c>
      <x:c r="R354" s="31"/>
      <x:c r="S354" s="31" t="str">
        <x:v>Taha Salah #13451895 1R</x:v>
      </x:c>
      <x:c r="T354" s="31" t="str" cm="1">
        <x:f t="array" ref="T354:U354">_xlfn.TEXTSPLIT(S354," #")</x:f>
        <x:v>Taha Salah</x:v>
      </x:c>
      <x:c r="U354" s="31" t="str">
        <x:v>13451895 1R</x:v>
      </x:c>
      <x:c r="V354" s="31" t="str">
        <x:f t="shared" si="94"/>
        <x:v>1R</x:v>
      </x:c>
      <x:c r="W354" s="31">
        <x:f t="shared" si="95"/>
        <x:v>13451895</x:v>
      </x:c>
      <x:c r="X354" s="31">
        <x:f t="shared" si="99"/>
        <x:v>0</x:v>
      </x:c>
      <x:c r="Y354" s="31"/>
      <x:c r="Z354" s="31"/>
      <x:c r="AA354" s="31"/>
      <x:c r="AB354" s="31"/>
      <x:c r="AC354" s="31" t="str">
        <x:f t="shared" si="89"/>
        <x:v>Taha</x:v>
      </x:c>
      <x:c r="AD354" s="31" t="str">
        <x:f t="shared" si="96"/>
        <x:v>T</x:v>
      </x:c>
      <x:c r="AE354" s="31" t="str">
        <x:f t="shared" si="90"/>
        <x:v>Salah</x:v>
      </x:c>
      <x:c r="AF354" s="31" cm="1">
        <x:f t="array" ref="AF354">SUM(--(" "=MID(AE354,_xlfn.SEQUENCE(1,LEN(AE354)),1)))+2</x:f>
        <x:v>2</x:v>
      </x:c>
      <x:c r="AG354" s="31" cm="1">
        <x:f t="array" ref="AG354">SUM(--($AG$9=MID(AC354,_xlfn.SEQUENCE(1,LEN(AC354)),1)))</x:f>
        <x:v>2</x:v>
      </x:c>
      <x:c r="AH354" s="31"/>
      <x:c r="AI354" s="31"/>
      <x:c r="AJ354" s="31"/>
      <x:c r="AK354" s="31"/>
      <x:c r="AL354" s="31" t="b">
        <x:f t="shared" si="91"/>
        <x:v>0</x:v>
      </x:c>
      <x:c r="AM354" s="31" t="b">
        <x:f>_xlfn.XLOOKUP(G354,'Birthday Case Assumptions'!$I$6:$I$371,'Birthday Case Assumptions'!$J$6:$J$371)="Yes"</x:f>
        <x:v>0</x:v>
      </x:c>
      <x:c r="AN354" s="31" t="b">
        <x:f t="shared" si="97"/>
        <x:v>0</x:v>
      </x:c>
      <x:c r="AO354" s="31">
        <x:f t="shared" si="98"/>
        <x:v>0</x:v>
      </x:c>
      <x:c r="AP354" s="31"/>
      <x:c r="AQ354" s="31"/>
      <x:c r="AR354" s="31"/>
      <x:c r="AS354" s="31"/>
      <x:c r="AT354" s="31"/>
      <x:c r="AU354" s="21">
        <x:v>45635</x:v>
      </x:c>
      <x:c r="AV354" s="31" t="str">
        <x:v>Yes</x:v>
      </x:c>
      <x:c r="AW354" s="31" cm="1">
        <x:f t="array" ref="AW354">IFERROR(_xlfn.XLOOKUP(AU354,_xlfn.ANCHORARRAY($M$11),_xlfn.ANCHORARRAY($N$11)),0)</x:f>
        <x:v>5</x:v>
      </x:c>
      <x:c r="AX354" s="31"/>
      <x:c r="AY354" s="31"/>
      <x:c r="AZ354" s="31"/>
      <x:c r="BA354" s="31"/>
      <x:c r="BB354" s="31"/>
    </x:row>
    <x:row r="355" spans="2:54" x14ac:dyDescent="0.35">
      <x:c r="B355" s="21">
        <x:v>37267</x:v>
      </x:c>
      <x:c r="C355" s="31">
        <x:f t="shared" si="85"/>
        <x:v>11</x:v>
      </x:c>
      <x:c r="D355" s="31">
        <x:f t="shared" si="86"/>
        <x:v>1</x:v>
      </x:c>
      <x:c r="E355" s="31">
        <x:f t="shared" si="87"/>
        <x:v>2002</x:v>
      </x:c>
      <x:c r="F355" s="31">
        <x:f t="shared" si="88"/>
        <x:v>6</x:v>
      </x:c>
      <x:c r="G355" s="21">
        <x:f t="shared" si="92"/>
        <x:v>45302</x:v>
      </x:c>
      <x:c r="H355" s="32">
        <x:f t="shared" si="93"/>
        <x:v>8025</x:v>
      </x:c>
      <x:c r="L355" s="25"/>
      <x:c r="M355" s="21">
        <x:v>45641</x:v>
      </x:c>
      <x:c r="N355" s="31">
        <x:v>3</x:v>
      </x:c>
      <x:c r="O355" s="31"/>
      <x:c r="P355" s="21">
        <x:v>45636</x:v>
      </x:c>
      <x:c r="Q355" s="31">
        <x:v>340</x:v>
      </x:c>
      <x:c r="R355" s="31"/>
      <x:c r="S355" s="31" t="str">
        <x:v>Song Ling #13451898 1T</x:v>
      </x:c>
      <x:c r="T355" s="31" t="str" cm="1">
        <x:f t="array" ref="T355:U355">_xlfn.TEXTSPLIT(S355," #")</x:f>
        <x:v>Song Ling</x:v>
      </x:c>
      <x:c r="U355" s="31" t="str">
        <x:v>13451898 1T</x:v>
      </x:c>
      <x:c r="V355" s="31" t="str">
        <x:f t="shared" si="94"/>
        <x:v>1T</x:v>
      </x:c>
      <x:c r="W355" s="31">
        <x:f t="shared" si="95"/>
        <x:v>13451898</x:v>
      </x:c>
      <x:c r="X355" s="31">
        <x:f t="shared" si="99"/>
        <x:v>0</x:v>
      </x:c>
      <x:c r="Y355" s="31"/>
      <x:c r="Z355" s="31"/>
      <x:c r="AA355" s="31"/>
      <x:c r="AB355" s="31"/>
      <x:c r="AC355" s="31" t="str">
        <x:f t="shared" si="89"/>
        <x:v>Song</x:v>
      </x:c>
      <x:c r="AD355" s="31" t="str">
        <x:f t="shared" si="96"/>
        <x:v>S</x:v>
      </x:c>
      <x:c r="AE355" s="31" t="str">
        <x:f t="shared" si="90"/>
        <x:v>Ling</x:v>
      </x:c>
      <x:c r="AF355" s="31" cm="1">
        <x:f t="array" ref="AF355">SUM(--(" "=MID(AE355,_xlfn.SEQUENCE(1,LEN(AE355)),1)))+2</x:f>
        <x:v>2</x:v>
      </x:c>
      <x:c r="AG355" s="31" cm="1">
        <x:f t="array" ref="AG355">SUM(--($AG$9=MID(AC355,_xlfn.SEQUENCE(1,LEN(AC355)),1)))</x:f>
        <x:v>0</x:v>
      </x:c>
      <x:c r="AH355" s="31"/>
      <x:c r="AI355" s="31"/>
      <x:c r="AJ355" s="31"/>
      <x:c r="AK355" s="31"/>
      <x:c r="AL355" s="31" t="b">
        <x:f t="shared" si="91"/>
        <x:v>0</x:v>
      </x:c>
      <x:c r="AM355" s="31" t="b">
        <x:f>_xlfn.XLOOKUP(G355,'Birthday Case Assumptions'!$I$6:$I$371,'Birthday Case Assumptions'!$J$6:$J$371)="Yes"</x:f>
        <x:v>1</x:v>
      </x:c>
      <x:c r="AN355" s="31" t="b">
        <x:f t="shared" si="97"/>
        <x:v>0</x:v>
      </x:c>
      <x:c r="AO355" s="31">
        <x:f t="shared" si="98"/>
        <x:v>0</x:v>
      </x:c>
      <x:c r="AP355" s="31"/>
      <x:c r="AQ355" s="31"/>
      <x:c r="AR355" s="31"/>
      <x:c r="AS355" s="31"/>
      <x:c r="AT355" s="31"/>
      <x:c r="AU355" s="21">
        <x:v>45636</x:v>
      </x:c>
      <x:c r="AV355" s="31" t="str">
        <x:v>Yes</x:v>
      </x:c>
      <x:c r="AW355" s="31" cm="1">
        <x:f t="array" ref="AW355">IFERROR(_xlfn.XLOOKUP(AU355,_xlfn.ANCHORARRAY($M$11),_xlfn.ANCHORARRAY($N$11)),0)</x:f>
        <x:v>3</x:v>
      </x:c>
      <x:c r="AX355" s="31"/>
      <x:c r="AY355" s="31"/>
      <x:c r="AZ355" s="31"/>
      <x:c r="BA355" s="31"/>
      <x:c r="BB355" s="31"/>
    </x:row>
    <x:row r="356" spans="2:54" x14ac:dyDescent="0.35">
      <x:c r="B356" s="21">
        <x:v>38100</x:v>
      </x:c>
      <x:c r="C356" s="31">
        <x:f t="shared" si="85"/>
        <x:v>23</x:v>
      </x:c>
      <x:c r="D356" s="31">
        <x:f t="shared" si="86"/>
        <x:v>4</x:v>
      </x:c>
      <x:c r="E356" s="31">
        <x:f t="shared" si="87"/>
        <x:v>2004</x:v>
      </x:c>
      <x:c r="F356" s="31">
        <x:f t="shared" si="88"/>
        <x:v>6</x:v>
      </x:c>
      <x:c r="G356" s="21">
        <x:f t="shared" si="92"/>
        <x:v>45405</x:v>
      </x:c>
      <x:c r="H356" s="32">
        <x:f t="shared" si="93"/>
        <x:v>7192</x:v>
      </x:c>
      <x:c r="L356" s="25"/>
      <x:c r="M356" s="21">
        <x:v>45642</x:v>
      </x:c>
      <x:c r="N356" s="31">
        <x:v>4</x:v>
      </x:c>
      <x:c r="O356" s="31"/>
      <x:c r="P356" s="21">
        <x:v>45637</x:v>
      </x:c>
      <x:c r="Q356" s="31">
        <x:v>341</x:v>
      </x:c>
      <x:c r="R356" s="31"/>
      <x:c r="S356" s="31" t="str">
        <x:v>Wan Xiaoling #13451900 2W</x:v>
      </x:c>
      <x:c r="T356" s="31" t="str" cm="1">
        <x:f t="array" ref="T356:U356">_xlfn.TEXTSPLIT(S356," #")</x:f>
        <x:v>Wan Xiaoling</x:v>
      </x:c>
      <x:c r="U356" s="31" t="str">
        <x:v>13451900 2W</x:v>
      </x:c>
      <x:c r="V356" s="31" t="str">
        <x:f t="shared" si="94"/>
        <x:v>2W</x:v>
      </x:c>
      <x:c r="W356" s="31">
        <x:f t="shared" si="95"/>
        <x:v>13451900</x:v>
      </x:c>
      <x:c r="X356" s="31">
        <x:f t="shared" si="99"/>
        <x:v>0</x:v>
      </x:c>
      <x:c r="Y356" s="31"/>
      <x:c r="Z356" s="31"/>
      <x:c r="AA356" s="31"/>
      <x:c r="AB356" s="31"/>
      <x:c r="AC356" s="31" t="str">
        <x:f t="shared" si="89"/>
        <x:v>Wan</x:v>
      </x:c>
      <x:c r="AD356" s="31" t="str">
        <x:f t="shared" si="96"/>
        <x:v>W</x:v>
      </x:c>
      <x:c r="AE356" s="31" t="str">
        <x:f t="shared" si="90"/>
        <x:v>Xiaoling</x:v>
      </x:c>
      <x:c r="AF356" s="31" cm="1">
        <x:f t="array" ref="AF356">SUM(--(" "=MID(AE356,_xlfn.SEQUENCE(1,LEN(AE356)),1)))+2</x:f>
        <x:v>2</x:v>
      </x:c>
      <x:c r="AG356" s="31" cm="1">
        <x:f t="array" ref="AG356">SUM(--($AG$9=MID(AC356,_xlfn.SEQUENCE(1,LEN(AC356)),1)))</x:f>
        <x:v>1</x:v>
      </x:c>
      <x:c r="AH356" s="31"/>
      <x:c r="AI356" s="31"/>
      <x:c r="AJ356" s="31"/>
      <x:c r="AK356" s="31"/>
      <x:c r="AL356" s="31" t="b">
        <x:f t="shared" si="91"/>
        <x:v>0</x:v>
      </x:c>
      <x:c r="AM356" s="31" t="b">
        <x:f>_xlfn.XLOOKUP(G356,'Birthday Case Assumptions'!$I$6:$I$371,'Birthday Case Assumptions'!$J$6:$J$371)="Yes"</x:f>
        <x:v>1</x:v>
      </x:c>
      <x:c r="AN356" s="31" t="b">
        <x:f t="shared" si="97"/>
        <x:v>0</x:v>
      </x:c>
      <x:c r="AO356" s="31">
        <x:f t="shared" si="98"/>
        <x:v>0</x:v>
      </x:c>
      <x:c r="AP356" s="31"/>
      <x:c r="AQ356" s="31"/>
      <x:c r="AR356" s="31"/>
      <x:c r="AS356" s="31"/>
      <x:c r="AT356" s="31"/>
      <x:c r="AU356" s="21">
        <x:v>45637</x:v>
      </x:c>
      <x:c r="AV356" s="31" t="str">
        <x:v>Yes</x:v>
      </x:c>
      <x:c r="AW356" s="31" cm="1">
        <x:f t="array" ref="AW356">IFERROR(_xlfn.XLOOKUP(AU356,_xlfn.ANCHORARRAY($M$11),_xlfn.ANCHORARRAY($N$11)),0)</x:f>
        <x:v>6</x:v>
      </x:c>
      <x:c r="AX356" s="31"/>
      <x:c r="AY356" s="31"/>
      <x:c r="AZ356" s="31"/>
      <x:c r="BA356" s="31"/>
      <x:c r="BB356" s="31"/>
    </x:row>
    <x:row r="357" spans="2:54" x14ac:dyDescent="0.35">
      <x:c r="B357" s="21">
        <x:v>38245</x:v>
      </x:c>
      <x:c r="C357" s="31">
        <x:f t="shared" si="85"/>
        <x:v>15</x:v>
      </x:c>
      <x:c r="D357" s="31">
        <x:f t="shared" si="86"/>
        <x:v>9</x:v>
      </x:c>
      <x:c r="E357" s="31">
        <x:f t="shared" si="87"/>
        <x:v>2004</x:v>
      </x:c>
      <x:c r="F357" s="31">
        <x:f t="shared" si="88"/>
        <x:v>4</x:v>
      </x:c>
      <x:c r="G357" s="21">
        <x:f t="shared" si="92"/>
        <x:v>45550</x:v>
      </x:c>
      <x:c r="H357" s="32">
        <x:f t="shared" si="93"/>
        <x:v>7047</x:v>
      </x:c>
      <x:c r="L357" s="25"/>
      <x:c r="M357" s="21">
        <x:v>45643</x:v>
      </x:c>
      <x:c r="N357" s="31">
        <x:v>2</x:v>
      </x:c>
      <x:c r="O357" s="31"/>
      <x:c r="P357" s="21">
        <x:v>45638</x:v>
      </x:c>
      <x:c r="Q357" s="31">
        <x:v>342</x:v>
      </x:c>
      <x:c r="R357" s="31"/>
      <x:c r="S357" s="31" t="str">
        <x:v>Salwa Mahmood #13451902 1W</x:v>
      </x:c>
      <x:c r="T357" s="31" t="str" cm="1">
        <x:f t="array" ref="T357:U357">_xlfn.TEXTSPLIT(S357," #")</x:f>
        <x:v>Salwa Mahmood</x:v>
      </x:c>
      <x:c r="U357" s="31" t="str">
        <x:v>13451902 1W</x:v>
      </x:c>
      <x:c r="V357" s="31" t="str">
        <x:f t="shared" si="94"/>
        <x:v>1W</x:v>
      </x:c>
      <x:c r="W357" s="31">
        <x:f t="shared" si="95"/>
        <x:v>13451902</x:v>
      </x:c>
      <x:c r="X357" s="31">
        <x:f t="shared" si="99"/>
        <x:v>0</x:v>
      </x:c>
      <x:c r="Y357" s="31"/>
      <x:c r="Z357" s="31"/>
      <x:c r="AA357" s="31"/>
      <x:c r="AB357" s="31"/>
      <x:c r="AC357" s="31" t="str">
        <x:f t="shared" si="89"/>
        <x:v>Salwa</x:v>
      </x:c>
      <x:c r="AD357" s="31" t="str">
        <x:f t="shared" si="96"/>
        <x:v>S</x:v>
      </x:c>
      <x:c r="AE357" s="31" t="str">
        <x:f t="shared" si="90"/>
        <x:v>Mahmood</x:v>
      </x:c>
      <x:c r="AF357" s="31" cm="1">
        <x:f t="array" ref="AF357">SUM(--(" "=MID(AE357,_xlfn.SEQUENCE(1,LEN(AE357)),1)))+2</x:f>
        <x:v>2</x:v>
      </x:c>
      <x:c r="AG357" s="31" cm="1">
        <x:f t="array" ref="AG357">SUM(--($AG$9=MID(AC357,_xlfn.SEQUENCE(1,LEN(AC357)),1)))</x:f>
        <x:v>2</x:v>
      </x:c>
      <x:c r="AH357" s="31"/>
      <x:c r="AI357" s="31"/>
      <x:c r="AJ357" s="31"/>
      <x:c r="AK357" s="31"/>
      <x:c r="AL357" s="31" t="b">
        <x:f t="shared" si="91"/>
        <x:v>0</x:v>
      </x:c>
      <x:c r="AM357" s="31" t="b">
        <x:f>_xlfn.XLOOKUP(G357,'Birthday Case Assumptions'!$I$6:$I$371,'Birthday Case Assumptions'!$J$6:$J$371)="Yes"</x:f>
        <x:v>0</x:v>
      </x:c>
      <x:c r="AN357" s="31" t="b">
        <x:f t="shared" si="97"/>
        <x:v>0</x:v>
      </x:c>
      <x:c r="AO357" s="31">
        <x:f t="shared" si="98"/>
        <x:v>0</x:v>
      </x:c>
      <x:c r="AP357" s="31"/>
      <x:c r="AQ357" s="31"/>
      <x:c r="AR357" s="31"/>
      <x:c r="AS357" s="31"/>
      <x:c r="AT357" s="31"/>
      <x:c r="AU357" s="21">
        <x:v>45638</x:v>
      </x:c>
      <x:c r="AV357" s="31" t="str">
        <x:v>Yes</x:v>
      </x:c>
      <x:c r="AW357" s="31" cm="1">
        <x:f t="array" ref="AW357">IFERROR(_xlfn.XLOOKUP(AU357,_xlfn.ANCHORARRAY($M$11),_xlfn.ANCHORARRAY($N$11)),0)</x:f>
        <x:v>6</x:v>
      </x:c>
      <x:c r="AX357" s="31"/>
      <x:c r="AY357" s="31"/>
      <x:c r="AZ357" s="31"/>
      <x:c r="BA357" s="31"/>
      <x:c r="BB357" s="31"/>
    </x:row>
    <x:row r="358" spans="2:54" x14ac:dyDescent="0.35">
      <x:c r="B358" s="21">
        <x:v>37201</x:v>
      </x:c>
      <x:c r="C358" s="31">
        <x:f t="shared" si="85"/>
        <x:v>6</x:v>
      </x:c>
      <x:c r="D358" s="31">
        <x:f t="shared" si="86"/>
        <x:v>11</x:v>
      </x:c>
      <x:c r="E358" s="31">
        <x:f t="shared" si="87"/>
        <x:v>2001</x:v>
      </x:c>
      <x:c r="F358" s="31">
        <x:f t="shared" si="88"/>
        <x:v>3</x:v>
      </x:c>
      <x:c r="G358" s="21">
        <x:f t="shared" si="92"/>
        <x:v>45602</x:v>
      </x:c>
      <x:c r="H358" s="32">
        <x:f t="shared" si="93"/>
        <x:v>8091</x:v>
      </x:c>
      <x:c r="L358" s="25"/>
      <x:c r="M358" s="21">
        <x:v>45644</x:v>
      </x:c>
      <x:c r="N358" s="31">
        <x:v>5</x:v>
      </x:c>
      <x:c r="O358" s="31"/>
      <x:c r="P358" s="21">
        <x:v>45639</x:v>
      </x:c>
      <x:c r="Q358" s="31">
        <x:v>343</x:v>
      </x:c>
      <x:c r="R358" s="31"/>
      <x:c r="S358" s="31" t="str">
        <x:v>Sulaiman Hashim #13451904 1T</x:v>
      </x:c>
      <x:c r="T358" s="31" t="str" cm="1">
        <x:f t="array" ref="T358:U358">_xlfn.TEXTSPLIT(S358," #")</x:f>
        <x:v>Sulaiman Hashim</x:v>
      </x:c>
      <x:c r="U358" s="31" t="str">
        <x:v>13451904 1T</x:v>
      </x:c>
      <x:c r="V358" s="31" t="str">
        <x:f t="shared" si="94"/>
        <x:v>1T</x:v>
      </x:c>
      <x:c r="W358" s="31">
        <x:f t="shared" si="95"/>
        <x:v>13451904</x:v>
      </x:c>
      <x:c r="X358" s="31">
        <x:f t="shared" si="99"/>
        <x:v>0</x:v>
      </x:c>
      <x:c r="Y358" s="31"/>
      <x:c r="Z358" s="31"/>
      <x:c r="AA358" s="31"/>
      <x:c r="AB358" s="31"/>
      <x:c r="AC358" s="31" t="str">
        <x:f t="shared" si="89"/>
        <x:v>Sulaiman</x:v>
      </x:c>
      <x:c r="AD358" s="31" t="str">
        <x:f t="shared" si="96"/>
        <x:v>S</x:v>
      </x:c>
      <x:c r="AE358" s="31" t="str">
        <x:f t="shared" si="90"/>
        <x:v>Hashim</x:v>
      </x:c>
      <x:c r="AF358" s="31" cm="1">
        <x:f t="array" ref="AF358">SUM(--(" "=MID(AE358,_xlfn.SEQUENCE(1,LEN(AE358)),1)))+2</x:f>
        <x:v>2</x:v>
      </x:c>
      <x:c r="AG358" s="31" cm="1">
        <x:f t="array" ref="AG358">SUM(--($AG$9=MID(AC358,_xlfn.SEQUENCE(1,LEN(AC358)),1)))</x:f>
        <x:v>2</x:v>
      </x:c>
      <x:c r="AH358" s="31"/>
      <x:c r="AI358" s="31"/>
      <x:c r="AJ358" s="31"/>
      <x:c r="AK358" s="31"/>
      <x:c r="AL358" s="31" t="b">
        <x:f t="shared" si="91"/>
        <x:v>0</x:v>
      </x:c>
      <x:c r="AM358" s="31" t="b">
        <x:f>_xlfn.XLOOKUP(G358,'Birthday Case Assumptions'!$I$6:$I$371,'Birthday Case Assumptions'!$J$6:$J$371)="Yes"</x:f>
        <x:v>1</x:v>
      </x:c>
      <x:c r="AN358" s="31" t="b">
        <x:f t="shared" si="97"/>
        <x:v>0</x:v>
      </x:c>
      <x:c r="AO358" s="31">
        <x:f t="shared" si="98"/>
        <x:v>0</x:v>
      </x:c>
      <x:c r="AP358" s="31"/>
      <x:c r="AQ358" s="31"/>
      <x:c r="AR358" s="31"/>
      <x:c r="AS358" s="31"/>
      <x:c r="AT358" s="31"/>
      <x:c r="AU358" s="21">
        <x:v>45639</x:v>
      </x:c>
      <x:c r="AV358" s="31" t="str">
        <x:v>Yes</x:v>
      </x:c>
      <x:c r="AW358" s="31" cm="1">
        <x:f t="array" ref="AW358">IFERROR(_xlfn.XLOOKUP(AU358,_xlfn.ANCHORARRAY($M$11),_xlfn.ANCHORARRAY($N$11)),0)</x:f>
        <x:v>3</x:v>
      </x:c>
      <x:c r="AX358" s="31"/>
      <x:c r="AY358" s="31"/>
      <x:c r="AZ358" s="31"/>
      <x:c r="BA358" s="31"/>
      <x:c r="BB358" s="31"/>
    </x:row>
    <x:row r="359" spans="2:54" x14ac:dyDescent="0.35">
      <x:c r="B359" s="21">
        <x:v>37338</x:v>
      </x:c>
      <x:c r="C359" s="31">
        <x:f t="shared" si="85"/>
        <x:v>23</x:v>
      </x:c>
      <x:c r="D359" s="31">
        <x:f t="shared" si="86"/>
        <x:v>3</x:v>
      </x:c>
      <x:c r="E359" s="31">
        <x:f t="shared" si="87"/>
        <x:v>2002</x:v>
      </x:c>
      <x:c r="F359" s="31">
        <x:f t="shared" si="88"/>
        <x:v>7</x:v>
      </x:c>
      <x:c r="G359" s="21">
        <x:f t="shared" si="92"/>
        <x:v>45374</x:v>
      </x:c>
      <x:c r="H359" s="32">
        <x:f t="shared" si="93"/>
        <x:v>7954</x:v>
      </x:c>
      <x:c r="L359" s="25"/>
      <x:c r="M359" s="21">
        <x:v>45645</x:v>
      </x:c>
      <x:c r="N359" s="31">
        <x:v>6</x:v>
      </x:c>
      <x:c r="O359" s="31"/>
      <x:c r="P359" s="21">
        <x:v>45640</x:v>
      </x:c>
      <x:c r="Q359" s="31">
        <x:v>344</x:v>
      </x:c>
      <x:c r="R359" s="31"/>
      <x:c r="S359" s="31" t="str">
        <x:v>Noha Ramy Amer #13451905 3W</x:v>
      </x:c>
      <x:c r="T359" s="31" t="str" cm="1">
        <x:f t="array" ref="T359:U359">_xlfn.TEXTSPLIT(S359," #")</x:f>
        <x:v>Noha Ramy Amer</x:v>
      </x:c>
      <x:c r="U359" s="31" t="str">
        <x:v>13451905 3W</x:v>
      </x:c>
      <x:c r="V359" s="31" t="str">
        <x:f t="shared" si="94"/>
        <x:v>3W</x:v>
      </x:c>
      <x:c r="W359" s="31">
        <x:f t="shared" si="95"/>
        <x:v>13451905</x:v>
      </x:c>
      <x:c r="X359" s="31">
        <x:f t="shared" si="99"/>
        <x:v>1</x:v>
      </x:c>
      <x:c r="Y359" s="31"/>
      <x:c r="Z359" s="31"/>
      <x:c r="AA359" s="31"/>
      <x:c r="AB359" s="31"/>
      <x:c r="AC359" s="31" t="str">
        <x:f t="shared" si="89"/>
        <x:v>Noha</x:v>
      </x:c>
      <x:c r="AD359" s="31" t="str">
        <x:f t="shared" si="96"/>
        <x:v>N</x:v>
      </x:c>
      <x:c r="AE359" s="31" t="str">
        <x:f t="shared" si="90"/>
        <x:v>Ramy Amer</x:v>
      </x:c>
      <x:c r="AF359" s="31" cm="1">
        <x:f t="array" ref="AF359">SUM(--(" "=MID(AE359,_xlfn.SEQUENCE(1,LEN(AE359)),1)))+2</x:f>
        <x:v>3</x:v>
      </x:c>
      <x:c r="AG359" s="31" cm="1">
        <x:f t="array" ref="AG359">SUM(--($AG$9=MID(AC359,_xlfn.SEQUENCE(1,LEN(AC359)),1)))</x:f>
        <x:v>1</x:v>
      </x:c>
      <x:c r="AH359" s="31"/>
      <x:c r="AI359" s="31"/>
      <x:c r="AJ359" s="31"/>
      <x:c r="AK359" s="31"/>
      <x:c r="AL359" s="31" t="b">
        <x:f t="shared" si="91"/>
        <x:v>0</x:v>
      </x:c>
      <x:c r="AM359" s="31" t="b">
        <x:f>_xlfn.XLOOKUP(G359,'Birthday Case Assumptions'!$I$6:$I$371,'Birthday Case Assumptions'!$J$6:$J$371)="Yes"</x:f>
        <x:v>0</x:v>
      </x:c>
      <x:c r="AN359" s="31" t="b">
        <x:f t="shared" si="97"/>
        <x:v>0</x:v>
      </x:c>
      <x:c r="AO359" s="31">
        <x:f t="shared" si="98"/>
        <x:v>0</x:v>
      </x:c>
      <x:c r="AP359" s="31"/>
      <x:c r="AQ359" s="31"/>
      <x:c r="AR359" s="31"/>
      <x:c r="AS359" s="31"/>
      <x:c r="AT359" s="31"/>
      <x:c r="AU359" s="21">
        <x:v>45640</x:v>
      </x:c>
      <x:c r="AV359" s="31" t="str">
        <x:v>No</x:v>
      </x:c>
      <x:c r="AW359" s="31" cm="1">
        <x:f t="array" ref="AW359">IFERROR(_xlfn.XLOOKUP(AU359,_xlfn.ANCHORARRAY($M$11),_xlfn.ANCHORARRAY($N$11)),0)</x:f>
        <x:v>3</x:v>
      </x:c>
      <x:c r="AX359" s="31"/>
      <x:c r="AY359" s="31"/>
      <x:c r="AZ359" s="31"/>
      <x:c r="BA359" s="31"/>
      <x:c r="BB359" s="31"/>
    </x:row>
    <x:row r="360" spans="2:54" x14ac:dyDescent="0.35">
      <x:c r="B360" s="21">
        <x:v>37653</x:v>
      </x:c>
      <x:c r="C360" s="31">
        <x:f t="shared" si="85"/>
        <x:v>1</x:v>
      </x:c>
      <x:c r="D360" s="31">
        <x:f t="shared" si="86"/>
        <x:v>2</x:v>
      </x:c>
      <x:c r="E360" s="31">
        <x:f t="shared" si="87"/>
        <x:v>2003</x:v>
      </x:c>
      <x:c r="F360" s="31">
        <x:f t="shared" si="88"/>
        <x:v>7</x:v>
      </x:c>
      <x:c r="G360" s="21">
        <x:f t="shared" si="92"/>
        <x:v>45323</x:v>
      </x:c>
      <x:c r="H360" s="32">
        <x:f t="shared" si="93"/>
        <x:v>7639</x:v>
      </x:c>
      <x:c r="L360" s="25"/>
      <x:c r="M360" s="21">
        <x:v>45646</x:v>
      </x:c>
      <x:c r="N360" s="31">
        <x:v>4</x:v>
      </x:c>
      <x:c r="O360" s="31"/>
      <x:c r="P360" s="21">
        <x:v>45641</x:v>
      </x:c>
      <x:c r="Q360" s="31">
        <x:v>345</x:v>
      </x:c>
      <x:c r="R360" s="31"/>
      <x:c r="S360" s="31" t="str">
        <x:v>Yin Wei #13451907 3W</x:v>
      </x:c>
      <x:c r="T360" s="31" t="str" cm="1">
        <x:f t="array" ref="T360:U360">_xlfn.TEXTSPLIT(S360," #")</x:f>
        <x:v>Yin Wei</x:v>
      </x:c>
      <x:c r="U360" s="31" t="str">
        <x:v>13451907 3W</x:v>
      </x:c>
      <x:c r="V360" s="31" t="str">
        <x:f t="shared" si="94"/>
        <x:v>3W</x:v>
      </x:c>
      <x:c r="W360" s="31">
        <x:f t="shared" si="95"/>
        <x:v>13451907</x:v>
      </x:c>
      <x:c r="X360" s="31">
        <x:f t="shared" si="99"/>
        <x:v>0</x:v>
      </x:c>
      <x:c r="Y360" s="31"/>
      <x:c r="Z360" s="31"/>
      <x:c r="AA360" s="31"/>
      <x:c r="AB360" s="31"/>
      <x:c r="AC360" s="31" t="str">
        <x:f t="shared" si="89"/>
        <x:v>Yin</x:v>
      </x:c>
      <x:c r="AD360" s="31" t="str">
        <x:f t="shared" si="96"/>
        <x:v>Y</x:v>
      </x:c>
      <x:c r="AE360" s="31" t="str">
        <x:f t="shared" si="90"/>
        <x:v>Wei</x:v>
      </x:c>
      <x:c r="AF360" s="31" cm="1">
        <x:f t="array" ref="AF360">SUM(--(" "=MID(AE360,_xlfn.SEQUENCE(1,LEN(AE360)),1)))+2</x:f>
        <x:v>2</x:v>
      </x:c>
      <x:c r="AG360" s="31" cm="1">
        <x:f t="array" ref="AG360">SUM(--($AG$9=MID(AC360,_xlfn.SEQUENCE(1,LEN(AC360)),1)))</x:f>
        <x:v>0</x:v>
      </x:c>
      <x:c r="AH360" s="31"/>
      <x:c r="AI360" s="31"/>
      <x:c r="AJ360" s="31"/>
      <x:c r="AK360" s="31"/>
      <x:c r="AL360" s="31" t="b">
        <x:f t="shared" si="91"/>
        <x:v>0</x:v>
      </x:c>
      <x:c r="AM360" s="31" t="b">
        <x:f>_xlfn.XLOOKUP(G360,'Birthday Case Assumptions'!$I$6:$I$371,'Birthday Case Assumptions'!$J$6:$J$371)="Yes"</x:f>
        <x:v>1</x:v>
      </x:c>
      <x:c r="AN360" s="31" t="b">
        <x:f t="shared" si="97"/>
        <x:v>0</x:v>
      </x:c>
      <x:c r="AO360" s="31">
        <x:f t="shared" si="98"/>
        <x:v>0</x:v>
      </x:c>
      <x:c r="AP360" s="31"/>
      <x:c r="AQ360" s="31"/>
      <x:c r="AR360" s="31"/>
      <x:c r="AS360" s="31"/>
      <x:c r="AT360" s="31"/>
      <x:c r="AU360" s="21">
        <x:v>45641</x:v>
      </x:c>
      <x:c r="AV360" s="31" t="str">
        <x:v>No</x:v>
      </x:c>
      <x:c r="AW360" s="31" cm="1">
        <x:f t="array" ref="AW360">IFERROR(_xlfn.XLOOKUP(AU360,_xlfn.ANCHORARRAY($M$11),_xlfn.ANCHORARRAY($N$11)),0)</x:f>
        <x:v>3</x:v>
      </x:c>
      <x:c r="AX360" s="31"/>
      <x:c r="AY360" s="31"/>
      <x:c r="AZ360" s="31"/>
      <x:c r="BA360" s="31"/>
      <x:c r="BB360" s="31"/>
    </x:row>
    <x:row r="361" spans="2:54" x14ac:dyDescent="0.35">
      <x:c r="B361" s="21">
        <x:v>37121</x:v>
      </x:c>
      <x:c r="C361" s="31">
        <x:f t="shared" si="85"/>
        <x:v>18</x:v>
      </x:c>
      <x:c r="D361" s="31">
        <x:f t="shared" si="86"/>
        <x:v>8</x:v>
      </x:c>
      <x:c r="E361" s="31">
        <x:f t="shared" si="87"/>
        <x:v>2001</x:v>
      </x:c>
      <x:c r="F361" s="31">
        <x:f t="shared" si="88"/>
        <x:v>7</x:v>
      </x:c>
      <x:c r="G361" s="21">
        <x:f t="shared" si="92"/>
        <x:v>45522</x:v>
      </x:c>
      <x:c r="H361" s="32">
        <x:f t="shared" si="93"/>
        <x:v>8171</x:v>
      </x:c>
      <x:c r="L361" s="25"/>
      <x:c r="M361" s="21">
        <x:v>45647</x:v>
      </x:c>
      <x:c r="N361" s="31">
        <x:v>6</x:v>
      </x:c>
      <x:c r="O361" s="31"/>
      <x:c r="P361" s="21">
        <x:v>45642</x:v>
      </x:c>
      <x:c r="Q361" s="31">
        <x:v>346</x:v>
      </x:c>
      <x:c r="R361" s="31"/>
      <x:c r="S361" s="31" t="str">
        <x:v>Qiu Ning #13451910 3M</x:v>
      </x:c>
      <x:c r="T361" s="31" t="str" cm="1">
        <x:f t="array" ref="T361:U361">_xlfn.TEXTSPLIT(S361," #")</x:f>
        <x:v>Qiu Ning</x:v>
      </x:c>
      <x:c r="U361" s="31" t="str">
        <x:v>13451910 3M</x:v>
      </x:c>
      <x:c r="V361" s="31" t="str">
        <x:f t="shared" si="94"/>
        <x:v>3M</x:v>
      </x:c>
      <x:c r="W361" s="31">
        <x:f t="shared" si="95"/>
        <x:v>13451910</x:v>
      </x:c>
      <x:c r="X361" s="31">
        <x:f t="shared" si="99"/>
        <x:v>0</x:v>
      </x:c>
      <x:c r="Y361" s="31"/>
      <x:c r="Z361" s="31"/>
      <x:c r="AA361" s="31"/>
      <x:c r="AB361" s="31"/>
      <x:c r="AC361" s="31" t="str">
        <x:f t="shared" si="89"/>
        <x:v>Qiu</x:v>
      </x:c>
      <x:c r="AD361" s="31" t="str">
        <x:f t="shared" si="96"/>
        <x:v>Q</x:v>
      </x:c>
      <x:c r="AE361" s="31" t="str">
        <x:f t="shared" si="90"/>
        <x:v>Ning</x:v>
      </x:c>
      <x:c r="AF361" s="31" cm="1">
        <x:f t="array" ref="AF361">SUM(--(" "=MID(AE361,_xlfn.SEQUENCE(1,LEN(AE361)),1)))+2</x:f>
        <x:v>2</x:v>
      </x:c>
      <x:c r="AG361" s="31" cm="1">
        <x:f t="array" ref="AG361">SUM(--($AG$9=MID(AC361,_xlfn.SEQUENCE(1,LEN(AC361)),1)))</x:f>
        <x:v>0</x:v>
      </x:c>
      <x:c r="AH361" s="31"/>
      <x:c r="AI361" s="31"/>
      <x:c r="AJ361" s="31"/>
      <x:c r="AK361" s="31"/>
      <x:c r="AL361" s="31" t="b">
        <x:f t="shared" si="91"/>
        <x:v>0</x:v>
      </x:c>
      <x:c r="AM361" s="31" t="b">
        <x:f>_xlfn.XLOOKUP(G361,'Birthday Case Assumptions'!$I$6:$I$371,'Birthday Case Assumptions'!$J$6:$J$371)="Yes"</x:f>
        <x:v>0</x:v>
      </x:c>
      <x:c r="AN361" s="31" t="b">
        <x:f t="shared" si="97"/>
        <x:v>0</x:v>
      </x:c>
      <x:c r="AO361" s="31">
        <x:f t="shared" si="98"/>
        <x:v>0</x:v>
      </x:c>
      <x:c r="AP361" s="31"/>
      <x:c r="AQ361" s="31"/>
      <x:c r="AR361" s="31"/>
      <x:c r="AS361" s="31"/>
      <x:c r="AT361" s="31"/>
      <x:c r="AU361" s="21">
        <x:v>45642</x:v>
      </x:c>
      <x:c r="AV361" s="31" t="str">
        <x:v>No</x:v>
      </x:c>
      <x:c r="AW361" s="31" cm="1">
        <x:f t="array" ref="AW361">IFERROR(_xlfn.XLOOKUP(AU361,_xlfn.ANCHORARRAY($M$11),_xlfn.ANCHORARRAY($N$11)),0)</x:f>
        <x:v>4</x:v>
      </x:c>
      <x:c r="AX361" s="31"/>
      <x:c r="AY361" s="31"/>
      <x:c r="AZ361" s="31"/>
      <x:c r="BA361" s="31"/>
      <x:c r="BB361" s="31"/>
    </x:row>
    <x:row r="362" spans="2:54" x14ac:dyDescent="0.35">
      <x:c r="B362" s="21">
        <x:v>37558</x:v>
      </x:c>
      <x:c r="C362" s="31">
        <x:f t="shared" si="85"/>
        <x:v>29</x:v>
      </x:c>
      <x:c r="D362" s="31">
        <x:f t="shared" si="86"/>
        <x:v>10</x:v>
      </x:c>
      <x:c r="E362" s="31">
        <x:f t="shared" si="87"/>
        <x:v>2002</x:v>
      </x:c>
      <x:c r="F362" s="31">
        <x:f t="shared" si="88"/>
        <x:v>3</x:v>
      </x:c>
      <x:c r="G362" s="21">
        <x:f t="shared" si="92"/>
        <x:v>45594</x:v>
      </x:c>
      <x:c r="H362" s="32">
        <x:f t="shared" si="93"/>
        <x:v>7734</x:v>
      </x:c>
      <x:c r="L362" s="25"/>
      <x:c r="M362" s="21">
        <x:v>45648</x:v>
      </x:c>
      <x:c r="N362" s="31">
        <x:v>4</x:v>
      </x:c>
      <x:c r="O362" s="31"/>
      <x:c r="P362" s="21">
        <x:v>45643</x:v>
      </x:c>
      <x:c r="Q362" s="31">
        <x:v>347</x:v>
      </x:c>
      <x:c r="R362" s="31"/>
      <x:c r="S362" s="31" t="str">
        <x:v>Wang Ming #13451912 1T</x:v>
      </x:c>
      <x:c r="T362" s="31" t="str" cm="1">
        <x:f t="array" ref="T362:U362">_xlfn.TEXTSPLIT(S362," #")</x:f>
        <x:v>Wang Ming</x:v>
      </x:c>
      <x:c r="U362" s="31" t="str">
        <x:v>13451912 1T</x:v>
      </x:c>
      <x:c r="V362" s="31" t="str">
        <x:f t="shared" si="94"/>
        <x:v>1T</x:v>
      </x:c>
      <x:c r="W362" s="31">
        <x:f t="shared" si="95"/>
        <x:v>13451912</x:v>
      </x:c>
      <x:c r="X362" s="31">
        <x:f t="shared" si="99"/>
        <x:v>0</x:v>
      </x:c>
      <x:c r="Y362" s="31"/>
      <x:c r="Z362" s="31"/>
      <x:c r="AA362" s="31"/>
      <x:c r="AB362" s="31"/>
      <x:c r="AC362" s="31" t="str">
        <x:f t="shared" si="89"/>
        <x:v>Wang</x:v>
      </x:c>
      <x:c r="AD362" s="31" t="str">
        <x:f t="shared" si="96"/>
        <x:v>W</x:v>
      </x:c>
      <x:c r="AE362" s="31" t="str">
        <x:f t="shared" si="90"/>
        <x:v>Ming</x:v>
      </x:c>
      <x:c r="AF362" s="31" cm="1">
        <x:f t="array" ref="AF362">SUM(--(" "=MID(AE362,_xlfn.SEQUENCE(1,LEN(AE362)),1)))+2</x:f>
        <x:v>2</x:v>
      </x:c>
      <x:c r="AG362" s="31" cm="1">
        <x:f t="array" ref="AG362">SUM(--($AG$9=MID(AC362,_xlfn.SEQUENCE(1,LEN(AC362)),1)))</x:f>
        <x:v>1</x:v>
      </x:c>
      <x:c r="AH362" s="31"/>
      <x:c r="AI362" s="31"/>
      <x:c r="AJ362" s="31"/>
      <x:c r="AK362" s="31"/>
      <x:c r="AL362" s="31" t="b">
        <x:f t="shared" si="91"/>
        <x:v>0</x:v>
      </x:c>
      <x:c r="AM362" s="31" t="b">
        <x:f>_xlfn.XLOOKUP(G362,'Birthday Case Assumptions'!$I$6:$I$371,'Birthday Case Assumptions'!$J$6:$J$371)="Yes"</x:f>
        <x:v>1</x:v>
      </x:c>
      <x:c r="AN362" s="31" t="b">
        <x:f t="shared" si="97"/>
        <x:v>0</x:v>
      </x:c>
      <x:c r="AO362" s="31">
        <x:f t="shared" si="98"/>
        <x:v>0</x:v>
      </x:c>
      <x:c r="AP362" s="31"/>
      <x:c r="AQ362" s="31"/>
      <x:c r="AR362" s="31"/>
      <x:c r="AS362" s="31"/>
      <x:c r="AT362" s="31"/>
      <x:c r="AU362" s="21">
        <x:v>45643</x:v>
      </x:c>
      <x:c r="AV362" s="31" t="str">
        <x:v>No</x:v>
      </x:c>
      <x:c r="AW362" s="31" cm="1">
        <x:f t="array" ref="AW362">IFERROR(_xlfn.XLOOKUP(AU362,_xlfn.ANCHORARRAY($M$11),_xlfn.ANCHORARRAY($N$11)),0)</x:f>
        <x:v>2</x:v>
      </x:c>
      <x:c r="AX362" s="31"/>
      <x:c r="AY362" s="31"/>
      <x:c r="AZ362" s="31"/>
      <x:c r="BA362" s="31"/>
      <x:c r="BB362" s="31"/>
    </x:row>
    <x:row r="363" spans="2:54" x14ac:dyDescent="0.35">
      <x:c r="B363" s="21">
        <x:v>37401</x:v>
      </x:c>
      <x:c r="C363" s="31">
        <x:f t="shared" si="85"/>
        <x:v>25</x:v>
      </x:c>
      <x:c r="D363" s="31">
        <x:f t="shared" si="86"/>
        <x:v>5</x:v>
      </x:c>
      <x:c r="E363" s="31">
        <x:f t="shared" si="87"/>
        <x:v>2002</x:v>
      </x:c>
      <x:c r="F363" s="31">
        <x:f t="shared" si="88"/>
        <x:v>7</x:v>
      </x:c>
      <x:c r="G363" s="21">
        <x:f t="shared" si="92"/>
        <x:v>45437</x:v>
      </x:c>
      <x:c r="H363" s="32">
        <x:f t="shared" si="93"/>
        <x:v>7891</x:v>
      </x:c>
      <x:c r="L363" s="25"/>
      <x:c r="M363" s="21">
        <x:v>45649</x:v>
      </x:c>
      <x:c r="N363" s="31">
        <x:v>2</x:v>
      </x:c>
      <x:c r="O363" s="31"/>
      <x:c r="P363" s="21">
        <x:v>45644</x:v>
      </x:c>
      <x:c r="Q363" s="31">
        <x:v>348</x:v>
      </x:c>
      <x:c r="R363" s="31"/>
      <x:c r="S363" s="31" t="str">
        <x:v>Yi Shan #13451914 2M</x:v>
      </x:c>
      <x:c r="T363" s="31" t="str" cm="1">
        <x:f t="array" ref="T363:U363">_xlfn.TEXTSPLIT(S363," #")</x:f>
        <x:v>Yi Shan</x:v>
      </x:c>
      <x:c r="U363" s="31" t="str">
        <x:v>13451914 2M</x:v>
      </x:c>
      <x:c r="V363" s="31" t="str">
        <x:f t="shared" si="94"/>
        <x:v>2M</x:v>
      </x:c>
      <x:c r="W363" s="31">
        <x:f t="shared" si="95"/>
        <x:v>13451914</x:v>
      </x:c>
      <x:c r="X363" s="31">
        <x:f t="shared" si="99"/>
        <x:v>0</x:v>
      </x:c>
      <x:c r="Y363" s="31"/>
      <x:c r="Z363" s="31"/>
      <x:c r="AA363" s="31"/>
      <x:c r="AB363" s="31"/>
      <x:c r="AC363" s="31" t="str">
        <x:f t="shared" si="89"/>
        <x:v>Yi</x:v>
      </x:c>
      <x:c r="AD363" s="31" t="str">
        <x:f t="shared" si="96"/>
        <x:v>Y</x:v>
      </x:c>
      <x:c r="AE363" s="31" t="str">
        <x:f t="shared" si="90"/>
        <x:v>Shan</x:v>
      </x:c>
      <x:c r="AF363" s="31" cm="1">
        <x:f t="array" ref="AF363">SUM(--(" "=MID(AE363,_xlfn.SEQUENCE(1,LEN(AE363)),1)))+2</x:f>
        <x:v>2</x:v>
      </x:c>
      <x:c r="AG363" s="31" cm="1">
        <x:f t="array" ref="AG363">SUM(--($AG$9=MID(AC363,_xlfn.SEQUENCE(1,LEN(AC363)),1)))</x:f>
        <x:v>0</x:v>
      </x:c>
      <x:c r="AH363" s="31"/>
      <x:c r="AI363" s="31"/>
      <x:c r="AJ363" s="31"/>
      <x:c r="AK363" s="31"/>
      <x:c r="AL363" s="31" t="b">
        <x:f t="shared" si="91"/>
        <x:v>0</x:v>
      </x:c>
      <x:c r="AM363" s="31" t="b">
        <x:f>_xlfn.XLOOKUP(G363,'Birthday Case Assumptions'!$I$6:$I$371,'Birthday Case Assumptions'!$J$6:$J$371)="Yes"</x:f>
        <x:v>0</x:v>
      </x:c>
      <x:c r="AN363" s="31" t="b">
        <x:f t="shared" si="97"/>
        <x:v>0</x:v>
      </x:c>
      <x:c r="AO363" s="31">
        <x:f t="shared" si="98"/>
        <x:v>0</x:v>
      </x:c>
      <x:c r="AP363" s="31"/>
      <x:c r="AQ363" s="31"/>
      <x:c r="AR363" s="31"/>
      <x:c r="AS363" s="31"/>
      <x:c r="AT363" s="31"/>
      <x:c r="AU363" s="21">
        <x:v>45644</x:v>
      </x:c>
      <x:c r="AV363" s="31" t="str">
        <x:v>No</x:v>
      </x:c>
      <x:c r="AW363" s="31" cm="1">
        <x:f t="array" ref="AW363">IFERROR(_xlfn.XLOOKUP(AU363,_xlfn.ANCHORARRAY($M$11),_xlfn.ANCHORARRAY($N$11)),0)</x:f>
        <x:v>5</x:v>
      </x:c>
      <x:c r="AX363" s="31"/>
      <x:c r="AY363" s="31"/>
      <x:c r="AZ363" s="31"/>
      <x:c r="BA363" s="31"/>
      <x:c r="BB363" s="31"/>
    </x:row>
    <x:row r="364" spans="2:54" x14ac:dyDescent="0.35">
      <x:c r="B364" s="21">
        <x:v>37894</x:v>
      </x:c>
      <x:c r="C364" s="31">
        <x:f t="shared" si="85"/>
        <x:v>30</x:v>
      </x:c>
      <x:c r="D364" s="31">
        <x:f t="shared" si="86"/>
        <x:v>9</x:v>
      </x:c>
      <x:c r="E364" s="31">
        <x:f t="shared" si="87"/>
        <x:v>2003</x:v>
      </x:c>
      <x:c r="F364" s="31">
        <x:f t="shared" si="88"/>
        <x:v>3</x:v>
      </x:c>
      <x:c r="G364" s="21">
        <x:f t="shared" si="92"/>
        <x:v>45565</x:v>
      </x:c>
      <x:c r="H364" s="32">
        <x:f t="shared" si="93"/>
        <x:v>7398</x:v>
      </x:c>
      <x:c r="L364" s="25"/>
      <x:c r="M364" s="21">
        <x:v>45650</x:v>
      </x:c>
      <x:c r="N364" s="31">
        <x:v>3</x:v>
      </x:c>
      <x:c r="O364" s="31"/>
      <x:c r="P364" s="21">
        <x:v>45645</x:v>
      </x:c>
      <x:c r="Q364" s="31">
        <x:v>349</x:v>
      </x:c>
      <x:c r="R364" s="31"/>
      <x:c r="S364" s="31" t="str">
        <x:v>Wei Xing Peng Xiaoming #13451917 1R</x:v>
      </x:c>
      <x:c r="T364" s="31" t="str" cm="1">
        <x:f t="array" ref="T364:U364">_xlfn.TEXTSPLIT(S364," #")</x:f>
        <x:v>Wei Xing Peng Xiaoming</x:v>
      </x:c>
      <x:c r="U364" s="31" t="str">
        <x:v>13451917 1R</x:v>
      </x:c>
      <x:c r="V364" s="31" t="str">
        <x:f t="shared" si="94"/>
        <x:v>1R</x:v>
      </x:c>
      <x:c r="W364" s="31">
        <x:f t="shared" si="95"/>
        <x:v>13451917</x:v>
      </x:c>
      <x:c r="X364" s="31">
        <x:f t="shared" si="99"/>
        <x:v>0</x:v>
      </x:c>
      <x:c r="Y364" s="31"/>
      <x:c r="Z364" s="31"/>
      <x:c r="AA364" s="31"/>
      <x:c r="AB364" s="31"/>
      <x:c r="AC364" s="31" t="str">
        <x:f t="shared" si="89"/>
        <x:v>Wei</x:v>
      </x:c>
      <x:c r="AD364" s="31" t="str">
        <x:f t="shared" si="96"/>
        <x:v>W</x:v>
      </x:c>
      <x:c r="AE364" s="31" t="str">
        <x:f t="shared" si="90"/>
        <x:v>Xing Peng Xiaoming</x:v>
      </x:c>
      <x:c r="AF364" s="31" cm="1">
        <x:f t="array" ref="AF364">SUM(--(" "=MID(AE364,_xlfn.SEQUENCE(1,LEN(AE364)),1)))+2</x:f>
        <x:v>4</x:v>
      </x:c>
      <x:c r="AG364" s="31" cm="1">
        <x:f t="array" ref="AG364">SUM(--($AG$9=MID(AC364,_xlfn.SEQUENCE(1,LEN(AC364)),1)))</x:f>
        <x:v>0</x:v>
      </x:c>
      <x:c r="AH364" s="31"/>
      <x:c r="AI364" s="31"/>
      <x:c r="AJ364" s="31"/>
      <x:c r="AK364" s="31"/>
      <x:c r="AL364" s="31" t="b">
        <x:f t="shared" si="91"/>
        <x:v>1</x:v>
      </x:c>
      <x:c r="AM364" s="31" t="b">
        <x:f>_xlfn.XLOOKUP(G364,'Birthday Case Assumptions'!$I$6:$I$371,'Birthday Case Assumptions'!$J$6:$J$371)="Yes"</x:f>
        <x:v>1</x:v>
      </x:c>
      <x:c r="AN364" s="31" t="b">
        <x:f t="shared" si="97"/>
        <x:v>0</x:v>
      </x:c>
      <x:c r="AO364" s="31">
        <x:f t="shared" si="98"/>
        <x:v>0</x:v>
      </x:c>
      <x:c r="AP364" s="31"/>
      <x:c r="AQ364" s="31"/>
      <x:c r="AR364" s="31"/>
      <x:c r="AS364" s="31"/>
      <x:c r="AT364" s="31"/>
      <x:c r="AU364" s="21">
        <x:v>45645</x:v>
      </x:c>
      <x:c r="AV364" s="31" t="str">
        <x:v>No</x:v>
      </x:c>
      <x:c r="AW364" s="31" cm="1">
        <x:f t="array" ref="AW364">IFERROR(_xlfn.XLOOKUP(AU364,_xlfn.ANCHORARRAY($M$11),_xlfn.ANCHORARRAY($N$11)),0)</x:f>
        <x:v>6</x:v>
      </x:c>
      <x:c r="AX364" s="31"/>
      <x:c r="AY364" s="31"/>
      <x:c r="AZ364" s="31"/>
      <x:c r="BA364" s="31"/>
      <x:c r="BB364" s="31"/>
    </x:row>
    <x:row r="365" spans="2:54" x14ac:dyDescent="0.35">
      <x:c r="B365" s="21">
        <x:v>38199</x:v>
      </x:c>
      <x:c r="C365" s="31">
        <x:f t="shared" si="85"/>
        <x:v>31</x:v>
      </x:c>
      <x:c r="D365" s="31">
        <x:f t="shared" si="86"/>
        <x:v>7</x:v>
      </x:c>
      <x:c r="E365" s="31">
        <x:f t="shared" si="87"/>
        <x:v>2004</x:v>
      </x:c>
      <x:c r="F365" s="31">
        <x:f t="shared" si="88"/>
        <x:v>7</x:v>
      </x:c>
      <x:c r="G365" s="21">
        <x:f t="shared" si="92"/>
        <x:v>45504</x:v>
      </x:c>
      <x:c r="H365" s="32">
        <x:f t="shared" si="93"/>
        <x:v>7093</x:v>
      </x:c>
      <x:c r="L365" s="25"/>
      <x:c r="M365" s="21">
        <x:v>45651</x:v>
      </x:c>
      <x:c r="N365" s="31">
        <x:v>3</x:v>
      </x:c>
      <x:c r="O365" s="31"/>
      <x:c r="P365" s="21">
        <x:v>45646</x:v>
      </x:c>
      <x:c r="Q365" s="31">
        <x:v>350</x:v>
      </x:c>
      <x:c r="R365" s="31"/>
      <x:c r="S365" s="31" t="str">
        <x:v>Qian Nushi #13451918 3M</x:v>
      </x:c>
      <x:c r="T365" s="31" t="str" cm="1">
        <x:f t="array" ref="T365:U365">_xlfn.TEXTSPLIT(S365," #")</x:f>
        <x:v>Qian Nushi</x:v>
      </x:c>
      <x:c r="U365" s="31" t="str">
        <x:v>13451918 3M</x:v>
      </x:c>
      <x:c r="V365" s="31" t="str">
        <x:f t="shared" si="94"/>
        <x:v>3M</x:v>
      </x:c>
      <x:c r="W365" s="31">
        <x:f t="shared" si="95"/>
        <x:v>13451918</x:v>
      </x:c>
      <x:c r="X365" s="31">
        <x:f t="shared" si="99"/>
        <x:v>1</x:v>
      </x:c>
      <x:c r="Y365" s="31"/>
      <x:c r="Z365" s="31"/>
      <x:c r="AA365" s="31"/>
      <x:c r="AB365" s="31"/>
      <x:c r="AC365" s="31" t="str">
        <x:f t="shared" si="89"/>
        <x:v>Qian</x:v>
      </x:c>
      <x:c r="AD365" s="31" t="str">
        <x:f t="shared" si="96"/>
        <x:v>Q</x:v>
      </x:c>
      <x:c r="AE365" s="31" t="str">
        <x:f t="shared" si="90"/>
        <x:v>Nushi</x:v>
      </x:c>
      <x:c r="AF365" s="31" cm="1">
        <x:f t="array" ref="AF365">SUM(--(" "=MID(AE365,_xlfn.SEQUENCE(1,LEN(AE365)),1)))+2</x:f>
        <x:v>2</x:v>
      </x:c>
      <x:c r="AG365" s="31" cm="1">
        <x:f t="array" ref="AG365">SUM(--($AG$9=MID(AC365,_xlfn.SEQUENCE(1,LEN(AC365)),1)))</x:f>
        <x:v>1</x:v>
      </x:c>
      <x:c r="AH365" s="31"/>
      <x:c r="AI365" s="31"/>
      <x:c r="AJ365" s="31"/>
      <x:c r="AK365" s="31"/>
      <x:c r="AL365" s="31" t="b">
        <x:f t="shared" si="91"/>
        <x:v>0</x:v>
      </x:c>
      <x:c r="AM365" s="31" t="b">
        <x:f>_xlfn.XLOOKUP(G365,'Birthday Case Assumptions'!$I$6:$I$371,'Birthday Case Assumptions'!$J$6:$J$371)="Yes"</x:f>
        <x:v>0</x:v>
      </x:c>
      <x:c r="AN365" s="31" t="b">
        <x:f t="shared" si="97"/>
        <x:v>0</x:v>
      </x:c>
      <x:c r="AO365" s="31">
        <x:f t="shared" si="98"/>
        <x:v>0</x:v>
      </x:c>
      <x:c r="AP365" s="31"/>
      <x:c r="AQ365" s="31"/>
      <x:c r="AR365" s="31"/>
      <x:c r="AS365" s="31"/>
      <x:c r="AT365" s="31"/>
      <x:c r="AU365" s="21">
        <x:v>45646</x:v>
      </x:c>
      <x:c r="AV365" s="31" t="str">
        <x:v>No</x:v>
      </x:c>
      <x:c r="AW365" s="31" cm="1">
        <x:f t="array" ref="AW365">IFERROR(_xlfn.XLOOKUP(AU365,_xlfn.ANCHORARRAY($M$11),_xlfn.ANCHORARRAY($N$11)),0)</x:f>
        <x:v>4</x:v>
      </x:c>
      <x:c r="AX365" s="31"/>
      <x:c r="AY365" s="31"/>
      <x:c r="AZ365" s="31"/>
      <x:c r="BA365" s="31"/>
      <x:c r="BB365" s="31"/>
    </x:row>
    <x:row r="366" spans="2:54" x14ac:dyDescent="0.35">
      <x:c r="B366" s="21">
        <x:v>38108</x:v>
      </x:c>
      <x:c r="C366" s="31">
        <x:f t="shared" si="85"/>
        <x:v>1</x:v>
      </x:c>
      <x:c r="D366" s="31">
        <x:f t="shared" si="86"/>
        <x:v>5</x:v>
      </x:c>
      <x:c r="E366" s="31">
        <x:f t="shared" si="87"/>
        <x:v>2004</x:v>
      </x:c>
      <x:c r="F366" s="31">
        <x:f t="shared" si="88"/>
        <x:v>7</x:v>
      </x:c>
      <x:c r="G366" s="21">
        <x:f t="shared" si="92"/>
        <x:v>45413</x:v>
      </x:c>
      <x:c r="H366" s="32">
        <x:f t="shared" si="93"/>
        <x:v>7184</x:v>
      </x:c>
      <x:c r="L366" s="25"/>
      <x:c r="M366" s="21">
        <x:v>45653</x:v>
      </x:c>
      <x:c r="N366" s="31">
        <x:v>5</x:v>
      </x:c>
      <x:c r="O366" s="31"/>
      <x:c r="P366" s="21">
        <x:v>45647</x:v>
      </x:c>
      <x:c r="Q366" s="31">
        <x:v>351</x:v>
      </x:c>
      <x:c r="R366" s="31"/>
      <x:c r="S366" s="31" t="str">
        <x:v>Jean Jackson #13451921 2R</x:v>
      </x:c>
      <x:c r="T366" s="31" t="str" cm="1">
        <x:f t="array" ref="T366:U366">_xlfn.TEXTSPLIT(S366," #")</x:f>
        <x:v>Jean Jackson</x:v>
      </x:c>
      <x:c r="U366" s="31" t="str">
        <x:v>13451921 2R</x:v>
      </x:c>
      <x:c r="V366" s="31" t="str">
        <x:f t="shared" si="94"/>
        <x:v>2R</x:v>
      </x:c>
      <x:c r="W366" s="31">
        <x:f t="shared" si="95"/>
        <x:v>13451921</x:v>
      </x:c>
      <x:c r="X366" s="31">
        <x:f t="shared" si="99"/>
        <x:v>0</x:v>
      </x:c>
      <x:c r="Y366" s="31"/>
      <x:c r="Z366" s="31"/>
      <x:c r="AA366" s="31"/>
      <x:c r="AB366" s="31"/>
      <x:c r="AC366" s="31" t="str">
        <x:f t="shared" si="89"/>
        <x:v>Jean</x:v>
      </x:c>
      <x:c r="AD366" s="31" t="str">
        <x:f t="shared" si="96"/>
        <x:v>J</x:v>
      </x:c>
      <x:c r="AE366" s="31" t="str">
        <x:f t="shared" si="90"/>
        <x:v>Jackson</x:v>
      </x:c>
      <x:c r="AF366" s="31" cm="1">
        <x:f t="array" ref="AF366">SUM(--(" "=MID(AE366,_xlfn.SEQUENCE(1,LEN(AE366)),1)))+2</x:f>
        <x:v>2</x:v>
      </x:c>
      <x:c r="AG366" s="31" cm="1">
        <x:f t="array" ref="AG366">SUM(--($AG$9=MID(AC366,_xlfn.SEQUENCE(1,LEN(AC366)),1)))</x:f>
        <x:v>1</x:v>
      </x:c>
      <x:c r="AH366" s="31"/>
      <x:c r="AI366" s="31"/>
      <x:c r="AJ366" s="31"/>
      <x:c r="AK366" s="31"/>
      <x:c r="AL366" s="31" t="b">
        <x:f t="shared" si="91"/>
        <x:v>0</x:v>
      </x:c>
      <x:c r="AM366" s="31" t="b">
        <x:f>_xlfn.XLOOKUP(G366,'Birthday Case Assumptions'!$I$6:$I$371,'Birthday Case Assumptions'!$J$6:$J$371)="Yes"</x:f>
        <x:v>1</x:v>
      </x:c>
      <x:c r="AN366" s="31" t="b">
        <x:f t="shared" si="97"/>
        <x:v>0</x:v>
      </x:c>
      <x:c r="AO366" s="31">
        <x:f t="shared" si="98"/>
        <x:v>0</x:v>
      </x:c>
      <x:c r="AP366" s="31"/>
      <x:c r="AQ366" s="31"/>
      <x:c r="AR366" s="31"/>
      <x:c r="AS366" s="31"/>
      <x:c r="AT366" s="31"/>
      <x:c r="AU366" s="21">
        <x:v>45647</x:v>
      </x:c>
      <x:c r="AV366" s="31" t="str">
        <x:v>No</x:v>
      </x:c>
      <x:c r="AW366" s="31" cm="1">
        <x:f t="array" ref="AW366">IFERROR(_xlfn.XLOOKUP(AU366,_xlfn.ANCHORARRAY($M$11),_xlfn.ANCHORARRAY($N$11)),0)</x:f>
        <x:v>6</x:v>
      </x:c>
      <x:c r="AX366" s="31"/>
      <x:c r="AY366" s="31"/>
      <x:c r="AZ366" s="31"/>
      <x:c r="BA366" s="31"/>
      <x:c r="BB366" s="31"/>
    </x:row>
    <x:row r="367" spans="2:54" x14ac:dyDescent="0.35">
      <x:c r="B367" s="21">
        <x:v>38140</x:v>
      </x:c>
      <x:c r="C367" s="31">
        <x:f t="shared" si="85"/>
        <x:v>2</x:v>
      </x:c>
      <x:c r="D367" s="31">
        <x:f t="shared" si="86"/>
        <x:v>6</x:v>
      </x:c>
      <x:c r="E367" s="31">
        <x:f t="shared" si="87"/>
        <x:v>2004</x:v>
      </x:c>
      <x:c r="F367" s="31">
        <x:f t="shared" si="88"/>
        <x:v>4</x:v>
      </x:c>
      <x:c r="G367" s="21">
        <x:f t="shared" si="92"/>
        <x:v>45445</x:v>
      </x:c>
      <x:c r="H367" s="32">
        <x:f t="shared" si="93"/>
        <x:v>7152</x:v>
      </x:c>
      <x:c r="L367" s="25"/>
      <x:c r="M367" s="21">
        <x:v>45654</x:v>
      </x:c>
      <x:c r="N367" s="31">
        <x:v>3</x:v>
      </x:c>
      <x:c r="O367" s="31"/>
      <x:c r="P367" s="21">
        <x:v>45648</x:v>
      </x:c>
      <x:c r="Q367" s="31">
        <x:v>352</x:v>
      </x:c>
      <x:c r="R367" s="31"/>
      <x:c r="S367" s="31" t="str">
        <x:v>Lu Chunyan #13451923 1R</x:v>
      </x:c>
      <x:c r="T367" s="31" t="str" cm="1">
        <x:f t="array" ref="T367:U367">_xlfn.TEXTSPLIT(S367," #")</x:f>
        <x:v>Lu Chunyan</x:v>
      </x:c>
      <x:c r="U367" s="31" t="str">
        <x:v>13451923 1R</x:v>
      </x:c>
      <x:c r="V367" s="31" t="str">
        <x:f t="shared" si="94"/>
        <x:v>1R</x:v>
      </x:c>
      <x:c r="W367" s="31">
        <x:f t="shared" si="95"/>
        <x:v>13451923</x:v>
      </x:c>
      <x:c r="X367" s="31">
        <x:f t="shared" si="99"/>
        <x:v>0</x:v>
      </x:c>
      <x:c r="Y367" s="31"/>
      <x:c r="Z367" s="31"/>
      <x:c r="AA367" s="31"/>
      <x:c r="AB367" s="31"/>
      <x:c r="AC367" s="31" t="str">
        <x:f t="shared" si="89"/>
        <x:v>Lu</x:v>
      </x:c>
      <x:c r="AD367" s="31" t="str">
        <x:f t="shared" si="96"/>
        <x:v>L</x:v>
      </x:c>
      <x:c r="AE367" s="31" t="str">
        <x:f t="shared" si="90"/>
        <x:v>Chunyan</x:v>
      </x:c>
      <x:c r="AF367" s="31" cm="1">
        <x:f t="array" ref="AF367">SUM(--(" "=MID(AE367,_xlfn.SEQUENCE(1,LEN(AE367)),1)))+2</x:f>
        <x:v>2</x:v>
      </x:c>
      <x:c r="AG367" s="31" cm="1">
        <x:f t="array" ref="AG367">SUM(--($AG$9=MID(AC367,_xlfn.SEQUENCE(1,LEN(AC367)),1)))</x:f>
        <x:v>0</x:v>
      </x:c>
      <x:c r="AH367" s="31"/>
      <x:c r="AI367" s="31"/>
      <x:c r="AJ367" s="31"/>
      <x:c r="AK367" s="31"/>
      <x:c r="AL367" s="31" t="b">
        <x:f t="shared" si="91"/>
        <x:v>0</x:v>
      </x:c>
      <x:c r="AM367" s="31" t="b">
        <x:f>_xlfn.XLOOKUP(G367,'Birthday Case Assumptions'!$I$6:$I$371,'Birthday Case Assumptions'!$J$6:$J$371)="Yes"</x:f>
        <x:v>0</x:v>
      </x:c>
      <x:c r="AN367" s="31" t="b">
        <x:f t="shared" si="97"/>
        <x:v>0</x:v>
      </x:c>
      <x:c r="AO367" s="31">
        <x:f t="shared" si="98"/>
        <x:v>0</x:v>
      </x:c>
      <x:c r="AP367" s="31"/>
      <x:c r="AQ367" s="31"/>
      <x:c r="AR367" s="31"/>
      <x:c r="AS367" s="31"/>
      <x:c r="AT367" s="31"/>
      <x:c r="AU367" s="21">
        <x:v>45648</x:v>
      </x:c>
      <x:c r="AV367" s="31" t="str">
        <x:v>No</x:v>
      </x:c>
      <x:c r="AW367" s="31" cm="1">
        <x:f t="array" ref="AW367">IFERROR(_xlfn.XLOOKUP(AU367,_xlfn.ANCHORARRAY($M$11),_xlfn.ANCHORARRAY($N$11)),0)</x:f>
        <x:v>4</x:v>
      </x:c>
      <x:c r="AX367" s="31"/>
      <x:c r="AY367" s="31"/>
      <x:c r="AZ367" s="31"/>
      <x:c r="BA367" s="31"/>
      <x:c r="BB367" s="31"/>
    </x:row>
    <x:row r="368" spans="2:54" x14ac:dyDescent="0.35">
      <x:c r="B368" s="21">
        <x:v>37724</x:v>
      </x:c>
      <x:c r="C368" s="31">
        <x:f t="shared" si="85"/>
        <x:v>13</x:v>
      </x:c>
      <x:c r="D368" s="31">
        <x:f t="shared" si="86"/>
        <x:v>4</x:v>
      </x:c>
      <x:c r="E368" s="31">
        <x:f t="shared" si="87"/>
        <x:v>2003</x:v>
      </x:c>
      <x:c r="F368" s="31">
        <x:f t="shared" si="88"/>
        <x:v>1</x:v>
      </x:c>
      <x:c r="G368" s="21">
        <x:f t="shared" si="92"/>
        <x:v>45395</x:v>
      </x:c>
      <x:c r="H368" s="32">
        <x:f t="shared" si="93"/>
        <x:v>7568</x:v>
      </x:c>
      <x:c r="L368" s="25"/>
      <x:c r="M368" s="21">
        <x:v>45655</x:v>
      </x:c>
      <x:c r="N368" s="31">
        <x:v>5</x:v>
      </x:c>
      <x:c r="O368" s="31"/>
      <x:c r="P368" s="21">
        <x:v>45649</x:v>
      </x:c>
      <x:c r="Q368" s="31">
        <x:v>353</x:v>
      </x:c>
      <x:c r="R368" s="31"/>
      <x:c r="S368" s="31" t="str">
        <x:v>Xu Wei #13451926 2W</x:v>
      </x:c>
      <x:c r="T368" s="31" t="str" cm="1">
        <x:f t="array" ref="T368:U368">_xlfn.TEXTSPLIT(S368," #")</x:f>
        <x:v>Xu Wei</x:v>
      </x:c>
      <x:c r="U368" s="31" t="str">
        <x:v>13451926 2W</x:v>
      </x:c>
      <x:c r="V368" s="31" t="str">
        <x:f t="shared" si="94"/>
        <x:v>2W</x:v>
      </x:c>
      <x:c r="W368" s="31">
        <x:f t="shared" si="95"/>
        <x:v>13451926</x:v>
      </x:c>
      <x:c r="X368" s="31">
        <x:f t="shared" si="99"/>
        <x:v>0</x:v>
      </x:c>
      <x:c r="Y368" s="31"/>
      <x:c r="Z368" s="31"/>
      <x:c r="AA368" s="31"/>
      <x:c r="AB368" s="31"/>
      <x:c r="AC368" s="31" t="str">
        <x:f t="shared" si="89"/>
        <x:v>Xu</x:v>
      </x:c>
      <x:c r="AD368" s="31" t="str">
        <x:f t="shared" si="96"/>
        <x:v>X</x:v>
      </x:c>
      <x:c r="AE368" s="31" t="str">
        <x:f t="shared" si="90"/>
        <x:v>Wei</x:v>
      </x:c>
      <x:c r="AF368" s="31" cm="1">
        <x:f t="array" ref="AF368">SUM(--(" "=MID(AE368,_xlfn.SEQUENCE(1,LEN(AE368)),1)))+2</x:f>
        <x:v>2</x:v>
      </x:c>
      <x:c r="AG368" s="31" cm="1">
        <x:f t="array" ref="AG368">SUM(--($AG$9=MID(AC368,_xlfn.SEQUENCE(1,LEN(AC368)),1)))</x:f>
        <x:v>0</x:v>
      </x:c>
      <x:c r="AH368" s="31"/>
      <x:c r="AI368" s="31"/>
      <x:c r="AJ368" s="31"/>
      <x:c r="AK368" s="31"/>
      <x:c r="AL368" s="31" t="b">
        <x:f t="shared" si="91"/>
        <x:v>0</x:v>
      </x:c>
      <x:c r="AM368" s="31" t="b">
        <x:f>_xlfn.XLOOKUP(G368,'Birthday Case Assumptions'!$I$6:$I$371,'Birthday Case Assumptions'!$J$6:$J$371)="Yes"</x:f>
        <x:v>0</x:v>
      </x:c>
      <x:c r="AN368" s="31" t="b">
        <x:f t="shared" si="97"/>
        <x:v>0</x:v>
      </x:c>
      <x:c r="AO368" s="31">
        <x:f t="shared" si="98"/>
        <x:v>0</x:v>
      </x:c>
      <x:c r="AP368" s="31"/>
      <x:c r="AQ368" s="31"/>
      <x:c r="AR368" s="31"/>
      <x:c r="AS368" s="31"/>
      <x:c r="AT368" s="31"/>
      <x:c r="AU368" s="21">
        <x:v>45649</x:v>
      </x:c>
      <x:c r="AV368" s="31" t="str">
        <x:v>No</x:v>
      </x:c>
      <x:c r="AW368" s="31" cm="1">
        <x:f t="array" ref="AW368">IFERROR(_xlfn.XLOOKUP(AU368,_xlfn.ANCHORARRAY($M$11),_xlfn.ANCHORARRAY($N$11)),0)</x:f>
        <x:v>2</x:v>
      </x:c>
      <x:c r="AX368" s="31"/>
      <x:c r="AY368" s="31"/>
      <x:c r="AZ368" s="31"/>
      <x:c r="BA368" s="31"/>
      <x:c r="BB368" s="31"/>
    </x:row>
    <x:row r="369" spans="2:54" x14ac:dyDescent="0.35">
      <x:c r="B369" s="21">
        <x:v>37896</x:v>
      </x:c>
      <x:c r="C369" s="31">
        <x:f t="shared" si="85"/>
        <x:v>2</x:v>
      </x:c>
      <x:c r="D369" s="31">
        <x:f t="shared" si="86"/>
        <x:v>10</x:v>
      </x:c>
      <x:c r="E369" s="31">
        <x:f t="shared" si="87"/>
        <x:v>2003</x:v>
      </x:c>
      <x:c r="F369" s="31">
        <x:f t="shared" si="88"/>
        <x:v>5</x:v>
      </x:c>
      <x:c r="G369" s="21">
        <x:f t="shared" si="92"/>
        <x:v>45567</x:v>
      </x:c>
      <x:c r="H369" s="32">
        <x:f t="shared" si="93"/>
        <x:v>7396</x:v>
      </x:c>
      <x:c r="L369" s="25"/>
      <x:c r="M369" s="21">
        <x:v>45656</x:v>
      </x:c>
      <x:c r="N369" s="31">
        <x:v>3</x:v>
      </x:c>
      <x:c r="O369" s="31"/>
      <x:c r="P369" s="21">
        <x:v>45650</x:v>
      </x:c>
      <x:c r="Q369" s="31">
        <x:v>354</x:v>
      </x:c>
      <x:c r="R369" s="31"/>
      <x:c r="S369" s="31" t="str">
        <x:v>Donald Carter #13451928 2T</x:v>
      </x:c>
      <x:c r="T369" s="31" t="str" cm="1">
        <x:f t="array" ref="T369:U369">_xlfn.TEXTSPLIT(S369," #")</x:f>
        <x:v>Donald Carter</x:v>
      </x:c>
      <x:c r="U369" s="31" t="str">
        <x:v>13451928 2T</x:v>
      </x:c>
      <x:c r="V369" s="31" t="str">
        <x:f t="shared" si="94"/>
        <x:v>2T</x:v>
      </x:c>
      <x:c r="W369" s="31">
        <x:f t="shared" si="95"/>
        <x:v>13451928</x:v>
      </x:c>
      <x:c r="X369" s="31">
        <x:f t="shared" si="99"/>
        <x:v>0</x:v>
      </x:c>
      <x:c r="Y369" s="31"/>
      <x:c r="Z369" s="31"/>
      <x:c r="AA369" s="31"/>
      <x:c r="AB369" s="31"/>
      <x:c r="AC369" s="31" t="str">
        <x:f t="shared" si="89"/>
        <x:v>Donald</x:v>
      </x:c>
      <x:c r="AD369" s="31" t="str">
        <x:f t="shared" si="96"/>
        <x:v>D</x:v>
      </x:c>
      <x:c r="AE369" s="31" t="str">
        <x:f t="shared" si="90"/>
        <x:v>Carter</x:v>
      </x:c>
      <x:c r="AF369" s="31" cm="1">
        <x:f t="array" ref="AF369">SUM(--(" "=MID(AE369,_xlfn.SEQUENCE(1,LEN(AE369)),1)))+2</x:f>
        <x:v>2</x:v>
      </x:c>
      <x:c r="AG369" s="31" cm="1">
        <x:f t="array" ref="AG369">SUM(--($AG$9=MID(AC369,_xlfn.SEQUENCE(1,LEN(AC369)),1)))</x:f>
        <x:v>1</x:v>
      </x:c>
      <x:c r="AH369" s="31"/>
      <x:c r="AI369" s="31"/>
      <x:c r="AJ369" s="31"/>
      <x:c r="AK369" s="31"/>
      <x:c r="AL369" s="31" t="b">
        <x:f t="shared" si="91"/>
        <x:v>0</x:v>
      </x:c>
      <x:c r="AM369" s="31" t="b">
        <x:f>_xlfn.XLOOKUP(G369,'Birthday Case Assumptions'!$I$6:$I$371,'Birthday Case Assumptions'!$J$6:$J$371)="Yes"</x:f>
        <x:v>1</x:v>
      </x:c>
      <x:c r="AN369" s="31" t="b">
        <x:f t="shared" si="97"/>
        <x:v>0</x:v>
      </x:c>
      <x:c r="AO369" s="31">
        <x:f t="shared" si="98"/>
        <x:v>0</x:v>
      </x:c>
      <x:c r="AP369" s="31"/>
      <x:c r="AQ369" s="31"/>
      <x:c r="AR369" s="31"/>
      <x:c r="AS369" s="31"/>
      <x:c r="AT369" s="31"/>
      <x:c r="AU369" s="21">
        <x:v>45650</x:v>
      </x:c>
      <x:c r="AV369" s="31" t="str">
        <x:v>No</x:v>
      </x:c>
      <x:c r="AW369" s="31" cm="1">
        <x:f t="array" ref="AW369">IFERROR(_xlfn.XLOOKUP(AU369,_xlfn.ANCHORARRAY($M$11),_xlfn.ANCHORARRAY($N$11)),0)</x:f>
        <x:v>3</x:v>
      </x:c>
      <x:c r="AX369" s="31"/>
      <x:c r="AY369" s="31"/>
      <x:c r="AZ369" s="31"/>
      <x:c r="BA369" s="31"/>
      <x:c r="BB369" s="31"/>
    </x:row>
    <x:row r="370" spans="2:54" x14ac:dyDescent="0.35">
      <x:c r="B370" s="21">
        <x:v>37454</x:v>
      </x:c>
      <x:c r="C370" s="31">
        <x:f t="shared" si="85"/>
        <x:v>17</x:v>
      </x:c>
      <x:c r="D370" s="31">
        <x:f t="shared" si="86"/>
        <x:v>7</x:v>
      </x:c>
      <x:c r="E370" s="31">
        <x:f t="shared" si="87"/>
        <x:v>2002</x:v>
      </x:c>
      <x:c r="F370" s="31">
        <x:f t="shared" si="88"/>
        <x:v>4</x:v>
      </x:c>
      <x:c r="G370" s="21">
        <x:f t="shared" si="92"/>
        <x:v>45490</x:v>
      </x:c>
      <x:c r="H370" s="32">
        <x:f t="shared" si="93"/>
        <x:v>7838</x:v>
      </x:c>
      <x:c r="L370" s="25"/>
      <x:c r="M370" s="21">
        <x:v>45657</x:v>
      </x:c>
      <x:c r="N370" s="31">
        <x:v>3</x:v>
      </x:c>
      <x:c r="O370" s="31"/>
      <x:c r="P370" s="21">
        <x:v>45651</x:v>
      </x:c>
      <x:c r="Q370" s="31">
        <x:v>355</x:v>
      </x:c>
      <x:c r="R370" s="31"/>
      <x:c r="S370" s="31" t="str">
        <x:v>Wen Wang Tan Xiaodong #13451931 1T</x:v>
      </x:c>
      <x:c r="T370" s="31" t="str" cm="1">
        <x:f t="array" ref="T370:U370">_xlfn.TEXTSPLIT(S370," #")</x:f>
        <x:v>Wen Wang Tan Xiaodong</x:v>
      </x:c>
      <x:c r="U370" s="31" t="str">
        <x:v>13451931 1T</x:v>
      </x:c>
      <x:c r="V370" s="31" t="str">
        <x:f t="shared" si="94"/>
        <x:v>1T</x:v>
      </x:c>
      <x:c r="W370" s="31">
        <x:f t="shared" si="95"/>
        <x:v>13451931</x:v>
      </x:c>
      <x:c r="X370" s="31">
        <x:f t="shared" si="99"/>
        <x:v>0</x:v>
      </x:c>
      <x:c r="Y370" s="31"/>
      <x:c r="Z370" s="31"/>
      <x:c r="AA370" s="31"/>
      <x:c r="AB370" s="31"/>
      <x:c r="AC370" s="31" t="str">
        <x:f t="shared" si="89"/>
        <x:v>Wen</x:v>
      </x:c>
      <x:c r="AD370" s="31" t="str">
        <x:f t="shared" si="96"/>
        <x:v>W</x:v>
      </x:c>
      <x:c r="AE370" s="31" t="str">
        <x:f t="shared" si="90"/>
        <x:v>Wang Tan Xiaodong</x:v>
      </x:c>
      <x:c r="AF370" s="31" cm="1">
        <x:f t="array" ref="AF370">SUM(--(" "=MID(AE370,_xlfn.SEQUENCE(1,LEN(AE370)),1)))+2</x:f>
        <x:v>4</x:v>
      </x:c>
      <x:c r="AG370" s="31" cm="1">
        <x:f t="array" ref="AG370">SUM(--($AG$9=MID(AC370,_xlfn.SEQUENCE(1,LEN(AC370)),1)))</x:f>
        <x:v>0</x:v>
      </x:c>
      <x:c r="AH370" s="31"/>
      <x:c r="AI370" s="31"/>
      <x:c r="AJ370" s="31"/>
      <x:c r="AK370" s="31"/>
      <x:c r="AL370" s="31" t="b">
        <x:f t="shared" si="91"/>
        <x:v>0</x:v>
      </x:c>
      <x:c r="AM370" s="31" t="b">
        <x:f>_xlfn.XLOOKUP(G370,'Birthday Case Assumptions'!$I$6:$I$371,'Birthday Case Assumptions'!$J$6:$J$371)="Yes"</x:f>
        <x:v>0</x:v>
      </x:c>
      <x:c r="AN370" s="31" t="b">
        <x:f t="shared" si="97"/>
        <x:v>0</x:v>
      </x:c>
      <x:c r="AO370" s="31">
        <x:f t="shared" si="98"/>
        <x:v>0</x:v>
      </x:c>
      <x:c r="AP370" s="31"/>
      <x:c r="AQ370" s="31"/>
      <x:c r="AR370" s="31"/>
      <x:c r="AS370" s="31"/>
      <x:c r="AT370" s="31"/>
      <x:c r="AU370" s="21">
        <x:v>45651</x:v>
      </x:c>
      <x:c r="AV370" s="31" t="str">
        <x:v>No</x:v>
      </x:c>
      <x:c r="AW370" s="31" cm="1">
        <x:f t="array" ref="AW370">IFERROR(_xlfn.XLOOKUP(AU370,_xlfn.ANCHORARRAY($M$11),_xlfn.ANCHORARRAY($N$11)),0)</x:f>
        <x:v>3</x:v>
      </x:c>
      <x:c r="AX370" s="31"/>
      <x:c r="AY370" s="31"/>
      <x:c r="AZ370" s="31"/>
      <x:c r="BA370" s="31"/>
      <x:c r="BB370" s="31"/>
    </x:row>
    <x:row r="371" spans="2:54" x14ac:dyDescent="0.35">
      <x:c r="B371" s="21">
        <x:v>37449</x:v>
      </x:c>
      <x:c r="C371" s="31">
        <x:f t="shared" si="85"/>
        <x:v>12</x:v>
      </x:c>
      <x:c r="D371" s="31">
        <x:f t="shared" si="86"/>
        <x:v>7</x:v>
      </x:c>
      <x:c r="E371" s="31">
        <x:f t="shared" si="87"/>
        <x:v>2002</x:v>
      </x:c>
      <x:c r="F371" s="31">
        <x:f t="shared" si="88"/>
        <x:v>6</x:v>
      </x:c>
      <x:c r="G371" s="21">
        <x:f t="shared" si="92"/>
        <x:v>45485</x:v>
      </x:c>
      <x:c r="H371" s="32">
        <x:f t="shared" si="93"/>
        <x:v>7843</x:v>
      </x:c>
      <x:c r="L371" s="25"/>
      <x:c r="P371" s="25">
        <x:v>45652</x:v>
      </x:c>
      <x:c r="Q371" s="24">
        <x:v>999</x:v>
      </x:c>
      <x:c r="S371" s="24" t="str">
        <x:v>Abdulmohsen As #13451934 2R</x:v>
      </x:c>
      <x:c r="T371" s="24" t="str" cm="1">
        <x:f t="array" ref="T371:U371">_xlfn.TEXTSPLIT(S371," #")</x:f>
        <x:v>Abdulmohsen As</x:v>
      </x:c>
      <x:c r="U371" s="24" t="str">
        <x:v>13451934 2R</x:v>
      </x:c>
      <x:c r="V371" s="24" t="str">
        <x:f t="shared" si="94"/>
        <x:v>2R</x:v>
      </x:c>
      <x:c r="W371" s="24">
        <x:f t="shared" si="95"/>
        <x:v>13451934</x:v>
      </x:c>
      <x:c r="X371" s="24">
        <x:f t="shared" si="99"/>
        <x:v>0</x:v>
      </x:c>
      <x:c r="AC371" s="24" t="str">
        <x:f t="shared" si="89"/>
        <x:v>Abdulmohsen</x:v>
      </x:c>
      <x:c r="AD371" s="24" t="str">
        <x:f t="shared" si="96"/>
        <x:v>A</x:v>
      </x:c>
      <x:c r="AE371" s="24" t="str">
        <x:f t="shared" si="90"/>
        <x:v>As</x:v>
      </x:c>
      <x:c r="AF371" s="24" cm="1">
        <x:f t="array" ref="AF371">SUM(--(" "=MID(AE371,_xlfn.SEQUENCE(1,LEN(AE371)),1)))+2</x:f>
        <x:v>2</x:v>
      </x:c>
      <x:c r="AG371" s="24" cm="1">
        <x:f t="array" ref="AG371">SUM(--($AG$9=MID(AC371,_xlfn.SEQUENCE(1,LEN(AC371)),1)))</x:f>
        <x:v>1</x:v>
      </x:c>
      <x:c r="AL371" s="24" t="b">
        <x:f t="shared" si="91"/>
        <x:v>0</x:v>
      </x:c>
      <x:c r="AM371" s="24" t="b">
        <x:f>_xlfn.XLOOKUP(G371,'Birthday Case Assumptions'!$I$6:$I$371,'Birthday Case Assumptions'!$J$6:$J$371)="Yes"</x:f>
        <x:v>0</x:v>
      </x:c>
      <x:c r="AN371" s="24" t="b">
        <x:f t="shared" si="97"/>
        <x:v>0</x:v>
      </x:c>
      <x:c r="AO371" s="24">
        <x:f t="shared" si="98"/>
        <x:v>0</x:v>
      </x:c>
      <x:c r="AU371" s="25">
        <x:v>45652</x:v>
      </x:c>
      <x:c r="AV371" s="24" t="str">
        <x:v>No</x:v>
      </x:c>
      <x:c r="AW371" s="24" cm="1">
        <x:f t="array" ref="AW371">IFERROR(_xlfn.XLOOKUP(AU371,_xlfn.ANCHORARRAY($M$11),_xlfn.ANCHORARRAY($N$11)),0)</x:f>
        <x:v>0</x:v>
      </x:c>
    </x:row>
    <x:row r="372" spans="2:54" x14ac:dyDescent="0.35">
      <x:c r="B372" s="21">
        <x:v>37683</x:v>
      </x:c>
      <x:c r="C372" s="31">
        <x:f t="shared" si="85"/>
        <x:v>3</x:v>
      </x:c>
      <x:c r="D372" s="31">
        <x:f t="shared" si="86"/>
        <x:v>3</x:v>
      </x:c>
      <x:c r="E372" s="31">
        <x:f t="shared" si="87"/>
        <x:v>2003</x:v>
      </x:c>
      <x:c r="F372" s="31">
        <x:f t="shared" si="88"/>
        <x:v>2</x:v>
      </x:c>
      <x:c r="G372" s="21">
        <x:f t="shared" si="92"/>
        <x:v>45354</x:v>
      </x:c>
      <x:c r="H372" s="32">
        <x:f t="shared" si="93"/>
        <x:v>7609</x:v>
      </x:c>
      <x:c r="L372" s="25"/>
      <x:c r="P372" s="25">
        <x:v>45653</x:v>
      </x:c>
      <x:c r="Q372" s="24">
        <x:v>356</x:v>
      </x:c>
      <x:c r="S372" s="24" t="str">
        <x:v>Firas Ali #13451936 1R</x:v>
      </x:c>
      <x:c r="T372" s="24" t="str" cm="1">
        <x:f t="array" ref="T372:U372">_xlfn.TEXTSPLIT(S372," #")</x:f>
        <x:v>Firas Ali</x:v>
      </x:c>
      <x:c r="U372" s="24" t="str">
        <x:v>13451936 1R</x:v>
      </x:c>
      <x:c r="V372" s="24" t="str">
        <x:f t="shared" si="94"/>
        <x:v>1R</x:v>
      </x:c>
      <x:c r="W372" s="24">
        <x:f t="shared" si="95"/>
        <x:v>13451936</x:v>
      </x:c>
      <x:c r="X372" s="24">
        <x:f t="shared" si="99"/>
        <x:v>0</x:v>
      </x:c>
      <x:c r="AC372" s="24" t="str">
        <x:f t="shared" si="89"/>
        <x:v>Firas</x:v>
      </x:c>
      <x:c r="AD372" s="24" t="str">
        <x:f t="shared" si="96"/>
        <x:v>F</x:v>
      </x:c>
      <x:c r="AE372" s="24" t="str">
        <x:f t="shared" si="90"/>
        <x:v>Ali</x:v>
      </x:c>
      <x:c r="AF372" s="24" cm="1">
        <x:f t="array" ref="AF372">SUM(--(" "=MID(AE372,_xlfn.SEQUENCE(1,LEN(AE372)),1)))+2</x:f>
        <x:v>2</x:v>
      </x:c>
      <x:c r="AG372" s="24" cm="1">
        <x:f t="array" ref="AG372">SUM(--($AG$9=MID(AC372,_xlfn.SEQUENCE(1,LEN(AC372)),1)))</x:f>
        <x:v>1</x:v>
      </x:c>
      <x:c r="AL372" s="24" t="b">
        <x:f t="shared" si="91"/>
        <x:v>0</x:v>
      </x:c>
      <x:c r="AM372" s="24" t="b">
        <x:f>_xlfn.XLOOKUP(G372,'Birthday Case Assumptions'!$I$6:$I$371,'Birthday Case Assumptions'!$J$6:$J$371)="Yes"</x:f>
        <x:v>0</x:v>
      </x:c>
      <x:c r="AN372" s="24" t="b">
        <x:f t="shared" si="97"/>
        <x:v>0</x:v>
      </x:c>
      <x:c r="AO372" s="24">
        <x:f t="shared" si="98"/>
        <x:v>0</x:v>
      </x:c>
      <x:c r="AU372" s="25">
        <x:v>45653</x:v>
      </x:c>
      <x:c r="AV372" s="24" t="str">
        <x:v>No</x:v>
      </x:c>
      <x:c r="AW372" s="24" cm="1">
        <x:f t="array" ref="AW372">IFERROR(_xlfn.XLOOKUP(AU372,_xlfn.ANCHORARRAY($M$11),_xlfn.ANCHORARRAY($N$11)),0)</x:f>
        <x:v>5</x:v>
      </x:c>
    </x:row>
    <x:row r="373" spans="2:54" x14ac:dyDescent="0.35">
      <x:c r="B373" s="21">
        <x:v>38029</x:v>
      </x:c>
      <x:c r="C373" s="31">
        <x:f t="shared" si="85"/>
        <x:v>12</x:v>
      </x:c>
      <x:c r="D373" s="31">
        <x:f t="shared" si="86"/>
        <x:v>2</x:v>
      </x:c>
      <x:c r="E373" s="31">
        <x:f t="shared" si="87"/>
        <x:v>2004</x:v>
      </x:c>
      <x:c r="F373" s="31">
        <x:f t="shared" si="88"/>
        <x:v>5</x:v>
      </x:c>
      <x:c r="G373" s="21">
        <x:f t="shared" si="92"/>
        <x:v>45334</x:v>
      </x:c>
      <x:c r="H373" s="32">
        <x:f t="shared" si="93"/>
        <x:v>7263</x:v>
      </x:c>
      <x:c r="L373" s="25"/>
      <x:c r="P373" s="25">
        <x:v>45654</x:v>
      </x:c>
      <x:c r="Q373" s="24">
        <x:v>357</x:v>
      </x:c>
      <x:c r="S373" s="24" t="str">
        <x:v>Waseem Syed #13451938 2T</x:v>
      </x:c>
      <x:c r="T373" s="24" t="str" cm="1">
        <x:f t="array" ref="T373:U373">_xlfn.TEXTSPLIT(S373," #")</x:f>
        <x:v>Waseem Syed</x:v>
      </x:c>
      <x:c r="U373" s="24" t="str">
        <x:v>13451938 2T</x:v>
      </x:c>
      <x:c r="V373" s="24" t="str">
        <x:f t="shared" si="94"/>
        <x:v>2T</x:v>
      </x:c>
      <x:c r="W373" s="24">
        <x:f t="shared" si="95"/>
        <x:v>13451938</x:v>
      </x:c>
      <x:c r="X373" s="24">
        <x:f t="shared" si="99"/>
        <x:v>0</x:v>
      </x:c>
      <x:c r="AC373" s="24" t="str">
        <x:f t="shared" si="89"/>
        <x:v>Waseem</x:v>
      </x:c>
      <x:c r="AD373" s="24" t="str">
        <x:f t="shared" si="96"/>
        <x:v>W</x:v>
      </x:c>
      <x:c r="AE373" s="24" t="str">
        <x:f t="shared" si="90"/>
        <x:v>Syed</x:v>
      </x:c>
      <x:c r="AF373" s="24" cm="1">
        <x:f t="array" ref="AF373">SUM(--(" "=MID(AE373,_xlfn.SEQUENCE(1,LEN(AE373)),1)))+2</x:f>
        <x:v>2</x:v>
      </x:c>
      <x:c r="AG373" s="24" cm="1">
        <x:f t="array" ref="AG373">SUM(--($AG$9=MID(AC373,_xlfn.SEQUENCE(1,LEN(AC373)),1)))</x:f>
        <x:v>1</x:v>
      </x:c>
      <x:c r="AL373" s="24" t="b">
        <x:f t="shared" si="91"/>
        <x:v>1</x:v>
      </x:c>
      <x:c r="AM373" s="24" t="b">
        <x:f>_xlfn.XLOOKUP(G373,'Birthday Case Assumptions'!$I$6:$I$371,'Birthday Case Assumptions'!$J$6:$J$371)="Yes"</x:f>
        <x:v>1</x:v>
      </x:c>
      <x:c r="AN373" s="24" t="b">
        <x:f t="shared" si="97"/>
        <x:v>0</x:v>
      </x:c>
      <x:c r="AO373" s="24">
        <x:f t="shared" si="98"/>
        <x:v>0</x:v>
      </x:c>
      <x:c r="AU373" s="25">
        <x:v>45654</x:v>
      </x:c>
      <x:c r="AV373" s="24" t="str">
        <x:v>No</x:v>
      </x:c>
      <x:c r="AW373" s="24" cm="1">
        <x:f t="array" ref="AW373">IFERROR(_xlfn.XLOOKUP(AU373,_xlfn.ANCHORARRAY($M$11),_xlfn.ANCHORARRAY($N$11)),0)</x:f>
        <x:v>3</x:v>
      </x:c>
    </x:row>
    <x:row r="374" spans="2:54" x14ac:dyDescent="0.35">
      <x:c r="B374" s="21">
        <x:v>37901</x:v>
      </x:c>
      <x:c r="C374" s="31">
        <x:f t="shared" si="85"/>
        <x:v>7</x:v>
      </x:c>
      <x:c r="D374" s="31">
        <x:f t="shared" si="86"/>
        <x:v>10</x:v>
      </x:c>
      <x:c r="E374" s="31">
        <x:f t="shared" si="87"/>
        <x:v>2003</x:v>
      </x:c>
      <x:c r="F374" s="31">
        <x:f t="shared" si="88"/>
        <x:v>3</x:v>
      </x:c>
      <x:c r="G374" s="21">
        <x:f t="shared" si="92"/>
        <x:v>45572</x:v>
      </x:c>
      <x:c r="H374" s="32">
        <x:f t="shared" si="93"/>
        <x:v>7391</x:v>
      </x:c>
      <x:c r="L374" s="25"/>
      <x:c r="P374" s="25">
        <x:v>45655</x:v>
      </x:c>
      <x:c r="Q374" s="24">
        <x:v>358</x:v>
      </x:c>
      <x:c r="S374" s="24" t="str">
        <x:v>Fathi Mirza #13451940 1M</x:v>
      </x:c>
      <x:c r="T374" s="24" t="str" cm="1">
        <x:f t="array" ref="T374:U374">_xlfn.TEXTSPLIT(S374," #")</x:f>
        <x:v>Fathi Mirza</x:v>
      </x:c>
      <x:c r="U374" s="24" t="str">
        <x:v>13451940 1M</x:v>
      </x:c>
      <x:c r="V374" s="24" t="str">
        <x:f t="shared" si="94"/>
        <x:v>1M</x:v>
      </x:c>
      <x:c r="W374" s="24">
        <x:f t="shared" si="95"/>
        <x:v>13451940</x:v>
      </x:c>
      <x:c r="X374" s="24">
        <x:f t="shared" si="99"/>
        <x:v>0</x:v>
      </x:c>
      <x:c r="AC374" s="24" t="str">
        <x:f t="shared" si="89"/>
        <x:v>Fathi</x:v>
      </x:c>
      <x:c r="AD374" s="24" t="str">
        <x:f t="shared" si="96"/>
        <x:v>F</x:v>
      </x:c>
      <x:c r="AE374" s="24" t="str">
        <x:f t="shared" si="90"/>
        <x:v>Mirza</x:v>
      </x:c>
      <x:c r="AF374" s="24" cm="1">
        <x:f t="array" ref="AF374">SUM(--(" "=MID(AE374,_xlfn.SEQUENCE(1,LEN(AE374)),1)))+2</x:f>
        <x:v>2</x:v>
      </x:c>
      <x:c r="AG374" s="24" cm="1">
        <x:f t="array" ref="AG374">SUM(--($AG$9=MID(AC374,_xlfn.SEQUENCE(1,LEN(AC374)),1)))</x:f>
        <x:v>1</x:v>
      </x:c>
      <x:c r="AL374" s="24" t="b">
        <x:f t="shared" si="91"/>
        <x:v>1</x:v>
      </x:c>
      <x:c r="AM374" s="24" t="b">
        <x:f>_xlfn.XLOOKUP(G374,'Birthday Case Assumptions'!$I$6:$I$371,'Birthday Case Assumptions'!$J$6:$J$371)="Yes"</x:f>
        <x:v>1</x:v>
      </x:c>
      <x:c r="AN374" s="24" t="b">
        <x:f t="shared" si="97"/>
        <x:v>1</x:v>
      </x:c>
      <x:c r="AO374" s="24">
        <x:f t="shared" si="98"/>
        <x:v>1</x:v>
      </x:c>
      <x:c r="AU374" s="25">
        <x:v>45655</x:v>
      </x:c>
      <x:c r="AV374" s="24" t="str">
        <x:v>No</x:v>
      </x:c>
      <x:c r="AW374" s="24" cm="1">
        <x:f t="array" ref="AW374">IFERROR(_xlfn.XLOOKUP(AU374,_xlfn.ANCHORARRAY($M$11),_xlfn.ANCHORARRAY($N$11)),0)</x:f>
        <x:v>5</x:v>
      </x:c>
    </x:row>
    <x:row r="375" spans="2:54" x14ac:dyDescent="0.35">
      <x:c r="B375" s="21">
        <x:v>37293</x:v>
      </x:c>
      <x:c r="C375" s="31">
        <x:f t="shared" si="85"/>
        <x:v>6</x:v>
      </x:c>
      <x:c r="D375" s="31">
        <x:f t="shared" si="86"/>
        <x:v>2</x:v>
      </x:c>
      <x:c r="E375" s="31">
        <x:f t="shared" si="87"/>
        <x:v>2002</x:v>
      </x:c>
      <x:c r="F375" s="31">
        <x:f t="shared" si="88"/>
        <x:v>4</x:v>
      </x:c>
      <x:c r="G375" s="21">
        <x:f t="shared" si="92"/>
        <x:v>45328</x:v>
      </x:c>
      <x:c r="H375" s="32">
        <x:f t="shared" si="93"/>
        <x:v>7999</x:v>
      </x:c>
      <x:c r="L375" s="25"/>
      <x:c r="P375" s="25">
        <x:v>45656</x:v>
      </x:c>
      <x:c r="Q375" s="24">
        <x:v>359</x:v>
      </x:c>
      <x:c r="S375" s="24" t="str">
        <x:v>Peng Song #13451942 2M</x:v>
      </x:c>
      <x:c r="T375" s="24" t="str" cm="1">
        <x:f t="array" ref="T375:U375">_xlfn.TEXTSPLIT(S375," #")</x:f>
        <x:v>Peng Song</x:v>
      </x:c>
      <x:c r="U375" s="24" t="str">
        <x:v>13451942 2M</x:v>
      </x:c>
      <x:c r="V375" s="24" t="str">
        <x:f t="shared" si="94"/>
        <x:v>2M</x:v>
      </x:c>
      <x:c r="W375" s="24">
        <x:f t="shared" si="95"/>
        <x:v>13451942</x:v>
      </x:c>
      <x:c r="X375" s="24">
        <x:f t="shared" si="99"/>
        <x:v>0</x:v>
      </x:c>
      <x:c r="AC375" s="24" t="str">
        <x:f t="shared" si="89"/>
        <x:v>Peng</x:v>
      </x:c>
      <x:c r="AD375" s="24" t="str">
        <x:f t="shared" si="96"/>
        <x:v>P</x:v>
      </x:c>
      <x:c r="AE375" s="24" t="str">
        <x:f t="shared" si="90"/>
        <x:v>Song</x:v>
      </x:c>
      <x:c r="AF375" s="24" cm="1">
        <x:f t="array" ref="AF375">SUM(--(" "=MID(AE375,_xlfn.SEQUENCE(1,LEN(AE375)),1)))+2</x:f>
        <x:v>2</x:v>
      </x:c>
      <x:c r="AG375" s="24" cm="1">
        <x:f t="array" ref="AG375">SUM(--($AG$9=MID(AC375,_xlfn.SEQUENCE(1,LEN(AC375)),1)))</x:f>
        <x:v>0</x:v>
      </x:c>
      <x:c r="AL375" s="24" t="b">
        <x:f t="shared" si="91"/>
        <x:v>0</x:v>
      </x:c>
      <x:c r="AM375" s="24" t="b">
        <x:f>_xlfn.XLOOKUP(G375,'Birthday Case Assumptions'!$I$6:$I$371,'Birthday Case Assumptions'!$J$6:$J$371)="Yes"</x:f>
        <x:v>1</x:v>
      </x:c>
      <x:c r="AN375" s="24" t="b">
        <x:f t="shared" si="97"/>
        <x:v>0</x:v>
      </x:c>
      <x:c r="AO375" s="24">
        <x:f t="shared" si="98"/>
        <x:v>0</x:v>
      </x:c>
      <x:c r="AU375" s="25">
        <x:v>45656</x:v>
      </x:c>
      <x:c r="AV375" s="24" t="str">
        <x:v>No</x:v>
      </x:c>
      <x:c r="AW375" s="24" cm="1">
        <x:f t="array" ref="AW375">IFERROR(_xlfn.XLOOKUP(AU375,_xlfn.ANCHORARRAY($M$11),_xlfn.ANCHORARRAY($N$11)),0)</x:f>
        <x:v>3</x:v>
      </x:c>
    </x:row>
    <x:row r="376" spans="2:54" x14ac:dyDescent="0.35">
      <x:c r="B376" s="21">
        <x:v>37737</x:v>
      </x:c>
      <x:c r="C376" s="31">
        <x:f t="shared" si="85"/>
        <x:v>26</x:v>
      </x:c>
      <x:c r="D376" s="31">
        <x:f t="shared" si="86"/>
        <x:v>4</x:v>
      </x:c>
      <x:c r="E376" s="31">
        <x:f t="shared" si="87"/>
        <x:v>2003</x:v>
      </x:c>
      <x:c r="F376" s="31">
        <x:f t="shared" si="88"/>
        <x:v>7</x:v>
      </x:c>
      <x:c r="G376" s="21">
        <x:f t="shared" si="92"/>
        <x:v>45408</x:v>
      </x:c>
      <x:c r="H376" s="32">
        <x:f t="shared" si="93"/>
        <x:v>7555</x:v>
      </x:c>
      <x:c r="L376" s="25"/>
      <x:c r="P376" s="25">
        <x:v>45657</x:v>
      </x:c>
      <x:c r="Q376" s="24">
        <x:v>360</x:v>
      </x:c>
      <x:c r="S376" s="24" t="str">
        <x:v>Fayez Haifa Salamah #13451944 1M</x:v>
      </x:c>
      <x:c r="T376" s="24" t="str" cm="1">
        <x:f t="array" ref="T376:U376">_xlfn.TEXTSPLIT(S376," #")</x:f>
        <x:v>Fayez Haifa Salamah</x:v>
      </x:c>
      <x:c r="U376" s="24" t="str">
        <x:v>13451944 1M</x:v>
      </x:c>
      <x:c r="V376" s="24" t="str">
        <x:f t="shared" si="94"/>
        <x:v>1M</x:v>
      </x:c>
      <x:c r="W376" s="24">
        <x:f t="shared" si="95"/>
        <x:v>13451944</x:v>
      </x:c>
      <x:c r="X376" s="24">
        <x:f t="shared" si="99"/>
        <x:v>0</x:v>
      </x:c>
      <x:c r="AC376" s="24" t="str">
        <x:f t="shared" si="89"/>
        <x:v>Fayez</x:v>
      </x:c>
      <x:c r="AD376" s="24" t="str">
        <x:f t="shared" si="96"/>
        <x:v>F</x:v>
      </x:c>
      <x:c r="AE376" s="24" t="str">
        <x:f t="shared" si="90"/>
        <x:v>Haifa Salamah</x:v>
      </x:c>
      <x:c r="AF376" s="24" cm="1">
        <x:f t="array" ref="AF376">SUM(--(" "=MID(AE376,_xlfn.SEQUENCE(1,LEN(AE376)),1)))+2</x:f>
        <x:v>3</x:v>
      </x:c>
      <x:c r="AG376" s="24" cm="1">
        <x:f t="array" ref="AG376">SUM(--($AG$9=MID(AC376,_xlfn.SEQUENCE(1,LEN(AC376)),1)))</x:f>
        <x:v>1</x:v>
      </x:c>
      <x:c r="AL376" s="24" t="b">
        <x:f t="shared" si="91"/>
        <x:v>0</x:v>
      </x:c>
      <x:c r="AM376" s="24" t="b">
        <x:f>_xlfn.XLOOKUP(G376,'Birthday Case Assumptions'!$I$6:$I$371,'Birthday Case Assumptions'!$J$6:$J$371)="Yes"</x:f>
        <x:v>1</x:v>
      </x:c>
      <x:c r="AN376" s="24" t="b">
        <x:f t="shared" si="97"/>
        <x:v>1</x:v>
      </x:c>
      <x:c r="AO376" s="24">
        <x:f t="shared" si="98"/>
        <x:v>0</x:v>
      </x:c>
      <x:c r="AU376" s="25">
        <x:v>45657</x:v>
      </x:c>
      <x:c r="AV376" s="24" t="str">
        <x:v>No</x:v>
      </x:c>
      <x:c r="AW376" s="24" cm="1">
        <x:f t="array" ref="AW376">IFERROR(_xlfn.XLOOKUP(AU376,_xlfn.ANCHORARRAY($M$11),_xlfn.ANCHORARRAY($N$11)),0)</x:f>
        <x:v>3</x:v>
      </x:c>
    </x:row>
    <x:row r="377" spans="2:54" x14ac:dyDescent="0.35">
      <x:c r="B377" s="21">
        <x:v>37523</x:v>
      </x:c>
      <x:c r="C377" s="31">
        <x:f t="shared" si="85"/>
        <x:v>24</x:v>
      </x:c>
      <x:c r="D377" s="31">
        <x:f t="shared" si="86"/>
        <x:v>9</x:v>
      </x:c>
      <x:c r="E377" s="31">
        <x:f t="shared" si="87"/>
        <x:v>2002</x:v>
      </x:c>
      <x:c r="F377" s="31">
        <x:f t="shared" si="88"/>
        <x:v>3</x:v>
      </x:c>
      <x:c r="G377" s="21">
        <x:f t="shared" si="92"/>
        <x:v>45559</x:v>
      </x:c>
      <x:c r="H377" s="32">
        <x:f t="shared" si="93"/>
        <x:v>7769</x:v>
      </x:c>
      <x:c r="L377" s="25"/>
      <x:c r="S377" s="24" t="str">
        <x:v>Roger Lopez #13451946 2T</x:v>
      </x:c>
      <x:c r="T377" s="24" t="str" cm="1">
        <x:f t="array" ref="T377:U377">_xlfn.TEXTSPLIT(S377," #")</x:f>
        <x:v>Roger Lopez</x:v>
      </x:c>
      <x:c r="U377" s="24" t="str">
        <x:v>13451946 2T</x:v>
      </x:c>
      <x:c r="V377" s="24" t="str">
        <x:f t="shared" si="94"/>
        <x:v>2T</x:v>
      </x:c>
      <x:c r="W377" s="24">
        <x:f t="shared" si="95"/>
        <x:v>13451946</x:v>
      </x:c>
      <x:c r="X377" s="24">
        <x:f t="shared" si="99"/>
        <x:v>0</x:v>
      </x:c>
      <x:c r="AC377" s="24" t="str">
        <x:f t="shared" si="89"/>
        <x:v>Roger</x:v>
      </x:c>
      <x:c r="AD377" s="24" t="str">
        <x:f t="shared" si="96"/>
        <x:v>R</x:v>
      </x:c>
      <x:c r="AE377" s="24" t="str">
        <x:f t="shared" si="90"/>
        <x:v>Lopez</x:v>
      </x:c>
      <x:c r="AF377" s="24" cm="1">
        <x:f t="array" ref="AF377">SUM(--(" "=MID(AE377,_xlfn.SEQUENCE(1,LEN(AE377)),1)))+2</x:f>
        <x:v>2</x:v>
      </x:c>
      <x:c r="AG377" s="24" cm="1">
        <x:f t="array" ref="AG377">SUM(--($AG$9=MID(AC377,_xlfn.SEQUENCE(1,LEN(AC377)),1)))</x:f>
        <x:v>0</x:v>
      </x:c>
      <x:c r="AL377" s="24" t="b">
        <x:f t="shared" si="91"/>
        <x:v>0</x:v>
      </x:c>
      <x:c r="AM377" s="24" t="b">
        <x:f>_xlfn.XLOOKUP(G377,'Birthday Case Assumptions'!$I$6:$I$371,'Birthday Case Assumptions'!$J$6:$J$371)="Yes"</x:f>
        <x:v>1</x:v>
      </x:c>
      <x:c r="AN377" s="24" t="b">
        <x:f t="shared" si="97"/>
        <x:v>0</x:v>
      </x:c>
      <x:c r="AO377" s="24">
        <x:f t="shared" si="98"/>
        <x:v>0</x:v>
      </x:c>
    </x:row>
    <x:row r="378" spans="2:54" x14ac:dyDescent="0.35">
      <x:c r="B378" s="21">
        <x:v>37982</x:v>
      </x:c>
      <x:c r="C378" s="31">
        <x:f t="shared" si="85"/>
        <x:v>27</x:v>
      </x:c>
      <x:c r="D378" s="31">
        <x:f t="shared" si="86"/>
        <x:v>12</x:v>
      </x:c>
      <x:c r="E378" s="31">
        <x:f t="shared" si="87"/>
        <x:v>2003</x:v>
      </x:c>
      <x:c r="F378" s="31">
        <x:f t="shared" si="88"/>
        <x:v>7</x:v>
      </x:c>
      <x:c r="G378" s="21">
        <x:f t="shared" si="92"/>
        <x:v>45653</x:v>
      </x:c>
      <x:c r="H378" s="32">
        <x:f t="shared" si="93"/>
        <x:v>7310</x:v>
      </x:c>
      <x:c r="L378" s="25"/>
      <x:c r="S378" s="24" t="str">
        <x:v>Atif Alam #13451948 2R</x:v>
      </x:c>
      <x:c r="T378" s="24" t="str" cm="1">
        <x:f t="array" ref="T378:U378">_xlfn.TEXTSPLIT(S378," #")</x:f>
        <x:v>Atif Alam</x:v>
      </x:c>
      <x:c r="U378" s="24" t="str">
        <x:v>13451948 2R</x:v>
      </x:c>
      <x:c r="V378" s="24" t="str">
        <x:f t="shared" si="94"/>
        <x:v>2R</x:v>
      </x:c>
      <x:c r="W378" s="24">
        <x:f t="shared" si="95"/>
        <x:v>13451948</x:v>
      </x:c>
      <x:c r="X378" s="24">
        <x:f t="shared" si="99"/>
        <x:v>0</x:v>
      </x:c>
      <x:c r="AC378" s="24" t="str">
        <x:f t="shared" si="89"/>
        <x:v>Atif</x:v>
      </x:c>
      <x:c r="AD378" s="24" t="str">
        <x:f t="shared" si="96"/>
        <x:v>A</x:v>
      </x:c>
      <x:c r="AE378" s="24" t="str">
        <x:f t="shared" si="90"/>
        <x:v>Alam</x:v>
      </x:c>
      <x:c r="AF378" s="24" cm="1">
        <x:f t="array" ref="AF378">SUM(--(" "=MID(AE378,_xlfn.SEQUENCE(1,LEN(AE378)),1)))+2</x:f>
        <x:v>2</x:v>
      </x:c>
      <x:c r="AG378" s="24" cm="1">
        <x:f t="array" ref="AG378">SUM(--($AG$9=MID(AC378,_xlfn.SEQUENCE(1,LEN(AC378)),1)))</x:f>
        <x:v>1</x:v>
      </x:c>
      <x:c r="AL378" s="24" t="b">
        <x:f t="shared" si="91"/>
        <x:v>0</x:v>
      </x:c>
      <x:c r="AM378" s="24" t="b">
        <x:f>_xlfn.XLOOKUP(G378,'Birthday Case Assumptions'!$I$6:$I$371,'Birthday Case Assumptions'!$J$6:$J$371)="Yes"</x:f>
        <x:v>0</x:v>
      </x:c>
      <x:c r="AN378" s="24" t="b">
        <x:f t="shared" si="97"/>
        <x:v>0</x:v>
      </x:c>
      <x:c r="AO378" s="24">
        <x:f t="shared" si="98"/>
        <x:v>0</x:v>
      </x:c>
    </x:row>
    <x:row r="379" spans="2:54" x14ac:dyDescent="0.35">
      <x:c r="B379" s="21">
        <x:v>37468</x:v>
      </x:c>
      <x:c r="C379" s="31">
        <x:f t="shared" si="85"/>
        <x:v>31</x:v>
      </x:c>
      <x:c r="D379" s="31">
        <x:f t="shared" si="86"/>
        <x:v>7</x:v>
      </x:c>
      <x:c r="E379" s="31">
        <x:f t="shared" si="87"/>
        <x:v>2002</x:v>
      </x:c>
      <x:c r="F379" s="31">
        <x:f t="shared" si="88"/>
        <x:v>4</x:v>
      </x:c>
      <x:c r="G379" s="21">
        <x:f t="shared" si="92"/>
        <x:v>45504</x:v>
      </x:c>
      <x:c r="H379" s="32">
        <x:f t="shared" si="93"/>
        <x:v>7824</x:v>
      </x:c>
      <x:c r="L379" s="25"/>
      <x:c r="S379" s="24" t="str">
        <x:v>Guo Yue #13451950 3M</x:v>
      </x:c>
      <x:c r="T379" s="24" t="str" cm="1">
        <x:f t="array" ref="T379:U379">_xlfn.TEXTSPLIT(S379," #")</x:f>
        <x:v>Guo Yue</x:v>
      </x:c>
      <x:c r="U379" s="24" t="str">
        <x:v>13451950 3M</x:v>
      </x:c>
      <x:c r="V379" s="24" t="str">
        <x:f t="shared" si="94"/>
        <x:v>3M</x:v>
      </x:c>
      <x:c r="W379" s="24">
        <x:f t="shared" si="95"/>
        <x:v>13451950</x:v>
      </x:c>
      <x:c r="X379" s="24">
        <x:f t="shared" si="99"/>
        <x:v>0</x:v>
      </x:c>
      <x:c r="AC379" s="24" t="str">
        <x:f t="shared" si="89"/>
        <x:v>Guo</x:v>
      </x:c>
      <x:c r="AD379" s="24" t="str">
        <x:f t="shared" si="96"/>
        <x:v>G</x:v>
      </x:c>
      <x:c r="AE379" s="24" t="str">
        <x:f t="shared" si="90"/>
        <x:v>Yue</x:v>
      </x:c>
      <x:c r="AF379" s="24" cm="1">
        <x:f t="array" ref="AF379">SUM(--(" "=MID(AE379,_xlfn.SEQUENCE(1,LEN(AE379)),1)))+2</x:f>
        <x:v>2</x:v>
      </x:c>
      <x:c r="AG379" s="24" cm="1">
        <x:f t="array" ref="AG379">SUM(--($AG$9=MID(AC379,_xlfn.SEQUENCE(1,LEN(AC379)),1)))</x:f>
        <x:v>0</x:v>
      </x:c>
      <x:c r="AL379" s="24" t="b">
        <x:f t="shared" si="91"/>
        <x:v>0</x:v>
      </x:c>
      <x:c r="AM379" s="24" t="b">
        <x:f>_xlfn.XLOOKUP(G379,'Birthday Case Assumptions'!$I$6:$I$371,'Birthday Case Assumptions'!$J$6:$J$371)="Yes"</x:f>
        <x:v>0</x:v>
      </x:c>
      <x:c r="AN379" s="24" t="b">
        <x:f t="shared" si="97"/>
        <x:v>0</x:v>
      </x:c>
      <x:c r="AO379" s="24">
        <x:f t="shared" si="98"/>
        <x:v>0</x:v>
      </x:c>
    </x:row>
    <x:row r="380" spans="2:54" x14ac:dyDescent="0.35">
      <x:c r="B380" s="21">
        <x:v>37108</x:v>
      </x:c>
      <x:c r="C380" s="31">
        <x:f t="shared" si="85"/>
        <x:v>5</x:v>
      </x:c>
      <x:c r="D380" s="31">
        <x:f t="shared" si="86"/>
        <x:v>8</x:v>
      </x:c>
      <x:c r="E380" s="31">
        <x:f t="shared" si="87"/>
        <x:v>2001</x:v>
      </x:c>
      <x:c r="F380" s="31">
        <x:f t="shared" si="88"/>
        <x:v>1</x:v>
      </x:c>
      <x:c r="G380" s="21">
        <x:f t="shared" si="92"/>
        <x:v>45509</x:v>
      </x:c>
      <x:c r="H380" s="32">
        <x:f t="shared" si="93"/>
        <x:v>8184</x:v>
      </x:c>
      <x:c r="L380" s="25"/>
      <x:c r="S380" s="24" t="str">
        <x:v>Naji Ghada Alshammari #13451951 1R</x:v>
      </x:c>
      <x:c r="T380" s="24" t="str" cm="1">
        <x:f t="array" ref="T380:U380">_xlfn.TEXTSPLIT(S380," #")</x:f>
        <x:v>Naji Ghada Alshammari</x:v>
      </x:c>
      <x:c r="U380" s="24" t="str">
        <x:v>13451951 1R</x:v>
      </x:c>
      <x:c r="V380" s="24" t="str">
        <x:f t="shared" si="94"/>
        <x:v>1R</x:v>
      </x:c>
      <x:c r="W380" s="24">
        <x:f t="shared" si="95"/>
        <x:v>13451951</x:v>
      </x:c>
      <x:c r="X380" s="24">
        <x:f t="shared" si="99"/>
        <x:v>1</x:v>
      </x:c>
      <x:c r="AC380" s="24" t="str">
        <x:f t="shared" si="89"/>
        <x:v>Naji</x:v>
      </x:c>
      <x:c r="AD380" s="24" t="str">
        <x:f t="shared" si="96"/>
        <x:v>N</x:v>
      </x:c>
      <x:c r="AE380" s="24" t="str">
        <x:f t="shared" si="90"/>
        <x:v>Ghada Alshammari</x:v>
      </x:c>
      <x:c r="AF380" s="24" cm="1">
        <x:f t="array" ref="AF380">SUM(--(" "=MID(AE380,_xlfn.SEQUENCE(1,LEN(AE380)),1)))+2</x:f>
        <x:v>3</x:v>
      </x:c>
      <x:c r="AG380" s="24" cm="1">
        <x:f t="array" ref="AG380">SUM(--($AG$9=MID(AC380,_xlfn.SEQUENCE(1,LEN(AC380)),1)))</x:f>
        <x:v>1</x:v>
      </x:c>
      <x:c r="AL380" s="24" t="b">
        <x:f t="shared" si="91"/>
        <x:v>1</x:v>
      </x:c>
      <x:c r="AM380" s="24" t="b">
        <x:f>_xlfn.XLOOKUP(G380,'Birthday Case Assumptions'!$I$6:$I$371,'Birthday Case Assumptions'!$J$6:$J$371)="Yes"</x:f>
        <x:v>0</x:v>
      </x:c>
      <x:c r="AN380" s="24" t="b">
        <x:f t="shared" si="97"/>
        <x:v>0</x:v>
      </x:c>
      <x:c r="AO380" s="24">
        <x:f t="shared" si="98"/>
        <x:v>0</x:v>
      </x:c>
    </x:row>
    <x:row r="381" spans="2:54" x14ac:dyDescent="0.35">
      <x:c r="B381" s="21">
        <x:v>38025</x:v>
      </x:c>
      <x:c r="C381" s="31">
        <x:f t="shared" si="85"/>
        <x:v>8</x:v>
      </x:c>
      <x:c r="D381" s="31">
        <x:f t="shared" si="86"/>
        <x:v>2</x:v>
      </x:c>
      <x:c r="E381" s="31">
        <x:f t="shared" si="87"/>
        <x:v>2004</x:v>
      </x:c>
      <x:c r="F381" s="31">
        <x:f t="shared" si="88"/>
        <x:v>1</x:v>
      </x:c>
      <x:c r="G381" s="21">
        <x:f t="shared" si="92"/>
        <x:v>45330</x:v>
      </x:c>
      <x:c r="H381" s="32">
        <x:f t="shared" si="93"/>
        <x:v>7267</x:v>
      </x:c>
      <x:c r="L381" s="25"/>
      <x:c r="S381" s="24" t="str">
        <x:v>Jin Xuan #13451953 1R</x:v>
      </x:c>
      <x:c r="T381" s="24" t="str" cm="1">
        <x:f t="array" ref="T381:U381">_xlfn.TEXTSPLIT(S381," #")</x:f>
        <x:v>Jin Xuan</x:v>
      </x:c>
      <x:c r="U381" s="24" t="str">
        <x:v>13451953 1R</x:v>
      </x:c>
      <x:c r="V381" s="24" t="str">
        <x:f t="shared" si="94"/>
        <x:v>1R</x:v>
      </x:c>
      <x:c r="W381" s="24">
        <x:f t="shared" si="95"/>
        <x:v>13451953</x:v>
      </x:c>
      <x:c r="X381" s="24">
        <x:f t="shared" si="99"/>
        <x:v>0</x:v>
      </x:c>
      <x:c r="AC381" s="24" t="str">
        <x:f t="shared" si="89"/>
        <x:v>Jin</x:v>
      </x:c>
      <x:c r="AD381" s="24" t="str">
        <x:f t="shared" si="96"/>
        <x:v>J</x:v>
      </x:c>
      <x:c r="AE381" s="24" t="str">
        <x:f t="shared" si="90"/>
        <x:v>Xuan</x:v>
      </x:c>
      <x:c r="AF381" s="24" cm="1">
        <x:f t="array" ref="AF381">SUM(--(" "=MID(AE381,_xlfn.SEQUENCE(1,LEN(AE381)),1)))+2</x:f>
        <x:v>2</x:v>
      </x:c>
      <x:c r="AG381" s="24" cm="1">
        <x:f t="array" ref="AG381">SUM(--($AG$9=MID(AC381,_xlfn.SEQUENCE(1,LEN(AC381)),1)))</x:f>
        <x:v>0</x:v>
      </x:c>
      <x:c r="AL381" s="24" t="b">
        <x:f t="shared" si="91"/>
        <x:v>0</x:v>
      </x:c>
      <x:c r="AM381" s="24" t="b">
        <x:f>_xlfn.XLOOKUP(G381,'Birthday Case Assumptions'!$I$6:$I$371,'Birthday Case Assumptions'!$J$6:$J$371)="Yes"</x:f>
        <x:v>1</x:v>
      </x:c>
      <x:c r="AN381" s="24" t="b">
        <x:f t="shared" si="97"/>
        <x:v>0</x:v>
      </x:c>
      <x:c r="AO381" s="24">
        <x:f t="shared" si="98"/>
        <x:v>0</x:v>
      </x:c>
    </x:row>
    <x:row r="382" spans="2:54" x14ac:dyDescent="0.35">
      <x:c r="B382" s="21">
        <x:v>36966</x:v>
      </x:c>
      <x:c r="C382" s="31">
        <x:f t="shared" si="85"/>
        <x:v>16</x:v>
      </x:c>
      <x:c r="D382" s="31">
        <x:f t="shared" si="86"/>
        <x:v>3</x:v>
      </x:c>
      <x:c r="E382" s="31">
        <x:f t="shared" si="87"/>
        <x:v>2001</x:v>
      </x:c>
      <x:c r="F382" s="31">
        <x:f t="shared" si="88"/>
        <x:v>6</x:v>
      </x:c>
      <x:c r="G382" s="21">
        <x:f t="shared" si="92"/>
        <x:v>45367</x:v>
      </x:c>
      <x:c r="H382" s="32">
        <x:f t="shared" si="93"/>
        <x:v>8326</x:v>
      </x:c>
      <x:c r="L382" s="25"/>
      <x:c r="S382" s="24" t="str">
        <x:v>Zou Xiaoming #13451955 4W</x:v>
      </x:c>
      <x:c r="T382" s="24" t="str" cm="1">
        <x:f t="array" ref="T382:U382">_xlfn.TEXTSPLIT(S382," #")</x:f>
        <x:v>Zou Xiaoming</x:v>
      </x:c>
      <x:c r="U382" s="24" t="str">
        <x:v>13451955 4W</x:v>
      </x:c>
      <x:c r="V382" s="24" t="str">
        <x:f t="shared" si="94"/>
        <x:v>4W</x:v>
      </x:c>
      <x:c r="W382" s="24">
        <x:f t="shared" si="95"/>
        <x:v>13451955</x:v>
      </x:c>
      <x:c r="X382" s="24">
        <x:f t="shared" si="99"/>
        <x:v>0</x:v>
      </x:c>
      <x:c r="AC382" s="24" t="str">
        <x:f t="shared" si="89"/>
        <x:v>Zou</x:v>
      </x:c>
      <x:c r="AD382" s="24" t="str">
        <x:f t="shared" si="96"/>
        <x:v>Z</x:v>
      </x:c>
      <x:c r="AE382" s="24" t="str">
        <x:f t="shared" si="90"/>
        <x:v>Xiaoming</x:v>
      </x:c>
      <x:c r="AF382" s="24" cm="1">
        <x:f t="array" ref="AF382">SUM(--(" "=MID(AE382,_xlfn.SEQUENCE(1,LEN(AE382)),1)))+2</x:f>
        <x:v>2</x:v>
      </x:c>
      <x:c r="AG382" s="24" cm="1">
        <x:f t="array" ref="AG382">SUM(--($AG$9=MID(AC382,_xlfn.SEQUENCE(1,LEN(AC382)),1)))</x:f>
        <x:v>0</x:v>
      </x:c>
      <x:c r="AL382" s="24" t="b">
        <x:f t="shared" si="91"/>
        <x:v>0</x:v>
      </x:c>
      <x:c r="AM382" s="24" t="b">
        <x:f>_xlfn.XLOOKUP(G382,'Birthday Case Assumptions'!$I$6:$I$371,'Birthday Case Assumptions'!$J$6:$J$371)="Yes"</x:f>
        <x:v>0</x:v>
      </x:c>
      <x:c r="AN382" s="24" t="b">
        <x:f t="shared" si="97"/>
        <x:v>0</x:v>
      </x:c>
      <x:c r="AO382" s="24">
        <x:f t="shared" si="98"/>
        <x:v>0</x:v>
      </x:c>
    </x:row>
    <x:row r="383" spans="2:54" x14ac:dyDescent="0.35">
      <x:c r="B383" s="21">
        <x:v>37420</x:v>
      </x:c>
      <x:c r="C383" s="31">
        <x:f t="shared" si="85"/>
        <x:v>13</x:v>
      </x:c>
      <x:c r="D383" s="31">
        <x:f t="shared" si="86"/>
        <x:v>6</x:v>
      </x:c>
      <x:c r="E383" s="31">
        <x:f t="shared" si="87"/>
        <x:v>2002</x:v>
      </x:c>
      <x:c r="F383" s="31">
        <x:f t="shared" si="88"/>
        <x:v>5</x:v>
      </x:c>
      <x:c r="G383" s="21">
        <x:f t="shared" si="92"/>
        <x:v>45456</x:v>
      </x:c>
      <x:c r="H383" s="32">
        <x:f t="shared" si="93"/>
        <x:v>7872</x:v>
      </x:c>
      <x:c r="L383" s="25"/>
      <x:c r="S383" s="24" t="str">
        <x:v>Adeeb Uddin #13451956 4W</x:v>
      </x:c>
      <x:c r="T383" s="24" t="str" cm="1">
        <x:f t="array" ref="T383:U383">_xlfn.TEXTSPLIT(S383," #")</x:f>
        <x:v>Adeeb Uddin</x:v>
      </x:c>
      <x:c r="U383" s="24" t="str">
        <x:v>13451956 4W</x:v>
      </x:c>
      <x:c r="V383" s="24" t="str">
        <x:f t="shared" si="94"/>
        <x:v>4W</x:v>
      </x:c>
      <x:c r="W383" s="24">
        <x:f t="shared" si="95"/>
        <x:v>13451956</x:v>
      </x:c>
      <x:c r="X383" s="24">
        <x:f t="shared" si="99"/>
        <x:v>1</x:v>
      </x:c>
      <x:c r="AC383" s="24" t="str">
        <x:f t="shared" si="89"/>
        <x:v>Adeeb</x:v>
      </x:c>
      <x:c r="AD383" s="24" t="str">
        <x:f t="shared" si="96"/>
        <x:v>A</x:v>
      </x:c>
      <x:c r="AE383" s="24" t="str">
        <x:f t="shared" si="90"/>
        <x:v>Uddin</x:v>
      </x:c>
      <x:c r="AF383" s="24" cm="1">
        <x:f t="array" ref="AF383">SUM(--(" "=MID(AE383,_xlfn.SEQUENCE(1,LEN(AE383)),1)))+2</x:f>
        <x:v>2</x:v>
      </x:c>
      <x:c r="AG383" s="24" cm="1">
        <x:f t="array" ref="AG383">SUM(--($AG$9=MID(AC383,_xlfn.SEQUENCE(1,LEN(AC383)),1)))</x:f>
        <x:v>1</x:v>
      </x:c>
      <x:c r="AL383" s="24" t="b">
        <x:f t="shared" si="91"/>
        <x:v>0</x:v>
      </x:c>
      <x:c r="AM383" s="24" t="b">
        <x:f>_xlfn.XLOOKUP(G383,'Birthday Case Assumptions'!$I$6:$I$371,'Birthday Case Assumptions'!$J$6:$J$371)="Yes"</x:f>
        <x:v>0</x:v>
      </x:c>
      <x:c r="AN383" s="24" t="b">
        <x:f t="shared" si="97"/>
        <x:v>0</x:v>
      </x:c>
      <x:c r="AO383" s="24">
        <x:f t="shared" si="98"/>
        <x:v>0</x:v>
      </x:c>
    </x:row>
    <x:row r="384" spans="2:54" x14ac:dyDescent="0.35">
      <x:c r="B384" s="21">
        <x:v>37998</x:v>
      </x:c>
      <x:c r="C384" s="31">
        <x:f t="shared" si="85"/>
        <x:v>12</x:v>
      </x:c>
      <x:c r="D384" s="31">
        <x:f t="shared" si="86"/>
        <x:v>1</x:v>
      </x:c>
      <x:c r="E384" s="31">
        <x:f t="shared" si="87"/>
        <x:v>2004</x:v>
      </x:c>
      <x:c r="F384" s="31">
        <x:f t="shared" si="88"/>
        <x:v>2</x:v>
      </x:c>
      <x:c r="G384" s="21">
        <x:f t="shared" si="92"/>
        <x:v>45303</x:v>
      </x:c>
      <x:c r="H384" s="32">
        <x:f t="shared" si="93"/>
        <x:v>7294</x:v>
      </x:c>
      <x:c r="L384" s="25"/>
      <x:c r="S384" s="24" t="str">
        <x:v>Dai Kun #13451959 3M</x:v>
      </x:c>
      <x:c r="T384" s="24" t="str" cm="1">
        <x:f t="array" ref="T384:U384">_xlfn.TEXTSPLIT(S384," #")</x:f>
        <x:v>Dai Kun</x:v>
      </x:c>
      <x:c r="U384" s="24" t="str">
        <x:v>13451959 3M</x:v>
      </x:c>
      <x:c r="V384" s="24" t="str">
        <x:f t="shared" si="94"/>
        <x:v>3M</x:v>
      </x:c>
      <x:c r="W384" s="24">
        <x:f t="shared" si="95"/>
        <x:v>13451959</x:v>
      </x:c>
      <x:c r="X384" s="24">
        <x:f t="shared" si="99"/>
        <x:v>0</x:v>
      </x:c>
      <x:c r="AC384" s="24" t="str">
        <x:f t="shared" si="89"/>
        <x:v>Dai</x:v>
      </x:c>
      <x:c r="AD384" s="24" t="str">
        <x:f t="shared" si="96"/>
        <x:v>D</x:v>
      </x:c>
      <x:c r="AE384" s="24" t="str">
        <x:f t="shared" si="90"/>
        <x:v>Kun</x:v>
      </x:c>
      <x:c r="AF384" s="24" cm="1">
        <x:f t="array" ref="AF384">SUM(--(" "=MID(AE384,_xlfn.SEQUENCE(1,LEN(AE384)),1)))+2</x:f>
        <x:v>2</x:v>
      </x:c>
      <x:c r="AG384" s="24" cm="1">
        <x:f t="array" ref="AG384">SUM(--($AG$9=MID(AC384,_xlfn.SEQUENCE(1,LEN(AC384)),1)))</x:f>
        <x:v>1</x:v>
      </x:c>
      <x:c r="AL384" s="24" t="b">
        <x:f t="shared" si="91"/>
        <x:v>0</x:v>
      </x:c>
      <x:c r="AM384" s="24" t="b">
        <x:f>_xlfn.XLOOKUP(G384,'Birthday Case Assumptions'!$I$6:$I$371,'Birthday Case Assumptions'!$J$6:$J$371)="Yes"</x:f>
        <x:v>1</x:v>
      </x:c>
      <x:c r="AN384" s="24" t="b">
        <x:f t="shared" si="97"/>
        <x:v>0</x:v>
      </x:c>
      <x:c r="AO384" s="24">
        <x:f t="shared" si="98"/>
        <x:v>0</x:v>
      </x:c>
    </x:row>
    <x:row r="385" spans="2:41" x14ac:dyDescent="0.35">
      <x:c r="B385" s="21">
        <x:v>37637</x:v>
      </x:c>
      <x:c r="C385" s="31">
        <x:f t="shared" si="85"/>
        <x:v>16</x:v>
      </x:c>
      <x:c r="D385" s="31">
        <x:f t="shared" si="86"/>
        <x:v>1</x:v>
      </x:c>
      <x:c r="E385" s="31">
        <x:f t="shared" si="87"/>
        <x:v>2003</x:v>
      </x:c>
      <x:c r="F385" s="31">
        <x:f t="shared" si="88"/>
        <x:v>5</x:v>
      </x:c>
      <x:c r="G385" s="21">
        <x:f t="shared" si="92"/>
        <x:v>45307</x:v>
      </x:c>
      <x:c r="H385" s="32">
        <x:f t="shared" si="93"/>
        <x:v>7655</x:v>
      </x:c>
      <x:c r="L385" s="25"/>
      <x:c r="S385" s="24" t="str">
        <x:v>Ryan Stewart #13451962 3M</x:v>
      </x:c>
      <x:c r="T385" s="24" t="str" cm="1">
        <x:f t="array" ref="T385:U385">_xlfn.TEXTSPLIT(S385," #")</x:f>
        <x:v>Ryan Stewart</x:v>
      </x:c>
      <x:c r="U385" s="24" t="str">
        <x:v>13451962 3M</x:v>
      </x:c>
      <x:c r="V385" s="24" t="str">
        <x:f t="shared" si="94"/>
        <x:v>3M</x:v>
      </x:c>
      <x:c r="W385" s="24">
        <x:f t="shared" si="95"/>
        <x:v>13451962</x:v>
      </x:c>
      <x:c r="X385" s="24">
        <x:f t="shared" si="99"/>
        <x:v>0</x:v>
      </x:c>
      <x:c r="AC385" s="24" t="str">
        <x:f t="shared" si="89"/>
        <x:v>Ryan</x:v>
      </x:c>
      <x:c r="AD385" s="24" t="str">
        <x:f t="shared" si="96"/>
        <x:v>R</x:v>
      </x:c>
      <x:c r="AE385" s="24" t="str">
        <x:f t="shared" si="90"/>
        <x:v>Stewart</x:v>
      </x:c>
      <x:c r="AF385" s="24" cm="1">
        <x:f t="array" ref="AF385">SUM(--(" "=MID(AE385,_xlfn.SEQUENCE(1,LEN(AE385)),1)))+2</x:f>
        <x:v>2</x:v>
      </x:c>
      <x:c r="AG385" s="24" cm="1">
        <x:f t="array" ref="AG385">SUM(--($AG$9=MID(AC385,_xlfn.SEQUENCE(1,LEN(AC385)),1)))</x:f>
        <x:v>1</x:v>
      </x:c>
      <x:c r="AL385" s="24" t="b">
        <x:f t="shared" si="91"/>
        <x:v>0</x:v>
      </x:c>
      <x:c r="AM385" s="24" t="b">
        <x:f>_xlfn.XLOOKUP(G385,'Birthday Case Assumptions'!$I$6:$I$371,'Birthday Case Assumptions'!$J$6:$J$371)="Yes"</x:f>
        <x:v>1</x:v>
      </x:c>
      <x:c r="AN385" s="24" t="b">
        <x:f t="shared" si="97"/>
        <x:v>0</x:v>
      </x:c>
      <x:c r="AO385" s="24">
        <x:f t="shared" si="98"/>
        <x:v>0</x:v>
      </x:c>
    </x:row>
    <x:row r="386" spans="2:41" x14ac:dyDescent="0.35">
      <x:c r="B386" s="21">
        <x:v>38003</x:v>
      </x:c>
      <x:c r="C386" s="31">
        <x:f t="shared" si="85"/>
        <x:v>17</x:v>
      </x:c>
      <x:c r="D386" s="31">
        <x:f t="shared" si="86"/>
        <x:v>1</x:v>
      </x:c>
      <x:c r="E386" s="31">
        <x:f t="shared" si="87"/>
        <x:v>2004</x:v>
      </x:c>
      <x:c r="F386" s="31">
        <x:f t="shared" si="88"/>
        <x:v>7</x:v>
      </x:c>
      <x:c r="G386" s="21">
        <x:f t="shared" si="92"/>
        <x:v>45308</x:v>
      </x:c>
      <x:c r="H386" s="32">
        <x:f t="shared" si="93"/>
        <x:v>7289</x:v>
      </x:c>
      <x:c r="L386" s="25"/>
      <x:c r="S386" s="24" t="str">
        <x:v>Bruce Wright #13451965 2W</x:v>
      </x:c>
      <x:c r="T386" s="24" t="str" cm="1">
        <x:f t="array" ref="T386:U386">_xlfn.TEXTSPLIT(S386," #")</x:f>
        <x:v>Bruce Wright</x:v>
      </x:c>
      <x:c r="U386" s="24" t="str">
        <x:v>13451965 2W</x:v>
      </x:c>
      <x:c r="V386" s="24" t="str">
        <x:f t="shared" si="94"/>
        <x:v>2W</x:v>
      </x:c>
      <x:c r="W386" s="24">
        <x:f t="shared" si="95"/>
        <x:v>13451965</x:v>
      </x:c>
      <x:c r="X386" s="24">
        <x:f t="shared" si="99"/>
        <x:v>0</x:v>
      </x:c>
      <x:c r="AC386" s="24" t="str">
        <x:f t="shared" si="89"/>
        <x:v>Bruce</x:v>
      </x:c>
      <x:c r="AD386" s="24" t="str">
        <x:f t="shared" si="96"/>
        <x:v>B</x:v>
      </x:c>
      <x:c r="AE386" s="24" t="str">
        <x:f t="shared" si="90"/>
        <x:v>Wright</x:v>
      </x:c>
      <x:c r="AF386" s="24" cm="1">
        <x:f t="array" ref="AF386">SUM(--(" "=MID(AE386,_xlfn.SEQUENCE(1,LEN(AE386)),1)))+2</x:f>
        <x:v>2</x:v>
      </x:c>
      <x:c r="AG386" s="24" cm="1">
        <x:f t="array" ref="AG386">SUM(--($AG$9=MID(AC386,_xlfn.SEQUENCE(1,LEN(AC386)),1)))</x:f>
        <x:v>0</x:v>
      </x:c>
      <x:c r="AL386" s="24" t="b">
        <x:f t="shared" si="91"/>
        <x:v>0</x:v>
      </x:c>
      <x:c r="AM386" s="24" t="b">
        <x:f>_xlfn.XLOOKUP(G386,'Birthday Case Assumptions'!$I$6:$I$371,'Birthday Case Assumptions'!$J$6:$J$371)="Yes"</x:f>
        <x:v>1</x:v>
      </x:c>
      <x:c r="AN386" s="24" t="b">
        <x:f t="shared" si="97"/>
        <x:v>0</x:v>
      </x:c>
      <x:c r="AO386" s="24">
        <x:f t="shared" si="98"/>
        <x:v>0</x:v>
      </x:c>
    </x:row>
    <x:row r="387" spans="2:41" x14ac:dyDescent="0.35">
      <x:c r="B387" s="21">
        <x:v>38352</x:v>
      </x:c>
      <x:c r="C387" s="31">
        <x:f t="shared" si="85"/>
        <x:v>31</x:v>
      </x:c>
      <x:c r="D387" s="31">
        <x:f t="shared" si="86"/>
        <x:v>12</x:v>
      </x:c>
      <x:c r="E387" s="31">
        <x:f t="shared" si="87"/>
        <x:v>2004</x:v>
      </x:c>
      <x:c r="F387" s="31">
        <x:f t="shared" si="88"/>
        <x:v>6</x:v>
      </x:c>
      <x:c r="G387" s="21">
        <x:f t="shared" si="92"/>
        <x:v>45657</x:v>
      </x:c>
      <x:c r="H387" s="32">
        <x:f t="shared" si="93"/>
        <x:v>6940</x:v>
      </x:c>
      <x:c r="L387" s="25"/>
      <x:c r="S387" s="24" t="str">
        <x:v>Diane Gomez #13451967 2T</x:v>
      </x:c>
      <x:c r="T387" s="24" t="str" cm="1">
        <x:f t="array" ref="T387:U387">_xlfn.TEXTSPLIT(S387," #")</x:f>
        <x:v>Diane Gomez</x:v>
      </x:c>
      <x:c r="U387" s="24" t="str">
        <x:v>13451967 2T</x:v>
      </x:c>
      <x:c r="V387" s="24" t="str">
        <x:f t="shared" si="94"/>
        <x:v>2T</x:v>
      </x:c>
      <x:c r="W387" s="24">
        <x:f t="shared" si="95"/>
        <x:v>13451967</x:v>
      </x:c>
      <x:c r="X387" s="24">
        <x:f t="shared" si="99"/>
        <x:v>0</x:v>
      </x:c>
      <x:c r="AC387" s="24" t="str">
        <x:f t="shared" si="89"/>
        <x:v>Diane</x:v>
      </x:c>
      <x:c r="AD387" s="24" t="str">
        <x:f t="shared" si="96"/>
        <x:v>D</x:v>
      </x:c>
      <x:c r="AE387" s="24" t="str">
        <x:f t="shared" si="90"/>
        <x:v>Gomez</x:v>
      </x:c>
      <x:c r="AF387" s="24" cm="1">
        <x:f t="array" ref="AF387">SUM(--(" "=MID(AE387,_xlfn.SEQUENCE(1,LEN(AE387)),1)))+2</x:f>
        <x:v>2</x:v>
      </x:c>
      <x:c r="AG387" s="24" cm="1">
        <x:f t="array" ref="AG387">SUM(--($AG$9=MID(AC387,_xlfn.SEQUENCE(1,LEN(AC387)),1)))</x:f>
        <x:v>1</x:v>
      </x:c>
      <x:c r="AL387" s="24" t="b">
        <x:f t="shared" si="91"/>
        <x:v>0</x:v>
      </x:c>
      <x:c r="AM387" s="24" t="b">
        <x:f>_xlfn.XLOOKUP(G387,'Birthday Case Assumptions'!$I$6:$I$371,'Birthday Case Assumptions'!$J$6:$J$371)="Yes"</x:f>
        <x:v>0</x:v>
      </x:c>
      <x:c r="AN387" s="24" t="b">
        <x:f t="shared" si="97"/>
        <x:v>0</x:v>
      </x:c>
      <x:c r="AO387" s="24">
        <x:f t="shared" si="98"/>
        <x:v>0</x:v>
      </x:c>
    </x:row>
    <x:row r="388" spans="2:41" x14ac:dyDescent="0.35">
      <x:c r="B388" s="21">
        <x:v>38140</x:v>
      </x:c>
      <x:c r="C388" s="31">
        <x:f t="shared" si="85"/>
        <x:v>2</x:v>
      </x:c>
      <x:c r="D388" s="31">
        <x:f t="shared" si="86"/>
        <x:v>6</x:v>
      </x:c>
      <x:c r="E388" s="31">
        <x:f t="shared" si="87"/>
        <x:v>2004</x:v>
      </x:c>
      <x:c r="F388" s="31">
        <x:f t="shared" si="88"/>
        <x:v>4</x:v>
      </x:c>
      <x:c r="G388" s="21">
        <x:f t="shared" si="92"/>
        <x:v>45445</x:v>
      </x:c>
      <x:c r="H388" s="32">
        <x:f t="shared" si="93"/>
        <x:v>7152</x:v>
      </x:c>
      <x:c r="L388" s="25"/>
      <x:c r="S388" s="24" t="str">
        <x:v>Yan Xiaoping #13451968 2W</x:v>
      </x:c>
      <x:c r="T388" s="24" t="str" cm="1">
        <x:f t="array" ref="T388:U388">_xlfn.TEXTSPLIT(S388," #")</x:f>
        <x:v>Yan Xiaoping</x:v>
      </x:c>
      <x:c r="U388" s="24" t="str">
        <x:v>13451968 2W</x:v>
      </x:c>
      <x:c r="V388" s="24" t="str">
        <x:f t="shared" si="94"/>
        <x:v>2W</x:v>
      </x:c>
      <x:c r="W388" s="24">
        <x:f t="shared" si="95"/>
        <x:v>13451968</x:v>
      </x:c>
      <x:c r="X388" s="24">
        <x:f t="shared" si="99"/>
        <x:v>1</x:v>
      </x:c>
      <x:c r="AC388" s="24" t="str">
        <x:f t="shared" si="89"/>
        <x:v>Yan</x:v>
      </x:c>
      <x:c r="AD388" s="24" t="str">
        <x:f t="shared" si="96"/>
        <x:v>Y</x:v>
      </x:c>
      <x:c r="AE388" s="24" t="str">
        <x:f t="shared" si="90"/>
        <x:v>Xiaoping</x:v>
      </x:c>
      <x:c r="AF388" s="24" cm="1">
        <x:f t="array" ref="AF388">SUM(--(" "=MID(AE388,_xlfn.SEQUENCE(1,LEN(AE388)),1)))+2</x:f>
        <x:v>2</x:v>
      </x:c>
      <x:c r="AG388" s="24" cm="1">
        <x:f t="array" ref="AG388">SUM(--($AG$9=MID(AC388,_xlfn.SEQUENCE(1,LEN(AC388)),1)))</x:f>
        <x:v>1</x:v>
      </x:c>
      <x:c r="AL388" s="24" t="b">
        <x:f t="shared" si="91"/>
        <x:v>0</x:v>
      </x:c>
      <x:c r="AM388" s="24" t="b">
        <x:f>_xlfn.XLOOKUP(G388,'Birthday Case Assumptions'!$I$6:$I$371,'Birthday Case Assumptions'!$J$6:$J$371)="Yes"</x:f>
        <x:v>0</x:v>
      </x:c>
      <x:c r="AN388" s="24" t="b">
        <x:f t="shared" si="97"/>
        <x:v>0</x:v>
      </x:c>
      <x:c r="AO388" s="24">
        <x:f t="shared" si="98"/>
        <x:v>0</x:v>
      </x:c>
    </x:row>
    <x:row r="389" spans="2:41" x14ac:dyDescent="0.35">
      <x:c r="B389" s="21">
        <x:v>37000</x:v>
      </x:c>
      <x:c r="C389" s="31">
        <x:f t="shared" si="85"/>
        <x:v>19</x:v>
      </x:c>
      <x:c r="D389" s="31">
        <x:f t="shared" si="86"/>
        <x:v>4</x:v>
      </x:c>
      <x:c r="E389" s="31">
        <x:f t="shared" si="87"/>
        <x:v>2001</x:v>
      </x:c>
      <x:c r="F389" s="31">
        <x:f t="shared" si="88"/>
        <x:v>5</x:v>
      </x:c>
      <x:c r="G389" s="21">
        <x:f t="shared" si="92"/>
        <x:v>45401</x:v>
      </x:c>
      <x:c r="H389" s="32">
        <x:f t="shared" si="93"/>
        <x:v>8292</x:v>
      </x:c>
      <x:c r="L389" s="25"/>
      <x:c r="S389" s="24" t="str">
        <x:v>Thomas Allen #13451970 2R</x:v>
      </x:c>
      <x:c r="T389" s="24" t="str" cm="1">
        <x:f t="array" ref="T389:U389">_xlfn.TEXTSPLIT(S389," #")</x:f>
        <x:v>Thomas Allen</x:v>
      </x:c>
      <x:c r="U389" s="24" t="str">
        <x:v>13451970 2R</x:v>
      </x:c>
      <x:c r="V389" s="24" t="str">
        <x:f t="shared" si="94"/>
        <x:v>2R</x:v>
      </x:c>
      <x:c r="W389" s="24">
        <x:f t="shared" si="95"/>
        <x:v>13451970</x:v>
      </x:c>
      <x:c r="X389" s="24">
        <x:f t="shared" si="99"/>
        <x:v>0</x:v>
      </x:c>
      <x:c r="AC389" s="24" t="str">
        <x:f t="shared" si="89"/>
        <x:v>Thomas</x:v>
      </x:c>
      <x:c r="AD389" s="24" t="str">
        <x:f t="shared" si="96"/>
        <x:v>T</x:v>
      </x:c>
      <x:c r="AE389" s="24" t="str">
        <x:f t="shared" si="90"/>
        <x:v>Allen</x:v>
      </x:c>
      <x:c r="AF389" s="24" cm="1">
        <x:f t="array" ref="AF389">SUM(--(" "=MID(AE389,_xlfn.SEQUENCE(1,LEN(AE389)),1)))+2</x:f>
        <x:v>2</x:v>
      </x:c>
      <x:c r="AG389" s="24" cm="1">
        <x:f t="array" ref="AG389">SUM(--($AG$9=MID(AC389,_xlfn.SEQUENCE(1,LEN(AC389)),1)))</x:f>
        <x:v>1</x:v>
      </x:c>
      <x:c r="AL389" s="24" t="b">
        <x:f t="shared" si="91"/>
        <x:v>0</x:v>
      </x:c>
      <x:c r="AM389" s="24" t="b">
        <x:f>_xlfn.XLOOKUP(G389,'Birthday Case Assumptions'!$I$6:$I$371,'Birthday Case Assumptions'!$J$6:$J$371)="Yes"</x:f>
        <x:v>1</x:v>
      </x:c>
      <x:c r="AN389" s="24" t="b">
        <x:f t="shared" si="97"/>
        <x:v>0</x:v>
      </x:c>
      <x:c r="AO389" s="24">
        <x:f t="shared" si="98"/>
        <x:v>0</x:v>
      </x:c>
    </x:row>
    <x:row r="390" spans="2:41" x14ac:dyDescent="0.35">
      <x:c r="B390" s="21">
        <x:v>37859</x:v>
      </x:c>
      <x:c r="C390" s="31">
        <x:f t="shared" si="85"/>
        <x:v>26</x:v>
      </x:c>
      <x:c r="D390" s="31">
        <x:f t="shared" si="86"/>
        <x:v>8</x:v>
      </x:c>
      <x:c r="E390" s="31">
        <x:f t="shared" si="87"/>
        <x:v>2003</x:v>
      </x:c>
      <x:c r="F390" s="31">
        <x:f t="shared" si="88"/>
        <x:v>3</x:v>
      </x:c>
      <x:c r="G390" s="21">
        <x:f t="shared" si="92"/>
        <x:v>45530</x:v>
      </x:c>
      <x:c r="H390" s="32">
        <x:f t="shared" si="93"/>
        <x:v>7433</x:v>
      </x:c>
      <x:c r="L390" s="25"/>
      <x:c r="S390" s="24" t="str">
        <x:v>Wang Xiaoming #13451971 3W</x:v>
      </x:c>
      <x:c r="T390" s="24" t="str" cm="1">
        <x:f t="array" ref="T390:U390">_xlfn.TEXTSPLIT(S390," #")</x:f>
        <x:v>Wang Xiaoming</x:v>
      </x:c>
      <x:c r="U390" s="24" t="str">
        <x:v>13451971 3W</x:v>
      </x:c>
      <x:c r="V390" s="24" t="str">
        <x:f t="shared" si="94"/>
        <x:v>3W</x:v>
      </x:c>
      <x:c r="W390" s="24">
        <x:f t="shared" si="95"/>
        <x:v>13451971</x:v>
      </x:c>
      <x:c r="X390" s="24">
        <x:f t="shared" si="99"/>
        <x:v>1</x:v>
      </x:c>
      <x:c r="AC390" s="24" t="str">
        <x:f t="shared" si="89"/>
        <x:v>Wang</x:v>
      </x:c>
      <x:c r="AD390" s="24" t="str">
        <x:f t="shared" si="96"/>
        <x:v>W</x:v>
      </x:c>
      <x:c r="AE390" s="24" t="str">
        <x:f t="shared" si="90"/>
        <x:v>Xiaoming</x:v>
      </x:c>
      <x:c r="AF390" s="24" cm="1">
        <x:f t="array" ref="AF390">SUM(--(" "=MID(AE390,_xlfn.SEQUENCE(1,LEN(AE390)),1)))+2</x:f>
        <x:v>2</x:v>
      </x:c>
      <x:c r="AG390" s="24" cm="1">
        <x:f t="array" ref="AG390">SUM(--($AG$9=MID(AC390,_xlfn.SEQUENCE(1,LEN(AC390)),1)))</x:f>
        <x:v>1</x:v>
      </x:c>
      <x:c r="AL390" s="24" t="b">
        <x:f t="shared" si="91"/>
        <x:v>1</x:v>
      </x:c>
      <x:c r="AM390" s="24" t="b">
        <x:f>_xlfn.XLOOKUP(G390,'Birthday Case Assumptions'!$I$6:$I$371,'Birthday Case Assumptions'!$J$6:$J$371)="Yes"</x:f>
        <x:v>1</x:v>
      </x:c>
      <x:c r="AN390" s="24" t="b">
        <x:f t="shared" si="97"/>
        <x:v>0</x:v>
      </x:c>
      <x:c r="AO390" s="24">
        <x:f t="shared" si="98"/>
        <x:v>0</x:v>
      </x:c>
    </x:row>
    <x:row r="391" spans="2:41" x14ac:dyDescent="0.35">
      <x:c r="B391" s="21">
        <x:v>37800</x:v>
      </x:c>
      <x:c r="C391" s="31">
        <x:f t="shared" si="85"/>
        <x:v>28</x:v>
      </x:c>
      <x:c r="D391" s="31">
        <x:f t="shared" si="86"/>
        <x:v>6</x:v>
      </x:c>
      <x:c r="E391" s="31">
        <x:f t="shared" si="87"/>
        <x:v>2003</x:v>
      </x:c>
      <x:c r="F391" s="31">
        <x:f t="shared" si="88"/>
        <x:v>7</x:v>
      </x:c>
      <x:c r="G391" s="21">
        <x:f t="shared" si="92"/>
        <x:v>45471</x:v>
      </x:c>
      <x:c r="H391" s="32">
        <x:f t="shared" si="93"/>
        <x:v>7492</x:v>
      </x:c>
      <x:c r="L391" s="25"/>
      <x:c r="S391" s="24" t="str">
        <x:v>Lai Lin #13451973 2T</x:v>
      </x:c>
      <x:c r="T391" s="24" t="str" cm="1">
        <x:f t="array" ref="T391:U391">_xlfn.TEXTSPLIT(S391," #")</x:f>
        <x:v>Lai Lin</x:v>
      </x:c>
      <x:c r="U391" s="24" t="str">
        <x:v>13451973 2T</x:v>
      </x:c>
      <x:c r="V391" s="24" t="str">
        <x:f t="shared" si="94"/>
        <x:v>2T</x:v>
      </x:c>
      <x:c r="W391" s="24">
        <x:f t="shared" si="95"/>
        <x:v>13451973</x:v>
      </x:c>
      <x:c r="X391" s="24">
        <x:f t="shared" si="99"/>
        <x:v>0</x:v>
      </x:c>
      <x:c r="AC391" s="24" t="str">
        <x:f t="shared" si="89"/>
        <x:v>Lai</x:v>
      </x:c>
      <x:c r="AD391" s="24" t="str">
        <x:f t="shared" si="96"/>
        <x:v>L</x:v>
      </x:c>
      <x:c r="AE391" s="24" t="str">
        <x:f t="shared" si="90"/>
        <x:v>Lin</x:v>
      </x:c>
      <x:c r="AF391" s="24" cm="1">
        <x:f t="array" ref="AF391">SUM(--(" "=MID(AE391,_xlfn.SEQUENCE(1,LEN(AE391)),1)))+2</x:f>
        <x:v>2</x:v>
      </x:c>
      <x:c r="AG391" s="24" cm="1">
        <x:f t="array" ref="AG391">SUM(--($AG$9=MID(AC391,_xlfn.SEQUENCE(1,LEN(AC391)),1)))</x:f>
        <x:v>1</x:v>
      </x:c>
      <x:c r="AL391" s="24" t="b">
        <x:f t="shared" si="91"/>
        <x:v>0</x:v>
      </x:c>
      <x:c r="AM391" s="24" t="b">
        <x:f>_xlfn.XLOOKUP(G391,'Birthday Case Assumptions'!$I$6:$I$371,'Birthday Case Assumptions'!$J$6:$J$371)="Yes"</x:f>
        <x:v>0</x:v>
      </x:c>
      <x:c r="AN391" s="24" t="b">
        <x:f t="shared" si="97"/>
        <x:v>0</x:v>
      </x:c>
      <x:c r="AO391" s="24">
        <x:f t="shared" si="98"/>
        <x:v>0</x:v>
      </x:c>
    </x:row>
    <x:row r="392" spans="2:41" x14ac:dyDescent="0.35">
      <x:c r="B392" s="21">
        <x:v>38270</x:v>
      </x:c>
      <x:c r="C392" s="31">
        <x:f t="shared" si="85"/>
        <x:v>10</x:v>
      </x:c>
      <x:c r="D392" s="31">
        <x:f t="shared" si="86"/>
        <x:v>10</x:v>
      </x:c>
      <x:c r="E392" s="31">
        <x:f t="shared" si="87"/>
        <x:v>2004</x:v>
      </x:c>
      <x:c r="F392" s="31">
        <x:f t="shared" si="88"/>
        <x:v>1</x:v>
      </x:c>
      <x:c r="G392" s="21">
        <x:f t="shared" si="92"/>
        <x:v>45575</x:v>
      </x:c>
      <x:c r="H392" s="32">
        <x:f t="shared" si="93"/>
        <x:v>7022</x:v>
      </x:c>
      <x:c r="L392" s="25"/>
      <x:c r="S392" s="24" t="str">
        <x:v>Zhu Ling #13451976 1R</x:v>
      </x:c>
      <x:c r="T392" s="24" t="str" cm="1">
        <x:f t="array" ref="T392:U392">_xlfn.TEXTSPLIT(S392," #")</x:f>
        <x:v>Zhu Ling</x:v>
      </x:c>
      <x:c r="U392" s="24" t="str">
        <x:v>13451976 1R</x:v>
      </x:c>
      <x:c r="V392" s="24" t="str">
        <x:f t="shared" si="94"/>
        <x:v>1R</x:v>
      </x:c>
      <x:c r="W392" s="24">
        <x:f t="shared" si="95"/>
        <x:v>13451976</x:v>
      </x:c>
      <x:c r="X392" s="24">
        <x:f t="shared" si="99"/>
        <x:v>0</x:v>
      </x:c>
      <x:c r="AC392" s="24" t="str">
        <x:f t="shared" si="89"/>
        <x:v>Zhu</x:v>
      </x:c>
      <x:c r="AD392" s="24" t="str">
        <x:f t="shared" si="96"/>
        <x:v>Z</x:v>
      </x:c>
      <x:c r="AE392" s="24" t="str">
        <x:f t="shared" si="90"/>
        <x:v>Ling</x:v>
      </x:c>
      <x:c r="AF392" s="24" cm="1">
        <x:f t="array" ref="AF392">SUM(--(" "=MID(AE392,_xlfn.SEQUENCE(1,LEN(AE392)),1)))+2</x:f>
        <x:v>2</x:v>
      </x:c>
      <x:c r="AG392" s="24" cm="1">
        <x:f t="array" ref="AG392">SUM(--($AG$9=MID(AC392,_xlfn.SEQUENCE(1,LEN(AC392)),1)))</x:f>
        <x:v>0</x:v>
      </x:c>
      <x:c r="AL392" s="24" t="b">
        <x:f t="shared" si="91"/>
        <x:v>0</x:v>
      </x:c>
      <x:c r="AM392" s="24" t="b">
        <x:f>_xlfn.XLOOKUP(G392,'Birthday Case Assumptions'!$I$6:$I$371,'Birthday Case Assumptions'!$J$6:$J$371)="Yes"</x:f>
        <x:v>1</x:v>
      </x:c>
      <x:c r="AN392" s="24" t="b">
        <x:f t="shared" si="97"/>
        <x:v>0</x:v>
      </x:c>
      <x:c r="AO392" s="24">
        <x:f t="shared" si="98"/>
        <x:v>0</x:v>
      </x:c>
    </x:row>
    <x:row r="393" spans="2:41" x14ac:dyDescent="0.35">
      <x:c r="B393" s="21">
        <x:v>37996</x:v>
      </x:c>
      <x:c r="C393" s="31">
        <x:f t="shared" si="85"/>
        <x:v>10</x:v>
      </x:c>
      <x:c r="D393" s="31">
        <x:f t="shared" si="86"/>
        <x:v>1</x:v>
      </x:c>
      <x:c r="E393" s="31">
        <x:f t="shared" si="87"/>
        <x:v>2004</x:v>
      </x:c>
      <x:c r="F393" s="31">
        <x:f t="shared" si="88"/>
        <x:v>7</x:v>
      </x:c>
      <x:c r="G393" s="21">
        <x:f t="shared" si="92"/>
        <x:v>45301</x:v>
      </x:c>
      <x:c r="H393" s="32">
        <x:f t="shared" si="93"/>
        <x:v>7296</x:v>
      </x:c>
      <x:c r="L393" s="25"/>
      <x:c r="S393" s="24" t="str">
        <x:v>Yuan Chunyan #13451977 1T</x:v>
      </x:c>
      <x:c r="T393" s="24" t="str" cm="1">
        <x:f t="array" ref="T393:U393">_xlfn.TEXTSPLIT(S393," #")</x:f>
        <x:v>Yuan Chunyan</x:v>
      </x:c>
      <x:c r="U393" s="24" t="str">
        <x:v>13451977 1T</x:v>
      </x:c>
      <x:c r="V393" s="24" t="str">
        <x:f t="shared" si="94"/>
        <x:v>1T</x:v>
      </x:c>
      <x:c r="W393" s="24">
        <x:f t="shared" si="95"/>
        <x:v>13451977</x:v>
      </x:c>
      <x:c r="X393" s="24">
        <x:f t="shared" si="99"/>
        <x:v>1</x:v>
      </x:c>
      <x:c r="AC393" s="24" t="str">
        <x:f t="shared" si="89"/>
        <x:v>Yuan</x:v>
      </x:c>
      <x:c r="AD393" s="24" t="str">
        <x:f t="shared" si="96"/>
        <x:v>Y</x:v>
      </x:c>
      <x:c r="AE393" s="24" t="str">
        <x:f t="shared" si="90"/>
        <x:v>Chunyan</x:v>
      </x:c>
      <x:c r="AF393" s="24" cm="1">
        <x:f t="array" ref="AF393">SUM(--(" "=MID(AE393,_xlfn.SEQUENCE(1,LEN(AE393)),1)))+2</x:f>
        <x:v>2</x:v>
      </x:c>
      <x:c r="AG393" s="24" cm="1">
        <x:f t="array" ref="AG393">SUM(--($AG$9=MID(AC393,_xlfn.SEQUENCE(1,LEN(AC393)),1)))</x:f>
        <x:v>1</x:v>
      </x:c>
      <x:c r="AL393" s="24" t="b">
        <x:f t="shared" si="91"/>
        <x:v>0</x:v>
      </x:c>
      <x:c r="AM393" s="24" t="b">
        <x:f>_xlfn.XLOOKUP(G393,'Birthday Case Assumptions'!$I$6:$I$371,'Birthday Case Assumptions'!$J$6:$J$371)="Yes"</x:f>
        <x:v>1</x:v>
      </x:c>
      <x:c r="AN393" s="24" t="b">
        <x:f t="shared" si="97"/>
        <x:v>0</x:v>
      </x:c>
      <x:c r="AO393" s="24">
        <x:f t="shared" si="98"/>
        <x:v>0</x:v>
      </x:c>
    </x:row>
    <x:row r="394" spans="2:41" x14ac:dyDescent="0.35">
      <x:c r="B394" s="21">
        <x:v>37005</x:v>
      </x:c>
      <x:c r="C394" s="31">
        <x:f t="shared" si="85"/>
        <x:v>24</x:v>
      </x:c>
      <x:c r="D394" s="31">
        <x:f t="shared" si="86"/>
        <x:v>4</x:v>
      </x:c>
      <x:c r="E394" s="31">
        <x:f t="shared" si="87"/>
        <x:v>2001</x:v>
      </x:c>
      <x:c r="F394" s="31">
        <x:f t="shared" si="88"/>
        <x:v>3</x:v>
      </x:c>
      <x:c r="G394" s="21">
        <x:f t="shared" si="92"/>
        <x:v>45406</x:v>
      </x:c>
      <x:c r="H394" s="32">
        <x:f t="shared" si="93"/>
        <x:v>8287</x:v>
      </x:c>
      <x:c r="L394" s="25"/>
      <x:c r="S394" s="24" t="str">
        <x:v>Jiang Jianjun #13451980 1W</x:v>
      </x:c>
      <x:c r="T394" s="24" t="str" cm="1">
        <x:f t="array" ref="T394:U394">_xlfn.TEXTSPLIT(S394," #")</x:f>
        <x:v>Jiang Jianjun</x:v>
      </x:c>
      <x:c r="U394" s="24" t="str">
        <x:v>13451980 1W</x:v>
      </x:c>
      <x:c r="V394" s="24" t="str">
        <x:f t="shared" si="94"/>
        <x:v>1W</x:v>
      </x:c>
      <x:c r="W394" s="24">
        <x:f t="shared" si="95"/>
        <x:v>13451980</x:v>
      </x:c>
      <x:c r="X394" s="24">
        <x:f t="shared" si="99"/>
        <x:v>0</x:v>
      </x:c>
      <x:c r="AC394" s="24" t="str">
        <x:f t="shared" si="89"/>
        <x:v>Jiang</x:v>
      </x:c>
      <x:c r="AD394" s="24" t="str">
        <x:f t="shared" si="96"/>
        <x:v>J</x:v>
      </x:c>
      <x:c r="AE394" s="24" t="str">
        <x:f t="shared" si="90"/>
        <x:v>Jianjun</x:v>
      </x:c>
      <x:c r="AF394" s="24" cm="1">
        <x:f t="array" ref="AF394">SUM(--(" "=MID(AE394,_xlfn.SEQUENCE(1,LEN(AE394)),1)))+2</x:f>
        <x:v>2</x:v>
      </x:c>
      <x:c r="AG394" s="24" cm="1">
        <x:f t="array" ref="AG394">SUM(--($AG$9=MID(AC394,_xlfn.SEQUENCE(1,LEN(AC394)),1)))</x:f>
        <x:v>1</x:v>
      </x:c>
      <x:c r="AL394" s="24" t="b">
        <x:f t="shared" si="91"/>
        <x:v>0</x:v>
      </x:c>
      <x:c r="AM394" s="24" t="b">
        <x:f>_xlfn.XLOOKUP(G394,'Birthday Case Assumptions'!$I$6:$I$371,'Birthday Case Assumptions'!$J$6:$J$371)="Yes"</x:f>
        <x:v>1</x:v>
      </x:c>
      <x:c r="AN394" s="24" t="b">
        <x:f t="shared" si="97"/>
        <x:v>0</x:v>
      </x:c>
      <x:c r="AO394" s="24">
        <x:f t="shared" si="98"/>
        <x:v>0</x:v>
      </x:c>
    </x:row>
    <x:row r="395" spans="2:41" x14ac:dyDescent="0.35">
      <x:c r="B395" s="21">
        <x:v>37984</x:v>
      </x:c>
      <x:c r="C395" s="31">
        <x:f t="shared" ref="C395:C458" si="100">DAY(B395)</x:f>
        <x:v>29</x:v>
      </x:c>
      <x:c r="D395" s="31">
        <x:f t="shared" ref="D395:D458" si="101">MONTH(B395)</x:f>
        <x:v>12</x:v>
      </x:c>
      <x:c r="E395" s="31">
        <x:f t="shared" ref="E395:E458" si="102">YEAR(B395)</x:f>
        <x:v>2003</x:v>
      </x:c>
      <x:c r="F395" s="31">
        <x:f t="shared" ref="F395:F458" si="103">WEEKDAY(B395)</x:f>
        <x:v>2</x:v>
      </x:c>
      <x:c r="G395" s="21">
        <x:f t="shared" si="92"/>
        <x:v>45655</x:v>
      </x:c>
      <x:c r="H395" s="32">
        <x:f t="shared" si="93"/>
        <x:v>7308</x:v>
      </x:c>
      <x:c r="L395" s="25"/>
      <x:c r="S395" s="24" t="str">
        <x:v>Julie Campbell #13451981 2W</x:v>
      </x:c>
      <x:c r="T395" s="24" t="str" cm="1">
        <x:f t="array" ref="T395:U395">_xlfn.TEXTSPLIT(S395," #")</x:f>
        <x:v>Julie Campbell</x:v>
      </x:c>
      <x:c r="U395" s="24" t="str">
        <x:v>13451981 2W</x:v>
      </x:c>
      <x:c r="V395" s="24" t="str">
        <x:f t="shared" si="94"/>
        <x:v>2W</x:v>
      </x:c>
      <x:c r="W395" s="24">
        <x:f t="shared" si="95"/>
        <x:v>13451981</x:v>
      </x:c>
      <x:c r="X395" s="24">
        <x:f t="shared" si="99"/>
        <x:v>1</x:v>
      </x:c>
      <x:c r="AC395" s="24" t="str">
        <x:f t="shared" ref="AC395:AC458" si="104">_xlfn.TEXTBEFORE(T395, " ")</x:f>
        <x:v>Julie</x:v>
      </x:c>
      <x:c r="AD395" s="24" t="str">
        <x:f t="shared" si="96"/>
        <x:v>J</x:v>
      </x:c>
      <x:c r="AE395" s="24" t="str">
        <x:f t="shared" ref="AE395:AE458" si="105">TRIM(SUBSTITUTE(T395,AC395,""))</x:f>
        <x:v>Campbell</x:v>
      </x:c>
      <x:c r="AF395" s="24" cm="1">
        <x:f t="array" ref="AF395">SUM(--(" "=MID(AE395,_xlfn.SEQUENCE(1,LEN(AE395)),1)))+2</x:f>
        <x:v>2</x:v>
      </x:c>
      <x:c r="AG395" s="24" cm="1">
        <x:f t="array" ref="AG395">SUM(--($AG$9=MID(AC395,_xlfn.SEQUENCE(1,LEN(AC395)),1)))</x:f>
        <x:v>0</x:v>
      </x:c>
      <x:c r="AL395" s="24" t="b">
        <x:f t="shared" ref="AL395:AL458" si="106">WEEKDAY(G395)=_xlfn.XLOOKUP(RIGHT($AL$9,1),$AL$3:$AL$6,$AM$3:$AM$6)</x:f>
        <x:v>0</x:v>
      </x:c>
      <x:c r="AM395" s="24" t="b">
        <x:f>_xlfn.XLOOKUP(G395,'Birthday Case Assumptions'!$I$6:$I$371,'Birthday Case Assumptions'!$J$6:$J$371)="Yes"</x:f>
        <x:v>0</x:v>
      </x:c>
      <x:c r="AN395" s="24" t="b">
        <x:f t="shared" si="97"/>
        <x:v>0</x:v>
      </x:c>
      <x:c r="AO395" s="24">
        <x:f t="shared" si="98"/>
        <x:v>0</x:v>
      </x:c>
    </x:row>
    <x:row r="396" spans="2:41" x14ac:dyDescent="0.35">
      <x:c r="B396" s="21">
        <x:v>37954</x:v>
      </x:c>
      <x:c r="C396" s="31">
        <x:f t="shared" si="100"/>
        <x:v>29</x:v>
      </x:c>
      <x:c r="D396" s="31">
        <x:f t="shared" si="101"/>
        <x:v>11</x:v>
      </x:c>
      <x:c r="E396" s="31">
        <x:f t="shared" si="102"/>
        <x:v>2003</x:v>
      </x:c>
      <x:c r="F396" s="31">
        <x:f t="shared" si="103"/>
        <x:v>7</x:v>
      </x:c>
      <x:c r="G396" s="21">
        <x:f t="shared" ref="G396:G459" si="107">DATE(2024,D396,C396)</x:f>
        <x:v>45625</x:v>
      </x:c>
      <x:c r="H396" s="32">
        <x:f t="shared" ref="H396:H459" si="108">DATE(2024,1,1)-B396</x:f>
        <x:v>7338</x:v>
      </x:c>
      <x:c r="L396" s="25"/>
      <x:c r="S396" s="24" t="str">
        <x:v>Bobby Bradley Evans #13451983 1T</x:v>
      </x:c>
      <x:c r="T396" s="24" t="str" cm="1">
        <x:f t="array" ref="T396:U396">_xlfn.TEXTSPLIT(S396," #")</x:f>
        <x:v>Bobby Bradley Evans</x:v>
      </x:c>
      <x:c r="U396" s="24" t="str">
        <x:v>13451983 1T</x:v>
      </x:c>
      <x:c r="V396" s="24" t="str">
        <x:f t="shared" ref="V396:V459" si="109">RIGHT(U396,2)</x:f>
        <x:v>1T</x:v>
      </x:c>
      <x:c r="W396" s="24">
        <x:f t="shared" ref="W396:W459" si="110">VALUE(_xlfn.TEXTBEFORE(U396, " "))</x:f>
        <x:v>13451983</x:v>
      </x:c>
      <x:c r="X396" s="24">
        <x:f t="shared" si="99"/>
        <x:v>0</x:v>
      </x:c>
      <x:c r="AC396" s="24" t="str">
        <x:f t="shared" si="104"/>
        <x:v>Bobby</x:v>
      </x:c>
      <x:c r="AD396" s="24" t="str">
        <x:f t="shared" ref="AD396:AD459" si="111">LEFT(AC396,1)</x:f>
        <x:v>B</x:v>
      </x:c>
      <x:c r="AE396" s="24" t="str">
        <x:f t="shared" si="105"/>
        <x:v>Bradley Evans</x:v>
      </x:c>
      <x:c r="AF396" s="24" cm="1">
        <x:f t="array" ref="AF396">SUM(--(" "=MID(AE396,_xlfn.SEQUENCE(1,LEN(AE396)),1)))+2</x:f>
        <x:v>3</x:v>
      </x:c>
      <x:c r="AG396" s="24" cm="1">
        <x:f t="array" ref="AG396">SUM(--($AG$9=MID(AC396,_xlfn.SEQUENCE(1,LEN(AC396)),1)))</x:f>
        <x:v>0</x:v>
      </x:c>
      <x:c r="AL396" s="24" t="b">
        <x:f t="shared" si="106"/>
        <x:v>0</x:v>
      </x:c>
      <x:c r="AM396" s="24" t="b">
        <x:f>_xlfn.XLOOKUP(G396,'Birthday Case Assumptions'!$I$6:$I$371,'Birthday Case Assumptions'!$J$6:$J$371)="Yes"</x:f>
        <x:v>0</x:v>
      </x:c>
      <x:c r="AN396" s="24" t="b">
        <x:f t="shared" ref="AN396:AN459" si="112">V396=$AL$9</x:f>
        <x:v>0</x:v>
      </x:c>
      <x:c r="AO396" s="24">
        <x:f t="shared" ref="AO396:AO459" si="113">--(AN396*AM396*AL396)</x:f>
        <x:v>0</x:v>
      </x:c>
    </x:row>
    <x:row r="397" spans="2:41" x14ac:dyDescent="0.35">
      <x:c r="B397" s="21">
        <x:v>37455</x:v>
      </x:c>
      <x:c r="C397" s="31">
        <x:f t="shared" si="100"/>
        <x:v>18</x:v>
      </x:c>
      <x:c r="D397" s="31">
        <x:f t="shared" si="101"/>
        <x:v>7</x:v>
      </x:c>
      <x:c r="E397" s="31">
        <x:f t="shared" si="102"/>
        <x:v>2002</x:v>
      </x:c>
      <x:c r="F397" s="31">
        <x:f t="shared" si="103"/>
        <x:v>5</x:v>
      </x:c>
      <x:c r="G397" s="21">
        <x:f t="shared" si="107"/>
        <x:v>45491</x:v>
      </x:c>
      <x:c r="H397" s="32">
        <x:f t="shared" si="108"/>
        <x:v>7837</x:v>
      </x:c>
      <x:c r="L397" s="25"/>
      <x:c r="S397" s="24" t="str">
        <x:v>Hong Lan #13451984 2W</x:v>
      </x:c>
      <x:c r="T397" s="24" t="str" cm="1">
        <x:f t="array" ref="T397:U397">_xlfn.TEXTSPLIT(S397," #")</x:f>
        <x:v>Hong Lan</x:v>
      </x:c>
      <x:c r="U397" s="24" t="str">
        <x:v>13451984 2W</x:v>
      </x:c>
      <x:c r="V397" s="24" t="str">
        <x:f t="shared" si="109"/>
        <x:v>2W</x:v>
      </x:c>
      <x:c r="W397" s="24">
        <x:f t="shared" si="110"/>
        <x:v>13451984</x:v>
      </x:c>
      <x:c r="X397" s="24">
        <x:f t="shared" ref="X397:X460" si="114">IF(W397=W396+1,X396+1,0)</x:f>
        <x:v>1</x:v>
      </x:c>
      <x:c r="AC397" s="24" t="str">
        <x:f t="shared" si="104"/>
        <x:v>Hong</x:v>
      </x:c>
      <x:c r="AD397" s="24" t="str">
        <x:f t="shared" si="111"/>
        <x:v>H</x:v>
      </x:c>
      <x:c r="AE397" s="24" t="str">
        <x:f t="shared" si="105"/>
        <x:v>Lan</x:v>
      </x:c>
      <x:c r="AF397" s="24" cm="1">
        <x:f t="array" ref="AF397">SUM(--(" "=MID(AE397,_xlfn.SEQUENCE(1,LEN(AE397)),1)))+2</x:f>
        <x:v>2</x:v>
      </x:c>
      <x:c r="AG397" s="24" cm="1">
        <x:f t="array" ref="AG397">SUM(--($AG$9=MID(AC397,_xlfn.SEQUENCE(1,LEN(AC397)),1)))</x:f>
        <x:v>0</x:v>
      </x:c>
      <x:c r="AL397" s="24" t="b">
        <x:f t="shared" si="106"/>
        <x:v>0</x:v>
      </x:c>
      <x:c r="AM397" s="24" t="b">
        <x:f>_xlfn.XLOOKUP(G397,'Birthday Case Assumptions'!$I$6:$I$371,'Birthday Case Assumptions'!$J$6:$J$371)="Yes"</x:f>
        <x:v>0</x:v>
      </x:c>
      <x:c r="AN397" s="24" t="b">
        <x:f t="shared" si="112"/>
        <x:v>0</x:v>
      </x:c>
      <x:c r="AO397" s="24">
        <x:f t="shared" si="113"/>
        <x:v>0</x:v>
      </x:c>
    </x:row>
    <x:row r="398" spans="2:41" x14ac:dyDescent="0.35">
      <x:c r="B398" s="21">
        <x:v>38145</x:v>
      </x:c>
      <x:c r="C398" s="31">
        <x:f t="shared" si="100"/>
        <x:v>7</x:v>
      </x:c>
      <x:c r="D398" s="31">
        <x:f t="shared" si="101"/>
        <x:v>6</x:v>
      </x:c>
      <x:c r="E398" s="31">
        <x:f t="shared" si="102"/>
        <x:v>2004</x:v>
      </x:c>
      <x:c r="F398" s="31">
        <x:f t="shared" si="103"/>
        <x:v>2</x:v>
      </x:c>
      <x:c r="G398" s="21">
        <x:f t="shared" si="107"/>
        <x:v>45450</x:v>
      </x:c>
      <x:c r="H398" s="32">
        <x:f t="shared" si="108"/>
        <x:v>7147</x:v>
      </x:c>
      <x:c r="L398" s="25"/>
      <x:c r="S398" s="24" t="str">
        <x:v>Fang Cheng #13451985 2M</x:v>
      </x:c>
      <x:c r="T398" s="24" t="str" cm="1">
        <x:f t="array" ref="T398:U398">_xlfn.TEXTSPLIT(S398," #")</x:f>
        <x:v>Fang Cheng</x:v>
      </x:c>
      <x:c r="U398" s="24" t="str">
        <x:v>13451985 2M</x:v>
      </x:c>
      <x:c r="V398" s="24" t="str">
        <x:f t="shared" si="109"/>
        <x:v>2M</x:v>
      </x:c>
      <x:c r="W398" s="24">
        <x:f t="shared" si="110"/>
        <x:v>13451985</x:v>
      </x:c>
      <x:c r="X398" s="24">
        <x:f t="shared" si="114"/>
        <x:v>2</x:v>
      </x:c>
      <x:c r="AC398" s="24" t="str">
        <x:f t="shared" si="104"/>
        <x:v>Fang</x:v>
      </x:c>
      <x:c r="AD398" s="24" t="str">
        <x:f t="shared" si="111"/>
        <x:v>F</x:v>
      </x:c>
      <x:c r="AE398" s="24" t="str">
        <x:f t="shared" si="105"/>
        <x:v>Cheng</x:v>
      </x:c>
      <x:c r="AF398" s="24" cm="1">
        <x:f t="array" ref="AF398">SUM(--(" "=MID(AE398,_xlfn.SEQUENCE(1,LEN(AE398)),1)))+2</x:f>
        <x:v>2</x:v>
      </x:c>
      <x:c r="AG398" s="24" cm="1">
        <x:f t="array" ref="AG398">SUM(--($AG$9=MID(AC398,_xlfn.SEQUENCE(1,LEN(AC398)),1)))</x:f>
        <x:v>1</x:v>
      </x:c>
      <x:c r="AL398" s="24" t="b">
        <x:f t="shared" si="106"/>
        <x:v>0</x:v>
      </x:c>
      <x:c r="AM398" s="24" t="b">
        <x:f>_xlfn.XLOOKUP(G398,'Birthday Case Assumptions'!$I$6:$I$371,'Birthday Case Assumptions'!$J$6:$J$371)="Yes"</x:f>
        <x:v>0</x:v>
      </x:c>
      <x:c r="AN398" s="24" t="b">
        <x:f t="shared" si="112"/>
        <x:v>0</x:v>
      </x:c>
      <x:c r="AO398" s="24">
        <x:f t="shared" si="113"/>
        <x:v>0</x:v>
      </x:c>
    </x:row>
    <x:row r="399" spans="2:41" x14ac:dyDescent="0.35">
      <x:c r="B399" s="21">
        <x:v>38138</x:v>
      </x:c>
      <x:c r="C399" s="31">
        <x:f t="shared" si="100"/>
        <x:v>31</x:v>
      </x:c>
      <x:c r="D399" s="31">
        <x:f t="shared" si="101"/>
        <x:v>5</x:v>
      </x:c>
      <x:c r="E399" s="31">
        <x:f t="shared" si="102"/>
        <x:v>2004</x:v>
      </x:c>
      <x:c r="F399" s="31">
        <x:f t="shared" si="103"/>
        <x:v>2</x:v>
      </x:c>
      <x:c r="G399" s="21">
        <x:f t="shared" si="107"/>
        <x:v>45443</x:v>
      </x:c>
      <x:c r="H399" s="32">
        <x:f t="shared" si="108"/>
        <x:v>7154</x:v>
      </x:c>
      <x:c r="L399" s="25"/>
      <x:c r="S399" s="24" t="str">
        <x:v>Nouf Abdulaziz #13451986 3W</x:v>
      </x:c>
      <x:c r="T399" s="24" t="str" cm="1">
        <x:f t="array" ref="T399:U399">_xlfn.TEXTSPLIT(S399," #")</x:f>
        <x:v>Nouf Abdulaziz</x:v>
      </x:c>
      <x:c r="U399" s="24" t="str">
        <x:v>13451986 3W</x:v>
      </x:c>
      <x:c r="V399" s="24" t="str">
        <x:f t="shared" si="109"/>
        <x:v>3W</x:v>
      </x:c>
      <x:c r="W399" s="24">
        <x:f t="shared" si="110"/>
        <x:v>13451986</x:v>
      </x:c>
      <x:c r="X399" s="24">
        <x:f t="shared" si="114"/>
        <x:v>3</x:v>
      </x:c>
      <x:c r="AC399" s="24" t="str">
        <x:f t="shared" si="104"/>
        <x:v>Nouf</x:v>
      </x:c>
      <x:c r="AD399" s="24" t="str">
        <x:f t="shared" si="111"/>
        <x:v>N</x:v>
      </x:c>
      <x:c r="AE399" s="24" t="str">
        <x:f t="shared" si="105"/>
        <x:v>Abdulaziz</x:v>
      </x:c>
      <x:c r="AF399" s="24" cm="1">
        <x:f t="array" ref="AF399">SUM(--(" "=MID(AE399,_xlfn.SEQUENCE(1,LEN(AE399)),1)))+2</x:f>
        <x:v>2</x:v>
      </x:c>
      <x:c r="AG399" s="24" cm="1">
        <x:f t="array" ref="AG399">SUM(--($AG$9=MID(AC399,_xlfn.SEQUENCE(1,LEN(AC399)),1)))</x:f>
        <x:v>0</x:v>
      </x:c>
      <x:c r="AL399" s="24" t="b">
        <x:f t="shared" si="106"/>
        <x:v>0</x:v>
      </x:c>
      <x:c r="AM399" s="24" t="b">
        <x:f>_xlfn.XLOOKUP(G399,'Birthday Case Assumptions'!$I$6:$I$371,'Birthday Case Assumptions'!$J$6:$J$371)="Yes"</x:f>
        <x:v>0</x:v>
      </x:c>
      <x:c r="AN399" s="24" t="b">
        <x:f t="shared" si="112"/>
        <x:v>0</x:v>
      </x:c>
      <x:c r="AO399" s="24">
        <x:f t="shared" si="113"/>
        <x:v>0</x:v>
      </x:c>
    </x:row>
    <x:row r="400" spans="2:41" x14ac:dyDescent="0.35">
      <x:c r="B400" s="21">
        <x:v>37563</x:v>
      </x:c>
      <x:c r="C400" s="31">
        <x:f t="shared" si="100"/>
        <x:v>3</x:v>
      </x:c>
      <x:c r="D400" s="31">
        <x:f t="shared" si="101"/>
        <x:v>11</x:v>
      </x:c>
      <x:c r="E400" s="31">
        <x:f t="shared" si="102"/>
        <x:v>2002</x:v>
      </x:c>
      <x:c r="F400" s="31">
        <x:f t="shared" si="103"/>
        <x:v>1</x:v>
      </x:c>
      <x:c r="G400" s="21">
        <x:f t="shared" si="107"/>
        <x:v>45599</x:v>
      </x:c>
      <x:c r="H400" s="32">
        <x:f t="shared" si="108"/>
        <x:v>7729</x:v>
      </x:c>
      <x:c r="L400" s="25"/>
      <x:c r="S400" s="24" t="str">
        <x:v>Kang Zhiyong #13451988 1M</x:v>
      </x:c>
      <x:c r="T400" s="24" t="str" cm="1">
        <x:f t="array" ref="T400:U400">_xlfn.TEXTSPLIT(S400," #")</x:f>
        <x:v>Kang Zhiyong</x:v>
      </x:c>
      <x:c r="U400" s="24" t="str">
        <x:v>13451988 1M</x:v>
      </x:c>
      <x:c r="V400" s="24" t="str">
        <x:f t="shared" si="109"/>
        <x:v>1M</x:v>
      </x:c>
      <x:c r="W400" s="24">
        <x:f t="shared" si="110"/>
        <x:v>13451988</x:v>
      </x:c>
      <x:c r="X400" s="24">
        <x:f t="shared" si="114"/>
        <x:v>0</x:v>
      </x:c>
      <x:c r="AC400" s="24" t="str">
        <x:f t="shared" si="104"/>
        <x:v>Kang</x:v>
      </x:c>
      <x:c r="AD400" s="24" t="str">
        <x:f t="shared" si="111"/>
        <x:v>K</x:v>
      </x:c>
      <x:c r="AE400" s="24" t="str">
        <x:f t="shared" si="105"/>
        <x:v>Zhiyong</x:v>
      </x:c>
      <x:c r="AF400" s="24" cm="1">
        <x:f t="array" ref="AF400">SUM(--(" "=MID(AE400,_xlfn.SEQUENCE(1,LEN(AE400)),1)))+2</x:f>
        <x:v>2</x:v>
      </x:c>
      <x:c r="AG400" s="24" cm="1">
        <x:f t="array" ref="AG400">SUM(--($AG$9=MID(AC400,_xlfn.SEQUENCE(1,LEN(AC400)),1)))</x:f>
        <x:v>1</x:v>
      </x:c>
      <x:c r="AL400" s="24" t="b">
        <x:f t="shared" si="106"/>
        <x:v>0</x:v>
      </x:c>
      <x:c r="AM400" s="24" t="b">
        <x:f>_xlfn.XLOOKUP(G400,'Birthday Case Assumptions'!$I$6:$I$371,'Birthday Case Assumptions'!$J$6:$J$371)="Yes"</x:f>
        <x:v>0</x:v>
      </x:c>
      <x:c r="AN400" s="24" t="b">
        <x:f t="shared" si="112"/>
        <x:v>1</x:v>
      </x:c>
      <x:c r="AO400" s="24">
        <x:f t="shared" si="113"/>
        <x:v>0</x:v>
      </x:c>
    </x:row>
    <x:row r="401" spans="2:41" x14ac:dyDescent="0.35">
      <x:c r="B401" s="21">
        <x:v>38140</x:v>
      </x:c>
      <x:c r="C401" s="31">
        <x:f t="shared" si="100"/>
        <x:v>2</x:v>
      </x:c>
      <x:c r="D401" s="31">
        <x:f t="shared" si="101"/>
        <x:v>6</x:v>
      </x:c>
      <x:c r="E401" s="31">
        <x:f t="shared" si="102"/>
        <x:v>2004</x:v>
      </x:c>
      <x:c r="F401" s="31">
        <x:f t="shared" si="103"/>
        <x:v>4</x:v>
      </x:c>
      <x:c r="G401" s="21">
        <x:f t="shared" si="107"/>
        <x:v>45445</x:v>
      </x:c>
      <x:c r="H401" s="32">
        <x:f t="shared" si="108"/>
        <x:v>7152</x:v>
      </x:c>
      <x:c r="L401" s="25"/>
      <x:c r="S401" s="24" t="str">
        <x:v>Harold Lopez #13451989 1T</x:v>
      </x:c>
      <x:c r="T401" s="24" t="str" cm="1">
        <x:f t="array" ref="T401:U401">_xlfn.TEXTSPLIT(S401," #")</x:f>
        <x:v>Harold Lopez</x:v>
      </x:c>
      <x:c r="U401" s="24" t="str">
        <x:v>13451989 1T</x:v>
      </x:c>
      <x:c r="V401" s="24" t="str">
        <x:f t="shared" si="109"/>
        <x:v>1T</x:v>
      </x:c>
      <x:c r="W401" s="24">
        <x:f t="shared" si="110"/>
        <x:v>13451989</x:v>
      </x:c>
      <x:c r="X401" s="24">
        <x:f t="shared" si="114"/>
        <x:v>1</x:v>
      </x:c>
      <x:c r="AC401" s="24" t="str">
        <x:f t="shared" si="104"/>
        <x:v>Harold</x:v>
      </x:c>
      <x:c r="AD401" s="24" t="str">
        <x:f t="shared" si="111"/>
        <x:v>H</x:v>
      </x:c>
      <x:c r="AE401" s="24" t="str">
        <x:f t="shared" si="105"/>
        <x:v>Lopez</x:v>
      </x:c>
      <x:c r="AF401" s="24" cm="1">
        <x:f t="array" ref="AF401">SUM(--(" "=MID(AE401,_xlfn.SEQUENCE(1,LEN(AE401)),1)))+2</x:f>
        <x:v>2</x:v>
      </x:c>
      <x:c r="AG401" s="24" cm="1">
        <x:f t="array" ref="AG401">SUM(--($AG$9=MID(AC401,_xlfn.SEQUENCE(1,LEN(AC401)),1)))</x:f>
        <x:v>1</x:v>
      </x:c>
      <x:c r="AL401" s="24" t="b">
        <x:f t="shared" si="106"/>
        <x:v>0</x:v>
      </x:c>
      <x:c r="AM401" s="24" t="b">
        <x:f>_xlfn.XLOOKUP(G401,'Birthday Case Assumptions'!$I$6:$I$371,'Birthday Case Assumptions'!$J$6:$J$371)="Yes"</x:f>
        <x:v>0</x:v>
      </x:c>
      <x:c r="AN401" s="24" t="b">
        <x:f t="shared" si="112"/>
        <x:v>0</x:v>
      </x:c>
      <x:c r="AO401" s="24">
        <x:f t="shared" si="113"/>
        <x:v>0</x:v>
      </x:c>
    </x:row>
    <x:row r="402" spans="2:41" x14ac:dyDescent="0.35">
      <x:c r="B402" s="21">
        <x:v>37883</x:v>
      </x:c>
      <x:c r="C402" s="31">
        <x:f t="shared" si="100"/>
        <x:v>19</x:v>
      </x:c>
      <x:c r="D402" s="31">
        <x:f t="shared" si="101"/>
        <x:v>9</x:v>
      </x:c>
      <x:c r="E402" s="31">
        <x:f t="shared" si="102"/>
        <x:v>2003</x:v>
      </x:c>
      <x:c r="F402" s="31">
        <x:f t="shared" si="103"/>
        <x:v>6</x:v>
      </x:c>
      <x:c r="G402" s="21">
        <x:f t="shared" si="107"/>
        <x:v>45554</x:v>
      </x:c>
      <x:c r="H402" s="32">
        <x:f t="shared" si="108"/>
        <x:v>7409</x:v>
      </x:c>
      <x:c r="L402" s="25"/>
      <x:c r="S402" s="24" t="str">
        <x:v>Hou Bin #13451990 1R</x:v>
      </x:c>
      <x:c r="T402" s="24" t="str" cm="1">
        <x:f t="array" ref="T402:U402">_xlfn.TEXTSPLIT(S402," #")</x:f>
        <x:v>Hou Bin</x:v>
      </x:c>
      <x:c r="U402" s="24" t="str">
        <x:v>13451990 1R</x:v>
      </x:c>
      <x:c r="V402" s="24" t="str">
        <x:f t="shared" si="109"/>
        <x:v>1R</x:v>
      </x:c>
      <x:c r="W402" s="24">
        <x:f t="shared" si="110"/>
        <x:v>13451990</x:v>
      </x:c>
      <x:c r="X402" s="24">
        <x:f t="shared" si="114"/>
        <x:v>2</x:v>
      </x:c>
      <x:c r="AC402" s="24" t="str">
        <x:f t="shared" si="104"/>
        <x:v>Hou</x:v>
      </x:c>
      <x:c r="AD402" s="24" t="str">
        <x:f t="shared" si="111"/>
        <x:v>H</x:v>
      </x:c>
      <x:c r="AE402" s="24" t="str">
        <x:f t="shared" si="105"/>
        <x:v>Bin</x:v>
      </x:c>
      <x:c r="AF402" s="24" cm="1">
        <x:f t="array" ref="AF402">SUM(--(" "=MID(AE402,_xlfn.SEQUENCE(1,LEN(AE402)),1)))+2</x:f>
        <x:v>2</x:v>
      </x:c>
      <x:c r="AG402" s="24" cm="1">
        <x:f t="array" ref="AG402">SUM(--($AG$9=MID(AC402,_xlfn.SEQUENCE(1,LEN(AC402)),1)))</x:f>
        <x:v>0</x:v>
      </x:c>
      <x:c r="AL402" s="24" t="b">
        <x:f t="shared" si="106"/>
        <x:v>0</x:v>
      </x:c>
      <x:c r="AM402" s="24" t="b">
        <x:f>_xlfn.XLOOKUP(G402,'Birthday Case Assumptions'!$I$6:$I$371,'Birthday Case Assumptions'!$J$6:$J$371)="Yes"</x:f>
        <x:v>1</x:v>
      </x:c>
      <x:c r="AN402" s="24" t="b">
        <x:f t="shared" si="112"/>
        <x:v>0</x:v>
      </x:c>
      <x:c r="AO402" s="24">
        <x:f t="shared" si="113"/>
        <x:v>0</x:v>
      </x:c>
    </x:row>
    <x:row r="403" spans="2:41" x14ac:dyDescent="0.35">
      <x:c r="B403" s="21">
        <x:v>37260</x:v>
      </x:c>
      <x:c r="C403" s="31">
        <x:f t="shared" si="100"/>
        <x:v>4</x:v>
      </x:c>
      <x:c r="D403" s="31">
        <x:f t="shared" si="101"/>
        <x:v>1</x:v>
      </x:c>
      <x:c r="E403" s="31">
        <x:f t="shared" si="102"/>
        <x:v>2002</x:v>
      </x:c>
      <x:c r="F403" s="31">
        <x:f t="shared" si="103"/>
        <x:v>6</x:v>
      </x:c>
      <x:c r="G403" s="21">
        <x:f t="shared" si="107"/>
        <x:v>45295</x:v>
      </x:c>
      <x:c r="H403" s="32">
        <x:f t="shared" si="108"/>
        <x:v>8032</x:v>
      </x:c>
      <x:c r="L403" s="25"/>
      <x:c r="S403" s="24" t="str">
        <x:v>Tian Hongmei #13451991 2R</x:v>
      </x:c>
      <x:c r="T403" s="24" t="str" cm="1">
        <x:f t="array" ref="T403:U403">_xlfn.TEXTSPLIT(S403," #")</x:f>
        <x:v>Tian Hongmei</x:v>
      </x:c>
      <x:c r="U403" s="24" t="str">
        <x:v>13451991 2R</x:v>
      </x:c>
      <x:c r="V403" s="24" t="str">
        <x:f t="shared" si="109"/>
        <x:v>2R</x:v>
      </x:c>
      <x:c r="W403" s="24">
        <x:f t="shared" si="110"/>
        <x:v>13451991</x:v>
      </x:c>
      <x:c r="X403" s="24">
        <x:f t="shared" si="114"/>
        <x:v>3</x:v>
      </x:c>
      <x:c r="AC403" s="24" t="str">
        <x:f t="shared" si="104"/>
        <x:v>Tian</x:v>
      </x:c>
      <x:c r="AD403" s="24" t="str">
        <x:f t="shared" si="111"/>
        <x:v>T</x:v>
      </x:c>
      <x:c r="AE403" s="24" t="str">
        <x:f t="shared" si="105"/>
        <x:v>Hongmei</x:v>
      </x:c>
      <x:c r="AF403" s="24" cm="1">
        <x:f t="array" ref="AF403">SUM(--(" "=MID(AE403,_xlfn.SEQUENCE(1,LEN(AE403)),1)))+2</x:f>
        <x:v>2</x:v>
      </x:c>
      <x:c r="AG403" s="24" cm="1">
        <x:f t="array" ref="AG403">SUM(--($AG$9=MID(AC403,_xlfn.SEQUENCE(1,LEN(AC403)),1)))</x:f>
        <x:v>1</x:v>
      </x:c>
      <x:c r="AL403" s="24" t="b">
        <x:f t="shared" si="106"/>
        <x:v>0</x:v>
      </x:c>
      <x:c r="AM403" s="24" t="b">
        <x:f>_xlfn.XLOOKUP(G403,'Birthday Case Assumptions'!$I$6:$I$371,'Birthday Case Assumptions'!$J$6:$J$371)="Yes"</x:f>
        <x:v>0</x:v>
      </x:c>
      <x:c r="AN403" s="24" t="b">
        <x:f t="shared" si="112"/>
        <x:v>0</x:v>
      </x:c>
      <x:c r="AO403" s="24">
        <x:f t="shared" si="113"/>
        <x:v>0</x:v>
      </x:c>
    </x:row>
    <x:row r="404" spans="2:41" x14ac:dyDescent="0.35">
      <x:c r="B404" s="21">
        <x:v>37513</x:v>
      </x:c>
      <x:c r="C404" s="31">
        <x:f t="shared" si="100"/>
        <x:v>14</x:v>
      </x:c>
      <x:c r="D404" s="31">
        <x:f t="shared" si="101"/>
        <x:v>9</x:v>
      </x:c>
      <x:c r="E404" s="31">
        <x:f t="shared" si="102"/>
        <x:v>2002</x:v>
      </x:c>
      <x:c r="F404" s="31">
        <x:f t="shared" si="103"/>
        <x:v>7</x:v>
      </x:c>
      <x:c r="G404" s="21">
        <x:f t="shared" si="107"/>
        <x:v>45549</x:v>
      </x:c>
      <x:c r="H404" s="32">
        <x:f t="shared" si="108"/>
        <x:v>7779</x:v>
      </x:c>
      <x:c r="L404" s="25"/>
      <x:c r="S404" s="24" t="str">
        <x:v>Maria Gomez #13451992 1M</x:v>
      </x:c>
      <x:c r="T404" s="24" t="str" cm="1">
        <x:f t="array" ref="T404:U404">_xlfn.TEXTSPLIT(S404," #")</x:f>
        <x:v>Maria Gomez</x:v>
      </x:c>
      <x:c r="U404" s="24" t="str">
        <x:v>13451992 1M</x:v>
      </x:c>
      <x:c r="V404" s="24" t="str">
        <x:f t="shared" si="109"/>
        <x:v>1M</x:v>
      </x:c>
      <x:c r="W404" s="24">
        <x:f t="shared" si="110"/>
        <x:v>13451992</x:v>
      </x:c>
      <x:c r="X404" s="24">
        <x:f t="shared" si="114"/>
        <x:v>4</x:v>
      </x:c>
      <x:c r="AC404" s="24" t="str">
        <x:f t="shared" si="104"/>
        <x:v>Maria</x:v>
      </x:c>
      <x:c r="AD404" s="24" t="str">
        <x:f t="shared" si="111"/>
        <x:v>M</x:v>
      </x:c>
      <x:c r="AE404" s="24" t="str">
        <x:f t="shared" si="105"/>
        <x:v>Gomez</x:v>
      </x:c>
      <x:c r="AF404" s="24" cm="1">
        <x:f t="array" ref="AF404">SUM(--(" "=MID(AE404,_xlfn.SEQUENCE(1,LEN(AE404)),1)))+2</x:f>
        <x:v>2</x:v>
      </x:c>
      <x:c r="AG404" s="24" cm="1">
        <x:f t="array" ref="AG404">SUM(--($AG$9=MID(AC404,_xlfn.SEQUENCE(1,LEN(AC404)),1)))</x:f>
        <x:v>2</x:v>
      </x:c>
      <x:c r="AL404" s="24" t="b">
        <x:f t="shared" si="106"/>
        <x:v>0</x:v>
      </x:c>
      <x:c r="AM404" s="24" t="b">
        <x:f>_xlfn.XLOOKUP(G404,'Birthday Case Assumptions'!$I$6:$I$371,'Birthday Case Assumptions'!$J$6:$J$371)="Yes"</x:f>
        <x:v>0</x:v>
      </x:c>
      <x:c r="AN404" s="24" t="b">
        <x:f t="shared" si="112"/>
        <x:v>1</x:v>
      </x:c>
      <x:c r="AO404" s="24">
        <x:f t="shared" si="113"/>
        <x:v>0</x:v>
      </x:c>
    </x:row>
    <x:row r="405" spans="2:41" x14ac:dyDescent="0.35">
      <x:c r="B405" s="21">
        <x:v>37110</x:v>
      </x:c>
      <x:c r="C405" s="31">
        <x:f t="shared" si="100"/>
        <x:v>7</x:v>
      </x:c>
      <x:c r="D405" s="31">
        <x:f t="shared" si="101"/>
        <x:v>8</x:v>
      </x:c>
      <x:c r="E405" s="31">
        <x:f t="shared" si="102"/>
        <x:v>2001</x:v>
      </x:c>
      <x:c r="F405" s="31">
        <x:f t="shared" si="103"/>
        <x:v>3</x:v>
      </x:c>
      <x:c r="G405" s="21">
        <x:f t="shared" si="107"/>
        <x:v>45511</x:v>
      </x:c>
      <x:c r="H405" s="32">
        <x:f t="shared" si="108"/>
        <x:v>8182</x:v>
      </x:c>
      <x:c r="L405" s="25"/>
      <x:c r="S405" s="24" t="str">
        <x:v>Betty Thompson #13451994 1R</x:v>
      </x:c>
      <x:c r="T405" s="24" t="str" cm="1">
        <x:f t="array" ref="T405:U405">_xlfn.TEXTSPLIT(S405," #")</x:f>
        <x:v>Betty Thompson</x:v>
      </x:c>
      <x:c r="U405" s="24" t="str">
        <x:v>13451994 1R</x:v>
      </x:c>
      <x:c r="V405" s="24" t="str">
        <x:f t="shared" si="109"/>
        <x:v>1R</x:v>
      </x:c>
      <x:c r="W405" s="24">
        <x:f t="shared" si="110"/>
        <x:v>13451994</x:v>
      </x:c>
      <x:c r="X405" s="24">
        <x:f t="shared" si="114"/>
        <x:v>0</x:v>
      </x:c>
      <x:c r="AC405" s="24" t="str">
        <x:f t="shared" si="104"/>
        <x:v>Betty</x:v>
      </x:c>
      <x:c r="AD405" s="24" t="str">
        <x:f t="shared" si="111"/>
        <x:v>B</x:v>
      </x:c>
      <x:c r="AE405" s="24" t="str">
        <x:f t="shared" si="105"/>
        <x:v>Thompson</x:v>
      </x:c>
      <x:c r="AF405" s="24" cm="1">
        <x:f t="array" ref="AF405">SUM(--(" "=MID(AE405,_xlfn.SEQUENCE(1,LEN(AE405)),1)))+2</x:f>
        <x:v>2</x:v>
      </x:c>
      <x:c r="AG405" s="24" cm="1">
        <x:f t="array" ref="AG405">SUM(--($AG$9=MID(AC405,_xlfn.SEQUENCE(1,LEN(AC405)),1)))</x:f>
        <x:v>0</x:v>
      </x:c>
      <x:c r="AL405" s="24" t="b">
        <x:f t="shared" si="106"/>
        <x:v>0</x:v>
      </x:c>
      <x:c r="AM405" s="24" t="b">
        <x:f>_xlfn.XLOOKUP(G405,'Birthday Case Assumptions'!$I$6:$I$371,'Birthday Case Assumptions'!$J$6:$J$371)="Yes"</x:f>
        <x:v>0</x:v>
      </x:c>
      <x:c r="AN405" s="24" t="b">
        <x:f t="shared" si="112"/>
        <x:v>0</x:v>
      </x:c>
      <x:c r="AO405" s="24">
        <x:f t="shared" si="113"/>
        <x:v>0</x:v>
      </x:c>
    </x:row>
    <x:row r="406" spans="2:41" x14ac:dyDescent="0.35">
      <x:c r="B406" s="21">
        <x:v>36150</x:v>
      </x:c>
      <x:c r="C406" s="31">
        <x:f t="shared" si="100"/>
        <x:v>21</x:v>
      </x:c>
      <x:c r="D406" s="31">
        <x:f t="shared" si="101"/>
        <x:v>12</x:v>
      </x:c>
      <x:c r="E406" s="31">
        <x:f t="shared" si="102"/>
        <x:v>1998</x:v>
      </x:c>
      <x:c r="F406" s="31">
        <x:f t="shared" si="103"/>
        <x:v>2</x:v>
      </x:c>
      <x:c r="G406" s="21">
        <x:f t="shared" si="107"/>
        <x:v>45647</x:v>
      </x:c>
      <x:c r="H406" s="32">
        <x:f t="shared" si="108"/>
        <x:v>9142</x:v>
      </x:c>
      <x:c r="L406" s="25"/>
      <x:c r="S406" s="24" t="str">
        <x:v>Su Qiong #13451996 2T</x:v>
      </x:c>
      <x:c r="T406" s="24" t="str" cm="1">
        <x:f t="array" ref="T406:U406">_xlfn.TEXTSPLIT(S406," #")</x:f>
        <x:v>Su Qiong</x:v>
      </x:c>
      <x:c r="U406" s="24" t="str">
        <x:v>13451996 2T</x:v>
      </x:c>
      <x:c r="V406" s="24" t="str">
        <x:f t="shared" si="109"/>
        <x:v>2T</x:v>
      </x:c>
      <x:c r="W406" s="24">
        <x:f t="shared" si="110"/>
        <x:v>13451996</x:v>
      </x:c>
      <x:c r="X406" s="24">
        <x:f t="shared" si="114"/>
        <x:v>0</x:v>
      </x:c>
      <x:c r="AC406" s="24" t="str">
        <x:f t="shared" si="104"/>
        <x:v>Su</x:v>
      </x:c>
      <x:c r="AD406" s="24" t="str">
        <x:f t="shared" si="111"/>
        <x:v>S</x:v>
      </x:c>
      <x:c r="AE406" s="24" t="str">
        <x:f t="shared" si="105"/>
        <x:v>Qiong</x:v>
      </x:c>
      <x:c r="AF406" s="24" cm="1">
        <x:f t="array" ref="AF406">SUM(--(" "=MID(AE406,_xlfn.SEQUENCE(1,LEN(AE406)),1)))+2</x:f>
        <x:v>2</x:v>
      </x:c>
      <x:c r="AG406" s="24" cm="1">
        <x:f t="array" ref="AG406">SUM(--($AG$9=MID(AC406,_xlfn.SEQUENCE(1,LEN(AC406)),1)))</x:f>
        <x:v>0</x:v>
      </x:c>
      <x:c r="AL406" s="24" t="b">
        <x:f t="shared" si="106"/>
        <x:v>0</x:v>
      </x:c>
      <x:c r="AM406" s="24" t="b">
        <x:f>_xlfn.XLOOKUP(G406,'Birthday Case Assumptions'!$I$6:$I$371,'Birthday Case Assumptions'!$J$6:$J$371)="Yes"</x:f>
        <x:v>0</x:v>
      </x:c>
      <x:c r="AN406" s="24" t="b">
        <x:f t="shared" si="112"/>
        <x:v>0</x:v>
      </x:c>
      <x:c r="AO406" s="24">
        <x:f t="shared" si="113"/>
        <x:v>0</x:v>
      </x:c>
    </x:row>
    <x:row r="407" spans="2:41" x14ac:dyDescent="0.35">
      <x:c r="B407" s="21">
        <x:v>38290</x:v>
      </x:c>
      <x:c r="C407" s="31">
        <x:f t="shared" si="100"/>
        <x:v>30</x:v>
      </x:c>
      <x:c r="D407" s="31">
        <x:f t="shared" si="101"/>
        <x:v>10</x:v>
      </x:c>
      <x:c r="E407" s="31">
        <x:f t="shared" si="102"/>
        <x:v>2004</x:v>
      </x:c>
      <x:c r="F407" s="31">
        <x:f t="shared" si="103"/>
        <x:v>7</x:v>
      </x:c>
      <x:c r="G407" s="21">
        <x:f t="shared" si="107"/>
        <x:v>45595</x:v>
      </x:c>
      <x:c r="H407" s="32">
        <x:f t="shared" si="108"/>
        <x:v>7002</x:v>
      </x:c>
      <x:c r="L407" s="25"/>
      <x:c r="S407" s="24" t="str">
        <x:v>Yang Ying #13451998 1R</x:v>
      </x:c>
      <x:c r="T407" s="24" t="str" cm="1">
        <x:f t="array" ref="T407:U407">_xlfn.TEXTSPLIT(S407," #")</x:f>
        <x:v>Yang Ying</x:v>
      </x:c>
      <x:c r="U407" s="24" t="str">
        <x:v>13451998 1R</x:v>
      </x:c>
      <x:c r="V407" s="24" t="str">
        <x:f t="shared" si="109"/>
        <x:v>1R</x:v>
      </x:c>
      <x:c r="W407" s="24">
        <x:f t="shared" si="110"/>
        <x:v>13451998</x:v>
      </x:c>
      <x:c r="X407" s="24">
        <x:f t="shared" si="114"/>
        <x:v>0</x:v>
      </x:c>
      <x:c r="AC407" s="24" t="str">
        <x:f t="shared" si="104"/>
        <x:v>Yang</x:v>
      </x:c>
      <x:c r="AD407" s="24" t="str">
        <x:f t="shared" si="111"/>
        <x:v>Y</x:v>
      </x:c>
      <x:c r="AE407" s="24" t="str">
        <x:f t="shared" si="105"/>
        <x:v>Ying</x:v>
      </x:c>
      <x:c r="AF407" s="24" cm="1">
        <x:f t="array" ref="AF407">SUM(--(" "=MID(AE407,_xlfn.SEQUENCE(1,LEN(AE407)),1)))+2</x:f>
        <x:v>2</x:v>
      </x:c>
      <x:c r="AG407" s="24" cm="1">
        <x:f t="array" ref="AG407">SUM(--($AG$9=MID(AC407,_xlfn.SEQUENCE(1,LEN(AC407)),1)))</x:f>
        <x:v>1</x:v>
      </x:c>
      <x:c r="AL407" s="24" t="b">
        <x:f t="shared" si="106"/>
        <x:v>0</x:v>
      </x:c>
      <x:c r="AM407" s="24" t="b">
        <x:f>_xlfn.XLOOKUP(G407,'Birthday Case Assumptions'!$I$6:$I$371,'Birthday Case Assumptions'!$J$6:$J$371)="Yes"</x:f>
        <x:v>1</x:v>
      </x:c>
      <x:c r="AN407" s="24" t="b">
        <x:f t="shared" si="112"/>
        <x:v>0</x:v>
      </x:c>
      <x:c r="AO407" s="24">
        <x:f t="shared" si="113"/>
        <x:v>0</x:v>
      </x:c>
    </x:row>
    <x:row r="408" spans="2:41" x14ac:dyDescent="0.35">
      <x:c r="B408" s="21">
        <x:v>37992</x:v>
      </x:c>
      <x:c r="C408" s="31">
        <x:f t="shared" si="100"/>
        <x:v>6</x:v>
      </x:c>
      <x:c r="D408" s="31">
        <x:f t="shared" si="101"/>
        <x:v>1</x:v>
      </x:c>
      <x:c r="E408" s="31">
        <x:f t="shared" si="102"/>
        <x:v>2004</x:v>
      </x:c>
      <x:c r="F408" s="31">
        <x:f t="shared" si="103"/>
        <x:v>3</x:v>
      </x:c>
      <x:c r="G408" s="21">
        <x:f t="shared" si="107"/>
        <x:v>45297</x:v>
      </x:c>
      <x:c r="H408" s="32">
        <x:f t="shared" si="108"/>
        <x:v>7300</x:v>
      </x:c>
      <x:c r="L408" s="25"/>
      <x:c r="S408" s="24" t="str">
        <x:v>Fathi Hamad #13451999 2M</x:v>
      </x:c>
      <x:c r="T408" s="24" t="str" cm="1">
        <x:f t="array" ref="T408:U408">_xlfn.TEXTSPLIT(S408," #")</x:f>
        <x:v>Fathi Hamad</x:v>
      </x:c>
      <x:c r="U408" s="24" t="str">
        <x:v>13451999 2M</x:v>
      </x:c>
      <x:c r="V408" s="24" t="str">
        <x:f t="shared" si="109"/>
        <x:v>2M</x:v>
      </x:c>
      <x:c r="W408" s="24">
        <x:f t="shared" si="110"/>
        <x:v>13451999</x:v>
      </x:c>
      <x:c r="X408" s="24">
        <x:f t="shared" si="114"/>
        <x:v>1</x:v>
      </x:c>
      <x:c r="AC408" s="24" t="str">
        <x:f t="shared" si="104"/>
        <x:v>Fathi</x:v>
      </x:c>
      <x:c r="AD408" s="24" t="str">
        <x:f t="shared" si="111"/>
        <x:v>F</x:v>
      </x:c>
      <x:c r="AE408" s="24" t="str">
        <x:f t="shared" si="105"/>
        <x:v>Hamad</x:v>
      </x:c>
      <x:c r="AF408" s="24" cm="1">
        <x:f t="array" ref="AF408">SUM(--(" "=MID(AE408,_xlfn.SEQUENCE(1,LEN(AE408)),1)))+2</x:f>
        <x:v>2</x:v>
      </x:c>
      <x:c r="AG408" s="24" cm="1">
        <x:f t="array" ref="AG408">SUM(--($AG$9=MID(AC408,_xlfn.SEQUENCE(1,LEN(AC408)),1)))</x:f>
        <x:v>1</x:v>
      </x:c>
      <x:c r="AL408" s="24" t="b">
        <x:f t="shared" si="106"/>
        <x:v>0</x:v>
      </x:c>
      <x:c r="AM408" s="24" t="b">
        <x:f>_xlfn.XLOOKUP(G408,'Birthday Case Assumptions'!$I$6:$I$371,'Birthday Case Assumptions'!$J$6:$J$371)="Yes"</x:f>
        <x:v>0</x:v>
      </x:c>
      <x:c r="AN408" s="24" t="b">
        <x:f t="shared" si="112"/>
        <x:v>0</x:v>
      </x:c>
      <x:c r="AO408" s="24">
        <x:f t="shared" si="113"/>
        <x:v>0</x:v>
      </x:c>
    </x:row>
    <x:row r="409" spans="2:41" x14ac:dyDescent="0.35">
      <x:c r="B409" s="21">
        <x:v>37884</x:v>
      </x:c>
      <x:c r="C409" s="31">
        <x:f t="shared" si="100"/>
        <x:v>20</x:v>
      </x:c>
      <x:c r="D409" s="31">
        <x:f t="shared" si="101"/>
        <x:v>9</x:v>
      </x:c>
      <x:c r="E409" s="31">
        <x:f t="shared" si="102"/>
        <x:v>2003</x:v>
      </x:c>
      <x:c r="F409" s="31">
        <x:f t="shared" si="103"/>
        <x:v>7</x:v>
      </x:c>
      <x:c r="G409" s="21">
        <x:f t="shared" si="107"/>
        <x:v>45555</x:v>
      </x:c>
      <x:c r="H409" s="32">
        <x:f t="shared" si="108"/>
        <x:v>7408</x:v>
      </x:c>
      <x:c r="L409" s="25"/>
      <x:c r="S409" s="24" t="str">
        <x:v>Yi Tingting #13452001 2M</x:v>
      </x:c>
      <x:c r="T409" s="24" t="str" cm="1">
        <x:f t="array" ref="T409:U409">_xlfn.TEXTSPLIT(S409," #")</x:f>
        <x:v>Yi Tingting</x:v>
      </x:c>
      <x:c r="U409" s="24" t="str">
        <x:v>13452001 2M</x:v>
      </x:c>
      <x:c r="V409" s="24" t="str">
        <x:f t="shared" si="109"/>
        <x:v>2M</x:v>
      </x:c>
      <x:c r="W409" s="24">
        <x:f t="shared" si="110"/>
        <x:v>13452001</x:v>
      </x:c>
      <x:c r="X409" s="24">
        <x:f t="shared" si="114"/>
        <x:v>0</x:v>
      </x:c>
      <x:c r="AC409" s="24" t="str">
        <x:f t="shared" si="104"/>
        <x:v>Yi</x:v>
      </x:c>
      <x:c r="AD409" s="24" t="str">
        <x:f t="shared" si="111"/>
        <x:v>Y</x:v>
      </x:c>
      <x:c r="AE409" s="24" t="str">
        <x:f t="shared" si="105"/>
        <x:v>Tingting</x:v>
      </x:c>
      <x:c r="AF409" s="24" cm="1">
        <x:f t="array" ref="AF409">SUM(--(" "=MID(AE409,_xlfn.SEQUENCE(1,LEN(AE409)),1)))+2</x:f>
        <x:v>2</x:v>
      </x:c>
      <x:c r="AG409" s="24" cm="1">
        <x:f t="array" ref="AG409">SUM(--($AG$9=MID(AC409,_xlfn.SEQUENCE(1,LEN(AC409)),1)))</x:f>
        <x:v>0</x:v>
      </x:c>
      <x:c r="AL409" s="24" t="b">
        <x:f t="shared" si="106"/>
        <x:v>0</x:v>
      </x:c>
      <x:c r="AM409" s="24" t="b">
        <x:f>_xlfn.XLOOKUP(G409,'Birthday Case Assumptions'!$I$6:$I$371,'Birthday Case Assumptions'!$J$6:$J$371)="Yes"</x:f>
        <x:v>1</x:v>
      </x:c>
      <x:c r="AN409" s="24" t="b">
        <x:f t="shared" si="112"/>
        <x:v>0</x:v>
      </x:c>
      <x:c r="AO409" s="24">
        <x:f t="shared" si="113"/>
        <x:v>0</x:v>
      </x:c>
    </x:row>
    <x:row r="410" spans="2:41" x14ac:dyDescent="0.35">
      <x:c r="B410" s="21">
        <x:v>37279</x:v>
      </x:c>
      <x:c r="C410" s="31">
        <x:f t="shared" si="100"/>
        <x:v>23</x:v>
      </x:c>
      <x:c r="D410" s="31">
        <x:f t="shared" si="101"/>
        <x:v>1</x:v>
      </x:c>
      <x:c r="E410" s="31">
        <x:f t="shared" si="102"/>
        <x:v>2002</x:v>
      </x:c>
      <x:c r="F410" s="31">
        <x:f t="shared" si="103"/>
        <x:v>4</x:v>
      </x:c>
      <x:c r="G410" s="21">
        <x:f t="shared" si="107"/>
        <x:v>45314</x:v>
      </x:c>
      <x:c r="H410" s="32">
        <x:f t="shared" si="108"/>
        <x:v>8013</x:v>
      </x:c>
      <x:c r="L410" s="25"/>
      <x:c r="S410" s="24" t="str">
        <x:v>Michael Perez #13452002 2T</x:v>
      </x:c>
      <x:c r="T410" s="24" t="str" cm="1">
        <x:f t="array" ref="T410:U410">_xlfn.TEXTSPLIT(S410," #")</x:f>
        <x:v>Michael Perez</x:v>
      </x:c>
      <x:c r="U410" s="24" t="str">
        <x:v>13452002 2T</x:v>
      </x:c>
      <x:c r="V410" s="24" t="str">
        <x:f t="shared" si="109"/>
        <x:v>2T</x:v>
      </x:c>
      <x:c r="W410" s="24">
        <x:f t="shared" si="110"/>
        <x:v>13452002</x:v>
      </x:c>
      <x:c r="X410" s="24">
        <x:f t="shared" si="114"/>
        <x:v>1</x:v>
      </x:c>
      <x:c r="AC410" s="24" t="str">
        <x:f t="shared" si="104"/>
        <x:v>Michael</x:v>
      </x:c>
      <x:c r="AD410" s="24" t="str">
        <x:f t="shared" si="111"/>
        <x:v>M</x:v>
      </x:c>
      <x:c r="AE410" s="24" t="str">
        <x:f t="shared" si="105"/>
        <x:v>Perez</x:v>
      </x:c>
      <x:c r="AF410" s="24" cm="1">
        <x:f t="array" ref="AF410">SUM(--(" "=MID(AE410,_xlfn.SEQUENCE(1,LEN(AE410)),1)))+2</x:f>
        <x:v>2</x:v>
      </x:c>
      <x:c r="AG410" s="24" cm="1">
        <x:f t="array" ref="AG410">SUM(--($AG$9=MID(AC410,_xlfn.SEQUENCE(1,LEN(AC410)),1)))</x:f>
        <x:v>1</x:v>
      </x:c>
      <x:c r="AL410" s="24" t="b">
        <x:f t="shared" si="106"/>
        <x:v>0</x:v>
      </x:c>
      <x:c r="AM410" s="24" t="b">
        <x:f>_xlfn.XLOOKUP(G410,'Birthday Case Assumptions'!$I$6:$I$371,'Birthday Case Assumptions'!$J$6:$J$371)="Yes"</x:f>
        <x:v>1</x:v>
      </x:c>
      <x:c r="AN410" s="24" t="b">
        <x:f t="shared" si="112"/>
        <x:v>0</x:v>
      </x:c>
      <x:c r="AO410" s="24">
        <x:f t="shared" si="113"/>
        <x:v>0</x:v>
      </x:c>
    </x:row>
    <x:row r="411" spans="2:41" x14ac:dyDescent="0.35">
      <x:c r="B411" s="21">
        <x:v>37002</x:v>
      </x:c>
      <x:c r="C411" s="31">
        <x:f t="shared" si="100"/>
        <x:v>21</x:v>
      </x:c>
      <x:c r="D411" s="31">
        <x:f t="shared" si="101"/>
        <x:v>4</x:v>
      </x:c>
      <x:c r="E411" s="31">
        <x:f t="shared" si="102"/>
        <x:v>2001</x:v>
      </x:c>
      <x:c r="F411" s="31">
        <x:f t="shared" si="103"/>
        <x:v>7</x:v>
      </x:c>
      <x:c r="G411" s="21">
        <x:f t="shared" si="107"/>
        <x:v>45403</x:v>
      </x:c>
      <x:c r="H411" s="32">
        <x:f t="shared" si="108"/>
        <x:v>8290</x:v>
      </x:c>
      <x:c r="L411" s="25"/>
      <x:c r="S411" s="24" t="str">
        <x:v>Manal Osman #13452003 1W</x:v>
      </x:c>
      <x:c r="T411" s="24" t="str" cm="1">
        <x:f t="array" ref="T411:U411">_xlfn.TEXTSPLIT(S411," #")</x:f>
        <x:v>Manal Osman</x:v>
      </x:c>
      <x:c r="U411" s="24" t="str">
        <x:v>13452003 1W</x:v>
      </x:c>
      <x:c r="V411" s="24" t="str">
        <x:f t="shared" si="109"/>
        <x:v>1W</x:v>
      </x:c>
      <x:c r="W411" s="24">
        <x:f t="shared" si="110"/>
        <x:v>13452003</x:v>
      </x:c>
      <x:c r="X411" s="24">
        <x:f t="shared" si="114"/>
        <x:v>2</x:v>
      </x:c>
      <x:c r="AC411" s="24" t="str">
        <x:f t="shared" si="104"/>
        <x:v>Manal</x:v>
      </x:c>
      <x:c r="AD411" s="24" t="str">
        <x:f t="shared" si="111"/>
        <x:v>M</x:v>
      </x:c>
      <x:c r="AE411" s="24" t="str">
        <x:f t="shared" si="105"/>
        <x:v>Osman</x:v>
      </x:c>
      <x:c r="AF411" s="24" cm="1">
        <x:f t="array" ref="AF411">SUM(--(" "=MID(AE411,_xlfn.SEQUENCE(1,LEN(AE411)),1)))+2</x:f>
        <x:v>2</x:v>
      </x:c>
      <x:c r="AG411" s="24" cm="1">
        <x:f t="array" ref="AG411">SUM(--($AG$9=MID(AC411,_xlfn.SEQUENCE(1,LEN(AC411)),1)))</x:f>
        <x:v>2</x:v>
      </x:c>
      <x:c r="AL411" s="24" t="b">
        <x:f t="shared" si="106"/>
        <x:v>0</x:v>
      </x:c>
      <x:c r="AM411" s="24" t="b">
        <x:f>_xlfn.XLOOKUP(G411,'Birthday Case Assumptions'!$I$6:$I$371,'Birthday Case Assumptions'!$J$6:$J$371)="Yes"</x:f>
        <x:v>0</x:v>
      </x:c>
      <x:c r="AN411" s="24" t="b">
        <x:f t="shared" si="112"/>
        <x:v>0</x:v>
      </x:c>
      <x:c r="AO411" s="24">
        <x:f t="shared" si="113"/>
        <x:v>0</x:v>
      </x:c>
    </x:row>
    <x:row r="412" spans="2:41" x14ac:dyDescent="0.35">
      <x:c r="B412" s="21">
        <x:v>38341</x:v>
      </x:c>
      <x:c r="C412" s="31">
        <x:f t="shared" si="100"/>
        <x:v>20</x:v>
      </x:c>
      <x:c r="D412" s="31">
        <x:f t="shared" si="101"/>
        <x:v>12</x:v>
      </x:c>
      <x:c r="E412" s="31">
        <x:f t="shared" si="102"/>
        <x:v>2004</x:v>
      </x:c>
      <x:c r="F412" s="31">
        <x:f t="shared" si="103"/>
        <x:v>2</x:v>
      </x:c>
      <x:c r="G412" s="21">
        <x:f t="shared" si="107"/>
        <x:v>45646</x:v>
      </x:c>
      <x:c r="H412" s="32">
        <x:f t="shared" si="108"/>
        <x:v>6951</x:v>
      </x:c>
      <x:c r="L412" s="25"/>
      <x:c r="S412" s="24" t="str">
        <x:v>Arthur Debra Turner #13452006 2T</x:v>
      </x:c>
      <x:c r="T412" s="24" t="str" cm="1">
        <x:f t="array" ref="T412:U412">_xlfn.TEXTSPLIT(S412," #")</x:f>
        <x:v>Arthur Debra Turner</x:v>
      </x:c>
      <x:c r="U412" s="24" t="str">
        <x:v>13452006 2T</x:v>
      </x:c>
      <x:c r="V412" s="24" t="str">
        <x:f t="shared" si="109"/>
        <x:v>2T</x:v>
      </x:c>
      <x:c r="W412" s="24">
        <x:f t="shared" si="110"/>
        <x:v>13452006</x:v>
      </x:c>
      <x:c r="X412" s="24">
        <x:f t="shared" si="114"/>
        <x:v>0</x:v>
      </x:c>
      <x:c r="AC412" s="24" t="str">
        <x:f t="shared" si="104"/>
        <x:v>Arthur</x:v>
      </x:c>
      <x:c r="AD412" s="24" t="str">
        <x:f t="shared" si="111"/>
        <x:v>A</x:v>
      </x:c>
      <x:c r="AE412" s="24" t="str">
        <x:f t="shared" si="105"/>
        <x:v>Debra Turner</x:v>
      </x:c>
      <x:c r="AF412" s="24" cm="1">
        <x:f t="array" ref="AF412">SUM(--(" "=MID(AE412,_xlfn.SEQUENCE(1,LEN(AE412)),1)))+2</x:f>
        <x:v>3</x:v>
      </x:c>
      <x:c r="AG412" s="24" cm="1">
        <x:f t="array" ref="AG412">SUM(--($AG$9=MID(AC412,_xlfn.SEQUENCE(1,LEN(AC412)),1)))</x:f>
        <x:v>1</x:v>
      </x:c>
      <x:c r="AL412" s="24" t="b">
        <x:f t="shared" si="106"/>
        <x:v>0</x:v>
      </x:c>
      <x:c r="AM412" s="24" t="b">
        <x:f>_xlfn.XLOOKUP(G412,'Birthday Case Assumptions'!$I$6:$I$371,'Birthday Case Assumptions'!$J$6:$J$371)="Yes"</x:f>
        <x:v>0</x:v>
      </x:c>
      <x:c r="AN412" s="24" t="b">
        <x:f t="shared" si="112"/>
        <x:v>0</x:v>
      </x:c>
      <x:c r="AO412" s="24">
        <x:f t="shared" si="113"/>
        <x:v>0</x:v>
      </x:c>
    </x:row>
    <x:row r="413" spans="2:41" x14ac:dyDescent="0.35">
      <x:c r="B413" s="21">
        <x:v>37701</x:v>
      </x:c>
      <x:c r="C413" s="31">
        <x:f t="shared" si="100"/>
        <x:v>21</x:v>
      </x:c>
      <x:c r="D413" s="31">
        <x:f t="shared" si="101"/>
        <x:v>3</x:v>
      </x:c>
      <x:c r="E413" s="31">
        <x:f t="shared" si="102"/>
        <x:v>2003</x:v>
      </x:c>
      <x:c r="F413" s="31">
        <x:f t="shared" si="103"/>
        <x:v>6</x:v>
      </x:c>
      <x:c r="G413" s="21">
        <x:f t="shared" si="107"/>
        <x:v>45372</x:v>
      </x:c>
      <x:c r="H413" s="32">
        <x:f t="shared" si="108"/>
        <x:v>7591</x:v>
      </x:c>
      <x:c r="L413" s="25"/>
      <x:c r="S413" s="24" t="str">
        <x:v>Noura Nasser #13452008 2M</x:v>
      </x:c>
      <x:c r="T413" s="24" t="str" cm="1">
        <x:f t="array" ref="T413:U413">_xlfn.TEXTSPLIT(S413," #")</x:f>
        <x:v>Noura Nasser</x:v>
      </x:c>
      <x:c r="U413" s="24" t="str">
        <x:v>13452008 2M</x:v>
      </x:c>
      <x:c r="V413" s="24" t="str">
        <x:f t="shared" si="109"/>
        <x:v>2M</x:v>
      </x:c>
      <x:c r="W413" s="24">
        <x:f t="shared" si="110"/>
        <x:v>13452008</x:v>
      </x:c>
      <x:c r="X413" s="24">
        <x:f t="shared" si="114"/>
        <x:v>0</x:v>
      </x:c>
      <x:c r="AC413" s="24" t="str">
        <x:f t="shared" si="104"/>
        <x:v>Noura</x:v>
      </x:c>
      <x:c r="AD413" s="24" t="str">
        <x:f t="shared" si="111"/>
        <x:v>N</x:v>
      </x:c>
      <x:c r="AE413" s="24" t="str">
        <x:f t="shared" si="105"/>
        <x:v>Nasser</x:v>
      </x:c>
      <x:c r="AF413" s="24" cm="1">
        <x:f t="array" ref="AF413">SUM(--(" "=MID(AE413,_xlfn.SEQUENCE(1,LEN(AE413)),1)))+2</x:f>
        <x:v>2</x:v>
      </x:c>
      <x:c r="AG413" s="24" cm="1">
        <x:f t="array" ref="AG413">SUM(--($AG$9=MID(AC413,_xlfn.SEQUENCE(1,LEN(AC413)),1)))</x:f>
        <x:v>1</x:v>
      </x:c>
      <x:c r="AL413" s="24" t="b">
        <x:f t="shared" si="106"/>
        <x:v>0</x:v>
      </x:c>
      <x:c r="AM413" s="24" t="b">
        <x:f>_xlfn.XLOOKUP(G413,'Birthday Case Assumptions'!$I$6:$I$371,'Birthday Case Assumptions'!$J$6:$J$371)="Yes"</x:f>
        <x:v>1</x:v>
      </x:c>
      <x:c r="AN413" s="24" t="b">
        <x:f t="shared" si="112"/>
        <x:v>0</x:v>
      </x:c>
      <x:c r="AO413" s="24">
        <x:f t="shared" si="113"/>
        <x:v>0</x:v>
      </x:c>
    </x:row>
    <x:row r="414" spans="2:41" x14ac:dyDescent="0.35">
      <x:c r="B414" s="21">
        <x:v>37211</x:v>
      </x:c>
      <x:c r="C414" s="31">
        <x:f t="shared" si="100"/>
        <x:v>16</x:v>
      </x:c>
      <x:c r="D414" s="31">
        <x:f t="shared" si="101"/>
        <x:v>11</x:v>
      </x:c>
      <x:c r="E414" s="31">
        <x:f t="shared" si="102"/>
        <x:v>2001</x:v>
      </x:c>
      <x:c r="F414" s="31">
        <x:f t="shared" si="103"/>
        <x:v>6</x:v>
      </x:c>
      <x:c r="G414" s="21">
        <x:f t="shared" si="107"/>
        <x:v>45612</x:v>
      </x:c>
      <x:c r="H414" s="32">
        <x:f t="shared" si="108"/>
        <x:v>8081</x:v>
      </x:c>
      <x:c r="L414" s="25"/>
      <x:c r="S414" s="24" t="str">
        <x:v>Billy Thomas #13452010 3M</x:v>
      </x:c>
      <x:c r="T414" s="24" t="str" cm="1">
        <x:f t="array" ref="T414:U414">_xlfn.TEXTSPLIT(S414," #")</x:f>
        <x:v>Billy Thomas</x:v>
      </x:c>
      <x:c r="U414" s="24" t="str">
        <x:v>13452010 3M</x:v>
      </x:c>
      <x:c r="V414" s="24" t="str">
        <x:f t="shared" si="109"/>
        <x:v>3M</x:v>
      </x:c>
      <x:c r="W414" s="24">
        <x:f t="shared" si="110"/>
        <x:v>13452010</x:v>
      </x:c>
      <x:c r="X414" s="24">
        <x:f t="shared" si="114"/>
        <x:v>0</x:v>
      </x:c>
      <x:c r="AC414" s="24" t="str">
        <x:f t="shared" si="104"/>
        <x:v>Billy</x:v>
      </x:c>
      <x:c r="AD414" s="24" t="str">
        <x:f t="shared" si="111"/>
        <x:v>B</x:v>
      </x:c>
      <x:c r="AE414" s="24" t="str">
        <x:f t="shared" si="105"/>
        <x:v>Thomas</x:v>
      </x:c>
      <x:c r="AF414" s="24" cm="1">
        <x:f t="array" ref="AF414">SUM(--(" "=MID(AE414,_xlfn.SEQUENCE(1,LEN(AE414)),1)))+2</x:f>
        <x:v>2</x:v>
      </x:c>
      <x:c r="AG414" s="24" cm="1">
        <x:f t="array" ref="AG414">SUM(--($AG$9=MID(AC414,_xlfn.SEQUENCE(1,LEN(AC414)),1)))</x:f>
        <x:v>0</x:v>
      </x:c>
      <x:c r="AL414" s="24" t="b">
        <x:f t="shared" si="106"/>
        <x:v>0</x:v>
      </x:c>
      <x:c r="AM414" s="24" t="b">
        <x:f>_xlfn.XLOOKUP(G414,'Birthday Case Assumptions'!$I$6:$I$371,'Birthday Case Assumptions'!$J$6:$J$371)="Yes"</x:f>
        <x:v>0</x:v>
      </x:c>
      <x:c r="AN414" s="24" t="b">
        <x:f t="shared" si="112"/>
        <x:v>0</x:v>
      </x:c>
      <x:c r="AO414" s="24">
        <x:f t="shared" si="113"/>
        <x:v>0</x:v>
      </x:c>
    </x:row>
    <x:row r="415" spans="2:41" x14ac:dyDescent="0.35">
      <x:c r="B415" s="21">
        <x:v>37151</x:v>
      </x:c>
      <x:c r="C415" s="31">
        <x:f t="shared" si="100"/>
        <x:v>17</x:v>
      </x:c>
      <x:c r="D415" s="31">
        <x:f t="shared" si="101"/>
        <x:v>9</x:v>
      </x:c>
      <x:c r="E415" s="31">
        <x:f t="shared" si="102"/>
        <x:v>2001</x:v>
      </x:c>
      <x:c r="F415" s="31">
        <x:f t="shared" si="103"/>
        <x:v>2</x:v>
      </x:c>
      <x:c r="G415" s="21">
        <x:f t="shared" si="107"/>
        <x:v>45552</x:v>
      </x:c>
      <x:c r="H415" s="32">
        <x:f t="shared" si="108"/>
        <x:v>8141</x:v>
      </x:c>
      <x:c r="L415" s="25"/>
      <x:c r="S415" s="24" t="str">
        <x:v>Zou Ying #13452012 3M</x:v>
      </x:c>
      <x:c r="T415" s="24" t="str" cm="1">
        <x:f t="array" ref="T415:U415">_xlfn.TEXTSPLIT(S415," #")</x:f>
        <x:v>Zou Ying</x:v>
      </x:c>
      <x:c r="U415" s="24" t="str">
        <x:v>13452012 3M</x:v>
      </x:c>
      <x:c r="V415" s="24" t="str">
        <x:f t="shared" si="109"/>
        <x:v>3M</x:v>
      </x:c>
      <x:c r="W415" s="24">
        <x:f t="shared" si="110"/>
        <x:v>13452012</x:v>
      </x:c>
      <x:c r="X415" s="24">
        <x:f t="shared" si="114"/>
        <x:v>0</x:v>
      </x:c>
      <x:c r="AC415" s="24" t="str">
        <x:f t="shared" si="104"/>
        <x:v>Zou</x:v>
      </x:c>
      <x:c r="AD415" s="24" t="str">
        <x:f t="shared" si="111"/>
        <x:v>Z</x:v>
      </x:c>
      <x:c r="AE415" s="24" t="str">
        <x:f t="shared" si="105"/>
        <x:v>Ying</x:v>
      </x:c>
      <x:c r="AF415" s="24" cm="1">
        <x:f t="array" ref="AF415">SUM(--(" "=MID(AE415,_xlfn.SEQUENCE(1,LEN(AE415)),1)))+2</x:f>
        <x:v>2</x:v>
      </x:c>
      <x:c r="AG415" s="24" cm="1">
        <x:f t="array" ref="AG415">SUM(--($AG$9=MID(AC415,_xlfn.SEQUENCE(1,LEN(AC415)),1)))</x:f>
        <x:v>0</x:v>
      </x:c>
      <x:c r="AL415" s="24" t="b">
        <x:f t="shared" si="106"/>
        <x:v>0</x:v>
      </x:c>
      <x:c r="AM415" s="24" t="b">
        <x:f>_xlfn.XLOOKUP(G415,'Birthday Case Assumptions'!$I$6:$I$371,'Birthday Case Assumptions'!$J$6:$J$371)="Yes"</x:f>
        <x:v>1</x:v>
      </x:c>
      <x:c r="AN415" s="24" t="b">
        <x:f t="shared" si="112"/>
        <x:v>0</x:v>
      </x:c>
      <x:c r="AO415" s="24">
        <x:f t="shared" si="113"/>
        <x:v>0</x:v>
      </x:c>
    </x:row>
    <x:row r="416" spans="2:41" x14ac:dyDescent="0.35">
      <x:c r="B416" s="21">
        <x:v>37547</x:v>
      </x:c>
      <x:c r="C416" s="31">
        <x:f t="shared" si="100"/>
        <x:v>18</x:v>
      </x:c>
      <x:c r="D416" s="31">
        <x:f t="shared" si="101"/>
        <x:v>10</x:v>
      </x:c>
      <x:c r="E416" s="31">
        <x:f t="shared" si="102"/>
        <x:v>2002</x:v>
      </x:c>
      <x:c r="F416" s="31">
        <x:f t="shared" si="103"/>
        <x:v>6</x:v>
      </x:c>
      <x:c r="G416" s="21">
        <x:f t="shared" si="107"/>
        <x:v>45583</x:v>
      </x:c>
      <x:c r="H416" s="32">
        <x:f t="shared" si="108"/>
        <x:v>7745</x:v>
      </x:c>
      <x:c r="L416" s="25"/>
      <x:c r="S416" s="24" t="str">
        <x:v>Tian Jianping #13452014 2T</x:v>
      </x:c>
      <x:c r="T416" s="24" t="str" cm="1">
        <x:f t="array" ref="T416:U416">_xlfn.TEXTSPLIT(S416," #")</x:f>
        <x:v>Tian Jianping</x:v>
      </x:c>
      <x:c r="U416" s="24" t="str">
        <x:v>13452014 2T</x:v>
      </x:c>
      <x:c r="V416" s="24" t="str">
        <x:f t="shared" si="109"/>
        <x:v>2T</x:v>
      </x:c>
      <x:c r="W416" s="24">
        <x:f t="shared" si="110"/>
        <x:v>13452014</x:v>
      </x:c>
      <x:c r="X416" s="24">
        <x:f t="shared" si="114"/>
        <x:v>0</x:v>
      </x:c>
      <x:c r="AC416" s="24" t="str">
        <x:f t="shared" si="104"/>
        <x:v>Tian</x:v>
      </x:c>
      <x:c r="AD416" s="24" t="str">
        <x:f t="shared" si="111"/>
        <x:v>T</x:v>
      </x:c>
      <x:c r="AE416" s="24" t="str">
        <x:f t="shared" si="105"/>
        <x:v>Jianping</x:v>
      </x:c>
      <x:c r="AF416" s="24" cm="1">
        <x:f t="array" ref="AF416">SUM(--(" "=MID(AE416,_xlfn.SEQUENCE(1,LEN(AE416)),1)))+2</x:f>
        <x:v>2</x:v>
      </x:c>
      <x:c r="AG416" s="24" cm="1">
        <x:f t="array" ref="AG416">SUM(--($AG$9=MID(AC416,_xlfn.SEQUENCE(1,LEN(AC416)),1)))</x:f>
        <x:v>1</x:v>
      </x:c>
      <x:c r="AL416" s="24" t="b">
        <x:f t="shared" si="106"/>
        <x:v>0</x:v>
      </x:c>
      <x:c r="AM416" s="24" t="b">
        <x:f>_xlfn.XLOOKUP(G416,'Birthday Case Assumptions'!$I$6:$I$371,'Birthday Case Assumptions'!$J$6:$J$371)="Yes"</x:f>
        <x:v>1</x:v>
      </x:c>
      <x:c r="AN416" s="24" t="b">
        <x:f t="shared" si="112"/>
        <x:v>0</x:v>
      </x:c>
      <x:c r="AO416" s="24">
        <x:f t="shared" si="113"/>
        <x:v>0</x:v>
      </x:c>
    </x:row>
    <x:row r="417" spans="2:41" x14ac:dyDescent="0.35">
      <x:c r="B417" s="21">
        <x:v>37464</x:v>
      </x:c>
      <x:c r="C417" s="31">
        <x:f t="shared" si="100"/>
        <x:v>27</x:v>
      </x:c>
      <x:c r="D417" s="31">
        <x:f t="shared" si="101"/>
        <x:v>7</x:v>
      </x:c>
      <x:c r="E417" s="31">
        <x:f t="shared" si="102"/>
        <x:v>2002</x:v>
      </x:c>
      <x:c r="F417" s="31">
        <x:f t="shared" si="103"/>
        <x:v>7</x:v>
      </x:c>
      <x:c r="G417" s="21">
        <x:f t="shared" si="107"/>
        <x:v>45500</x:v>
      </x:c>
      <x:c r="H417" s="32">
        <x:f t="shared" si="108"/>
        <x:v>7828</x:v>
      </x:c>
      <x:c r="L417" s="25"/>
      <x:c r="S417" s="24" t="str">
        <x:v>Huang Ning #13452015 2R</x:v>
      </x:c>
      <x:c r="T417" s="24" t="str" cm="1">
        <x:f t="array" ref="T417:U417">_xlfn.TEXTSPLIT(S417," #")</x:f>
        <x:v>Huang Ning</x:v>
      </x:c>
      <x:c r="U417" s="24" t="str">
        <x:v>13452015 2R</x:v>
      </x:c>
      <x:c r="V417" s="24" t="str">
        <x:f t="shared" si="109"/>
        <x:v>2R</x:v>
      </x:c>
      <x:c r="W417" s="24">
        <x:f t="shared" si="110"/>
        <x:v>13452015</x:v>
      </x:c>
      <x:c r="X417" s="24">
        <x:f t="shared" si="114"/>
        <x:v>1</x:v>
      </x:c>
      <x:c r="AC417" s="24" t="str">
        <x:f t="shared" si="104"/>
        <x:v>Huang</x:v>
      </x:c>
      <x:c r="AD417" s="24" t="str">
        <x:f t="shared" si="111"/>
        <x:v>H</x:v>
      </x:c>
      <x:c r="AE417" s="24" t="str">
        <x:f t="shared" si="105"/>
        <x:v>Ning</x:v>
      </x:c>
      <x:c r="AF417" s="24" cm="1">
        <x:f t="array" ref="AF417">SUM(--(" "=MID(AE417,_xlfn.SEQUENCE(1,LEN(AE417)),1)))+2</x:f>
        <x:v>2</x:v>
      </x:c>
      <x:c r="AG417" s="24" cm="1">
        <x:f t="array" ref="AG417">SUM(--($AG$9=MID(AC417,_xlfn.SEQUENCE(1,LEN(AC417)),1)))</x:f>
        <x:v>1</x:v>
      </x:c>
      <x:c r="AL417" s="24" t="b">
        <x:f t="shared" si="106"/>
        <x:v>0</x:v>
      </x:c>
      <x:c r="AM417" s="24" t="b">
        <x:f>_xlfn.XLOOKUP(G417,'Birthday Case Assumptions'!$I$6:$I$371,'Birthday Case Assumptions'!$J$6:$J$371)="Yes"</x:f>
        <x:v>0</x:v>
      </x:c>
      <x:c r="AN417" s="24" t="b">
        <x:f t="shared" si="112"/>
        <x:v>0</x:v>
      </x:c>
      <x:c r="AO417" s="24">
        <x:f t="shared" si="113"/>
        <x:v>0</x:v>
      </x:c>
    </x:row>
    <x:row r="418" spans="2:41" x14ac:dyDescent="0.35">
      <x:c r="B418" s="21">
        <x:v>38019</x:v>
      </x:c>
      <x:c r="C418" s="31">
        <x:f t="shared" si="100"/>
        <x:v>2</x:v>
      </x:c>
      <x:c r="D418" s="31">
        <x:f t="shared" si="101"/>
        <x:v>2</x:v>
      </x:c>
      <x:c r="E418" s="31">
        <x:f t="shared" si="102"/>
        <x:v>2004</x:v>
      </x:c>
      <x:c r="F418" s="31">
        <x:f t="shared" si="103"/>
        <x:v>2</x:v>
      </x:c>
      <x:c r="G418" s="21">
        <x:f t="shared" si="107"/>
        <x:v>45324</x:v>
      </x:c>
      <x:c r="H418" s="32">
        <x:f t="shared" si="108"/>
        <x:v>7273</x:v>
      </x:c>
      <x:c r="L418" s="25"/>
      <x:c r="S418" s="24" t="str">
        <x:v>Sohail Sam #13452016 1T</x:v>
      </x:c>
      <x:c r="T418" s="24" t="str" cm="1">
        <x:f t="array" ref="T418:U418">_xlfn.TEXTSPLIT(S418," #")</x:f>
        <x:v>Sohail Sam</x:v>
      </x:c>
      <x:c r="U418" s="24" t="str">
        <x:v>13452016 1T</x:v>
      </x:c>
      <x:c r="V418" s="24" t="str">
        <x:f t="shared" si="109"/>
        <x:v>1T</x:v>
      </x:c>
      <x:c r="W418" s="24">
        <x:f t="shared" si="110"/>
        <x:v>13452016</x:v>
      </x:c>
      <x:c r="X418" s="24">
        <x:f t="shared" si="114"/>
        <x:v>2</x:v>
      </x:c>
      <x:c r="AC418" s="24" t="str">
        <x:f t="shared" si="104"/>
        <x:v>Sohail</x:v>
      </x:c>
      <x:c r="AD418" s="24" t="str">
        <x:f t="shared" si="111"/>
        <x:v>S</x:v>
      </x:c>
      <x:c r="AE418" s="24" t="str">
        <x:f t="shared" si="105"/>
        <x:v>Sam</x:v>
      </x:c>
      <x:c r="AF418" s="24" cm="1">
        <x:f t="array" ref="AF418">SUM(--(" "=MID(AE418,_xlfn.SEQUENCE(1,LEN(AE418)),1)))+2</x:f>
        <x:v>2</x:v>
      </x:c>
      <x:c r="AG418" s="24" cm="1">
        <x:f t="array" ref="AG418">SUM(--($AG$9=MID(AC418,_xlfn.SEQUENCE(1,LEN(AC418)),1)))</x:f>
        <x:v>1</x:v>
      </x:c>
      <x:c r="AL418" s="24" t="b">
        <x:f t="shared" si="106"/>
        <x:v>0</x:v>
      </x:c>
      <x:c r="AM418" s="24" t="b">
        <x:f>_xlfn.XLOOKUP(G418,'Birthday Case Assumptions'!$I$6:$I$371,'Birthday Case Assumptions'!$J$6:$J$371)="Yes"</x:f>
        <x:v>1</x:v>
      </x:c>
      <x:c r="AN418" s="24" t="b">
        <x:f t="shared" si="112"/>
        <x:v>0</x:v>
      </x:c>
      <x:c r="AO418" s="24">
        <x:f t="shared" si="113"/>
        <x:v>0</x:v>
      </x:c>
    </x:row>
    <x:row r="419" spans="2:41" x14ac:dyDescent="0.35">
      <x:c r="B419" s="21">
        <x:v>36936</x:v>
      </x:c>
      <x:c r="C419" s="31">
        <x:f t="shared" si="100"/>
        <x:v>14</x:v>
      </x:c>
      <x:c r="D419" s="31">
        <x:f t="shared" si="101"/>
        <x:v>2</x:v>
      </x:c>
      <x:c r="E419" s="31">
        <x:f t="shared" si="102"/>
        <x:v>2001</x:v>
      </x:c>
      <x:c r="F419" s="31">
        <x:f t="shared" si="103"/>
        <x:v>4</x:v>
      </x:c>
      <x:c r="G419" s="21">
        <x:f t="shared" si="107"/>
        <x:v>45336</x:v>
      </x:c>
      <x:c r="H419" s="32">
        <x:f t="shared" si="108"/>
        <x:v>8356</x:v>
      </x:c>
      <x:c r="L419" s="25"/>
      <x:c r="S419" s="24" t="str">
        <x:v>Brenda Richardson #13452018 4W</x:v>
      </x:c>
      <x:c r="T419" s="24" t="str" cm="1">
        <x:f t="array" ref="T419:U419">_xlfn.TEXTSPLIT(S419," #")</x:f>
        <x:v>Brenda Richardson</x:v>
      </x:c>
      <x:c r="U419" s="24" t="str">
        <x:v>13452018 4W</x:v>
      </x:c>
      <x:c r="V419" s="24" t="str">
        <x:f t="shared" si="109"/>
        <x:v>4W</x:v>
      </x:c>
      <x:c r="W419" s="24">
        <x:f t="shared" si="110"/>
        <x:v>13452018</x:v>
      </x:c>
      <x:c r="X419" s="24">
        <x:f t="shared" si="114"/>
        <x:v>0</x:v>
      </x:c>
      <x:c r="AC419" s="24" t="str">
        <x:f t="shared" si="104"/>
        <x:v>Brenda</x:v>
      </x:c>
      <x:c r="AD419" s="24" t="str">
        <x:f t="shared" si="111"/>
        <x:v>B</x:v>
      </x:c>
      <x:c r="AE419" s="24" t="str">
        <x:f t="shared" si="105"/>
        <x:v>Richardson</x:v>
      </x:c>
      <x:c r="AF419" s="24" cm="1">
        <x:f t="array" ref="AF419">SUM(--(" "=MID(AE419,_xlfn.SEQUENCE(1,LEN(AE419)),1)))+2</x:f>
        <x:v>2</x:v>
      </x:c>
      <x:c r="AG419" s="24" cm="1">
        <x:f t="array" ref="AG419">SUM(--($AG$9=MID(AC419,_xlfn.SEQUENCE(1,LEN(AC419)),1)))</x:f>
        <x:v>1</x:v>
      </x:c>
      <x:c r="AL419" s="24" t="b">
        <x:f t="shared" si="106"/>
        <x:v>0</x:v>
      </x:c>
      <x:c r="AM419" s="24" t="b">
        <x:f>_xlfn.XLOOKUP(G419,'Birthday Case Assumptions'!$I$6:$I$371,'Birthday Case Assumptions'!$J$6:$J$371)="Yes"</x:f>
        <x:v>1</x:v>
      </x:c>
      <x:c r="AN419" s="24" t="b">
        <x:f t="shared" si="112"/>
        <x:v>0</x:v>
      </x:c>
      <x:c r="AO419" s="24">
        <x:f t="shared" si="113"/>
        <x:v>0</x:v>
      </x:c>
    </x:row>
    <x:row r="420" spans="2:41" x14ac:dyDescent="0.35">
      <x:c r="B420" s="21">
        <x:v>37930</x:v>
      </x:c>
      <x:c r="C420" s="31">
        <x:f t="shared" si="100"/>
        <x:v>5</x:v>
      </x:c>
      <x:c r="D420" s="31">
        <x:f t="shared" si="101"/>
        <x:v>11</x:v>
      </x:c>
      <x:c r="E420" s="31">
        <x:f t="shared" si="102"/>
        <x:v>2003</x:v>
      </x:c>
      <x:c r="F420" s="31">
        <x:f t="shared" si="103"/>
        <x:v>4</x:v>
      </x:c>
      <x:c r="G420" s="21">
        <x:f t="shared" si="107"/>
        <x:v>45601</x:v>
      </x:c>
      <x:c r="H420" s="32">
        <x:f t="shared" si="108"/>
        <x:v>7362</x:v>
      </x:c>
      <x:c r="L420" s="25"/>
      <x:c r="S420" s="24" t="str">
        <x:v>Nadia Omar #13452019 2R</x:v>
      </x:c>
      <x:c r="T420" s="24" t="str" cm="1">
        <x:f t="array" ref="T420:U420">_xlfn.TEXTSPLIT(S420," #")</x:f>
        <x:v>Nadia Omar</x:v>
      </x:c>
      <x:c r="U420" s="24" t="str">
        <x:v>13452019 2R</x:v>
      </x:c>
      <x:c r="V420" s="24" t="str">
        <x:f t="shared" si="109"/>
        <x:v>2R</x:v>
      </x:c>
      <x:c r="W420" s="24">
        <x:f t="shared" si="110"/>
        <x:v>13452019</x:v>
      </x:c>
      <x:c r="X420" s="24">
        <x:f t="shared" si="114"/>
        <x:v>1</x:v>
      </x:c>
      <x:c r="AC420" s="24" t="str">
        <x:f t="shared" si="104"/>
        <x:v>Nadia</x:v>
      </x:c>
      <x:c r="AD420" s="24" t="str">
        <x:f t="shared" si="111"/>
        <x:v>N</x:v>
      </x:c>
      <x:c r="AE420" s="24" t="str">
        <x:f t="shared" si="105"/>
        <x:v>Omar</x:v>
      </x:c>
      <x:c r="AF420" s="24" cm="1">
        <x:f t="array" ref="AF420">SUM(--(" "=MID(AE420,_xlfn.SEQUENCE(1,LEN(AE420)),1)))+2</x:f>
        <x:v>2</x:v>
      </x:c>
      <x:c r="AG420" s="24" cm="1">
        <x:f t="array" ref="AG420">SUM(--($AG$9=MID(AC420,_xlfn.SEQUENCE(1,LEN(AC420)),1)))</x:f>
        <x:v>2</x:v>
      </x:c>
      <x:c r="AL420" s="24" t="b">
        <x:f t="shared" si="106"/>
        <x:v>0</x:v>
      </x:c>
      <x:c r="AM420" s="24" t="b">
        <x:f>_xlfn.XLOOKUP(G420,'Birthday Case Assumptions'!$I$6:$I$371,'Birthday Case Assumptions'!$J$6:$J$371)="Yes"</x:f>
        <x:v>1</x:v>
      </x:c>
      <x:c r="AN420" s="24" t="b">
        <x:f t="shared" si="112"/>
        <x:v>0</x:v>
      </x:c>
      <x:c r="AO420" s="24">
        <x:f t="shared" si="113"/>
        <x:v>0</x:v>
      </x:c>
    </x:row>
    <x:row r="421" spans="2:41" x14ac:dyDescent="0.35">
      <x:c r="B421" s="21">
        <x:v>37948</x:v>
      </x:c>
      <x:c r="C421" s="31">
        <x:f t="shared" si="100"/>
        <x:v>23</x:v>
      </x:c>
      <x:c r="D421" s="31">
        <x:f t="shared" si="101"/>
        <x:v>11</x:v>
      </x:c>
      <x:c r="E421" s="31">
        <x:f t="shared" si="102"/>
        <x:v>2003</x:v>
      </x:c>
      <x:c r="F421" s="31">
        <x:f t="shared" si="103"/>
        <x:v>1</x:v>
      </x:c>
      <x:c r="G421" s="21">
        <x:f t="shared" si="107"/>
        <x:v>45619</x:v>
      </x:c>
      <x:c r="H421" s="32">
        <x:f t="shared" si="108"/>
        <x:v>7344</x:v>
      </x:c>
      <x:c r="L421" s="25"/>
      <x:c r="S421" s="24" t="str">
        <x:v>Hamdi Baig #13452021 3W</x:v>
      </x:c>
      <x:c r="T421" s="24" t="str" cm="1">
        <x:f t="array" ref="T421:U421">_xlfn.TEXTSPLIT(S421," #")</x:f>
        <x:v>Hamdi Baig</x:v>
      </x:c>
      <x:c r="U421" s="24" t="str">
        <x:v>13452021 3W</x:v>
      </x:c>
      <x:c r="V421" s="24" t="str">
        <x:f t="shared" si="109"/>
        <x:v>3W</x:v>
      </x:c>
      <x:c r="W421" s="24">
        <x:f t="shared" si="110"/>
        <x:v>13452021</x:v>
      </x:c>
      <x:c r="X421" s="24">
        <x:f t="shared" si="114"/>
        <x:v>0</x:v>
      </x:c>
      <x:c r="AC421" s="24" t="str">
        <x:f t="shared" si="104"/>
        <x:v>Hamdi</x:v>
      </x:c>
      <x:c r="AD421" s="24" t="str">
        <x:f t="shared" si="111"/>
        <x:v>H</x:v>
      </x:c>
      <x:c r="AE421" s="24" t="str">
        <x:f t="shared" si="105"/>
        <x:v>Baig</x:v>
      </x:c>
      <x:c r="AF421" s="24" cm="1">
        <x:f t="array" ref="AF421">SUM(--(" "=MID(AE421,_xlfn.SEQUENCE(1,LEN(AE421)),1)))+2</x:f>
        <x:v>2</x:v>
      </x:c>
      <x:c r="AG421" s="24" cm="1">
        <x:f t="array" ref="AG421">SUM(--($AG$9=MID(AC421,_xlfn.SEQUENCE(1,LEN(AC421)),1)))</x:f>
        <x:v>1</x:v>
      </x:c>
      <x:c r="AL421" s="24" t="b">
        <x:f t="shared" si="106"/>
        <x:v>0</x:v>
      </x:c>
      <x:c r="AM421" s="24" t="b">
        <x:f>_xlfn.XLOOKUP(G421,'Birthday Case Assumptions'!$I$6:$I$371,'Birthday Case Assumptions'!$J$6:$J$371)="Yes"</x:f>
        <x:v>0</x:v>
      </x:c>
      <x:c r="AN421" s="24" t="b">
        <x:f t="shared" si="112"/>
        <x:v>0</x:v>
      </x:c>
      <x:c r="AO421" s="24">
        <x:f t="shared" si="113"/>
        <x:v>0</x:v>
      </x:c>
    </x:row>
    <x:row r="422" spans="2:41" x14ac:dyDescent="0.35">
      <x:c r="B422" s="21">
        <x:v>36913</x:v>
      </x:c>
      <x:c r="C422" s="31">
        <x:f t="shared" si="100"/>
        <x:v>22</x:v>
      </x:c>
      <x:c r="D422" s="31">
        <x:f t="shared" si="101"/>
        <x:v>1</x:v>
      </x:c>
      <x:c r="E422" s="31">
        <x:f t="shared" si="102"/>
        <x:v>2001</x:v>
      </x:c>
      <x:c r="F422" s="31">
        <x:f t="shared" si="103"/>
        <x:v>2</x:v>
      </x:c>
      <x:c r="G422" s="21">
        <x:f t="shared" si="107"/>
        <x:v>45313</x:v>
      </x:c>
      <x:c r="H422" s="32">
        <x:f t="shared" si="108"/>
        <x:v>8379</x:v>
      </x:c>
      <x:c r="L422" s="25"/>
      <x:c r="S422" s="24" t="str">
        <x:v>Teresa Flores #13452022 2R</x:v>
      </x:c>
      <x:c r="T422" s="24" t="str" cm="1">
        <x:f t="array" ref="T422:U422">_xlfn.TEXTSPLIT(S422," #")</x:f>
        <x:v>Teresa Flores</x:v>
      </x:c>
      <x:c r="U422" s="24" t="str">
        <x:v>13452022 2R</x:v>
      </x:c>
      <x:c r="V422" s="24" t="str">
        <x:f t="shared" si="109"/>
        <x:v>2R</x:v>
      </x:c>
      <x:c r="W422" s="24">
        <x:f t="shared" si="110"/>
        <x:v>13452022</x:v>
      </x:c>
      <x:c r="X422" s="24">
        <x:f t="shared" si="114"/>
        <x:v>1</x:v>
      </x:c>
      <x:c r="AC422" s="24" t="str">
        <x:f t="shared" si="104"/>
        <x:v>Teresa</x:v>
      </x:c>
      <x:c r="AD422" s="24" t="str">
        <x:f t="shared" si="111"/>
        <x:v>T</x:v>
      </x:c>
      <x:c r="AE422" s="24" t="str">
        <x:f t="shared" si="105"/>
        <x:v>Flores</x:v>
      </x:c>
      <x:c r="AF422" s="24" cm="1">
        <x:f t="array" ref="AF422">SUM(--(" "=MID(AE422,_xlfn.SEQUENCE(1,LEN(AE422)),1)))+2</x:f>
        <x:v>2</x:v>
      </x:c>
      <x:c r="AG422" s="24" cm="1">
        <x:f t="array" ref="AG422">SUM(--($AG$9=MID(AC422,_xlfn.SEQUENCE(1,LEN(AC422)),1)))</x:f>
        <x:v>1</x:v>
      </x:c>
      <x:c r="AL422" s="24" t="b">
        <x:f t="shared" si="106"/>
        <x:v>1</x:v>
      </x:c>
      <x:c r="AM422" s="24" t="b">
        <x:f>_xlfn.XLOOKUP(G422,'Birthday Case Assumptions'!$I$6:$I$371,'Birthday Case Assumptions'!$J$6:$J$371)="Yes"</x:f>
        <x:v>1</x:v>
      </x:c>
      <x:c r="AN422" s="24" t="b">
        <x:f t="shared" si="112"/>
        <x:v>0</x:v>
      </x:c>
      <x:c r="AO422" s="24">
        <x:f t="shared" si="113"/>
        <x:v>0</x:v>
      </x:c>
    </x:row>
    <x:row r="423" spans="2:41" x14ac:dyDescent="0.35">
      <x:c r="B423" s="21">
        <x:v>37979</x:v>
      </x:c>
      <x:c r="C423" s="31">
        <x:f t="shared" si="100"/>
        <x:v>24</x:v>
      </x:c>
      <x:c r="D423" s="31">
        <x:f t="shared" si="101"/>
        <x:v>12</x:v>
      </x:c>
      <x:c r="E423" s="31">
        <x:f t="shared" si="102"/>
        <x:v>2003</x:v>
      </x:c>
      <x:c r="F423" s="31">
        <x:f t="shared" si="103"/>
        <x:v>4</x:v>
      </x:c>
      <x:c r="G423" s="21">
        <x:f t="shared" si="107"/>
        <x:v>45650</x:v>
      </x:c>
      <x:c r="H423" s="32">
        <x:f t="shared" si="108"/>
        <x:v>7313</x:v>
      </x:c>
      <x:c r="L423" s="25"/>
      <x:c r="S423" s="24" t="str">
        <x:v>Imam Sam #13452025 1T</x:v>
      </x:c>
      <x:c r="T423" s="24" t="str" cm="1">
        <x:f t="array" ref="T423:U423">_xlfn.TEXTSPLIT(S423," #")</x:f>
        <x:v>Imam Sam</x:v>
      </x:c>
      <x:c r="U423" s="24" t="str">
        <x:v>13452025 1T</x:v>
      </x:c>
      <x:c r="V423" s="24" t="str">
        <x:f t="shared" si="109"/>
        <x:v>1T</x:v>
      </x:c>
      <x:c r="W423" s="24">
        <x:f t="shared" si="110"/>
        <x:v>13452025</x:v>
      </x:c>
      <x:c r="X423" s="24">
        <x:f t="shared" si="114"/>
        <x:v>0</x:v>
      </x:c>
      <x:c r="AC423" s="24" t="str">
        <x:f t="shared" si="104"/>
        <x:v>Imam</x:v>
      </x:c>
      <x:c r="AD423" s="24" t="str">
        <x:f t="shared" si="111"/>
        <x:v>I</x:v>
      </x:c>
      <x:c r="AE423" s="24" t="str">
        <x:f t="shared" si="105"/>
        <x:v>Sam</x:v>
      </x:c>
      <x:c r="AF423" s="24" cm="1">
        <x:f t="array" ref="AF423">SUM(--(" "=MID(AE423,_xlfn.SEQUENCE(1,LEN(AE423)),1)))+2</x:f>
        <x:v>2</x:v>
      </x:c>
      <x:c r="AG423" s="24" cm="1">
        <x:f t="array" ref="AG423">SUM(--($AG$9=MID(AC423,_xlfn.SEQUENCE(1,LEN(AC423)),1)))</x:f>
        <x:v>1</x:v>
      </x:c>
      <x:c r="AL423" s="24" t="b">
        <x:f t="shared" si="106"/>
        <x:v>0</x:v>
      </x:c>
      <x:c r="AM423" s="24" t="b">
        <x:f>_xlfn.XLOOKUP(G423,'Birthday Case Assumptions'!$I$6:$I$371,'Birthday Case Assumptions'!$J$6:$J$371)="Yes"</x:f>
        <x:v>0</x:v>
      </x:c>
      <x:c r="AN423" s="24" t="b">
        <x:f t="shared" si="112"/>
        <x:v>0</x:v>
      </x:c>
      <x:c r="AO423" s="24">
        <x:f t="shared" si="113"/>
        <x:v>0</x:v>
      </x:c>
    </x:row>
    <x:row r="424" spans="2:41" x14ac:dyDescent="0.35">
      <x:c r="B424" s="21">
        <x:v>38246</x:v>
      </x:c>
      <x:c r="C424" s="31">
        <x:f t="shared" si="100"/>
        <x:v>16</x:v>
      </x:c>
      <x:c r="D424" s="31">
        <x:f t="shared" si="101"/>
        <x:v>9</x:v>
      </x:c>
      <x:c r="E424" s="31">
        <x:f t="shared" si="102"/>
        <x:v>2004</x:v>
      </x:c>
      <x:c r="F424" s="31">
        <x:f t="shared" si="103"/>
        <x:v>5</x:v>
      </x:c>
      <x:c r="G424" s="21">
        <x:f t="shared" si="107"/>
        <x:v>45551</x:v>
      </x:c>
      <x:c r="H424" s="32">
        <x:f t="shared" si="108"/>
        <x:v>7046</x:v>
      </x:c>
      <x:c r="L424" s="25"/>
      <x:c r="S424" s="24" t="str">
        <x:v>Cai Jinhua #13452027 1R</x:v>
      </x:c>
      <x:c r="T424" s="24" t="str" cm="1">
        <x:f t="array" ref="T424:U424">_xlfn.TEXTSPLIT(S424," #")</x:f>
        <x:v>Cai Jinhua</x:v>
      </x:c>
      <x:c r="U424" s="24" t="str">
        <x:v>13452027 1R</x:v>
      </x:c>
      <x:c r="V424" s="24" t="str">
        <x:f t="shared" si="109"/>
        <x:v>1R</x:v>
      </x:c>
      <x:c r="W424" s="24">
        <x:f t="shared" si="110"/>
        <x:v>13452027</x:v>
      </x:c>
      <x:c r="X424" s="24">
        <x:f t="shared" si="114"/>
        <x:v>0</x:v>
      </x:c>
      <x:c r="AC424" s="24" t="str">
        <x:f t="shared" si="104"/>
        <x:v>Cai</x:v>
      </x:c>
      <x:c r="AD424" s="24" t="str">
        <x:f t="shared" si="111"/>
        <x:v>C</x:v>
      </x:c>
      <x:c r="AE424" s="24" t="str">
        <x:f t="shared" si="105"/>
        <x:v>Jinhua</x:v>
      </x:c>
      <x:c r="AF424" s="24" cm="1">
        <x:f t="array" ref="AF424">SUM(--(" "=MID(AE424,_xlfn.SEQUENCE(1,LEN(AE424)),1)))+2</x:f>
        <x:v>2</x:v>
      </x:c>
      <x:c r="AG424" s="24" cm="1">
        <x:f t="array" ref="AG424">SUM(--($AG$9=MID(AC424,_xlfn.SEQUENCE(1,LEN(AC424)),1)))</x:f>
        <x:v>1</x:v>
      </x:c>
      <x:c r="AL424" s="24" t="b">
        <x:f t="shared" si="106"/>
        <x:v>1</x:v>
      </x:c>
      <x:c r="AM424" s="24" t="b">
        <x:f>_xlfn.XLOOKUP(G424,'Birthday Case Assumptions'!$I$6:$I$371,'Birthday Case Assumptions'!$J$6:$J$371)="Yes"</x:f>
        <x:v>1</x:v>
      </x:c>
      <x:c r="AN424" s="24" t="b">
        <x:f t="shared" si="112"/>
        <x:v>0</x:v>
      </x:c>
      <x:c r="AO424" s="24">
        <x:f t="shared" si="113"/>
        <x:v>0</x:v>
      </x:c>
    </x:row>
    <x:row r="425" spans="2:41" x14ac:dyDescent="0.35">
      <x:c r="B425" s="21">
        <x:v>37289</x:v>
      </x:c>
      <x:c r="C425" s="31">
        <x:f t="shared" si="100"/>
        <x:v>2</x:v>
      </x:c>
      <x:c r="D425" s="31">
        <x:f t="shared" si="101"/>
        <x:v>2</x:v>
      </x:c>
      <x:c r="E425" s="31">
        <x:f t="shared" si="102"/>
        <x:v>2002</x:v>
      </x:c>
      <x:c r="F425" s="31">
        <x:f t="shared" si="103"/>
        <x:v>7</x:v>
      </x:c>
      <x:c r="G425" s="21">
        <x:f t="shared" si="107"/>
        <x:v>45324</x:v>
      </x:c>
      <x:c r="H425" s="32">
        <x:f t="shared" si="108"/>
        <x:v>8003</x:v>
      </x:c>
      <x:c r="L425" s="25"/>
      <x:c r="S425" s="24" t="str">
        <x:v>Lai Jin #13452029 2M</x:v>
      </x:c>
      <x:c r="T425" s="24" t="str" cm="1">
        <x:f t="array" ref="T425:U425">_xlfn.TEXTSPLIT(S425," #")</x:f>
        <x:v>Lai Jin</x:v>
      </x:c>
      <x:c r="U425" s="24" t="str">
        <x:v>13452029 2M</x:v>
      </x:c>
      <x:c r="V425" s="24" t="str">
        <x:f t="shared" si="109"/>
        <x:v>2M</x:v>
      </x:c>
      <x:c r="W425" s="24">
        <x:f t="shared" si="110"/>
        <x:v>13452029</x:v>
      </x:c>
      <x:c r="X425" s="24">
        <x:f t="shared" si="114"/>
        <x:v>0</x:v>
      </x:c>
      <x:c r="AC425" s="24" t="str">
        <x:f t="shared" si="104"/>
        <x:v>Lai</x:v>
      </x:c>
      <x:c r="AD425" s="24" t="str">
        <x:f t="shared" si="111"/>
        <x:v>L</x:v>
      </x:c>
      <x:c r="AE425" s="24" t="str">
        <x:f t="shared" si="105"/>
        <x:v>Jin</x:v>
      </x:c>
      <x:c r="AF425" s="24" cm="1">
        <x:f t="array" ref="AF425">SUM(--(" "=MID(AE425,_xlfn.SEQUENCE(1,LEN(AE425)),1)))+2</x:f>
        <x:v>2</x:v>
      </x:c>
      <x:c r="AG425" s="24" cm="1">
        <x:f t="array" ref="AG425">SUM(--($AG$9=MID(AC425,_xlfn.SEQUENCE(1,LEN(AC425)),1)))</x:f>
        <x:v>1</x:v>
      </x:c>
      <x:c r="AL425" s="24" t="b">
        <x:f t="shared" si="106"/>
        <x:v>0</x:v>
      </x:c>
      <x:c r="AM425" s="24" t="b">
        <x:f>_xlfn.XLOOKUP(G425,'Birthday Case Assumptions'!$I$6:$I$371,'Birthday Case Assumptions'!$J$6:$J$371)="Yes"</x:f>
        <x:v>1</x:v>
      </x:c>
      <x:c r="AN425" s="24" t="b">
        <x:f t="shared" si="112"/>
        <x:v>0</x:v>
      </x:c>
      <x:c r="AO425" s="24">
        <x:f t="shared" si="113"/>
        <x:v>0</x:v>
      </x:c>
    </x:row>
    <x:row r="426" spans="2:41" x14ac:dyDescent="0.35">
      <x:c r="B426" s="21">
        <x:v>37861</x:v>
      </x:c>
      <x:c r="C426" s="31">
        <x:f t="shared" si="100"/>
        <x:v>28</x:v>
      </x:c>
      <x:c r="D426" s="31">
        <x:f t="shared" si="101"/>
        <x:v>8</x:v>
      </x:c>
      <x:c r="E426" s="31">
        <x:f t="shared" si="102"/>
        <x:v>2003</x:v>
      </x:c>
      <x:c r="F426" s="31">
        <x:f t="shared" si="103"/>
        <x:v>5</x:v>
      </x:c>
      <x:c r="G426" s="21">
        <x:f t="shared" si="107"/>
        <x:v>45532</x:v>
      </x:c>
      <x:c r="H426" s="32">
        <x:f t="shared" si="108"/>
        <x:v>7431</x:v>
      </x:c>
      <x:c r="L426" s="25"/>
      <x:c r="S426" s="24" t="str">
        <x:v>Yu Xiaohui #13452031 1M</x:v>
      </x:c>
      <x:c r="T426" s="24" t="str" cm="1">
        <x:f t="array" ref="T426:U426">_xlfn.TEXTSPLIT(S426," #")</x:f>
        <x:v>Yu Xiaohui</x:v>
      </x:c>
      <x:c r="U426" s="24" t="str">
        <x:v>13452031 1M</x:v>
      </x:c>
      <x:c r="V426" s="24" t="str">
        <x:f t="shared" si="109"/>
        <x:v>1M</x:v>
      </x:c>
      <x:c r="W426" s="24">
        <x:f t="shared" si="110"/>
        <x:v>13452031</x:v>
      </x:c>
      <x:c r="X426" s="24">
        <x:f t="shared" si="114"/>
        <x:v>0</x:v>
      </x:c>
      <x:c r="AC426" s="24" t="str">
        <x:f t="shared" si="104"/>
        <x:v>Yu</x:v>
      </x:c>
      <x:c r="AD426" s="24" t="str">
        <x:f t="shared" si="111"/>
        <x:v>Y</x:v>
      </x:c>
      <x:c r="AE426" s="24" t="str">
        <x:f t="shared" si="105"/>
        <x:v>Xiaohui</x:v>
      </x:c>
      <x:c r="AF426" s="24" cm="1">
        <x:f t="array" ref="AF426">SUM(--(" "=MID(AE426,_xlfn.SEQUENCE(1,LEN(AE426)),1)))+2</x:f>
        <x:v>2</x:v>
      </x:c>
      <x:c r="AG426" s="24" cm="1">
        <x:f t="array" ref="AG426">SUM(--($AG$9=MID(AC426,_xlfn.SEQUENCE(1,LEN(AC426)),1)))</x:f>
        <x:v>0</x:v>
      </x:c>
      <x:c r="AL426" s="24" t="b">
        <x:f t="shared" si="106"/>
        <x:v>0</x:v>
      </x:c>
      <x:c r="AM426" s="24" t="b">
        <x:f>_xlfn.XLOOKUP(G426,'Birthday Case Assumptions'!$I$6:$I$371,'Birthday Case Assumptions'!$J$6:$J$371)="Yes"</x:f>
        <x:v>1</x:v>
      </x:c>
      <x:c r="AN426" s="24" t="b">
        <x:f t="shared" si="112"/>
        <x:v>1</x:v>
      </x:c>
      <x:c r="AO426" s="24">
        <x:f t="shared" si="113"/>
        <x:v>0</x:v>
      </x:c>
    </x:row>
    <x:row r="427" spans="2:41" x14ac:dyDescent="0.35">
      <x:c r="B427" s="21">
        <x:v>38219</x:v>
      </x:c>
      <x:c r="C427" s="31">
        <x:f t="shared" si="100"/>
        <x:v>20</x:v>
      </x:c>
      <x:c r="D427" s="31">
        <x:f t="shared" si="101"/>
        <x:v>8</x:v>
      </x:c>
      <x:c r="E427" s="31">
        <x:f t="shared" si="102"/>
        <x:v>2004</x:v>
      </x:c>
      <x:c r="F427" s="31">
        <x:f t="shared" si="103"/>
        <x:v>6</x:v>
      </x:c>
      <x:c r="G427" s="21">
        <x:f t="shared" si="107"/>
        <x:v>45524</x:v>
      </x:c>
      <x:c r="H427" s="32">
        <x:f t="shared" si="108"/>
        <x:v>7073</x:v>
      </x:c>
      <x:c r="L427" s="25"/>
      <x:c r="S427" s="24" t="str">
        <x:v>Kevin Clark #13452033 1W</x:v>
      </x:c>
      <x:c r="T427" s="24" t="str" cm="1">
        <x:f t="array" ref="T427:U427">_xlfn.TEXTSPLIT(S427," #")</x:f>
        <x:v>Kevin Clark</x:v>
      </x:c>
      <x:c r="U427" s="24" t="str">
        <x:v>13452033 1W</x:v>
      </x:c>
      <x:c r="V427" s="24" t="str">
        <x:f t="shared" si="109"/>
        <x:v>1W</x:v>
      </x:c>
      <x:c r="W427" s="24">
        <x:f t="shared" si="110"/>
        <x:v>13452033</x:v>
      </x:c>
      <x:c r="X427" s="24">
        <x:f t="shared" si="114"/>
        <x:v>0</x:v>
      </x:c>
      <x:c r="AC427" s="24" t="str">
        <x:f t="shared" si="104"/>
        <x:v>Kevin</x:v>
      </x:c>
      <x:c r="AD427" s="24" t="str">
        <x:f t="shared" si="111"/>
        <x:v>K</x:v>
      </x:c>
      <x:c r="AE427" s="24" t="str">
        <x:f t="shared" si="105"/>
        <x:v>Clark</x:v>
      </x:c>
      <x:c r="AF427" s="24" cm="1">
        <x:f t="array" ref="AF427">SUM(--(" "=MID(AE427,_xlfn.SEQUENCE(1,LEN(AE427)),1)))+2</x:f>
        <x:v>2</x:v>
      </x:c>
      <x:c r="AG427" s="24" cm="1">
        <x:f t="array" ref="AG427">SUM(--($AG$9=MID(AC427,_xlfn.SEQUENCE(1,LEN(AC427)),1)))</x:f>
        <x:v>0</x:v>
      </x:c>
      <x:c r="AL427" s="24" t="b">
        <x:f t="shared" si="106"/>
        <x:v>0</x:v>
      </x:c>
      <x:c r="AM427" s="24" t="b">
        <x:f>_xlfn.XLOOKUP(G427,'Birthday Case Assumptions'!$I$6:$I$371,'Birthday Case Assumptions'!$J$6:$J$371)="Yes"</x:f>
        <x:v>0</x:v>
      </x:c>
      <x:c r="AN427" s="24" t="b">
        <x:f t="shared" si="112"/>
        <x:v>0</x:v>
      </x:c>
      <x:c r="AO427" s="24">
        <x:f t="shared" si="113"/>
        <x:v>0</x:v>
      </x:c>
    </x:row>
    <x:row r="428" spans="2:41" x14ac:dyDescent="0.35">
      <x:c r="B428" s="21">
        <x:v>37334</x:v>
      </x:c>
      <x:c r="C428" s="31">
        <x:f t="shared" si="100"/>
        <x:v>19</x:v>
      </x:c>
      <x:c r="D428" s="31">
        <x:f t="shared" si="101"/>
        <x:v>3</x:v>
      </x:c>
      <x:c r="E428" s="31">
        <x:f t="shared" si="102"/>
        <x:v>2002</x:v>
      </x:c>
      <x:c r="F428" s="31">
        <x:f t="shared" si="103"/>
        <x:v>3</x:v>
      </x:c>
      <x:c r="G428" s="21">
        <x:f t="shared" si="107"/>
        <x:v>45370</x:v>
      </x:c>
      <x:c r="H428" s="32">
        <x:f t="shared" si="108"/>
        <x:v>7958</x:v>
      </x:c>
      <x:c r="L428" s="25"/>
      <x:c r="S428" s="24" t="str">
        <x:v>Heba Khalil #13452034 1R</x:v>
      </x:c>
      <x:c r="T428" s="24" t="str" cm="1">
        <x:f t="array" ref="T428:U428">_xlfn.TEXTSPLIT(S428," #")</x:f>
        <x:v>Heba Khalil</x:v>
      </x:c>
      <x:c r="U428" s="24" t="str">
        <x:v>13452034 1R</x:v>
      </x:c>
      <x:c r="V428" s="24" t="str">
        <x:f t="shared" si="109"/>
        <x:v>1R</x:v>
      </x:c>
      <x:c r="W428" s="24">
        <x:f t="shared" si="110"/>
        <x:v>13452034</x:v>
      </x:c>
      <x:c r="X428" s="24">
        <x:f t="shared" si="114"/>
        <x:v>1</x:v>
      </x:c>
      <x:c r="AC428" s="24" t="str">
        <x:f t="shared" si="104"/>
        <x:v>Heba</x:v>
      </x:c>
      <x:c r="AD428" s="24" t="str">
        <x:f t="shared" si="111"/>
        <x:v>H</x:v>
      </x:c>
      <x:c r="AE428" s="24" t="str">
        <x:f t="shared" si="105"/>
        <x:v>Khalil</x:v>
      </x:c>
      <x:c r="AF428" s="24" cm="1">
        <x:f t="array" ref="AF428">SUM(--(" "=MID(AE428,_xlfn.SEQUENCE(1,LEN(AE428)),1)))+2</x:f>
        <x:v>2</x:v>
      </x:c>
      <x:c r="AG428" s="24" cm="1">
        <x:f t="array" ref="AG428">SUM(--($AG$9=MID(AC428,_xlfn.SEQUENCE(1,LEN(AC428)),1)))</x:f>
        <x:v>1</x:v>
      </x:c>
      <x:c r="AL428" s="24" t="b">
        <x:f t="shared" si="106"/>
        <x:v>0</x:v>
      </x:c>
      <x:c r="AM428" s="24" t="b">
        <x:f>_xlfn.XLOOKUP(G428,'Birthday Case Assumptions'!$I$6:$I$371,'Birthday Case Assumptions'!$J$6:$J$371)="Yes"</x:f>
        <x:v>1</x:v>
      </x:c>
      <x:c r="AN428" s="24" t="b">
        <x:f t="shared" si="112"/>
        <x:v>0</x:v>
      </x:c>
      <x:c r="AO428" s="24">
        <x:f t="shared" si="113"/>
        <x:v>0</x:v>
      </x:c>
    </x:row>
    <x:row r="429" spans="2:41" x14ac:dyDescent="0.35">
      <x:c r="B429" s="21">
        <x:v>37540</x:v>
      </x:c>
      <x:c r="C429" s="31">
        <x:f t="shared" si="100"/>
        <x:v>11</x:v>
      </x:c>
      <x:c r="D429" s="31">
        <x:f t="shared" si="101"/>
        <x:v>10</x:v>
      </x:c>
      <x:c r="E429" s="31">
        <x:f t="shared" si="102"/>
        <x:v>2002</x:v>
      </x:c>
      <x:c r="F429" s="31">
        <x:f t="shared" si="103"/>
        <x:v>6</x:v>
      </x:c>
      <x:c r="G429" s="21">
        <x:f t="shared" si="107"/>
        <x:v>45576</x:v>
      </x:c>
      <x:c r="H429" s="32">
        <x:f t="shared" si="108"/>
        <x:v>7752</x:v>
      </x:c>
      <x:c r="L429" s="25"/>
      <x:c r="S429" s="24" t="str">
        <x:v>Fawzi Alghamdi #13452036 2T</x:v>
      </x:c>
      <x:c r="T429" s="24" t="str" cm="1">
        <x:f t="array" ref="T429:U429">_xlfn.TEXTSPLIT(S429," #")</x:f>
        <x:v>Fawzi Alghamdi</x:v>
      </x:c>
      <x:c r="U429" s="24" t="str">
        <x:v>13452036 2T</x:v>
      </x:c>
      <x:c r="V429" s="24" t="str">
        <x:f t="shared" si="109"/>
        <x:v>2T</x:v>
      </x:c>
      <x:c r="W429" s="24">
        <x:f t="shared" si="110"/>
        <x:v>13452036</x:v>
      </x:c>
      <x:c r="X429" s="24">
        <x:f t="shared" si="114"/>
        <x:v>0</x:v>
      </x:c>
      <x:c r="AC429" s="24" t="str">
        <x:f t="shared" si="104"/>
        <x:v>Fawzi</x:v>
      </x:c>
      <x:c r="AD429" s="24" t="str">
        <x:f t="shared" si="111"/>
        <x:v>F</x:v>
      </x:c>
      <x:c r="AE429" s="24" t="str">
        <x:f t="shared" si="105"/>
        <x:v>Alghamdi</x:v>
      </x:c>
      <x:c r="AF429" s="24" cm="1">
        <x:f t="array" ref="AF429">SUM(--(" "=MID(AE429,_xlfn.SEQUENCE(1,LEN(AE429)),1)))+2</x:f>
        <x:v>2</x:v>
      </x:c>
      <x:c r="AG429" s="24" cm="1">
        <x:f t="array" ref="AG429">SUM(--($AG$9=MID(AC429,_xlfn.SEQUENCE(1,LEN(AC429)),1)))</x:f>
        <x:v>1</x:v>
      </x:c>
      <x:c r="AL429" s="24" t="b">
        <x:f t="shared" si="106"/>
        <x:v>0</x:v>
      </x:c>
      <x:c r="AM429" s="24" t="b">
        <x:f>_xlfn.XLOOKUP(G429,'Birthday Case Assumptions'!$I$6:$I$371,'Birthday Case Assumptions'!$J$6:$J$371)="Yes"</x:f>
        <x:v>1</x:v>
      </x:c>
      <x:c r="AN429" s="24" t="b">
        <x:f t="shared" si="112"/>
        <x:v>0</x:v>
      </x:c>
      <x:c r="AO429" s="24">
        <x:f t="shared" si="113"/>
        <x:v>0</x:v>
      </x:c>
    </x:row>
    <x:row r="430" spans="2:41" x14ac:dyDescent="0.35">
      <x:c r="B430" s="21">
        <x:v>37121</x:v>
      </x:c>
      <x:c r="C430" s="31">
        <x:f t="shared" si="100"/>
        <x:v>18</x:v>
      </x:c>
      <x:c r="D430" s="31">
        <x:f t="shared" si="101"/>
        <x:v>8</x:v>
      </x:c>
      <x:c r="E430" s="31">
        <x:f t="shared" si="102"/>
        <x:v>2001</x:v>
      </x:c>
      <x:c r="F430" s="31">
        <x:f t="shared" si="103"/>
        <x:v>7</x:v>
      </x:c>
      <x:c r="G430" s="21">
        <x:f t="shared" si="107"/>
        <x:v>45522</x:v>
      </x:c>
      <x:c r="H430" s="32">
        <x:f t="shared" si="108"/>
        <x:v>8171</x:v>
      </x:c>
      <x:c r="L430" s="25"/>
      <x:c r="S430" s="24" t="str">
        <x:v>Tareq Ahmad #13452037 1M</x:v>
      </x:c>
      <x:c r="T430" s="24" t="str" cm="1">
        <x:f t="array" ref="T430:U430">_xlfn.TEXTSPLIT(S430," #")</x:f>
        <x:v>Tareq Ahmad</x:v>
      </x:c>
      <x:c r="U430" s="24" t="str">
        <x:v>13452037 1M</x:v>
      </x:c>
      <x:c r="V430" s="24" t="str">
        <x:f t="shared" si="109"/>
        <x:v>1M</x:v>
      </x:c>
      <x:c r="W430" s="24">
        <x:f t="shared" si="110"/>
        <x:v>13452037</x:v>
      </x:c>
      <x:c r="X430" s="24">
        <x:f t="shared" si="114"/>
        <x:v>1</x:v>
      </x:c>
      <x:c r="AC430" s="24" t="str">
        <x:f t="shared" si="104"/>
        <x:v>Tareq</x:v>
      </x:c>
      <x:c r="AD430" s="24" t="str">
        <x:f t="shared" si="111"/>
        <x:v>T</x:v>
      </x:c>
      <x:c r="AE430" s="24" t="str">
        <x:f t="shared" si="105"/>
        <x:v>Ahmad</x:v>
      </x:c>
      <x:c r="AF430" s="24" cm="1">
        <x:f t="array" ref="AF430">SUM(--(" "=MID(AE430,_xlfn.SEQUENCE(1,LEN(AE430)),1)))+2</x:f>
        <x:v>2</x:v>
      </x:c>
      <x:c r="AG430" s="24" cm="1">
        <x:f t="array" ref="AG430">SUM(--($AG$9=MID(AC430,_xlfn.SEQUENCE(1,LEN(AC430)),1)))</x:f>
        <x:v>1</x:v>
      </x:c>
      <x:c r="AL430" s="24" t="b">
        <x:f t="shared" si="106"/>
        <x:v>0</x:v>
      </x:c>
      <x:c r="AM430" s="24" t="b">
        <x:f>_xlfn.XLOOKUP(G430,'Birthday Case Assumptions'!$I$6:$I$371,'Birthday Case Assumptions'!$J$6:$J$371)="Yes"</x:f>
        <x:v>0</x:v>
      </x:c>
      <x:c r="AN430" s="24" t="b">
        <x:f t="shared" si="112"/>
        <x:v>1</x:v>
      </x:c>
      <x:c r="AO430" s="24">
        <x:f t="shared" si="113"/>
        <x:v>0</x:v>
      </x:c>
    </x:row>
    <x:row r="431" spans="2:41" x14ac:dyDescent="0.35">
      <x:c r="B431" s="21">
        <x:v>37815</x:v>
      </x:c>
      <x:c r="C431" s="31">
        <x:f t="shared" si="100"/>
        <x:v>13</x:v>
      </x:c>
      <x:c r="D431" s="31">
        <x:f t="shared" si="101"/>
        <x:v>7</x:v>
      </x:c>
      <x:c r="E431" s="31">
        <x:f t="shared" si="102"/>
        <x:v>2003</x:v>
      </x:c>
      <x:c r="F431" s="31">
        <x:f t="shared" si="103"/>
        <x:v>1</x:v>
      </x:c>
      <x:c r="G431" s="21">
        <x:f t="shared" si="107"/>
        <x:v>45486</x:v>
      </x:c>
      <x:c r="H431" s="32">
        <x:f t="shared" si="108"/>
        <x:v>7477</x:v>
      </x:c>
      <x:c r="L431" s="25"/>
      <x:c r="S431" s="24" t="str">
        <x:v>Xiao Qing #13452039 3M</x:v>
      </x:c>
      <x:c r="T431" s="24" t="str" cm="1">
        <x:f t="array" ref="T431:U431">_xlfn.TEXTSPLIT(S431," #")</x:f>
        <x:v>Xiao Qing</x:v>
      </x:c>
      <x:c r="U431" s="24" t="str">
        <x:v>13452039 3M</x:v>
      </x:c>
      <x:c r="V431" s="24" t="str">
        <x:f t="shared" si="109"/>
        <x:v>3M</x:v>
      </x:c>
      <x:c r="W431" s="24">
        <x:f t="shared" si="110"/>
        <x:v>13452039</x:v>
      </x:c>
      <x:c r="X431" s="24">
        <x:f t="shared" si="114"/>
        <x:v>0</x:v>
      </x:c>
      <x:c r="AC431" s="24" t="str">
        <x:f t="shared" si="104"/>
        <x:v>Xiao</x:v>
      </x:c>
      <x:c r="AD431" s="24" t="str">
        <x:f t="shared" si="111"/>
        <x:v>X</x:v>
      </x:c>
      <x:c r="AE431" s="24" t="str">
        <x:f t="shared" si="105"/>
        <x:v>Qing</x:v>
      </x:c>
      <x:c r="AF431" s="24" cm="1">
        <x:f t="array" ref="AF431">SUM(--(" "=MID(AE431,_xlfn.SEQUENCE(1,LEN(AE431)),1)))+2</x:f>
        <x:v>2</x:v>
      </x:c>
      <x:c r="AG431" s="24" cm="1">
        <x:f t="array" ref="AG431">SUM(--($AG$9=MID(AC431,_xlfn.SEQUENCE(1,LEN(AC431)),1)))</x:f>
        <x:v>1</x:v>
      </x:c>
      <x:c r="AL431" s="24" t="b">
        <x:f t="shared" si="106"/>
        <x:v>0</x:v>
      </x:c>
      <x:c r="AM431" s="24" t="b">
        <x:f>_xlfn.XLOOKUP(G431,'Birthday Case Assumptions'!$I$6:$I$371,'Birthday Case Assumptions'!$J$6:$J$371)="Yes"</x:f>
        <x:v>0</x:v>
      </x:c>
      <x:c r="AN431" s="24" t="b">
        <x:f t="shared" si="112"/>
        <x:v>0</x:v>
      </x:c>
      <x:c r="AO431" s="24">
        <x:f t="shared" si="113"/>
        <x:v>0</x:v>
      </x:c>
    </x:row>
    <x:row r="432" spans="2:41" x14ac:dyDescent="0.35">
      <x:c r="B432" s="21">
        <x:v>37385</x:v>
      </x:c>
      <x:c r="C432" s="31">
        <x:f t="shared" si="100"/>
        <x:v>9</x:v>
      </x:c>
      <x:c r="D432" s="31">
        <x:f t="shared" si="101"/>
        <x:v>5</x:v>
      </x:c>
      <x:c r="E432" s="31">
        <x:f t="shared" si="102"/>
        <x:v>2002</x:v>
      </x:c>
      <x:c r="F432" s="31">
        <x:f t="shared" si="103"/>
        <x:v>5</x:v>
      </x:c>
      <x:c r="G432" s="21">
        <x:f t="shared" si="107"/>
        <x:v>45421</x:v>
      </x:c>
      <x:c r="H432" s="32">
        <x:f t="shared" si="108"/>
        <x:v>7907</x:v>
      </x:c>
      <x:c r="L432" s="25"/>
      <x:c r="S432" s="24" t="str">
        <x:v>Xue Hong #13452041 2T</x:v>
      </x:c>
      <x:c r="T432" s="24" t="str" cm="1">
        <x:f t="array" ref="T432:U432">_xlfn.TEXTSPLIT(S432," #")</x:f>
        <x:v>Xue Hong</x:v>
      </x:c>
      <x:c r="U432" s="24" t="str">
        <x:v>13452041 2T</x:v>
      </x:c>
      <x:c r="V432" s="24" t="str">
        <x:f t="shared" si="109"/>
        <x:v>2T</x:v>
      </x:c>
      <x:c r="W432" s="24">
        <x:f t="shared" si="110"/>
        <x:v>13452041</x:v>
      </x:c>
      <x:c r="X432" s="24">
        <x:f t="shared" si="114"/>
        <x:v>0</x:v>
      </x:c>
      <x:c r="AC432" s="24" t="str">
        <x:f t="shared" si="104"/>
        <x:v>Xue</x:v>
      </x:c>
      <x:c r="AD432" s="24" t="str">
        <x:f t="shared" si="111"/>
        <x:v>X</x:v>
      </x:c>
      <x:c r="AE432" s="24" t="str">
        <x:f t="shared" si="105"/>
        <x:v>Hong</x:v>
      </x:c>
      <x:c r="AF432" s="24" cm="1">
        <x:f t="array" ref="AF432">SUM(--(" "=MID(AE432,_xlfn.SEQUENCE(1,LEN(AE432)),1)))+2</x:f>
        <x:v>2</x:v>
      </x:c>
      <x:c r="AG432" s="24" cm="1">
        <x:f t="array" ref="AG432">SUM(--($AG$9=MID(AC432,_xlfn.SEQUENCE(1,LEN(AC432)),1)))</x:f>
        <x:v>0</x:v>
      </x:c>
      <x:c r="AL432" s="24" t="b">
        <x:f t="shared" si="106"/>
        <x:v>0</x:v>
      </x:c>
      <x:c r="AM432" s="24" t="b">
        <x:f>_xlfn.XLOOKUP(G432,'Birthday Case Assumptions'!$I$6:$I$371,'Birthday Case Assumptions'!$J$6:$J$371)="Yes"</x:f>
        <x:v>1</x:v>
      </x:c>
      <x:c r="AN432" s="24" t="b">
        <x:f t="shared" si="112"/>
        <x:v>0</x:v>
      </x:c>
      <x:c r="AO432" s="24">
        <x:f t="shared" si="113"/>
        <x:v>0</x:v>
      </x:c>
    </x:row>
    <x:row r="433" spans="2:41" x14ac:dyDescent="0.35">
      <x:c r="B433" s="21">
        <x:v>38132</x:v>
      </x:c>
      <x:c r="C433" s="31">
        <x:f t="shared" si="100"/>
        <x:v>25</x:v>
      </x:c>
      <x:c r="D433" s="31">
        <x:f t="shared" si="101"/>
        <x:v>5</x:v>
      </x:c>
      <x:c r="E433" s="31">
        <x:f t="shared" si="102"/>
        <x:v>2004</x:v>
      </x:c>
      <x:c r="F433" s="31">
        <x:f t="shared" si="103"/>
        <x:v>3</x:v>
      </x:c>
      <x:c r="G433" s="21">
        <x:f t="shared" si="107"/>
        <x:v>45437</x:v>
      </x:c>
      <x:c r="H433" s="32">
        <x:f t="shared" si="108"/>
        <x:v>7160</x:v>
      </x:c>
      <x:c r="L433" s="25"/>
      <x:c r="S433" s="24" t="str">
        <x:v>Ghada Omar #13452043 3M</x:v>
      </x:c>
      <x:c r="T433" s="24" t="str" cm="1">
        <x:f t="array" ref="T433:U433">_xlfn.TEXTSPLIT(S433," #")</x:f>
        <x:v>Ghada Omar</x:v>
      </x:c>
      <x:c r="U433" s="24" t="str">
        <x:v>13452043 3M</x:v>
      </x:c>
      <x:c r="V433" s="24" t="str">
        <x:f t="shared" si="109"/>
        <x:v>3M</x:v>
      </x:c>
      <x:c r="W433" s="24">
        <x:f t="shared" si="110"/>
        <x:v>13452043</x:v>
      </x:c>
      <x:c r="X433" s="24">
        <x:f t="shared" si="114"/>
        <x:v>0</x:v>
      </x:c>
      <x:c r="AC433" s="24" t="str">
        <x:f t="shared" si="104"/>
        <x:v>Ghada</x:v>
      </x:c>
      <x:c r="AD433" s="24" t="str">
        <x:f t="shared" si="111"/>
        <x:v>G</x:v>
      </x:c>
      <x:c r="AE433" s="24" t="str">
        <x:f t="shared" si="105"/>
        <x:v>Omar</x:v>
      </x:c>
      <x:c r="AF433" s="24" cm="1">
        <x:f t="array" ref="AF433">SUM(--(" "=MID(AE433,_xlfn.SEQUENCE(1,LEN(AE433)),1)))+2</x:f>
        <x:v>2</x:v>
      </x:c>
      <x:c r="AG433" s="24" cm="1">
        <x:f t="array" ref="AG433">SUM(--($AG$9=MID(AC433,_xlfn.SEQUENCE(1,LEN(AC433)),1)))</x:f>
        <x:v>2</x:v>
      </x:c>
      <x:c r="AL433" s="24" t="b">
        <x:f t="shared" si="106"/>
        <x:v>0</x:v>
      </x:c>
      <x:c r="AM433" s="24" t="b">
        <x:f>_xlfn.XLOOKUP(G433,'Birthday Case Assumptions'!$I$6:$I$371,'Birthday Case Assumptions'!$J$6:$J$371)="Yes"</x:f>
        <x:v>0</x:v>
      </x:c>
      <x:c r="AN433" s="24" t="b">
        <x:f t="shared" si="112"/>
        <x:v>0</x:v>
      </x:c>
      <x:c r="AO433" s="24">
        <x:f t="shared" si="113"/>
        <x:v>0</x:v>
      </x:c>
    </x:row>
    <x:row r="434" spans="2:41" x14ac:dyDescent="0.35">
      <x:c r="B434" s="21">
        <x:v>37203</x:v>
      </x:c>
      <x:c r="C434" s="31">
        <x:f t="shared" si="100"/>
        <x:v>8</x:v>
      </x:c>
      <x:c r="D434" s="31">
        <x:f t="shared" si="101"/>
        <x:v>11</x:v>
      </x:c>
      <x:c r="E434" s="31">
        <x:f t="shared" si="102"/>
        <x:v>2001</x:v>
      </x:c>
      <x:c r="F434" s="31">
        <x:f t="shared" si="103"/>
        <x:v>5</x:v>
      </x:c>
      <x:c r="G434" s="21">
        <x:f t="shared" si="107"/>
        <x:v>45604</x:v>
      </x:c>
      <x:c r="H434" s="32">
        <x:f t="shared" si="108"/>
        <x:v>8089</x:v>
      </x:c>
      <x:c r="L434" s="25"/>
      <x:c r="S434" s="24" t="str">
        <x:v>Ghada Iqbal #13452044 3W</x:v>
      </x:c>
      <x:c r="T434" s="24" t="str" cm="1">
        <x:f t="array" ref="T434:U434">_xlfn.TEXTSPLIT(S434," #")</x:f>
        <x:v>Ghada Iqbal</x:v>
      </x:c>
      <x:c r="U434" s="24" t="str">
        <x:v>13452044 3W</x:v>
      </x:c>
      <x:c r="V434" s="24" t="str">
        <x:f t="shared" si="109"/>
        <x:v>3W</x:v>
      </x:c>
      <x:c r="W434" s="24">
        <x:f t="shared" si="110"/>
        <x:v>13452044</x:v>
      </x:c>
      <x:c r="X434" s="24">
        <x:f t="shared" si="114"/>
        <x:v>1</x:v>
      </x:c>
      <x:c r="AC434" s="24" t="str">
        <x:f t="shared" si="104"/>
        <x:v>Ghada</x:v>
      </x:c>
      <x:c r="AD434" s="24" t="str">
        <x:f t="shared" si="111"/>
        <x:v>G</x:v>
      </x:c>
      <x:c r="AE434" s="24" t="str">
        <x:f t="shared" si="105"/>
        <x:v>Iqbal</x:v>
      </x:c>
      <x:c r="AF434" s="24" cm="1">
        <x:f t="array" ref="AF434">SUM(--(" "=MID(AE434,_xlfn.SEQUENCE(1,LEN(AE434)),1)))+2</x:f>
        <x:v>2</x:v>
      </x:c>
      <x:c r="AG434" s="24" cm="1">
        <x:f t="array" ref="AG434">SUM(--($AG$9=MID(AC434,_xlfn.SEQUENCE(1,LEN(AC434)),1)))</x:f>
        <x:v>2</x:v>
      </x:c>
      <x:c r="AL434" s="24" t="b">
        <x:f t="shared" si="106"/>
        <x:v>0</x:v>
      </x:c>
      <x:c r="AM434" s="24" t="b">
        <x:f>_xlfn.XLOOKUP(G434,'Birthday Case Assumptions'!$I$6:$I$371,'Birthday Case Assumptions'!$J$6:$J$371)="Yes"</x:f>
        <x:v>0</x:v>
      </x:c>
      <x:c r="AN434" s="24" t="b">
        <x:f t="shared" si="112"/>
        <x:v>0</x:v>
      </x:c>
      <x:c r="AO434" s="24">
        <x:f t="shared" si="113"/>
        <x:v>0</x:v>
      </x:c>
    </x:row>
    <x:row r="435" spans="2:41" x14ac:dyDescent="0.35">
      <x:c r="B435" s="21">
        <x:v>38131</x:v>
      </x:c>
      <x:c r="C435" s="31">
        <x:f t="shared" si="100"/>
        <x:v>24</x:v>
      </x:c>
      <x:c r="D435" s="31">
        <x:f t="shared" si="101"/>
        <x:v>5</x:v>
      </x:c>
      <x:c r="E435" s="31">
        <x:f t="shared" si="102"/>
        <x:v>2004</x:v>
      </x:c>
      <x:c r="F435" s="31">
        <x:f t="shared" si="103"/>
        <x:v>2</x:v>
      </x:c>
      <x:c r="G435" s="21">
        <x:f t="shared" si="107"/>
        <x:v>45436</x:v>
      </x:c>
      <x:c r="H435" s="32">
        <x:f t="shared" si="108"/>
        <x:v>7161</x:v>
      </x:c>
      <x:c r="L435" s="25"/>
      <x:c r="S435" s="24" t="str">
        <x:v>Maryam Khaled #13452045 1M</x:v>
      </x:c>
      <x:c r="T435" s="24" t="str" cm="1">
        <x:f t="array" ref="T435:U435">_xlfn.TEXTSPLIT(S435," #")</x:f>
        <x:v>Maryam Khaled</x:v>
      </x:c>
      <x:c r="U435" s="24" t="str">
        <x:v>13452045 1M</x:v>
      </x:c>
      <x:c r="V435" s="24" t="str">
        <x:f t="shared" si="109"/>
        <x:v>1M</x:v>
      </x:c>
      <x:c r="W435" s="24">
        <x:f t="shared" si="110"/>
        <x:v>13452045</x:v>
      </x:c>
      <x:c r="X435" s="24">
        <x:f t="shared" si="114"/>
        <x:v>2</x:v>
      </x:c>
      <x:c r="AC435" s="24" t="str">
        <x:f t="shared" si="104"/>
        <x:v>Maryam</x:v>
      </x:c>
      <x:c r="AD435" s="24" t="str">
        <x:f t="shared" si="111"/>
        <x:v>M</x:v>
      </x:c>
      <x:c r="AE435" s="24" t="str">
        <x:f t="shared" si="105"/>
        <x:v>Khaled</x:v>
      </x:c>
      <x:c r="AF435" s="24" cm="1">
        <x:f t="array" ref="AF435">SUM(--(" "=MID(AE435,_xlfn.SEQUENCE(1,LEN(AE435)),1)))+2</x:f>
        <x:v>2</x:v>
      </x:c>
      <x:c r="AG435" s="24" cm="1">
        <x:f t="array" ref="AG435">SUM(--($AG$9=MID(AC435,_xlfn.SEQUENCE(1,LEN(AC435)),1)))</x:f>
        <x:v>2</x:v>
      </x:c>
      <x:c r="AL435" s="24" t="b">
        <x:f t="shared" si="106"/>
        <x:v>0</x:v>
      </x:c>
      <x:c r="AM435" s="24" t="b">
        <x:f>_xlfn.XLOOKUP(G435,'Birthday Case Assumptions'!$I$6:$I$371,'Birthday Case Assumptions'!$J$6:$J$371)="Yes"</x:f>
        <x:v>0</x:v>
      </x:c>
      <x:c r="AN435" s="24" t="b">
        <x:f t="shared" si="112"/>
        <x:v>1</x:v>
      </x:c>
      <x:c r="AO435" s="24">
        <x:f t="shared" si="113"/>
        <x:v>0</x:v>
      </x:c>
    </x:row>
    <x:row r="436" spans="2:41" x14ac:dyDescent="0.35">
      <x:c r="B436" s="21">
        <x:v>37007</x:v>
      </x:c>
      <x:c r="C436" s="31">
        <x:f t="shared" si="100"/>
        <x:v>26</x:v>
      </x:c>
      <x:c r="D436" s="31">
        <x:f t="shared" si="101"/>
        <x:v>4</x:v>
      </x:c>
      <x:c r="E436" s="31">
        <x:f t="shared" si="102"/>
        <x:v>2001</x:v>
      </x:c>
      <x:c r="F436" s="31">
        <x:f t="shared" si="103"/>
        <x:v>5</x:v>
      </x:c>
      <x:c r="G436" s="21">
        <x:f t="shared" si="107"/>
        <x:v>45408</x:v>
      </x:c>
      <x:c r="H436" s="32">
        <x:f t="shared" si="108"/>
        <x:v>8285</x:v>
      </x:c>
      <x:c r="L436" s="25"/>
      <x:c r="S436" s="24" t="str">
        <x:v>Jacqueline Cruz #13452048 2M</x:v>
      </x:c>
      <x:c r="T436" s="24" t="str" cm="1">
        <x:f t="array" ref="T436:U436">_xlfn.TEXTSPLIT(S436," #")</x:f>
        <x:v>Jacqueline Cruz</x:v>
      </x:c>
      <x:c r="U436" s="24" t="str">
        <x:v>13452048 2M</x:v>
      </x:c>
      <x:c r="V436" s="24" t="str">
        <x:f t="shared" si="109"/>
        <x:v>2M</x:v>
      </x:c>
      <x:c r="W436" s="24">
        <x:f t="shared" si="110"/>
        <x:v>13452048</x:v>
      </x:c>
      <x:c r="X436" s="24">
        <x:f t="shared" si="114"/>
        <x:v>0</x:v>
      </x:c>
      <x:c r="AC436" s="24" t="str">
        <x:f t="shared" si="104"/>
        <x:v>Jacqueline</x:v>
      </x:c>
      <x:c r="AD436" s="24" t="str">
        <x:f t="shared" si="111"/>
        <x:v>J</x:v>
      </x:c>
      <x:c r="AE436" s="24" t="str">
        <x:f t="shared" si="105"/>
        <x:v>Cruz</x:v>
      </x:c>
      <x:c r="AF436" s="24" cm="1">
        <x:f t="array" ref="AF436">SUM(--(" "=MID(AE436,_xlfn.SEQUENCE(1,LEN(AE436)),1)))+2</x:f>
        <x:v>2</x:v>
      </x:c>
      <x:c r="AG436" s="24" cm="1">
        <x:f t="array" ref="AG436">SUM(--($AG$9=MID(AC436,_xlfn.SEQUENCE(1,LEN(AC436)),1)))</x:f>
        <x:v>1</x:v>
      </x:c>
      <x:c r="AL436" s="24" t="b">
        <x:f t="shared" si="106"/>
        <x:v>0</x:v>
      </x:c>
      <x:c r="AM436" s="24" t="b">
        <x:f>_xlfn.XLOOKUP(G436,'Birthday Case Assumptions'!$I$6:$I$371,'Birthday Case Assumptions'!$J$6:$J$371)="Yes"</x:f>
        <x:v>1</x:v>
      </x:c>
      <x:c r="AN436" s="24" t="b">
        <x:f t="shared" si="112"/>
        <x:v>0</x:v>
      </x:c>
      <x:c r="AO436" s="24">
        <x:f t="shared" si="113"/>
        <x:v>0</x:v>
      </x:c>
    </x:row>
    <x:row r="437" spans="2:41" x14ac:dyDescent="0.35">
      <x:c r="B437" s="21">
        <x:v>38160</x:v>
      </x:c>
      <x:c r="C437" s="31">
        <x:f t="shared" si="100"/>
        <x:v>22</x:v>
      </x:c>
      <x:c r="D437" s="31">
        <x:f t="shared" si="101"/>
        <x:v>6</x:v>
      </x:c>
      <x:c r="E437" s="31">
        <x:f t="shared" si="102"/>
        <x:v>2004</x:v>
      </x:c>
      <x:c r="F437" s="31">
        <x:f t="shared" si="103"/>
        <x:v>3</x:v>
      </x:c>
      <x:c r="G437" s="21">
        <x:f t="shared" si="107"/>
        <x:v>45465</x:v>
      </x:c>
      <x:c r="H437" s="32">
        <x:f t="shared" si="108"/>
        <x:v>7132</x:v>
      </x:c>
      <x:c r="L437" s="25"/>
      <x:c r="S437" s="24" t="str">
        <x:v>Ralph King #13452049 2W</x:v>
      </x:c>
      <x:c r="T437" s="24" t="str" cm="1">
        <x:f t="array" ref="T437:U437">_xlfn.TEXTSPLIT(S437," #")</x:f>
        <x:v>Ralph King</x:v>
      </x:c>
      <x:c r="U437" s="24" t="str">
        <x:v>13452049 2W</x:v>
      </x:c>
      <x:c r="V437" s="24" t="str">
        <x:f t="shared" si="109"/>
        <x:v>2W</x:v>
      </x:c>
      <x:c r="W437" s="24">
        <x:f t="shared" si="110"/>
        <x:v>13452049</x:v>
      </x:c>
      <x:c r="X437" s="24">
        <x:f t="shared" si="114"/>
        <x:v>1</x:v>
      </x:c>
      <x:c r="AC437" s="24" t="str">
        <x:f t="shared" si="104"/>
        <x:v>Ralph</x:v>
      </x:c>
      <x:c r="AD437" s="24" t="str">
        <x:f t="shared" si="111"/>
        <x:v>R</x:v>
      </x:c>
      <x:c r="AE437" s="24" t="str">
        <x:f t="shared" si="105"/>
        <x:v>King</x:v>
      </x:c>
      <x:c r="AF437" s="24" cm="1">
        <x:f t="array" ref="AF437">SUM(--(" "=MID(AE437,_xlfn.SEQUENCE(1,LEN(AE437)),1)))+2</x:f>
        <x:v>2</x:v>
      </x:c>
      <x:c r="AG437" s="24" cm="1">
        <x:f t="array" ref="AG437">SUM(--($AG$9=MID(AC437,_xlfn.SEQUENCE(1,LEN(AC437)),1)))</x:f>
        <x:v>1</x:v>
      </x:c>
      <x:c r="AL437" s="24" t="b">
        <x:f t="shared" si="106"/>
        <x:v>0</x:v>
      </x:c>
      <x:c r="AM437" s="24" t="b">
        <x:f>_xlfn.XLOOKUP(G437,'Birthday Case Assumptions'!$I$6:$I$371,'Birthday Case Assumptions'!$J$6:$J$371)="Yes"</x:f>
        <x:v>0</x:v>
      </x:c>
      <x:c r="AN437" s="24" t="b">
        <x:f t="shared" si="112"/>
        <x:v>0</x:v>
      </x:c>
      <x:c r="AO437" s="24">
        <x:f t="shared" si="113"/>
        <x:v>0</x:v>
      </x:c>
    </x:row>
    <x:row r="438" spans="2:41" x14ac:dyDescent="0.35">
      <x:c r="B438" s="21">
        <x:v>37999</x:v>
      </x:c>
      <x:c r="C438" s="31">
        <x:f t="shared" si="100"/>
        <x:v>13</x:v>
      </x:c>
      <x:c r="D438" s="31">
        <x:f t="shared" si="101"/>
        <x:v>1</x:v>
      </x:c>
      <x:c r="E438" s="31">
        <x:f t="shared" si="102"/>
        <x:v>2004</x:v>
      </x:c>
      <x:c r="F438" s="31">
        <x:f t="shared" si="103"/>
        <x:v>3</x:v>
      </x:c>
      <x:c r="G438" s="21">
        <x:f t="shared" si="107"/>
        <x:v>45304</x:v>
      </x:c>
      <x:c r="H438" s="32">
        <x:f t="shared" si="108"/>
        <x:v>7293</x:v>
      </x:c>
      <x:c r="L438" s="25"/>
      <x:c r="S438" s="24" t="str">
        <x:v>Joseph Morgan #13452050 3W</x:v>
      </x:c>
      <x:c r="T438" s="24" t="str" cm="1">
        <x:f t="array" ref="T438:U438">_xlfn.TEXTSPLIT(S438," #")</x:f>
        <x:v>Joseph Morgan</x:v>
      </x:c>
      <x:c r="U438" s="24" t="str">
        <x:v>13452050 3W</x:v>
      </x:c>
      <x:c r="V438" s="24" t="str">
        <x:f t="shared" si="109"/>
        <x:v>3W</x:v>
      </x:c>
      <x:c r="W438" s="24">
        <x:f t="shared" si="110"/>
        <x:v>13452050</x:v>
      </x:c>
      <x:c r="X438" s="24">
        <x:f t="shared" si="114"/>
        <x:v>2</x:v>
      </x:c>
      <x:c r="AC438" s="24" t="str">
        <x:f t="shared" si="104"/>
        <x:v>Joseph</x:v>
      </x:c>
      <x:c r="AD438" s="24" t="str">
        <x:f t="shared" si="111"/>
        <x:v>J</x:v>
      </x:c>
      <x:c r="AE438" s="24" t="str">
        <x:f t="shared" si="105"/>
        <x:v>Morgan</x:v>
      </x:c>
      <x:c r="AF438" s="24" cm="1">
        <x:f t="array" ref="AF438">SUM(--(" "=MID(AE438,_xlfn.SEQUENCE(1,LEN(AE438)),1)))+2</x:f>
        <x:v>2</x:v>
      </x:c>
      <x:c r="AG438" s="24" cm="1">
        <x:f t="array" ref="AG438">SUM(--($AG$9=MID(AC438,_xlfn.SEQUENCE(1,LEN(AC438)),1)))</x:f>
        <x:v>0</x:v>
      </x:c>
      <x:c r="AL438" s="24" t="b">
        <x:f t="shared" si="106"/>
        <x:v>0</x:v>
      </x:c>
      <x:c r="AM438" s="24" t="b">
        <x:f>_xlfn.XLOOKUP(G438,'Birthday Case Assumptions'!$I$6:$I$371,'Birthday Case Assumptions'!$J$6:$J$371)="Yes"</x:f>
        <x:v>0</x:v>
      </x:c>
      <x:c r="AN438" s="24" t="b">
        <x:f t="shared" si="112"/>
        <x:v>0</x:v>
      </x:c>
      <x:c r="AO438" s="24">
        <x:f t="shared" si="113"/>
        <x:v>0</x:v>
      </x:c>
    </x:row>
    <x:row r="439" spans="2:41" x14ac:dyDescent="0.35">
      <x:c r="B439" s="21">
        <x:v>37266</x:v>
      </x:c>
      <x:c r="C439" s="31">
        <x:f t="shared" si="100"/>
        <x:v>10</x:v>
      </x:c>
      <x:c r="D439" s="31">
        <x:f t="shared" si="101"/>
        <x:v>1</x:v>
      </x:c>
      <x:c r="E439" s="31">
        <x:f t="shared" si="102"/>
        <x:v>2002</x:v>
      </x:c>
      <x:c r="F439" s="31">
        <x:f t="shared" si="103"/>
        <x:v>5</x:v>
      </x:c>
      <x:c r="G439" s="21">
        <x:f t="shared" si="107"/>
        <x:v>45301</x:v>
      </x:c>
      <x:c r="H439" s="32">
        <x:f t="shared" si="108"/>
        <x:v>8026</x:v>
      </x:c>
      <x:c r="L439" s="25"/>
      <x:c r="S439" s="24" t="str">
        <x:v>Su Lijun #13452053 1W</x:v>
      </x:c>
      <x:c r="T439" s="24" t="str" cm="1">
        <x:f t="array" ref="T439:U439">_xlfn.TEXTSPLIT(S439," #")</x:f>
        <x:v>Su Lijun</x:v>
      </x:c>
      <x:c r="U439" s="24" t="str">
        <x:v>13452053 1W</x:v>
      </x:c>
      <x:c r="V439" s="24" t="str">
        <x:f t="shared" si="109"/>
        <x:v>1W</x:v>
      </x:c>
      <x:c r="W439" s="24">
        <x:f t="shared" si="110"/>
        <x:v>13452053</x:v>
      </x:c>
      <x:c r="X439" s="24">
        <x:f t="shared" si="114"/>
        <x:v>0</x:v>
      </x:c>
      <x:c r="AC439" s="24" t="str">
        <x:f t="shared" si="104"/>
        <x:v>Su</x:v>
      </x:c>
      <x:c r="AD439" s="24" t="str">
        <x:f t="shared" si="111"/>
        <x:v>S</x:v>
      </x:c>
      <x:c r="AE439" s="24" t="str">
        <x:f t="shared" si="105"/>
        <x:v>Lijun</x:v>
      </x:c>
      <x:c r="AF439" s="24" cm="1">
        <x:f t="array" ref="AF439">SUM(--(" "=MID(AE439,_xlfn.SEQUENCE(1,LEN(AE439)),1)))+2</x:f>
        <x:v>2</x:v>
      </x:c>
      <x:c r="AG439" s="24" cm="1">
        <x:f t="array" ref="AG439">SUM(--($AG$9=MID(AC439,_xlfn.SEQUENCE(1,LEN(AC439)),1)))</x:f>
        <x:v>0</x:v>
      </x:c>
      <x:c r="AL439" s="24" t="b">
        <x:f t="shared" si="106"/>
        <x:v>0</x:v>
      </x:c>
      <x:c r="AM439" s="24" t="b">
        <x:f>_xlfn.XLOOKUP(G439,'Birthday Case Assumptions'!$I$6:$I$371,'Birthday Case Assumptions'!$J$6:$J$371)="Yes"</x:f>
        <x:v>1</x:v>
      </x:c>
      <x:c r="AN439" s="24" t="b">
        <x:f t="shared" si="112"/>
        <x:v>0</x:v>
      </x:c>
      <x:c r="AO439" s="24">
        <x:f t="shared" si="113"/>
        <x:v>0</x:v>
      </x:c>
    </x:row>
    <x:row r="440" spans="2:41" x14ac:dyDescent="0.35">
      <x:c r="B440" s="21">
        <x:v>37444</x:v>
      </x:c>
      <x:c r="C440" s="31">
        <x:f t="shared" si="100"/>
        <x:v>7</x:v>
      </x:c>
      <x:c r="D440" s="31">
        <x:f t="shared" si="101"/>
        <x:v>7</x:v>
      </x:c>
      <x:c r="E440" s="31">
        <x:f t="shared" si="102"/>
        <x:v>2002</x:v>
      </x:c>
      <x:c r="F440" s="31">
        <x:f t="shared" si="103"/>
        <x:v>1</x:v>
      </x:c>
      <x:c r="G440" s="21">
        <x:f t="shared" si="107"/>
        <x:v>45480</x:v>
      </x:c>
      <x:c r="H440" s="32">
        <x:f t="shared" si="108"/>
        <x:v>7848</x:v>
      </x:c>
      <x:c r="L440" s="25"/>
      <x:c r="S440" s="24" t="str">
        <x:v>Richard Susan Long #13452055 2M</x:v>
      </x:c>
      <x:c r="T440" s="24" t="str" cm="1">
        <x:f t="array" ref="T440:U440">_xlfn.TEXTSPLIT(S440," #")</x:f>
        <x:v>Richard Susan Long</x:v>
      </x:c>
      <x:c r="U440" s="24" t="str">
        <x:v>13452055 2M</x:v>
      </x:c>
      <x:c r="V440" s="24" t="str">
        <x:f t="shared" si="109"/>
        <x:v>2M</x:v>
      </x:c>
      <x:c r="W440" s="24">
        <x:f t="shared" si="110"/>
        <x:v>13452055</x:v>
      </x:c>
      <x:c r="X440" s="24">
        <x:f t="shared" si="114"/>
        <x:v>0</x:v>
      </x:c>
      <x:c r="AC440" s="24" t="str">
        <x:f t="shared" si="104"/>
        <x:v>Richard</x:v>
      </x:c>
      <x:c r="AD440" s="24" t="str">
        <x:f t="shared" si="111"/>
        <x:v>R</x:v>
      </x:c>
      <x:c r="AE440" s="24" t="str">
        <x:f t="shared" si="105"/>
        <x:v>Susan Long</x:v>
      </x:c>
      <x:c r="AF440" s="24" cm="1">
        <x:f t="array" ref="AF440">SUM(--(" "=MID(AE440,_xlfn.SEQUENCE(1,LEN(AE440)),1)))+2</x:f>
        <x:v>3</x:v>
      </x:c>
      <x:c r="AG440" s="24" cm="1">
        <x:f t="array" ref="AG440">SUM(--($AG$9=MID(AC440,_xlfn.SEQUENCE(1,LEN(AC440)),1)))</x:f>
        <x:v>1</x:v>
      </x:c>
      <x:c r="AL440" s="24" t="b">
        <x:f t="shared" si="106"/>
        <x:v>0</x:v>
      </x:c>
      <x:c r="AM440" s="24" t="b">
        <x:f>_xlfn.XLOOKUP(G440,'Birthday Case Assumptions'!$I$6:$I$371,'Birthday Case Assumptions'!$J$6:$J$371)="Yes"</x:f>
        <x:v>0</x:v>
      </x:c>
      <x:c r="AN440" s="24" t="b">
        <x:f t="shared" si="112"/>
        <x:v>0</x:v>
      </x:c>
      <x:c r="AO440" s="24">
        <x:f t="shared" si="113"/>
        <x:v>0</x:v>
      </x:c>
    </x:row>
    <x:row r="441" spans="2:41" x14ac:dyDescent="0.35">
      <x:c r="B441" s="21">
        <x:v>38161</x:v>
      </x:c>
      <x:c r="C441" s="31">
        <x:f t="shared" si="100"/>
        <x:v>23</x:v>
      </x:c>
      <x:c r="D441" s="31">
        <x:f t="shared" si="101"/>
        <x:v>6</x:v>
      </x:c>
      <x:c r="E441" s="31">
        <x:f t="shared" si="102"/>
        <x:v>2004</x:v>
      </x:c>
      <x:c r="F441" s="31">
        <x:f t="shared" si="103"/>
        <x:v>4</x:v>
      </x:c>
      <x:c r="G441" s="21">
        <x:f t="shared" si="107"/>
        <x:v>45466</x:v>
      </x:c>
      <x:c r="H441" s="32">
        <x:f t="shared" si="108"/>
        <x:v>7131</x:v>
      </x:c>
      <x:c r="L441" s="25"/>
      <x:c r="S441" s="24" t="str">
        <x:v>Esam Hasan #13452056 1R</x:v>
      </x:c>
      <x:c r="T441" s="24" t="str" cm="1">
        <x:f t="array" ref="T441:U441">_xlfn.TEXTSPLIT(S441," #")</x:f>
        <x:v>Esam Hasan</x:v>
      </x:c>
      <x:c r="U441" s="24" t="str">
        <x:v>13452056 1R</x:v>
      </x:c>
      <x:c r="V441" s="24" t="str">
        <x:f t="shared" si="109"/>
        <x:v>1R</x:v>
      </x:c>
      <x:c r="W441" s="24">
        <x:f t="shared" si="110"/>
        <x:v>13452056</x:v>
      </x:c>
      <x:c r="X441" s="24">
        <x:f t="shared" si="114"/>
        <x:v>1</x:v>
      </x:c>
      <x:c r="AC441" s="24" t="str">
        <x:f t="shared" si="104"/>
        <x:v>Esam</x:v>
      </x:c>
      <x:c r="AD441" s="24" t="str">
        <x:f t="shared" si="111"/>
        <x:v>E</x:v>
      </x:c>
      <x:c r="AE441" s="24" t="str">
        <x:f t="shared" si="105"/>
        <x:v>Hasan</x:v>
      </x:c>
      <x:c r="AF441" s="24" cm="1">
        <x:f t="array" ref="AF441">SUM(--(" "=MID(AE441,_xlfn.SEQUENCE(1,LEN(AE441)),1)))+2</x:f>
        <x:v>2</x:v>
      </x:c>
      <x:c r="AG441" s="24" cm="1">
        <x:f t="array" ref="AG441">SUM(--($AG$9=MID(AC441,_xlfn.SEQUENCE(1,LEN(AC441)),1)))</x:f>
        <x:v>1</x:v>
      </x:c>
      <x:c r="AL441" s="24" t="b">
        <x:f t="shared" si="106"/>
        <x:v>0</x:v>
      </x:c>
      <x:c r="AM441" s="24" t="b">
        <x:f>_xlfn.XLOOKUP(G441,'Birthday Case Assumptions'!$I$6:$I$371,'Birthday Case Assumptions'!$J$6:$J$371)="Yes"</x:f>
        <x:v>0</x:v>
      </x:c>
      <x:c r="AN441" s="24" t="b">
        <x:f t="shared" si="112"/>
        <x:v>0</x:v>
      </x:c>
      <x:c r="AO441" s="24">
        <x:f t="shared" si="113"/>
        <x:v>0</x:v>
      </x:c>
    </x:row>
    <x:row r="442" spans="2:41" x14ac:dyDescent="0.35">
      <x:c r="B442" s="21">
        <x:v>37086</x:v>
      </x:c>
      <x:c r="C442" s="31">
        <x:f t="shared" si="100"/>
        <x:v>14</x:v>
      </x:c>
      <x:c r="D442" s="31">
        <x:f t="shared" si="101"/>
        <x:v>7</x:v>
      </x:c>
      <x:c r="E442" s="31">
        <x:f t="shared" si="102"/>
        <x:v>2001</x:v>
      </x:c>
      <x:c r="F442" s="31">
        <x:f t="shared" si="103"/>
        <x:v>7</x:v>
      </x:c>
      <x:c r="G442" s="21">
        <x:f t="shared" si="107"/>
        <x:v>45487</x:v>
      </x:c>
      <x:c r="H442" s="32">
        <x:f t="shared" si="108"/>
        <x:v>8206</x:v>
      </x:c>
      <x:c r="L442" s="25"/>
      <x:c r="S442" s="24" t="str">
        <x:v>Brian Hall #13452058 3M</x:v>
      </x:c>
      <x:c r="T442" s="24" t="str" cm="1">
        <x:f t="array" ref="T442:U442">_xlfn.TEXTSPLIT(S442," #")</x:f>
        <x:v>Brian Hall</x:v>
      </x:c>
      <x:c r="U442" s="24" t="str">
        <x:v>13452058 3M</x:v>
      </x:c>
      <x:c r="V442" s="24" t="str">
        <x:f t="shared" si="109"/>
        <x:v>3M</x:v>
      </x:c>
      <x:c r="W442" s="24">
        <x:f t="shared" si="110"/>
        <x:v>13452058</x:v>
      </x:c>
      <x:c r="X442" s="24">
        <x:f t="shared" si="114"/>
        <x:v>0</x:v>
      </x:c>
      <x:c r="AC442" s="24" t="str">
        <x:f t="shared" si="104"/>
        <x:v>Brian</x:v>
      </x:c>
      <x:c r="AD442" s="24" t="str">
        <x:f t="shared" si="111"/>
        <x:v>B</x:v>
      </x:c>
      <x:c r="AE442" s="24" t="str">
        <x:f t="shared" si="105"/>
        <x:v>Hall</x:v>
      </x:c>
      <x:c r="AF442" s="24" cm="1">
        <x:f t="array" ref="AF442">SUM(--(" "=MID(AE442,_xlfn.SEQUENCE(1,LEN(AE442)),1)))+2</x:f>
        <x:v>2</x:v>
      </x:c>
      <x:c r="AG442" s="24" cm="1">
        <x:f t="array" ref="AG442">SUM(--($AG$9=MID(AC442,_xlfn.SEQUENCE(1,LEN(AC442)),1)))</x:f>
        <x:v>1</x:v>
      </x:c>
      <x:c r="AL442" s="24" t="b">
        <x:f t="shared" si="106"/>
        <x:v>0</x:v>
      </x:c>
      <x:c r="AM442" s="24" t="b">
        <x:f>_xlfn.XLOOKUP(G442,'Birthday Case Assumptions'!$I$6:$I$371,'Birthday Case Assumptions'!$J$6:$J$371)="Yes"</x:f>
        <x:v>0</x:v>
      </x:c>
      <x:c r="AN442" s="24" t="b">
        <x:f t="shared" si="112"/>
        <x:v>0</x:v>
      </x:c>
      <x:c r="AO442" s="24">
        <x:f t="shared" si="113"/>
        <x:v>0</x:v>
      </x:c>
    </x:row>
    <x:row r="443" spans="2:41" x14ac:dyDescent="0.35">
      <x:c r="B443" s="21">
        <x:v>37311</x:v>
      </x:c>
      <x:c r="C443" s="31">
        <x:f t="shared" si="100"/>
        <x:v>24</x:v>
      </x:c>
      <x:c r="D443" s="31">
        <x:f t="shared" si="101"/>
        <x:v>2</x:v>
      </x:c>
      <x:c r="E443" s="31">
        <x:f t="shared" si="102"/>
        <x:v>2002</x:v>
      </x:c>
      <x:c r="F443" s="31">
        <x:f t="shared" si="103"/>
        <x:v>1</x:v>
      </x:c>
      <x:c r="G443" s="21">
        <x:f t="shared" si="107"/>
        <x:v>45346</x:v>
      </x:c>
      <x:c r="H443" s="32">
        <x:f t="shared" si="108"/>
        <x:v>7981</x:v>
      </x:c>
      <x:c r="L443" s="25"/>
      <x:c r="S443" s="24" t="str">
        <x:v>Mo Xiaohua #13452059 1M</x:v>
      </x:c>
      <x:c r="T443" s="24" t="str" cm="1">
        <x:f t="array" ref="T443:U443">_xlfn.TEXTSPLIT(S443," #")</x:f>
        <x:v>Mo Xiaohua</x:v>
      </x:c>
      <x:c r="U443" s="24" t="str">
        <x:v>13452059 1M</x:v>
      </x:c>
      <x:c r="V443" s="24" t="str">
        <x:f t="shared" si="109"/>
        <x:v>1M</x:v>
      </x:c>
      <x:c r="W443" s="24">
        <x:f t="shared" si="110"/>
        <x:v>13452059</x:v>
      </x:c>
      <x:c r="X443" s="24">
        <x:f t="shared" si="114"/>
        <x:v>1</x:v>
      </x:c>
      <x:c r="AC443" s="24" t="str">
        <x:f t="shared" si="104"/>
        <x:v>Mo</x:v>
      </x:c>
      <x:c r="AD443" s="24" t="str">
        <x:f t="shared" si="111"/>
        <x:v>M</x:v>
      </x:c>
      <x:c r="AE443" s="24" t="str">
        <x:f t="shared" si="105"/>
        <x:v>Xiaohua</x:v>
      </x:c>
      <x:c r="AF443" s="24" cm="1">
        <x:f t="array" ref="AF443">SUM(--(" "=MID(AE443,_xlfn.SEQUENCE(1,LEN(AE443)),1)))+2</x:f>
        <x:v>2</x:v>
      </x:c>
      <x:c r="AG443" s="24" cm="1">
        <x:f t="array" ref="AG443">SUM(--($AG$9=MID(AC443,_xlfn.SEQUENCE(1,LEN(AC443)),1)))</x:f>
        <x:v>0</x:v>
      </x:c>
      <x:c r="AL443" s="24" t="b">
        <x:f t="shared" si="106"/>
        <x:v>0</x:v>
      </x:c>
      <x:c r="AM443" s="24" t="b">
        <x:f>_xlfn.XLOOKUP(G443,'Birthday Case Assumptions'!$I$6:$I$371,'Birthday Case Assumptions'!$J$6:$J$371)="Yes"</x:f>
        <x:v>0</x:v>
      </x:c>
      <x:c r="AN443" s="24" t="b">
        <x:f t="shared" si="112"/>
        <x:v>1</x:v>
      </x:c>
      <x:c r="AO443" s="24">
        <x:f t="shared" si="113"/>
        <x:v>0</x:v>
      </x:c>
    </x:row>
    <x:row r="444" spans="2:41" x14ac:dyDescent="0.35">
      <x:c r="B444" s="21">
        <x:v>37252</x:v>
      </x:c>
      <x:c r="C444" s="31">
        <x:f t="shared" si="100"/>
        <x:v>27</x:v>
      </x:c>
      <x:c r="D444" s="31">
        <x:f t="shared" si="101"/>
        <x:v>12</x:v>
      </x:c>
      <x:c r="E444" s="31">
        <x:f t="shared" si="102"/>
        <x:v>2001</x:v>
      </x:c>
      <x:c r="F444" s="31">
        <x:f t="shared" si="103"/>
        <x:v>5</x:v>
      </x:c>
      <x:c r="G444" s="21">
        <x:f t="shared" si="107"/>
        <x:v>45653</x:v>
      </x:c>
      <x:c r="H444" s="32">
        <x:f t="shared" si="108"/>
        <x:v>8040</x:v>
      </x:c>
      <x:c r="L444" s="25"/>
      <x:c r="S444" s="24" t="str">
        <x:v>Doris Patel #13452060 2W</x:v>
      </x:c>
      <x:c r="T444" s="24" t="str" cm="1">
        <x:f t="array" ref="T444:U444">_xlfn.TEXTSPLIT(S444," #")</x:f>
        <x:v>Doris Patel</x:v>
      </x:c>
      <x:c r="U444" s="24" t="str">
        <x:v>13452060 2W</x:v>
      </x:c>
      <x:c r="V444" s="24" t="str">
        <x:f t="shared" si="109"/>
        <x:v>2W</x:v>
      </x:c>
      <x:c r="W444" s="24">
        <x:f t="shared" si="110"/>
        <x:v>13452060</x:v>
      </x:c>
      <x:c r="X444" s="24">
        <x:f t="shared" si="114"/>
        <x:v>2</x:v>
      </x:c>
      <x:c r="AC444" s="24" t="str">
        <x:f t="shared" si="104"/>
        <x:v>Doris</x:v>
      </x:c>
      <x:c r="AD444" s="24" t="str">
        <x:f t="shared" si="111"/>
        <x:v>D</x:v>
      </x:c>
      <x:c r="AE444" s="24" t="str">
        <x:f t="shared" si="105"/>
        <x:v>Patel</x:v>
      </x:c>
      <x:c r="AF444" s="24" cm="1">
        <x:f t="array" ref="AF444">SUM(--(" "=MID(AE444,_xlfn.SEQUENCE(1,LEN(AE444)),1)))+2</x:f>
        <x:v>2</x:v>
      </x:c>
      <x:c r="AG444" s="24" cm="1">
        <x:f t="array" ref="AG444">SUM(--($AG$9=MID(AC444,_xlfn.SEQUENCE(1,LEN(AC444)),1)))</x:f>
        <x:v>0</x:v>
      </x:c>
      <x:c r="AL444" s="24" t="b">
        <x:f t="shared" si="106"/>
        <x:v>0</x:v>
      </x:c>
      <x:c r="AM444" s="24" t="b">
        <x:f>_xlfn.XLOOKUP(G444,'Birthday Case Assumptions'!$I$6:$I$371,'Birthday Case Assumptions'!$J$6:$J$371)="Yes"</x:f>
        <x:v>0</x:v>
      </x:c>
      <x:c r="AN444" s="24" t="b">
        <x:f t="shared" si="112"/>
        <x:v>0</x:v>
      </x:c>
      <x:c r="AO444" s="24">
        <x:f t="shared" si="113"/>
        <x:v>0</x:v>
      </x:c>
    </x:row>
    <x:row r="445" spans="2:41" x14ac:dyDescent="0.35">
      <x:c r="B445" s="21">
        <x:v>37152</x:v>
      </x:c>
      <x:c r="C445" s="31">
        <x:f t="shared" si="100"/>
        <x:v>18</x:v>
      </x:c>
      <x:c r="D445" s="31">
        <x:f t="shared" si="101"/>
        <x:v>9</x:v>
      </x:c>
      <x:c r="E445" s="31">
        <x:f t="shared" si="102"/>
        <x:v>2001</x:v>
      </x:c>
      <x:c r="F445" s="31">
        <x:f t="shared" si="103"/>
        <x:v>3</x:v>
      </x:c>
      <x:c r="G445" s="21">
        <x:f t="shared" si="107"/>
        <x:v>45553</x:v>
      </x:c>
      <x:c r="H445" s="32">
        <x:f t="shared" si="108"/>
        <x:v>8140</x:v>
      </x:c>
      <x:c r="L445" s="25"/>
      <x:c r="S445" s="24" t="str">
        <x:v>Tahir Asma Uddin #13452061 3W</x:v>
      </x:c>
      <x:c r="T445" s="24" t="str" cm="1">
        <x:f t="array" ref="T445:U445">_xlfn.TEXTSPLIT(S445," #")</x:f>
        <x:v>Tahir Asma Uddin</x:v>
      </x:c>
      <x:c r="U445" s="24" t="str">
        <x:v>13452061 3W</x:v>
      </x:c>
      <x:c r="V445" s="24" t="str">
        <x:f t="shared" si="109"/>
        <x:v>3W</x:v>
      </x:c>
      <x:c r="W445" s="24">
        <x:f t="shared" si="110"/>
        <x:v>13452061</x:v>
      </x:c>
      <x:c r="X445" s="24">
        <x:f t="shared" si="114"/>
        <x:v>3</x:v>
      </x:c>
      <x:c r="AC445" s="24" t="str">
        <x:f t="shared" si="104"/>
        <x:v>Tahir</x:v>
      </x:c>
      <x:c r="AD445" s="24" t="str">
        <x:f t="shared" si="111"/>
        <x:v>T</x:v>
      </x:c>
      <x:c r="AE445" s="24" t="str">
        <x:f t="shared" si="105"/>
        <x:v>Asma Uddin</x:v>
      </x:c>
      <x:c r="AF445" s="24" cm="1">
        <x:f t="array" ref="AF445">SUM(--(" "=MID(AE445,_xlfn.SEQUENCE(1,LEN(AE445)),1)))+2</x:f>
        <x:v>3</x:v>
      </x:c>
      <x:c r="AG445" s="24" cm="1">
        <x:f t="array" ref="AG445">SUM(--($AG$9=MID(AC445,_xlfn.SEQUENCE(1,LEN(AC445)),1)))</x:f>
        <x:v>1</x:v>
      </x:c>
      <x:c r="AL445" s="24" t="b">
        <x:f t="shared" si="106"/>
        <x:v>0</x:v>
      </x:c>
      <x:c r="AM445" s="24" t="b">
        <x:f>_xlfn.XLOOKUP(G445,'Birthday Case Assumptions'!$I$6:$I$371,'Birthday Case Assumptions'!$J$6:$J$371)="Yes"</x:f>
        <x:v>1</x:v>
      </x:c>
      <x:c r="AN445" s="24" t="b">
        <x:f t="shared" si="112"/>
        <x:v>0</x:v>
      </x:c>
      <x:c r="AO445" s="24">
        <x:f t="shared" si="113"/>
        <x:v>0</x:v>
      </x:c>
    </x:row>
    <x:row r="446" spans="2:41" x14ac:dyDescent="0.35">
      <x:c r="B446" s="21">
        <x:v>36947</x:v>
      </x:c>
      <x:c r="C446" s="31">
        <x:f t="shared" si="100"/>
        <x:v>25</x:v>
      </x:c>
      <x:c r="D446" s="31">
        <x:f t="shared" si="101"/>
        <x:v>2</x:v>
      </x:c>
      <x:c r="E446" s="31">
        <x:f t="shared" si="102"/>
        <x:v>2001</x:v>
      </x:c>
      <x:c r="F446" s="31">
        <x:f t="shared" si="103"/>
        <x:v>1</x:v>
      </x:c>
      <x:c r="G446" s="21">
        <x:f t="shared" si="107"/>
        <x:v>45347</x:v>
      </x:c>
      <x:c r="H446" s="32">
        <x:f t="shared" si="108"/>
        <x:v>8345</x:v>
      </x:c>
      <x:c r="L446" s="25"/>
      <x:c r="S446" s="24" t="str">
        <x:v>Xiang Ling #13452062 2R</x:v>
      </x:c>
      <x:c r="T446" s="24" t="str" cm="1">
        <x:f t="array" ref="T446:U446">_xlfn.TEXTSPLIT(S446," #")</x:f>
        <x:v>Xiang Ling</x:v>
      </x:c>
      <x:c r="U446" s="24" t="str">
        <x:v>13452062 2R</x:v>
      </x:c>
      <x:c r="V446" s="24" t="str">
        <x:f t="shared" si="109"/>
        <x:v>2R</x:v>
      </x:c>
      <x:c r="W446" s="24">
        <x:f t="shared" si="110"/>
        <x:v>13452062</x:v>
      </x:c>
      <x:c r="X446" s="24">
        <x:f t="shared" si="114"/>
        <x:v>4</x:v>
      </x:c>
      <x:c r="AC446" s="24" t="str">
        <x:f t="shared" si="104"/>
        <x:v>Xiang</x:v>
      </x:c>
      <x:c r="AD446" s="24" t="str">
        <x:f t="shared" si="111"/>
        <x:v>X</x:v>
      </x:c>
      <x:c r="AE446" s="24" t="str">
        <x:f t="shared" si="105"/>
        <x:v>Ling</x:v>
      </x:c>
      <x:c r="AF446" s="24" cm="1">
        <x:f t="array" ref="AF446">SUM(--(" "=MID(AE446,_xlfn.SEQUENCE(1,LEN(AE446)),1)))+2</x:f>
        <x:v>2</x:v>
      </x:c>
      <x:c r="AG446" s="24" cm="1">
        <x:f t="array" ref="AG446">SUM(--($AG$9=MID(AC446,_xlfn.SEQUENCE(1,LEN(AC446)),1)))</x:f>
        <x:v>1</x:v>
      </x:c>
      <x:c r="AL446" s="24" t="b">
        <x:f t="shared" si="106"/>
        <x:v>0</x:v>
      </x:c>
      <x:c r="AM446" s="24" t="b">
        <x:f>_xlfn.XLOOKUP(G446,'Birthday Case Assumptions'!$I$6:$I$371,'Birthday Case Assumptions'!$J$6:$J$371)="Yes"</x:f>
        <x:v>0</x:v>
      </x:c>
      <x:c r="AN446" s="24" t="b">
        <x:f t="shared" si="112"/>
        <x:v>0</x:v>
      </x:c>
      <x:c r="AO446" s="24">
        <x:f t="shared" si="113"/>
        <x:v>0</x:v>
      </x:c>
    </x:row>
    <x:row r="447" spans="2:41" x14ac:dyDescent="0.35">
      <x:c r="B447" s="21">
        <x:v>37008</x:v>
      </x:c>
      <x:c r="C447" s="31">
        <x:f t="shared" si="100"/>
        <x:v>27</x:v>
      </x:c>
      <x:c r="D447" s="31">
        <x:f t="shared" si="101"/>
        <x:v>4</x:v>
      </x:c>
      <x:c r="E447" s="31">
        <x:f t="shared" si="102"/>
        <x:v>2001</x:v>
      </x:c>
      <x:c r="F447" s="31">
        <x:f t="shared" si="103"/>
        <x:v>6</x:v>
      </x:c>
      <x:c r="G447" s="21">
        <x:f t="shared" si="107"/>
        <x:v>45409</x:v>
      </x:c>
      <x:c r="H447" s="32">
        <x:f t="shared" si="108"/>
        <x:v>8284</x:v>
      </x:c>
      <x:c r="L447" s="25"/>
      <x:c r="S447" s="24" t="str">
        <x:v>Ashley Cooper #13452063 1R</x:v>
      </x:c>
      <x:c r="T447" s="24" t="str" cm="1">
        <x:f t="array" ref="T447:U447">_xlfn.TEXTSPLIT(S447," #")</x:f>
        <x:v>Ashley Cooper</x:v>
      </x:c>
      <x:c r="U447" s="24" t="str">
        <x:v>13452063 1R</x:v>
      </x:c>
      <x:c r="V447" s="24" t="str">
        <x:f t="shared" si="109"/>
        <x:v>1R</x:v>
      </x:c>
      <x:c r="W447" s="24">
        <x:f t="shared" si="110"/>
        <x:v>13452063</x:v>
      </x:c>
      <x:c r="X447" s="24">
        <x:f t="shared" si="114"/>
        <x:v>5</x:v>
      </x:c>
      <x:c r="AC447" s="24" t="str">
        <x:f t="shared" si="104"/>
        <x:v>Ashley</x:v>
      </x:c>
      <x:c r="AD447" s="24" t="str">
        <x:f t="shared" si="111"/>
        <x:v>A</x:v>
      </x:c>
      <x:c r="AE447" s="24" t="str">
        <x:f t="shared" si="105"/>
        <x:v>Cooper</x:v>
      </x:c>
      <x:c r="AF447" s="24" cm="1">
        <x:f t="array" ref="AF447">SUM(--(" "=MID(AE447,_xlfn.SEQUENCE(1,LEN(AE447)),1)))+2</x:f>
        <x:v>2</x:v>
      </x:c>
      <x:c r="AG447" s="24" cm="1">
        <x:f t="array" ref="AG447">SUM(--($AG$9=MID(AC447,_xlfn.SEQUENCE(1,LEN(AC447)),1)))</x:f>
        <x:v>1</x:v>
      </x:c>
      <x:c r="AL447" s="24" t="b">
        <x:f t="shared" si="106"/>
        <x:v>0</x:v>
      </x:c>
      <x:c r="AM447" s="24" t="b">
        <x:f>_xlfn.XLOOKUP(G447,'Birthday Case Assumptions'!$I$6:$I$371,'Birthday Case Assumptions'!$J$6:$J$371)="Yes"</x:f>
        <x:v>0</x:v>
      </x:c>
      <x:c r="AN447" s="24" t="b">
        <x:f t="shared" si="112"/>
        <x:v>0</x:v>
      </x:c>
      <x:c r="AO447" s="24">
        <x:f t="shared" si="113"/>
        <x:v>0</x:v>
      </x:c>
    </x:row>
    <x:row r="448" spans="2:41" x14ac:dyDescent="0.35">
      <x:c r="B448" s="21">
        <x:v>37259</x:v>
      </x:c>
      <x:c r="C448" s="31">
        <x:f t="shared" si="100"/>
        <x:v>3</x:v>
      </x:c>
      <x:c r="D448" s="31">
        <x:f t="shared" si="101"/>
        <x:v>1</x:v>
      </x:c>
      <x:c r="E448" s="31">
        <x:f t="shared" si="102"/>
        <x:v>2002</x:v>
      </x:c>
      <x:c r="F448" s="31">
        <x:f t="shared" si="103"/>
        <x:v>5</x:v>
      </x:c>
      <x:c r="G448" s="21">
        <x:f t="shared" si="107"/>
        <x:v>45294</x:v>
      </x:c>
      <x:c r="H448" s="32">
        <x:f t="shared" si="108"/>
        <x:v>8033</x:v>
      </x:c>
      <x:c r="L448" s="25"/>
      <x:c r="S448" s="24" t="str">
        <x:v>Noah Jimenez #13452065 1W</x:v>
      </x:c>
      <x:c r="T448" s="24" t="str" cm="1">
        <x:f t="array" ref="T448:U448">_xlfn.TEXTSPLIT(S448," #")</x:f>
        <x:v>Noah Jimenez</x:v>
      </x:c>
      <x:c r="U448" s="24" t="str">
        <x:v>13452065 1W</x:v>
      </x:c>
      <x:c r="V448" s="24" t="str">
        <x:f t="shared" si="109"/>
        <x:v>1W</x:v>
      </x:c>
      <x:c r="W448" s="24">
        <x:f t="shared" si="110"/>
        <x:v>13452065</x:v>
      </x:c>
      <x:c r="X448" s="24">
        <x:f t="shared" si="114"/>
        <x:v>0</x:v>
      </x:c>
      <x:c r="AC448" s="24" t="str">
        <x:f t="shared" si="104"/>
        <x:v>Noah</x:v>
      </x:c>
      <x:c r="AD448" s="24" t="str">
        <x:f t="shared" si="111"/>
        <x:v>N</x:v>
      </x:c>
      <x:c r="AE448" s="24" t="str">
        <x:f t="shared" si="105"/>
        <x:v>Jimenez</x:v>
      </x:c>
      <x:c r="AF448" s="24" cm="1">
        <x:f t="array" ref="AF448">SUM(--(" "=MID(AE448,_xlfn.SEQUENCE(1,LEN(AE448)),1)))+2</x:f>
        <x:v>2</x:v>
      </x:c>
      <x:c r="AG448" s="24" cm="1">
        <x:f t="array" ref="AG448">SUM(--($AG$9=MID(AC448,_xlfn.SEQUENCE(1,LEN(AC448)),1)))</x:f>
        <x:v>1</x:v>
      </x:c>
      <x:c r="AL448" s="24" t="b">
        <x:f t="shared" si="106"/>
        <x:v>0</x:v>
      </x:c>
      <x:c r="AM448" s="24" t="b">
        <x:f>_xlfn.XLOOKUP(G448,'Birthday Case Assumptions'!$I$6:$I$371,'Birthday Case Assumptions'!$J$6:$J$371)="Yes"</x:f>
        <x:v>0</x:v>
      </x:c>
      <x:c r="AN448" s="24" t="b">
        <x:f t="shared" si="112"/>
        <x:v>0</x:v>
      </x:c>
      <x:c r="AO448" s="24">
        <x:f t="shared" si="113"/>
        <x:v>0</x:v>
      </x:c>
    </x:row>
    <x:row r="449" spans="2:41" x14ac:dyDescent="0.35">
      <x:c r="B449" s="21">
        <x:v>37634</x:v>
      </x:c>
      <x:c r="C449" s="31">
        <x:f t="shared" si="100"/>
        <x:v>13</x:v>
      </x:c>
      <x:c r="D449" s="31">
        <x:f t="shared" si="101"/>
        <x:v>1</x:v>
      </x:c>
      <x:c r="E449" s="31">
        <x:f t="shared" si="102"/>
        <x:v>2003</x:v>
      </x:c>
      <x:c r="F449" s="31">
        <x:f t="shared" si="103"/>
        <x:v>2</x:v>
      </x:c>
      <x:c r="G449" s="21">
        <x:f t="shared" si="107"/>
        <x:v>45304</x:v>
      </x:c>
      <x:c r="H449" s="32">
        <x:f t="shared" si="108"/>
        <x:v>7658</x:v>
      </x:c>
      <x:c r="L449" s="25"/>
      <x:c r="S449" s="24" t="str">
        <x:v>Qi Deng Song #13452068 3M</x:v>
      </x:c>
      <x:c r="T449" s="24" t="str" cm="1">
        <x:f t="array" ref="T449:U449">_xlfn.TEXTSPLIT(S449," #")</x:f>
        <x:v>Qi Deng Song</x:v>
      </x:c>
      <x:c r="U449" s="24" t="str">
        <x:v>13452068 3M</x:v>
      </x:c>
      <x:c r="V449" s="24" t="str">
        <x:f t="shared" si="109"/>
        <x:v>3M</x:v>
      </x:c>
      <x:c r="W449" s="24">
        <x:f t="shared" si="110"/>
        <x:v>13452068</x:v>
      </x:c>
      <x:c r="X449" s="24">
        <x:f t="shared" si="114"/>
        <x:v>0</x:v>
      </x:c>
      <x:c r="AC449" s="24" t="str">
        <x:f t="shared" si="104"/>
        <x:v>Qi</x:v>
      </x:c>
      <x:c r="AD449" s="24" t="str">
        <x:f t="shared" si="111"/>
        <x:v>Q</x:v>
      </x:c>
      <x:c r="AE449" s="24" t="str">
        <x:f t="shared" si="105"/>
        <x:v>Deng Song</x:v>
      </x:c>
      <x:c r="AF449" s="24" cm="1">
        <x:f t="array" ref="AF449">SUM(--(" "=MID(AE449,_xlfn.SEQUENCE(1,LEN(AE449)),1)))+2</x:f>
        <x:v>3</x:v>
      </x:c>
      <x:c r="AG449" s="24" cm="1">
        <x:f t="array" ref="AG449">SUM(--($AG$9=MID(AC449,_xlfn.SEQUENCE(1,LEN(AC449)),1)))</x:f>
        <x:v>0</x:v>
      </x:c>
      <x:c r="AL449" s="24" t="b">
        <x:f t="shared" si="106"/>
        <x:v>0</x:v>
      </x:c>
      <x:c r="AM449" s="24" t="b">
        <x:f>_xlfn.XLOOKUP(G449,'Birthday Case Assumptions'!$I$6:$I$371,'Birthday Case Assumptions'!$J$6:$J$371)="Yes"</x:f>
        <x:v>0</x:v>
      </x:c>
      <x:c r="AN449" s="24" t="b">
        <x:f t="shared" si="112"/>
        <x:v>0</x:v>
      </x:c>
      <x:c r="AO449" s="24">
        <x:f t="shared" si="113"/>
        <x:v>0</x:v>
      </x:c>
    </x:row>
    <x:row r="450" spans="2:41" x14ac:dyDescent="0.35">
      <x:c r="B450" s="21">
        <x:v>37292</x:v>
      </x:c>
      <x:c r="C450" s="31">
        <x:f t="shared" si="100"/>
        <x:v>5</x:v>
      </x:c>
      <x:c r="D450" s="31">
        <x:f t="shared" si="101"/>
        <x:v>2</x:v>
      </x:c>
      <x:c r="E450" s="31">
        <x:f t="shared" si="102"/>
        <x:v>2002</x:v>
      </x:c>
      <x:c r="F450" s="31">
        <x:f t="shared" si="103"/>
        <x:v>3</x:v>
      </x:c>
      <x:c r="G450" s="21">
        <x:f t="shared" si="107"/>
        <x:v>45327</x:v>
      </x:c>
      <x:c r="H450" s="32">
        <x:f t="shared" si="108"/>
        <x:v>8000</x:v>
      </x:c>
      <x:c r="L450" s="25"/>
      <x:c r="S450" s="24" t="str">
        <x:v>Mo Xuemei #13452071 1T</x:v>
      </x:c>
      <x:c r="T450" s="24" t="str" cm="1">
        <x:f t="array" ref="T450:U450">_xlfn.TEXTSPLIT(S450," #")</x:f>
        <x:v>Mo Xuemei</x:v>
      </x:c>
      <x:c r="U450" s="24" t="str">
        <x:v>13452071 1T</x:v>
      </x:c>
      <x:c r="V450" s="24" t="str">
        <x:f t="shared" si="109"/>
        <x:v>1T</x:v>
      </x:c>
      <x:c r="W450" s="24">
        <x:f t="shared" si="110"/>
        <x:v>13452071</x:v>
      </x:c>
      <x:c r="X450" s="24">
        <x:f t="shared" si="114"/>
        <x:v>0</x:v>
      </x:c>
      <x:c r="AC450" s="24" t="str">
        <x:f t="shared" si="104"/>
        <x:v>Mo</x:v>
      </x:c>
      <x:c r="AD450" s="24" t="str">
        <x:f t="shared" si="111"/>
        <x:v>M</x:v>
      </x:c>
      <x:c r="AE450" s="24" t="str">
        <x:f t="shared" si="105"/>
        <x:v>Xuemei</x:v>
      </x:c>
      <x:c r="AF450" s="24" cm="1">
        <x:f t="array" ref="AF450">SUM(--(" "=MID(AE450,_xlfn.SEQUENCE(1,LEN(AE450)),1)))+2</x:f>
        <x:v>2</x:v>
      </x:c>
      <x:c r="AG450" s="24" cm="1">
        <x:f t="array" ref="AG450">SUM(--($AG$9=MID(AC450,_xlfn.SEQUENCE(1,LEN(AC450)),1)))</x:f>
        <x:v>0</x:v>
      </x:c>
      <x:c r="AL450" s="24" t="b">
        <x:f t="shared" si="106"/>
        <x:v>1</x:v>
      </x:c>
      <x:c r="AM450" s="24" t="b">
        <x:f>_xlfn.XLOOKUP(G450,'Birthday Case Assumptions'!$I$6:$I$371,'Birthday Case Assumptions'!$J$6:$J$371)="Yes"</x:f>
        <x:v>1</x:v>
      </x:c>
      <x:c r="AN450" s="24" t="b">
        <x:f t="shared" si="112"/>
        <x:v>0</x:v>
      </x:c>
      <x:c r="AO450" s="24">
        <x:f t="shared" si="113"/>
        <x:v>0</x:v>
      </x:c>
    </x:row>
    <x:row r="451" spans="2:41" x14ac:dyDescent="0.35">
      <x:c r="B451" s="21">
        <x:v>38099</x:v>
      </x:c>
      <x:c r="C451" s="31">
        <x:f t="shared" si="100"/>
        <x:v>22</x:v>
      </x:c>
      <x:c r="D451" s="31">
        <x:f t="shared" si="101"/>
        <x:v>4</x:v>
      </x:c>
      <x:c r="E451" s="31">
        <x:f t="shared" si="102"/>
        <x:v>2004</x:v>
      </x:c>
      <x:c r="F451" s="31">
        <x:f t="shared" si="103"/>
        <x:v>5</x:v>
      </x:c>
      <x:c r="G451" s="21">
        <x:f t="shared" si="107"/>
        <x:v>45404</x:v>
      </x:c>
      <x:c r="H451" s="32">
        <x:f t="shared" si="108"/>
        <x:v>7193</x:v>
      </x:c>
      <x:c r="L451" s="25"/>
      <x:c r="S451" s="24" t="str">
        <x:v>Gary Phillips #13452073 1W</x:v>
      </x:c>
      <x:c r="T451" s="24" t="str" cm="1">
        <x:f t="array" ref="T451:U451">_xlfn.TEXTSPLIT(S451," #")</x:f>
        <x:v>Gary Phillips</x:v>
      </x:c>
      <x:c r="U451" s="24" t="str">
        <x:v>13452073 1W</x:v>
      </x:c>
      <x:c r="V451" s="24" t="str">
        <x:f t="shared" si="109"/>
        <x:v>1W</x:v>
      </x:c>
      <x:c r="W451" s="24">
        <x:f t="shared" si="110"/>
        <x:v>13452073</x:v>
      </x:c>
      <x:c r="X451" s="24">
        <x:f t="shared" si="114"/>
        <x:v>0</x:v>
      </x:c>
      <x:c r="AC451" s="24" t="str">
        <x:f t="shared" si="104"/>
        <x:v>Gary</x:v>
      </x:c>
      <x:c r="AD451" s="24" t="str">
        <x:f t="shared" si="111"/>
        <x:v>G</x:v>
      </x:c>
      <x:c r="AE451" s="24" t="str">
        <x:f t="shared" si="105"/>
        <x:v>Phillips</x:v>
      </x:c>
      <x:c r="AF451" s="24" cm="1">
        <x:f t="array" ref="AF451">SUM(--(" "=MID(AE451,_xlfn.SEQUENCE(1,LEN(AE451)),1)))+2</x:f>
        <x:v>2</x:v>
      </x:c>
      <x:c r="AG451" s="24" cm="1">
        <x:f t="array" ref="AG451">SUM(--($AG$9=MID(AC451,_xlfn.SEQUENCE(1,LEN(AC451)),1)))</x:f>
        <x:v>1</x:v>
      </x:c>
      <x:c r="AL451" s="24" t="b">
        <x:f t="shared" si="106"/>
        <x:v>1</x:v>
      </x:c>
      <x:c r="AM451" s="24" t="b">
        <x:f>_xlfn.XLOOKUP(G451,'Birthday Case Assumptions'!$I$6:$I$371,'Birthday Case Assumptions'!$J$6:$J$371)="Yes"</x:f>
        <x:v>1</x:v>
      </x:c>
      <x:c r="AN451" s="24" t="b">
        <x:f t="shared" si="112"/>
        <x:v>0</x:v>
      </x:c>
      <x:c r="AO451" s="24">
        <x:f t="shared" si="113"/>
        <x:v>0</x:v>
      </x:c>
    </x:row>
    <x:row r="452" spans="2:41" x14ac:dyDescent="0.35">
      <x:c r="B452" s="21">
        <x:v>37496</x:v>
      </x:c>
      <x:c r="C452" s="31">
        <x:f t="shared" si="100"/>
        <x:v>28</x:v>
      </x:c>
      <x:c r="D452" s="31">
        <x:f t="shared" si="101"/>
        <x:v>8</x:v>
      </x:c>
      <x:c r="E452" s="31">
        <x:f t="shared" si="102"/>
        <x:v>2002</x:v>
      </x:c>
      <x:c r="F452" s="31">
        <x:f t="shared" si="103"/>
        <x:v>4</x:v>
      </x:c>
      <x:c r="G452" s="21">
        <x:f t="shared" si="107"/>
        <x:v>45532</x:v>
      </x:c>
      <x:c r="H452" s="32">
        <x:f t="shared" si="108"/>
        <x:v>7796</x:v>
      </x:c>
      <x:c r="L452" s="25"/>
      <x:c r="S452" s="24" t="str">
        <x:v>Ge Shuang #13452074 4W</x:v>
      </x:c>
      <x:c r="T452" s="24" t="str" cm="1">
        <x:f t="array" ref="T452:U452">_xlfn.TEXTSPLIT(S452," #")</x:f>
        <x:v>Ge Shuang</x:v>
      </x:c>
      <x:c r="U452" s="24" t="str">
        <x:v>13452074 4W</x:v>
      </x:c>
      <x:c r="V452" s="24" t="str">
        <x:f t="shared" si="109"/>
        <x:v>4W</x:v>
      </x:c>
      <x:c r="W452" s="24">
        <x:f t="shared" si="110"/>
        <x:v>13452074</x:v>
      </x:c>
      <x:c r="X452" s="24">
        <x:f t="shared" si="114"/>
        <x:v>1</x:v>
      </x:c>
      <x:c r="AC452" s="24" t="str">
        <x:f t="shared" si="104"/>
        <x:v>Ge</x:v>
      </x:c>
      <x:c r="AD452" s="24" t="str">
        <x:f t="shared" si="111"/>
        <x:v>G</x:v>
      </x:c>
      <x:c r="AE452" s="24" t="str">
        <x:f t="shared" si="105"/>
        <x:v>Shuang</x:v>
      </x:c>
      <x:c r="AF452" s="24" cm="1">
        <x:f t="array" ref="AF452">SUM(--(" "=MID(AE452,_xlfn.SEQUENCE(1,LEN(AE452)),1)))+2</x:f>
        <x:v>2</x:v>
      </x:c>
      <x:c r="AG452" s="24" cm="1">
        <x:f t="array" ref="AG452">SUM(--($AG$9=MID(AC452,_xlfn.SEQUENCE(1,LEN(AC452)),1)))</x:f>
        <x:v>0</x:v>
      </x:c>
      <x:c r="AL452" s="24" t="b">
        <x:f t="shared" si="106"/>
        <x:v>0</x:v>
      </x:c>
      <x:c r="AM452" s="24" t="b">
        <x:f>_xlfn.XLOOKUP(G452,'Birthday Case Assumptions'!$I$6:$I$371,'Birthday Case Assumptions'!$J$6:$J$371)="Yes"</x:f>
        <x:v>1</x:v>
      </x:c>
      <x:c r="AN452" s="24" t="b">
        <x:f t="shared" si="112"/>
        <x:v>0</x:v>
      </x:c>
      <x:c r="AO452" s="24">
        <x:f t="shared" si="113"/>
        <x:v>0</x:v>
      </x:c>
    </x:row>
    <x:row r="453" spans="2:41" x14ac:dyDescent="0.35">
      <x:c r="B453" s="21">
        <x:v>37575</x:v>
      </x:c>
      <x:c r="C453" s="31">
        <x:f t="shared" si="100"/>
        <x:v>15</x:v>
      </x:c>
      <x:c r="D453" s="31">
        <x:f t="shared" si="101"/>
        <x:v>11</x:v>
      </x:c>
      <x:c r="E453" s="31">
        <x:f t="shared" si="102"/>
        <x:v>2002</x:v>
      </x:c>
      <x:c r="F453" s="31">
        <x:f t="shared" si="103"/>
        <x:v>6</x:v>
      </x:c>
      <x:c r="G453" s="21">
        <x:f t="shared" si="107"/>
        <x:v>45611</x:v>
      </x:c>
      <x:c r="H453" s="32">
        <x:f t="shared" si="108"/>
        <x:v>7717</x:v>
      </x:c>
      <x:c r="L453" s="25"/>
      <x:c r="S453" s="24" t="str">
        <x:v>Jose Peterson #13452075 4W</x:v>
      </x:c>
      <x:c r="T453" s="24" t="str" cm="1">
        <x:f t="array" ref="T453:U453">_xlfn.TEXTSPLIT(S453," #")</x:f>
        <x:v>Jose Peterson</x:v>
      </x:c>
      <x:c r="U453" s="24" t="str">
        <x:v>13452075 4W</x:v>
      </x:c>
      <x:c r="V453" s="24" t="str">
        <x:f t="shared" si="109"/>
        <x:v>4W</x:v>
      </x:c>
      <x:c r="W453" s="24">
        <x:f t="shared" si="110"/>
        <x:v>13452075</x:v>
      </x:c>
      <x:c r="X453" s="24">
        <x:f t="shared" si="114"/>
        <x:v>2</x:v>
      </x:c>
      <x:c r="AC453" s="24" t="str">
        <x:f t="shared" si="104"/>
        <x:v>Jose</x:v>
      </x:c>
      <x:c r="AD453" s="24" t="str">
        <x:f t="shared" si="111"/>
        <x:v>J</x:v>
      </x:c>
      <x:c r="AE453" s="24" t="str">
        <x:f t="shared" si="105"/>
        <x:v>Peterson</x:v>
      </x:c>
      <x:c r="AF453" s="24" cm="1">
        <x:f t="array" ref="AF453">SUM(--(" "=MID(AE453,_xlfn.SEQUENCE(1,LEN(AE453)),1)))+2</x:f>
        <x:v>2</x:v>
      </x:c>
      <x:c r="AG453" s="24" cm="1">
        <x:f t="array" ref="AG453">SUM(--($AG$9=MID(AC453,_xlfn.SEQUENCE(1,LEN(AC453)),1)))</x:f>
        <x:v>0</x:v>
      </x:c>
      <x:c r="AL453" s="24" t="b">
        <x:f t="shared" si="106"/>
        <x:v>0</x:v>
      </x:c>
      <x:c r="AM453" s="24" t="b">
        <x:f>_xlfn.XLOOKUP(G453,'Birthday Case Assumptions'!$I$6:$I$371,'Birthday Case Assumptions'!$J$6:$J$371)="Yes"</x:f>
        <x:v>1</x:v>
      </x:c>
      <x:c r="AN453" s="24" t="b">
        <x:f t="shared" si="112"/>
        <x:v>0</x:v>
      </x:c>
      <x:c r="AO453" s="24">
        <x:f t="shared" si="113"/>
        <x:v>0</x:v>
      </x:c>
    </x:row>
    <x:row r="454" spans="2:41" x14ac:dyDescent="0.35">
      <x:c r="B454" s="21">
        <x:v>37193</x:v>
      </x:c>
      <x:c r="C454" s="31">
        <x:f t="shared" si="100"/>
        <x:v>29</x:v>
      </x:c>
      <x:c r="D454" s="31">
        <x:f t="shared" si="101"/>
        <x:v>10</x:v>
      </x:c>
      <x:c r="E454" s="31">
        <x:f t="shared" si="102"/>
        <x:v>2001</x:v>
      </x:c>
      <x:c r="F454" s="31">
        <x:f t="shared" si="103"/>
        <x:v>2</x:v>
      </x:c>
      <x:c r="G454" s="21">
        <x:f t="shared" si="107"/>
        <x:v>45594</x:v>
      </x:c>
      <x:c r="H454" s="32">
        <x:f t="shared" si="108"/>
        <x:v>8099</x:v>
      </x:c>
      <x:c r="L454" s="25"/>
      <x:c r="S454" s="24" t="str">
        <x:v>Shirley Ann Harold Hernandez #13452077 3M</x:v>
      </x:c>
      <x:c r="T454" s="24" t="str" cm="1">
        <x:f t="array" ref="T454:U454">_xlfn.TEXTSPLIT(S454," #")</x:f>
        <x:v>Shirley Ann Harold Hernandez</x:v>
      </x:c>
      <x:c r="U454" s="24" t="str">
        <x:v>13452077 3M</x:v>
      </x:c>
      <x:c r="V454" s="24" t="str">
        <x:f t="shared" si="109"/>
        <x:v>3M</x:v>
      </x:c>
      <x:c r="W454" s="24">
        <x:f t="shared" si="110"/>
        <x:v>13452077</x:v>
      </x:c>
      <x:c r="X454" s="24">
        <x:f t="shared" si="114"/>
        <x:v>0</x:v>
      </x:c>
      <x:c r="AC454" s="24" t="str">
        <x:f t="shared" si="104"/>
        <x:v>Shirley</x:v>
      </x:c>
      <x:c r="AD454" s="24" t="str">
        <x:f t="shared" si="111"/>
        <x:v>S</x:v>
      </x:c>
      <x:c r="AE454" s="24" t="str">
        <x:f t="shared" si="105"/>
        <x:v>Ann Harold Hernandez</x:v>
      </x:c>
      <x:c r="AF454" s="24" cm="1">
        <x:f t="array" ref="AF454">SUM(--(" "=MID(AE454,_xlfn.SEQUENCE(1,LEN(AE454)),1)))+2</x:f>
        <x:v>4</x:v>
      </x:c>
      <x:c r="AG454" s="24" cm="1">
        <x:f t="array" ref="AG454">SUM(--($AG$9=MID(AC454,_xlfn.SEQUENCE(1,LEN(AC454)),1)))</x:f>
        <x:v>0</x:v>
      </x:c>
      <x:c r="AL454" s="24" t="b">
        <x:f t="shared" si="106"/>
        <x:v>0</x:v>
      </x:c>
      <x:c r="AM454" s="24" t="b">
        <x:f>_xlfn.XLOOKUP(G454,'Birthday Case Assumptions'!$I$6:$I$371,'Birthday Case Assumptions'!$J$6:$J$371)="Yes"</x:f>
        <x:v>1</x:v>
      </x:c>
      <x:c r="AN454" s="24" t="b">
        <x:f t="shared" si="112"/>
        <x:v>0</x:v>
      </x:c>
      <x:c r="AO454" s="24">
        <x:f t="shared" si="113"/>
        <x:v>0</x:v>
      </x:c>
    </x:row>
    <x:row r="455" spans="2:41" x14ac:dyDescent="0.35">
      <x:c r="B455" s="21">
        <x:v>38254</x:v>
      </x:c>
      <x:c r="C455" s="31">
        <x:f t="shared" si="100"/>
        <x:v>24</x:v>
      </x:c>
      <x:c r="D455" s="31">
        <x:f t="shared" si="101"/>
        <x:v>9</x:v>
      </x:c>
      <x:c r="E455" s="31">
        <x:f t="shared" si="102"/>
        <x:v>2004</x:v>
      </x:c>
      <x:c r="F455" s="31">
        <x:f t="shared" si="103"/>
        <x:v>6</x:v>
      </x:c>
      <x:c r="G455" s="21">
        <x:f t="shared" si="107"/>
        <x:v>45559</x:v>
      </x:c>
      <x:c r="H455" s="32">
        <x:f t="shared" si="108"/>
        <x:v>7038</x:v>
      </x:c>
      <x:c r="L455" s="25"/>
      <x:c r="S455" s="24" t="str">
        <x:v>Heba Mousa #13452080 1R</x:v>
      </x:c>
      <x:c r="T455" s="24" t="str" cm="1">
        <x:f t="array" ref="T455:U455">_xlfn.TEXTSPLIT(S455," #")</x:f>
        <x:v>Heba Mousa</x:v>
      </x:c>
      <x:c r="U455" s="24" t="str">
        <x:v>13452080 1R</x:v>
      </x:c>
      <x:c r="V455" s="24" t="str">
        <x:f t="shared" si="109"/>
        <x:v>1R</x:v>
      </x:c>
      <x:c r="W455" s="24">
        <x:f t="shared" si="110"/>
        <x:v>13452080</x:v>
      </x:c>
      <x:c r="X455" s="24">
        <x:f t="shared" si="114"/>
        <x:v>0</x:v>
      </x:c>
      <x:c r="AC455" s="24" t="str">
        <x:f t="shared" si="104"/>
        <x:v>Heba</x:v>
      </x:c>
      <x:c r="AD455" s="24" t="str">
        <x:f t="shared" si="111"/>
        <x:v>H</x:v>
      </x:c>
      <x:c r="AE455" s="24" t="str">
        <x:f t="shared" si="105"/>
        <x:v>Mousa</x:v>
      </x:c>
      <x:c r="AF455" s="24" cm="1">
        <x:f t="array" ref="AF455">SUM(--(" "=MID(AE455,_xlfn.SEQUENCE(1,LEN(AE455)),1)))+2</x:f>
        <x:v>2</x:v>
      </x:c>
      <x:c r="AG455" s="24" cm="1">
        <x:f t="array" ref="AG455">SUM(--($AG$9=MID(AC455,_xlfn.SEQUENCE(1,LEN(AC455)),1)))</x:f>
        <x:v>1</x:v>
      </x:c>
      <x:c r="AL455" s="24" t="b">
        <x:f t="shared" si="106"/>
        <x:v>0</x:v>
      </x:c>
      <x:c r="AM455" s="24" t="b">
        <x:f>_xlfn.XLOOKUP(G455,'Birthday Case Assumptions'!$I$6:$I$371,'Birthday Case Assumptions'!$J$6:$J$371)="Yes"</x:f>
        <x:v>1</x:v>
      </x:c>
      <x:c r="AN455" s="24" t="b">
        <x:f t="shared" si="112"/>
        <x:v>0</x:v>
      </x:c>
      <x:c r="AO455" s="24">
        <x:f t="shared" si="113"/>
        <x:v>0</x:v>
      </x:c>
    </x:row>
    <x:row r="456" spans="2:41" x14ac:dyDescent="0.35">
      <x:c r="B456" s="21">
        <x:v>37846</x:v>
      </x:c>
      <x:c r="C456" s="31">
        <x:f t="shared" si="100"/>
        <x:v>13</x:v>
      </x:c>
      <x:c r="D456" s="31">
        <x:f t="shared" si="101"/>
        <x:v>8</x:v>
      </x:c>
      <x:c r="E456" s="31">
        <x:f t="shared" si="102"/>
        <x:v>2003</x:v>
      </x:c>
      <x:c r="F456" s="31">
        <x:f t="shared" si="103"/>
        <x:v>4</x:v>
      </x:c>
      <x:c r="G456" s="21">
        <x:f t="shared" si="107"/>
        <x:v>45517</x:v>
      </x:c>
      <x:c r="H456" s="32">
        <x:f t="shared" si="108"/>
        <x:v>7446</x:v>
      </x:c>
      <x:c r="L456" s="25"/>
      <x:c r="S456" s="24" t="str">
        <x:v>Bao Min #13452083 3M</x:v>
      </x:c>
      <x:c r="T456" s="24" t="str" cm="1">
        <x:f t="array" ref="T456:U456">_xlfn.TEXTSPLIT(S456," #")</x:f>
        <x:v>Bao Min</x:v>
      </x:c>
      <x:c r="U456" s="24" t="str">
        <x:v>13452083 3M</x:v>
      </x:c>
      <x:c r="V456" s="24" t="str">
        <x:f t="shared" si="109"/>
        <x:v>3M</x:v>
      </x:c>
      <x:c r="W456" s="24">
        <x:f t="shared" si="110"/>
        <x:v>13452083</x:v>
      </x:c>
      <x:c r="X456" s="24">
        <x:f t="shared" si="114"/>
        <x:v>0</x:v>
      </x:c>
      <x:c r="AC456" s="24" t="str">
        <x:f t="shared" si="104"/>
        <x:v>Bao</x:v>
      </x:c>
      <x:c r="AD456" s="24" t="str">
        <x:f t="shared" si="111"/>
        <x:v>B</x:v>
      </x:c>
      <x:c r="AE456" s="24" t="str">
        <x:f t="shared" si="105"/>
        <x:v>Min</x:v>
      </x:c>
      <x:c r="AF456" s="24" cm="1">
        <x:f t="array" ref="AF456">SUM(--(" "=MID(AE456,_xlfn.SEQUENCE(1,LEN(AE456)),1)))+2</x:f>
        <x:v>2</x:v>
      </x:c>
      <x:c r="AG456" s="24" cm="1">
        <x:f t="array" ref="AG456">SUM(--($AG$9=MID(AC456,_xlfn.SEQUENCE(1,LEN(AC456)),1)))</x:f>
        <x:v>1</x:v>
      </x:c>
      <x:c r="AL456" s="24" t="b">
        <x:f t="shared" si="106"/>
        <x:v>0</x:v>
      </x:c>
      <x:c r="AM456" s="24" t="b">
        <x:f>_xlfn.XLOOKUP(G456,'Birthday Case Assumptions'!$I$6:$I$371,'Birthday Case Assumptions'!$J$6:$J$371)="Yes"</x:f>
        <x:v>0</x:v>
      </x:c>
      <x:c r="AN456" s="24" t="b">
        <x:f t="shared" si="112"/>
        <x:v>0</x:v>
      </x:c>
      <x:c r="AO456" s="24">
        <x:f t="shared" si="113"/>
        <x:v>0</x:v>
      </x:c>
    </x:row>
    <x:row r="457" spans="2:41" x14ac:dyDescent="0.35">
      <x:c r="B457" s="21">
        <x:v>37095</x:v>
      </x:c>
      <x:c r="C457" s="31">
        <x:f t="shared" si="100"/>
        <x:v>23</x:v>
      </x:c>
      <x:c r="D457" s="31">
        <x:f t="shared" si="101"/>
        <x:v>7</x:v>
      </x:c>
      <x:c r="E457" s="31">
        <x:f t="shared" si="102"/>
        <x:v>2001</x:v>
      </x:c>
      <x:c r="F457" s="31">
        <x:f t="shared" si="103"/>
        <x:v>2</x:v>
      </x:c>
      <x:c r="G457" s="21">
        <x:f t="shared" si="107"/>
        <x:v>45496</x:v>
      </x:c>
      <x:c r="H457" s="32">
        <x:f t="shared" si="108"/>
        <x:v>8197</x:v>
      </x:c>
      <x:c r="L457" s="25"/>
      <x:c r="S457" s="24" t="str">
        <x:v>Lei Kun #13452085 1W</x:v>
      </x:c>
      <x:c r="T457" s="24" t="str" cm="1">
        <x:f t="array" ref="T457:U457">_xlfn.TEXTSPLIT(S457," #")</x:f>
        <x:v>Lei Kun</x:v>
      </x:c>
      <x:c r="U457" s="24" t="str">
        <x:v>13452085 1W</x:v>
      </x:c>
      <x:c r="V457" s="24" t="str">
        <x:f t="shared" si="109"/>
        <x:v>1W</x:v>
      </x:c>
      <x:c r="W457" s="24">
        <x:f t="shared" si="110"/>
        <x:v>13452085</x:v>
      </x:c>
      <x:c r="X457" s="24">
        <x:f t="shared" si="114"/>
        <x:v>0</x:v>
      </x:c>
      <x:c r="AC457" s="24" t="str">
        <x:f t="shared" si="104"/>
        <x:v>Lei</x:v>
      </x:c>
      <x:c r="AD457" s="24" t="str">
        <x:f t="shared" si="111"/>
        <x:v>L</x:v>
      </x:c>
      <x:c r="AE457" s="24" t="str">
        <x:f t="shared" si="105"/>
        <x:v>Kun</x:v>
      </x:c>
      <x:c r="AF457" s="24" cm="1">
        <x:f t="array" ref="AF457">SUM(--(" "=MID(AE457,_xlfn.SEQUENCE(1,LEN(AE457)),1)))+2</x:f>
        <x:v>2</x:v>
      </x:c>
      <x:c r="AG457" s="24" cm="1">
        <x:f t="array" ref="AG457">SUM(--($AG$9=MID(AC457,_xlfn.SEQUENCE(1,LEN(AC457)),1)))</x:f>
        <x:v>0</x:v>
      </x:c>
      <x:c r="AL457" s="24" t="b">
        <x:f t="shared" si="106"/>
        <x:v>0</x:v>
      </x:c>
      <x:c r="AM457" s="24" t="b">
        <x:f>_xlfn.XLOOKUP(G457,'Birthday Case Assumptions'!$I$6:$I$371,'Birthday Case Assumptions'!$J$6:$J$371)="Yes"</x:f>
        <x:v>0</x:v>
      </x:c>
      <x:c r="AN457" s="24" t="b">
        <x:f t="shared" si="112"/>
        <x:v>0</x:v>
      </x:c>
      <x:c r="AO457" s="24">
        <x:f t="shared" si="113"/>
        <x:v>0</x:v>
      </x:c>
    </x:row>
    <x:row r="458" spans="2:41" x14ac:dyDescent="0.35">
      <x:c r="B458" s="21">
        <x:v>38130</x:v>
      </x:c>
      <x:c r="C458" s="31">
        <x:f t="shared" si="100"/>
        <x:v>23</x:v>
      </x:c>
      <x:c r="D458" s="31">
        <x:f t="shared" si="101"/>
        <x:v>5</x:v>
      </x:c>
      <x:c r="E458" s="31">
        <x:f t="shared" si="102"/>
        <x:v>2004</x:v>
      </x:c>
      <x:c r="F458" s="31">
        <x:f t="shared" si="103"/>
        <x:v>1</x:v>
      </x:c>
      <x:c r="G458" s="21">
        <x:f t="shared" si="107"/>
        <x:v>45435</x:v>
      </x:c>
      <x:c r="H458" s="32">
        <x:f t="shared" si="108"/>
        <x:v>7162</x:v>
      </x:c>
      <x:c r="L458" s="25"/>
      <x:c r="S458" s="24" t="str">
        <x:v>Noura Awad #13452087 3M</x:v>
      </x:c>
      <x:c r="T458" s="24" t="str" cm="1">
        <x:f t="array" ref="T458:U458">_xlfn.TEXTSPLIT(S458," #")</x:f>
        <x:v>Noura Awad</x:v>
      </x:c>
      <x:c r="U458" s="24" t="str">
        <x:v>13452087 3M</x:v>
      </x:c>
      <x:c r="V458" s="24" t="str">
        <x:f t="shared" si="109"/>
        <x:v>3M</x:v>
      </x:c>
      <x:c r="W458" s="24">
        <x:f t="shared" si="110"/>
        <x:v>13452087</x:v>
      </x:c>
      <x:c r="X458" s="24">
        <x:f t="shared" si="114"/>
        <x:v>0</x:v>
      </x:c>
      <x:c r="AC458" s="24" t="str">
        <x:f t="shared" si="104"/>
        <x:v>Noura</x:v>
      </x:c>
      <x:c r="AD458" s="24" t="str">
        <x:f t="shared" si="111"/>
        <x:v>N</x:v>
      </x:c>
      <x:c r="AE458" s="24" t="str">
        <x:f t="shared" si="105"/>
        <x:v>Awad</x:v>
      </x:c>
      <x:c r="AF458" s="24" cm="1">
        <x:f t="array" ref="AF458">SUM(--(" "=MID(AE458,_xlfn.SEQUENCE(1,LEN(AE458)),1)))+2</x:f>
        <x:v>2</x:v>
      </x:c>
      <x:c r="AG458" s="24" cm="1">
        <x:f t="array" ref="AG458">SUM(--($AG$9=MID(AC458,_xlfn.SEQUENCE(1,LEN(AC458)),1)))</x:f>
        <x:v>1</x:v>
      </x:c>
      <x:c r="AL458" s="24" t="b">
        <x:f t="shared" si="106"/>
        <x:v>0</x:v>
      </x:c>
      <x:c r="AM458" s="24" t="b">
        <x:f>_xlfn.XLOOKUP(G458,'Birthday Case Assumptions'!$I$6:$I$371,'Birthday Case Assumptions'!$J$6:$J$371)="Yes"</x:f>
        <x:v>0</x:v>
      </x:c>
      <x:c r="AN458" s="24" t="b">
        <x:f t="shared" si="112"/>
        <x:v>0</x:v>
      </x:c>
      <x:c r="AO458" s="24">
        <x:f t="shared" si="113"/>
        <x:v>0</x:v>
      </x:c>
    </x:row>
    <x:row r="459" spans="2:41" x14ac:dyDescent="0.35">
      <x:c r="B459" s="21">
        <x:v>37381</x:v>
      </x:c>
      <x:c r="C459" s="31">
        <x:f t="shared" ref="C459:C522" si="115">DAY(B459)</x:f>
        <x:v>5</x:v>
      </x:c>
      <x:c r="D459" s="31">
        <x:f t="shared" ref="D459:D522" si="116">MONTH(B459)</x:f>
        <x:v>5</x:v>
      </x:c>
      <x:c r="E459" s="31">
        <x:f t="shared" ref="E459:E522" si="117">YEAR(B459)</x:f>
        <x:v>2002</x:v>
      </x:c>
      <x:c r="F459" s="31">
        <x:f t="shared" ref="F459:F522" si="118">WEEKDAY(B459)</x:f>
        <x:v>1</x:v>
      </x:c>
      <x:c r="G459" s="21">
        <x:f t="shared" si="107"/>
        <x:v>45417</x:v>
      </x:c>
      <x:c r="H459" s="32">
        <x:f t="shared" si="108"/>
        <x:v>7911</x:v>
      </x:c>
      <x:c r="L459" s="25"/>
      <x:c r="S459" s="24" t="str">
        <x:v>Brenda Ross #13452088 2M</x:v>
      </x:c>
      <x:c r="T459" s="24" t="str" cm="1">
        <x:f t="array" ref="T459:U459">_xlfn.TEXTSPLIT(S459," #")</x:f>
        <x:v>Brenda Ross</x:v>
      </x:c>
      <x:c r="U459" s="24" t="str">
        <x:v>13452088 2M</x:v>
      </x:c>
      <x:c r="V459" s="24" t="str">
        <x:f t="shared" si="109"/>
        <x:v>2M</x:v>
      </x:c>
      <x:c r="W459" s="24">
        <x:f t="shared" si="110"/>
        <x:v>13452088</x:v>
      </x:c>
      <x:c r="X459" s="24">
        <x:f t="shared" si="114"/>
        <x:v>1</x:v>
      </x:c>
      <x:c r="AC459" s="24" t="str">
        <x:f t="shared" ref="AC459:AC522" si="119">_xlfn.TEXTBEFORE(T459, " ")</x:f>
        <x:v>Brenda</x:v>
      </x:c>
      <x:c r="AD459" s="24" t="str">
        <x:f t="shared" si="111"/>
        <x:v>B</x:v>
      </x:c>
      <x:c r="AE459" s="24" t="str">
        <x:f t="shared" ref="AE459:AE522" si="120">TRIM(SUBSTITUTE(T459,AC459,""))</x:f>
        <x:v>Ross</x:v>
      </x:c>
      <x:c r="AF459" s="24" cm="1">
        <x:f t="array" ref="AF459">SUM(--(" "=MID(AE459,_xlfn.SEQUENCE(1,LEN(AE459)),1)))+2</x:f>
        <x:v>2</x:v>
      </x:c>
      <x:c r="AG459" s="24" cm="1">
        <x:f t="array" ref="AG459">SUM(--($AG$9=MID(AC459,_xlfn.SEQUENCE(1,LEN(AC459)),1)))</x:f>
        <x:v>1</x:v>
      </x:c>
      <x:c r="AL459" s="24" t="b">
        <x:f t="shared" ref="AL459:AL522" si="121">WEEKDAY(G459)=_xlfn.XLOOKUP(RIGHT($AL$9,1),$AL$3:$AL$6,$AM$3:$AM$6)</x:f>
        <x:v>0</x:v>
      </x:c>
      <x:c r="AM459" s="24" t="b">
        <x:f>_xlfn.XLOOKUP(G459,'Birthday Case Assumptions'!$I$6:$I$371,'Birthday Case Assumptions'!$J$6:$J$371)="Yes"</x:f>
        <x:v>0</x:v>
      </x:c>
      <x:c r="AN459" s="24" t="b">
        <x:f t="shared" si="112"/>
        <x:v>0</x:v>
      </x:c>
      <x:c r="AO459" s="24">
        <x:f t="shared" si="113"/>
        <x:v>0</x:v>
      </x:c>
    </x:row>
    <x:row r="460" spans="2:41" x14ac:dyDescent="0.35">
      <x:c r="B460" s="21">
        <x:v>37123</x:v>
      </x:c>
      <x:c r="C460" s="31">
        <x:f t="shared" si="115"/>
        <x:v>20</x:v>
      </x:c>
      <x:c r="D460" s="31">
        <x:f t="shared" si="116"/>
        <x:v>8</x:v>
      </x:c>
      <x:c r="E460" s="31">
        <x:f t="shared" si="117"/>
        <x:v>2001</x:v>
      </x:c>
      <x:c r="F460" s="31">
        <x:f t="shared" si="118"/>
        <x:v>2</x:v>
      </x:c>
      <x:c r="G460" s="21">
        <x:f t="shared" ref="G460:G523" si="122">DATE(2024,D460,C460)</x:f>
        <x:v>45524</x:v>
      </x:c>
      <x:c r="H460" s="32">
        <x:f t="shared" ref="H460:H523" si="123">DATE(2024,1,1)-B460</x:f>
        <x:v>8169</x:v>
      </x:c>
      <x:c r="L460" s="25"/>
      <x:c r="S460" s="24" t="str">
        <x:v>Maha Iqbal #13452091 2M</x:v>
      </x:c>
      <x:c r="T460" s="24" t="str" cm="1">
        <x:f t="array" ref="T460:U460">_xlfn.TEXTSPLIT(S460," #")</x:f>
        <x:v>Maha Iqbal</x:v>
      </x:c>
      <x:c r="U460" s="24" t="str">
        <x:v>13452091 2M</x:v>
      </x:c>
      <x:c r="V460" s="24" t="str">
        <x:f t="shared" ref="V460:V523" si="124">RIGHT(U460,2)</x:f>
        <x:v>2M</x:v>
      </x:c>
      <x:c r="W460" s="24">
        <x:f t="shared" ref="W460:W523" si="125">VALUE(_xlfn.TEXTBEFORE(U460, " "))</x:f>
        <x:v>13452091</x:v>
      </x:c>
      <x:c r="X460" s="24">
        <x:f t="shared" si="114"/>
        <x:v>0</x:v>
      </x:c>
      <x:c r="AC460" s="24" t="str">
        <x:f t="shared" si="119"/>
        <x:v>Maha</x:v>
      </x:c>
      <x:c r="AD460" s="24" t="str">
        <x:f t="shared" ref="AD460:AD523" si="126">LEFT(AC460,1)</x:f>
        <x:v>M</x:v>
      </x:c>
      <x:c r="AE460" s="24" t="str">
        <x:f t="shared" si="120"/>
        <x:v>Iqbal</x:v>
      </x:c>
      <x:c r="AF460" s="24" cm="1">
        <x:f t="array" ref="AF460">SUM(--(" "=MID(AE460,_xlfn.SEQUENCE(1,LEN(AE460)),1)))+2</x:f>
        <x:v>2</x:v>
      </x:c>
      <x:c r="AG460" s="24" cm="1">
        <x:f t="array" ref="AG460">SUM(--($AG$9=MID(AC460,_xlfn.SEQUENCE(1,LEN(AC460)),1)))</x:f>
        <x:v>2</x:v>
      </x:c>
      <x:c r="AL460" s="24" t="b">
        <x:f t="shared" si="121"/>
        <x:v>0</x:v>
      </x:c>
      <x:c r="AM460" s="24" t="b">
        <x:f>_xlfn.XLOOKUP(G460,'Birthday Case Assumptions'!$I$6:$I$371,'Birthday Case Assumptions'!$J$6:$J$371)="Yes"</x:f>
        <x:v>0</x:v>
      </x:c>
      <x:c r="AN460" s="24" t="b">
        <x:f t="shared" ref="AN460:AN523" si="127">V460=$AL$9</x:f>
        <x:v>0</x:v>
      </x:c>
      <x:c r="AO460" s="24">
        <x:f t="shared" ref="AO460:AO523" si="128">--(AN460*AM460*AL460)</x:f>
        <x:v>0</x:v>
      </x:c>
    </x:row>
    <x:row r="461" spans="2:41" x14ac:dyDescent="0.35">
      <x:c r="B461" s="21">
        <x:v>37146</x:v>
      </x:c>
      <x:c r="C461" s="31">
        <x:f t="shared" si="115"/>
        <x:v>12</x:v>
      </x:c>
      <x:c r="D461" s="31">
        <x:f t="shared" si="116"/>
        <x:v>9</x:v>
      </x:c>
      <x:c r="E461" s="31">
        <x:f t="shared" si="117"/>
        <x:v>2001</x:v>
      </x:c>
      <x:c r="F461" s="31">
        <x:f t="shared" si="118"/>
        <x:v>4</x:v>
      </x:c>
      <x:c r="G461" s="21">
        <x:f t="shared" si="122"/>
        <x:v>45547</x:v>
      </x:c>
      <x:c r="H461" s="32">
        <x:f t="shared" si="123"/>
        <x:v>8146</x:v>
      </x:c>
      <x:c r="L461" s="25"/>
      <x:c r="S461" s="24" t="str">
        <x:v>Qian Song #13452092 3M</x:v>
      </x:c>
      <x:c r="T461" s="24" t="str" cm="1">
        <x:f t="array" ref="T461:U461">_xlfn.TEXTSPLIT(S461," #")</x:f>
        <x:v>Qian Song</x:v>
      </x:c>
      <x:c r="U461" s="24" t="str">
        <x:v>13452092 3M</x:v>
      </x:c>
      <x:c r="V461" s="24" t="str">
        <x:f t="shared" si="124"/>
        <x:v>3M</x:v>
      </x:c>
      <x:c r="W461" s="24">
        <x:f t="shared" si="125"/>
        <x:v>13452092</x:v>
      </x:c>
      <x:c r="X461" s="24">
        <x:f t="shared" ref="X461:X524" si="129">IF(W461=W460+1,X460+1,0)</x:f>
        <x:v>1</x:v>
      </x:c>
      <x:c r="AC461" s="24" t="str">
        <x:f t="shared" si="119"/>
        <x:v>Qian</x:v>
      </x:c>
      <x:c r="AD461" s="24" t="str">
        <x:f t="shared" si="126"/>
        <x:v>Q</x:v>
      </x:c>
      <x:c r="AE461" s="24" t="str">
        <x:f t="shared" si="120"/>
        <x:v>Song</x:v>
      </x:c>
      <x:c r="AF461" s="24" cm="1">
        <x:f t="array" ref="AF461">SUM(--(" "=MID(AE461,_xlfn.SEQUENCE(1,LEN(AE461)),1)))+2</x:f>
        <x:v>2</x:v>
      </x:c>
      <x:c r="AG461" s="24" cm="1">
        <x:f t="array" ref="AG461">SUM(--($AG$9=MID(AC461,_xlfn.SEQUENCE(1,LEN(AC461)),1)))</x:f>
        <x:v>1</x:v>
      </x:c>
      <x:c r="AL461" s="24" t="b">
        <x:f t="shared" si="121"/>
        <x:v>0</x:v>
      </x:c>
      <x:c r="AM461" s="24" t="b">
        <x:f>_xlfn.XLOOKUP(G461,'Birthday Case Assumptions'!$I$6:$I$371,'Birthday Case Assumptions'!$J$6:$J$371)="Yes"</x:f>
        <x:v>1</x:v>
      </x:c>
      <x:c r="AN461" s="24" t="b">
        <x:f t="shared" si="127"/>
        <x:v>0</x:v>
      </x:c>
      <x:c r="AO461" s="24">
        <x:f t="shared" si="128"/>
        <x:v>0</x:v>
      </x:c>
    </x:row>
    <x:row r="462" spans="2:41" x14ac:dyDescent="0.35">
      <x:c r="B462" s="21">
        <x:v>37822</x:v>
      </x:c>
      <x:c r="C462" s="31">
        <x:f t="shared" si="115"/>
        <x:v>20</x:v>
      </x:c>
      <x:c r="D462" s="31">
        <x:f t="shared" si="116"/>
        <x:v>7</x:v>
      </x:c>
      <x:c r="E462" s="31">
        <x:f t="shared" si="117"/>
        <x:v>2003</x:v>
      </x:c>
      <x:c r="F462" s="31">
        <x:f t="shared" si="118"/>
        <x:v>1</x:v>
      </x:c>
      <x:c r="G462" s="21">
        <x:f t="shared" si="122"/>
        <x:v>45493</x:v>
      </x:c>
      <x:c r="H462" s="32">
        <x:f t="shared" si="123"/>
        <x:v>7470</x:v>
      </x:c>
      <x:c r="L462" s="25"/>
      <x:c r="S462" s="24" t="str">
        <x:v>Justin Allen #13452095 4W</x:v>
      </x:c>
      <x:c r="T462" s="24" t="str" cm="1">
        <x:f t="array" ref="T462:U462">_xlfn.TEXTSPLIT(S462," #")</x:f>
        <x:v>Justin Allen</x:v>
      </x:c>
      <x:c r="U462" s="24" t="str">
        <x:v>13452095 4W</x:v>
      </x:c>
      <x:c r="V462" s="24" t="str">
        <x:f t="shared" si="124"/>
        <x:v>4W</x:v>
      </x:c>
      <x:c r="W462" s="24">
        <x:f t="shared" si="125"/>
        <x:v>13452095</x:v>
      </x:c>
      <x:c r="X462" s="24">
        <x:f t="shared" si="129"/>
        <x:v>0</x:v>
      </x:c>
      <x:c r="AC462" s="24" t="str">
        <x:f t="shared" si="119"/>
        <x:v>Justin</x:v>
      </x:c>
      <x:c r="AD462" s="24" t="str">
        <x:f t="shared" si="126"/>
        <x:v>J</x:v>
      </x:c>
      <x:c r="AE462" s="24" t="str">
        <x:f t="shared" si="120"/>
        <x:v>Allen</x:v>
      </x:c>
      <x:c r="AF462" s="24" cm="1">
        <x:f t="array" ref="AF462">SUM(--(" "=MID(AE462,_xlfn.SEQUENCE(1,LEN(AE462)),1)))+2</x:f>
        <x:v>2</x:v>
      </x:c>
      <x:c r="AG462" s="24" cm="1">
        <x:f t="array" ref="AG462">SUM(--($AG$9=MID(AC462,_xlfn.SEQUENCE(1,LEN(AC462)),1)))</x:f>
        <x:v>0</x:v>
      </x:c>
      <x:c r="AL462" s="24" t="b">
        <x:f t="shared" si="121"/>
        <x:v>0</x:v>
      </x:c>
      <x:c r="AM462" s="24" t="b">
        <x:f>_xlfn.XLOOKUP(G462,'Birthday Case Assumptions'!$I$6:$I$371,'Birthday Case Assumptions'!$J$6:$J$371)="Yes"</x:f>
        <x:v>0</x:v>
      </x:c>
      <x:c r="AN462" s="24" t="b">
        <x:f t="shared" si="127"/>
        <x:v>0</x:v>
      </x:c>
      <x:c r="AO462" s="24">
        <x:f t="shared" si="128"/>
        <x:v>0</x:v>
      </x:c>
    </x:row>
    <x:row r="463" spans="2:41" x14ac:dyDescent="0.35">
      <x:c r="B463" s="21">
        <x:v>37306</x:v>
      </x:c>
      <x:c r="C463" s="31">
        <x:f t="shared" si="115"/>
        <x:v>19</x:v>
      </x:c>
      <x:c r="D463" s="31">
        <x:f t="shared" si="116"/>
        <x:v>2</x:v>
      </x:c>
      <x:c r="E463" s="31">
        <x:f t="shared" si="117"/>
        <x:v>2002</x:v>
      </x:c>
      <x:c r="F463" s="31">
        <x:f t="shared" si="118"/>
        <x:v>3</x:v>
      </x:c>
      <x:c r="G463" s="21">
        <x:f t="shared" si="122"/>
        <x:v>45341</x:v>
      </x:c>
      <x:c r="H463" s="32">
        <x:f t="shared" si="123"/>
        <x:v>7986</x:v>
      </x:c>
      <x:c r="L463" s="25"/>
      <x:c r="S463" s="24" t="str">
        <x:v>Ziyad Alamri #13452098 2M</x:v>
      </x:c>
      <x:c r="T463" s="24" t="str" cm="1">
        <x:f t="array" ref="T463:U463">_xlfn.TEXTSPLIT(S463," #")</x:f>
        <x:v>Ziyad Alamri</x:v>
      </x:c>
      <x:c r="U463" s="24" t="str">
        <x:v>13452098 2M</x:v>
      </x:c>
      <x:c r="V463" s="24" t="str">
        <x:f t="shared" si="124"/>
        <x:v>2M</x:v>
      </x:c>
      <x:c r="W463" s="24">
        <x:f t="shared" si="125"/>
        <x:v>13452098</x:v>
      </x:c>
      <x:c r="X463" s="24">
        <x:f t="shared" si="129"/>
        <x:v>0</x:v>
      </x:c>
      <x:c r="AC463" s="24" t="str">
        <x:f t="shared" si="119"/>
        <x:v>Ziyad</x:v>
      </x:c>
      <x:c r="AD463" s="24" t="str">
        <x:f t="shared" si="126"/>
        <x:v>Z</x:v>
      </x:c>
      <x:c r="AE463" s="24" t="str">
        <x:f t="shared" si="120"/>
        <x:v>Alamri</x:v>
      </x:c>
      <x:c r="AF463" s="24" cm="1">
        <x:f t="array" ref="AF463">SUM(--(" "=MID(AE463,_xlfn.SEQUENCE(1,LEN(AE463)),1)))+2</x:f>
        <x:v>2</x:v>
      </x:c>
      <x:c r="AG463" s="24" cm="1">
        <x:f t="array" ref="AG463">SUM(--($AG$9=MID(AC463,_xlfn.SEQUENCE(1,LEN(AC463)),1)))</x:f>
        <x:v>1</x:v>
      </x:c>
      <x:c r="AL463" s="24" t="b">
        <x:f t="shared" si="121"/>
        <x:v>1</x:v>
      </x:c>
      <x:c r="AM463" s="24" t="b">
        <x:f>_xlfn.XLOOKUP(G463,'Birthday Case Assumptions'!$I$6:$I$371,'Birthday Case Assumptions'!$J$6:$J$371)="Yes"</x:f>
        <x:v>0</x:v>
      </x:c>
      <x:c r="AN463" s="24" t="b">
        <x:f t="shared" si="127"/>
        <x:v>0</x:v>
      </x:c>
      <x:c r="AO463" s="24">
        <x:f t="shared" si="128"/>
        <x:v>0</x:v>
      </x:c>
    </x:row>
    <x:row r="464" spans="2:41" x14ac:dyDescent="0.35">
      <x:c r="B464" s="21">
        <x:v>37201</x:v>
      </x:c>
      <x:c r="C464" s="31">
        <x:f t="shared" si="115"/>
        <x:v>6</x:v>
      </x:c>
      <x:c r="D464" s="31">
        <x:f t="shared" si="116"/>
        <x:v>11</x:v>
      </x:c>
      <x:c r="E464" s="31">
        <x:f t="shared" si="117"/>
        <x:v>2001</x:v>
      </x:c>
      <x:c r="F464" s="31">
        <x:f t="shared" si="118"/>
        <x:v>3</x:v>
      </x:c>
      <x:c r="G464" s="21">
        <x:f t="shared" si="122"/>
        <x:v>45602</x:v>
      </x:c>
      <x:c r="H464" s="32">
        <x:f t="shared" si="123"/>
        <x:v>8091</x:v>
      </x:c>
      <x:c r="L464" s="25"/>
      <x:c r="S464" s="24" t="str">
        <x:v>James Jackson #13452100 3W</x:v>
      </x:c>
      <x:c r="T464" s="24" t="str" cm="1">
        <x:f t="array" ref="T464:U464">_xlfn.TEXTSPLIT(S464," #")</x:f>
        <x:v>James Jackson</x:v>
      </x:c>
      <x:c r="U464" s="24" t="str">
        <x:v>13452100 3W</x:v>
      </x:c>
      <x:c r="V464" s="24" t="str">
        <x:f t="shared" si="124"/>
        <x:v>3W</x:v>
      </x:c>
      <x:c r="W464" s="24">
        <x:f t="shared" si="125"/>
        <x:v>13452100</x:v>
      </x:c>
      <x:c r="X464" s="24">
        <x:f t="shared" si="129"/>
        <x:v>0</x:v>
      </x:c>
      <x:c r="AC464" s="24" t="str">
        <x:f t="shared" si="119"/>
        <x:v>James</x:v>
      </x:c>
      <x:c r="AD464" s="24" t="str">
        <x:f t="shared" si="126"/>
        <x:v>J</x:v>
      </x:c>
      <x:c r="AE464" s="24" t="str">
        <x:f t="shared" si="120"/>
        <x:v>Jackson</x:v>
      </x:c>
      <x:c r="AF464" s="24" cm="1">
        <x:f t="array" ref="AF464">SUM(--(" "=MID(AE464,_xlfn.SEQUENCE(1,LEN(AE464)),1)))+2</x:f>
        <x:v>2</x:v>
      </x:c>
      <x:c r="AG464" s="24" cm="1">
        <x:f t="array" ref="AG464">SUM(--($AG$9=MID(AC464,_xlfn.SEQUENCE(1,LEN(AC464)),1)))</x:f>
        <x:v>1</x:v>
      </x:c>
      <x:c r="AL464" s="24" t="b">
        <x:f t="shared" si="121"/>
        <x:v>0</x:v>
      </x:c>
      <x:c r="AM464" s="24" t="b">
        <x:f>_xlfn.XLOOKUP(G464,'Birthday Case Assumptions'!$I$6:$I$371,'Birthday Case Assumptions'!$J$6:$J$371)="Yes"</x:f>
        <x:v>1</x:v>
      </x:c>
      <x:c r="AN464" s="24" t="b">
        <x:f t="shared" si="127"/>
        <x:v>0</x:v>
      </x:c>
      <x:c r="AO464" s="24">
        <x:f t="shared" si="128"/>
        <x:v>0</x:v>
      </x:c>
    </x:row>
    <x:row r="465" spans="2:41" x14ac:dyDescent="0.35">
      <x:c r="B465" s="21">
        <x:v>37591</x:v>
      </x:c>
      <x:c r="C465" s="31">
        <x:f t="shared" si="115"/>
        <x:v>1</x:v>
      </x:c>
      <x:c r="D465" s="31">
        <x:f t="shared" si="116"/>
        <x:v>12</x:v>
      </x:c>
      <x:c r="E465" s="31">
        <x:f t="shared" si="117"/>
        <x:v>2002</x:v>
      </x:c>
      <x:c r="F465" s="31">
        <x:f t="shared" si="118"/>
        <x:v>1</x:v>
      </x:c>
      <x:c r="G465" s="21">
        <x:f t="shared" si="122"/>
        <x:v>45627</x:v>
      </x:c>
      <x:c r="H465" s="32">
        <x:f t="shared" si="123"/>
        <x:v>7701</x:v>
      </x:c>
      <x:c r="L465" s="25"/>
      <x:c r="S465" s="24" t="str">
        <x:v>Eman Al-Qahtani #13452103 2W</x:v>
      </x:c>
      <x:c r="T465" s="24" t="str" cm="1">
        <x:f t="array" ref="T465:U465">_xlfn.TEXTSPLIT(S465," #")</x:f>
        <x:v>Eman Al-Qahtani</x:v>
      </x:c>
      <x:c r="U465" s="24" t="str">
        <x:v>13452103 2W</x:v>
      </x:c>
      <x:c r="V465" s="24" t="str">
        <x:f t="shared" si="124"/>
        <x:v>2W</x:v>
      </x:c>
      <x:c r="W465" s="24">
        <x:f t="shared" si="125"/>
        <x:v>13452103</x:v>
      </x:c>
      <x:c r="X465" s="24">
        <x:f t="shared" si="129"/>
        <x:v>0</x:v>
      </x:c>
      <x:c r="AC465" s="24" t="str">
        <x:f t="shared" si="119"/>
        <x:v>Eman</x:v>
      </x:c>
      <x:c r="AD465" s="24" t="str">
        <x:f t="shared" si="126"/>
        <x:v>E</x:v>
      </x:c>
      <x:c r="AE465" s="24" t="str">
        <x:f t="shared" si="120"/>
        <x:v>Al-Qahtani</x:v>
      </x:c>
      <x:c r="AF465" s="24" cm="1">
        <x:f t="array" ref="AF465">SUM(--(" "=MID(AE465,_xlfn.SEQUENCE(1,LEN(AE465)),1)))+2</x:f>
        <x:v>2</x:v>
      </x:c>
      <x:c r="AG465" s="24" cm="1">
        <x:f t="array" ref="AG465">SUM(--($AG$9=MID(AC465,_xlfn.SEQUENCE(1,LEN(AC465)),1)))</x:f>
        <x:v>1</x:v>
      </x:c>
      <x:c r="AL465" s="24" t="b">
        <x:f t="shared" si="121"/>
        <x:v>0</x:v>
      </x:c>
      <x:c r="AM465" s="24" t="b">
        <x:f>_xlfn.XLOOKUP(G465,'Birthday Case Assumptions'!$I$6:$I$371,'Birthday Case Assumptions'!$J$6:$J$371)="Yes"</x:f>
        <x:v>0</x:v>
      </x:c>
      <x:c r="AN465" s="24" t="b">
        <x:f t="shared" si="127"/>
        <x:v>0</x:v>
      </x:c>
      <x:c r="AO465" s="24">
        <x:f t="shared" si="128"/>
        <x:v>0</x:v>
      </x:c>
    </x:row>
    <x:row r="466" spans="2:41" x14ac:dyDescent="0.35">
      <x:c r="B466" s="21">
        <x:v>38086</x:v>
      </x:c>
      <x:c r="C466" s="31">
        <x:f t="shared" si="115"/>
        <x:v>9</x:v>
      </x:c>
      <x:c r="D466" s="31">
        <x:f t="shared" si="116"/>
        <x:v>4</x:v>
      </x:c>
      <x:c r="E466" s="31">
        <x:f t="shared" si="117"/>
        <x:v>2004</x:v>
      </x:c>
      <x:c r="F466" s="31">
        <x:f t="shared" si="118"/>
        <x:v>6</x:v>
      </x:c>
      <x:c r="G466" s="21">
        <x:f t="shared" si="122"/>
        <x:v>45391</x:v>
      </x:c>
      <x:c r="H466" s="32">
        <x:f t="shared" si="123"/>
        <x:v>7206</x:v>
      </x:c>
      <x:c r="L466" s="25"/>
      <x:c r="S466" s="24" t="str">
        <x:v>Ethan Jackson #13452105 2W</x:v>
      </x:c>
      <x:c r="T466" s="24" t="str" cm="1">
        <x:f t="array" ref="T466:U466">_xlfn.TEXTSPLIT(S466," #")</x:f>
        <x:v>Ethan Jackson</x:v>
      </x:c>
      <x:c r="U466" s="24" t="str">
        <x:v>13452105 2W</x:v>
      </x:c>
      <x:c r="V466" s="24" t="str">
        <x:f t="shared" si="124"/>
        <x:v>2W</x:v>
      </x:c>
      <x:c r="W466" s="24">
        <x:f t="shared" si="125"/>
        <x:v>13452105</x:v>
      </x:c>
      <x:c r="X466" s="24">
        <x:f t="shared" si="129"/>
        <x:v>0</x:v>
      </x:c>
      <x:c r="AC466" s="24" t="str">
        <x:f t="shared" si="119"/>
        <x:v>Ethan</x:v>
      </x:c>
      <x:c r="AD466" s="24" t="str">
        <x:f t="shared" si="126"/>
        <x:v>E</x:v>
      </x:c>
      <x:c r="AE466" s="24" t="str">
        <x:f t="shared" si="120"/>
        <x:v>Jackson</x:v>
      </x:c>
      <x:c r="AF466" s="24" cm="1">
        <x:f t="array" ref="AF466">SUM(--(" "=MID(AE466,_xlfn.SEQUENCE(1,LEN(AE466)),1)))+2</x:f>
        <x:v>2</x:v>
      </x:c>
      <x:c r="AG466" s="24" cm="1">
        <x:f t="array" ref="AG466">SUM(--($AG$9=MID(AC466,_xlfn.SEQUENCE(1,LEN(AC466)),1)))</x:f>
        <x:v>1</x:v>
      </x:c>
      <x:c r="AL466" s="24" t="b">
        <x:f t="shared" si="121"/>
        <x:v>0</x:v>
      </x:c>
      <x:c r="AM466" s="24" t="b">
        <x:f>_xlfn.XLOOKUP(G466,'Birthday Case Assumptions'!$I$6:$I$371,'Birthday Case Assumptions'!$J$6:$J$371)="Yes"</x:f>
        <x:v>1</x:v>
      </x:c>
      <x:c r="AN466" s="24" t="b">
        <x:f t="shared" si="127"/>
        <x:v>0</x:v>
      </x:c>
      <x:c r="AO466" s="24">
        <x:f t="shared" si="128"/>
        <x:v>0</x:v>
      </x:c>
    </x:row>
    <x:row r="467" spans="2:41" x14ac:dyDescent="0.35">
      <x:c r="B467" s="21">
        <x:v>38040</x:v>
      </x:c>
      <x:c r="C467" s="31">
        <x:f t="shared" si="115"/>
        <x:v>23</x:v>
      </x:c>
      <x:c r="D467" s="31">
        <x:f t="shared" si="116"/>
        <x:v>2</x:v>
      </x:c>
      <x:c r="E467" s="31">
        <x:f t="shared" si="117"/>
        <x:v>2004</x:v>
      </x:c>
      <x:c r="F467" s="31">
        <x:f t="shared" si="118"/>
        <x:v>2</x:v>
      </x:c>
      <x:c r="G467" s="21">
        <x:f t="shared" si="122"/>
        <x:v>45345</x:v>
      </x:c>
      <x:c r="H467" s="32">
        <x:f t="shared" si="123"/>
        <x:v>7252</x:v>
      </x:c>
      <x:c r="L467" s="25"/>
      <x:c r="S467" s="24" t="str">
        <x:v>Hany Salamah #13452107 4W</x:v>
      </x:c>
      <x:c r="T467" s="24" t="str" cm="1">
        <x:f t="array" ref="T467:U467">_xlfn.TEXTSPLIT(S467," #")</x:f>
        <x:v>Hany Salamah</x:v>
      </x:c>
      <x:c r="U467" s="24" t="str">
        <x:v>13452107 4W</x:v>
      </x:c>
      <x:c r="V467" s="24" t="str">
        <x:f t="shared" si="124"/>
        <x:v>4W</x:v>
      </x:c>
      <x:c r="W467" s="24">
        <x:f t="shared" si="125"/>
        <x:v>13452107</x:v>
      </x:c>
      <x:c r="X467" s="24">
        <x:f t="shared" si="129"/>
        <x:v>0</x:v>
      </x:c>
      <x:c r="AC467" s="24" t="str">
        <x:f t="shared" si="119"/>
        <x:v>Hany</x:v>
      </x:c>
      <x:c r="AD467" s="24" t="str">
        <x:f t="shared" si="126"/>
        <x:v>H</x:v>
      </x:c>
      <x:c r="AE467" s="24" t="str">
        <x:f t="shared" si="120"/>
        <x:v>Salamah</x:v>
      </x:c>
      <x:c r="AF467" s="24" cm="1">
        <x:f t="array" ref="AF467">SUM(--(" "=MID(AE467,_xlfn.SEQUENCE(1,LEN(AE467)),1)))+2</x:f>
        <x:v>2</x:v>
      </x:c>
      <x:c r="AG467" s="24" cm="1">
        <x:f t="array" ref="AG467">SUM(--($AG$9=MID(AC467,_xlfn.SEQUENCE(1,LEN(AC467)),1)))</x:f>
        <x:v>1</x:v>
      </x:c>
      <x:c r="AL467" s="24" t="b">
        <x:f t="shared" si="121"/>
        <x:v>0</x:v>
      </x:c>
      <x:c r="AM467" s="24" t="b">
        <x:f>_xlfn.XLOOKUP(G467,'Birthday Case Assumptions'!$I$6:$I$371,'Birthday Case Assumptions'!$J$6:$J$371)="Yes"</x:f>
        <x:v>1</x:v>
      </x:c>
      <x:c r="AN467" s="24" t="b">
        <x:f t="shared" si="127"/>
        <x:v>0</x:v>
      </x:c>
      <x:c r="AO467" s="24">
        <x:f t="shared" si="128"/>
        <x:v>0</x:v>
      </x:c>
    </x:row>
    <x:row r="468" spans="2:41" x14ac:dyDescent="0.35">
      <x:c r="B468" s="21">
        <x:v>37957</x:v>
      </x:c>
      <x:c r="C468" s="31">
        <x:f t="shared" si="115"/>
        <x:v>2</x:v>
      </x:c>
      <x:c r="D468" s="31">
        <x:f t="shared" si="116"/>
        <x:v>12</x:v>
      </x:c>
      <x:c r="E468" s="31">
        <x:f t="shared" si="117"/>
        <x:v>2003</x:v>
      </x:c>
      <x:c r="F468" s="31">
        <x:f t="shared" si="118"/>
        <x:v>3</x:v>
      </x:c>
      <x:c r="G468" s="21">
        <x:f t="shared" si="122"/>
        <x:v>45628</x:v>
      </x:c>
      <x:c r="H468" s="32">
        <x:f t="shared" si="123"/>
        <x:v>7335</x:v>
      </x:c>
      <x:c r="L468" s="25"/>
      <x:c r="S468" s="24" t="str">
        <x:v>Gao Tang Yanping #13452108 2M</x:v>
      </x:c>
      <x:c r="T468" s="24" t="str" cm="1">
        <x:f t="array" ref="T468:U468">_xlfn.TEXTSPLIT(S468," #")</x:f>
        <x:v>Gao Tang Yanping</x:v>
      </x:c>
      <x:c r="U468" s="24" t="str">
        <x:v>13452108 2M</x:v>
      </x:c>
      <x:c r="V468" s="24" t="str">
        <x:f t="shared" si="124"/>
        <x:v>2M</x:v>
      </x:c>
      <x:c r="W468" s="24">
        <x:f t="shared" si="125"/>
        <x:v>13452108</x:v>
      </x:c>
      <x:c r="X468" s="24">
        <x:f t="shared" si="129"/>
        <x:v>1</x:v>
      </x:c>
      <x:c r="AC468" s="24" t="str">
        <x:f t="shared" si="119"/>
        <x:v>Gao</x:v>
      </x:c>
      <x:c r="AD468" s="24" t="str">
        <x:f t="shared" si="126"/>
        <x:v>G</x:v>
      </x:c>
      <x:c r="AE468" s="24" t="str">
        <x:f t="shared" si="120"/>
        <x:v>Tang Yanping</x:v>
      </x:c>
      <x:c r="AF468" s="24" cm="1">
        <x:f t="array" ref="AF468">SUM(--(" "=MID(AE468,_xlfn.SEQUENCE(1,LEN(AE468)),1)))+2</x:f>
        <x:v>3</x:v>
      </x:c>
      <x:c r="AG468" s="24" cm="1">
        <x:f t="array" ref="AG468">SUM(--($AG$9=MID(AC468,_xlfn.SEQUENCE(1,LEN(AC468)),1)))</x:f>
        <x:v>1</x:v>
      </x:c>
      <x:c r="AL468" s="24" t="b">
        <x:f t="shared" si="121"/>
        <x:v>1</x:v>
      </x:c>
      <x:c r="AM468" s="24" t="b">
        <x:f>_xlfn.XLOOKUP(G468,'Birthday Case Assumptions'!$I$6:$I$371,'Birthday Case Assumptions'!$J$6:$J$371)="Yes"</x:f>
        <x:v>1</x:v>
      </x:c>
      <x:c r="AN468" s="24" t="b">
        <x:f t="shared" si="127"/>
        <x:v>0</x:v>
      </x:c>
      <x:c r="AO468" s="24">
        <x:f t="shared" si="128"/>
        <x:v>0</x:v>
      </x:c>
    </x:row>
    <x:row r="469" spans="2:41" x14ac:dyDescent="0.35">
      <x:c r="B469" s="21">
        <x:v>38330</x:v>
      </x:c>
      <x:c r="C469" s="31">
        <x:f t="shared" si="115"/>
        <x:v>9</x:v>
      </x:c>
      <x:c r="D469" s="31">
        <x:f t="shared" si="116"/>
        <x:v>12</x:v>
      </x:c>
      <x:c r="E469" s="31">
        <x:f t="shared" si="117"/>
        <x:v>2004</x:v>
      </x:c>
      <x:c r="F469" s="31">
        <x:f t="shared" si="118"/>
        <x:v>5</x:v>
      </x:c>
      <x:c r="G469" s="21">
        <x:f t="shared" si="122"/>
        <x:v>45635</x:v>
      </x:c>
      <x:c r="H469" s="32">
        <x:f t="shared" si="123"/>
        <x:v>6962</x:v>
      </x:c>
      <x:c r="L469" s="25"/>
      <x:c r="S469" s="24" t="str">
        <x:v>Taher Uddin #13452109 2W</x:v>
      </x:c>
      <x:c r="T469" s="24" t="str" cm="1">
        <x:f t="array" ref="T469:U469">_xlfn.TEXTSPLIT(S469," #")</x:f>
        <x:v>Taher Uddin</x:v>
      </x:c>
      <x:c r="U469" s="24" t="str">
        <x:v>13452109 2W</x:v>
      </x:c>
      <x:c r="V469" s="24" t="str">
        <x:f t="shared" si="124"/>
        <x:v>2W</x:v>
      </x:c>
      <x:c r="W469" s="24">
        <x:f t="shared" si="125"/>
        <x:v>13452109</x:v>
      </x:c>
      <x:c r="X469" s="24">
        <x:f t="shared" si="129"/>
        <x:v>2</x:v>
      </x:c>
      <x:c r="AC469" s="24" t="str">
        <x:f t="shared" si="119"/>
        <x:v>Taher</x:v>
      </x:c>
      <x:c r="AD469" s="24" t="str">
        <x:f t="shared" si="126"/>
        <x:v>T</x:v>
      </x:c>
      <x:c r="AE469" s="24" t="str">
        <x:f t="shared" si="120"/>
        <x:v>Uddin</x:v>
      </x:c>
      <x:c r="AF469" s="24" cm="1">
        <x:f t="array" ref="AF469">SUM(--(" "=MID(AE469,_xlfn.SEQUENCE(1,LEN(AE469)),1)))+2</x:f>
        <x:v>2</x:v>
      </x:c>
      <x:c r="AG469" s="24" cm="1">
        <x:f t="array" ref="AG469">SUM(--($AG$9=MID(AC469,_xlfn.SEQUENCE(1,LEN(AC469)),1)))</x:f>
        <x:v>1</x:v>
      </x:c>
      <x:c r="AL469" s="24" t="b">
        <x:f t="shared" si="121"/>
        <x:v>1</x:v>
      </x:c>
      <x:c r="AM469" s="24" t="b">
        <x:f>_xlfn.XLOOKUP(G469,'Birthday Case Assumptions'!$I$6:$I$371,'Birthday Case Assumptions'!$J$6:$J$371)="Yes"</x:f>
        <x:v>1</x:v>
      </x:c>
      <x:c r="AN469" s="24" t="b">
        <x:f t="shared" si="127"/>
        <x:v>0</x:v>
      </x:c>
      <x:c r="AO469" s="24">
        <x:f t="shared" si="128"/>
        <x:v>0</x:v>
      </x:c>
    </x:row>
    <x:row r="470" spans="2:41" x14ac:dyDescent="0.35">
      <x:c r="B470" s="21">
        <x:v>37364</x:v>
      </x:c>
      <x:c r="C470" s="31">
        <x:f t="shared" si="115"/>
        <x:v>18</x:v>
      </x:c>
      <x:c r="D470" s="31">
        <x:f t="shared" si="116"/>
        <x:v>4</x:v>
      </x:c>
      <x:c r="E470" s="31">
        <x:f t="shared" si="117"/>
        <x:v>2002</x:v>
      </x:c>
      <x:c r="F470" s="31">
        <x:f t="shared" si="118"/>
        <x:v>5</x:v>
      </x:c>
      <x:c r="G470" s="21">
        <x:f t="shared" si="122"/>
        <x:v>45400</x:v>
      </x:c>
      <x:c r="H470" s="32">
        <x:f t="shared" si="123"/>
        <x:v>7928</x:v>
      </x:c>
      <x:c r="L470" s="25"/>
      <x:c r="S470" s="24" t="str">
        <x:v>Heather Thomas #13452111 3W</x:v>
      </x:c>
      <x:c r="T470" s="24" t="str" cm="1">
        <x:f t="array" ref="T470:U470">_xlfn.TEXTSPLIT(S470," #")</x:f>
        <x:v>Heather Thomas</x:v>
      </x:c>
      <x:c r="U470" s="24" t="str">
        <x:v>13452111 3W</x:v>
      </x:c>
      <x:c r="V470" s="24" t="str">
        <x:f t="shared" si="124"/>
        <x:v>3W</x:v>
      </x:c>
      <x:c r="W470" s="24">
        <x:f t="shared" si="125"/>
        <x:v>13452111</x:v>
      </x:c>
      <x:c r="X470" s="24">
        <x:f t="shared" si="129"/>
        <x:v>0</x:v>
      </x:c>
      <x:c r="AC470" s="24" t="str">
        <x:f t="shared" si="119"/>
        <x:v>Heather</x:v>
      </x:c>
      <x:c r="AD470" s="24" t="str">
        <x:f t="shared" si="126"/>
        <x:v>H</x:v>
      </x:c>
      <x:c r="AE470" s="24" t="str">
        <x:f t="shared" si="120"/>
        <x:v>Thomas</x:v>
      </x:c>
      <x:c r="AF470" s="24" cm="1">
        <x:f t="array" ref="AF470">SUM(--(" "=MID(AE470,_xlfn.SEQUENCE(1,LEN(AE470)),1)))+2</x:f>
        <x:v>2</x:v>
      </x:c>
      <x:c r="AG470" s="24" cm="1">
        <x:f t="array" ref="AG470">SUM(--($AG$9=MID(AC470,_xlfn.SEQUENCE(1,LEN(AC470)),1)))</x:f>
        <x:v>1</x:v>
      </x:c>
      <x:c r="AL470" s="24" t="b">
        <x:f t="shared" si="121"/>
        <x:v>0</x:v>
      </x:c>
      <x:c r="AM470" s="24" t="b">
        <x:f>_xlfn.XLOOKUP(G470,'Birthday Case Assumptions'!$I$6:$I$371,'Birthday Case Assumptions'!$J$6:$J$371)="Yes"</x:f>
        <x:v>1</x:v>
      </x:c>
      <x:c r="AN470" s="24" t="b">
        <x:f t="shared" si="127"/>
        <x:v>0</x:v>
      </x:c>
      <x:c r="AO470" s="24">
        <x:f t="shared" si="128"/>
        <x:v>0</x:v>
      </x:c>
    </x:row>
    <x:row r="471" spans="2:41" x14ac:dyDescent="0.35">
      <x:c r="B471" s="21">
        <x:v>38025</x:v>
      </x:c>
      <x:c r="C471" s="31">
        <x:f t="shared" si="115"/>
        <x:v>8</x:v>
      </x:c>
      <x:c r="D471" s="31">
        <x:f t="shared" si="116"/>
        <x:v>2</x:v>
      </x:c>
      <x:c r="E471" s="31">
        <x:f t="shared" si="117"/>
        <x:v>2004</x:v>
      </x:c>
      <x:c r="F471" s="31">
        <x:f t="shared" si="118"/>
        <x:v>1</x:v>
      </x:c>
      <x:c r="G471" s="21">
        <x:f t="shared" si="122"/>
        <x:v>45330</x:v>
      </x:c>
      <x:c r="H471" s="32">
        <x:f t="shared" si="123"/>
        <x:v>7267</x:v>
      </x:c>
      <x:c r="L471" s="25"/>
      <x:c r="S471" s="24" t="str">
        <x:v>Rebecca Sanders #13452114 4W</x:v>
      </x:c>
      <x:c r="T471" s="24" t="str" cm="1">
        <x:f t="array" ref="T471:U471">_xlfn.TEXTSPLIT(S471," #")</x:f>
        <x:v>Rebecca Sanders</x:v>
      </x:c>
      <x:c r="U471" s="24" t="str">
        <x:v>13452114 4W</x:v>
      </x:c>
      <x:c r="V471" s="24" t="str">
        <x:f t="shared" si="124"/>
        <x:v>4W</x:v>
      </x:c>
      <x:c r="W471" s="24">
        <x:f t="shared" si="125"/>
        <x:v>13452114</x:v>
      </x:c>
      <x:c r="X471" s="24">
        <x:f t="shared" si="129"/>
        <x:v>0</x:v>
      </x:c>
      <x:c r="AC471" s="24" t="str">
        <x:f t="shared" si="119"/>
        <x:v>Rebecca</x:v>
      </x:c>
      <x:c r="AD471" s="24" t="str">
        <x:f t="shared" si="126"/>
        <x:v>R</x:v>
      </x:c>
      <x:c r="AE471" s="24" t="str">
        <x:f t="shared" si="120"/>
        <x:v>Sanders</x:v>
      </x:c>
      <x:c r="AF471" s="24" cm="1">
        <x:f t="array" ref="AF471">SUM(--(" "=MID(AE471,_xlfn.SEQUENCE(1,LEN(AE471)),1)))+2</x:f>
        <x:v>2</x:v>
      </x:c>
      <x:c r="AG471" s="24" cm="1">
        <x:f t="array" ref="AG471">SUM(--($AG$9=MID(AC471,_xlfn.SEQUENCE(1,LEN(AC471)),1)))</x:f>
        <x:v>1</x:v>
      </x:c>
      <x:c r="AL471" s="24" t="b">
        <x:f t="shared" si="121"/>
        <x:v>0</x:v>
      </x:c>
      <x:c r="AM471" s="24" t="b">
        <x:f>_xlfn.XLOOKUP(G471,'Birthday Case Assumptions'!$I$6:$I$371,'Birthday Case Assumptions'!$J$6:$J$371)="Yes"</x:f>
        <x:v>1</x:v>
      </x:c>
      <x:c r="AN471" s="24" t="b">
        <x:f t="shared" si="127"/>
        <x:v>0</x:v>
      </x:c>
      <x:c r="AO471" s="24">
        <x:f t="shared" si="128"/>
        <x:v>0</x:v>
      </x:c>
    </x:row>
    <x:row r="472" spans="2:41" x14ac:dyDescent="0.35">
      <x:c r="B472" s="21">
        <x:v>37888</x:v>
      </x:c>
      <x:c r="C472" s="31">
        <x:f t="shared" si="115"/>
        <x:v>24</x:v>
      </x:c>
      <x:c r="D472" s="31">
        <x:f t="shared" si="116"/>
        <x:v>9</x:v>
      </x:c>
      <x:c r="E472" s="31">
        <x:f t="shared" si="117"/>
        <x:v>2003</x:v>
      </x:c>
      <x:c r="F472" s="31">
        <x:f t="shared" si="118"/>
        <x:v>4</x:v>
      </x:c>
      <x:c r="G472" s="21">
        <x:f t="shared" si="122"/>
        <x:v>45559</x:v>
      </x:c>
      <x:c r="H472" s="32">
        <x:f t="shared" si="123"/>
        <x:v>7404</x:v>
      </x:c>
      <x:c r="L472" s="25"/>
      <x:c r="S472" s="24" t="str">
        <x:v>Terry Gomez #13452115 1R</x:v>
      </x:c>
      <x:c r="T472" s="24" t="str" cm="1">
        <x:f t="array" ref="T472:U472">_xlfn.TEXTSPLIT(S472," #")</x:f>
        <x:v>Terry Gomez</x:v>
      </x:c>
      <x:c r="U472" s="24" t="str">
        <x:v>13452115 1R</x:v>
      </x:c>
      <x:c r="V472" s="24" t="str">
        <x:f t="shared" si="124"/>
        <x:v>1R</x:v>
      </x:c>
      <x:c r="W472" s="24">
        <x:f t="shared" si="125"/>
        <x:v>13452115</x:v>
      </x:c>
      <x:c r="X472" s="24">
        <x:f t="shared" si="129"/>
        <x:v>1</x:v>
      </x:c>
      <x:c r="AC472" s="24" t="str">
        <x:f t="shared" si="119"/>
        <x:v>Terry</x:v>
      </x:c>
      <x:c r="AD472" s="24" t="str">
        <x:f t="shared" si="126"/>
        <x:v>T</x:v>
      </x:c>
      <x:c r="AE472" s="24" t="str">
        <x:f t="shared" si="120"/>
        <x:v>Gomez</x:v>
      </x:c>
      <x:c r="AF472" s="24" cm="1">
        <x:f t="array" ref="AF472">SUM(--(" "=MID(AE472,_xlfn.SEQUENCE(1,LEN(AE472)),1)))+2</x:f>
        <x:v>2</x:v>
      </x:c>
      <x:c r="AG472" s="24" cm="1">
        <x:f t="array" ref="AG472">SUM(--($AG$9=MID(AC472,_xlfn.SEQUENCE(1,LEN(AC472)),1)))</x:f>
        <x:v>0</x:v>
      </x:c>
      <x:c r="AL472" s="24" t="b">
        <x:f t="shared" si="121"/>
        <x:v>0</x:v>
      </x:c>
      <x:c r="AM472" s="24" t="b">
        <x:f>_xlfn.XLOOKUP(G472,'Birthday Case Assumptions'!$I$6:$I$371,'Birthday Case Assumptions'!$J$6:$J$371)="Yes"</x:f>
        <x:v>1</x:v>
      </x:c>
      <x:c r="AN472" s="24" t="b">
        <x:f t="shared" si="127"/>
        <x:v>0</x:v>
      </x:c>
      <x:c r="AO472" s="24">
        <x:f t="shared" si="128"/>
        <x:v>0</x:v>
      </x:c>
    </x:row>
    <x:row r="473" spans="2:41" x14ac:dyDescent="0.35">
      <x:c r="B473" s="21">
        <x:v>37514</x:v>
      </x:c>
      <x:c r="C473" s="31">
        <x:f t="shared" si="115"/>
        <x:v>15</x:v>
      </x:c>
      <x:c r="D473" s="31">
        <x:f t="shared" si="116"/>
        <x:v>9</x:v>
      </x:c>
      <x:c r="E473" s="31">
        <x:f t="shared" si="117"/>
        <x:v>2002</x:v>
      </x:c>
      <x:c r="F473" s="31">
        <x:f t="shared" si="118"/>
        <x:v>1</x:v>
      </x:c>
      <x:c r="G473" s="21">
        <x:f t="shared" si="122"/>
        <x:v>45550</x:v>
      </x:c>
      <x:c r="H473" s="32">
        <x:f t="shared" si="123"/>
        <x:v>7778</x:v>
      </x:c>
      <x:c r="L473" s="25"/>
      <x:c r="S473" s="24" t="str">
        <x:v>Jennifer Brown #13452117 2M</x:v>
      </x:c>
      <x:c r="T473" s="24" t="str" cm="1">
        <x:f t="array" ref="T473:U473">_xlfn.TEXTSPLIT(S473," #")</x:f>
        <x:v>Jennifer Brown</x:v>
      </x:c>
      <x:c r="U473" s="24" t="str">
        <x:v>13452117 2M</x:v>
      </x:c>
      <x:c r="V473" s="24" t="str">
        <x:f t="shared" si="124"/>
        <x:v>2M</x:v>
      </x:c>
      <x:c r="W473" s="24">
        <x:f t="shared" si="125"/>
        <x:v>13452117</x:v>
      </x:c>
      <x:c r="X473" s="24">
        <x:f t="shared" si="129"/>
        <x:v>0</x:v>
      </x:c>
      <x:c r="AC473" s="24" t="str">
        <x:f t="shared" si="119"/>
        <x:v>Jennifer</x:v>
      </x:c>
      <x:c r="AD473" s="24" t="str">
        <x:f t="shared" si="126"/>
        <x:v>J</x:v>
      </x:c>
      <x:c r="AE473" s="24" t="str">
        <x:f t="shared" si="120"/>
        <x:v>Brown</x:v>
      </x:c>
      <x:c r="AF473" s="24" cm="1">
        <x:f t="array" ref="AF473">SUM(--(" "=MID(AE473,_xlfn.SEQUENCE(1,LEN(AE473)),1)))+2</x:f>
        <x:v>2</x:v>
      </x:c>
      <x:c r="AG473" s="24" cm="1">
        <x:f t="array" ref="AG473">SUM(--($AG$9=MID(AC473,_xlfn.SEQUENCE(1,LEN(AC473)),1)))</x:f>
        <x:v>0</x:v>
      </x:c>
      <x:c r="AL473" s="24" t="b">
        <x:f t="shared" si="121"/>
        <x:v>0</x:v>
      </x:c>
      <x:c r="AM473" s="24" t="b">
        <x:f>_xlfn.XLOOKUP(G473,'Birthday Case Assumptions'!$I$6:$I$371,'Birthday Case Assumptions'!$J$6:$J$371)="Yes"</x:f>
        <x:v>0</x:v>
      </x:c>
      <x:c r="AN473" s="24" t="b">
        <x:f t="shared" si="127"/>
        <x:v>0</x:v>
      </x:c>
      <x:c r="AO473" s="24">
        <x:f t="shared" si="128"/>
        <x:v>0</x:v>
      </x:c>
    </x:row>
    <x:row r="474" spans="2:41" x14ac:dyDescent="0.35">
      <x:c r="B474" s="21">
        <x:v>37971</x:v>
      </x:c>
      <x:c r="C474" s="31">
        <x:f t="shared" si="115"/>
        <x:v>16</x:v>
      </x:c>
      <x:c r="D474" s="31">
        <x:f t="shared" si="116"/>
        <x:v>12</x:v>
      </x:c>
      <x:c r="E474" s="31">
        <x:f t="shared" si="117"/>
        <x:v>2003</x:v>
      </x:c>
      <x:c r="F474" s="31">
        <x:f t="shared" si="118"/>
        <x:v>3</x:v>
      </x:c>
      <x:c r="G474" s="21">
        <x:f t="shared" si="122"/>
        <x:v>45642</x:v>
      </x:c>
      <x:c r="H474" s="32">
        <x:f t="shared" si="123"/>
        <x:v>7321</x:v>
      </x:c>
      <x:c r="L474" s="25"/>
      <x:c r="S474" s="24" t="str">
        <x:v>Mao Jianjun #13452120 2W</x:v>
      </x:c>
      <x:c r="T474" s="24" t="str" cm="1">
        <x:f t="array" ref="T474:U474">_xlfn.TEXTSPLIT(S474," #")</x:f>
        <x:v>Mao Jianjun</x:v>
      </x:c>
      <x:c r="U474" s="24" t="str">
        <x:v>13452120 2W</x:v>
      </x:c>
      <x:c r="V474" s="24" t="str">
        <x:f t="shared" si="124"/>
        <x:v>2W</x:v>
      </x:c>
      <x:c r="W474" s="24">
        <x:f t="shared" si="125"/>
        <x:v>13452120</x:v>
      </x:c>
      <x:c r="X474" s="24">
        <x:f t="shared" si="129"/>
        <x:v>0</x:v>
      </x:c>
      <x:c r="AC474" s="24" t="str">
        <x:f t="shared" si="119"/>
        <x:v>Mao</x:v>
      </x:c>
      <x:c r="AD474" s="24" t="str">
        <x:f t="shared" si="126"/>
        <x:v>M</x:v>
      </x:c>
      <x:c r="AE474" s="24" t="str">
        <x:f t="shared" si="120"/>
        <x:v>Jianjun</x:v>
      </x:c>
      <x:c r="AF474" s="24" cm="1">
        <x:f t="array" ref="AF474">SUM(--(" "=MID(AE474,_xlfn.SEQUENCE(1,LEN(AE474)),1)))+2</x:f>
        <x:v>2</x:v>
      </x:c>
      <x:c r="AG474" s="24" cm="1">
        <x:f t="array" ref="AG474">SUM(--($AG$9=MID(AC474,_xlfn.SEQUENCE(1,LEN(AC474)),1)))</x:f>
        <x:v>1</x:v>
      </x:c>
      <x:c r="AL474" s="24" t="b">
        <x:f t="shared" si="121"/>
        <x:v>1</x:v>
      </x:c>
      <x:c r="AM474" s="24" t="b">
        <x:f>_xlfn.XLOOKUP(G474,'Birthday Case Assumptions'!$I$6:$I$371,'Birthday Case Assumptions'!$J$6:$J$371)="Yes"</x:f>
        <x:v>0</x:v>
      </x:c>
      <x:c r="AN474" s="24" t="b">
        <x:f t="shared" si="127"/>
        <x:v>0</x:v>
      </x:c>
      <x:c r="AO474" s="24">
        <x:f t="shared" si="128"/>
        <x:v>0</x:v>
      </x:c>
    </x:row>
    <x:row r="475" spans="2:41" x14ac:dyDescent="0.35">
      <x:c r="B475" s="21">
        <x:v>37913</x:v>
      </x:c>
      <x:c r="C475" s="31">
        <x:f t="shared" si="115"/>
        <x:v>19</x:v>
      </x:c>
      <x:c r="D475" s="31">
        <x:f t="shared" si="116"/>
        <x:v>10</x:v>
      </x:c>
      <x:c r="E475" s="31">
        <x:f t="shared" si="117"/>
        <x:v>2003</x:v>
      </x:c>
      <x:c r="F475" s="31">
        <x:f t="shared" si="118"/>
        <x:v>1</x:v>
      </x:c>
      <x:c r="G475" s="21">
        <x:f t="shared" si="122"/>
        <x:v>45584</x:v>
      </x:c>
      <x:c r="H475" s="32">
        <x:f t="shared" si="123"/>
        <x:v>7379</x:v>
      </x:c>
      <x:c r="L475" s="25"/>
      <x:c r="S475" s="24" t="str">
        <x:v>Wan Xiong Jingjing #13452121 2T</x:v>
      </x:c>
      <x:c r="T475" s="24" t="str" cm="1">
        <x:f t="array" ref="T475:U475">_xlfn.TEXTSPLIT(S475," #")</x:f>
        <x:v>Wan Xiong Jingjing</x:v>
      </x:c>
      <x:c r="U475" s="24" t="str">
        <x:v>13452121 2T</x:v>
      </x:c>
      <x:c r="V475" s="24" t="str">
        <x:f t="shared" si="124"/>
        <x:v>2T</x:v>
      </x:c>
      <x:c r="W475" s="24">
        <x:f t="shared" si="125"/>
        <x:v>13452121</x:v>
      </x:c>
      <x:c r="X475" s="24">
        <x:f t="shared" si="129"/>
        <x:v>1</x:v>
      </x:c>
      <x:c r="AC475" s="24" t="str">
        <x:f t="shared" si="119"/>
        <x:v>Wan</x:v>
      </x:c>
      <x:c r="AD475" s="24" t="str">
        <x:f t="shared" si="126"/>
        <x:v>W</x:v>
      </x:c>
      <x:c r="AE475" s="24" t="str">
        <x:f t="shared" si="120"/>
        <x:v>Xiong Jingjing</x:v>
      </x:c>
      <x:c r="AF475" s="24" cm="1">
        <x:f t="array" ref="AF475">SUM(--(" "=MID(AE475,_xlfn.SEQUENCE(1,LEN(AE475)),1)))+2</x:f>
        <x:v>3</x:v>
      </x:c>
      <x:c r="AG475" s="24" cm="1">
        <x:f t="array" ref="AG475">SUM(--($AG$9=MID(AC475,_xlfn.SEQUENCE(1,LEN(AC475)),1)))</x:f>
        <x:v>1</x:v>
      </x:c>
      <x:c r="AL475" s="24" t="b">
        <x:f t="shared" si="121"/>
        <x:v>0</x:v>
      </x:c>
      <x:c r="AM475" s="24" t="b">
        <x:f>_xlfn.XLOOKUP(G475,'Birthday Case Assumptions'!$I$6:$I$371,'Birthday Case Assumptions'!$J$6:$J$371)="Yes"</x:f>
        <x:v>0</x:v>
      </x:c>
      <x:c r="AN475" s="24" t="b">
        <x:f t="shared" si="127"/>
        <x:v>0</x:v>
      </x:c>
      <x:c r="AO475" s="24">
        <x:f t="shared" si="128"/>
        <x:v>0</x:v>
      </x:c>
    </x:row>
    <x:row r="476" spans="2:41" x14ac:dyDescent="0.35">
      <x:c r="B476" s="21">
        <x:v>36994</x:v>
      </x:c>
      <x:c r="C476" s="31">
        <x:f t="shared" si="115"/>
        <x:v>13</x:v>
      </x:c>
      <x:c r="D476" s="31">
        <x:f t="shared" si="116"/>
        <x:v>4</x:v>
      </x:c>
      <x:c r="E476" s="31">
        <x:f t="shared" si="117"/>
        <x:v>2001</x:v>
      </x:c>
      <x:c r="F476" s="31">
        <x:f t="shared" si="118"/>
        <x:v>6</x:v>
      </x:c>
      <x:c r="G476" s="21">
        <x:f t="shared" si="122"/>
        <x:v>45395</x:v>
      </x:c>
      <x:c r="H476" s="32">
        <x:f t="shared" si="123"/>
        <x:v>8298</x:v>
      </x:c>
      <x:c r="L476" s="25"/>
      <x:c r="S476" s="24" t="str">
        <x:v>Virginia Wilson #13452123 2R</x:v>
      </x:c>
      <x:c r="T476" s="24" t="str" cm="1">
        <x:f t="array" ref="T476:U476">_xlfn.TEXTSPLIT(S476," #")</x:f>
        <x:v>Virginia Wilson</x:v>
      </x:c>
      <x:c r="U476" s="24" t="str">
        <x:v>13452123 2R</x:v>
      </x:c>
      <x:c r="V476" s="24" t="str">
        <x:f t="shared" si="124"/>
        <x:v>2R</x:v>
      </x:c>
      <x:c r="W476" s="24">
        <x:f t="shared" si="125"/>
        <x:v>13452123</x:v>
      </x:c>
      <x:c r="X476" s="24">
        <x:f t="shared" si="129"/>
        <x:v>0</x:v>
      </x:c>
      <x:c r="AC476" s="24" t="str">
        <x:f t="shared" si="119"/>
        <x:v>Virginia</x:v>
      </x:c>
      <x:c r="AD476" s="24" t="str">
        <x:f t="shared" si="126"/>
        <x:v>V</x:v>
      </x:c>
      <x:c r="AE476" s="24" t="str">
        <x:f t="shared" si="120"/>
        <x:v>Wilson</x:v>
      </x:c>
      <x:c r="AF476" s="24" cm="1">
        <x:f t="array" ref="AF476">SUM(--(" "=MID(AE476,_xlfn.SEQUENCE(1,LEN(AE476)),1)))+2</x:f>
        <x:v>2</x:v>
      </x:c>
      <x:c r="AG476" s="24" cm="1">
        <x:f t="array" ref="AG476">SUM(--($AG$9=MID(AC476,_xlfn.SEQUENCE(1,LEN(AC476)),1)))</x:f>
        <x:v>1</x:v>
      </x:c>
      <x:c r="AL476" s="24" t="b">
        <x:f t="shared" si="121"/>
        <x:v>0</x:v>
      </x:c>
      <x:c r="AM476" s="24" t="b">
        <x:f>_xlfn.XLOOKUP(G476,'Birthday Case Assumptions'!$I$6:$I$371,'Birthday Case Assumptions'!$J$6:$J$371)="Yes"</x:f>
        <x:v>0</x:v>
      </x:c>
      <x:c r="AN476" s="24" t="b">
        <x:f t="shared" si="127"/>
        <x:v>0</x:v>
      </x:c>
      <x:c r="AO476" s="24">
        <x:f t="shared" si="128"/>
        <x:v>0</x:v>
      </x:c>
    </x:row>
    <x:row r="477" spans="2:41" x14ac:dyDescent="0.35">
      <x:c r="B477" s="21">
        <x:v>38129</x:v>
      </x:c>
      <x:c r="C477" s="31">
        <x:f t="shared" si="115"/>
        <x:v>22</x:v>
      </x:c>
      <x:c r="D477" s="31">
        <x:f t="shared" si="116"/>
        <x:v>5</x:v>
      </x:c>
      <x:c r="E477" s="31">
        <x:f t="shared" si="117"/>
        <x:v>2004</x:v>
      </x:c>
      <x:c r="F477" s="31">
        <x:f t="shared" si="118"/>
        <x:v>7</x:v>
      </x:c>
      <x:c r="G477" s="21">
        <x:f t="shared" si="122"/>
        <x:v>45434</x:v>
      </x:c>
      <x:c r="H477" s="32">
        <x:f t="shared" si="123"/>
        <x:v>7163</x:v>
      </x:c>
      <x:c r="L477" s="25"/>
      <x:c r="S477" s="24" t="str">
        <x:v>Manal Ismail #13452124 3W</x:v>
      </x:c>
      <x:c r="T477" s="24" t="str" cm="1">
        <x:f t="array" ref="T477:U477">_xlfn.TEXTSPLIT(S477," #")</x:f>
        <x:v>Manal Ismail</x:v>
      </x:c>
      <x:c r="U477" s="24" t="str">
        <x:v>13452124 3W</x:v>
      </x:c>
      <x:c r="V477" s="24" t="str">
        <x:f t="shared" si="124"/>
        <x:v>3W</x:v>
      </x:c>
      <x:c r="W477" s="24">
        <x:f t="shared" si="125"/>
        <x:v>13452124</x:v>
      </x:c>
      <x:c r="X477" s="24">
        <x:f t="shared" si="129"/>
        <x:v>1</x:v>
      </x:c>
      <x:c r="AC477" s="24" t="str">
        <x:f t="shared" si="119"/>
        <x:v>Manal</x:v>
      </x:c>
      <x:c r="AD477" s="24" t="str">
        <x:f t="shared" si="126"/>
        <x:v>M</x:v>
      </x:c>
      <x:c r="AE477" s="24" t="str">
        <x:f t="shared" si="120"/>
        <x:v>Ismail</x:v>
      </x:c>
      <x:c r="AF477" s="24" cm="1">
        <x:f t="array" ref="AF477">SUM(--(" "=MID(AE477,_xlfn.SEQUENCE(1,LEN(AE477)),1)))+2</x:f>
        <x:v>2</x:v>
      </x:c>
      <x:c r="AG477" s="24" cm="1">
        <x:f t="array" ref="AG477">SUM(--($AG$9=MID(AC477,_xlfn.SEQUENCE(1,LEN(AC477)),1)))</x:f>
        <x:v>2</x:v>
      </x:c>
      <x:c r="AL477" s="24" t="b">
        <x:f t="shared" si="121"/>
        <x:v>0</x:v>
      </x:c>
      <x:c r="AM477" s="24" t="b">
        <x:f>_xlfn.XLOOKUP(G477,'Birthday Case Assumptions'!$I$6:$I$371,'Birthday Case Assumptions'!$J$6:$J$371)="Yes"</x:f>
        <x:v>0</x:v>
      </x:c>
      <x:c r="AN477" s="24" t="b">
        <x:f t="shared" si="127"/>
        <x:v>0</x:v>
      </x:c>
      <x:c r="AO477" s="24">
        <x:f t="shared" si="128"/>
        <x:v>0</x:v>
      </x:c>
    </x:row>
    <x:row r="478" spans="2:41" x14ac:dyDescent="0.35">
      <x:c r="B478" s="21">
        <x:v>38323</x:v>
      </x:c>
      <x:c r="C478" s="31">
        <x:f t="shared" si="115"/>
        <x:v>2</x:v>
      </x:c>
      <x:c r="D478" s="31">
        <x:f t="shared" si="116"/>
        <x:v>12</x:v>
      </x:c>
      <x:c r="E478" s="31">
        <x:f t="shared" si="117"/>
        <x:v>2004</x:v>
      </x:c>
      <x:c r="F478" s="31">
        <x:f t="shared" si="118"/>
        <x:v>5</x:v>
      </x:c>
      <x:c r="G478" s="21">
        <x:f t="shared" si="122"/>
        <x:v>45628</x:v>
      </x:c>
      <x:c r="H478" s="32">
        <x:f t="shared" si="123"/>
        <x:v>6969</x:v>
      </x:c>
      <x:c r="L478" s="25"/>
      <x:c r="S478" s="24" t="str">
        <x:v>Walter Nelson #13452125 2T</x:v>
      </x:c>
      <x:c r="T478" s="24" t="str" cm="1">
        <x:f t="array" ref="T478:U478">_xlfn.TEXTSPLIT(S478," #")</x:f>
        <x:v>Walter Nelson</x:v>
      </x:c>
      <x:c r="U478" s="24" t="str">
        <x:v>13452125 2T</x:v>
      </x:c>
      <x:c r="V478" s="24" t="str">
        <x:f t="shared" si="124"/>
        <x:v>2T</x:v>
      </x:c>
      <x:c r="W478" s="24">
        <x:f t="shared" si="125"/>
        <x:v>13452125</x:v>
      </x:c>
      <x:c r="X478" s="24">
        <x:f t="shared" si="129"/>
        <x:v>2</x:v>
      </x:c>
      <x:c r="AC478" s="24" t="str">
        <x:f t="shared" si="119"/>
        <x:v>Walter</x:v>
      </x:c>
      <x:c r="AD478" s="24" t="str">
        <x:f t="shared" si="126"/>
        <x:v>W</x:v>
      </x:c>
      <x:c r="AE478" s="24" t="str">
        <x:f t="shared" si="120"/>
        <x:v>Nelson</x:v>
      </x:c>
      <x:c r="AF478" s="24" cm="1">
        <x:f t="array" ref="AF478">SUM(--(" "=MID(AE478,_xlfn.SEQUENCE(1,LEN(AE478)),1)))+2</x:f>
        <x:v>2</x:v>
      </x:c>
      <x:c r="AG478" s="24" cm="1">
        <x:f t="array" ref="AG478">SUM(--($AG$9=MID(AC478,_xlfn.SEQUENCE(1,LEN(AC478)),1)))</x:f>
        <x:v>1</x:v>
      </x:c>
      <x:c r="AL478" s="24" t="b">
        <x:f t="shared" si="121"/>
        <x:v>1</x:v>
      </x:c>
      <x:c r="AM478" s="24" t="b">
        <x:f>_xlfn.XLOOKUP(G478,'Birthday Case Assumptions'!$I$6:$I$371,'Birthday Case Assumptions'!$J$6:$J$371)="Yes"</x:f>
        <x:v>1</x:v>
      </x:c>
      <x:c r="AN478" s="24" t="b">
        <x:f t="shared" si="127"/>
        <x:v>0</x:v>
      </x:c>
      <x:c r="AO478" s="24">
        <x:f t="shared" si="128"/>
        <x:v>0</x:v>
      </x:c>
    </x:row>
    <x:row r="479" spans="2:41" x14ac:dyDescent="0.35">
      <x:c r="B479" s="21">
        <x:v>36976</x:v>
      </x:c>
      <x:c r="C479" s="31">
        <x:f t="shared" si="115"/>
        <x:v>26</x:v>
      </x:c>
      <x:c r="D479" s="31">
        <x:f t="shared" si="116"/>
        <x:v>3</x:v>
      </x:c>
      <x:c r="E479" s="31">
        <x:f t="shared" si="117"/>
        <x:v>2001</x:v>
      </x:c>
      <x:c r="F479" s="31">
        <x:f t="shared" si="118"/>
        <x:v>2</x:v>
      </x:c>
      <x:c r="G479" s="21">
        <x:f t="shared" si="122"/>
        <x:v>45377</x:v>
      </x:c>
      <x:c r="H479" s="32">
        <x:f t="shared" si="123"/>
        <x:v>8316</x:v>
      </x:c>
      <x:c r="L479" s="25"/>
      <x:c r="S479" s="24" t="str">
        <x:v>Samar Alharbi #13452128 2R</x:v>
      </x:c>
      <x:c r="T479" s="24" t="str" cm="1">
        <x:f t="array" ref="T479:U479">_xlfn.TEXTSPLIT(S479," #")</x:f>
        <x:v>Samar Alharbi</x:v>
      </x:c>
      <x:c r="U479" s="24" t="str">
        <x:v>13452128 2R</x:v>
      </x:c>
      <x:c r="V479" s="24" t="str">
        <x:f t="shared" si="124"/>
        <x:v>2R</x:v>
      </x:c>
      <x:c r="W479" s="24">
        <x:f t="shared" si="125"/>
        <x:v>13452128</x:v>
      </x:c>
      <x:c r="X479" s="24">
        <x:f t="shared" si="129"/>
        <x:v>0</x:v>
      </x:c>
      <x:c r="AC479" s="24" t="str">
        <x:f t="shared" si="119"/>
        <x:v>Samar</x:v>
      </x:c>
      <x:c r="AD479" s="24" t="str">
        <x:f t="shared" si="126"/>
        <x:v>S</x:v>
      </x:c>
      <x:c r="AE479" s="24" t="str">
        <x:f t="shared" si="120"/>
        <x:v>Alharbi</x:v>
      </x:c>
      <x:c r="AF479" s="24" cm="1">
        <x:f t="array" ref="AF479">SUM(--(" "=MID(AE479,_xlfn.SEQUENCE(1,LEN(AE479)),1)))+2</x:f>
        <x:v>2</x:v>
      </x:c>
      <x:c r="AG479" s="24" cm="1">
        <x:f t="array" ref="AG479">SUM(--($AG$9=MID(AC479,_xlfn.SEQUENCE(1,LEN(AC479)),1)))</x:f>
        <x:v>2</x:v>
      </x:c>
      <x:c r="AL479" s="24" t="b">
        <x:f t="shared" si="121"/>
        <x:v>0</x:v>
      </x:c>
      <x:c r="AM479" s="24" t="b">
        <x:f>_xlfn.XLOOKUP(G479,'Birthday Case Assumptions'!$I$6:$I$371,'Birthday Case Assumptions'!$J$6:$J$371)="Yes"</x:f>
        <x:v>1</x:v>
      </x:c>
      <x:c r="AN479" s="24" t="b">
        <x:f t="shared" si="127"/>
        <x:v>0</x:v>
      </x:c>
      <x:c r="AO479" s="24">
        <x:f t="shared" si="128"/>
        <x:v>0</x:v>
      </x:c>
    </x:row>
    <x:row r="480" spans="2:41" x14ac:dyDescent="0.35">
      <x:c r="B480" s="21">
        <x:v>37690</x:v>
      </x:c>
      <x:c r="C480" s="31">
        <x:f t="shared" si="115"/>
        <x:v>10</x:v>
      </x:c>
      <x:c r="D480" s="31">
        <x:f t="shared" si="116"/>
        <x:v>3</x:v>
      </x:c>
      <x:c r="E480" s="31">
        <x:f t="shared" si="117"/>
        <x:v>2003</x:v>
      </x:c>
      <x:c r="F480" s="31">
        <x:f t="shared" si="118"/>
        <x:v>2</x:v>
      </x:c>
      <x:c r="G480" s="21">
        <x:f t="shared" si="122"/>
        <x:v>45361</x:v>
      </x:c>
      <x:c r="H480" s="32">
        <x:f t="shared" si="123"/>
        <x:v>7602</x:v>
      </x:c>
      <x:c r="L480" s="25"/>
      <x:c r="S480" s="24" t="str">
        <x:v>Dennis Baker #13452129 4W</x:v>
      </x:c>
      <x:c r="T480" s="24" t="str" cm="1">
        <x:f t="array" ref="T480:U480">_xlfn.TEXTSPLIT(S480," #")</x:f>
        <x:v>Dennis Baker</x:v>
      </x:c>
      <x:c r="U480" s="24" t="str">
        <x:v>13452129 4W</x:v>
      </x:c>
      <x:c r="V480" s="24" t="str">
        <x:f t="shared" si="124"/>
        <x:v>4W</x:v>
      </x:c>
      <x:c r="W480" s="24">
        <x:f t="shared" si="125"/>
        <x:v>13452129</x:v>
      </x:c>
      <x:c r="X480" s="24">
        <x:f t="shared" si="129"/>
        <x:v>1</x:v>
      </x:c>
      <x:c r="AC480" s="24" t="str">
        <x:f t="shared" si="119"/>
        <x:v>Dennis</x:v>
      </x:c>
      <x:c r="AD480" s="24" t="str">
        <x:f t="shared" si="126"/>
        <x:v>D</x:v>
      </x:c>
      <x:c r="AE480" s="24" t="str">
        <x:f t="shared" si="120"/>
        <x:v>Baker</x:v>
      </x:c>
      <x:c r="AF480" s="24" cm="1">
        <x:f t="array" ref="AF480">SUM(--(" "=MID(AE480,_xlfn.SEQUENCE(1,LEN(AE480)),1)))+2</x:f>
        <x:v>2</x:v>
      </x:c>
      <x:c r="AG480" s="24" cm="1">
        <x:f t="array" ref="AG480">SUM(--($AG$9=MID(AC480,_xlfn.SEQUENCE(1,LEN(AC480)),1)))</x:f>
        <x:v>0</x:v>
      </x:c>
      <x:c r="AL480" s="24" t="b">
        <x:f t="shared" si="121"/>
        <x:v>0</x:v>
      </x:c>
      <x:c r="AM480" s="24" t="b">
        <x:f>_xlfn.XLOOKUP(G480,'Birthday Case Assumptions'!$I$6:$I$371,'Birthday Case Assumptions'!$J$6:$J$371)="Yes"</x:f>
        <x:v>0</x:v>
      </x:c>
      <x:c r="AN480" s="24" t="b">
        <x:f t="shared" si="127"/>
        <x:v>0</x:v>
      </x:c>
      <x:c r="AO480" s="24">
        <x:f t="shared" si="128"/>
        <x:v>0</x:v>
      </x:c>
    </x:row>
    <x:row r="481" spans="2:41" x14ac:dyDescent="0.35">
      <x:c r="B481" s="21">
        <x:v>37344</x:v>
      </x:c>
      <x:c r="C481" s="31">
        <x:f t="shared" si="115"/>
        <x:v>29</x:v>
      </x:c>
      <x:c r="D481" s="31">
        <x:f t="shared" si="116"/>
        <x:v>3</x:v>
      </x:c>
      <x:c r="E481" s="31">
        <x:f t="shared" si="117"/>
        <x:v>2002</x:v>
      </x:c>
      <x:c r="F481" s="31">
        <x:f t="shared" si="118"/>
        <x:v>6</x:v>
      </x:c>
      <x:c r="G481" s="21">
        <x:f t="shared" si="122"/>
        <x:v>45380</x:v>
      </x:c>
      <x:c r="H481" s="32">
        <x:f t="shared" si="123"/>
        <x:v>7948</x:v>
      </x:c>
      <x:c r="L481" s="25"/>
      <x:c r="S481" s="24" t="str">
        <x:v>Yi Xiaohong #13452132 2M</x:v>
      </x:c>
      <x:c r="T481" s="24" t="str" cm="1">
        <x:f t="array" ref="T481:U481">_xlfn.TEXTSPLIT(S481," #")</x:f>
        <x:v>Yi Xiaohong</x:v>
      </x:c>
      <x:c r="U481" s="24" t="str">
        <x:v>13452132 2M</x:v>
      </x:c>
      <x:c r="V481" s="24" t="str">
        <x:f t="shared" si="124"/>
        <x:v>2M</x:v>
      </x:c>
      <x:c r="W481" s="24">
        <x:f t="shared" si="125"/>
        <x:v>13452132</x:v>
      </x:c>
      <x:c r="X481" s="24">
        <x:f t="shared" si="129"/>
        <x:v>0</x:v>
      </x:c>
      <x:c r="AC481" s="24" t="str">
        <x:f t="shared" si="119"/>
        <x:v>Yi</x:v>
      </x:c>
      <x:c r="AD481" s="24" t="str">
        <x:f t="shared" si="126"/>
        <x:v>Y</x:v>
      </x:c>
      <x:c r="AE481" s="24" t="str">
        <x:f t="shared" si="120"/>
        <x:v>Xiaohong</x:v>
      </x:c>
      <x:c r="AF481" s="24" cm="1">
        <x:f t="array" ref="AF481">SUM(--(" "=MID(AE481,_xlfn.SEQUENCE(1,LEN(AE481)),1)))+2</x:f>
        <x:v>2</x:v>
      </x:c>
      <x:c r="AG481" s="24" cm="1">
        <x:f t="array" ref="AG481">SUM(--($AG$9=MID(AC481,_xlfn.SEQUENCE(1,LEN(AC481)),1)))</x:f>
        <x:v>0</x:v>
      </x:c>
      <x:c r="AL481" s="24" t="b">
        <x:f t="shared" si="121"/>
        <x:v>0</x:v>
      </x:c>
      <x:c r="AM481" s="24" t="b">
        <x:f>_xlfn.XLOOKUP(G481,'Birthday Case Assumptions'!$I$6:$I$371,'Birthday Case Assumptions'!$J$6:$J$371)="Yes"</x:f>
        <x:v>1</x:v>
      </x:c>
      <x:c r="AN481" s="24" t="b">
        <x:f t="shared" si="127"/>
        <x:v>0</x:v>
      </x:c>
      <x:c r="AO481" s="24">
        <x:f t="shared" si="128"/>
        <x:v>0</x:v>
      </x:c>
    </x:row>
    <x:row r="482" spans="2:41" x14ac:dyDescent="0.35">
      <x:c r="B482" s="21">
        <x:v>38157</x:v>
      </x:c>
      <x:c r="C482" s="31">
        <x:f t="shared" si="115"/>
        <x:v>19</x:v>
      </x:c>
      <x:c r="D482" s="31">
        <x:f t="shared" si="116"/>
        <x:v>6</x:v>
      </x:c>
      <x:c r="E482" s="31">
        <x:f t="shared" si="117"/>
        <x:v>2004</x:v>
      </x:c>
      <x:c r="F482" s="31">
        <x:f t="shared" si="118"/>
        <x:v>7</x:v>
      </x:c>
      <x:c r="G482" s="21">
        <x:f t="shared" si="122"/>
        <x:v>45462</x:v>
      </x:c>
      <x:c r="H482" s="32">
        <x:f t="shared" si="123"/>
        <x:v>7135</x:v>
      </x:c>
      <x:c r="L482" s="25"/>
      <x:c r="S482" s="24" t="str">
        <x:v>Noha Abdulaziz #13452135 2W</x:v>
      </x:c>
      <x:c r="T482" s="24" t="str" cm="1">
        <x:f t="array" ref="T482:U482">_xlfn.TEXTSPLIT(S482," #")</x:f>
        <x:v>Noha Abdulaziz</x:v>
      </x:c>
      <x:c r="U482" s="24" t="str">
        <x:v>13452135 2W</x:v>
      </x:c>
      <x:c r="V482" s="24" t="str">
        <x:f t="shared" si="124"/>
        <x:v>2W</x:v>
      </x:c>
      <x:c r="W482" s="24">
        <x:f t="shared" si="125"/>
        <x:v>13452135</x:v>
      </x:c>
      <x:c r="X482" s="24">
        <x:f t="shared" si="129"/>
        <x:v>0</x:v>
      </x:c>
      <x:c r="AC482" s="24" t="str">
        <x:f t="shared" si="119"/>
        <x:v>Noha</x:v>
      </x:c>
      <x:c r="AD482" s="24" t="str">
        <x:f t="shared" si="126"/>
        <x:v>N</x:v>
      </x:c>
      <x:c r="AE482" s="24" t="str">
        <x:f t="shared" si="120"/>
        <x:v>Abdulaziz</x:v>
      </x:c>
      <x:c r="AF482" s="24" cm="1">
        <x:f t="array" ref="AF482">SUM(--(" "=MID(AE482,_xlfn.SEQUENCE(1,LEN(AE482)),1)))+2</x:f>
        <x:v>2</x:v>
      </x:c>
      <x:c r="AG482" s="24" cm="1">
        <x:f t="array" ref="AG482">SUM(--($AG$9=MID(AC482,_xlfn.SEQUENCE(1,LEN(AC482)),1)))</x:f>
        <x:v>1</x:v>
      </x:c>
      <x:c r="AL482" s="24" t="b">
        <x:f t="shared" si="121"/>
        <x:v>0</x:v>
      </x:c>
      <x:c r="AM482" s="24" t="b">
        <x:f>_xlfn.XLOOKUP(G482,'Birthday Case Assumptions'!$I$6:$I$371,'Birthday Case Assumptions'!$J$6:$J$371)="Yes"</x:f>
        <x:v>0</x:v>
      </x:c>
      <x:c r="AN482" s="24" t="b">
        <x:f t="shared" si="127"/>
        <x:v>0</x:v>
      </x:c>
      <x:c r="AO482" s="24">
        <x:f t="shared" si="128"/>
        <x:v>0</x:v>
      </x:c>
    </x:row>
    <x:row r="483" spans="2:41" x14ac:dyDescent="0.35">
      <x:c r="B483" s="21">
        <x:v>36937</x:v>
      </x:c>
      <x:c r="C483" s="31">
        <x:f t="shared" si="115"/>
        <x:v>15</x:v>
      </x:c>
      <x:c r="D483" s="31">
        <x:f t="shared" si="116"/>
        <x:v>2</x:v>
      </x:c>
      <x:c r="E483" s="31">
        <x:f t="shared" si="117"/>
        <x:v>2001</x:v>
      </x:c>
      <x:c r="F483" s="31">
        <x:f t="shared" si="118"/>
        <x:v>5</x:v>
      </x:c>
      <x:c r="G483" s="21">
        <x:f t="shared" si="122"/>
        <x:v>45337</x:v>
      </x:c>
      <x:c r="H483" s="32">
        <x:f t="shared" si="123"/>
        <x:v>8355</x:v>
      </x:c>
      <x:c r="L483" s="25"/>
      <x:c r="S483" s="24" t="str">
        <x:v>Sameh Elsayed #13452137 3W</x:v>
      </x:c>
      <x:c r="T483" s="24" t="str" cm="1">
        <x:f t="array" ref="T483:U483">_xlfn.TEXTSPLIT(S483," #")</x:f>
        <x:v>Sameh Elsayed</x:v>
      </x:c>
      <x:c r="U483" s="24" t="str">
        <x:v>13452137 3W</x:v>
      </x:c>
      <x:c r="V483" s="24" t="str">
        <x:f t="shared" si="124"/>
        <x:v>3W</x:v>
      </x:c>
      <x:c r="W483" s="24">
        <x:f t="shared" si="125"/>
        <x:v>13452137</x:v>
      </x:c>
      <x:c r="X483" s="24">
        <x:f t="shared" si="129"/>
        <x:v>0</x:v>
      </x:c>
      <x:c r="AC483" s="24" t="str">
        <x:f t="shared" si="119"/>
        <x:v>Sameh</x:v>
      </x:c>
      <x:c r="AD483" s="24" t="str">
        <x:f t="shared" si="126"/>
        <x:v>S</x:v>
      </x:c>
      <x:c r="AE483" s="24" t="str">
        <x:f t="shared" si="120"/>
        <x:v>Elsayed</x:v>
      </x:c>
      <x:c r="AF483" s="24" cm="1">
        <x:f t="array" ref="AF483">SUM(--(" "=MID(AE483,_xlfn.SEQUENCE(1,LEN(AE483)),1)))+2</x:f>
        <x:v>2</x:v>
      </x:c>
      <x:c r="AG483" s="24" cm="1">
        <x:f t="array" ref="AG483">SUM(--($AG$9=MID(AC483,_xlfn.SEQUENCE(1,LEN(AC483)),1)))</x:f>
        <x:v>1</x:v>
      </x:c>
      <x:c r="AL483" s="24" t="b">
        <x:f t="shared" si="121"/>
        <x:v>0</x:v>
      </x:c>
      <x:c r="AM483" s="24" t="b">
        <x:f>_xlfn.XLOOKUP(G483,'Birthday Case Assumptions'!$I$6:$I$371,'Birthday Case Assumptions'!$J$6:$J$371)="Yes"</x:f>
        <x:v>1</x:v>
      </x:c>
      <x:c r="AN483" s="24" t="b">
        <x:f t="shared" si="127"/>
        <x:v>0</x:v>
      </x:c>
      <x:c r="AO483" s="24">
        <x:f t="shared" si="128"/>
        <x:v>0</x:v>
      </x:c>
    </x:row>
    <x:row r="484" spans="2:41" x14ac:dyDescent="0.35">
      <x:c r="B484" s="21">
        <x:v>37032</x:v>
      </x:c>
      <x:c r="C484" s="31">
        <x:f t="shared" si="115"/>
        <x:v>21</x:v>
      </x:c>
      <x:c r="D484" s="31">
        <x:f t="shared" si="116"/>
        <x:v>5</x:v>
      </x:c>
      <x:c r="E484" s="31">
        <x:f t="shared" si="117"/>
        <x:v>2001</x:v>
      </x:c>
      <x:c r="F484" s="31">
        <x:f t="shared" si="118"/>
        <x:v>2</x:v>
      </x:c>
      <x:c r="G484" s="21">
        <x:f t="shared" si="122"/>
        <x:v>45433</x:v>
      </x:c>
      <x:c r="H484" s="32">
        <x:f t="shared" si="123"/>
        <x:v>8260</x:v>
      </x:c>
      <x:c r="L484" s="25"/>
      <x:c r="S484" s="24" t="str">
        <x:v>Tao Chao #13452139 1R</x:v>
      </x:c>
      <x:c r="T484" s="24" t="str" cm="1">
        <x:f t="array" ref="T484:U484">_xlfn.TEXTSPLIT(S484," #")</x:f>
        <x:v>Tao Chao</x:v>
      </x:c>
      <x:c r="U484" s="24" t="str">
        <x:v>13452139 1R</x:v>
      </x:c>
      <x:c r="V484" s="24" t="str">
        <x:f t="shared" si="124"/>
        <x:v>1R</x:v>
      </x:c>
      <x:c r="W484" s="24">
        <x:f t="shared" si="125"/>
        <x:v>13452139</x:v>
      </x:c>
      <x:c r="X484" s="24">
        <x:f t="shared" si="129"/>
        <x:v>0</x:v>
      </x:c>
      <x:c r="AC484" s="24" t="str">
        <x:f t="shared" si="119"/>
        <x:v>Tao</x:v>
      </x:c>
      <x:c r="AD484" s="24" t="str">
        <x:f t="shared" si="126"/>
        <x:v>T</x:v>
      </x:c>
      <x:c r="AE484" s="24" t="str">
        <x:f t="shared" si="120"/>
        <x:v>Chao</x:v>
      </x:c>
      <x:c r="AF484" s="24" cm="1">
        <x:f t="array" ref="AF484">SUM(--(" "=MID(AE484,_xlfn.SEQUENCE(1,LEN(AE484)),1)))+2</x:f>
        <x:v>2</x:v>
      </x:c>
      <x:c r="AG484" s="24" cm="1">
        <x:f t="array" ref="AG484">SUM(--($AG$9=MID(AC484,_xlfn.SEQUENCE(1,LEN(AC484)),1)))</x:f>
        <x:v>1</x:v>
      </x:c>
      <x:c r="AL484" s="24" t="b">
        <x:f t="shared" si="121"/>
        <x:v>0</x:v>
      </x:c>
      <x:c r="AM484" s="24" t="b">
        <x:f>_xlfn.XLOOKUP(G484,'Birthday Case Assumptions'!$I$6:$I$371,'Birthday Case Assumptions'!$J$6:$J$371)="Yes"</x:f>
        <x:v>0</x:v>
      </x:c>
      <x:c r="AN484" s="24" t="b">
        <x:f t="shared" si="127"/>
        <x:v>0</x:v>
      </x:c>
      <x:c r="AO484" s="24">
        <x:f t="shared" si="128"/>
        <x:v>0</x:v>
      </x:c>
    </x:row>
    <x:row r="485" spans="2:41" x14ac:dyDescent="0.35">
      <x:c r="B485" s="21">
        <x:v>38196</x:v>
      </x:c>
      <x:c r="C485" s="31">
        <x:f t="shared" si="115"/>
        <x:v>28</x:v>
      </x:c>
      <x:c r="D485" s="31">
        <x:f t="shared" si="116"/>
        <x:v>7</x:v>
      </x:c>
      <x:c r="E485" s="31">
        <x:f t="shared" si="117"/>
        <x:v>2004</x:v>
      </x:c>
      <x:c r="F485" s="31">
        <x:f t="shared" si="118"/>
        <x:v>4</x:v>
      </x:c>
      <x:c r="G485" s="21">
        <x:f t="shared" si="122"/>
        <x:v>45501</x:v>
      </x:c>
      <x:c r="H485" s="32">
        <x:f t="shared" si="123"/>
        <x:v>7096</x:v>
      </x:c>
      <x:c r="L485" s="25"/>
      <x:c r="S485" s="24" t="str">
        <x:v>Walter Ramos #13452141 3M</x:v>
      </x:c>
      <x:c r="T485" s="24" t="str" cm="1">
        <x:f t="array" ref="T485:U485">_xlfn.TEXTSPLIT(S485," #")</x:f>
        <x:v>Walter Ramos</x:v>
      </x:c>
      <x:c r="U485" s="24" t="str">
        <x:v>13452141 3M</x:v>
      </x:c>
      <x:c r="V485" s="24" t="str">
        <x:f t="shared" si="124"/>
        <x:v>3M</x:v>
      </x:c>
      <x:c r="W485" s="24">
        <x:f t="shared" si="125"/>
        <x:v>13452141</x:v>
      </x:c>
      <x:c r="X485" s="24">
        <x:f t="shared" si="129"/>
        <x:v>0</x:v>
      </x:c>
      <x:c r="AC485" s="24" t="str">
        <x:f t="shared" si="119"/>
        <x:v>Walter</x:v>
      </x:c>
      <x:c r="AD485" s="24" t="str">
        <x:f t="shared" si="126"/>
        <x:v>W</x:v>
      </x:c>
      <x:c r="AE485" s="24" t="str">
        <x:f t="shared" si="120"/>
        <x:v>Ramos</x:v>
      </x:c>
      <x:c r="AF485" s="24" cm="1">
        <x:f t="array" ref="AF485">SUM(--(" "=MID(AE485,_xlfn.SEQUENCE(1,LEN(AE485)),1)))+2</x:f>
        <x:v>2</x:v>
      </x:c>
      <x:c r="AG485" s="24" cm="1">
        <x:f t="array" ref="AG485">SUM(--($AG$9=MID(AC485,_xlfn.SEQUENCE(1,LEN(AC485)),1)))</x:f>
        <x:v>1</x:v>
      </x:c>
      <x:c r="AL485" s="24" t="b">
        <x:f t="shared" si="121"/>
        <x:v>0</x:v>
      </x:c>
      <x:c r="AM485" s="24" t="b">
        <x:f>_xlfn.XLOOKUP(G485,'Birthday Case Assumptions'!$I$6:$I$371,'Birthday Case Assumptions'!$J$6:$J$371)="Yes"</x:f>
        <x:v>0</x:v>
      </x:c>
      <x:c r="AN485" s="24" t="b">
        <x:f t="shared" si="127"/>
        <x:v>0</x:v>
      </x:c>
      <x:c r="AO485" s="24">
        <x:f t="shared" si="128"/>
        <x:v>0</x:v>
      </x:c>
    </x:row>
    <x:row r="486" spans="2:41" x14ac:dyDescent="0.35">
      <x:c r="B486" s="21">
        <x:v>37952</x:v>
      </x:c>
      <x:c r="C486" s="31">
        <x:f t="shared" si="115"/>
        <x:v>27</x:v>
      </x:c>
      <x:c r="D486" s="31">
        <x:f t="shared" si="116"/>
        <x:v>11</x:v>
      </x:c>
      <x:c r="E486" s="31">
        <x:f t="shared" si="117"/>
        <x:v>2003</x:v>
      </x:c>
      <x:c r="F486" s="31">
        <x:f t="shared" si="118"/>
        <x:v>5</x:v>
      </x:c>
      <x:c r="G486" s="21">
        <x:f t="shared" si="122"/>
        <x:v>45623</x:v>
      </x:c>
      <x:c r="H486" s="32">
        <x:f t="shared" si="123"/>
        <x:v>7340</x:v>
      </x:c>
      <x:c r="L486" s="25"/>
      <x:c r="S486" s="24" t="str">
        <x:v>Ren Xiaoping #13452142 1W</x:v>
      </x:c>
      <x:c r="T486" s="24" t="str" cm="1">
        <x:f t="array" ref="T486:U486">_xlfn.TEXTSPLIT(S486," #")</x:f>
        <x:v>Ren Xiaoping</x:v>
      </x:c>
      <x:c r="U486" s="24" t="str">
        <x:v>13452142 1W</x:v>
      </x:c>
      <x:c r="V486" s="24" t="str">
        <x:f t="shared" si="124"/>
        <x:v>1W</x:v>
      </x:c>
      <x:c r="W486" s="24">
        <x:f t="shared" si="125"/>
        <x:v>13452142</x:v>
      </x:c>
      <x:c r="X486" s="24">
        <x:f t="shared" si="129"/>
        <x:v>1</x:v>
      </x:c>
      <x:c r="AC486" s="24" t="str">
        <x:f t="shared" si="119"/>
        <x:v>Ren</x:v>
      </x:c>
      <x:c r="AD486" s="24" t="str">
        <x:f t="shared" si="126"/>
        <x:v>R</x:v>
      </x:c>
      <x:c r="AE486" s="24" t="str">
        <x:f t="shared" si="120"/>
        <x:v>Xiaoping</x:v>
      </x:c>
      <x:c r="AF486" s="24" cm="1">
        <x:f t="array" ref="AF486">SUM(--(" "=MID(AE486,_xlfn.SEQUENCE(1,LEN(AE486)),1)))+2</x:f>
        <x:v>2</x:v>
      </x:c>
      <x:c r="AG486" s="24" cm="1">
        <x:f t="array" ref="AG486">SUM(--($AG$9=MID(AC486,_xlfn.SEQUENCE(1,LEN(AC486)),1)))</x:f>
        <x:v>0</x:v>
      </x:c>
      <x:c r="AL486" s="24" t="b">
        <x:f t="shared" si="121"/>
        <x:v>0</x:v>
      </x:c>
      <x:c r="AM486" s="24" t="b">
        <x:f>_xlfn.XLOOKUP(G486,'Birthday Case Assumptions'!$I$6:$I$371,'Birthday Case Assumptions'!$J$6:$J$371)="Yes"</x:f>
        <x:v>1</x:v>
      </x:c>
      <x:c r="AN486" s="24" t="b">
        <x:f t="shared" si="127"/>
        <x:v>0</x:v>
      </x:c>
      <x:c r="AO486" s="24">
        <x:f t="shared" si="128"/>
        <x:v>0</x:v>
      </x:c>
    </x:row>
    <x:row r="487" spans="2:41" x14ac:dyDescent="0.35">
      <x:c r="B487" s="21">
        <x:v>37219</x:v>
      </x:c>
      <x:c r="C487" s="31">
        <x:f t="shared" si="115"/>
        <x:v>24</x:v>
      </x:c>
      <x:c r="D487" s="31">
        <x:f t="shared" si="116"/>
        <x:v>11</x:v>
      </x:c>
      <x:c r="E487" s="31">
        <x:f t="shared" si="117"/>
        <x:v>2001</x:v>
      </x:c>
      <x:c r="F487" s="31">
        <x:f t="shared" si="118"/>
        <x:v>7</x:v>
      </x:c>
      <x:c r="G487" s="21">
        <x:f t="shared" si="122"/>
        <x:v>45620</x:v>
      </x:c>
      <x:c r="H487" s="32">
        <x:f t="shared" si="123"/>
        <x:v>8073</x:v>
      </x:c>
      <x:c r="L487" s="25"/>
      <x:c r="S487" s="24" t="str">
        <x:v>Guan Jianfeng #13452144 4W</x:v>
      </x:c>
      <x:c r="T487" s="24" t="str" cm="1">
        <x:f t="array" ref="T487:U487">_xlfn.TEXTSPLIT(S487," #")</x:f>
        <x:v>Guan Jianfeng</x:v>
      </x:c>
      <x:c r="U487" s="24" t="str">
        <x:v>13452144 4W</x:v>
      </x:c>
      <x:c r="V487" s="24" t="str">
        <x:f t="shared" si="124"/>
        <x:v>4W</x:v>
      </x:c>
      <x:c r="W487" s="24">
        <x:f t="shared" si="125"/>
        <x:v>13452144</x:v>
      </x:c>
      <x:c r="X487" s="24">
        <x:f t="shared" si="129"/>
        <x:v>0</x:v>
      </x:c>
      <x:c r="AC487" s="24" t="str">
        <x:f t="shared" si="119"/>
        <x:v>Guan</x:v>
      </x:c>
      <x:c r="AD487" s="24" t="str">
        <x:f t="shared" si="126"/>
        <x:v>G</x:v>
      </x:c>
      <x:c r="AE487" s="24" t="str">
        <x:f t="shared" si="120"/>
        <x:v>Jianfeng</x:v>
      </x:c>
      <x:c r="AF487" s="24" cm="1">
        <x:f t="array" ref="AF487">SUM(--(" "=MID(AE487,_xlfn.SEQUENCE(1,LEN(AE487)),1)))+2</x:f>
        <x:v>2</x:v>
      </x:c>
      <x:c r="AG487" s="24" cm="1">
        <x:f t="array" ref="AG487">SUM(--($AG$9=MID(AC487,_xlfn.SEQUENCE(1,LEN(AC487)),1)))</x:f>
        <x:v>1</x:v>
      </x:c>
      <x:c r="AL487" s="24" t="b">
        <x:f t="shared" si="121"/>
        <x:v>0</x:v>
      </x:c>
      <x:c r="AM487" s="24" t="b">
        <x:f>_xlfn.XLOOKUP(G487,'Birthday Case Assumptions'!$I$6:$I$371,'Birthday Case Assumptions'!$J$6:$J$371)="Yes"</x:f>
        <x:v>0</x:v>
      </x:c>
      <x:c r="AN487" s="24" t="b">
        <x:f t="shared" si="127"/>
        <x:v>0</x:v>
      </x:c>
      <x:c r="AO487" s="24">
        <x:f t="shared" si="128"/>
        <x:v>0</x:v>
      </x:c>
    </x:row>
    <x:row r="488" spans="2:41" x14ac:dyDescent="0.35">
      <x:c r="B488" s="21">
        <x:v>37684</x:v>
      </x:c>
      <x:c r="C488" s="31">
        <x:f t="shared" si="115"/>
        <x:v>4</x:v>
      </x:c>
      <x:c r="D488" s="31">
        <x:f t="shared" si="116"/>
        <x:v>3</x:v>
      </x:c>
      <x:c r="E488" s="31">
        <x:f t="shared" si="117"/>
        <x:v>2003</x:v>
      </x:c>
      <x:c r="F488" s="31">
        <x:f t="shared" si="118"/>
        <x:v>3</x:v>
      </x:c>
      <x:c r="G488" s="21">
        <x:f t="shared" si="122"/>
        <x:v>45355</x:v>
      </x:c>
      <x:c r="H488" s="32">
        <x:f t="shared" si="123"/>
        <x:v>7608</x:v>
      </x:c>
      <x:c r="L488" s="25"/>
      <x:c r="S488" s="24" t="str">
        <x:v>Sameh Mousa #13452145 4W</x:v>
      </x:c>
      <x:c r="T488" s="24" t="str" cm="1">
        <x:f t="array" ref="T488:U488">_xlfn.TEXTSPLIT(S488," #")</x:f>
        <x:v>Sameh Mousa</x:v>
      </x:c>
      <x:c r="U488" s="24" t="str">
        <x:v>13452145 4W</x:v>
      </x:c>
      <x:c r="V488" s="24" t="str">
        <x:f t="shared" si="124"/>
        <x:v>4W</x:v>
      </x:c>
      <x:c r="W488" s="24">
        <x:f t="shared" si="125"/>
        <x:v>13452145</x:v>
      </x:c>
      <x:c r="X488" s="24">
        <x:f t="shared" si="129"/>
        <x:v>1</x:v>
      </x:c>
      <x:c r="AC488" s="24" t="str">
        <x:f t="shared" si="119"/>
        <x:v>Sameh</x:v>
      </x:c>
      <x:c r="AD488" s="24" t="str">
        <x:f t="shared" si="126"/>
        <x:v>S</x:v>
      </x:c>
      <x:c r="AE488" s="24" t="str">
        <x:f t="shared" si="120"/>
        <x:v>Mousa</x:v>
      </x:c>
      <x:c r="AF488" s="24" cm="1">
        <x:f t="array" ref="AF488">SUM(--(" "=MID(AE488,_xlfn.SEQUENCE(1,LEN(AE488)),1)))+2</x:f>
        <x:v>2</x:v>
      </x:c>
      <x:c r="AG488" s="24" cm="1">
        <x:f t="array" ref="AG488">SUM(--($AG$9=MID(AC488,_xlfn.SEQUENCE(1,LEN(AC488)),1)))</x:f>
        <x:v>1</x:v>
      </x:c>
      <x:c r="AL488" s="24" t="b">
        <x:f t="shared" si="121"/>
        <x:v>1</x:v>
      </x:c>
      <x:c r="AM488" s="24" t="b">
        <x:f>_xlfn.XLOOKUP(G488,'Birthday Case Assumptions'!$I$6:$I$371,'Birthday Case Assumptions'!$J$6:$J$371)="Yes"</x:f>
        <x:v>1</x:v>
      </x:c>
      <x:c r="AN488" s="24" t="b">
        <x:f t="shared" si="127"/>
        <x:v>0</x:v>
      </x:c>
      <x:c r="AO488" s="24">
        <x:f t="shared" si="128"/>
        <x:v>0</x:v>
      </x:c>
    </x:row>
    <x:row r="489" spans="2:41" x14ac:dyDescent="0.35">
      <x:c r="B489" s="21">
        <x:v>37623</x:v>
      </x:c>
      <x:c r="C489" s="31">
        <x:f t="shared" si="115"/>
        <x:v>2</x:v>
      </x:c>
      <x:c r="D489" s="31">
        <x:f t="shared" si="116"/>
        <x:v>1</x:v>
      </x:c>
      <x:c r="E489" s="31">
        <x:f t="shared" si="117"/>
        <x:v>2003</x:v>
      </x:c>
      <x:c r="F489" s="31">
        <x:f t="shared" si="118"/>
        <x:v>5</x:v>
      </x:c>
      <x:c r="G489" s="21">
        <x:f t="shared" si="122"/>
        <x:v>45293</x:v>
      </x:c>
      <x:c r="H489" s="32">
        <x:f t="shared" si="123"/>
        <x:v>7669</x:v>
      </x:c>
      <x:c r="L489" s="25"/>
      <x:c r="S489" s="24" t="str">
        <x:v>Barbara King #13452148 2W</x:v>
      </x:c>
      <x:c r="T489" s="24" t="str" cm="1">
        <x:f t="array" ref="T489:U489">_xlfn.TEXTSPLIT(S489," #")</x:f>
        <x:v>Barbara King</x:v>
      </x:c>
      <x:c r="U489" s="24" t="str">
        <x:v>13452148 2W</x:v>
      </x:c>
      <x:c r="V489" s="24" t="str">
        <x:f t="shared" si="124"/>
        <x:v>2W</x:v>
      </x:c>
      <x:c r="W489" s="24">
        <x:f t="shared" si="125"/>
        <x:v>13452148</x:v>
      </x:c>
      <x:c r="X489" s="24">
        <x:f t="shared" si="129"/>
        <x:v>0</x:v>
      </x:c>
      <x:c r="AC489" s="24" t="str">
        <x:f t="shared" si="119"/>
        <x:v>Barbara</x:v>
      </x:c>
      <x:c r="AD489" s="24" t="str">
        <x:f t="shared" si="126"/>
        <x:v>B</x:v>
      </x:c>
      <x:c r="AE489" s="24" t="str">
        <x:f t="shared" si="120"/>
        <x:v>King</x:v>
      </x:c>
      <x:c r="AF489" s="24" cm="1">
        <x:f t="array" ref="AF489">SUM(--(" "=MID(AE489,_xlfn.SEQUENCE(1,LEN(AE489)),1)))+2</x:f>
        <x:v>2</x:v>
      </x:c>
      <x:c r="AG489" s="24" cm="1">
        <x:f t="array" ref="AG489">SUM(--($AG$9=MID(AC489,_xlfn.SEQUENCE(1,LEN(AC489)),1)))</x:f>
        <x:v>3</x:v>
      </x:c>
      <x:c r="AL489" s="24" t="b">
        <x:f t="shared" si="121"/>
        <x:v>0</x:v>
      </x:c>
      <x:c r="AM489" s="24" t="b">
        <x:f>_xlfn.XLOOKUP(G489,'Birthday Case Assumptions'!$I$6:$I$371,'Birthday Case Assumptions'!$J$6:$J$371)="Yes"</x:f>
        <x:v>0</x:v>
      </x:c>
      <x:c r="AN489" s="24" t="b">
        <x:f t="shared" si="127"/>
        <x:v>0</x:v>
      </x:c>
      <x:c r="AO489" s="24">
        <x:f t="shared" si="128"/>
        <x:v>0</x:v>
      </x:c>
    </x:row>
    <x:row r="490" spans="2:41" x14ac:dyDescent="0.35">
      <x:c r="B490" s="21">
        <x:v>37698</x:v>
      </x:c>
      <x:c r="C490" s="31">
        <x:f t="shared" si="115"/>
        <x:v>18</x:v>
      </x:c>
      <x:c r="D490" s="31">
        <x:f t="shared" si="116"/>
        <x:v>3</x:v>
      </x:c>
      <x:c r="E490" s="31">
        <x:f t="shared" si="117"/>
        <x:v>2003</x:v>
      </x:c>
      <x:c r="F490" s="31">
        <x:f t="shared" si="118"/>
        <x:v>3</x:v>
      </x:c>
      <x:c r="G490" s="21">
        <x:f t="shared" si="122"/>
        <x:v>45369</x:v>
      </x:c>
      <x:c r="H490" s="32">
        <x:f t="shared" si="123"/>
        <x:v>7594</x:v>
      </x:c>
      <x:c r="L490" s="25"/>
      <x:c r="S490" s="24" t="str">
        <x:v>Nadeem Khaled #13452149 1T</x:v>
      </x:c>
      <x:c r="T490" s="24" t="str" cm="1">
        <x:f t="array" ref="T490:U490">_xlfn.TEXTSPLIT(S490," #")</x:f>
        <x:v>Nadeem Khaled</x:v>
      </x:c>
      <x:c r="U490" s="24" t="str">
        <x:v>13452149 1T</x:v>
      </x:c>
      <x:c r="V490" s="24" t="str">
        <x:f t="shared" si="124"/>
        <x:v>1T</x:v>
      </x:c>
      <x:c r="W490" s="24">
        <x:f t="shared" si="125"/>
        <x:v>13452149</x:v>
      </x:c>
      <x:c r="X490" s="24">
        <x:f t="shared" si="129"/>
        <x:v>1</x:v>
      </x:c>
      <x:c r="AC490" s="24" t="str">
        <x:f t="shared" si="119"/>
        <x:v>Nadeem</x:v>
      </x:c>
      <x:c r="AD490" s="24" t="str">
        <x:f t="shared" si="126"/>
        <x:v>N</x:v>
      </x:c>
      <x:c r="AE490" s="24" t="str">
        <x:f t="shared" si="120"/>
        <x:v>Khaled</x:v>
      </x:c>
      <x:c r="AF490" s="24" cm="1">
        <x:f t="array" ref="AF490">SUM(--(" "=MID(AE490,_xlfn.SEQUENCE(1,LEN(AE490)),1)))+2</x:f>
        <x:v>2</x:v>
      </x:c>
      <x:c r="AG490" s="24" cm="1">
        <x:f t="array" ref="AG490">SUM(--($AG$9=MID(AC490,_xlfn.SEQUENCE(1,LEN(AC490)),1)))</x:f>
        <x:v>1</x:v>
      </x:c>
      <x:c r="AL490" s="24" t="b">
        <x:f t="shared" si="121"/>
        <x:v>1</x:v>
      </x:c>
      <x:c r="AM490" s="24" t="b">
        <x:f>_xlfn.XLOOKUP(G490,'Birthday Case Assumptions'!$I$6:$I$371,'Birthday Case Assumptions'!$J$6:$J$371)="Yes"</x:f>
        <x:v>1</x:v>
      </x:c>
      <x:c r="AN490" s="24" t="b">
        <x:f t="shared" si="127"/>
        <x:v>0</x:v>
      </x:c>
      <x:c r="AO490" s="24">
        <x:f t="shared" si="128"/>
        <x:v>0</x:v>
      </x:c>
    </x:row>
    <x:row r="491" spans="2:41" x14ac:dyDescent="0.35">
      <x:c r="B491" s="21">
        <x:v>37550</x:v>
      </x:c>
      <x:c r="C491" s="31">
        <x:f t="shared" si="115"/>
        <x:v>21</x:v>
      </x:c>
      <x:c r="D491" s="31">
        <x:f t="shared" si="116"/>
        <x:v>10</x:v>
      </x:c>
      <x:c r="E491" s="31">
        <x:f t="shared" si="117"/>
        <x:v>2002</x:v>
      </x:c>
      <x:c r="F491" s="31">
        <x:f t="shared" si="118"/>
        <x:v>2</x:v>
      </x:c>
      <x:c r="G491" s="21">
        <x:f t="shared" si="122"/>
        <x:v>45586</x:v>
      </x:c>
      <x:c r="H491" s="32">
        <x:f t="shared" si="123"/>
        <x:v>7742</x:v>
      </x:c>
      <x:c r="L491" s="25"/>
      <x:c r="S491" s="24" t="str">
        <x:v>Wu Xiaoming #13452152 3M</x:v>
      </x:c>
      <x:c r="T491" s="24" t="str" cm="1">
        <x:f t="array" ref="T491:U491">_xlfn.TEXTSPLIT(S491," #")</x:f>
        <x:v>Wu Xiaoming</x:v>
      </x:c>
      <x:c r="U491" s="24" t="str">
        <x:v>13452152 3M</x:v>
      </x:c>
      <x:c r="V491" s="24" t="str">
        <x:f t="shared" si="124"/>
        <x:v>3M</x:v>
      </x:c>
      <x:c r="W491" s="24">
        <x:f t="shared" si="125"/>
        <x:v>13452152</x:v>
      </x:c>
      <x:c r="X491" s="24">
        <x:f t="shared" si="129"/>
        <x:v>0</x:v>
      </x:c>
      <x:c r="AC491" s="24" t="str">
        <x:f t="shared" si="119"/>
        <x:v>Wu</x:v>
      </x:c>
      <x:c r="AD491" s="24" t="str">
        <x:f t="shared" si="126"/>
        <x:v>W</x:v>
      </x:c>
      <x:c r="AE491" s="24" t="str">
        <x:f t="shared" si="120"/>
        <x:v>Xiaoming</x:v>
      </x:c>
      <x:c r="AF491" s="24" cm="1">
        <x:f t="array" ref="AF491">SUM(--(" "=MID(AE491,_xlfn.SEQUENCE(1,LEN(AE491)),1)))+2</x:f>
        <x:v>2</x:v>
      </x:c>
      <x:c r="AG491" s="24" cm="1">
        <x:f t="array" ref="AG491">SUM(--($AG$9=MID(AC491,_xlfn.SEQUENCE(1,LEN(AC491)),1)))</x:f>
        <x:v>0</x:v>
      </x:c>
      <x:c r="AL491" s="24" t="b">
        <x:f t="shared" si="121"/>
        <x:v>1</x:v>
      </x:c>
      <x:c r="AM491" s="24" t="b">
        <x:f>_xlfn.XLOOKUP(G491,'Birthday Case Assumptions'!$I$6:$I$371,'Birthday Case Assumptions'!$J$6:$J$371)="Yes"</x:f>
        <x:v>1</x:v>
      </x:c>
      <x:c r="AN491" s="24" t="b">
        <x:f t="shared" si="127"/>
        <x:v>0</x:v>
      </x:c>
      <x:c r="AO491" s="24">
        <x:f t="shared" si="128"/>
        <x:v>0</x:v>
      </x:c>
    </x:row>
    <x:row r="492" spans="2:41" x14ac:dyDescent="0.35">
      <x:c r="B492" s="21">
        <x:v>38303</x:v>
      </x:c>
      <x:c r="C492" s="31">
        <x:f t="shared" si="115"/>
        <x:v>12</x:v>
      </x:c>
      <x:c r="D492" s="31">
        <x:f t="shared" si="116"/>
        <x:v>11</x:v>
      </x:c>
      <x:c r="E492" s="31">
        <x:f t="shared" si="117"/>
        <x:v>2004</x:v>
      </x:c>
      <x:c r="F492" s="31">
        <x:f t="shared" si="118"/>
        <x:v>6</x:v>
      </x:c>
      <x:c r="G492" s="21">
        <x:f t="shared" si="122"/>
        <x:v>45608</x:v>
      </x:c>
      <x:c r="H492" s="32">
        <x:f t="shared" si="123"/>
        <x:v>6989</x:v>
      </x:c>
      <x:c r="L492" s="25"/>
      <x:c r="S492" s="24" t="str">
        <x:v>Ryan Murphy #13452155 1T</x:v>
      </x:c>
      <x:c r="T492" s="24" t="str" cm="1">
        <x:f t="array" ref="T492:U492">_xlfn.TEXTSPLIT(S492," #")</x:f>
        <x:v>Ryan Murphy</x:v>
      </x:c>
      <x:c r="U492" s="24" t="str">
        <x:v>13452155 1T</x:v>
      </x:c>
      <x:c r="V492" s="24" t="str">
        <x:f t="shared" si="124"/>
        <x:v>1T</x:v>
      </x:c>
      <x:c r="W492" s="24">
        <x:f t="shared" si="125"/>
        <x:v>13452155</x:v>
      </x:c>
      <x:c r="X492" s="24">
        <x:f t="shared" si="129"/>
        <x:v>0</x:v>
      </x:c>
      <x:c r="AC492" s="24" t="str">
        <x:f t="shared" si="119"/>
        <x:v>Ryan</x:v>
      </x:c>
      <x:c r="AD492" s="24" t="str">
        <x:f t="shared" si="126"/>
        <x:v>R</x:v>
      </x:c>
      <x:c r="AE492" s="24" t="str">
        <x:f t="shared" si="120"/>
        <x:v>Murphy</x:v>
      </x:c>
      <x:c r="AF492" s="24" cm="1">
        <x:f t="array" ref="AF492">SUM(--(" "=MID(AE492,_xlfn.SEQUENCE(1,LEN(AE492)),1)))+2</x:f>
        <x:v>2</x:v>
      </x:c>
      <x:c r="AG492" s="24" cm="1">
        <x:f t="array" ref="AG492">SUM(--($AG$9=MID(AC492,_xlfn.SEQUENCE(1,LEN(AC492)),1)))</x:f>
        <x:v>1</x:v>
      </x:c>
      <x:c r="AL492" s="24" t="b">
        <x:f t="shared" si="121"/>
        <x:v>0</x:v>
      </x:c>
      <x:c r="AM492" s="24" t="b">
        <x:f>_xlfn.XLOOKUP(G492,'Birthday Case Assumptions'!$I$6:$I$371,'Birthday Case Assumptions'!$J$6:$J$371)="Yes"</x:f>
        <x:v>1</x:v>
      </x:c>
      <x:c r="AN492" s="24" t="b">
        <x:f t="shared" si="127"/>
        <x:v>0</x:v>
      </x:c>
      <x:c r="AO492" s="24">
        <x:f t="shared" si="128"/>
        <x:v>0</x:v>
      </x:c>
    </x:row>
    <x:row r="493" spans="2:41" x14ac:dyDescent="0.35">
      <x:c r="B493" s="21">
        <x:v>37377</x:v>
      </x:c>
      <x:c r="C493" s="31">
        <x:f t="shared" si="115"/>
        <x:v>1</x:v>
      </x:c>
      <x:c r="D493" s="31">
        <x:f t="shared" si="116"/>
        <x:v>5</x:v>
      </x:c>
      <x:c r="E493" s="31">
        <x:f t="shared" si="117"/>
        <x:v>2002</x:v>
      </x:c>
      <x:c r="F493" s="31">
        <x:f t="shared" si="118"/>
        <x:v>4</x:v>
      </x:c>
      <x:c r="G493" s="21">
        <x:f t="shared" si="122"/>
        <x:v>45413</x:v>
      </x:c>
      <x:c r="H493" s="32">
        <x:f t="shared" si="123"/>
        <x:v>7915</x:v>
      </x:c>
      <x:c r="L493" s="25"/>
      <x:c r="S493" s="24" t="str">
        <x:v>Rebecca Ramirez #13452157 1W</x:v>
      </x:c>
      <x:c r="T493" s="24" t="str" cm="1">
        <x:f t="array" ref="T493:U493">_xlfn.TEXTSPLIT(S493," #")</x:f>
        <x:v>Rebecca Ramirez</x:v>
      </x:c>
      <x:c r="U493" s="24" t="str">
        <x:v>13452157 1W</x:v>
      </x:c>
      <x:c r="V493" s="24" t="str">
        <x:f t="shared" si="124"/>
        <x:v>1W</x:v>
      </x:c>
      <x:c r="W493" s="24">
        <x:f t="shared" si="125"/>
        <x:v>13452157</x:v>
      </x:c>
      <x:c r="X493" s="24">
        <x:f t="shared" si="129"/>
        <x:v>0</x:v>
      </x:c>
      <x:c r="AC493" s="24" t="str">
        <x:f t="shared" si="119"/>
        <x:v>Rebecca</x:v>
      </x:c>
      <x:c r="AD493" s="24" t="str">
        <x:f t="shared" si="126"/>
        <x:v>R</x:v>
      </x:c>
      <x:c r="AE493" s="24" t="str">
        <x:f t="shared" si="120"/>
        <x:v>Ramirez</x:v>
      </x:c>
      <x:c r="AF493" s="24" cm="1">
        <x:f t="array" ref="AF493">SUM(--(" "=MID(AE493,_xlfn.SEQUENCE(1,LEN(AE493)),1)))+2</x:f>
        <x:v>2</x:v>
      </x:c>
      <x:c r="AG493" s="24" cm="1">
        <x:f t="array" ref="AG493">SUM(--($AG$9=MID(AC493,_xlfn.SEQUENCE(1,LEN(AC493)),1)))</x:f>
        <x:v>1</x:v>
      </x:c>
      <x:c r="AL493" s="24" t="b">
        <x:f t="shared" si="121"/>
        <x:v>0</x:v>
      </x:c>
      <x:c r="AM493" s="24" t="b">
        <x:f>_xlfn.XLOOKUP(G493,'Birthday Case Assumptions'!$I$6:$I$371,'Birthday Case Assumptions'!$J$6:$J$371)="Yes"</x:f>
        <x:v>1</x:v>
      </x:c>
      <x:c r="AN493" s="24" t="b">
        <x:f t="shared" si="127"/>
        <x:v>0</x:v>
      </x:c>
      <x:c r="AO493" s="24">
        <x:f t="shared" si="128"/>
        <x:v>0</x:v>
      </x:c>
    </x:row>
    <x:row r="494" spans="2:41" x14ac:dyDescent="0.35">
      <x:c r="B494" s="21">
        <x:v>37783</x:v>
      </x:c>
      <x:c r="C494" s="31">
        <x:f t="shared" si="115"/>
        <x:v>11</x:v>
      </x:c>
      <x:c r="D494" s="31">
        <x:f t="shared" si="116"/>
        <x:v>6</x:v>
      </x:c>
      <x:c r="E494" s="31">
        <x:f t="shared" si="117"/>
        <x:v>2003</x:v>
      </x:c>
      <x:c r="F494" s="31">
        <x:f t="shared" si="118"/>
        <x:v>4</x:v>
      </x:c>
      <x:c r="G494" s="21">
        <x:f t="shared" si="122"/>
        <x:v>45454</x:v>
      </x:c>
      <x:c r="H494" s="32">
        <x:f t="shared" si="123"/>
        <x:v>7509</x:v>
      </x:c>
      <x:c r="L494" s="25"/>
      <x:c r="S494" s="24" t="str">
        <x:v>Timothy Wayne Taylor #13452158 2M</x:v>
      </x:c>
      <x:c r="T494" s="24" t="str" cm="1">
        <x:f t="array" ref="T494:U494">_xlfn.TEXTSPLIT(S494," #")</x:f>
        <x:v>Timothy Wayne Taylor</x:v>
      </x:c>
      <x:c r="U494" s="24" t="str">
        <x:v>13452158 2M</x:v>
      </x:c>
      <x:c r="V494" s="24" t="str">
        <x:f t="shared" si="124"/>
        <x:v>2M</x:v>
      </x:c>
      <x:c r="W494" s="24">
        <x:f t="shared" si="125"/>
        <x:v>13452158</x:v>
      </x:c>
      <x:c r="X494" s="24">
        <x:f t="shared" si="129"/>
        <x:v>1</x:v>
      </x:c>
      <x:c r="AC494" s="24" t="str">
        <x:f t="shared" si="119"/>
        <x:v>Timothy</x:v>
      </x:c>
      <x:c r="AD494" s="24" t="str">
        <x:f t="shared" si="126"/>
        <x:v>T</x:v>
      </x:c>
      <x:c r="AE494" s="24" t="str">
        <x:f t="shared" si="120"/>
        <x:v>Wayne Taylor</x:v>
      </x:c>
      <x:c r="AF494" s="24" cm="1">
        <x:f t="array" ref="AF494">SUM(--(" "=MID(AE494,_xlfn.SEQUENCE(1,LEN(AE494)),1)))+2</x:f>
        <x:v>3</x:v>
      </x:c>
      <x:c r="AG494" s="24" cm="1">
        <x:f t="array" ref="AG494">SUM(--($AG$9=MID(AC494,_xlfn.SEQUENCE(1,LEN(AC494)),1)))</x:f>
        <x:v>0</x:v>
      </x:c>
      <x:c r="AL494" s="24" t="b">
        <x:f t="shared" si="121"/>
        <x:v>0</x:v>
      </x:c>
      <x:c r="AM494" s="24" t="b">
        <x:f>_xlfn.XLOOKUP(G494,'Birthday Case Assumptions'!$I$6:$I$371,'Birthday Case Assumptions'!$J$6:$J$371)="Yes"</x:f>
        <x:v>0</x:v>
      </x:c>
      <x:c r="AN494" s="24" t="b">
        <x:f t="shared" si="127"/>
        <x:v>0</x:v>
      </x:c>
      <x:c r="AO494" s="24">
        <x:f t="shared" si="128"/>
        <x:v>0</x:v>
      </x:c>
    </x:row>
    <x:row r="495" spans="2:41" x14ac:dyDescent="0.35">
      <x:c r="B495" s="21">
        <x:v>37463</x:v>
      </x:c>
      <x:c r="C495" s="31">
        <x:f t="shared" si="115"/>
        <x:v>26</x:v>
      </x:c>
      <x:c r="D495" s="31">
        <x:f t="shared" si="116"/>
        <x:v>7</x:v>
      </x:c>
      <x:c r="E495" s="31">
        <x:f t="shared" si="117"/>
        <x:v>2002</x:v>
      </x:c>
      <x:c r="F495" s="31">
        <x:f t="shared" si="118"/>
        <x:v>6</x:v>
      </x:c>
      <x:c r="G495" s="21">
        <x:f t="shared" si="122"/>
        <x:v>45499</x:v>
      </x:c>
      <x:c r="H495" s="32">
        <x:f t="shared" si="123"/>
        <x:v>7829</x:v>
      </x:c>
      <x:c r="L495" s="25"/>
      <x:c r="S495" s="24" t="str">
        <x:v>Xing Hui #13452159 2W</x:v>
      </x:c>
      <x:c r="T495" s="24" t="str" cm="1">
        <x:f t="array" ref="T495:U495">_xlfn.TEXTSPLIT(S495," #")</x:f>
        <x:v>Xing Hui</x:v>
      </x:c>
      <x:c r="U495" s="24" t="str">
        <x:v>13452159 2W</x:v>
      </x:c>
      <x:c r="V495" s="24" t="str">
        <x:f t="shared" si="124"/>
        <x:v>2W</x:v>
      </x:c>
      <x:c r="W495" s="24">
        <x:f t="shared" si="125"/>
        <x:v>13452159</x:v>
      </x:c>
      <x:c r="X495" s="24">
        <x:f t="shared" si="129"/>
        <x:v>2</x:v>
      </x:c>
      <x:c r="AC495" s="24" t="str">
        <x:f t="shared" si="119"/>
        <x:v>Xing</x:v>
      </x:c>
      <x:c r="AD495" s="24" t="str">
        <x:f t="shared" si="126"/>
        <x:v>X</x:v>
      </x:c>
      <x:c r="AE495" s="24" t="str">
        <x:f t="shared" si="120"/>
        <x:v>Hui</x:v>
      </x:c>
      <x:c r="AF495" s="24" cm="1">
        <x:f t="array" ref="AF495">SUM(--(" "=MID(AE495,_xlfn.SEQUENCE(1,LEN(AE495)),1)))+2</x:f>
        <x:v>2</x:v>
      </x:c>
      <x:c r="AG495" s="24" cm="1">
        <x:f t="array" ref="AG495">SUM(--($AG$9=MID(AC495,_xlfn.SEQUENCE(1,LEN(AC495)),1)))</x:f>
        <x:v>0</x:v>
      </x:c>
      <x:c r="AL495" s="24" t="b">
        <x:f t="shared" si="121"/>
        <x:v>0</x:v>
      </x:c>
      <x:c r="AM495" s="24" t="b">
        <x:f>_xlfn.XLOOKUP(G495,'Birthday Case Assumptions'!$I$6:$I$371,'Birthday Case Assumptions'!$J$6:$J$371)="Yes"</x:f>
        <x:v>0</x:v>
      </x:c>
      <x:c r="AN495" s="24" t="b">
        <x:f t="shared" si="127"/>
        <x:v>0</x:v>
      </x:c>
      <x:c r="AO495" s="24">
        <x:f t="shared" si="128"/>
        <x:v>0</x:v>
      </x:c>
    </x:row>
    <x:row r="496" spans="2:41" x14ac:dyDescent="0.35">
      <x:c r="B496" s="21">
        <x:v>37863</x:v>
      </x:c>
      <x:c r="C496" s="31">
        <x:f t="shared" si="115"/>
        <x:v>30</x:v>
      </x:c>
      <x:c r="D496" s="31">
        <x:f t="shared" si="116"/>
        <x:v>8</x:v>
      </x:c>
      <x:c r="E496" s="31">
        <x:f t="shared" si="117"/>
        <x:v>2003</x:v>
      </x:c>
      <x:c r="F496" s="31">
        <x:f t="shared" si="118"/>
        <x:v>7</x:v>
      </x:c>
      <x:c r="G496" s="21">
        <x:f t="shared" si="122"/>
        <x:v>45534</x:v>
      </x:c>
      <x:c r="H496" s="32">
        <x:f t="shared" si="123"/>
        <x:v>7429</x:v>
      </x:c>
      <x:c r="L496" s="25"/>
      <x:c r="S496" s="24" t="str">
        <x:v>Mutaz Ebrahim Alanazi #13452160 3M</x:v>
      </x:c>
      <x:c r="T496" s="24" t="str" cm="1">
        <x:f t="array" ref="T496:U496">_xlfn.TEXTSPLIT(S496," #")</x:f>
        <x:v>Mutaz Ebrahim Alanazi</x:v>
      </x:c>
      <x:c r="U496" s="24" t="str">
        <x:v>13452160 3M</x:v>
      </x:c>
      <x:c r="V496" s="24" t="str">
        <x:f t="shared" si="124"/>
        <x:v>3M</x:v>
      </x:c>
      <x:c r="W496" s="24">
        <x:f t="shared" si="125"/>
        <x:v>13452160</x:v>
      </x:c>
      <x:c r="X496" s="24">
        <x:f t="shared" si="129"/>
        <x:v>3</x:v>
      </x:c>
      <x:c r="AC496" s="24" t="str">
        <x:f t="shared" si="119"/>
        <x:v>Mutaz</x:v>
      </x:c>
      <x:c r="AD496" s="24" t="str">
        <x:f t="shared" si="126"/>
        <x:v>M</x:v>
      </x:c>
      <x:c r="AE496" s="24" t="str">
        <x:f t="shared" si="120"/>
        <x:v>Ebrahim Alanazi</x:v>
      </x:c>
      <x:c r="AF496" s="24" cm="1">
        <x:f t="array" ref="AF496">SUM(--(" "=MID(AE496,_xlfn.SEQUENCE(1,LEN(AE496)),1)))+2</x:f>
        <x:v>3</x:v>
      </x:c>
      <x:c r="AG496" s="24" cm="1">
        <x:f t="array" ref="AG496">SUM(--($AG$9=MID(AC496,_xlfn.SEQUENCE(1,LEN(AC496)),1)))</x:f>
        <x:v>1</x:v>
      </x:c>
      <x:c r="AL496" s="24" t="b">
        <x:f t="shared" si="121"/>
        <x:v>0</x:v>
      </x:c>
      <x:c r="AM496" s="24" t="b">
        <x:f>_xlfn.XLOOKUP(G496,'Birthday Case Assumptions'!$I$6:$I$371,'Birthday Case Assumptions'!$J$6:$J$371)="Yes"</x:f>
        <x:v>1</x:v>
      </x:c>
      <x:c r="AN496" s="24" t="b">
        <x:f t="shared" si="127"/>
        <x:v>0</x:v>
      </x:c>
      <x:c r="AO496" s="24">
        <x:f t="shared" si="128"/>
        <x:v>0</x:v>
      </x:c>
    </x:row>
    <x:row r="497" spans="2:41" x14ac:dyDescent="0.35">
      <x:c r="B497" s="21">
        <x:v>37642</x:v>
      </x:c>
      <x:c r="C497" s="31">
        <x:f t="shared" si="115"/>
        <x:v>21</x:v>
      </x:c>
      <x:c r="D497" s="31">
        <x:f t="shared" si="116"/>
        <x:v>1</x:v>
      </x:c>
      <x:c r="E497" s="31">
        <x:f t="shared" si="117"/>
        <x:v>2003</x:v>
      </x:c>
      <x:c r="F497" s="31">
        <x:f t="shared" si="118"/>
        <x:v>3</x:v>
      </x:c>
      <x:c r="G497" s="21">
        <x:f t="shared" si="122"/>
        <x:v>45312</x:v>
      </x:c>
      <x:c r="H497" s="32">
        <x:f t="shared" si="123"/>
        <x:v>7650</x:v>
      </x:c>
      <x:c r="L497" s="25"/>
      <x:c r="S497" s="24" t="str">
        <x:v>Samar Saeed #13452162 2T</x:v>
      </x:c>
      <x:c r="T497" s="24" t="str" cm="1">
        <x:f t="array" ref="T497:U497">_xlfn.TEXTSPLIT(S497," #")</x:f>
        <x:v>Samar Saeed</x:v>
      </x:c>
      <x:c r="U497" s="24" t="str">
        <x:v>13452162 2T</x:v>
      </x:c>
      <x:c r="V497" s="24" t="str">
        <x:f t="shared" si="124"/>
        <x:v>2T</x:v>
      </x:c>
      <x:c r="W497" s="24">
        <x:f t="shared" si="125"/>
        <x:v>13452162</x:v>
      </x:c>
      <x:c r="X497" s="24">
        <x:f t="shared" si="129"/>
        <x:v>0</x:v>
      </x:c>
      <x:c r="AC497" s="24" t="str">
        <x:f t="shared" si="119"/>
        <x:v>Samar</x:v>
      </x:c>
      <x:c r="AD497" s="24" t="str">
        <x:f t="shared" si="126"/>
        <x:v>S</x:v>
      </x:c>
      <x:c r="AE497" s="24" t="str">
        <x:f t="shared" si="120"/>
        <x:v>Saeed</x:v>
      </x:c>
      <x:c r="AF497" s="24" cm="1">
        <x:f t="array" ref="AF497">SUM(--(" "=MID(AE497,_xlfn.SEQUENCE(1,LEN(AE497)),1)))+2</x:f>
        <x:v>2</x:v>
      </x:c>
      <x:c r="AG497" s="24" cm="1">
        <x:f t="array" ref="AG497">SUM(--($AG$9=MID(AC497,_xlfn.SEQUENCE(1,LEN(AC497)),1)))</x:f>
        <x:v>2</x:v>
      </x:c>
      <x:c r="AL497" s="24" t="b">
        <x:f t="shared" si="121"/>
        <x:v>0</x:v>
      </x:c>
      <x:c r="AM497" s="24" t="b">
        <x:f>_xlfn.XLOOKUP(G497,'Birthday Case Assumptions'!$I$6:$I$371,'Birthday Case Assumptions'!$J$6:$J$371)="Yes"</x:f>
        <x:v>0</x:v>
      </x:c>
      <x:c r="AN497" s="24" t="b">
        <x:f t="shared" si="127"/>
        <x:v>0</x:v>
      </x:c>
      <x:c r="AO497" s="24">
        <x:f t="shared" si="128"/>
        <x:v>0</x:v>
      </x:c>
    </x:row>
    <x:row r="498" spans="2:41" x14ac:dyDescent="0.35">
      <x:c r="B498" s="21">
        <x:v>38095</x:v>
      </x:c>
      <x:c r="C498" s="31">
        <x:f t="shared" si="115"/>
        <x:v>18</x:v>
      </x:c>
      <x:c r="D498" s="31">
        <x:f t="shared" si="116"/>
        <x:v>4</x:v>
      </x:c>
      <x:c r="E498" s="31">
        <x:f t="shared" si="117"/>
        <x:v>2004</x:v>
      </x:c>
      <x:c r="F498" s="31">
        <x:f t="shared" si="118"/>
        <x:v>1</x:v>
      </x:c>
      <x:c r="G498" s="21">
        <x:f t="shared" si="122"/>
        <x:v>45400</x:v>
      </x:c>
      <x:c r="H498" s="32">
        <x:f t="shared" si="123"/>
        <x:v>7197</x:v>
      </x:c>
      <x:c r="L498" s="25"/>
      <x:c r="S498" s="24" t="str">
        <x:v>Katherine Roberts #13452164 1W</x:v>
      </x:c>
      <x:c r="T498" s="24" t="str" cm="1">
        <x:f t="array" ref="T498:U498">_xlfn.TEXTSPLIT(S498," #")</x:f>
        <x:v>Katherine Roberts</x:v>
      </x:c>
      <x:c r="U498" s="24" t="str">
        <x:v>13452164 1W</x:v>
      </x:c>
      <x:c r="V498" s="24" t="str">
        <x:f t="shared" si="124"/>
        <x:v>1W</x:v>
      </x:c>
      <x:c r="W498" s="24">
        <x:f t="shared" si="125"/>
        <x:v>13452164</x:v>
      </x:c>
      <x:c r="X498" s="24">
        <x:f t="shared" si="129"/>
        <x:v>0</x:v>
      </x:c>
      <x:c r="AC498" s="24" t="str">
        <x:f t="shared" si="119"/>
        <x:v>Katherine</x:v>
      </x:c>
      <x:c r="AD498" s="24" t="str">
        <x:f t="shared" si="126"/>
        <x:v>K</x:v>
      </x:c>
      <x:c r="AE498" s="24" t="str">
        <x:f t="shared" si="120"/>
        <x:v>Roberts</x:v>
      </x:c>
      <x:c r="AF498" s="24" cm="1">
        <x:f t="array" ref="AF498">SUM(--(" "=MID(AE498,_xlfn.SEQUENCE(1,LEN(AE498)),1)))+2</x:f>
        <x:v>2</x:v>
      </x:c>
      <x:c r="AG498" s="24" cm="1">
        <x:f t="array" ref="AG498">SUM(--($AG$9=MID(AC498,_xlfn.SEQUENCE(1,LEN(AC498)),1)))</x:f>
        <x:v>1</x:v>
      </x:c>
      <x:c r="AL498" s="24" t="b">
        <x:f t="shared" si="121"/>
        <x:v>0</x:v>
      </x:c>
      <x:c r="AM498" s="24" t="b">
        <x:f>_xlfn.XLOOKUP(G498,'Birthday Case Assumptions'!$I$6:$I$371,'Birthday Case Assumptions'!$J$6:$J$371)="Yes"</x:f>
        <x:v>1</x:v>
      </x:c>
      <x:c r="AN498" s="24" t="b">
        <x:f t="shared" si="127"/>
        <x:v>0</x:v>
      </x:c>
      <x:c r="AO498" s="24">
        <x:f t="shared" si="128"/>
        <x:v>0</x:v>
      </x:c>
    </x:row>
    <x:row r="499" spans="2:41" x14ac:dyDescent="0.35">
      <x:c r="B499" s="21">
        <x:v>37983</x:v>
      </x:c>
      <x:c r="C499" s="31">
        <x:f t="shared" si="115"/>
        <x:v>28</x:v>
      </x:c>
      <x:c r="D499" s="31">
        <x:f t="shared" si="116"/>
        <x:v>12</x:v>
      </x:c>
      <x:c r="E499" s="31">
        <x:f t="shared" si="117"/>
        <x:v>2003</x:v>
      </x:c>
      <x:c r="F499" s="31">
        <x:f t="shared" si="118"/>
        <x:v>1</x:v>
      </x:c>
      <x:c r="G499" s="21">
        <x:f t="shared" si="122"/>
        <x:v>45654</x:v>
      </x:c>
      <x:c r="H499" s="32">
        <x:f t="shared" si="123"/>
        <x:v>7309</x:v>
      </x:c>
      <x:c r="L499" s="25"/>
      <x:c r="S499" s="24" t="str">
        <x:v>Qiu Hui #13452167 4W</x:v>
      </x:c>
      <x:c r="T499" s="24" t="str" cm="1">
        <x:f t="array" ref="T499:U499">_xlfn.TEXTSPLIT(S499," #")</x:f>
        <x:v>Qiu Hui</x:v>
      </x:c>
      <x:c r="U499" s="24" t="str">
        <x:v>13452167 4W</x:v>
      </x:c>
      <x:c r="V499" s="24" t="str">
        <x:f t="shared" si="124"/>
        <x:v>4W</x:v>
      </x:c>
      <x:c r="W499" s="24">
        <x:f t="shared" si="125"/>
        <x:v>13452167</x:v>
      </x:c>
      <x:c r="X499" s="24">
        <x:f t="shared" si="129"/>
        <x:v>0</x:v>
      </x:c>
      <x:c r="AC499" s="24" t="str">
        <x:f t="shared" si="119"/>
        <x:v>Qiu</x:v>
      </x:c>
      <x:c r="AD499" s="24" t="str">
        <x:f t="shared" si="126"/>
        <x:v>Q</x:v>
      </x:c>
      <x:c r="AE499" s="24" t="str">
        <x:f t="shared" si="120"/>
        <x:v>Hui</x:v>
      </x:c>
      <x:c r="AF499" s="24" cm="1">
        <x:f t="array" ref="AF499">SUM(--(" "=MID(AE499,_xlfn.SEQUENCE(1,LEN(AE499)),1)))+2</x:f>
        <x:v>2</x:v>
      </x:c>
      <x:c r="AG499" s="24" cm="1">
        <x:f t="array" ref="AG499">SUM(--($AG$9=MID(AC499,_xlfn.SEQUENCE(1,LEN(AC499)),1)))</x:f>
        <x:v>0</x:v>
      </x:c>
      <x:c r="AL499" s="24" t="b">
        <x:f t="shared" si="121"/>
        <x:v>0</x:v>
      </x:c>
      <x:c r="AM499" s="24" t="b">
        <x:f>_xlfn.XLOOKUP(G499,'Birthday Case Assumptions'!$I$6:$I$371,'Birthday Case Assumptions'!$J$6:$J$371)="Yes"</x:f>
        <x:v>0</x:v>
      </x:c>
      <x:c r="AN499" s="24" t="b">
        <x:f t="shared" si="127"/>
        <x:v>0</x:v>
      </x:c>
      <x:c r="AO499" s="24">
        <x:f t="shared" si="128"/>
        <x:v>0</x:v>
      </x:c>
    </x:row>
    <x:row r="500" spans="2:41" x14ac:dyDescent="0.35">
      <x:c r="B500" s="21">
        <x:v>38255</x:v>
      </x:c>
      <x:c r="C500" s="31">
        <x:f t="shared" si="115"/>
        <x:v>25</x:v>
      </x:c>
      <x:c r="D500" s="31">
        <x:f t="shared" si="116"/>
        <x:v>9</x:v>
      </x:c>
      <x:c r="E500" s="31">
        <x:f t="shared" si="117"/>
        <x:v>2004</x:v>
      </x:c>
      <x:c r="F500" s="31">
        <x:f t="shared" si="118"/>
        <x:v>7</x:v>
      </x:c>
      <x:c r="G500" s="21">
        <x:f t="shared" si="122"/>
        <x:v>45560</x:v>
      </x:c>
      <x:c r="H500" s="32">
        <x:f t="shared" si="123"/>
        <x:v>7037</x:v>
      </x:c>
      <x:c r="L500" s="25"/>
      <x:c r="S500" s="24" t="str">
        <x:v>Ramy Firas Samar Al-Ghamdi #13452170 1T</x:v>
      </x:c>
      <x:c r="T500" s="24" t="str" cm="1">
        <x:f t="array" ref="T500:U500">_xlfn.TEXTSPLIT(S500," #")</x:f>
        <x:v>Ramy Firas Samar Al-Ghamdi</x:v>
      </x:c>
      <x:c r="U500" s="24" t="str">
        <x:v>13452170 1T</x:v>
      </x:c>
      <x:c r="V500" s="24" t="str">
        <x:f t="shared" si="124"/>
        <x:v>1T</x:v>
      </x:c>
      <x:c r="W500" s="24">
        <x:f t="shared" si="125"/>
        <x:v>13452170</x:v>
      </x:c>
      <x:c r="X500" s="24">
        <x:f t="shared" si="129"/>
        <x:v>0</x:v>
      </x:c>
      <x:c r="AC500" s="24" t="str">
        <x:f t="shared" si="119"/>
        <x:v>Ramy</x:v>
      </x:c>
      <x:c r="AD500" s="24" t="str">
        <x:f t="shared" si="126"/>
        <x:v>R</x:v>
      </x:c>
      <x:c r="AE500" s="24" t="str">
        <x:f t="shared" si="120"/>
        <x:v>Firas Samar Al-Ghamdi</x:v>
      </x:c>
      <x:c r="AF500" s="24" cm="1">
        <x:f t="array" ref="AF500">SUM(--(" "=MID(AE500,_xlfn.SEQUENCE(1,LEN(AE500)),1)))+2</x:f>
        <x:v>4</x:v>
      </x:c>
      <x:c r="AG500" s="24" cm="1">
        <x:f t="array" ref="AG500">SUM(--($AG$9=MID(AC500,_xlfn.SEQUENCE(1,LEN(AC500)),1)))</x:f>
        <x:v>1</x:v>
      </x:c>
      <x:c r="AL500" s="24" t="b">
        <x:f t="shared" si="121"/>
        <x:v>0</x:v>
      </x:c>
      <x:c r="AM500" s="24" t="b">
        <x:f>_xlfn.XLOOKUP(G500,'Birthday Case Assumptions'!$I$6:$I$371,'Birthday Case Assumptions'!$J$6:$J$371)="Yes"</x:f>
        <x:v>1</x:v>
      </x:c>
      <x:c r="AN500" s="24" t="b">
        <x:f t="shared" si="127"/>
        <x:v>0</x:v>
      </x:c>
      <x:c r="AO500" s="24">
        <x:f t="shared" si="128"/>
        <x:v>0</x:v>
      </x:c>
    </x:row>
    <x:row r="501" spans="2:41" x14ac:dyDescent="0.35">
      <x:c r="B501" s="21">
        <x:v>35344</x:v>
      </x:c>
      <x:c r="C501" s="31">
        <x:f t="shared" si="115"/>
        <x:v>6</x:v>
      </x:c>
      <x:c r="D501" s="31">
        <x:f t="shared" si="116"/>
        <x:v>10</x:v>
      </x:c>
      <x:c r="E501" s="31">
        <x:f t="shared" si="117"/>
        <x:v>1996</x:v>
      </x:c>
      <x:c r="F501" s="31">
        <x:f t="shared" si="118"/>
        <x:v>1</x:v>
      </x:c>
      <x:c r="G501" s="21">
        <x:f t="shared" si="122"/>
        <x:v>45571</x:v>
      </x:c>
      <x:c r="H501" s="32">
        <x:f t="shared" si="123"/>
        <x:v>9948</x:v>
      </x:c>
      <x:c r="L501" s="25"/>
      <x:c r="S501" s="24" t="str">
        <x:v>Samar Zaki #13452171 4W</x:v>
      </x:c>
      <x:c r="T501" s="24" t="str" cm="1">
        <x:f t="array" ref="T501:U501">_xlfn.TEXTSPLIT(S501," #")</x:f>
        <x:v>Samar Zaki</x:v>
      </x:c>
      <x:c r="U501" s="24" t="str">
        <x:v>13452171 4W</x:v>
      </x:c>
      <x:c r="V501" s="24" t="str">
        <x:f t="shared" si="124"/>
        <x:v>4W</x:v>
      </x:c>
      <x:c r="W501" s="24">
        <x:f t="shared" si="125"/>
        <x:v>13452171</x:v>
      </x:c>
      <x:c r="X501" s="24">
        <x:f t="shared" si="129"/>
        <x:v>1</x:v>
      </x:c>
      <x:c r="AC501" s="24" t="str">
        <x:f t="shared" si="119"/>
        <x:v>Samar</x:v>
      </x:c>
      <x:c r="AD501" s="24" t="str">
        <x:f t="shared" si="126"/>
        <x:v>S</x:v>
      </x:c>
      <x:c r="AE501" s="24" t="str">
        <x:f t="shared" si="120"/>
        <x:v>Zaki</x:v>
      </x:c>
      <x:c r="AF501" s="24" cm="1">
        <x:f t="array" ref="AF501">SUM(--(" "=MID(AE501,_xlfn.SEQUENCE(1,LEN(AE501)),1)))+2</x:f>
        <x:v>2</x:v>
      </x:c>
      <x:c r="AG501" s="24" cm="1">
        <x:f t="array" ref="AG501">SUM(--($AG$9=MID(AC501,_xlfn.SEQUENCE(1,LEN(AC501)),1)))</x:f>
        <x:v>2</x:v>
      </x:c>
      <x:c r="AL501" s="24" t="b">
        <x:f t="shared" si="121"/>
        <x:v>0</x:v>
      </x:c>
      <x:c r="AM501" s="24" t="b">
        <x:f>_xlfn.XLOOKUP(G501,'Birthday Case Assumptions'!$I$6:$I$371,'Birthday Case Assumptions'!$J$6:$J$371)="Yes"</x:f>
        <x:v>0</x:v>
      </x:c>
      <x:c r="AN501" s="24" t="b">
        <x:f t="shared" si="127"/>
        <x:v>0</x:v>
      </x:c>
      <x:c r="AO501" s="24">
        <x:f t="shared" si="128"/>
        <x:v>0</x:v>
      </x:c>
    </x:row>
    <x:row r="502" spans="2:41" x14ac:dyDescent="0.35">
      <x:c r="B502" s="21">
        <x:v>37525</x:v>
      </x:c>
      <x:c r="C502" s="31">
        <x:f t="shared" si="115"/>
        <x:v>26</x:v>
      </x:c>
      <x:c r="D502" s="31">
        <x:f t="shared" si="116"/>
        <x:v>9</x:v>
      </x:c>
      <x:c r="E502" s="31">
        <x:f t="shared" si="117"/>
        <x:v>2002</x:v>
      </x:c>
      <x:c r="F502" s="31">
        <x:f t="shared" si="118"/>
        <x:v>5</x:v>
      </x:c>
      <x:c r="G502" s="21">
        <x:f t="shared" si="122"/>
        <x:v>45561</x:v>
      </x:c>
      <x:c r="H502" s="32">
        <x:f t="shared" si="123"/>
        <x:v>7767</x:v>
      </x:c>
      <x:c r="L502" s="25"/>
      <x:c r="S502" s="24" t="str">
        <x:v>Chang Jianping #13452172 1T</x:v>
      </x:c>
      <x:c r="T502" s="24" t="str" cm="1">
        <x:f t="array" ref="T502:U502">_xlfn.TEXTSPLIT(S502," #")</x:f>
        <x:v>Chang Jianping</x:v>
      </x:c>
      <x:c r="U502" s="24" t="str">
        <x:v>13452172 1T</x:v>
      </x:c>
      <x:c r="V502" s="24" t="str">
        <x:f t="shared" si="124"/>
        <x:v>1T</x:v>
      </x:c>
      <x:c r="W502" s="24">
        <x:f t="shared" si="125"/>
        <x:v>13452172</x:v>
      </x:c>
      <x:c r="X502" s="24">
        <x:f t="shared" si="129"/>
        <x:v>2</x:v>
      </x:c>
      <x:c r="AC502" s="24" t="str">
        <x:f t="shared" si="119"/>
        <x:v>Chang</x:v>
      </x:c>
      <x:c r="AD502" s="24" t="str">
        <x:f t="shared" si="126"/>
        <x:v>C</x:v>
      </x:c>
      <x:c r="AE502" s="24" t="str">
        <x:f t="shared" si="120"/>
        <x:v>Jianping</x:v>
      </x:c>
      <x:c r="AF502" s="24" cm="1">
        <x:f t="array" ref="AF502">SUM(--(" "=MID(AE502,_xlfn.SEQUENCE(1,LEN(AE502)),1)))+2</x:f>
        <x:v>2</x:v>
      </x:c>
      <x:c r="AG502" s="24" cm="1">
        <x:f t="array" ref="AG502">SUM(--($AG$9=MID(AC502,_xlfn.SEQUENCE(1,LEN(AC502)),1)))</x:f>
        <x:v>1</x:v>
      </x:c>
      <x:c r="AL502" s="24" t="b">
        <x:f t="shared" si="121"/>
        <x:v>0</x:v>
      </x:c>
      <x:c r="AM502" s="24" t="b">
        <x:f>_xlfn.XLOOKUP(G502,'Birthday Case Assumptions'!$I$6:$I$371,'Birthday Case Assumptions'!$J$6:$J$371)="Yes"</x:f>
        <x:v>1</x:v>
      </x:c>
      <x:c r="AN502" s="24" t="b">
        <x:f t="shared" si="127"/>
        <x:v>0</x:v>
      </x:c>
      <x:c r="AO502" s="24">
        <x:f t="shared" si="128"/>
        <x:v>0</x:v>
      </x:c>
    </x:row>
    <x:row r="503" spans="2:41" x14ac:dyDescent="0.35">
      <x:c r="B503" s="21">
        <x:v>37149</x:v>
      </x:c>
      <x:c r="C503" s="31">
        <x:f t="shared" si="115"/>
        <x:v>15</x:v>
      </x:c>
      <x:c r="D503" s="31">
        <x:f t="shared" si="116"/>
        <x:v>9</x:v>
      </x:c>
      <x:c r="E503" s="31">
        <x:f t="shared" si="117"/>
        <x:v>2001</x:v>
      </x:c>
      <x:c r="F503" s="31">
        <x:f t="shared" si="118"/>
        <x:v>7</x:v>
      </x:c>
      <x:c r="G503" s="21">
        <x:f t="shared" si="122"/>
        <x:v>45550</x:v>
      </x:c>
      <x:c r="H503" s="32">
        <x:f t="shared" si="123"/>
        <x:v>8143</x:v>
      </x:c>
      <x:c r="L503" s="25"/>
      <x:c r="S503" s="24" t="str">
        <x:v>Peng Chunyan #13452173 1W</x:v>
      </x:c>
      <x:c r="T503" s="24" t="str" cm="1">
        <x:f t="array" ref="T503:U503">_xlfn.TEXTSPLIT(S503," #")</x:f>
        <x:v>Peng Chunyan</x:v>
      </x:c>
      <x:c r="U503" s="24" t="str">
        <x:v>13452173 1W</x:v>
      </x:c>
      <x:c r="V503" s="24" t="str">
        <x:f t="shared" si="124"/>
        <x:v>1W</x:v>
      </x:c>
      <x:c r="W503" s="24">
        <x:f t="shared" si="125"/>
        <x:v>13452173</x:v>
      </x:c>
      <x:c r="X503" s="24">
        <x:f t="shared" si="129"/>
        <x:v>3</x:v>
      </x:c>
      <x:c r="AC503" s="24" t="str">
        <x:f t="shared" si="119"/>
        <x:v>Peng</x:v>
      </x:c>
      <x:c r="AD503" s="24" t="str">
        <x:f t="shared" si="126"/>
        <x:v>P</x:v>
      </x:c>
      <x:c r="AE503" s="24" t="str">
        <x:f t="shared" si="120"/>
        <x:v>Chunyan</x:v>
      </x:c>
      <x:c r="AF503" s="24" cm="1">
        <x:f t="array" ref="AF503">SUM(--(" "=MID(AE503,_xlfn.SEQUENCE(1,LEN(AE503)),1)))+2</x:f>
        <x:v>2</x:v>
      </x:c>
      <x:c r="AG503" s="24" cm="1">
        <x:f t="array" ref="AG503">SUM(--($AG$9=MID(AC503,_xlfn.SEQUENCE(1,LEN(AC503)),1)))</x:f>
        <x:v>0</x:v>
      </x:c>
      <x:c r="AL503" s="24" t="b">
        <x:f t="shared" si="121"/>
        <x:v>0</x:v>
      </x:c>
      <x:c r="AM503" s="24" t="b">
        <x:f>_xlfn.XLOOKUP(G503,'Birthday Case Assumptions'!$I$6:$I$371,'Birthday Case Assumptions'!$J$6:$J$371)="Yes"</x:f>
        <x:v>0</x:v>
      </x:c>
      <x:c r="AN503" s="24" t="b">
        <x:f t="shared" si="127"/>
        <x:v>0</x:v>
      </x:c>
      <x:c r="AO503" s="24">
        <x:f t="shared" si="128"/>
        <x:v>0</x:v>
      </x:c>
    </x:row>
    <x:row r="504" spans="2:41" x14ac:dyDescent="0.35">
      <x:c r="B504" s="21">
        <x:v>37785</x:v>
      </x:c>
      <x:c r="C504" s="31">
        <x:f t="shared" si="115"/>
        <x:v>13</x:v>
      </x:c>
      <x:c r="D504" s="31">
        <x:f t="shared" si="116"/>
        <x:v>6</x:v>
      </x:c>
      <x:c r="E504" s="31">
        <x:f t="shared" si="117"/>
        <x:v>2003</x:v>
      </x:c>
      <x:c r="F504" s="31">
        <x:f t="shared" si="118"/>
        <x:v>6</x:v>
      </x:c>
      <x:c r="G504" s="21">
        <x:f t="shared" si="122"/>
        <x:v>45456</x:v>
      </x:c>
      <x:c r="H504" s="32">
        <x:f t="shared" si="123"/>
        <x:v>7507</x:v>
      </x:c>
      <x:c r="L504" s="25"/>
      <x:c r="S504" s="24" t="str">
        <x:v>Maria Anderson #13452175 2R</x:v>
      </x:c>
      <x:c r="T504" s="24" t="str" cm="1">
        <x:f t="array" ref="T504:U504">_xlfn.TEXTSPLIT(S504," #")</x:f>
        <x:v>Maria Anderson</x:v>
      </x:c>
      <x:c r="U504" s="24" t="str">
        <x:v>13452175 2R</x:v>
      </x:c>
      <x:c r="V504" s="24" t="str">
        <x:f t="shared" si="124"/>
        <x:v>2R</x:v>
      </x:c>
      <x:c r="W504" s="24">
        <x:f t="shared" si="125"/>
        <x:v>13452175</x:v>
      </x:c>
      <x:c r="X504" s="24">
        <x:f t="shared" si="129"/>
        <x:v>0</x:v>
      </x:c>
      <x:c r="AC504" s="24" t="str">
        <x:f t="shared" si="119"/>
        <x:v>Maria</x:v>
      </x:c>
      <x:c r="AD504" s="24" t="str">
        <x:f t="shared" si="126"/>
        <x:v>M</x:v>
      </x:c>
      <x:c r="AE504" s="24" t="str">
        <x:f t="shared" si="120"/>
        <x:v>Anderson</x:v>
      </x:c>
      <x:c r="AF504" s="24" cm="1">
        <x:f t="array" ref="AF504">SUM(--(" "=MID(AE504,_xlfn.SEQUENCE(1,LEN(AE504)),1)))+2</x:f>
        <x:v>2</x:v>
      </x:c>
      <x:c r="AG504" s="24" cm="1">
        <x:f t="array" ref="AG504">SUM(--($AG$9=MID(AC504,_xlfn.SEQUENCE(1,LEN(AC504)),1)))</x:f>
        <x:v>2</x:v>
      </x:c>
      <x:c r="AL504" s="24" t="b">
        <x:f t="shared" si="121"/>
        <x:v>0</x:v>
      </x:c>
      <x:c r="AM504" s="24" t="b">
        <x:f>_xlfn.XLOOKUP(G504,'Birthday Case Assumptions'!$I$6:$I$371,'Birthday Case Assumptions'!$J$6:$J$371)="Yes"</x:f>
        <x:v>0</x:v>
      </x:c>
      <x:c r="AN504" s="24" t="b">
        <x:f t="shared" si="127"/>
        <x:v>0</x:v>
      </x:c>
      <x:c r="AO504" s="24">
        <x:f t="shared" si="128"/>
        <x:v>0</x:v>
      </x:c>
    </x:row>
    <x:row r="505" spans="2:41" x14ac:dyDescent="0.35">
      <x:c r="B505" s="21">
        <x:v>37659</x:v>
      </x:c>
      <x:c r="C505" s="31">
        <x:f t="shared" si="115"/>
        <x:v>7</x:v>
      </x:c>
      <x:c r="D505" s="31">
        <x:f t="shared" si="116"/>
        <x:v>2</x:v>
      </x:c>
      <x:c r="E505" s="31">
        <x:f t="shared" si="117"/>
        <x:v>2003</x:v>
      </x:c>
      <x:c r="F505" s="31">
        <x:f t="shared" si="118"/>
        <x:v>6</x:v>
      </x:c>
      <x:c r="G505" s="21">
        <x:f t="shared" si="122"/>
        <x:v>45329</x:v>
      </x:c>
      <x:c r="H505" s="32">
        <x:f t="shared" si="123"/>
        <x:v>7633</x:v>
      </x:c>
      <x:c r="L505" s="25"/>
      <x:c r="S505" s="24" t="str">
        <x:v>Medhat Amin #13452177 3M</x:v>
      </x:c>
      <x:c r="T505" s="24" t="str" cm="1">
        <x:f t="array" ref="T505:U505">_xlfn.TEXTSPLIT(S505," #")</x:f>
        <x:v>Medhat Amin</x:v>
      </x:c>
      <x:c r="U505" s="24" t="str">
        <x:v>13452177 3M</x:v>
      </x:c>
      <x:c r="V505" s="24" t="str">
        <x:f t="shared" si="124"/>
        <x:v>3M</x:v>
      </x:c>
      <x:c r="W505" s="24">
        <x:f t="shared" si="125"/>
        <x:v>13452177</x:v>
      </x:c>
      <x:c r="X505" s="24">
        <x:f t="shared" si="129"/>
        <x:v>0</x:v>
      </x:c>
      <x:c r="AC505" s="24" t="str">
        <x:f t="shared" si="119"/>
        <x:v>Medhat</x:v>
      </x:c>
      <x:c r="AD505" s="24" t="str">
        <x:f t="shared" si="126"/>
        <x:v>M</x:v>
      </x:c>
      <x:c r="AE505" s="24" t="str">
        <x:f t="shared" si="120"/>
        <x:v>Amin</x:v>
      </x:c>
      <x:c r="AF505" s="24" cm="1">
        <x:f t="array" ref="AF505">SUM(--(" "=MID(AE505,_xlfn.SEQUENCE(1,LEN(AE505)),1)))+2</x:f>
        <x:v>2</x:v>
      </x:c>
      <x:c r="AG505" s="24" cm="1">
        <x:f t="array" ref="AG505">SUM(--($AG$9=MID(AC505,_xlfn.SEQUENCE(1,LEN(AC505)),1)))</x:f>
        <x:v>1</x:v>
      </x:c>
      <x:c r="AL505" s="24" t="b">
        <x:f t="shared" si="121"/>
        <x:v>0</x:v>
      </x:c>
      <x:c r="AM505" s="24" t="b">
        <x:f>_xlfn.XLOOKUP(G505,'Birthday Case Assumptions'!$I$6:$I$371,'Birthday Case Assumptions'!$J$6:$J$371)="Yes"</x:f>
        <x:v>1</x:v>
      </x:c>
      <x:c r="AN505" s="24" t="b">
        <x:f t="shared" si="127"/>
        <x:v>0</x:v>
      </x:c>
      <x:c r="AO505" s="24">
        <x:f t="shared" si="128"/>
        <x:v>0</x:v>
      </x:c>
    </x:row>
    <x:row r="506" spans="2:41" x14ac:dyDescent="0.35">
      <x:c r="B506" s="21">
        <x:v>38244</x:v>
      </x:c>
      <x:c r="C506" s="31">
        <x:f t="shared" si="115"/>
        <x:v>14</x:v>
      </x:c>
      <x:c r="D506" s="31">
        <x:f t="shared" si="116"/>
        <x:v>9</x:v>
      </x:c>
      <x:c r="E506" s="31">
        <x:f t="shared" si="117"/>
        <x:v>2004</x:v>
      </x:c>
      <x:c r="F506" s="31">
        <x:f t="shared" si="118"/>
        <x:v>3</x:v>
      </x:c>
      <x:c r="G506" s="21">
        <x:f t="shared" si="122"/>
        <x:v>45549</x:v>
      </x:c>
      <x:c r="H506" s="32">
        <x:f t="shared" si="123"/>
        <x:v>7048</x:v>
      </x:c>
      <x:c r="L506" s="25"/>
      <x:c r="S506" s="24" t="str">
        <x:v>Ehsan Hassan #13452178 3M</x:v>
      </x:c>
      <x:c r="T506" s="24" t="str" cm="1">
        <x:f t="array" ref="T506:U506">_xlfn.TEXTSPLIT(S506," #")</x:f>
        <x:v>Ehsan Hassan</x:v>
      </x:c>
      <x:c r="U506" s="24" t="str">
        <x:v>13452178 3M</x:v>
      </x:c>
      <x:c r="V506" s="24" t="str">
        <x:f t="shared" si="124"/>
        <x:v>3M</x:v>
      </x:c>
      <x:c r="W506" s="24">
        <x:f t="shared" si="125"/>
        <x:v>13452178</x:v>
      </x:c>
      <x:c r="X506" s="24">
        <x:f t="shared" si="129"/>
        <x:v>1</x:v>
      </x:c>
      <x:c r="AC506" s="24" t="str">
        <x:f t="shared" si="119"/>
        <x:v>Ehsan</x:v>
      </x:c>
      <x:c r="AD506" s="24" t="str">
        <x:f t="shared" si="126"/>
        <x:v>E</x:v>
      </x:c>
      <x:c r="AE506" s="24" t="str">
        <x:f t="shared" si="120"/>
        <x:v>Hassan</x:v>
      </x:c>
      <x:c r="AF506" s="24" cm="1">
        <x:f t="array" ref="AF506">SUM(--(" "=MID(AE506,_xlfn.SEQUENCE(1,LEN(AE506)),1)))+2</x:f>
        <x:v>2</x:v>
      </x:c>
      <x:c r="AG506" s="24" cm="1">
        <x:f t="array" ref="AG506">SUM(--($AG$9=MID(AC506,_xlfn.SEQUENCE(1,LEN(AC506)),1)))</x:f>
        <x:v>1</x:v>
      </x:c>
      <x:c r="AL506" s="24" t="b">
        <x:f t="shared" si="121"/>
        <x:v>0</x:v>
      </x:c>
      <x:c r="AM506" s="24" t="b">
        <x:f>_xlfn.XLOOKUP(G506,'Birthday Case Assumptions'!$I$6:$I$371,'Birthday Case Assumptions'!$J$6:$J$371)="Yes"</x:f>
        <x:v>0</x:v>
      </x:c>
      <x:c r="AN506" s="24" t="b">
        <x:f t="shared" si="127"/>
        <x:v>0</x:v>
      </x:c>
      <x:c r="AO506" s="24">
        <x:f t="shared" si="128"/>
        <x:v>0</x:v>
      </x:c>
    </x:row>
    <x:row r="507" spans="2:41" x14ac:dyDescent="0.35">
      <x:c r="B507" s="21">
        <x:v>38317</x:v>
      </x:c>
      <x:c r="C507" s="31">
        <x:f t="shared" si="115"/>
        <x:v>26</x:v>
      </x:c>
      <x:c r="D507" s="31">
        <x:f t="shared" si="116"/>
        <x:v>11</x:v>
      </x:c>
      <x:c r="E507" s="31">
        <x:f t="shared" si="117"/>
        <x:v>2004</x:v>
      </x:c>
      <x:c r="F507" s="31">
        <x:f t="shared" si="118"/>
        <x:v>6</x:v>
      </x:c>
      <x:c r="G507" s="21">
        <x:f t="shared" si="122"/>
        <x:v>45622</x:v>
      </x:c>
      <x:c r="H507" s="32">
        <x:f t="shared" si="123"/>
        <x:v>6975</x:v>
      </x:c>
      <x:c r="L507" s="25"/>
      <x:c r="S507" s="24" t="str">
        <x:v>Shady Said #13452181 1M</x:v>
      </x:c>
      <x:c r="T507" s="24" t="str" cm="1">
        <x:f t="array" ref="T507:U507">_xlfn.TEXTSPLIT(S507," #")</x:f>
        <x:v>Shady Said</x:v>
      </x:c>
      <x:c r="U507" s="24" t="str">
        <x:v>13452181 1M</x:v>
      </x:c>
      <x:c r="V507" s="24" t="str">
        <x:f t="shared" si="124"/>
        <x:v>1M</x:v>
      </x:c>
      <x:c r="W507" s="24">
        <x:f t="shared" si="125"/>
        <x:v>13452181</x:v>
      </x:c>
      <x:c r="X507" s="24">
        <x:f t="shared" si="129"/>
        <x:v>0</x:v>
      </x:c>
      <x:c r="AC507" s="24" t="str">
        <x:f t="shared" si="119"/>
        <x:v>Shady</x:v>
      </x:c>
      <x:c r="AD507" s="24" t="str">
        <x:f t="shared" si="126"/>
        <x:v>S</x:v>
      </x:c>
      <x:c r="AE507" s="24" t="str">
        <x:f t="shared" si="120"/>
        <x:v>Said</x:v>
      </x:c>
      <x:c r="AF507" s="24" cm="1">
        <x:f t="array" ref="AF507">SUM(--(" "=MID(AE507,_xlfn.SEQUENCE(1,LEN(AE507)),1)))+2</x:f>
        <x:v>2</x:v>
      </x:c>
      <x:c r="AG507" s="24" cm="1">
        <x:f t="array" ref="AG507">SUM(--($AG$9=MID(AC507,_xlfn.SEQUENCE(1,LEN(AC507)),1)))</x:f>
        <x:v>1</x:v>
      </x:c>
      <x:c r="AL507" s="24" t="b">
        <x:f t="shared" si="121"/>
        <x:v>0</x:v>
      </x:c>
      <x:c r="AM507" s="24" t="b">
        <x:f>_xlfn.XLOOKUP(G507,'Birthday Case Assumptions'!$I$6:$I$371,'Birthday Case Assumptions'!$J$6:$J$371)="Yes"</x:f>
        <x:v>1</x:v>
      </x:c>
      <x:c r="AN507" s="24" t="b">
        <x:f t="shared" si="127"/>
        <x:v>1</x:v>
      </x:c>
      <x:c r="AO507" s="24">
        <x:f t="shared" si="128"/>
        <x:v>0</x:v>
      </x:c>
    </x:row>
    <x:row r="508" spans="2:41" x14ac:dyDescent="0.35">
      <x:c r="B508" s="21">
        <x:v>38306</x:v>
      </x:c>
      <x:c r="C508" s="31">
        <x:f t="shared" si="115"/>
        <x:v>15</x:v>
      </x:c>
      <x:c r="D508" s="31">
        <x:f t="shared" si="116"/>
        <x:v>11</x:v>
      </x:c>
      <x:c r="E508" s="31">
        <x:f t="shared" si="117"/>
        <x:v>2004</x:v>
      </x:c>
      <x:c r="F508" s="31">
        <x:f t="shared" si="118"/>
        <x:v>2</x:v>
      </x:c>
      <x:c r="G508" s="21">
        <x:f t="shared" si="122"/>
        <x:v>45611</x:v>
      </x:c>
      <x:c r="H508" s="32">
        <x:f t="shared" si="123"/>
        <x:v>6986</x:v>
      </x:c>
      <x:c r="L508" s="25"/>
      <x:c r="S508" s="24" t="str">
        <x:v>Duan Bin #13452183 1R</x:v>
      </x:c>
      <x:c r="T508" s="24" t="str" cm="1">
        <x:f t="array" ref="T508:U508">_xlfn.TEXTSPLIT(S508," #")</x:f>
        <x:v>Duan Bin</x:v>
      </x:c>
      <x:c r="U508" s="24" t="str">
        <x:v>13452183 1R</x:v>
      </x:c>
      <x:c r="V508" s="24" t="str">
        <x:f t="shared" si="124"/>
        <x:v>1R</x:v>
      </x:c>
      <x:c r="W508" s="24">
        <x:f t="shared" si="125"/>
        <x:v>13452183</x:v>
      </x:c>
      <x:c r="X508" s="24">
        <x:f t="shared" si="129"/>
        <x:v>0</x:v>
      </x:c>
      <x:c r="AC508" s="24" t="str">
        <x:f t="shared" si="119"/>
        <x:v>Duan</x:v>
      </x:c>
      <x:c r="AD508" s="24" t="str">
        <x:f t="shared" si="126"/>
        <x:v>D</x:v>
      </x:c>
      <x:c r="AE508" s="24" t="str">
        <x:f t="shared" si="120"/>
        <x:v>Bin</x:v>
      </x:c>
      <x:c r="AF508" s="24" cm="1">
        <x:f t="array" ref="AF508">SUM(--(" "=MID(AE508,_xlfn.SEQUENCE(1,LEN(AE508)),1)))+2</x:f>
        <x:v>2</x:v>
      </x:c>
      <x:c r="AG508" s="24" cm="1">
        <x:f t="array" ref="AG508">SUM(--($AG$9=MID(AC508,_xlfn.SEQUENCE(1,LEN(AC508)),1)))</x:f>
        <x:v>1</x:v>
      </x:c>
      <x:c r="AL508" s="24" t="b">
        <x:f t="shared" si="121"/>
        <x:v>0</x:v>
      </x:c>
      <x:c r="AM508" s="24" t="b">
        <x:f>_xlfn.XLOOKUP(G508,'Birthday Case Assumptions'!$I$6:$I$371,'Birthday Case Assumptions'!$J$6:$J$371)="Yes"</x:f>
        <x:v>1</x:v>
      </x:c>
      <x:c r="AN508" s="24" t="b">
        <x:f t="shared" si="127"/>
        <x:v>0</x:v>
      </x:c>
      <x:c r="AO508" s="24">
        <x:f t="shared" si="128"/>
        <x:v>0</x:v>
      </x:c>
    </x:row>
    <x:row r="509" spans="2:41" x14ac:dyDescent="0.35">
      <x:c r="B509" s="21">
        <x:v>37665</x:v>
      </x:c>
      <x:c r="C509" s="31">
        <x:f t="shared" si="115"/>
        <x:v>13</x:v>
      </x:c>
      <x:c r="D509" s="31">
        <x:f t="shared" si="116"/>
        <x:v>2</x:v>
      </x:c>
      <x:c r="E509" s="31">
        <x:f t="shared" si="117"/>
        <x:v>2003</x:v>
      </x:c>
      <x:c r="F509" s="31">
        <x:f t="shared" si="118"/>
        <x:v>5</x:v>
      </x:c>
      <x:c r="G509" s="21">
        <x:f t="shared" si="122"/>
        <x:v>45335</x:v>
      </x:c>
      <x:c r="H509" s="32">
        <x:f t="shared" si="123"/>
        <x:v>7627</x:v>
      </x:c>
      <x:c r="L509" s="25"/>
      <x:c r="S509" s="24" t="str">
        <x:v>Wang Xiaoying #13452186 4W</x:v>
      </x:c>
      <x:c r="T509" s="24" t="str" cm="1">
        <x:f t="array" ref="T509:U509">_xlfn.TEXTSPLIT(S509," #")</x:f>
        <x:v>Wang Xiaoying</x:v>
      </x:c>
      <x:c r="U509" s="24" t="str">
        <x:v>13452186 4W</x:v>
      </x:c>
      <x:c r="V509" s="24" t="str">
        <x:f t="shared" si="124"/>
        <x:v>4W</x:v>
      </x:c>
      <x:c r="W509" s="24">
        <x:f t="shared" si="125"/>
        <x:v>13452186</x:v>
      </x:c>
      <x:c r="X509" s="24">
        <x:f t="shared" si="129"/>
        <x:v>0</x:v>
      </x:c>
      <x:c r="AC509" s="24" t="str">
        <x:f t="shared" si="119"/>
        <x:v>Wang</x:v>
      </x:c>
      <x:c r="AD509" s="24" t="str">
        <x:f t="shared" si="126"/>
        <x:v>W</x:v>
      </x:c>
      <x:c r="AE509" s="24" t="str">
        <x:f t="shared" si="120"/>
        <x:v>Xiaoying</x:v>
      </x:c>
      <x:c r="AF509" s="24" cm="1">
        <x:f t="array" ref="AF509">SUM(--(" "=MID(AE509,_xlfn.SEQUENCE(1,LEN(AE509)),1)))+2</x:f>
        <x:v>2</x:v>
      </x:c>
      <x:c r="AG509" s="24" cm="1">
        <x:f t="array" ref="AG509">SUM(--($AG$9=MID(AC509,_xlfn.SEQUENCE(1,LEN(AC509)),1)))</x:f>
        <x:v>1</x:v>
      </x:c>
      <x:c r="AL509" s="24" t="b">
        <x:f t="shared" si="121"/>
        <x:v>0</x:v>
      </x:c>
      <x:c r="AM509" s="24" t="b">
        <x:f>_xlfn.XLOOKUP(G509,'Birthday Case Assumptions'!$I$6:$I$371,'Birthday Case Assumptions'!$J$6:$J$371)="Yes"</x:f>
        <x:v>1</x:v>
      </x:c>
      <x:c r="AN509" s="24" t="b">
        <x:f t="shared" si="127"/>
        <x:v>0</x:v>
      </x:c>
      <x:c r="AO509" s="24">
        <x:f t="shared" si="128"/>
        <x:v>0</x:v>
      </x:c>
    </x:row>
    <x:row r="510" spans="2:41" x14ac:dyDescent="0.35">
      <x:c r="B510" s="21">
        <x:v>38343</x:v>
      </x:c>
      <x:c r="C510" s="31">
        <x:f t="shared" si="115"/>
        <x:v>22</x:v>
      </x:c>
      <x:c r="D510" s="31">
        <x:f t="shared" si="116"/>
        <x:v>12</x:v>
      </x:c>
      <x:c r="E510" s="31">
        <x:f t="shared" si="117"/>
        <x:v>2004</x:v>
      </x:c>
      <x:c r="F510" s="31">
        <x:f t="shared" si="118"/>
        <x:v>4</x:v>
      </x:c>
      <x:c r="G510" s="21">
        <x:f t="shared" si="122"/>
        <x:v>45648</x:v>
      </x:c>
      <x:c r="H510" s="32">
        <x:f t="shared" si="123"/>
        <x:v>6949</x:v>
      </x:c>
      <x:c r="L510" s="25"/>
      <x:c r="S510" s="24" t="str">
        <x:v>Peng Qing #13452189 1W</x:v>
      </x:c>
      <x:c r="T510" s="24" t="str" cm="1">
        <x:f t="array" ref="T510:U510">_xlfn.TEXTSPLIT(S510," #")</x:f>
        <x:v>Peng Qing</x:v>
      </x:c>
      <x:c r="U510" s="24" t="str">
        <x:v>13452189 1W</x:v>
      </x:c>
      <x:c r="V510" s="24" t="str">
        <x:f t="shared" si="124"/>
        <x:v>1W</x:v>
      </x:c>
      <x:c r="W510" s="24">
        <x:f t="shared" si="125"/>
        <x:v>13452189</x:v>
      </x:c>
      <x:c r="X510" s="24">
        <x:f t="shared" si="129"/>
        <x:v>0</x:v>
      </x:c>
      <x:c r="AC510" s="24" t="str">
        <x:f t="shared" si="119"/>
        <x:v>Peng</x:v>
      </x:c>
      <x:c r="AD510" s="24" t="str">
        <x:f t="shared" si="126"/>
        <x:v>P</x:v>
      </x:c>
      <x:c r="AE510" s="24" t="str">
        <x:f t="shared" si="120"/>
        <x:v>Qing</x:v>
      </x:c>
      <x:c r="AF510" s="24" cm="1">
        <x:f t="array" ref="AF510">SUM(--(" "=MID(AE510,_xlfn.SEQUENCE(1,LEN(AE510)),1)))+2</x:f>
        <x:v>2</x:v>
      </x:c>
      <x:c r="AG510" s="24" cm="1">
        <x:f t="array" ref="AG510">SUM(--($AG$9=MID(AC510,_xlfn.SEQUENCE(1,LEN(AC510)),1)))</x:f>
        <x:v>0</x:v>
      </x:c>
      <x:c r="AL510" s="24" t="b">
        <x:f t="shared" si="121"/>
        <x:v>0</x:v>
      </x:c>
      <x:c r="AM510" s="24" t="b">
        <x:f>_xlfn.XLOOKUP(G510,'Birthday Case Assumptions'!$I$6:$I$371,'Birthday Case Assumptions'!$J$6:$J$371)="Yes"</x:f>
        <x:v>0</x:v>
      </x:c>
      <x:c r="AN510" s="24" t="b">
        <x:f t="shared" si="127"/>
        <x:v>0</x:v>
      </x:c>
      <x:c r="AO510" s="24">
        <x:f t="shared" si="128"/>
        <x:v>0</x:v>
      </x:c>
    </x:row>
    <x:row r="511" spans="2:41" x14ac:dyDescent="0.35">
      <x:c r="B511" s="21">
        <x:v>37712</x:v>
      </x:c>
      <x:c r="C511" s="31">
        <x:f t="shared" si="115"/>
        <x:v>1</x:v>
      </x:c>
      <x:c r="D511" s="31">
        <x:f t="shared" si="116"/>
        <x:v>4</x:v>
      </x:c>
      <x:c r="E511" s="31">
        <x:f t="shared" si="117"/>
        <x:v>2003</x:v>
      </x:c>
      <x:c r="F511" s="31">
        <x:f t="shared" si="118"/>
        <x:v>3</x:v>
      </x:c>
      <x:c r="G511" s="21">
        <x:f t="shared" si="122"/>
        <x:v>45383</x:v>
      </x:c>
      <x:c r="H511" s="32">
        <x:f t="shared" si="123"/>
        <x:v>7580</x:v>
      </x:c>
      <x:c r="L511" s="25"/>
      <x:c r="S511" s="24" t="str">
        <x:v>Amro Awad #13452192 4W</x:v>
      </x:c>
      <x:c r="T511" s="24" t="str" cm="1">
        <x:f t="array" ref="T511:U511">_xlfn.TEXTSPLIT(S511," #")</x:f>
        <x:v>Amro Awad</x:v>
      </x:c>
      <x:c r="U511" s="24" t="str">
        <x:v>13452192 4W</x:v>
      </x:c>
      <x:c r="V511" s="24" t="str">
        <x:f t="shared" si="124"/>
        <x:v>4W</x:v>
      </x:c>
      <x:c r="W511" s="24">
        <x:f t="shared" si="125"/>
        <x:v>13452192</x:v>
      </x:c>
      <x:c r="X511" s="24">
        <x:f t="shared" si="129"/>
        <x:v>0</x:v>
      </x:c>
      <x:c r="AC511" s="24" t="str">
        <x:f t="shared" si="119"/>
        <x:v>Amro</x:v>
      </x:c>
      <x:c r="AD511" s="24" t="str">
        <x:f t="shared" si="126"/>
        <x:v>A</x:v>
      </x:c>
      <x:c r="AE511" s="24" t="str">
        <x:f t="shared" si="120"/>
        <x:v>Awad</x:v>
      </x:c>
      <x:c r="AF511" s="24" cm="1">
        <x:f t="array" ref="AF511">SUM(--(" "=MID(AE511,_xlfn.SEQUENCE(1,LEN(AE511)),1)))+2</x:f>
        <x:v>2</x:v>
      </x:c>
      <x:c r="AG511" s="24" cm="1">
        <x:f t="array" ref="AG511">SUM(--($AG$9=MID(AC511,_xlfn.SEQUENCE(1,LEN(AC511)),1)))</x:f>
        <x:v>1</x:v>
      </x:c>
      <x:c r="AL511" s="24" t="b">
        <x:f t="shared" si="121"/>
        <x:v>1</x:v>
      </x:c>
      <x:c r="AM511" s="24" t="b">
        <x:f>_xlfn.XLOOKUP(G511,'Birthday Case Assumptions'!$I$6:$I$371,'Birthday Case Assumptions'!$J$6:$J$371)="Yes"</x:f>
        <x:v>1</x:v>
      </x:c>
      <x:c r="AN511" s="24" t="b">
        <x:f t="shared" si="127"/>
        <x:v>0</x:v>
      </x:c>
      <x:c r="AO511" s="24">
        <x:f t="shared" si="128"/>
        <x:v>0</x:v>
      </x:c>
    </x:row>
    <x:row r="512" spans="2:41" x14ac:dyDescent="0.35">
      <x:c r="B512" s="21">
        <x:v>37956</x:v>
      </x:c>
      <x:c r="C512" s="31">
        <x:f t="shared" si="115"/>
        <x:v>1</x:v>
      </x:c>
      <x:c r="D512" s="31">
        <x:f t="shared" si="116"/>
        <x:v>12</x:v>
      </x:c>
      <x:c r="E512" s="31">
        <x:f t="shared" si="117"/>
        <x:v>2003</x:v>
      </x:c>
      <x:c r="F512" s="31">
        <x:f t="shared" si="118"/>
        <x:v>2</x:v>
      </x:c>
      <x:c r="G512" s="21">
        <x:f t="shared" si="122"/>
        <x:v>45627</x:v>
      </x:c>
      <x:c r="H512" s="32">
        <x:f t="shared" si="123"/>
        <x:v>7336</x:v>
      </x:c>
      <x:c r="L512" s="25"/>
      <x:c r="S512" s="24" t="str">
        <x:v>Fawzi Shaik #13452195 1M</x:v>
      </x:c>
      <x:c r="T512" s="24" t="str" cm="1">
        <x:f t="array" ref="T512:U512">_xlfn.TEXTSPLIT(S512," #")</x:f>
        <x:v>Fawzi Shaik</x:v>
      </x:c>
      <x:c r="U512" s="24" t="str">
        <x:v>13452195 1M</x:v>
      </x:c>
      <x:c r="V512" s="24" t="str">
        <x:f t="shared" si="124"/>
        <x:v>1M</x:v>
      </x:c>
      <x:c r="W512" s="24">
        <x:f t="shared" si="125"/>
        <x:v>13452195</x:v>
      </x:c>
      <x:c r="X512" s="24">
        <x:f t="shared" si="129"/>
        <x:v>0</x:v>
      </x:c>
      <x:c r="AC512" s="24" t="str">
        <x:f t="shared" si="119"/>
        <x:v>Fawzi</x:v>
      </x:c>
      <x:c r="AD512" s="24" t="str">
        <x:f t="shared" si="126"/>
        <x:v>F</x:v>
      </x:c>
      <x:c r="AE512" s="24" t="str">
        <x:f t="shared" si="120"/>
        <x:v>Shaik</x:v>
      </x:c>
      <x:c r="AF512" s="24" cm="1">
        <x:f t="array" ref="AF512">SUM(--(" "=MID(AE512,_xlfn.SEQUENCE(1,LEN(AE512)),1)))+2</x:f>
        <x:v>2</x:v>
      </x:c>
      <x:c r="AG512" s="24" cm="1">
        <x:f t="array" ref="AG512">SUM(--($AG$9=MID(AC512,_xlfn.SEQUENCE(1,LEN(AC512)),1)))</x:f>
        <x:v>1</x:v>
      </x:c>
      <x:c r="AL512" s="24" t="b">
        <x:f t="shared" si="121"/>
        <x:v>0</x:v>
      </x:c>
      <x:c r="AM512" s="24" t="b">
        <x:f>_xlfn.XLOOKUP(G512,'Birthday Case Assumptions'!$I$6:$I$371,'Birthday Case Assumptions'!$J$6:$J$371)="Yes"</x:f>
        <x:v>0</x:v>
      </x:c>
      <x:c r="AN512" s="24" t="b">
        <x:f t="shared" si="127"/>
        <x:v>1</x:v>
      </x:c>
      <x:c r="AO512" s="24">
        <x:f t="shared" si="128"/>
        <x:v>0</x:v>
      </x:c>
    </x:row>
    <x:row r="513" spans="2:41" x14ac:dyDescent="0.35">
      <x:c r="B513" s="21">
        <x:v>37917</x:v>
      </x:c>
      <x:c r="C513" s="31">
        <x:f t="shared" si="115"/>
        <x:v>23</x:v>
      </x:c>
      <x:c r="D513" s="31">
        <x:f t="shared" si="116"/>
        <x:v>10</x:v>
      </x:c>
      <x:c r="E513" s="31">
        <x:f t="shared" si="117"/>
        <x:v>2003</x:v>
      </x:c>
      <x:c r="F513" s="31">
        <x:f t="shared" si="118"/>
        <x:v>5</x:v>
      </x:c>
      <x:c r="G513" s="21">
        <x:f t="shared" si="122"/>
        <x:v>45588</x:v>
      </x:c>
      <x:c r="H513" s="32">
        <x:f t="shared" si="123"/>
        <x:v>7375</x:v>
      </x:c>
      <x:c r="L513" s="25"/>
      <x:c r="S513" s="24" t="str">
        <x:v>Ahmad Shaheen #13452198 1R</x:v>
      </x:c>
      <x:c r="T513" s="24" t="str" cm="1">
        <x:f t="array" ref="T513:U513">_xlfn.TEXTSPLIT(S513," #")</x:f>
        <x:v>Ahmad Shaheen</x:v>
      </x:c>
      <x:c r="U513" s="24" t="str">
        <x:v>13452198 1R</x:v>
      </x:c>
      <x:c r="V513" s="24" t="str">
        <x:f t="shared" si="124"/>
        <x:v>1R</x:v>
      </x:c>
      <x:c r="W513" s="24">
        <x:f t="shared" si="125"/>
        <x:v>13452198</x:v>
      </x:c>
      <x:c r="X513" s="24">
        <x:f t="shared" si="129"/>
        <x:v>0</x:v>
      </x:c>
      <x:c r="AC513" s="24" t="str">
        <x:f t="shared" si="119"/>
        <x:v>Ahmad</x:v>
      </x:c>
      <x:c r="AD513" s="24" t="str">
        <x:f t="shared" si="126"/>
        <x:v>A</x:v>
      </x:c>
      <x:c r="AE513" s="24" t="str">
        <x:f t="shared" si="120"/>
        <x:v>Shaheen</x:v>
      </x:c>
      <x:c r="AF513" s="24" cm="1">
        <x:f t="array" ref="AF513">SUM(--(" "=MID(AE513,_xlfn.SEQUENCE(1,LEN(AE513)),1)))+2</x:f>
        <x:v>2</x:v>
      </x:c>
      <x:c r="AG513" s="24" cm="1">
        <x:f t="array" ref="AG513">SUM(--($AG$9=MID(AC513,_xlfn.SEQUENCE(1,LEN(AC513)),1)))</x:f>
        <x:v>2</x:v>
      </x:c>
      <x:c r="AL513" s="24" t="b">
        <x:f t="shared" si="121"/>
        <x:v>0</x:v>
      </x:c>
      <x:c r="AM513" s="24" t="b">
        <x:f>_xlfn.XLOOKUP(G513,'Birthday Case Assumptions'!$I$6:$I$371,'Birthday Case Assumptions'!$J$6:$J$371)="Yes"</x:f>
        <x:v>1</x:v>
      </x:c>
      <x:c r="AN513" s="24" t="b">
        <x:f t="shared" si="127"/>
        <x:v>0</x:v>
      </x:c>
      <x:c r="AO513" s="24">
        <x:f t="shared" si="128"/>
        <x:v>0</x:v>
      </x:c>
    </x:row>
    <x:row r="514" spans="2:41" x14ac:dyDescent="0.35">
      <x:c r="B514" s="21">
        <x:v>37205</x:v>
      </x:c>
      <x:c r="C514" s="31">
        <x:f t="shared" si="115"/>
        <x:v>10</x:v>
      </x:c>
      <x:c r="D514" s="31">
        <x:f t="shared" si="116"/>
        <x:v>11</x:v>
      </x:c>
      <x:c r="E514" s="31">
        <x:f t="shared" si="117"/>
        <x:v>2001</x:v>
      </x:c>
      <x:c r="F514" s="31">
        <x:f t="shared" si="118"/>
        <x:v>7</x:v>
      </x:c>
      <x:c r="G514" s="21">
        <x:f t="shared" si="122"/>
        <x:v>45606</x:v>
      </x:c>
      <x:c r="H514" s="32">
        <x:f t="shared" si="123"/>
        <x:v>8087</x:v>
      </x:c>
      <x:c r="L514" s="25"/>
      <x:c r="S514" s="24" t="str">
        <x:v>Esam Mahmoud #13452201 1W</x:v>
      </x:c>
      <x:c r="T514" s="24" t="str" cm="1">
        <x:f t="array" ref="T514:U514">_xlfn.TEXTSPLIT(S514," #")</x:f>
        <x:v>Esam Mahmoud</x:v>
      </x:c>
      <x:c r="U514" s="24" t="str">
        <x:v>13452201 1W</x:v>
      </x:c>
      <x:c r="V514" s="24" t="str">
        <x:f t="shared" si="124"/>
        <x:v>1W</x:v>
      </x:c>
      <x:c r="W514" s="24">
        <x:f t="shared" si="125"/>
        <x:v>13452201</x:v>
      </x:c>
      <x:c r="X514" s="24">
        <x:f t="shared" si="129"/>
        <x:v>0</x:v>
      </x:c>
      <x:c r="AC514" s="24" t="str">
        <x:f t="shared" si="119"/>
        <x:v>Esam</x:v>
      </x:c>
      <x:c r="AD514" s="24" t="str">
        <x:f t="shared" si="126"/>
        <x:v>E</x:v>
      </x:c>
      <x:c r="AE514" s="24" t="str">
        <x:f t="shared" si="120"/>
        <x:v>Mahmoud</x:v>
      </x:c>
      <x:c r="AF514" s="24" cm="1">
        <x:f t="array" ref="AF514">SUM(--(" "=MID(AE514,_xlfn.SEQUENCE(1,LEN(AE514)),1)))+2</x:f>
        <x:v>2</x:v>
      </x:c>
      <x:c r="AG514" s="24" cm="1">
        <x:f t="array" ref="AG514">SUM(--($AG$9=MID(AC514,_xlfn.SEQUENCE(1,LEN(AC514)),1)))</x:f>
        <x:v>1</x:v>
      </x:c>
      <x:c r="AL514" s="24" t="b">
        <x:f t="shared" si="121"/>
        <x:v>0</x:v>
      </x:c>
      <x:c r="AM514" s="24" t="b">
        <x:f>_xlfn.XLOOKUP(G514,'Birthday Case Assumptions'!$I$6:$I$371,'Birthday Case Assumptions'!$J$6:$J$371)="Yes"</x:f>
        <x:v>0</x:v>
      </x:c>
      <x:c r="AN514" s="24" t="b">
        <x:f t="shared" si="127"/>
        <x:v>0</x:v>
      </x:c>
      <x:c r="AO514" s="24">
        <x:f t="shared" si="128"/>
        <x:v>0</x:v>
      </x:c>
    </x:row>
    <x:row r="515" spans="2:41" x14ac:dyDescent="0.35">
      <x:c r="B515" s="21">
        <x:v>39115</x:v>
      </x:c>
      <x:c r="C515" s="31">
        <x:f t="shared" si="115"/>
        <x:v>2</x:v>
      </x:c>
      <x:c r="D515" s="31">
        <x:f t="shared" si="116"/>
        <x:v>2</x:v>
      </x:c>
      <x:c r="E515" s="31">
        <x:f t="shared" si="117"/>
        <x:v>2007</x:v>
      </x:c>
      <x:c r="F515" s="31">
        <x:f t="shared" si="118"/>
        <x:v>6</x:v>
      </x:c>
      <x:c r="G515" s="21">
        <x:f t="shared" si="122"/>
        <x:v>45324</x:v>
      </x:c>
      <x:c r="H515" s="32">
        <x:f t="shared" si="123"/>
        <x:v>6177</x:v>
      </x:c>
      <x:c r="L515" s="25"/>
      <x:c r="S515" s="24" t="str">
        <x:v>Doris Flores #13452203 2W</x:v>
      </x:c>
      <x:c r="T515" s="24" t="str" cm="1">
        <x:f t="array" ref="T515:U515">_xlfn.TEXTSPLIT(S515," #")</x:f>
        <x:v>Doris Flores</x:v>
      </x:c>
      <x:c r="U515" s="24" t="str">
        <x:v>13452203 2W</x:v>
      </x:c>
      <x:c r="V515" s="24" t="str">
        <x:f t="shared" si="124"/>
        <x:v>2W</x:v>
      </x:c>
      <x:c r="W515" s="24">
        <x:f t="shared" si="125"/>
        <x:v>13452203</x:v>
      </x:c>
      <x:c r="X515" s="24">
        <x:f t="shared" si="129"/>
        <x:v>0</x:v>
      </x:c>
      <x:c r="AC515" s="24" t="str">
        <x:f t="shared" si="119"/>
        <x:v>Doris</x:v>
      </x:c>
      <x:c r="AD515" s="24" t="str">
        <x:f t="shared" si="126"/>
        <x:v>D</x:v>
      </x:c>
      <x:c r="AE515" s="24" t="str">
        <x:f t="shared" si="120"/>
        <x:v>Flores</x:v>
      </x:c>
      <x:c r="AF515" s="24" cm="1">
        <x:f t="array" ref="AF515">SUM(--(" "=MID(AE515,_xlfn.SEQUENCE(1,LEN(AE515)),1)))+2</x:f>
        <x:v>2</x:v>
      </x:c>
      <x:c r="AG515" s="24" cm="1">
        <x:f t="array" ref="AG515">SUM(--($AG$9=MID(AC515,_xlfn.SEQUENCE(1,LEN(AC515)),1)))</x:f>
        <x:v>0</x:v>
      </x:c>
      <x:c r="AL515" s="24" t="b">
        <x:f t="shared" si="121"/>
        <x:v>0</x:v>
      </x:c>
      <x:c r="AM515" s="24" t="b">
        <x:f>_xlfn.XLOOKUP(G515,'Birthday Case Assumptions'!$I$6:$I$371,'Birthday Case Assumptions'!$J$6:$J$371)="Yes"</x:f>
        <x:v>1</x:v>
      </x:c>
      <x:c r="AN515" s="24" t="b">
        <x:f t="shared" si="127"/>
        <x:v>0</x:v>
      </x:c>
      <x:c r="AO515" s="24">
        <x:f t="shared" si="128"/>
        <x:v>0</x:v>
      </x:c>
    </x:row>
    <x:row r="516" spans="2:41" x14ac:dyDescent="0.35">
      <x:c r="B516" s="21">
        <x:v>37676</x:v>
      </x:c>
      <x:c r="C516" s="31">
        <x:f t="shared" si="115"/>
        <x:v>24</x:v>
      </x:c>
      <x:c r="D516" s="31">
        <x:f t="shared" si="116"/>
        <x:v>2</x:v>
      </x:c>
      <x:c r="E516" s="31">
        <x:f t="shared" si="117"/>
        <x:v>2003</x:v>
      </x:c>
      <x:c r="F516" s="31">
        <x:f t="shared" si="118"/>
        <x:v>2</x:v>
      </x:c>
      <x:c r="G516" s="21">
        <x:f t="shared" si="122"/>
        <x:v>45346</x:v>
      </x:c>
      <x:c r="H516" s="32">
        <x:f t="shared" si="123"/>
        <x:v>7616</x:v>
      </x:c>
      <x:c r="L516" s="25"/>
      <x:c r="S516" s="24" t="str">
        <x:v>Tang Zhen #13452206 3W</x:v>
      </x:c>
      <x:c r="T516" s="24" t="str" cm="1">
        <x:f t="array" ref="T516:U516">_xlfn.TEXTSPLIT(S516," #")</x:f>
        <x:v>Tang Zhen</x:v>
      </x:c>
      <x:c r="U516" s="24" t="str">
        <x:v>13452206 3W</x:v>
      </x:c>
      <x:c r="V516" s="24" t="str">
        <x:f t="shared" si="124"/>
        <x:v>3W</x:v>
      </x:c>
      <x:c r="W516" s="24">
        <x:f t="shared" si="125"/>
        <x:v>13452206</x:v>
      </x:c>
      <x:c r="X516" s="24">
        <x:f t="shared" si="129"/>
        <x:v>0</x:v>
      </x:c>
      <x:c r="AC516" s="24" t="str">
        <x:f t="shared" si="119"/>
        <x:v>Tang</x:v>
      </x:c>
      <x:c r="AD516" s="24" t="str">
        <x:f t="shared" si="126"/>
        <x:v>T</x:v>
      </x:c>
      <x:c r="AE516" s="24" t="str">
        <x:f t="shared" si="120"/>
        <x:v>Zhen</x:v>
      </x:c>
      <x:c r="AF516" s="24" cm="1">
        <x:f t="array" ref="AF516">SUM(--(" "=MID(AE516,_xlfn.SEQUENCE(1,LEN(AE516)),1)))+2</x:f>
        <x:v>2</x:v>
      </x:c>
      <x:c r="AG516" s="24" cm="1">
        <x:f t="array" ref="AG516">SUM(--($AG$9=MID(AC516,_xlfn.SEQUENCE(1,LEN(AC516)),1)))</x:f>
        <x:v>1</x:v>
      </x:c>
      <x:c r="AL516" s="24" t="b">
        <x:f t="shared" si="121"/>
        <x:v>0</x:v>
      </x:c>
      <x:c r="AM516" s="24" t="b">
        <x:f>_xlfn.XLOOKUP(G516,'Birthday Case Assumptions'!$I$6:$I$371,'Birthday Case Assumptions'!$J$6:$J$371)="Yes"</x:f>
        <x:v>0</x:v>
      </x:c>
      <x:c r="AN516" s="24" t="b">
        <x:f t="shared" si="127"/>
        <x:v>0</x:v>
      </x:c>
      <x:c r="AO516" s="24">
        <x:f t="shared" si="128"/>
        <x:v>0</x:v>
      </x:c>
    </x:row>
    <x:row r="517" spans="2:41" x14ac:dyDescent="0.35">
      <x:c r="B517" s="21">
        <x:v>38346</x:v>
      </x:c>
      <x:c r="C517" s="31">
        <x:f t="shared" si="115"/>
        <x:v>25</x:v>
      </x:c>
      <x:c r="D517" s="31">
        <x:f t="shared" si="116"/>
        <x:v>12</x:v>
      </x:c>
      <x:c r="E517" s="31">
        <x:f t="shared" si="117"/>
        <x:v>2004</x:v>
      </x:c>
      <x:c r="F517" s="31">
        <x:f t="shared" si="118"/>
        <x:v>7</x:v>
      </x:c>
      <x:c r="G517" s="21">
        <x:f t="shared" si="122"/>
        <x:v>45651</x:v>
      </x:c>
      <x:c r="H517" s="32">
        <x:f t="shared" si="123"/>
        <x:v>6946</x:v>
      </x:c>
      <x:c r="L517" s="25"/>
      <x:c r="S517" s="24" t="str">
        <x:v>Jason Robinson #13452209 2W</x:v>
      </x:c>
      <x:c r="T517" s="24" t="str" cm="1">
        <x:f t="array" ref="T517:U517">_xlfn.TEXTSPLIT(S517," #")</x:f>
        <x:v>Jason Robinson</x:v>
      </x:c>
      <x:c r="U517" s="24" t="str">
        <x:v>13452209 2W</x:v>
      </x:c>
      <x:c r="V517" s="24" t="str">
        <x:f t="shared" si="124"/>
        <x:v>2W</x:v>
      </x:c>
      <x:c r="W517" s="24">
        <x:f t="shared" si="125"/>
        <x:v>13452209</x:v>
      </x:c>
      <x:c r="X517" s="24">
        <x:f t="shared" si="129"/>
        <x:v>0</x:v>
      </x:c>
      <x:c r="AC517" s="24" t="str">
        <x:f t="shared" si="119"/>
        <x:v>Jason</x:v>
      </x:c>
      <x:c r="AD517" s="24" t="str">
        <x:f t="shared" si="126"/>
        <x:v>J</x:v>
      </x:c>
      <x:c r="AE517" s="24" t="str">
        <x:f t="shared" si="120"/>
        <x:v>Robinson</x:v>
      </x:c>
      <x:c r="AF517" s="24" cm="1">
        <x:f t="array" ref="AF517">SUM(--(" "=MID(AE517,_xlfn.SEQUENCE(1,LEN(AE517)),1)))+2</x:f>
        <x:v>2</x:v>
      </x:c>
      <x:c r="AG517" s="24" cm="1">
        <x:f t="array" ref="AG517">SUM(--($AG$9=MID(AC517,_xlfn.SEQUENCE(1,LEN(AC517)),1)))</x:f>
        <x:v>1</x:v>
      </x:c>
      <x:c r="AL517" s="24" t="b">
        <x:f t="shared" si="121"/>
        <x:v>0</x:v>
      </x:c>
      <x:c r="AM517" s="24" t="b">
        <x:f>_xlfn.XLOOKUP(G517,'Birthday Case Assumptions'!$I$6:$I$371,'Birthday Case Assumptions'!$J$6:$J$371)="Yes"</x:f>
        <x:v>0</x:v>
      </x:c>
      <x:c r="AN517" s="24" t="b">
        <x:f t="shared" si="127"/>
        <x:v>0</x:v>
      </x:c>
      <x:c r="AO517" s="24">
        <x:f t="shared" si="128"/>
        <x:v>0</x:v>
      </x:c>
    </x:row>
    <x:row r="518" spans="2:41" x14ac:dyDescent="0.35">
      <x:c r="B518" s="21">
        <x:v>37321</x:v>
      </x:c>
      <x:c r="C518" s="31">
        <x:f t="shared" si="115"/>
        <x:v>6</x:v>
      </x:c>
      <x:c r="D518" s="31">
        <x:f t="shared" si="116"/>
        <x:v>3</x:v>
      </x:c>
      <x:c r="E518" s="31">
        <x:f t="shared" si="117"/>
        <x:v>2002</x:v>
      </x:c>
      <x:c r="F518" s="31">
        <x:f t="shared" si="118"/>
        <x:v>4</x:v>
      </x:c>
      <x:c r="G518" s="21">
        <x:f t="shared" si="122"/>
        <x:v>45357</x:v>
      </x:c>
      <x:c r="H518" s="32">
        <x:f t="shared" si="123"/>
        <x:v>7971</x:v>
      </x:c>
      <x:c r="L518" s="25"/>
      <x:c r="S518" s="24" t="str">
        <x:v>Roy Cox #13452212 1T</x:v>
      </x:c>
      <x:c r="T518" s="24" t="str" cm="1">
        <x:f t="array" ref="T518:U518">_xlfn.TEXTSPLIT(S518," #")</x:f>
        <x:v>Roy Cox</x:v>
      </x:c>
      <x:c r="U518" s="24" t="str">
        <x:v>13452212 1T</x:v>
      </x:c>
      <x:c r="V518" s="24" t="str">
        <x:f t="shared" si="124"/>
        <x:v>1T</x:v>
      </x:c>
      <x:c r="W518" s="24">
        <x:f t="shared" si="125"/>
        <x:v>13452212</x:v>
      </x:c>
      <x:c r="X518" s="24">
        <x:f t="shared" si="129"/>
        <x:v>0</x:v>
      </x:c>
      <x:c r="AC518" s="24" t="str">
        <x:f t="shared" si="119"/>
        <x:v>Roy</x:v>
      </x:c>
      <x:c r="AD518" s="24" t="str">
        <x:f t="shared" si="126"/>
        <x:v>R</x:v>
      </x:c>
      <x:c r="AE518" s="24" t="str">
        <x:f t="shared" si="120"/>
        <x:v>Cox</x:v>
      </x:c>
      <x:c r="AF518" s="24" cm="1">
        <x:f t="array" ref="AF518">SUM(--(" "=MID(AE518,_xlfn.SEQUENCE(1,LEN(AE518)),1)))+2</x:f>
        <x:v>2</x:v>
      </x:c>
      <x:c r="AG518" s="24" cm="1">
        <x:f t="array" ref="AG518">SUM(--($AG$9=MID(AC518,_xlfn.SEQUENCE(1,LEN(AC518)),1)))</x:f>
        <x:v>0</x:v>
      </x:c>
      <x:c r="AL518" s="24" t="b">
        <x:f t="shared" si="121"/>
        <x:v>0</x:v>
      </x:c>
      <x:c r="AM518" s="24" t="b">
        <x:f>_xlfn.XLOOKUP(G518,'Birthday Case Assumptions'!$I$6:$I$371,'Birthday Case Assumptions'!$J$6:$J$371)="Yes"</x:f>
        <x:v>1</x:v>
      </x:c>
      <x:c r="AN518" s="24" t="b">
        <x:f t="shared" si="127"/>
        <x:v>0</x:v>
      </x:c>
      <x:c r="AO518" s="24">
        <x:f t="shared" si="128"/>
        <x:v>0</x:v>
      </x:c>
    </x:row>
    <x:row r="519" spans="2:41" x14ac:dyDescent="0.35">
      <x:c r="B519" s="21">
        <x:v>38149</x:v>
      </x:c>
      <x:c r="C519" s="31">
        <x:f t="shared" si="115"/>
        <x:v>11</x:v>
      </x:c>
      <x:c r="D519" s="31">
        <x:f t="shared" si="116"/>
        <x:v>6</x:v>
      </x:c>
      <x:c r="E519" s="31">
        <x:f t="shared" si="117"/>
        <x:v>2004</x:v>
      </x:c>
      <x:c r="F519" s="31">
        <x:f t="shared" si="118"/>
        <x:v>6</x:v>
      </x:c>
      <x:c r="G519" s="21">
        <x:f t="shared" si="122"/>
        <x:v>45454</x:v>
      </x:c>
      <x:c r="H519" s="32">
        <x:f t="shared" si="123"/>
        <x:v>7143</x:v>
      </x:c>
      <x:c r="L519" s="25"/>
      <x:c r="S519" s="24" t="str">
        <x:v>Peter Wilson #13452213 1W</x:v>
      </x:c>
      <x:c r="T519" s="24" t="str" cm="1">
        <x:f t="array" ref="T519:U519">_xlfn.TEXTSPLIT(S519," #")</x:f>
        <x:v>Peter Wilson</x:v>
      </x:c>
      <x:c r="U519" s="24" t="str">
        <x:v>13452213 1W</x:v>
      </x:c>
      <x:c r="V519" s="24" t="str">
        <x:f t="shared" si="124"/>
        <x:v>1W</x:v>
      </x:c>
      <x:c r="W519" s="24">
        <x:f t="shared" si="125"/>
        <x:v>13452213</x:v>
      </x:c>
      <x:c r="X519" s="24">
        <x:f t="shared" si="129"/>
        <x:v>1</x:v>
      </x:c>
      <x:c r="AC519" s="24" t="str">
        <x:f t="shared" si="119"/>
        <x:v>Peter</x:v>
      </x:c>
      <x:c r="AD519" s="24" t="str">
        <x:f t="shared" si="126"/>
        <x:v>P</x:v>
      </x:c>
      <x:c r="AE519" s="24" t="str">
        <x:f t="shared" si="120"/>
        <x:v>Wilson</x:v>
      </x:c>
      <x:c r="AF519" s="24" cm="1">
        <x:f t="array" ref="AF519">SUM(--(" "=MID(AE519,_xlfn.SEQUENCE(1,LEN(AE519)),1)))+2</x:f>
        <x:v>2</x:v>
      </x:c>
      <x:c r="AG519" s="24" cm="1">
        <x:f t="array" ref="AG519">SUM(--($AG$9=MID(AC519,_xlfn.SEQUENCE(1,LEN(AC519)),1)))</x:f>
        <x:v>0</x:v>
      </x:c>
      <x:c r="AL519" s="24" t="b">
        <x:f t="shared" si="121"/>
        <x:v>0</x:v>
      </x:c>
      <x:c r="AM519" s="24" t="b">
        <x:f>_xlfn.XLOOKUP(G519,'Birthday Case Assumptions'!$I$6:$I$371,'Birthday Case Assumptions'!$J$6:$J$371)="Yes"</x:f>
        <x:v>0</x:v>
      </x:c>
      <x:c r="AN519" s="24" t="b">
        <x:f t="shared" si="127"/>
        <x:v>0</x:v>
      </x:c>
      <x:c r="AO519" s="24">
        <x:f t="shared" si="128"/>
        <x:v>0</x:v>
      </x:c>
    </x:row>
    <x:row r="520" spans="2:41" x14ac:dyDescent="0.35">
      <x:c r="B520" s="21">
        <x:v>37819</x:v>
      </x:c>
      <x:c r="C520" s="31">
        <x:f t="shared" si="115"/>
        <x:v>17</x:v>
      </x:c>
      <x:c r="D520" s="31">
        <x:f t="shared" si="116"/>
        <x:v>7</x:v>
      </x:c>
      <x:c r="E520" s="31">
        <x:f t="shared" si="117"/>
        <x:v>2003</x:v>
      </x:c>
      <x:c r="F520" s="31">
        <x:f t="shared" si="118"/>
        <x:v>5</x:v>
      </x:c>
      <x:c r="G520" s="21">
        <x:f t="shared" si="122"/>
        <x:v>45490</x:v>
      </x:c>
      <x:c r="H520" s="32">
        <x:f t="shared" si="123"/>
        <x:v>7473</x:v>
      </x:c>
      <x:c r="L520" s="25"/>
      <x:c r="S520" s="24" t="str">
        <x:v>Qiu Yuanyuan #13452216 2M</x:v>
      </x:c>
      <x:c r="T520" s="24" t="str" cm="1">
        <x:f t="array" ref="T520:U520">_xlfn.TEXTSPLIT(S520," #")</x:f>
        <x:v>Qiu Yuanyuan</x:v>
      </x:c>
      <x:c r="U520" s="24" t="str">
        <x:v>13452216 2M</x:v>
      </x:c>
      <x:c r="V520" s="24" t="str">
        <x:f t="shared" si="124"/>
        <x:v>2M</x:v>
      </x:c>
      <x:c r="W520" s="24">
        <x:f t="shared" si="125"/>
        <x:v>13452216</x:v>
      </x:c>
      <x:c r="X520" s="24">
        <x:f t="shared" si="129"/>
        <x:v>0</x:v>
      </x:c>
      <x:c r="AC520" s="24" t="str">
        <x:f t="shared" si="119"/>
        <x:v>Qiu</x:v>
      </x:c>
      <x:c r="AD520" s="24" t="str">
        <x:f t="shared" si="126"/>
        <x:v>Q</x:v>
      </x:c>
      <x:c r="AE520" s="24" t="str">
        <x:f t="shared" si="120"/>
        <x:v>Yuanyuan</x:v>
      </x:c>
      <x:c r="AF520" s="24" cm="1">
        <x:f t="array" ref="AF520">SUM(--(" "=MID(AE520,_xlfn.SEQUENCE(1,LEN(AE520)),1)))+2</x:f>
        <x:v>2</x:v>
      </x:c>
      <x:c r="AG520" s="24" cm="1">
        <x:f t="array" ref="AG520">SUM(--($AG$9=MID(AC520,_xlfn.SEQUENCE(1,LEN(AC520)),1)))</x:f>
        <x:v>0</x:v>
      </x:c>
      <x:c r="AL520" s="24" t="b">
        <x:f t="shared" si="121"/>
        <x:v>0</x:v>
      </x:c>
      <x:c r="AM520" s="24" t="b">
        <x:f>_xlfn.XLOOKUP(G520,'Birthday Case Assumptions'!$I$6:$I$371,'Birthday Case Assumptions'!$J$6:$J$371)="Yes"</x:f>
        <x:v>0</x:v>
      </x:c>
      <x:c r="AN520" s="24" t="b">
        <x:f t="shared" si="127"/>
        <x:v>0</x:v>
      </x:c>
      <x:c r="AO520" s="24">
        <x:f t="shared" si="128"/>
        <x:v>0</x:v>
      </x:c>
    </x:row>
    <x:row r="521" spans="2:41" x14ac:dyDescent="0.35">
      <x:c r="B521" s="21">
        <x:v>37110</x:v>
      </x:c>
      <x:c r="C521" s="31">
        <x:f t="shared" si="115"/>
        <x:v>7</x:v>
      </x:c>
      <x:c r="D521" s="31">
        <x:f t="shared" si="116"/>
        <x:v>8</x:v>
      </x:c>
      <x:c r="E521" s="31">
        <x:f t="shared" si="117"/>
        <x:v>2001</x:v>
      </x:c>
      <x:c r="F521" s="31">
        <x:f t="shared" si="118"/>
        <x:v>3</x:v>
      </x:c>
      <x:c r="G521" s="21">
        <x:f t="shared" si="122"/>
        <x:v>45511</x:v>
      </x:c>
      <x:c r="H521" s="32">
        <x:f t="shared" si="123"/>
        <x:v>8182</x:v>
      </x:c>
      <x:c r="L521" s="25"/>
      <x:c r="S521" s="24" t="str">
        <x:v>Taha Mansour #13452217 2T</x:v>
      </x:c>
      <x:c r="T521" s="24" t="str" cm="1">
        <x:f t="array" ref="T521:U521">_xlfn.TEXTSPLIT(S521," #")</x:f>
        <x:v>Taha Mansour</x:v>
      </x:c>
      <x:c r="U521" s="24" t="str">
        <x:v>13452217 2T</x:v>
      </x:c>
      <x:c r="V521" s="24" t="str">
        <x:f t="shared" si="124"/>
        <x:v>2T</x:v>
      </x:c>
      <x:c r="W521" s="24">
        <x:f t="shared" si="125"/>
        <x:v>13452217</x:v>
      </x:c>
      <x:c r="X521" s="24">
        <x:f t="shared" si="129"/>
        <x:v>1</x:v>
      </x:c>
      <x:c r="AC521" s="24" t="str">
        <x:f t="shared" si="119"/>
        <x:v>Taha</x:v>
      </x:c>
      <x:c r="AD521" s="24" t="str">
        <x:f t="shared" si="126"/>
        <x:v>T</x:v>
      </x:c>
      <x:c r="AE521" s="24" t="str">
        <x:f t="shared" si="120"/>
        <x:v>Mansour</x:v>
      </x:c>
      <x:c r="AF521" s="24" cm="1">
        <x:f t="array" ref="AF521">SUM(--(" "=MID(AE521,_xlfn.SEQUENCE(1,LEN(AE521)),1)))+2</x:f>
        <x:v>2</x:v>
      </x:c>
      <x:c r="AG521" s="24" cm="1">
        <x:f t="array" ref="AG521">SUM(--($AG$9=MID(AC521,_xlfn.SEQUENCE(1,LEN(AC521)),1)))</x:f>
        <x:v>2</x:v>
      </x:c>
      <x:c r="AL521" s="24" t="b">
        <x:f t="shared" si="121"/>
        <x:v>0</x:v>
      </x:c>
      <x:c r="AM521" s="24" t="b">
        <x:f>_xlfn.XLOOKUP(G521,'Birthday Case Assumptions'!$I$6:$I$371,'Birthday Case Assumptions'!$J$6:$J$371)="Yes"</x:f>
        <x:v>0</x:v>
      </x:c>
      <x:c r="AN521" s="24" t="b">
        <x:f t="shared" si="127"/>
        <x:v>0</x:v>
      </x:c>
      <x:c r="AO521" s="24">
        <x:f t="shared" si="128"/>
        <x:v>0</x:v>
      </x:c>
    </x:row>
    <x:row r="522" spans="2:41" x14ac:dyDescent="0.35">
      <x:c r="B522" s="21">
        <x:v>37402</x:v>
      </x:c>
      <x:c r="C522" s="31">
        <x:f t="shared" si="115"/>
        <x:v>26</x:v>
      </x:c>
      <x:c r="D522" s="31">
        <x:f t="shared" si="116"/>
        <x:v>5</x:v>
      </x:c>
      <x:c r="E522" s="31">
        <x:f t="shared" si="117"/>
        <x:v>2002</x:v>
      </x:c>
      <x:c r="F522" s="31">
        <x:f t="shared" si="118"/>
        <x:v>1</x:v>
      </x:c>
      <x:c r="G522" s="21">
        <x:f t="shared" si="122"/>
        <x:v>45438</x:v>
      </x:c>
      <x:c r="H522" s="32">
        <x:f t="shared" si="123"/>
        <x:v>7890</x:v>
      </x:c>
      <x:c r="L522" s="25"/>
      <x:c r="S522" s="24" t="str">
        <x:v>Qasim Suliman #13452220 1T</x:v>
      </x:c>
      <x:c r="T522" s="24" t="str" cm="1">
        <x:f t="array" ref="T522:U522">_xlfn.TEXTSPLIT(S522," #")</x:f>
        <x:v>Qasim Suliman</x:v>
      </x:c>
      <x:c r="U522" s="24" t="str">
        <x:v>13452220 1T</x:v>
      </x:c>
      <x:c r="V522" s="24" t="str">
        <x:f t="shared" si="124"/>
        <x:v>1T</x:v>
      </x:c>
      <x:c r="W522" s="24">
        <x:f t="shared" si="125"/>
        <x:v>13452220</x:v>
      </x:c>
      <x:c r="X522" s="24">
        <x:f t="shared" si="129"/>
        <x:v>0</x:v>
      </x:c>
      <x:c r="AC522" s="24" t="str">
        <x:f t="shared" si="119"/>
        <x:v>Qasim</x:v>
      </x:c>
      <x:c r="AD522" s="24" t="str">
        <x:f t="shared" si="126"/>
        <x:v>Q</x:v>
      </x:c>
      <x:c r="AE522" s="24" t="str">
        <x:f t="shared" si="120"/>
        <x:v>Suliman</x:v>
      </x:c>
      <x:c r="AF522" s="24" cm="1">
        <x:f t="array" ref="AF522">SUM(--(" "=MID(AE522,_xlfn.SEQUENCE(1,LEN(AE522)),1)))+2</x:f>
        <x:v>2</x:v>
      </x:c>
      <x:c r="AG522" s="24" cm="1">
        <x:f t="array" ref="AG522">SUM(--($AG$9=MID(AC522,_xlfn.SEQUENCE(1,LEN(AC522)),1)))</x:f>
        <x:v>1</x:v>
      </x:c>
      <x:c r="AL522" s="24" t="b">
        <x:f t="shared" si="121"/>
        <x:v>0</x:v>
      </x:c>
      <x:c r="AM522" s="24" t="b">
        <x:f>_xlfn.XLOOKUP(G522,'Birthday Case Assumptions'!$I$6:$I$371,'Birthday Case Assumptions'!$J$6:$J$371)="Yes"</x:f>
        <x:v>0</x:v>
      </x:c>
      <x:c r="AN522" s="24" t="b">
        <x:f t="shared" si="127"/>
        <x:v>0</x:v>
      </x:c>
      <x:c r="AO522" s="24">
        <x:f t="shared" si="128"/>
        <x:v>0</x:v>
      </x:c>
    </x:row>
    <x:row r="523" spans="2:41" x14ac:dyDescent="0.35">
      <x:c r="B523" s="21">
        <x:v>37133</x:v>
      </x:c>
      <x:c r="C523" s="31">
        <x:f t="shared" ref="C523:C586" si="130">DAY(B523)</x:f>
        <x:v>30</x:v>
      </x:c>
      <x:c r="D523" s="31">
        <x:f t="shared" ref="D523:D586" si="131">MONTH(B523)</x:f>
        <x:v>8</x:v>
      </x:c>
      <x:c r="E523" s="31">
        <x:f t="shared" ref="E523:E586" si="132">YEAR(B523)</x:f>
        <x:v>2001</x:v>
      </x:c>
      <x:c r="F523" s="31">
        <x:f t="shared" ref="F523:F586" si="133">WEEKDAY(B523)</x:f>
        <x:v>5</x:v>
      </x:c>
      <x:c r="G523" s="21">
        <x:f t="shared" si="122"/>
        <x:v>45534</x:v>
      </x:c>
      <x:c r="H523" s="32">
        <x:f t="shared" si="123"/>
        <x:v>8159</x:v>
      </x:c>
      <x:c r="L523" s="25"/>
      <x:c r="S523" s="24" t="str">
        <x:v>Amber Hall #13452223 3M</x:v>
      </x:c>
      <x:c r="T523" s="24" t="str" cm="1">
        <x:f t="array" ref="T523:U523">_xlfn.TEXTSPLIT(S523," #")</x:f>
        <x:v>Amber Hall</x:v>
      </x:c>
      <x:c r="U523" s="24" t="str">
        <x:v>13452223 3M</x:v>
      </x:c>
      <x:c r="V523" s="24" t="str">
        <x:f t="shared" si="124"/>
        <x:v>3M</x:v>
      </x:c>
      <x:c r="W523" s="24">
        <x:f t="shared" si="125"/>
        <x:v>13452223</x:v>
      </x:c>
      <x:c r="X523" s="24">
        <x:f t="shared" si="129"/>
        <x:v>0</x:v>
      </x:c>
      <x:c r="AC523" s="24" t="str">
        <x:f t="shared" ref="AC523:AC586" si="134">_xlfn.TEXTBEFORE(T523, " ")</x:f>
        <x:v>Amber</x:v>
      </x:c>
      <x:c r="AD523" s="24" t="str">
        <x:f t="shared" si="126"/>
        <x:v>A</x:v>
      </x:c>
      <x:c r="AE523" s="24" t="str">
        <x:f t="shared" ref="AE523:AE586" si="135">TRIM(SUBSTITUTE(T523,AC523,""))</x:f>
        <x:v>Hall</x:v>
      </x:c>
      <x:c r="AF523" s="24" cm="1">
        <x:f t="array" ref="AF523">SUM(--(" "=MID(AE523,_xlfn.SEQUENCE(1,LEN(AE523)),1)))+2</x:f>
        <x:v>2</x:v>
      </x:c>
      <x:c r="AG523" s="24" cm="1">
        <x:f t="array" ref="AG523">SUM(--($AG$9=MID(AC523,_xlfn.SEQUENCE(1,LEN(AC523)),1)))</x:f>
        <x:v>1</x:v>
      </x:c>
      <x:c r="AL523" s="24" t="b">
        <x:f t="shared" ref="AL523:AL586" si="136">WEEKDAY(G523)=_xlfn.XLOOKUP(RIGHT($AL$9,1),$AL$3:$AL$6,$AM$3:$AM$6)</x:f>
        <x:v>0</x:v>
      </x:c>
      <x:c r="AM523" s="24" t="b">
        <x:f>_xlfn.XLOOKUP(G523,'Birthday Case Assumptions'!$I$6:$I$371,'Birthday Case Assumptions'!$J$6:$J$371)="Yes"</x:f>
        <x:v>1</x:v>
      </x:c>
      <x:c r="AN523" s="24" t="b">
        <x:f t="shared" si="127"/>
        <x:v>0</x:v>
      </x:c>
      <x:c r="AO523" s="24">
        <x:f t="shared" si="128"/>
        <x:v>0</x:v>
      </x:c>
    </x:row>
    <x:row r="524" spans="2:41" x14ac:dyDescent="0.35">
      <x:c r="B524" s="21">
        <x:v>37696</x:v>
      </x:c>
      <x:c r="C524" s="31">
        <x:f t="shared" si="130"/>
        <x:v>16</x:v>
      </x:c>
      <x:c r="D524" s="31">
        <x:f t="shared" si="131"/>
        <x:v>3</x:v>
      </x:c>
      <x:c r="E524" s="31">
        <x:f t="shared" si="132"/>
        <x:v>2003</x:v>
      </x:c>
      <x:c r="F524" s="31">
        <x:f t="shared" si="133"/>
        <x:v>1</x:v>
      </x:c>
      <x:c r="G524" s="21">
        <x:f t="shared" ref="G524:G587" si="137">DATE(2024,D524,C524)</x:f>
        <x:v>45367</x:v>
      </x:c>
      <x:c r="H524" s="32">
        <x:f t="shared" ref="H524:H587" si="138">DATE(2024,1,1)-B524</x:f>
        <x:v>7596</x:v>
      </x:c>
      <x:c r="L524" s="25"/>
      <x:c r="S524" s="24" t="str">
        <x:v>Ren Xing #13452224 3W</x:v>
      </x:c>
      <x:c r="T524" s="24" t="str" cm="1">
        <x:f t="array" ref="T524:U524">_xlfn.TEXTSPLIT(S524," #")</x:f>
        <x:v>Ren Xing</x:v>
      </x:c>
      <x:c r="U524" s="24" t="str">
        <x:v>13452224 3W</x:v>
      </x:c>
      <x:c r="V524" s="24" t="str">
        <x:f t="shared" ref="V524:V587" si="139">RIGHT(U524,2)</x:f>
        <x:v>3W</x:v>
      </x:c>
      <x:c r="W524" s="24">
        <x:f t="shared" ref="W524:W587" si="140">VALUE(_xlfn.TEXTBEFORE(U524, " "))</x:f>
        <x:v>13452224</x:v>
      </x:c>
      <x:c r="X524" s="24">
        <x:f t="shared" si="129"/>
        <x:v>1</x:v>
      </x:c>
      <x:c r="AC524" s="24" t="str">
        <x:f t="shared" si="134"/>
        <x:v>Ren</x:v>
      </x:c>
      <x:c r="AD524" s="24" t="str">
        <x:f t="shared" ref="AD524:AD587" si="141">LEFT(AC524,1)</x:f>
        <x:v>R</x:v>
      </x:c>
      <x:c r="AE524" s="24" t="str">
        <x:f t="shared" si="135"/>
        <x:v>Xing</x:v>
      </x:c>
      <x:c r="AF524" s="24" cm="1">
        <x:f t="array" ref="AF524">SUM(--(" "=MID(AE524,_xlfn.SEQUENCE(1,LEN(AE524)),1)))+2</x:f>
        <x:v>2</x:v>
      </x:c>
      <x:c r="AG524" s="24" cm="1">
        <x:f t="array" ref="AG524">SUM(--($AG$9=MID(AC524,_xlfn.SEQUENCE(1,LEN(AC524)),1)))</x:f>
        <x:v>0</x:v>
      </x:c>
      <x:c r="AL524" s="24" t="b">
        <x:f t="shared" si="136"/>
        <x:v>0</x:v>
      </x:c>
      <x:c r="AM524" s="24" t="b">
        <x:f>_xlfn.XLOOKUP(G524,'Birthday Case Assumptions'!$I$6:$I$371,'Birthday Case Assumptions'!$J$6:$J$371)="Yes"</x:f>
        <x:v>0</x:v>
      </x:c>
      <x:c r="AN524" s="24" t="b">
        <x:f t="shared" ref="AN524:AN587" si="142">V524=$AL$9</x:f>
        <x:v>0</x:v>
      </x:c>
      <x:c r="AO524" s="24">
        <x:f t="shared" ref="AO524:AO587" si="143">--(AN524*AM524*AL524)</x:f>
        <x:v>0</x:v>
      </x:c>
    </x:row>
    <x:row r="525" spans="2:41" x14ac:dyDescent="0.35">
      <x:c r="B525" s="21">
        <x:v>37937</x:v>
      </x:c>
      <x:c r="C525" s="31">
        <x:f t="shared" si="130"/>
        <x:v>12</x:v>
      </x:c>
      <x:c r="D525" s="31">
        <x:f t="shared" si="131"/>
        <x:v>11</x:v>
      </x:c>
      <x:c r="E525" s="31">
        <x:f t="shared" si="132"/>
        <x:v>2003</x:v>
      </x:c>
      <x:c r="F525" s="31">
        <x:f t="shared" si="133"/>
        <x:v>4</x:v>
      </x:c>
      <x:c r="G525" s="21">
        <x:f t="shared" si="137"/>
        <x:v>45608</x:v>
      </x:c>
      <x:c r="H525" s="32">
        <x:f t="shared" si="138"/>
        <x:v>7355</x:v>
      </x:c>
      <x:c r="L525" s="25"/>
      <x:c r="S525" s="24" t="str">
        <x:v>Dai Ning #13452226 2M</x:v>
      </x:c>
      <x:c r="T525" s="24" t="str" cm="1">
        <x:f t="array" ref="T525:U525">_xlfn.TEXTSPLIT(S525," #")</x:f>
        <x:v>Dai Ning</x:v>
      </x:c>
      <x:c r="U525" s="24" t="str">
        <x:v>13452226 2M</x:v>
      </x:c>
      <x:c r="V525" s="24" t="str">
        <x:f t="shared" si="139"/>
        <x:v>2M</x:v>
      </x:c>
      <x:c r="W525" s="24">
        <x:f t="shared" si="140"/>
        <x:v>13452226</x:v>
      </x:c>
      <x:c r="X525" s="24">
        <x:f t="shared" ref="X525:X588" si="144">IF(W525=W524+1,X524+1,0)</x:f>
        <x:v>0</x:v>
      </x:c>
      <x:c r="AC525" s="24" t="str">
        <x:f t="shared" si="134"/>
        <x:v>Dai</x:v>
      </x:c>
      <x:c r="AD525" s="24" t="str">
        <x:f t="shared" si="141"/>
        <x:v>D</x:v>
      </x:c>
      <x:c r="AE525" s="24" t="str">
        <x:f t="shared" si="135"/>
        <x:v>Ning</x:v>
      </x:c>
      <x:c r="AF525" s="24" cm="1">
        <x:f t="array" ref="AF525">SUM(--(" "=MID(AE525,_xlfn.SEQUENCE(1,LEN(AE525)),1)))+2</x:f>
        <x:v>2</x:v>
      </x:c>
      <x:c r="AG525" s="24" cm="1">
        <x:f t="array" ref="AG525">SUM(--($AG$9=MID(AC525,_xlfn.SEQUENCE(1,LEN(AC525)),1)))</x:f>
        <x:v>1</x:v>
      </x:c>
      <x:c r="AL525" s="24" t="b">
        <x:f t="shared" si="136"/>
        <x:v>0</x:v>
      </x:c>
      <x:c r="AM525" s="24" t="b">
        <x:f>_xlfn.XLOOKUP(G525,'Birthday Case Assumptions'!$I$6:$I$371,'Birthday Case Assumptions'!$J$6:$J$371)="Yes"</x:f>
        <x:v>1</x:v>
      </x:c>
      <x:c r="AN525" s="24" t="b">
        <x:f t="shared" si="142"/>
        <x:v>0</x:v>
      </x:c>
      <x:c r="AO525" s="24">
        <x:f t="shared" si="143"/>
        <x:v>0</x:v>
      </x:c>
    </x:row>
    <x:row r="526" spans="2:41" x14ac:dyDescent="0.35">
      <x:c r="B526" s="21">
        <x:v>37879</x:v>
      </x:c>
      <x:c r="C526" s="31">
        <x:f t="shared" si="130"/>
        <x:v>15</x:v>
      </x:c>
      <x:c r="D526" s="31">
        <x:f t="shared" si="131"/>
        <x:v>9</x:v>
      </x:c>
      <x:c r="E526" s="31">
        <x:f t="shared" si="132"/>
        <x:v>2003</x:v>
      </x:c>
      <x:c r="F526" s="31">
        <x:f t="shared" si="133"/>
        <x:v>2</x:v>
      </x:c>
      <x:c r="G526" s="21">
        <x:f t="shared" si="137"/>
        <x:v>45550</x:v>
      </x:c>
      <x:c r="H526" s="32">
        <x:f t="shared" si="138"/>
        <x:v>7413</x:v>
      </x:c>
      <x:c r="L526" s="25"/>
      <x:c r="S526" s="24" t="str">
        <x:v>Mustafa Shah #13452228 4W</x:v>
      </x:c>
      <x:c r="T526" s="24" t="str" cm="1">
        <x:f t="array" ref="T526:U526">_xlfn.TEXTSPLIT(S526," #")</x:f>
        <x:v>Mustafa Shah</x:v>
      </x:c>
      <x:c r="U526" s="24" t="str">
        <x:v>13452228 4W</x:v>
      </x:c>
      <x:c r="V526" s="24" t="str">
        <x:f t="shared" si="139"/>
        <x:v>4W</x:v>
      </x:c>
      <x:c r="W526" s="24">
        <x:f t="shared" si="140"/>
        <x:v>13452228</x:v>
      </x:c>
      <x:c r="X526" s="24">
        <x:f t="shared" si="144"/>
        <x:v>0</x:v>
      </x:c>
      <x:c r="AC526" s="24" t="str">
        <x:f t="shared" si="134"/>
        <x:v>Mustafa</x:v>
      </x:c>
      <x:c r="AD526" s="24" t="str">
        <x:f t="shared" si="141"/>
        <x:v>M</x:v>
      </x:c>
      <x:c r="AE526" s="24" t="str">
        <x:f t="shared" si="135"/>
        <x:v>Shah</x:v>
      </x:c>
      <x:c r="AF526" s="24" cm="1">
        <x:f t="array" ref="AF526">SUM(--(" "=MID(AE526,_xlfn.SEQUENCE(1,LEN(AE526)),1)))+2</x:f>
        <x:v>2</x:v>
      </x:c>
      <x:c r="AG526" s="24" cm="1">
        <x:f t="array" ref="AG526">SUM(--($AG$9=MID(AC526,_xlfn.SEQUENCE(1,LEN(AC526)),1)))</x:f>
        <x:v>2</x:v>
      </x:c>
      <x:c r="AL526" s="24" t="b">
        <x:f t="shared" si="136"/>
        <x:v>0</x:v>
      </x:c>
      <x:c r="AM526" s="24" t="b">
        <x:f>_xlfn.XLOOKUP(G526,'Birthday Case Assumptions'!$I$6:$I$371,'Birthday Case Assumptions'!$J$6:$J$371)="Yes"</x:f>
        <x:v>0</x:v>
      </x:c>
      <x:c r="AN526" s="24" t="b">
        <x:f t="shared" si="142"/>
        <x:v>0</x:v>
      </x:c>
      <x:c r="AO526" s="24">
        <x:f t="shared" si="143"/>
        <x:v>0</x:v>
      </x:c>
    </x:row>
    <x:row r="527" spans="2:41" x14ac:dyDescent="0.35">
      <x:c r="B527" s="21">
        <x:v>37881</x:v>
      </x:c>
      <x:c r="C527" s="31">
        <x:f t="shared" si="130"/>
        <x:v>17</x:v>
      </x:c>
      <x:c r="D527" s="31">
        <x:f t="shared" si="131"/>
        <x:v>9</x:v>
      </x:c>
      <x:c r="E527" s="31">
        <x:f t="shared" si="132"/>
        <x:v>2003</x:v>
      </x:c>
      <x:c r="F527" s="31">
        <x:f t="shared" si="133"/>
        <x:v>4</x:v>
      </x:c>
      <x:c r="G527" s="21">
        <x:f t="shared" si="137"/>
        <x:v>45552</x:v>
      </x:c>
      <x:c r="H527" s="32">
        <x:f t="shared" si="138"/>
        <x:v>7411</x:v>
      </x:c>
      <x:c r="L527" s="25"/>
      <x:c r="S527" s="24" t="str">
        <x:v>Sahar Abou #13452230 1W</x:v>
      </x:c>
      <x:c r="T527" s="24" t="str" cm="1">
        <x:f t="array" ref="T527:U527">_xlfn.TEXTSPLIT(S527," #")</x:f>
        <x:v>Sahar Abou</x:v>
      </x:c>
      <x:c r="U527" s="24" t="str">
        <x:v>13452230 1W</x:v>
      </x:c>
      <x:c r="V527" s="24" t="str">
        <x:f t="shared" si="139"/>
        <x:v>1W</x:v>
      </x:c>
      <x:c r="W527" s="24">
        <x:f t="shared" si="140"/>
        <x:v>13452230</x:v>
      </x:c>
      <x:c r="X527" s="24">
        <x:f t="shared" si="144"/>
        <x:v>0</x:v>
      </x:c>
      <x:c r="AC527" s="24" t="str">
        <x:f t="shared" si="134"/>
        <x:v>Sahar</x:v>
      </x:c>
      <x:c r="AD527" s="24" t="str">
        <x:f t="shared" si="141"/>
        <x:v>S</x:v>
      </x:c>
      <x:c r="AE527" s="24" t="str">
        <x:f t="shared" si="135"/>
        <x:v>Abou</x:v>
      </x:c>
      <x:c r="AF527" s="24" cm="1">
        <x:f t="array" ref="AF527">SUM(--(" "=MID(AE527,_xlfn.SEQUENCE(1,LEN(AE527)),1)))+2</x:f>
        <x:v>2</x:v>
      </x:c>
      <x:c r="AG527" s="24" cm="1">
        <x:f t="array" ref="AG527">SUM(--($AG$9=MID(AC527,_xlfn.SEQUENCE(1,LEN(AC527)),1)))</x:f>
        <x:v>2</x:v>
      </x:c>
      <x:c r="AL527" s="24" t="b">
        <x:f t="shared" si="136"/>
        <x:v>0</x:v>
      </x:c>
      <x:c r="AM527" s="24" t="b">
        <x:f>_xlfn.XLOOKUP(G527,'Birthday Case Assumptions'!$I$6:$I$371,'Birthday Case Assumptions'!$J$6:$J$371)="Yes"</x:f>
        <x:v>1</x:v>
      </x:c>
      <x:c r="AN527" s="24" t="b">
        <x:f t="shared" si="142"/>
        <x:v>0</x:v>
      </x:c>
      <x:c r="AO527" s="24">
        <x:f t="shared" si="143"/>
        <x:v>0</x:v>
      </x:c>
    </x:row>
    <x:row r="528" spans="2:41" x14ac:dyDescent="0.35">
      <x:c r="B528" s="21">
        <x:v>37458</x:v>
      </x:c>
      <x:c r="C528" s="31">
        <x:f t="shared" si="130"/>
        <x:v>21</x:v>
      </x:c>
      <x:c r="D528" s="31">
        <x:f t="shared" si="131"/>
        <x:v>7</x:v>
      </x:c>
      <x:c r="E528" s="31">
        <x:f t="shared" si="132"/>
        <x:v>2002</x:v>
      </x:c>
      <x:c r="F528" s="31">
        <x:f t="shared" si="133"/>
        <x:v>1</x:v>
      </x:c>
      <x:c r="G528" s="21">
        <x:f t="shared" si="137"/>
        <x:v>45494</x:v>
      </x:c>
      <x:c r="H528" s="32">
        <x:f t="shared" si="138"/>
        <x:v>7834</x:v>
      </x:c>
      <x:c r="L528" s="25"/>
      <x:c r="S528" s="24" t="str">
        <x:v>Maryam Omar #13452231 1W</x:v>
      </x:c>
      <x:c r="T528" s="24" t="str" cm="1">
        <x:f t="array" ref="T528:U528">_xlfn.TEXTSPLIT(S528," #")</x:f>
        <x:v>Maryam Omar</x:v>
      </x:c>
      <x:c r="U528" s="24" t="str">
        <x:v>13452231 1W</x:v>
      </x:c>
      <x:c r="V528" s="24" t="str">
        <x:f t="shared" si="139"/>
        <x:v>1W</x:v>
      </x:c>
      <x:c r="W528" s="24">
        <x:f t="shared" si="140"/>
        <x:v>13452231</x:v>
      </x:c>
      <x:c r="X528" s="24">
        <x:f t="shared" si="144"/>
        <x:v>1</x:v>
      </x:c>
      <x:c r="AC528" s="24" t="str">
        <x:f t="shared" si="134"/>
        <x:v>Maryam</x:v>
      </x:c>
      <x:c r="AD528" s="24" t="str">
        <x:f t="shared" si="141"/>
        <x:v>M</x:v>
      </x:c>
      <x:c r="AE528" s="24" t="str">
        <x:f t="shared" si="135"/>
        <x:v>Omar</x:v>
      </x:c>
      <x:c r="AF528" s="24" cm="1">
        <x:f t="array" ref="AF528">SUM(--(" "=MID(AE528,_xlfn.SEQUENCE(1,LEN(AE528)),1)))+2</x:f>
        <x:v>2</x:v>
      </x:c>
      <x:c r="AG528" s="24" cm="1">
        <x:f t="array" ref="AG528">SUM(--($AG$9=MID(AC528,_xlfn.SEQUENCE(1,LEN(AC528)),1)))</x:f>
        <x:v>2</x:v>
      </x:c>
      <x:c r="AL528" s="24" t="b">
        <x:f t="shared" si="136"/>
        <x:v>0</x:v>
      </x:c>
      <x:c r="AM528" s="24" t="b">
        <x:f>_xlfn.XLOOKUP(G528,'Birthday Case Assumptions'!$I$6:$I$371,'Birthday Case Assumptions'!$J$6:$J$371)="Yes"</x:f>
        <x:v>0</x:v>
      </x:c>
      <x:c r="AN528" s="24" t="b">
        <x:f t="shared" si="142"/>
        <x:v>0</x:v>
      </x:c>
      <x:c r="AO528" s="24">
        <x:f t="shared" si="143"/>
        <x:v>0</x:v>
      </x:c>
    </x:row>
    <x:row r="529" spans="2:41" x14ac:dyDescent="0.35">
      <x:c r="B529" s="21">
        <x:v>37562</x:v>
      </x:c>
      <x:c r="C529" s="31">
        <x:f t="shared" si="130"/>
        <x:v>2</x:v>
      </x:c>
      <x:c r="D529" s="31">
        <x:f t="shared" si="131"/>
        <x:v>11</x:v>
      </x:c>
      <x:c r="E529" s="31">
        <x:f t="shared" si="132"/>
        <x:v>2002</x:v>
      </x:c>
      <x:c r="F529" s="31">
        <x:f t="shared" si="133"/>
        <x:v>7</x:v>
      </x:c>
      <x:c r="G529" s="21">
        <x:f t="shared" si="137"/>
        <x:v>45598</x:v>
      </x:c>
      <x:c r="H529" s="32">
        <x:f t="shared" si="138"/>
        <x:v>7730</x:v>
      </x:c>
      <x:c r="L529" s="25"/>
      <x:c r="S529" s="24" t="str">
        <x:v>Akram Iqbal #13452232 2W</x:v>
      </x:c>
      <x:c r="T529" s="24" t="str" cm="1">
        <x:f t="array" ref="T529:U529">_xlfn.TEXTSPLIT(S529," #")</x:f>
        <x:v>Akram Iqbal</x:v>
      </x:c>
      <x:c r="U529" s="24" t="str">
        <x:v>13452232 2W</x:v>
      </x:c>
      <x:c r="V529" s="24" t="str">
        <x:f t="shared" si="139"/>
        <x:v>2W</x:v>
      </x:c>
      <x:c r="W529" s="24">
        <x:f t="shared" si="140"/>
        <x:v>13452232</x:v>
      </x:c>
      <x:c r="X529" s="24">
        <x:f t="shared" si="144"/>
        <x:v>2</x:v>
      </x:c>
      <x:c r="AC529" s="24" t="str">
        <x:f t="shared" si="134"/>
        <x:v>Akram</x:v>
      </x:c>
      <x:c r="AD529" s="24" t="str">
        <x:f t="shared" si="141"/>
        <x:v>A</x:v>
      </x:c>
      <x:c r="AE529" s="24" t="str">
        <x:f t="shared" si="135"/>
        <x:v>Iqbal</x:v>
      </x:c>
      <x:c r="AF529" s="24" cm="1">
        <x:f t="array" ref="AF529">SUM(--(" "=MID(AE529,_xlfn.SEQUENCE(1,LEN(AE529)),1)))+2</x:f>
        <x:v>2</x:v>
      </x:c>
      <x:c r="AG529" s="24" cm="1">
        <x:f t="array" ref="AG529">SUM(--($AG$9=MID(AC529,_xlfn.SEQUENCE(1,LEN(AC529)),1)))</x:f>
        <x:v>2</x:v>
      </x:c>
      <x:c r="AL529" s="24" t="b">
        <x:f t="shared" si="136"/>
        <x:v>0</x:v>
      </x:c>
      <x:c r="AM529" s="24" t="b">
        <x:f>_xlfn.XLOOKUP(G529,'Birthday Case Assumptions'!$I$6:$I$371,'Birthday Case Assumptions'!$J$6:$J$371)="Yes"</x:f>
        <x:v>0</x:v>
      </x:c>
      <x:c r="AN529" s="24" t="b">
        <x:f t="shared" si="142"/>
        <x:v>0</x:v>
      </x:c>
      <x:c r="AO529" s="24">
        <x:f t="shared" si="143"/>
        <x:v>0</x:v>
      </x:c>
    </x:row>
    <x:row r="530" spans="2:41" x14ac:dyDescent="0.35">
      <x:c r="B530" s="21">
        <x:v>37329</x:v>
      </x:c>
      <x:c r="C530" s="31">
        <x:f t="shared" si="130"/>
        <x:v>14</x:v>
      </x:c>
      <x:c r="D530" s="31">
        <x:f t="shared" si="131"/>
        <x:v>3</x:v>
      </x:c>
      <x:c r="E530" s="31">
        <x:f t="shared" si="132"/>
        <x:v>2002</x:v>
      </x:c>
      <x:c r="F530" s="31">
        <x:f t="shared" si="133"/>
        <x:v>5</x:v>
      </x:c>
      <x:c r="G530" s="21">
        <x:f t="shared" si="137"/>
        <x:v>45365</x:v>
      </x:c>
      <x:c r="H530" s="32">
        <x:f t="shared" si="138"/>
        <x:v>7963</x:v>
      </x:c>
      <x:c r="L530" s="25"/>
      <x:c r="S530" s="24" t="str">
        <x:v>Adeeb Gamal #13452234 3W</x:v>
      </x:c>
      <x:c r="T530" s="24" t="str" cm="1">
        <x:f t="array" ref="T530:U530">_xlfn.TEXTSPLIT(S530," #")</x:f>
        <x:v>Adeeb Gamal</x:v>
      </x:c>
      <x:c r="U530" s="24" t="str">
        <x:v>13452234 3W</x:v>
      </x:c>
      <x:c r="V530" s="24" t="str">
        <x:f t="shared" si="139"/>
        <x:v>3W</x:v>
      </x:c>
      <x:c r="W530" s="24">
        <x:f t="shared" si="140"/>
        <x:v>13452234</x:v>
      </x:c>
      <x:c r="X530" s="24">
        <x:f t="shared" si="144"/>
        <x:v>0</x:v>
      </x:c>
      <x:c r="AC530" s="24" t="str">
        <x:f t="shared" si="134"/>
        <x:v>Adeeb</x:v>
      </x:c>
      <x:c r="AD530" s="24" t="str">
        <x:f t="shared" si="141"/>
        <x:v>A</x:v>
      </x:c>
      <x:c r="AE530" s="24" t="str">
        <x:f t="shared" si="135"/>
        <x:v>Gamal</x:v>
      </x:c>
      <x:c r="AF530" s="24" cm="1">
        <x:f t="array" ref="AF530">SUM(--(" "=MID(AE530,_xlfn.SEQUENCE(1,LEN(AE530)),1)))+2</x:f>
        <x:v>2</x:v>
      </x:c>
      <x:c r="AG530" s="24" cm="1">
        <x:f t="array" ref="AG530">SUM(--($AG$9=MID(AC530,_xlfn.SEQUENCE(1,LEN(AC530)),1)))</x:f>
        <x:v>1</x:v>
      </x:c>
      <x:c r="AL530" s="24" t="b">
        <x:f t="shared" si="136"/>
        <x:v>0</x:v>
      </x:c>
      <x:c r="AM530" s="24" t="b">
        <x:f>_xlfn.XLOOKUP(G530,'Birthday Case Assumptions'!$I$6:$I$371,'Birthday Case Assumptions'!$J$6:$J$371)="Yes"</x:f>
        <x:v>0</x:v>
      </x:c>
      <x:c r="AN530" s="24" t="b">
        <x:f t="shared" si="142"/>
        <x:v>0</x:v>
      </x:c>
      <x:c r="AO530" s="24">
        <x:f t="shared" si="143"/>
        <x:v>0</x:v>
      </x:c>
    </x:row>
    <x:row r="531" spans="2:41" x14ac:dyDescent="0.35">
      <x:c r="B531" s="21">
        <x:v>37340</x:v>
      </x:c>
      <x:c r="C531" s="31">
        <x:f t="shared" si="130"/>
        <x:v>25</x:v>
      </x:c>
      <x:c r="D531" s="31">
        <x:f t="shared" si="131"/>
        <x:v>3</x:v>
      </x:c>
      <x:c r="E531" s="31">
        <x:f t="shared" si="132"/>
        <x:v>2002</x:v>
      </x:c>
      <x:c r="F531" s="31">
        <x:f t="shared" si="133"/>
        <x:v>2</x:v>
      </x:c>
      <x:c r="G531" s="21">
        <x:f t="shared" si="137"/>
        <x:v>45376</x:v>
      </x:c>
      <x:c r="H531" s="32">
        <x:f t="shared" si="138"/>
        <x:v>7952</x:v>
      </x:c>
      <x:c r="L531" s="25"/>
      <x:c r="S531" s="24" t="str">
        <x:v>Samar Alqahtani #13452237 1T</x:v>
      </x:c>
      <x:c r="T531" s="24" t="str" cm="1">
        <x:f t="array" ref="T531:U531">_xlfn.TEXTSPLIT(S531," #")</x:f>
        <x:v>Samar Alqahtani</x:v>
      </x:c>
      <x:c r="U531" s="24" t="str">
        <x:v>13452237 1T</x:v>
      </x:c>
      <x:c r="V531" s="24" t="str">
        <x:f t="shared" si="139"/>
        <x:v>1T</x:v>
      </x:c>
      <x:c r="W531" s="24">
        <x:f t="shared" si="140"/>
        <x:v>13452237</x:v>
      </x:c>
      <x:c r="X531" s="24">
        <x:f t="shared" si="144"/>
        <x:v>0</x:v>
      </x:c>
      <x:c r="AC531" s="24" t="str">
        <x:f t="shared" si="134"/>
        <x:v>Samar</x:v>
      </x:c>
      <x:c r="AD531" s="24" t="str">
        <x:f t="shared" si="141"/>
        <x:v>S</x:v>
      </x:c>
      <x:c r="AE531" s="24" t="str">
        <x:f t="shared" si="135"/>
        <x:v>Alqahtani</x:v>
      </x:c>
      <x:c r="AF531" s="24" cm="1">
        <x:f t="array" ref="AF531">SUM(--(" "=MID(AE531,_xlfn.SEQUENCE(1,LEN(AE531)),1)))+2</x:f>
        <x:v>2</x:v>
      </x:c>
      <x:c r="AG531" s="24" cm="1">
        <x:f t="array" ref="AG531">SUM(--($AG$9=MID(AC531,_xlfn.SEQUENCE(1,LEN(AC531)),1)))</x:f>
        <x:v>2</x:v>
      </x:c>
      <x:c r="AL531" s="24" t="b">
        <x:f t="shared" si="136"/>
        <x:v>1</x:v>
      </x:c>
      <x:c r="AM531" s="24" t="b">
        <x:f>_xlfn.XLOOKUP(G531,'Birthday Case Assumptions'!$I$6:$I$371,'Birthday Case Assumptions'!$J$6:$J$371)="Yes"</x:f>
        <x:v>1</x:v>
      </x:c>
      <x:c r="AN531" s="24" t="b">
        <x:f t="shared" si="142"/>
        <x:v>0</x:v>
      </x:c>
      <x:c r="AO531" s="24">
        <x:f t="shared" si="143"/>
        <x:v>0</x:v>
      </x:c>
    </x:row>
    <x:row r="532" spans="2:41" x14ac:dyDescent="0.35">
      <x:c r="B532" s="21">
        <x:v>38275</x:v>
      </x:c>
      <x:c r="C532" s="31">
        <x:f t="shared" si="130"/>
        <x:v>15</x:v>
      </x:c>
      <x:c r="D532" s="31">
        <x:f t="shared" si="131"/>
        <x:v>10</x:v>
      </x:c>
      <x:c r="E532" s="31">
        <x:f t="shared" si="132"/>
        <x:v>2004</x:v>
      </x:c>
      <x:c r="F532" s="31">
        <x:f t="shared" si="133"/>
        <x:v>6</x:v>
      </x:c>
      <x:c r="G532" s="21">
        <x:f t="shared" si="137"/>
        <x:v>45580</x:v>
      </x:c>
      <x:c r="H532" s="32">
        <x:f t="shared" si="138"/>
        <x:v>7017</x:v>
      </x:c>
      <x:c r="L532" s="25"/>
      <x:c r="S532" s="24" t="str">
        <x:v>Xing Zhihua #13452239 4W</x:v>
      </x:c>
      <x:c r="T532" s="24" t="str" cm="1">
        <x:f t="array" ref="T532:U532">_xlfn.TEXTSPLIT(S532," #")</x:f>
        <x:v>Xing Zhihua</x:v>
      </x:c>
      <x:c r="U532" s="24" t="str">
        <x:v>13452239 4W</x:v>
      </x:c>
      <x:c r="V532" s="24" t="str">
        <x:f t="shared" si="139"/>
        <x:v>4W</x:v>
      </x:c>
      <x:c r="W532" s="24">
        <x:f t="shared" si="140"/>
        <x:v>13452239</x:v>
      </x:c>
      <x:c r="X532" s="24">
        <x:f t="shared" si="144"/>
        <x:v>0</x:v>
      </x:c>
      <x:c r="AC532" s="24" t="str">
        <x:f t="shared" si="134"/>
        <x:v>Xing</x:v>
      </x:c>
      <x:c r="AD532" s="24" t="str">
        <x:f t="shared" si="141"/>
        <x:v>X</x:v>
      </x:c>
      <x:c r="AE532" s="24" t="str">
        <x:f t="shared" si="135"/>
        <x:v>Zhihua</x:v>
      </x:c>
      <x:c r="AF532" s="24" cm="1">
        <x:f t="array" ref="AF532">SUM(--(" "=MID(AE532,_xlfn.SEQUENCE(1,LEN(AE532)),1)))+2</x:f>
        <x:v>2</x:v>
      </x:c>
      <x:c r="AG532" s="24" cm="1">
        <x:f t="array" ref="AG532">SUM(--($AG$9=MID(AC532,_xlfn.SEQUENCE(1,LEN(AC532)),1)))</x:f>
        <x:v>0</x:v>
      </x:c>
      <x:c r="AL532" s="24" t="b">
        <x:f t="shared" si="136"/>
        <x:v>0</x:v>
      </x:c>
      <x:c r="AM532" s="24" t="b">
        <x:f>_xlfn.XLOOKUP(G532,'Birthday Case Assumptions'!$I$6:$I$371,'Birthday Case Assumptions'!$J$6:$J$371)="Yes"</x:f>
        <x:v>1</x:v>
      </x:c>
      <x:c r="AN532" s="24" t="b">
        <x:f t="shared" si="142"/>
        <x:v>0</x:v>
      </x:c>
      <x:c r="AO532" s="24">
        <x:f t="shared" si="143"/>
        <x:v>0</x:v>
      </x:c>
    </x:row>
    <x:row r="533" spans="2:41" x14ac:dyDescent="0.35">
      <x:c r="B533" s="21">
        <x:v>37126</x:v>
      </x:c>
      <x:c r="C533" s="31">
        <x:f t="shared" si="130"/>
        <x:v>23</x:v>
      </x:c>
      <x:c r="D533" s="31">
        <x:f t="shared" si="131"/>
        <x:v>8</x:v>
      </x:c>
      <x:c r="E533" s="31">
        <x:f t="shared" si="132"/>
        <x:v>2001</x:v>
      </x:c>
      <x:c r="F533" s="31">
        <x:f t="shared" si="133"/>
        <x:v>5</x:v>
      </x:c>
      <x:c r="G533" s="21">
        <x:f t="shared" si="137"/>
        <x:v>45527</x:v>
      </x:c>
      <x:c r="H533" s="32">
        <x:f t="shared" si="138"/>
        <x:v>8166</x:v>
      </x:c>
      <x:c r="L533" s="25"/>
      <x:c r="S533" s="24" t="str">
        <x:v>Megan Rebecca Bailey #13452241 1W</x:v>
      </x:c>
      <x:c r="T533" s="24" t="str" cm="1">
        <x:f t="array" ref="T533:U533">_xlfn.TEXTSPLIT(S533," #")</x:f>
        <x:v>Megan Rebecca Bailey</x:v>
      </x:c>
      <x:c r="U533" s="24" t="str">
        <x:v>13452241 1W</x:v>
      </x:c>
      <x:c r="V533" s="24" t="str">
        <x:f t="shared" si="139"/>
        <x:v>1W</x:v>
      </x:c>
      <x:c r="W533" s="24">
        <x:f t="shared" si="140"/>
        <x:v>13452241</x:v>
      </x:c>
      <x:c r="X533" s="24">
        <x:f t="shared" si="144"/>
        <x:v>0</x:v>
      </x:c>
      <x:c r="AC533" s="24" t="str">
        <x:f t="shared" si="134"/>
        <x:v>Megan</x:v>
      </x:c>
      <x:c r="AD533" s="24" t="str">
        <x:f t="shared" si="141"/>
        <x:v>M</x:v>
      </x:c>
      <x:c r="AE533" s="24" t="str">
        <x:f t="shared" si="135"/>
        <x:v>Rebecca Bailey</x:v>
      </x:c>
      <x:c r="AF533" s="24" cm="1">
        <x:f t="array" ref="AF533">SUM(--(" "=MID(AE533,_xlfn.SEQUENCE(1,LEN(AE533)),1)))+2</x:f>
        <x:v>3</x:v>
      </x:c>
      <x:c r="AG533" s="24" cm="1">
        <x:f t="array" ref="AG533">SUM(--($AG$9=MID(AC533,_xlfn.SEQUENCE(1,LEN(AC533)),1)))</x:f>
        <x:v>1</x:v>
      </x:c>
      <x:c r="AL533" s="24" t="b">
        <x:f t="shared" si="136"/>
        <x:v>0</x:v>
      </x:c>
      <x:c r="AM533" s="24" t="b">
        <x:f>_xlfn.XLOOKUP(G533,'Birthday Case Assumptions'!$I$6:$I$371,'Birthday Case Assumptions'!$J$6:$J$371)="Yes"</x:f>
        <x:v>1</x:v>
      </x:c>
      <x:c r="AN533" s="24" t="b">
        <x:f t="shared" si="142"/>
        <x:v>0</x:v>
      </x:c>
      <x:c r="AO533" s="24">
        <x:f t="shared" si="143"/>
        <x:v>0</x:v>
      </x:c>
    </x:row>
    <x:row r="534" spans="2:41" x14ac:dyDescent="0.35">
      <x:c r="B534" s="21">
        <x:v>37810</x:v>
      </x:c>
      <x:c r="C534" s="31">
        <x:f t="shared" si="130"/>
        <x:v>8</x:v>
      </x:c>
      <x:c r="D534" s="31">
        <x:f t="shared" si="131"/>
        <x:v>7</x:v>
      </x:c>
      <x:c r="E534" s="31">
        <x:f t="shared" si="132"/>
        <x:v>2003</x:v>
      </x:c>
      <x:c r="F534" s="31">
        <x:f t="shared" si="133"/>
        <x:v>3</x:v>
      </x:c>
      <x:c r="G534" s="21">
        <x:f t="shared" si="137"/>
        <x:v>45481</x:v>
      </x:c>
      <x:c r="H534" s="32">
        <x:f t="shared" si="138"/>
        <x:v>7482</x:v>
      </x:c>
      <x:c r="L534" s="25"/>
      <x:c r="S534" s="24" t="str">
        <x:v>Zhong Rong #13452243 3M</x:v>
      </x:c>
      <x:c r="T534" s="24" t="str" cm="1">
        <x:f t="array" ref="T534:U534">_xlfn.TEXTSPLIT(S534," #")</x:f>
        <x:v>Zhong Rong</x:v>
      </x:c>
      <x:c r="U534" s="24" t="str">
        <x:v>13452243 3M</x:v>
      </x:c>
      <x:c r="V534" s="24" t="str">
        <x:f t="shared" si="139"/>
        <x:v>3M</x:v>
      </x:c>
      <x:c r="W534" s="24">
        <x:f t="shared" si="140"/>
        <x:v>13452243</x:v>
      </x:c>
      <x:c r="X534" s="24">
        <x:f t="shared" si="144"/>
        <x:v>0</x:v>
      </x:c>
      <x:c r="AC534" s="24" t="str">
        <x:f t="shared" si="134"/>
        <x:v>Zhong</x:v>
      </x:c>
      <x:c r="AD534" s="24" t="str">
        <x:f t="shared" si="141"/>
        <x:v>Z</x:v>
      </x:c>
      <x:c r="AE534" s="24" t="str">
        <x:f t="shared" si="135"/>
        <x:v>Rong</x:v>
      </x:c>
      <x:c r="AF534" s="24" cm="1">
        <x:f t="array" ref="AF534">SUM(--(" "=MID(AE534,_xlfn.SEQUENCE(1,LEN(AE534)),1)))+2</x:f>
        <x:v>2</x:v>
      </x:c>
      <x:c r="AG534" s="24" cm="1">
        <x:f t="array" ref="AG534">SUM(--($AG$9=MID(AC534,_xlfn.SEQUENCE(1,LEN(AC534)),1)))</x:f>
        <x:v>0</x:v>
      </x:c>
      <x:c r="AL534" s="24" t="b">
        <x:f t="shared" si="136"/>
        <x:v>1</x:v>
      </x:c>
      <x:c r="AM534" s="24" t="b">
        <x:f>_xlfn.XLOOKUP(G534,'Birthday Case Assumptions'!$I$6:$I$371,'Birthday Case Assumptions'!$J$6:$J$371)="Yes"</x:f>
        <x:v>0</x:v>
      </x:c>
      <x:c r="AN534" s="24" t="b">
        <x:f t="shared" si="142"/>
        <x:v>0</x:v>
      </x:c>
      <x:c r="AO534" s="24">
        <x:f t="shared" si="143"/>
        <x:v>0</x:v>
      </x:c>
    </x:row>
    <x:row r="535" spans="2:41" x14ac:dyDescent="0.35">
      <x:c r="B535" s="21">
        <x:v>37591</x:v>
      </x:c>
      <x:c r="C535" s="31">
        <x:f t="shared" si="130"/>
        <x:v>1</x:v>
      </x:c>
      <x:c r="D535" s="31">
        <x:f t="shared" si="131"/>
        <x:v>12</x:v>
      </x:c>
      <x:c r="E535" s="31">
        <x:f t="shared" si="132"/>
        <x:v>2002</x:v>
      </x:c>
      <x:c r="F535" s="31">
        <x:f t="shared" si="133"/>
        <x:v>1</x:v>
      </x:c>
      <x:c r="G535" s="21">
        <x:f t="shared" si="137"/>
        <x:v>45627</x:v>
      </x:c>
      <x:c r="H535" s="32">
        <x:f t="shared" si="138"/>
        <x:v>7701</x:v>
      </x:c>
      <x:c r="L535" s="25"/>
      <x:c r="S535" s="24" t="str">
        <x:v>Juan Brenda Jerry Lopez #13452244 4W</x:v>
      </x:c>
      <x:c r="T535" s="24" t="str" cm="1">
        <x:f t="array" ref="T535:U535">_xlfn.TEXTSPLIT(S535," #")</x:f>
        <x:v>Juan Brenda Jerry Lopez</x:v>
      </x:c>
      <x:c r="U535" s="24" t="str">
        <x:v>13452244 4W</x:v>
      </x:c>
      <x:c r="V535" s="24" t="str">
        <x:f t="shared" si="139"/>
        <x:v>4W</x:v>
      </x:c>
      <x:c r="W535" s="24">
        <x:f t="shared" si="140"/>
        <x:v>13452244</x:v>
      </x:c>
      <x:c r="X535" s="24">
        <x:f t="shared" si="144"/>
        <x:v>1</x:v>
      </x:c>
      <x:c r="AC535" s="24" t="str">
        <x:f t="shared" si="134"/>
        <x:v>Juan</x:v>
      </x:c>
      <x:c r="AD535" s="24" t="str">
        <x:f t="shared" si="141"/>
        <x:v>J</x:v>
      </x:c>
      <x:c r="AE535" s="24" t="str">
        <x:f t="shared" si="135"/>
        <x:v>Brenda Jerry Lopez</x:v>
      </x:c>
      <x:c r="AF535" s="24" cm="1">
        <x:f t="array" ref="AF535">SUM(--(" "=MID(AE535,_xlfn.SEQUENCE(1,LEN(AE535)),1)))+2</x:f>
        <x:v>4</x:v>
      </x:c>
      <x:c r="AG535" s="24" cm="1">
        <x:f t="array" ref="AG535">SUM(--($AG$9=MID(AC535,_xlfn.SEQUENCE(1,LEN(AC535)),1)))</x:f>
        <x:v>1</x:v>
      </x:c>
      <x:c r="AL535" s="24" t="b">
        <x:f t="shared" si="136"/>
        <x:v>0</x:v>
      </x:c>
      <x:c r="AM535" s="24" t="b">
        <x:f>_xlfn.XLOOKUP(G535,'Birthday Case Assumptions'!$I$6:$I$371,'Birthday Case Assumptions'!$J$6:$J$371)="Yes"</x:f>
        <x:v>0</x:v>
      </x:c>
      <x:c r="AN535" s="24" t="b">
        <x:f t="shared" si="142"/>
        <x:v>0</x:v>
      </x:c>
      <x:c r="AO535" s="24">
        <x:f t="shared" si="143"/>
        <x:v>0</x:v>
      </x:c>
    </x:row>
    <x:row r="536" spans="2:41" x14ac:dyDescent="0.35">
      <x:c r="B536" s="21">
        <x:v>37876</x:v>
      </x:c>
      <x:c r="C536" s="31">
        <x:f t="shared" si="130"/>
        <x:v>12</x:v>
      </x:c>
      <x:c r="D536" s="31">
        <x:f t="shared" si="131"/>
        <x:v>9</x:v>
      </x:c>
      <x:c r="E536" s="31">
        <x:f t="shared" si="132"/>
        <x:v>2003</x:v>
      </x:c>
      <x:c r="F536" s="31">
        <x:f t="shared" si="133"/>
        <x:v>6</x:v>
      </x:c>
      <x:c r="G536" s="21">
        <x:f t="shared" si="137"/>
        <x:v>45547</x:v>
      </x:c>
      <x:c r="H536" s="32">
        <x:f t="shared" si="138"/>
        <x:v>7416</x:v>
      </x:c>
      <x:c r="L536" s="25"/>
      <x:c r="S536" s="24" t="str">
        <x:v>Vincent Thompson #13452246 3M</x:v>
      </x:c>
      <x:c r="T536" s="24" t="str" cm="1">
        <x:f t="array" ref="T536:U536">_xlfn.TEXTSPLIT(S536," #")</x:f>
        <x:v>Vincent Thompson</x:v>
      </x:c>
      <x:c r="U536" s="24" t="str">
        <x:v>13452246 3M</x:v>
      </x:c>
      <x:c r="V536" s="24" t="str">
        <x:f t="shared" si="139"/>
        <x:v>3M</x:v>
      </x:c>
      <x:c r="W536" s="24">
        <x:f t="shared" si="140"/>
        <x:v>13452246</x:v>
      </x:c>
      <x:c r="X536" s="24">
        <x:f t="shared" si="144"/>
        <x:v>0</x:v>
      </x:c>
      <x:c r="AC536" s="24" t="str">
        <x:f t="shared" si="134"/>
        <x:v>Vincent</x:v>
      </x:c>
      <x:c r="AD536" s="24" t="str">
        <x:f t="shared" si="141"/>
        <x:v>V</x:v>
      </x:c>
      <x:c r="AE536" s="24" t="str">
        <x:f t="shared" si="135"/>
        <x:v>Thompson</x:v>
      </x:c>
      <x:c r="AF536" s="24" cm="1">
        <x:f t="array" ref="AF536">SUM(--(" "=MID(AE536,_xlfn.SEQUENCE(1,LEN(AE536)),1)))+2</x:f>
        <x:v>2</x:v>
      </x:c>
      <x:c r="AG536" s="24" cm="1">
        <x:f t="array" ref="AG536">SUM(--($AG$9=MID(AC536,_xlfn.SEQUENCE(1,LEN(AC536)),1)))</x:f>
        <x:v>0</x:v>
      </x:c>
      <x:c r="AL536" s="24" t="b">
        <x:f t="shared" si="136"/>
        <x:v>0</x:v>
      </x:c>
      <x:c r="AM536" s="24" t="b">
        <x:f>_xlfn.XLOOKUP(G536,'Birthday Case Assumptions'!$I$6:$I$371,'Birthday Case Assumptions'!$J$6:$J$371)="Yes"</x:f>
        <x:v>1</x:v>
      </x:c>
      <x:c r="AN536" s="24" t="b">
        <x:f t="shared" si="142"/>
        <x:v>0</x:v>
      </x:c>
      <x:c r="AO536" s="24">
        <x:f t="shared" si="143"/>
        <x:v>0</x:v>
      </x:c>
    </x:row>
    <x:row r="537" spans="2:41" x14ac:dyDescent="0.35">
      <x:c r="B537" s="21">
        <x:v>37205</x:v>
      </x:c>
      <x:c r="C537" s="31">
        <x:f t="shared" si="130"/>
        <x:v>10</x:v>
      </x:c>
      <x:c r="D537" s="31">
        <x:f t="shared" si="131"/>
        <x:v>11</x:v>
      </x:c>
      <x:c r="E537" s="31">
        <x:f t="shared" si="132"/>
        <x:v>2001</x:v>
      </x:c>
      <x:c r="F537" s="31">
        <x:f t="shared" si="133"/>
        <x:v>7</x:v>
      </x:c>
      <x:c r="G537" s="21">
        <x:f t="shared" si="137"/>
        <x:v>45606</x:v>
      </x:c>
      <x:c r="H537" s="32">
        <x:f t="shared" si="138"/>
        <x:v>8087</x:v>
      </x:c>
      <x:c r="L537" s="25"/>
      <x:c r="S537" s="24" t="str">
        <x:v>Bruce Gutierrez #13452249 1W</x:v>
      </x:c>
      <x:c r="T537" s="24" t="str" cm="1">
        <x:f t="array" ref="T537:U537">_xlfn.TEXTSPLIT(S537," #")</x:f>
        <x:v>Bruce Gutierrez</x:v>
      </x:c>
      <x:c r="U537" s="24" t="str">
        <x:v>13452249 1W</x:v>
      </x:c>
      <x:c r="V537" s="24" t="str">
        <x:f t="shared" si="139"/>
        <x:v>1W</x:v>
      </x:c>
      <x:c r="W537" s="24">
        <x:f t="shared" si="140"/>
        <x:v>13452249</x:v>
      </x:c>
      <x:c r="X537" s="24">
        <x:f t="shared" si="144"/>
        <x:v>0</x:v>
      </x:c>
      <x:c r="AC537" s="24" t="str">
        <x:f t="shared" si="134"/>
        <x:v>Bruce</x:v>
      </x:c>
      <x:c r="AD537" s="24" t="str">
        <x:f t="shared" si="141"/>
        <x:v>B</x:v>
      </x:c>
      <x:c r="AE537" s="24" t="str">
        <x:f t="shared" si="135"/>
        <x:v>Gutierrez</x:v>
      </x:c>
      <x:c r="AF537" s="24" cm="1">
        <x:f t="array" ref="AF537">SUM(--(" "=MID(AE537,_xlfn.SEQUENCE(1,LEN(AE537)),1)))+2</x:f>
        <x:v>2</x:v>
      </x:c>
      <x:c r="AG537" s="24" cm="1">
        <x:f t="array" ref="AG537">SUM(--($AG$9=MID(AC537,_xlfn.SEQUENCE(1,LEN(AC537)),1)))</x:f>
        <x:v>0</x:v>
      </x:c>
      <x:c r="AL537" s="24" t="b">
        <x:f t="shared" si="136"/>
        <x:v>0</x:v>
      </x:c>
      <x:c r="AM537" s="24" t="b">
        <x:f>_xlfn.XLOOKUP(G537,'Birthday Case Assumptions'!$I$6:$I$371,'Birthday Case Assumptions'!$J$6:$J$371)="Yes"</x:f>
        <x:v>0</x:v>
      </x:c>
      <x:c r="AN537" s="24" t="b">
        <x:f t="shared" si="142"/>
        <x:v>0</x:v>
      </x:c>
      <x:c r="AO537" s="24">
        <x:f t="shared" si="143"/>
        <x:v>0</x:v>
      </x:c>
    </x:row>
    <x:row r="538" spans="2:41" x14ac:dyDescent="0.35">
      <x:c r="B538" s="21">
        <x:v>38036</x:v>
      </x:c>
      <x:c r="C538" s="31">
        <x:f t="shared" si="130"/>
        <x:v>19</x:v>
      </x:c>
      <x:c r="D538" s="31">
        <x:f t="shared" si="131"/>
        <x:v>2</x:v>
      </x:c>
      <x:c r="E538" s="31">
        <x:f t="shared" si="132"/>
        <x:v>2004</x:v>
      </x:c>
      <x:c r="F538" s="31">
        <x:f t="shared" si="133"/>
        <x:v>5</x:v>
      </x:c>
      <x:c r="G538" s="21">
        <x:f t="shared" si="137"/>
        <x:v>45341</x:v>
      </x:c>
      <x:c r="H538" s="32">
        <x:f t="shared" si="138"/>
        <x:v>7256</x:v>
      </x:c>
      <x:c r="L538" s="25"/>
      <x:c r="S538" s="24" t="str">
        <x:v>Ryan Bennet #13452250 2T</x:v>
      </x:c>
      <x:c r="T538" s="24" t="str" cm="1">
        <x:f t="array" ref="T538:U538">_xlfn.TEXTSPLIT(S538," #")</x:f>
        <x:v>Ryan Bennet</x:v>
      </x:c>
      <x:c r="U538" s="24" t="str">
        <x:v>13452250 2T</x:v>
      </x:c>
      <x:c r="V538" s="24" t="str">
        <x:f t="shared" si="139"/>
        <x:v>2T</x:v>
      </x:c>
      <x:c r="W538" s="24">
        <x:f t="shared" si="140"/>
        <x:v>13452250</x:v>
      </x:c>
      <x:c r="X538" s="24">
        <x:f t="shared" si="144"/>
        <x:v>1</x:v>
      </x:c>
      <x:c r="AC538" s="24" t="str">
        <x:f t="shared" si="134"/>
        <x:v>Ryan</x:v>
      </x:c>
      <x:c r="AD538" s="24" t="str">
        <x:f t="shared" si="141"/>
        <x:v>R</x:v>
      </x:c>
      <x:c r="AE538" s="24" t="str">
        <x:f t="shared" si="135"/>
        <x:v>Bennet</x:v>
      </x:c>
      <x:c r="AF538" s="24" cm="1">
        <x:f t="array" ref="AF538">SUM(--(" "=MID(AE538,_xlfn.SEQUENCE(1,LEN(AE538)),1)))+2</x:f>
        <x:v>2</x:v>
      </x:c>
      <x:c r="AG538" s="24" cm="1">
        <x:f t="array" ref="AG538">SUM(--($AG$9=MID(AC538,_xlfn.SEQUENCE(1,LEN(AC538)),1)))</x:f>
        <x:v>1</x:v>
      </x:c>
      <x:c r="AL538" s="24" t="b">
        <x:f t="shared" si="136"/>
        <x:v>1</x:v>
      </x:c>
      <x:c r="AM538" s="24" t="b">
        <x:f>_xlfn.XLOOKUP(G538,'Birthday Case Assumptions'!$I$6:$I$371,'Birthday Case Assumptions'!$J$6:$J$371)="Yes"</x:f>
        <x:v>0</x:v>
      </x:c>
      <x:c r="AN538" s="24" t="b">
        <x:f t="shared" si="142"/>
        <x:v>0</x:v>
      </x:c>
      <x:c r="AO538" s="24">
        <x:f t="shared" si="143"/>
        <x:v>0</x:v>
      </x:c>
    </x:row>
    <x:row r="539" spans="2:41" x14ac:dyDescent="0.35">
      <x:c r="B539" s="21">
        <x:v>37800</x:v>
      </x:c>
      <x:c r="C539" s="31">
        <x:f t="shared" si="130"/>
        <x:v>28</x:v>
      </x:c>
      <x:c r="D539" s="31">
        <x:f t="shared" si="131"/>
        <x:v>6</x:v>
      </x:c>
      <x:c r="E539" s="31">
        <x:f t="shared" si="132"/>
        <x:v>2003</x:v>
      </x:c>
      <x:c r="F539" s="31">
        <x:f t="shared" si="133"/>
        <x:v>7</x:v>
      </x:c>
      <x:c r="G539" s="21">
        <x:f t="shared" si="137"/>
        <x:v>45471</x:v>
      </x:c>
      <x:c r="H539" s="32">
        <x:f t="shared" si="138"/>
        <x:v>7492</x:v>
      </x:c>
      <x:c r="L539" s="25"/>
      <x:c r="S539" s="24" t="str">
        <x:v>Xu Dongmei #13452253 3M</x:v>
      </x:c>
      <x:c r="T539" s="24" t="str" cm="1">
        <x:f t="array" ref="T539:U539">_xlfn.TEXTSPLIT(S539," #")</x:f>
        <x:v>Xu Dongmei</x:v>
      </x:c>
      <x:c r="U539" s="24" t="str">
        <x:v>13452253 3M</x:v>
      </x:c>
      <x:c r="V539" s="24" t="str">
        <x:f t="shared" si="139"/>
        <x:v>3M</x:v>
      </x:c>
      <x:c r="W539" s="24">
        <x:f t="shared" si="140"/>
        <x:v>13452253</x:v>
      </x:c>
      <x:c r="X539" s="24">
        <x:f t="shared" si="144"/>
        <x:v>0</x:v>
      </x:c>
      <x:c r="AC539" s="24" t="str">
        <x:f t="shared" si="134"/>
        <x:v>Xu</x:v>
      </x:c>
      <x:c r="AD539" s="24" t="str">
        <x:f t="shared" si="141"/>
        <x:v>X</x:v>
      </x:c>
      <x:c r="AE539" s="24" t="str">
        <x:f t="shared" si="135"/>
        <x:v>Dongmei</x:v>
      </x:c>
      <x:c r="AF539" s="24" cm="1">
        <x:f t="array" ref="AF539">SUM(--(" "=MID(AE539,_xlfn.SEQUENCE(1,LEN(AE539)),1)))+2</x:f>
        <x:v>2</x:v>
      </x:c>
      <x:c r="AG539" s="24" cm="1">
        <x:f t="array" ref="AG539">SUM(--($AG$9=MID(AC539,_xlfn.SEQUENCE(1,LEN(AC539)),1)))</x:f>
        <x:v>0</x:v>
      </x:c>
      <x:c r="AL539" s="24" t="b">
        <x:f t="shared" si="136"/>
        <x:v>0</x:v>
      </x:c>
      <x:c r="AM539" s="24" t="b">
        <x:f>_xlfn.XLOOKUP(G539,'Birthday Case Assumptions'!$I$6:$I$371,'Birthday Case Assumptions'!$J$6:$J$371)="Yes"</x:f>
        <x:v>0</x:v>
      </x:c>
      <x:c r="AN539" s="24" t="b">
        <x:f t="shared" si="142"/>
        <x:v>0</x:v>
      </x:c>
      <x:c r="AO539" s="24">
        <x:f t="shared" si="143"/>
        <x:v>0</x:v>
      </x:c>
    </x:row>
    <x:row r="540" spans="2:41" x14ac:dyDescent="0.35">
      <x:c r="B540" s="21">
        <x:v>37513</x:v>
      </x:c>
      <x:c r="C540" s="31">
        <x:f t="shared" si="130"/>
        <x:v>14</x:v>
      </x:c>
      <x:c r="D540" s="31">
        <x:f t="shared" si="131"/>
        <x:v>9</x:v>
      </x:c>
      <x:c r="E540" s="31">
        <x:f t="shared" si="132"/>
        <x:v>2002</x:v>
      </x:c>
      <x:c r="F540" s="31">
        <x:f t="shared" si="133"/>
        <x:v>7</x:v>
      </x:c>
      <x:c r="G540" s="21">
        <x:f t="shared" si="137"/>
        <x:v>45549</x:v>
      </x:c>
      <x:c r="H540" s="32">
        <x:f t="shared" si="138"/>
        <x:v>7779</x:v>
      </x:c>
      <x:c r="L540" s="25"/>
      <x:c r="S540" s="24" t="str">
        <x:v>Shirley Anderson #13452256 1M</x:v>
      </x:c>
      <x:c r="T540" s="24" t="str" cm="1">
        <x:f t="array" ref="T540:U540">_xlfn.TEXTSPLIT(S540," #")</x:f>
        <x:v>Shirley Anderson</x:v>
      </x:c>
      <x:c r="U540" s="24" t="str">
        <x:v>13452256 1M</x:v>
      </x:c>
      <x:c r="V540" s="24" t="str">
        <x:f t="shared" si="139"/>
        <x:v>1M</x:v>
      </x:c>
      <x:c r="W540" s="24">
        <x:f t="shared" si="140"/>
        <x:v>13452256</x:v>
      </x:c>
      <x:c r="X540" s="24">
        <x:f t="shared" si="144"/>
        <x:v>0</x:v>
      </x:c>
      <x:c r="AC540" s="24" t="str">
        <x:f t="shared" si="134"/>
        <x:v>Shirley</x:v>
      </x:c>
      <x:c r="AD540" s="24" t="str">
        <x:f t="shared" si="141"/>
        <x:v>S</x:v>
      </x:c>
      <x:c r="AE540" s="24" t="str">
        <x:f t="shared" si="135"/>
        <x:v>Anderson</x:v>
      </x:c>
      <x:c r="AF540" s="24" cm="1">
        <x:f t="array" ref="AF540">SUM(--(" "=MID(AE540,_xlfn.SEQUENCE(1,LEN(AE540)),1)))+2</x:f>
        <x:v>2</x:v>
      </x:c>
      <x:c r="AG540" s="24" cm="1">
        <x:f t="array" ref="AG540">SUM(--($AG$9=MID(AC540,_xlfn.SEQUENCE(1,LEN(AC540)),1)))</x:f>
        <x:v>0</x:v>
      </x:c>
      <x:c r="AL540" s="24" t="b">
        <x:f t="shared" si="136"/>
        <x:v>0</x:v>
      </x:c>
      <x:c r="AM540" s="24" t="b">
        <x:f>_xlfn.XLOOKUP(G540,'Birthday Case Assumptions'!$I$6:$I$371,'Birthday Case Assumptions'!$J$6:$J$371)="Yes"</x:f>
        <x:v>0</x:v>
      </x:c>
      <x:c r="AN540" s="24" t="b">
        <x:f t="shared" si="142"/>
        <x:v>1</x:v>
      </x:c>
      <x:c r="AO540" s="24">
        <x:f t="shared" si="143"/>
        <x:v>0</x:v>
      </x:c>
    </x:row>
    <x:row r="541" spans="2:41" x14ac:dyDescent="0.35">
      <x:c r="B541" s="21">
        <x:v>37575</x:v>
      </x:c>
      <x:c r="C541" s="31">
        <x:f t="shared" si="130"/>
        <x:v>15</x:v>
      </x:c>
      <x:c r="D541" s="31">
        <x:f t="shared" si="131"/>
        <x:v>11</x:v>
      </x:c>
      <x:c r="E541" s="31">
        <x:f t="shared" si="132"/>
        <x:v>2002</x:v>
      </x:c>
      <x:c r="F541" s="31">
        <x:f t="shared" si="133"/>
        <x:v>6</x:v>
      </x:c>
      <x:c r="G541" s="21">
        <x:f t="shared" si="137"/>
        <x:v>45611</x:v>
      </x:c>
      <x:c r="H541" s="32">
        <x:f t="shared" si="138"/>
        <x:v>7717</x:v>
      </x:c>
      <x:c r="L541" s="25"/>
      <x:c r="S541" s="24" t="str">
        <x:v>Sophia Ramos #13452257 1W</x:v>
      </x:c>
      <x:c r="T541" s="24" t="str" cm="1">
        <x:f t="array" ref="T541:U541">_xlfn.TEXTSPLIT(S541," #")</x:f>
        <x:v>Sophia Ramos</x:v>
      </x:c>
      <x:c r="U541" s="24" t="str">
        <x:v>13452257 1W</x:v>
      </x:c>
      <x:c r="V541" s="24" t="str">
        <x:f t="shared" si="139"/>
        <x:v>1W</x:v>
      </x:c>
      <x:c r="W541" s="24">
        <x:f t="shared" si="140"/>
        <x:v>13452257</x:v>
      </x:c>
      <x:c r="X541" s="24">
        <x:f t="shared" si="144"/>
        <x:v>1</x:v>
      </x:c>
      <x:c r="AC541" s="24" t="str">
        <x:f t="shared" si="134"/>
        <x:v>Sophia</x:v>
      </x:c>
      <x:c r="AD541" s="24" t="str">
        <x:f t="shared" si="141"/>
        <x:v>S</x:v>
      </x:c>
      <x:c r="AE541" s="24" t="str">
        <x:f t="shared" si="135"/>
        <x:v>Ramos</x:v>
      </x:c>
      <x:c r="AF541" s="24" cm="1">
        <x:f t="array" ref="AF541">SUM(--(" "=MID(AE541,_xlfn.SEQUENCE(1,LEN(AE541)),1)))+2</x:f>
        <x:v>2</x:v>
      </x:c>
      <x:c r="AG541" s="24" cm="1">
        <x:f t="array" ref="AG541">SUM(--($AG$9=MID(AC541,_xlfn.SEQUENCE(1,LEN(AC541)),1)))</x:f>
        <x:v>1</x:v>
      </x:c>
      <x:c r="AL541" s="24" t="b">
        <x:f t="shared" si="136"/>
        <x:v>0</x:v>
      </x:c>
      <x:c r="AM541" s="24" t="b">
        <x:f>_xlfn.XLOOKUP(G541,'Birthday Case Assumptions'!$I$6:$I$371,'Birthday Case Assumptions'!$J$6:$J$371)="Yes"</x:f>
        <x:v>1</x:v>
      </x:c>
      <x:c r="AN541" s="24" t="b">
        <x:f t="shared" si="142"/>
        <x:v>0</x:v>
      </x:c>
      <x:c r="AO541" s="24">
        <x:f t="shared" si="143"/>
        <x:v>0</x:v>
      </x:c>
    </x:row>
    <x:row r="542" spans="2:41" x14ac:dyDescent="0.35">
      <x:c r="B542" s="21">
        <x:v>37293</x:v>
      </x:c>
      <x:c r="C542" s="31">
        <x:f t="shared" si="130"/>
        <x:v>6</x:v>
      </x:c>
      <x:c r="D542" s="31">
        <x:f t="shared" si="131"/>
        <x:v>2</x:v>
      </x:c>
      <x:c r="E542" s="31">
        <x:f t="shared" si="132"/>
        <x:v>2002</x:v>
      </x:c>
      <x:c r="F542" s="31">
        <x:f t="shared" si="133"/>
        <x:v>4</x:v>
      </x:c>
      <x:c r="G542" s="21">
        <x:f t="shared" si="137"/>
        <x:v>45328</x:v>
      </x:c>
      <x:c r="H542" s="32">
        <x:f t="shared" si="138"/>
        <x:v>7999</x:v>
      </x:c>
      <x:c r="L542" s="25"/>
      <x:c r="S542" s="24" t="str">
        <x:v>Yao Xiaodong #13452260 1M</x:v>
      </x:c>
      <x:c r="T542" s="24" t="str" cm="1">
        <x:f t="array" ref="T542:U542">_xlfn.TEXTSPLIT(S542," #")</x:f>
        <x:v>Yao Xiaodong</x:v>
      </x:c>
      <x:c r="U542" s="24" t="str">
        <x:v>13452260 1M</x:v>
      </x:c>
      <x:c r="V542" s="24" t="str">
        <x:f t="shared" si="139"/>
        <x:v>1M</x:v>
      </x:c>
      <x:c r="W542" s="24">
        <x:f t="shared" si="140"/>
        <x:v>13452260</x:v>
      </x:c>
      <x:c r="X542" s="24">
        <x:f t="shared" si="144"/>
        <x:v>0</x:v>
      </x:c>
      <x:c r="AC542" s="24" t="str">
        <x:f t="shared" si="134"/>
        <x:v>Yao</x:v>
      </x:c>
      <x:c r="AD542" s="24" t="str">
        <x:f t="shared" si="141"/>
        <x:v>Y</x:v>
      </x:c>
      <x:c r="AE542" s="24" t="str">
        <x:f t="shared" si="135"/>
        <x:v>Xiaodong</x:v>
      </x:c>
      <x:c r="AF542" s="24" cm="1">
        <x:f t="array" ref="AF542">SUM(--(" "=MID(AE542,_xlfn.SEQUENCE(1,LEN(AE542)),1)))+2</x:f>
        <x:v>2</x:v>
      </x:c>
      <x:c r="AG542" s="24" cm="1">
        <x:f t="array" ref="AG542">SUM(--($AG$9=MID(AC542,_xlfn.SEQUENCE(1,LEN(AC542)),1)))</x:f>
        <x:v>1</x:v>
      </x:c>
      <x:c r="AL542" s="24" t="b">
        <x:f t="shared" si="136"/>
        <x:v>0</x:v>
      </x:c>
      <x:c r="AM542" s="24" t="b">
        <x:f>_xlfn.XLOOKUP(G542,'Birthday Case Assumptions'!$I$6:$I$371,'Birthday Case Assumptions'!$J$6:$J$371)="Yes"</x:f>
        <x:v>1</x:v>
      </x:c>
      <x:c r="AN542" s="24" t="b">
        <x:f t="shared" si="142"/>
        <x:v>1</x:v>
      </x:c>
      <x:c r="AO542" s="24">
        <x:f t="shared" si="143"/>
        <x:v>0</x:v>
      </x:c>
    </x:row>
    <x:row r="543" spans="2:41" x14ac:dyDescent="0.35">
      <x:c r="B543" s="21">
        <x:v>38290</x:v>
      </x:c>
      <x:c r="C543" s="31">
        <x:f t="shared" si="130"/>
        <x:v>30</x:v>
      </x:c>
      <x:c r="D543" s="31">
        <x:f t="shared" si="131"/>
        <x:v>10</x:v>
      </x:c>
      <x:c r="E543" s="31">
        <x:f t="shared" si="132"/>
        <x:v>2004</x:v>
      </x:c>
      <x:c r="F543" s="31">
        <x:f t="shared" si="133"/>
        <x:v>7</x:v>
      </x:c>
      <x:c r="G543" s="21">
        <x:f t="shared" si="137"/>
        <x:v>45595</x:v>
      </x:c>
      <x:c r="H543" s="32">
        <x:f t="shared" si="138"/>
        <x:v>7002</x:v>
      </x:c>
      <x:c r="L543" s="25"/>
      <x:c r="S543" s="24" t="str">
        <x:v>Jihad Kamal #13452262 2W</x:v>
      </x:c>
      <x:c r="T543" s="24" t="str" cm="1">
        <x:f t="array" ref="T543:U543">_xlfn.TEXTSPLIT(S543," #")</x:f>
        <x:v>Jihad Kamal</x:v>
      </x:c>
      <x:c r="U543" s="24" t="str">
        <x:v>13452262 2W</x:v>
      </x:c>
      <x:c r="V543" s="24" t="str">
        <x:f t="shared" si="139"/>
        <x:v>2W</x:v>
      </x:c>
      <x:c r="W543" s="24">
        <x:f t="shared" si="140"/>
        <x:v>13452262</x:v>
      </x:c>
      <x:c r="X543" s="24">
        <x:f t="shared" si="144"/>
        <x:v>0</x:v>
      </x:c>
      <x:c r="AC543" s="24" t="str">
        <x:f t="shared" si="134"/>
        <x:v>Jihad</x:v>
      </x:c>
      <x:c r="AD543" s="24" t="str">
        <x:f t="shared" si="141"/>
        <x:v>J</x:v>
      </x:c>
      <x:c r="AE543" s="24" t="str">
        <x:f t="shared" si="135"/>
        <x:v>Kamal</x:v>
      </x:c>
      <x:c r="AF543" s="24" cm="1">
        <x:f t="array" ref="AF543">SUM(--(" "=MID(AE543,_xlfn.SEQUENCE(1,LEN(AE543)),1)))+2</x:f>
        <x:v>2</x:v>
      </x:c>
      <x:c r="AG543" s="24" cm="1">
        <x:f t="array" ref="AG543">SUM(--($AG$9=MID(AC543,_xlfn.SEQUENCE(1,LEN(AC543)),1)))</x:f>
        <x:v>1</x:v>
      </x:c>
      <x:c r="AL543" s="24" t="b">
        <x:f t="shared" si="136"/>
        <x:v>0</x:v>
      </x:c>
      <x:c r="AM543" s="24" t="b">
        <x:f>_xlfn.XLOOKUP(G543,'Birthday Case Assumptions'!$I$6:$I$371,'Birthday Case Assumptions'!$J$6:$J$371)="Yes"</x:f>
        <x:v>1</x:v>
      </x:c>
      <x:c r="AN543" s="24" t="b">
        <x:f t="shared" si="142"/>
        <x:v>0</x:v>
      </x:c>
      <x:c r="AO543" s="24">
        <x:f t="shared" si="143"/>
        <x:v>0</x:v>
      </x:c>
    </x:row>
    <x:row r="544" spans="2:41" x14ac:dyDescent="0.35">
      <x:c r="B544" s="21">
        <x:v>36957</x:v>
      </x:c>
      <x:c r="C544" s="31">
        <x:f t="shared" si="130"/>
        <x:v>7</x:v>
      </x:c>
      <x:c r="D544" s="31">
        <x:f t="shared" si="131"/>
        <x:v>3</x:v>
      </x:c>
      <x:c r="E544" s="31">
        <x:f t="shared" si="132"/>
        <x:v>2001</x:v>
      </x:c>
      <x:c r="F544" s="31">
        <x:f t="shared" si="133"/>
        <x:v>4</x:v>
      </x:c>
      <x:c r="G544" s="21">
        <x:f t="shared" si="137"/>
        <x:v>45358</x:v>
      </x:c>
      <x:c r="H544" s="32">
        <x:f t="shared" si="138"/>
        <x:v>8335</x:v>
      </x:c>
      <x:c r="L544" s="25"/>
      <x:c r="S544" s="24" t="str">
        <x:v>Hanan Abdullah #13452263 2M</x:v>
      </x:c>
      <x:c r="T544" s="24" t="str" cm="1">
        <x:f t="array" ref="T544:U544">_xlfn.TEXTSPLIT(S544," #")</x:f>
        <x:v>Hanan Abdullah</x:v>
      </x:c>
      <x:c r="U544" s="24" t="str">
        <x:v>13452263 2M</x:v>
      </x:c>
      <x:c r="V544" s="24" t="str">
        <x:f t="shared" si="139"/>
        <x:v>2M</x:v>
      </x:c>
      <x:c r="W544" s="24">
        <x:f t="shared" si="140"/>
        <x:v>13452263</x:v>
      </x:c>
      <x:c r="X544" s="24">
        <x:f t="shared" si="144"/>
        <x:v>1</x:v>
      </x:c>
      <x:c r="AC544" s="24" t="str">
        <x:f t="shared" si="134"/>
        <x:v>Hanan</x:v>
      </x:c>
      <x:c r="AD544" s="24" t="str">
        <x:f t="shared" si="141"/>
        <x:v>H</x:v>
      </x:c>
      <x:c r="AE544" s="24" t="str">
        <x:f t="shared" si="135"/>
        <x:v>Abdullah</x:v>
      </x:c>
      <x:c r="AF544" s="24" cm="1">
        <x:f t="array" ref="AF544">SUM(--(" "=MID(AE544,_xlfn.SEQUENCE(1,LEN(AE544)),1)))+2</x:f>
        <x:v>2</x:v>
      </x:c>
      <x:c r="AG544" s="24" cm="1">
        <x:f t="array" ref="AG544">SUM(--($AG$9=MID(AC544,_xlfn.SEQUENCE(1,LEN(AC544)),1)))</x:f>
        <x:v>2</x:v>
      </x:c>
      <x:c r="AL544" s="24" t="b">
        <x:f t="shared" si="136"/>
        <x:v>0</x:v>
      </x:c>
      <x:c r="AM544" s="24" t="b">
        <x:f>_xlfn.XLOOKUP(G544,'Birthday Case Assumptions'!$I$6:$I$371,'Birthday Case Assumptions'!$J$6:$J$371)="Yes"</x:f>
        <x:v>1</x:v>
      </x:c>
      <x:c r="AN544" s="24" t="b">
        <x:f t="shared" si="142"/>
        <x:v>0</x:v>
      </x:c>
      <x:c r="AO544" s="24">
        <x:f t="shared" si="143"/>
        <x:v>0</x:v>
      </x:c>
    </x:row>
    <x:row r="545" spans="2:41" x14ac:dyDescent="0.35">
      <x:c r="B545" s="21">
        <x:v>37790</x:v>
      </x:c>
      <x:c r="C545" s="31">
        <x:f t="shared" si="130"/>
        <x:v>18</x:v>
      </x:c>
      <x:c r="D545" s="31">
        <x:f t="shared" si="131"/>
        <x:v>6</x:v>
      </x:c>
      <x:c r="E545" s="31">
        <x:f t="shared" si="132"/>
        <x:v>2003</x:v>
      </x:c>
      <x:c r="F545" s="31">
        <x:f t="shared" si="133"/>
        <x:v>4</x:v>
      </x:c>
      <x:c r="G545" s="21">
        <x:f t="shared" si="137"/>
        <x:v>45461</x:v>
      </x:c>
      <x:c r="H545" s="32">
        <x:f t="shared" si="138"/>
        <x:v>7502</x:v>
      </x:c>
      <x:c r="L545" s="25"/>
      <x:c r="S545" s="24" t="str">
        <x:v>Aaron Reyes #13452264 2T</x:v>
      </x:c>
      <x:c r="T545" s="24" t="str" cm="1">
        <x:f t="array" ref="T545:U545">_xlfn.TEXTSPLIT(S545," #")</x:f>
        <x:v>Aaron Reyes</x:v>
      </x:c>
      <x:c r="U545" s="24" t="str">
        <x:v>13452264 2T</x:v>
      </x:c>
      <x:c r="V545" s="24" t="str">
        <x:f t="shared" si="139"/>
        <x:v>2T</x:v>
      </x:c>
      <x:c r="W545" s="24">
        <x:f t="shared" si="140"/>
        <x:v>13452264</x:v>
      </x:c>
      <x:c r="X545" s="24">
        <x:f t="shared" si="144"/>
        <x:v>2</x:v>
      </x:c>
      <x:c r="AC545" s="24" t="str">
        <x:f t="shared" si="134"/>
        <x:v>Aaron</x:v>
      </x:c>
      <x:c r="AD545" s="24" t="str">
        <x:f t="shared" si="141"/>
        <x:v>A</x:v>
      </x:c>
      <x:c r="AE545" s="24" t="str">
        <x:f t="shared" si="135"/>
        <x:v>Reyes</x:v>
      </x:c>
      <x:c r="AF545" s="24" cm="1">
        <x:f t="array" ref="AF545">SUM(--(" "=MID(AE545,_xlfn.SEQUENCE(1,LEN(AE545)),1)))+2</x:f>
        <x:v>2</x:v>
      </x:c>
      <x:c r="AG545" s="24" cm="1">
        <x:f t="array" ref="AG545">SUM(--($AG$9=MID(AC545,_xlfn.SEQUENCE(1,LEN(AC545)),1)))</x:f>
        <x:v>2</x:v>
      </x:c>
      <x:c r="AL545" s="24" t="b">
        <x:f t="shared" si="136"/>
        <x:v>0</x:v>
      </x:c>
      <x:c r="AM545" s="24" t="b">
        <x:f>_xlfn.XLOOKUP(G545,'Birthday Case Assumptions'!$I$6:$I$371,'Birthday Case Assumptions'!$J$6:$J$371)="Yes"</x:f>
        <x:v>0</x:v>
      </x:c>
      <x:c r="AN545" s="24" t="b">
        <x:f t="shared" si="142"/>
        <x:v>0</x:v>
      </x:c>
      <x:c r="AO545" s="24">
        <x:f t="shared" si="143"/>
        <x:v>0</x:v>
      </x:c>
    </x:row>
    <x:row r="546" spans="2:41" x14ac:dyDescent="0.35">
      <x:c r="B546" s="21">
        <x:v>38299</x:v>
      </x:c>
      <x:c r="C546" s="31">
        <x:f t="shared" si="130"/>
        <x:v>8</x:v>
      </x:c>
      <x:c r="D546" s="31">
        <x:f t="shared" si="131"/>
        <x:v>11</x:v>
      </x:c>
      <x:c r="E546" s="31">
        <x:f t="shared" si="132"/>
        <x:v>2004</x:v>
      </x:c>
      <x:c r="F546" s="31">
        <x:f t="shared" si="133"/>
        <x:v>2</x:v>
      </x:c>
      <x:c r="G546" s="21">
        <x:f t="shared" si="137"/>
        <x:v>45604</x:v>
      </x:c>
      <x:c r="H546" s="32">
        <x:f t="shared" si="138"/>
        <x:v>6993</x:v>
      </x:c>
      <x:c r="L546" s="25"/>
      <x:c r="S546" s="24" t="str">
        <x:v>Christian Ward #13452265 2R</x:v>
      </x:c>
      <x:c r="T546" s="24" t="str" cm="1">
        <x:f t="array" ref="T546:U546">_xlfn.TEXTSPLIT(S546," #")</x:f>
        <x:v>Christian Ward</x:v>
      </x:c>
      <x:c r="U546" s="24" t="str">
        <x:v>13452265 2R</x:v>
      </x:c>
      <x:c r="V546" s="24" t="str">
        <x:f t="shared" si="139"/>
        <x:v>2R</x:v>
      </x:c>
      <x:c r="W546" s="24">
        <x:f t="shared" si="140"/>
        <x:v>13452265</x:v>
      </x:c>
      <x:c r="X546" s="24">
        <x:f t="shared" si="144"/>
        <x:v>3</x:v>
      </x:c>
      <x:c r="AC546" s="24" t="str">
        <x:f t="shared" si="134"/>
        <x:v>Christian</x:v>
      </x:c>
      <x:c r="AD546" s="24" t="str">
        <x:f t="shared" si="141"/>
        <x:v>C</x:v>
      </x:c>
      <x:c r="AE546" s="24" t="str">
        <x:f t="shared" si="135"/>
        <x:v>Ward</x:v>
      </x:c>
      <x:c r="AF546" s="24" cm="1">
        <x:f t="array" ref="AF546">SUM(--(" "=MID(AE546,_xlfn.SEQUENCE(1,LEN(AE546)),1)))+2</x:f>
        <x:v>2</x:v>
      </x:c>
      <x:c r="AG546" s="24" cm="1">
        <x:f t="array" ref="AG546">SUM(--($AG$9=MID(AC546,_xlfn.SEQUENCE(1,LEN(AC546)),1)))</x:f>
        <x:v>1</x:v>
      </x:c>
      <x:c r="AL546" s="24" t="b">
        <x:f t="shared" si="136"/>
        <x:v>0</x:v>
      </x:c>
      <x:c r="AM546" s="24" t="b">
        <x:f>_xlfn.XLOOKUP(G546,'Birthday Case Assumptions'!$I$6:$I$371,'Birthday Case Assumptions'!$J$6:$J$371)="Yes"</x:f>
        <x:v>0</x:v>
      </x:c>
      <x:c r="AN546" s="24" t="b">
        <x:f t="shared" si="142"/>
        <x:v>0</x:v>
      </x:c>
      <x:c r="AO546" s="24">
        <x:f t="shared" si="143"/>
        <x:v>0</x:v>
      </x:c>
    </x:row>
    <x:row r="547" spans="2:41" x14ac:dyDescent="0.35">
      <x:c r="B547" s="21">
        <x:v>38016</x:v>
      </x:c>
      <x:c r="C547" s="31">
        <x:f t="shared" si="130"/>
        <x:v>30</x:v>
      </x:c>
      <x:c r="D547" s="31">
        <x:f t="shared" si="131"/>
        <x:v>1</x:v>
      </x:c>
      <x:c r="E547" s="31">
        <x:f t="shared" si="132"/>
        <x:v>2004</x:v>
      </x:c>
      <x:c r="F547" s="31">
        <x:f t="shared" si="133"/>
        <x:v>6</x:v>
      </x:c>
      <x:c r="G547" s="21">
        <x:f t="shared" si="137"/>
        <x:v>45321</x:v>
      </x:c>
      <x:c r="H547" s="32">
        <x:f t="shared" si="138"/>
        <x:v>7276</x:v>
      </x:c>
      <x:c r="L547" s="25"/>
      <x:c r="S547" s="24" t="str">
        <x:v>Jacqueline Taylor #13452267 1W</x:v>
      </x:c>
      <x:c r="T547" s="24" t="str" cm="1">
        <x:f t="array" ref="T547:U547">_xlfn.TEXTSPLIT(S547," #")</x:f>
        <x:v>Jacqueline Taylor</x:v>
      </x:c>
      <x:c r="U547" s="24" t="str">
        <x:v>13452267 1W</x:v>
      </x:c>
      <x:c r="V547" s="24" t="str">
        <x:f t="shared" si="139"/>
        <x:v>1W</x:v>
      </x:c>
      <x:c r="W547" s="24">
        <x:f t="shared" si="140"/>
        <x:v>13452267</x:v>
      </x:c>
      <x:c r="X547" s="24">
        <x:f t="shared" si="144"/>
        <x:v>0</x:v>
      </x:c>
      <x:c r="AC547" s="24" t="str">
        <x:f t="shared" si="134"/>
        <x:v>Jacqueline</x:v>
      </x:c>
      <x:c r="AD547" s="24" t="str">
        <x:f t="shared" si="141"/>
        <x:v>J</x:v>
      </x:c>
      <x:c r="AE547" s="24" t="str">
        <x:f t="shared" si="135"/>
        <x:v>Taylor</x:v>
      </x:c>
      <x:c r="AF547" s="24" cm="1">
        <x:f t="array" ref="AF547">SUM(--(" "=MID(AE547,_xlfn.SEQUENCE(1,LEN(AE547)),1)))+2</x:f>
        <x:v>2</x:v>
      </x:c>
      <x:c r="AG547" s="24" cm="1">
        <x:f t="array" ref="AG547">SUM(--($AG$9=MID(AC547,_xlfn.SEQUENCE(1,LEN(AC547)),1)))</x:f>
        <x:v>1</x:v>
      </x:c>
      <x:c r="AL547" s="24" t="b">
        <x:f t="shared" si="136"/>
        <x:v>0</x:v>
      </x:c>
      <x:c r="AM547" s="24" t="b">
        <x:f>_xlfn.XLOOKUP(G547,'Birthday Case Assumptions'!$I$6:$I$371,'Birthday Case Assumptions'!$J$6:$J$371)="Yes"</x:f>
        <x:v>1</x:v>
      </x:c>
      <x:c r="AN547" s="24" t="b">
        <x:f t="shared" si="142"/>
        <x:v>0</x:v>
      </x:c>
      <x:c r="AO547" s="24">
        <x:f t="shared" si="143"/>
        <x:v>0</x:v>
      </x:c>
    </x:row>
    <x:row r="548" spans="2:41" x14ac:dyDescent="0.35">
      <x:c r="B548" s="21">
        <x:v>37402</x:v>
      </x:c>
      <x:c r="C548" s="31">
        <x:f t="shared" si="130"/>
        <x:v>26</x:v>
      </x:c>
      <x:c r="D548" s="31">
        <x:f t="shared" si="131"/>
        <x:v>5</x:v>
      </x:c>
      <x:c r="E548" s="31">
        <x:f t="shared" si="132"/>
        <x:v>2002</x:v>
      </x:c>
      <x:c r="F548" s="31">
        <x:f t="shared" si="133"/>
        <x:v>1</x:v>
      </x:c>
      <x:c r="G548" s="21">
        <x:f t="shared" si="137"/>
        <x:v>45438</x:v>
      </x:c>
      <x:c r="H548" s="32">
        <x:f t="shared" si="138"/>
        <x:v>7890</x:v>
      </x:c>
      <x:c r="L548" s="25"/>
      <x:c r="S548" s="24" t="str">
        <x:v>Stephanie Torres #13452269 2M</x:v>
      </x:c>
      <x:c r="T548" s="24" t="str" cm="1">
        <x:f t="array" ref="T548:U548">_xlfn.TEXTSPLIT(S548," #")</x:f>
        <x:v>Stephanie Torres</x:v>
      </x:c>
      <x:c r="U548" s="24" t="str">
        <x:v>13452269 2M</x:v>
      </x:c>
      <x:c r="V548" s="24" t="str">
        <x:f t="shared" si="139"/>
        <x:v>2M</x:v>
      </x:c>
      <x:c r="W548" s="24">
        <x:f t="shared" si="140"/>
        <x:v>13452269</x:v>
      </x:c>
      <x:c r="X548" s="24">
        <x:f t="shared" si="144"/>
        <x:v>0</x:v>
      </x:c>
      <x:c r="AC548" s="24" t="str">
        <x:f t="shared" si="134"/>
        <x:v>Stephanie</x:v>
      </x:c>
      <x:c r="AD548" s="24" t="str">
        <x:f t="shared" si="141"/>
        <x:v>S</x:v>
      </x:c>
      <x:c r="AE548" s="24" t="str">
        <x:f t="shared" si="135"/>
        <x:v>Torres</x:v>
      </x:c>
      <x:c r="AF548" s="24" cm="1">
        <x:f t="array" ref="AF548">SUM(--(" "=MID(AE548,_xlfn.SEQUENCE(1,LEN(AE548)),1)))+2</x:f>
        <x:v>2</x:v>
      </x:c>
      <x:c r="AG548" s="24" cm="1">
        <x:f t="array" ref="AG548">SUM(--($AG$9=MID(AC548,_xlfn.SEQUENCE(1,LEN(AC548)),1)))</x:f>
        <x:v>1</x:v>
      </x:c>
      <x:c r="AL548" s="24" t="b">
        <x:f t="shared" si="136"/>
        <x:v>0</x:v>
      </x:c>
      <x:c r="AM548" s="24" t="b">
        <x:f>_xlfn.XLOOKUP(G548,'Birthday Case Assumptions'!$I$6:$I$371,'Birthday Case Assumptions'!$J$6:$J$371)="Yes"</x:f>
        <x:v>0</x:v>
      </x:c>
      <x:c r="AN548" s="24" t="b">
        <x:f t="shared" si="142"/>
        <x:v>0</x:v>
      </x:c>
      <x:c r="AO548" s="24">
        <x:f t="shared" si="143"/>
        <x:v>0</x:v>
      </x:c>
    </x:row>
    <x:row r="549" spans="2:41" x14ac:dyDescent="0.35">
      <x:c r="B549" s="21">
        <x:v>37952</x:v>
      </x:c>
      <x:c r="C549" s="31">
        <x:f t="shared" si="130"/>
        <x:v>27</x:v>
      </x:c>
      <x:c r="D549" s="31">
        <x:f t="shared" si="131"/>
        <x:v>11</x:v>
      </x:c>
      <x:c r="E549" s="31">
        <x:f t="shared" si="132"/>
        <x:v>2003</x:v>
      </x:c>
      <x:c r="F549" s="31">
        <x:f t="shared" si="133"/>
        <x:v>5</x:v>
      </x:c>
      <x:c r="G549" s="21">
        <x:f t="shared" si="137"/>
        <x:v>45623</x:v>
      </x:c>
      <x:c r="H549" s="32">
        <x:f t="shared" si="138"/>
        <x:v>7340</x:v>
      </x:c>
      <x:c r="L549" s="25"/>
      <x:c r="S549" s="24" t="str">
        <x:v>Qin Yun #13452270 1M</x:v>
      </x:c>
      <x:c r="T549" s="24" t="str" cm="1">
        <x:f t="array" ref="T549:U549">_xlfn.TEXTSPLIT(S549," #")</x:f>
        <x:v>Qin Yun</x:v>
      </x:c>
      <x:c r="U549" s="24" t="str">
        <x:v>13452270 1M</x:v>
      </x:c>
      <x:c r="V549" s="24" t="str">
        <x:f t="shared" si="139"/>
        <x:v>1M</x:v>
      </x:c>
      <x:c r="W549" s="24">
        <x:f t="shared" si="140"/>
        <x:v>13452270</x:v>
      </x:c>
      <x:c r="X549" s="24">
        <x:f t="shared" si="144"/>
        <x:v>1</x:v>
      </x:c>
      <x:c r="AC549" s="24" t="str">
        <x:f t="shared" si="134"/>
        <x:v>Qin</x:v>
      </x:c>
      <x:c r="AD549" s="24" t="str">
        <x:f t="shared" si="141"/>
        <x:v>Q</x:v>
      </x:c>
      <x:c r="AE549" s="24" t="str">
        <x:f t="shared" si="135"/>
        <x:v>Yun</x:v>
      </x:c>
      <x:c r="AF549" s="24" cm="1">
        <x:f t="array" ref="AF549">SUM(--(" "=MID(AE549,_xlfn.SEQUENCE(1,LEN(AE549)),1)))+2</x:f>
        <x:v>2</x:v>
      </x:c>
      <x:c r="AG549" s="24" cm="1">
        <x:f t="array" ref="AG549">SUM(--($AG$9=MID(AC549,_xlfn.SEQUENCE(1,LEN(AC549)),1)))</x:f>
        <x:v>0</x:v>
      </x:c>
      <x:c r="AL549" s="24" t="b">
        <x:f t="shared" si="136"/>
        <x:v>0</x:v>
      </x:c>
      <x:c r="AM549" s="24" t="b">
        <x:f>_xlfn.XLOOKUP(G549,'Birthday Case Assumptions'!$I$6:$I$371,'Birthday Case Assumptions'!$J$6:$J$371)="Yes"</x:f>
        <x:v>1</x:v>
      </x:c>
      <x:c r="AN549" s="24" t="b">
        <x:f t="shared" si="142"/>
        <x:v>1</x:v>
      </x:c>
      <x:c r="AO549" s="24">
        <x:f t="shared" si="143"/>
        <x:v>0</x:v>
      </x:c>
    </x:row>
    <x:row r="550" spans="2:41" x14ac:dyDescent="0.35">
      <x:c r="B550" s="21">
        <x:v>38283</x:v>
      </x:c>
      <x:c r="C550" s="31">
        <x:f t="shared" si="130"/>
        <x:v>23</x:v>
      </x:c>
      <x:c r="D550" s="31">
        <x:f t="shared" si="131"/>
        <x:v>10</x:v>
      </x:c>
      <x:c r="E550" s="31">
        <x:f t="shared" si="132"/>
        <x:v>2004</x:v>
      </x:c>
      <x:c r="F550" s="31">
        <x:f t="shared" si="133"/>
        <x:v>7</x:v>
      </x:c>
      <x:c r="G550" s="21">
        <x:f t="shared" si="137"/>
        <x:v>45588</x:v>
      </x:c>
      <x:c r="H550" s="32">
        <x:f t="shared" si="138"/>
        <x:v>7009</x:v>
      </x:c>
      <x:c r="L550" s="25"/>
      <x:c r="S550" s="24" t="str">
        <x:v>Saleem Mirza #13452273 4W</x:v>
      </x:c>
      <x:c r="T550" s="24" t="str" cm="1">
        <x:f t="array" ref="T550:U550">_xlfn.TEXTSPLIT(S550," #")</x:f>
        <x:v>Saleem Mirza</x:v>
      </x:c>
      <x:c r="U550" s="24" t="str">
        <x:v>13452273 4W</x:v>
      </x:c>
      <x:c r="V550" s="24" t="str">
        <x:f t="shared" si="139"/>
        <x:v>4W</x:v>
      </x:c>
      <x:c r="W550" s="24">
        <x:f t="shared" si="140"/>
        <x:v>13452273</x:v>
      </x:c>
      <x:c r="X550" s="24">
        <x:f t="shared" si="144"/>
        <x:v>0</x:v>
      </x:c>
      <x:c r="AC550" s="24" t="str">
        <x:f t="shared" si="134"/>
        <x:v>Saleem</x:v>
      </x:c>
      <x:c r="AD550" s="24" t="str">
        <x:f t="shared" si="141"/>
        <x:v>S</x:v>
      </x:c>
      <x:c r="AE550" s="24" t="str">
        <x:f t="shared" si="135"/>
        <x:v>Mirza</x:v>
      </x:c>
      <x:c r="AF550" s="24" cm="1">
        <x:f t="array" ref="AF550">SUM(--(" "=MID(AE550,_xlfn.SEQUENCE(1,LEN(AE550)),1)))+2</x:f>
        <x:v>2</x:v>
      </x:c>
      <x:c r="AG550" s="24" cm="1">
        <x:f t="array" ref="AG550">SUM(--($AG$9=MID(AC550,_xlfn.SEQUENCE(1,LEN(AC550)),1)))</x:f>
        <x:v>1</x:v>
      </x:c>
      <x:c r="AL550" s="24" t="b">
        <x:f t="shared" si="136"/>
        <x:v>0</x:v>
      </x:c>
      <x:c r="AM550" s="24" t="b">
        <x:f>_xlfn.XLOOKUP(G550,'Birthday Case Assumptions'!$I$6:$I$371,'Birthday Case Assumptions'!$J$6:$J$371)="Yes"</x:f>
        <x:v>1</x:v>
      </x:c>
      <x:c r="AN550" s="24" t="b">
        <x:f t="shared" si="142"/>
        <x:v>0</x:v>
      </x:c>
      <x:c r="AO550" s="24">
        <x:f t="shared" si="143"/>
        <x:v>0</x:v>
      </x:c>
    </x:row>
    <x:row r="551" spans="2:41" x14ac:dyDescent="0.35">
      <x:c r="B551" s="21">
        <x:v>37203</x:v>
      </x:c>
      <x:c r="C551" s="31">
        <x:f t="shared" si="130"/>
        <x:v>8</x:v>
      </x:c>
      <x:c r="D551" s="31">
        <x:f t="shared" si="131"/>
        <x:v>11</x:v>
      </x:c>
      <x:c r="E551" s="31">
        <x:f t="shared" si="132"/>
        <x:v>2001</x:v>
      </x:c>
      <x:c r="F551" s="31">
        <x:f t="shared" si="133"/>
        <x:v>5</x:v>
      </x:c>
      <x:c r="G551" s="21">
        <x:f t="shared" si="137"/>
        <x:v>45604</x:v>
      </x:c>
      <x:c r="H551" s="32">
        <x:f t="shared" si="138"/>
        <x:v>8089</x:v>
      </x:c>
      <x:c r="L551" s="25"/>
      <x:c r="S551" s="24" t="str">
        <x:v>Hany Zain #13452275 1T</x:v>
      </x:c>
      <x:c r="T551" s="24" t="str" cm="1">
        <x:f t="array" ref="T551:U551">_xlfn.TEXTSPLIT(S551," #")</x:f>
        <x:v>Hany Zain</x:v>
      </x:c>
      <x:c r="U551" s="24" t="str">
        <x:v>13452275 1T</x:v>
      </x:c>
      <x:c r="V551" s="24" t="str">
        <x:f t="shared" si="139"/>
        <x:v>1T</x:v>
      </x:c>
      <x:c r="W551" s="24">
        <x:f t="shared" si="140"/>
        <x:v>13452275</x:v>
      </x:c>
      <x:c r="X551" s="24">
        <x:f t="shared" si="144"/>
        <x:v>0</x:v>
      </x:c>
      <x:c r="AC551" s="24" t="str">
        <x:f t="shared" si="134"/>
        <x:v>Hany</x:v>
      </x:c>
      <x:c r="AD551" s="24" t="str">
        <x:f t="shared" si="141"/>
        <x:v>H</x:v>
      </x:c>
      <x:c r="AE551" s="24" t="str">
        <x:f t="shared" si="135"/>
        <x:v>Zain</x:v>
      </x:c>
      <x:c r="AF551" s="24" cm="1">
        <x:f t="array" ref="AF551">SUM(--(" "=MID(AE551,_xlfn.SEQUENCE(1,LEN(AE551)),1)))+2</x:f>
        <x:v>2</x:v>
      </x:c>
      <x:c r="AG551" s="24" cm="1">
        <x:f t="array" ref="AG551">SUM(--($AG$9=MID(AC551,_xlfn.SEQUENCE(1,LEN(AC551)),1)))</x:f>
        <x:v>1</x:v>
      </x:c>
      <x:c r="AL551" s="24" t="b">
        <x:f t="shared" si="136"/>
        <x:v>0</x:v>
      </x:c>
      <x:c r="AM551" s="24" t="b">
        <x:f>_xlfn.XLOOKUP(G551,'Birthday Case Assumptions'!$I$6:$I$371,'Birthday Case Assumptions'!$J$6:$J$371)="Yes"</x:f>
        <x:v>0</x:v>
      </x:c>
      <x:c r="AN551" s="24" t="b">
        <x:f t="shared" si="142"/>
        <x:v>0</x:v>
      </x:c>
      <x:c r="AO551" s="24">
        <x:f t="shared" si="143"/>
        <x:v>0</x:v>
      </x:c>
    </x:row>
    <x:row r="552" spans="2:41" x14ac:dyDescent="0.35">
      <x:c r="B552" s="21">
        <x:v>38297</x:v>
      </x:c>
      <x:c r="C552" s="31">
        <x:f t="shared" si="130"/>
        <x:v>6</x:v>
      </x:c>
      <x:c r="D552" s="31">
        <x:f t="shared" si="131"/>
        <x:v>11</x:v>
      </x:c>
      <x:c r="E552" s="31">
        <x:f t="shared" si="132"/>
        <x:v>2004</x:v>
      </x:c>
      <x:c r="F552" s="31">
        <x:f t="shared" si="133"/>
        <x:v>7</x:v>
      </x:c>
      <x:c r="G552" s="21">
        <x:f t="shared" si="137"/>
        <x:v>45602</x:v>
      </x:c>
      <x:c r="H552" s="32">
        <x:f t="shared" si="138"/>
        <x:v>6995</x:v>
      </x:c>
      <x:c r="L552" s="25"/>
      <x:c r="S552" s="24" t="str">
        <x:v>Mo Na #13452278 2T</x:v>
      </x:c>
      <x:c r="T552" s="24" t="str" cm="1">
        <x:f t="array" ref="T552:U552">_xlfn.TEXTSPLIT(S552," #")</x:f>
        <x:v>Mo Na</x:v>
      </x:c>
      <x:c r="U552" s="24" t="str">
        <x:v>13452278 2T</x:v>
      </x:c>
      <x:c r="V552" s="24" t="str">
        <x:f t="shared" si="139"/>
        <x:v>2T</x:v>
      </x:c>
      <x:c r="W552" s="24">
        <x:f t="shared" si="140"/>
        <x:v>13452278</x:v>
      </x:c>
      <x:c r="X552" s="24">
        <x:f t="shared" si="144"/>
        <x:v>0</x:v>
      </x:c>
      <x:c r="AC552" s="24" t="str">
        <x:f t="shared" si="134"/>
        <x:v>Mo</x:v>
      </x:c>
      <x:c r="AD552" s="24" t="str">
        <x:f t="shared" si="141"/>
        <x:v>M</x:v>
      </x:c>
      <x:c r="AE552" s="24" t="str">
        <x:f t="shared" si="135"/>
        <x:v>Na</x:v>
      </x:c>
      <x:c r="AF552" s="24" cm="1">
        <x:f t="array" ref="AF552">SUM(--(" "=MID(AE552,_xlfn.SEQUENCE(1,LEN(AE552)),1)))+2</x:f>
        <x:v>2</x:v>
      </x:c>
      <x:c r="AG552" s="24" cm="1">
        <x:f t="array" ref="AG552">SUM(--($AG$9=MID(AC552,_xlfn.SEQUENCE(1,LEN(AC552)),1)))</x:f>
        <x:v>0</x:v>
      </x:c>
      <x:c r="AL552" s="24" t="b">
        <x:f t="shared" si="136"/>
        <x:v>0</x:v>
      </x:c>
      <x:c r="AM552" s="24" t="b">
        <x:f>_xlfn.XLOOKUP(G552,'Birthday Case Assumptions'!$I$6:$I$371,'Birthday Case Assumptions'!$J$6:$J$371)="Yes"</x:f>
        <x:v>1</x:v>
      </x:c>
      <x:c r="AN552" s="24" t="b">
        <x:f t="shared" si="142"/>
        <x:v>0</x:v>
      </x:c>
      <x:c r="AO552" s="24">
        <x:f t="shared" si="143"/>
        <x:v>0</x:v>
      </x:c>
    </x:row>
    <x:row r="553" spans="2:41" x14ac:dyDescent="0.35">
      <x:c r="B553" s="21">
        <x:v>38083</x:v>
      </x:c>
      <x:c r="C553" s="31">
        <x:f t="shared" si="130"/>
        <x:v>6</x:v>
      </x:c>
      <x:c r="D553" s="31">
        <x:f t="shared" si="131"/>
        <x:v>4</x:v>
      </x:c>
      <x:c r="E553" s="31">
        <x:f t="shared" si="132"/>
        <x:v>2004</x:v>
      </x:c>
      <x:c r="F553" s="31">
        <x:f t="shared" si="133"/>
        <x:v>3</x:v>
      </x:c>
      <x:c r="G553" s="21">
        <x:f t="shared" si="137"/>
        <x:v>45388</x:v>
      </x:c>
      <x:c r="H553" s="32">
        <x:f t="shared" si="138"/>
        <x:v>7209</x:v>
      </x:c>
      <x:c r="L553" s="25"/>
      <x:c r="S553" s="24" t="str">
        <x:v>Patrick Garcia #13452279 3W</x:v>
      </x:c>
      <x:c r="T553" s="24" t="str" cm="1">
        <x:f t="array" ref="T553:U553">_xlfn.TEXTSPLIT(S553," #")</x:f>
        <x:v>Patrick Garcia</x:v>
      </x:c>
      <x:c r="U553" s="24" t="str">
        <x:v>13452279 3W</x:v>
      </x:c>
      <x:c r="V553" s="24" t="str">
        <x:f t="shared" si="139"/>
        <x:v>3W</x:v>
      </x:c>
      <x:c r="W553" s="24">
        <x:f t="shared" si="140"/>
        <x:v>13452279</x:v>
      </x:c>
      <x:c r="X553" s="24">
        <x:f t="shared" si="144"/>
        <x:v>1</x:v>
      </x:c>
      <x:c r="AC553" s="24" t="str">
        <x:f t="shared" si="134"/>
        <x:v>Patrick</x:v>
      </x:c>
      <x:c r="AD553" s="24" t="str">
        <x:f t="shared" si="141"/>
        <x:v>P</x:v>
      </x:c>
      <x:c r="AE553" s="24" t="str">
        <x:f t="shared" si="135"/>
        <x:v>Garcia</x:v>
      </x:c>
      <x:c r="AF553" s="24" cm="1">
        <x:f t="array" ref="AF553">SUM(--(" "=MID(AE553,_xlfn.SEQUENCE(1,LEN(AE553)),1)))+2</x:f>
        <x:v>2</x:v>
      </x:c>
      <x:c r="AG553" s="24" cm="1">
        <x:f t="array" ref="AG553">SUM(--($AG$9=MID(AC553,_xlfn.SEQUENCE(1,LEN(AC553)),1)))</x:f>
        <x:v>1</x:v>
      </x:c>
      <x:c r="AL553" s="24" t="b">
        <x:f t="shared" si="136"/>
        <x:v>0</x:v>
      </x:c>
      <x:c r="AM553" s="24" t="b">
        <x:f>_xlfn.XLOOKUP(G553,'Birthday Case Assumptions'!$I$6:$I$371,'Birthday Case Assumptions'!$J$6:$J$371)="Yes"</x:f>
        <x:v>0</x:v>
      </x:c>
      <x:c r="AN553" s="24" t="b">
        <x:f t="shared" si="142"/>
        <x:v>0</x:v>
      </x:c>
      <x:c r="AO553" s="24">
        <x:f t="shared" si="143"/>
        <x:v>0</x:v>
      </x:c>
    </x:row>
    <x:row r="554" spans="2:41" x14ac:dyDescent="0.35">
      <x:c r="B554" s="21">
        <x:v>38140</x:v>
      </x:c>
      <x:c r="C554" s="31">
        <x:f t="shared" si="130"/>
        <x:v>2</x:v>
      </x:c>
      <x:c r="D554" s="31">
        <x:f t="shared" si="131"/>
        <x:v>6</x:v>
      </x:c>
      <x:c r="E554" s="31">
        <x:f t="shared" si="132"/>
        <x:v>2004</x:v>
      </x:c>
      <x:c r="F554" s="31">
        <x:f t="shared" si="133"/>
        <x:v>4</x:v>
      </x:c>
      <x:c r="G554" s="21">
        <x:f t="shared" si="137"/>
        <x:v>45445</x:v>
      </x:c>
      <x:c r="H554" s="32">
        <x:f t="shared" si="138"/>
        <x:v>7152</x:v>
      </x:c>
      <x:c r="L554" s="25"/>
      <x:c r="S554" s="24" t="str">
        <x:v>Adeeb Abdo #13452280 1W</x:v>
      </x:c>
      <x:c r="T554" s="24" t="str" cm="1">
        <x:f t="array" ref="T554:U554">_xlfn.TEXTSPLIT(S554," #")</x:f>
        <x:v>Adeeb Abdo</x:v>
      </x:c>
      <x:c r="U554" s="24" t="str">
        <x:v>13452280 1W</x:v>
      </x:c>
      <x:c r="V554" s="24" t="str">
        <x:f t="shared" si="139"/>
        <x:v>1W</x:v>
      </x:c>
      <x:c r="W554" s="24">
        <x:f t="shared" si="140"/>
        <x:v>13452280</x:v>
      </x:c>
      <x:c r="X554" s="24">
        <x:f t="shared" si="144"/>
        <x:v>2</x:v>
      </x:c>
      <x:c r="AC554" s="24" t="str">
        <x:f t="shared" si="134"/>
        <x:v>Adeeb</x:v>
      </x:c>
      <x:c r="AD554" s="24" t="str">
        <x:f t="shared" si="141"/>
        <x:v>A</x:v>
      </x:c>
      <x:c r="AE554" s="24" t="str">
        <x:f t="shared" si="135"/>
        <x:v>Abdo</x:v>
      </x:c>
      <x:c r="AF554" s="24" cm="1">
        <x:f t="array" ref="AF554">SUM(--(" "=MID(AE554,_xlfn.SEQUENCE(1,LEN(AE554)),1)))+2</x:f>
        <x:v>2</x:v>
      </x:c>
      <x:c r="AG554" s="24" cm="1">
        <x:f t="array" ref="AG554">SUM(--($AG$9=MID(AC554,_xlfn.SEQUENCE(1,LEN(AC554)),1)))</x:f>
        <x:v>1</x:v>
      </x:c>
      <x:c r="AL554" s="24" t="b">
        <x:f t="shared" si="136"/>
        <x:v>0</x:v>
      </x:c>
      <x:c r="AM554" s="24" t="b">
        <x:f>_xlfn.XLOOKUP(G554,'Birthday Case Assumptions'!$I$6:$I$371,'Birthday Case Assumptions'!$J$6:$J$371)="Yes"</x:f>
        <x:v>0</x:v>
      </x:c>
      <x:c r="AN554" s="24" t="b">
        <x:f t="shared" si="142"/>
        <x:v>0</x:v>
      </x:c>
      <x:c r="AO554" s="24">
        <x:f t="shared" si="143"/>
        <x:v>0</x:v>
      </x:c>
    </x:row>
    <x:row r="555" spans="2:41" x14ac:dyDescent="0.35">
      <x:c r="B555" s="21">
        <x:v>37702</x:v>
      </x:c>
      <x:c r="C555" s="31">
        <x:f t="shared" si="130"/>
        <x:v>22</x:v>
      </x:c>
      <x:c r="D555" s="31">
        <x:f t="shared" si="131"/>
        <x:v>3</x:v>
      </x:c>
      <x:c r="E555" s="31">
        <x:f t="shared" si="132"/>
        <x:v>2003</x:v>
      </x:c>
      <x:c r="F555" s="31">
        <x:f t="shared" si="133"/>
        <x:v>7</x:v>
      </x:c>
      <x:c r="G555" s="21">
        <x:f t="shared" si="137"/>
        <x:v>45373</x:v>
      </x:c>
      <x:c r="H555" s="32">
        <x:f t="shared" si="138"/>
        <x:v>7590</x:v>
      </x:c>
      <x:c r="L555" s="25"/>
      <x:c r="S555" s="24" t="str">
        <x:v>Sun Xing #13452281 2T</x:v>
      </x:c>
      <x:c r="T555" s="24" t="str" cm="1">
        <x:f t="array" ref="T555:U555">_xlfn.TEXTSPLIT(S555," #")</x:f>
        <x:v>Sun Xing</x:v>
      </x:c>
      <x:c r="U555" s="24" t="str">
        <x:v>13452281 2T</x:v>
      </x:c>
      <x:c r="V555" s="24" t="str">
        <x:f t="shared" si="139"/>
        <x:v>2T</x:v>
      </x:c>
      <x:c r="W555" s="24">
        <x:f t="shared" si="140"/>
        <x:v>13452281</x:v>
      </x:c>
      <x:c r="X555" s="24">
        <x:f t="shared" si="144"/>
        <x:v>3</x:v>
      </x:c>
      <x:c r="AC555" s="24" t="str">
        <x:f t="shared" si="134"/>
        <x:v>Sun</x:v>
      </x:c>
      <x:c r="AD555" s="24" t="str">
        <x:f t="shared" si="141"/>
        <x:v>S</x:v>
      </x:c>
      <x:c r="AE555" s="24" t="str">
        <x:f t="shared" si="135"/>
        <x:v>Xing</x:v>
      </x:c>
      <x:c r="AF555" s="24" cm="1">
        <x:f t="array" ref="AF555">SUM(--(" "=MID(AE555,_xlfn.SEQUENCE(1,LEN(AE555)),1)))+2</x:f>
        <x:v>2</x:v>
      </x:c>
      <x:c r="AG555" s="24" cm="1">
        <x:f t="array" ref="AG555">SUM(--($AG$9=MID(AC555,_xlfn.SEQUENCE(1,LEN(AC555)),1)))</x:f>
        <x:v>0</x:v>
      </x:c>
      <x:c r="AL555" s="24" t="b">
        <x:f t="shared" si="136"/>
        <x:v>0</x:v>
      </x:c>
      <x:c r="AM555" s="24" t="b">
        <x:f>_xlfn.XLOOKUP(G555,'Birthday Case Assumptions'!$I$6:$I$371,'Birthday Case Assumptions'!$J$6:$J$371)="Yes"</x:f>
        <x:v>1</x:v>
      </x:c>
      <x:c r="AN555" s="24" t="b">
        <x:f t="shared" si="142"/>
        <x:v>0</x:v>
      </x:c>
      <x:c r="AO555" s="24">
        <x:f t="shared" si="143"/>
        <x:v>0</x:v>
      </x:c>
    </x:row>
    <x:row r="556" spans="2:41" x14ac:dyDescent="0.35">
      <x:c r="B556" s="21">
        <x:v>37018</x:v>
      </x:c>
      <x:c r="C556" s="31">
        <x:f t="shared" si="130"/>
        <x:v>7</x:v>
      </x:c>
      <x:c r="D556" s="31">
        <x:f t="shared" si="131"/>
        <x:v>5</x:v>
      </x:c>
      <x:c r="E556" s="31">
        <x:f t="shared" si="132"/>
        <x:v>2001</x:v>
      </x:c>
      <x:c r="F556" s="31">
        <x:f t="shared" si="133"/>
        <x:v>2</x:v>
      </x:c>
      <x:c r="G556" s="21">
        <x:f t="shared" si="137"/>
        <x:v>45419</x:v>
      </x:c>
      <x:c r="H556" s="32">
        <x:f t="shared" si="138"/>
        <x:v>8274</x:v>
      </x:c>
      <x:c r="L556" s="25"/>
      <x:c r="S556" s="24" t="str">
        <x:v>Nasir Nasim Alotaibi #13452284 2M</x:v>
      </x:c>
      <x:c r="T556" s="24" t="str" cm="1">
        <x:f t="array" ref="T556:U556">_xlfn.TEXTSPLIT(S556," #")</x:f>
        <x:v>Nasir Nasim Alotaibi</x:v>
      </x:c>
      <x:c r="U556" s="24" t="str">
        <x:v>13452284 2M</x:v>
      </x:c>
      <x:c r="V556" s="24" t="str">
        <x:f t="shared" si="139"/>
        <x:v>2M</x:v>
      </x:c>
      <x:c r="W556" s="24">
        <x:f t="shared" si="140"/>
        <x:v>13452284</x:v>
      </x:c>
      <x:c r="X556" s="24">
        <x:f t="shared" si="144"/>
        <x:v>0</x:v>
      </x:c>
      <x:c r="AC556" s="24" t="str">
        <x:f t="shared" si="134"/>
        <x:v>Nasir</x:v>
      </x:c>
      <x:c r="AD556" s="24" t="str">
        <x:f t="shared" si="141"/>
        <x:v>N</x:v>
      </x:c>
      <x:c r="AE556" s="24" t="str">
        <x:f t="shared" si="135"/>
        <x:v>Nasim Alotaibi</x:v>
      </x:c>
      <x:c r="AF556" s="24" cm="1">
        <x:f t="array" ref="AF556">SUM(--(" "=MID(AE556,_xlfn.SEQUENCE(1,LEN(AE556)),1)))+2</x:f>
        <x:v>3</x:v>
      </x:c>
      <x:c r="AG556" s="24" cm="1">
        <x:f t="array" ref="AG556">SUM(--($AG$9=MID(AC556,_xlfn.SEQUENCE(1,LEN(AC556)),1)))</x:f>
        <x:v>1</x:v>
      </x:c>
      <x:c r="AL556" s="24" t="b">
        <x:f t="shared" si="136"/>
        <x:v>0</x:v>
      </x:c>
      <x:c r="AM556" s="24" t="b">
        <x:f>_xlfn.XLOOKUP(G556,'Birthday Case Assumptions'!$I$6:$I$371,'Birthday Case Assumptions'!$J$6:$J$371)="Yes"</x:f>
        <x:v>1</x:v>
      </x:c>
      <x:c r="AN556" s="24" t="b">
        <x:f t="shared" si="142"/>
        <x:v>0</x:v>
      </x:c>
      <x:c r="AO556" s="24">
        <x:f t="shared" si="143"/>
        <x:v>0</x:v>
      </x:c>
    </x:row>
    <x:row r="557" spans="2:41" x14ac:dyDescent="0.35">
      <x:c r="B557" s="21">
        <x:v>37041</x:v>
      </x:c>
      <x:c r="C557" s="31">
        <x:f t="shared" si="130"/>
        <x:v>30</x:v>
      </x:c>
      <x:c r="D557" s="31">
        <x:f t="shared" si="131"/>
        <x:v>5</x:v>
      </x:c>
      <x:c r="E557" s="31">
        <x:f t="shared" si="132"/>
        <x:v>2001</x:v>
      </x:c>
      <x:c r="F557" s="31">
        <x:f t="shared" si="133"/>
        <x:v>4</x:v>
      </x:c>
      <x:c r="G557" s="21">
        <x:f t="shared" si="137"/>
        <x:v>45442</x:v>
      </x:c>
      <x:c r="H557" s="32">
        <x:f t="shared" si="138"/>
        <x:v>8251</x:v>
      </x:c>
      <x:c r="L557" s="25"/>
      <x:c r="S557" s="24" t="str">
        <x:v>Mo Gang #13452287 1W</x:v>
      </x:c>
      <x:c r="T557" s="24" t="str" cm="1">
        <x:f t="array" ref="T557:U557">_xlfn.TEXTSPLIT(S557," #")</x:f>
        <x:v>Mo Gang</x:v>
      </x:c>
      <x:c r="U557" s="24" t="str">
        <x:v>13452287 1W</x:v>
      </x:c>
      <x:c r="V557" s="24" t="str">
        <x:f t="shared" si="139"/>
        <x:v>1W</x:v>
      </x:c>
      <x:c r="W557" s="24">
        <x:f t="shared" si="140"/>
        <x:v>13452287</x:v>
      </x:c>
      <x:c r="X557" s="24">
        <x:f t="shared" si="144"/>
        <x:v>0</x:v>
      </x:c>
      <x:c r="AC557" s="24" t="str">
        <x:f t="shared" si="134"/>
        <x:v>Mo</x:v>
      </x:c>
      <x:c r="AD557" s="24" t="str">
        <x:f t="shared" si="141"/>
        <x:v>M</x:v>
      </x:c>
      <x:c r="AE557" s="24" t="str">
        <x:f t="shared" si="135"/>
        <x:v>Gang</x:v>
      </x:c>
      <x:c r="AF557" s="24" cm="1">
        <x:f t="array" ref="AF557">SUM(--(" "=MID(AE557,_xlfn.SEQUENCE(1,LEN(AE557)),1)))+2</x:f>
        <x:v>2</x:v>
      </x:c>
      <x:c r="AG557" s="24" cm="1">
        <x:f t="array" ref="AG557">SUM(--($AG$9=MID(AC557,_xlfn.SEQUENCE(1,LEN(AC557)),1)))</x:f>
        <x:v>0</x:v>
      </x:c>
      <x:c r="AL557" s="24" t="b">
        <x:f t="shared" si="136"/>
        <x:v>0</x:v>
      </x:c>
      <x:c r="AM557" s="24" t="b">
        <x:f>_xlfn.XLOOKUP(G557,'Birthday Case Assumptions'!$I$6:$I$371,'Birthday Case Assumptions'!$J$6:$J$371)="Yes"</x:f>
        <x:v>0</x:v>
      </x:c>
      <x:c r="AN557" s="24" t="b">
        <x:f t="shared" si="142"/>
        <x:v>0</x:v>
      </x:c>
      <x:c r="AO557" s="24">
        <x:f t="shared" si="143"/>
        <x:v>0</x:v>
      </x:c>
    </x:row>
    <x:row r="558" spans="2:41" x14ac:dyDescent="0.35">
      <x:c r="B558" s="21">
        <x:v>37979</x:v>
      </x:c>
      <x:c r="C558" s="31">
        <x:f t="shared" si="130"/>
        <x:v>24</x:v>
      </x:c>
      <x:c r="D558" s="31">
        <x:f t="shared" si="131"/>
        <x:v>12</x:v>
      </x:c>
      <x:c r="E558" s="31">
        <x:f t="shared" si="132"/>
        <x:v>2003</x:v>
      </x:c>
      <x:c r="F558" s="31">
        <x:f t="shared" si="133"/>
        <x:v>4</x:v>
      </x:c>
      <x:c r="G558" s="21">
        <x:f t="shared" si="137"/>
        <x:v>45650</x:v>
      </x:c>
      <x:c r="H558" s="32">
        <x:f t="shared" si="138"/>
        <x:v>7313</x:v>
      </x:c>
      <x:c r="L558" s="25"/>
      <x:c r="S558" s="24" t="str">
        <x:v>Sahar Abbas #13452289 1R</x:v>
      </x:c>
      <x:c r="T558" s="24" t="str" cm="1">
        <x:f t="array" ref="T558:U558">_xlfn.TEXTSPLIT(S558," #")</x:f>
        <x:v>Sahar Abbas</x:v>
      </x:c>
      <x:c r="U558" s="24" t="str">
        <x:v>13452289 1R</x:v>
      </x:c>
      <x:c r="V558" s="24" t="str">
        <x:f t="shared" si="139"/>
        <x:v>1R</x:v>
      </x:c>
      <x:c r="W558" s="24">
        <x:f t="shared" si="140"/>
        <x:v>13452289</x:v>
      </x:c>
      <x:c r="X558" s="24">
        <x:f t="shared" si="144"/>
        <x:v>0</x:v>
      </x:c>
      <x:c r="AC558" s="24" t="str">
        <x:f t="shared" si="134"/>
        <x:v>Sahar</x:v>
      </x:c>
      <x:c r="AD558" s="24" t="str">
        <x:f t="shared" si="141"/>
        <x:v>S</x:v>
      </x:c>
      <x:c r="AE558" s="24" t="str">
        <x:f t="shared" si="135"/>
        <x:v>Abbas</x:v>
      </x:c>
      <x:c r="AF558" s="24" cm="1">
        <x:f t="array" ref="AF558">SUM(--(" "=MID(AE558,_xlfn.SEQUENCE(1,LEN(AE558)),1)))+2</x:f>
        <x:v>2</x:v>
      </x:c>
      <x:c r="AG558" s="24" cm="1">
        <x:f t="array" ref="AG558">SUM(--($AG$9=MID(AC558,_xlfn.SEQUENCE(1,LEN(AC558)),1)))</x:f>
        <x:v>2</x:v>
      </x:c>
      <x:c r="AL558" s="24" t="b">
        <x:f t="shared" si="136"/>
        <x:v>0</x:v>
      </x:c>
      <x:c r="AM558" s="24" t="b">
        <x:f>_xlfn.XLOOKUP(G558,'Birthday Case Assumptions'!$I$6:$I$371,'Birthday Case Assumptions'!$J$6:$J$371)="Yes"</x:f>
        <x:v>0</x:v>
      </x:c>
      <x:c r="AN558" s="24" t="b">
        <x:f t="shared" si="142"/>
        <x:v>0</x:v>
      </x:c>
      <x:c r="AO558" s="24">
        <x:f t="shared" si="143"/>
        <x:v>0</x:v>
      </x:c>
    </x:row>
    <x:row r="559" spans="2:41" x14ac:dyDescent="0.35">
      <x:c r="B559" s="21">
        <x:v>37173</x:v>
      </x:c>
      <x:c r="C559" s="31">
        <x:f t="shared" si="130"/>
        <x:v>9</x:v>
      </x:c>
      <x:c r="D559" s="31">
        <x:f t="shared" si="131"/>
        <x:v>10</x:v>
      </x:c>
      <x:c r="E559" s="31">
        <x:f t="shared" si="132"/>
        <x:v>2001</x:v>
      </x:c>
      <x:c r="F559" s="31">
        <x:f t="shared" si="133"/>
        <x:v>3</x:v>
      </x:c>
      <x:c r="G559" s="21">
        <x:f t="shared" si="137"/>
        <x:v>45574</x:v>
      </x:c>
      <x:c r="H559" s="32">
        <x:f t="shared" si="138"/>
        <x:v>8119</x:v>
      </x:c>
      <x:c r="L559" s="25"/>
      <x:c r="S559" s="24" t="str">
        <x:v>Xiang Jianguo #13452291 1W</x:v>
      </x:c>
      <x:c r="T559" s="24" t="str" cm="1">
        <x:f t="array" ref="T559:U559">_xlfn.TEXTSPLIT(S559," #")</x:f>
        <x:v>Xiang Jianguo</x:v>
      </x:c>
      <x:c r="U559" s="24" t="str">
        <x:v>13452291 1W</x:v>
      </x:c>
      <x:c r="V559" s="24" t="str">
        <x:f t="shared" si="139"/>
        <x:v>1W</x:v>
      </x:c>
      <x:c r="W559" s="24">
        <x:f t="shared" si="140"/>
        <x:v>13452291</x:v>
      </x:c>
      <x:c r="X559" s="24">
        <x:f t="shared" si="144"/>
        <x:v>0</x:v>
      </x:c>
      <x:c r="AC559" s="24" t="str">
        <x:f t="shared" si="134"/>
        <x:v>Xiang</x:v>
      </x:c>
      <x:c r="AD559" s="24" t="str">
        <x:f t="shared" si="141"/>
        <x:v>X</x:v>
      </x:c>
      <x:c r="AE559" s="24" t="str">
        <x:f t="shared" si="135"/>
        <x:v>Jianguo</x:v>
      </x:c>
      <x:c r="AF559" s="24" cm="1">
        <x:f t="array" ref="AF559">SUM(--(" "=MID(AE559,_xlfn.SEQUENCE(1,LEN(AE559)),1)))+2</x:f>
        <x:v>2</x:v>
      </x:c>
      <x:c r="AG559" s="24" cm="1">
        <x:f t="array" ref="AG559">SUM(--($AG$9=MID(AC559,_xlfn.SEQUENCE(1,LEN(AC559)),1)))</x:f>
        <x:v>1</x:v>
      </x:c>
      <x:c r="AL559" s="24" t="b">
        <x:f t="shared" si="136"/>
        <x:v>0</x:v>
      </x:c>
      <x:c r="AM559" s="24" t="b">
        <x:f>_xlfn.XLOOKUP(G559,'Birthday Case Assumptions'!$I$6:$I$371,'Birthday Case Assumptions'!$J$6:$J$371)="Yes"</x:f>
        <x:v>1</x:v>
      </x:c>
      <x:c r="AN559" s="24" t="b">
        <x:f t="shared" si="142"/>
        <x:v>0</x:v>
      </x:c>
      <x:c r="AO559" s="24">
        <x:f t="shared" si="143"/>
        <x:v>0</x:v>
      </x:c>
    </x:row>
    <x:row r="560" spans="2:41" x14ac:dyDescent="0.35">
      <x:c r="B560" s="21">
        <x:v>37361</x:v>
      </x:c>
      <x:c r="C560" s="31">
        <x:f t="shared" si="130"/>
        <x:v>15</x:v>
      </x:c>
      <x:c r="D560" s="31">
        <x:f t="shared" si="131"/>
        <x:v>4</x:v>
      </x:c>
      <x:c r="E560" s="31">
        <x:f t="shared" si="132"/>
        <x:v>2002</x:v>
      </x:c>
      <x:c r="F560" s="31">
        <x:f t="shared" si="133"/>
        <x:v>2</x:v>
      </x:c>
      <x:c r="G560" s="21">
        <x:f t="shared" si="137"/>
        <x:v>45397</x:v>
      </x:c>
      <x:c r="H560" s="32">
        <x:f t="shared" si="138"/>
        <x:v>7931</x:v>
      </x:c>
      <x:c r="L560" s="25"/>
      <x:c r="S560" s="24" t="str">
        <x:v>Atef Shaikh #13452292 4W</x:v>
      </x:c>
      <x:c r="T560" s="24" t="str" cm="1">
        <x:f t="array" ref="T560:U560">_xlfn.TEXTSPLIT(S560," #")</x:f>
        <x:v>Atef Shaikh</x:v>
      </x:c>
      <x:c r="U560" s="24" t="str">
        <x:v>13452292 4W</x:v>
      </x:c>
      <x:c r="V560" s="24" t="str">
        <x:f t="shared" si="139"/>
        <x:v>4W</x:v>
      </x:c>
      <x:c r="W560" s="24">
        <x:f t="shared" si="140"/>
        <x:v>13452292</x:v>
      </x:c>
      <x:c r="X560" s="24">
        <x:f t="shared" si="144"/>
        <x:v>1</x:v>
      </x:c>
      <x:c r="AC560" s="24" t="str">
        <x:f t="shared" si="134"/>
        <x:v>Atef</x:v>
      </x:c>
      <x:c r="AD560" s="24" t="str">
        <x:f t="shared" si="141"/>
        <x:v>A</x:v>
      </x:c>
      <x:c r="AE560" s="24" t="str">
        <x:f t="shared" si="135"/>
        <x:v>Shaikh</x:v>
      </x:c>
      <x:c r="AF560" s="24" cm="1">
        <x:f t="array" ref="AF560">SUM(--(" "=MID(AE560,_xlfn.SEQUENCE(1,LEN(AE560)),1)))+2</x:f>
        <x:v>2</x:v>
      </x:c>
      <x:c r="AG560" s="24" cm="1">
        <x:f t="array" ref="AG560">SUM(--($AG$9=MID(AC560,_xlfn.SEQUENCE(1,LEN(AC560)),1)))</x:f>
        <x:v>1</x:v>
      </x:c>
      <x:c r="AL560" s="24" t="b">
        <x:f t="shared" si="136"/>
        <x:v>1</x:v>
      </x:c>
      <x:c r="AM560" s="24" t="b">
        <x:f>_xlfn.XLOOKUP(G560,'Birthday Case Assumptions'!$I$6:$I$371,'Birthday Case Assumptions'!$J$6:$J$371)="Yes"</x:f>
        <x:v>1</x:v>
      </x:c>
      <x:c r="AN560" s="24" t="b">
        <x:f t="shared" si="142"/>
        <x:v>0</x:v>
      </x:c>
      <x:c r="AO560" s="24">
        <x:f t="shared" si="143"/>
        <x:v>0</x:v>
      </x:c>
    </x:row>
    <x:row r="561" spans="2:41" x14ac:dyDescent="0.35">
      <x:c r="B561" s="21">
        <x:v>38297</x:v>
      </x:c>
      <x:c r="C561" s="31">
        <x:f t="shared" si="130"/>
        <x:v>6</x:v>
      </x:c>
      <x:c r="D561" s="31">
        <x:f t="shared" si="131"/>
        <x:v>11</x:v>
      </x:c>
      <x:c r="E561" s="31">
        <x:f t="shared" si="132"/>
        <x:v>2004</x:v>
      </x:c>
      <x:c r="F561" s="31">
        <x:f t="shared" si="133"/>
        <x:v>7</x:v>
      </x:c>
      <x:c r="G561" s="21">
        <x:f t="shared" si="137"/>
        <x:v>45602</x:v>
      </x:c>
      <x:c r="H561" s="32">
        <x:f t="shared" si="138"/>
        <x:v>6995</x:v>
      </x:c>
      <x:c r="L561" s="25"/>
      <x:c r="S561" s="24" t="str">
        <x:v>Emily Theresa Green #13452293 1R</x:v>
      </x:c>
      <x:c r="T561" s="24" t="str" cm="1">
        <x:f t="array" ref="T561:U561">_xlfn.TEXTSPLIT(S561," #")</x:f>
        <x:v>Emily Theresa Green</x:v>
      </x:c>
      <x:c r="U561" s="24" t="str">
        <x:v>13452293 1R</x:v>
      </x:c>
      <x:c r="V561" s="24" t="str">
        <x:f t="shared" si="139"/>
        <x:v>1R</x:v>
      </x:c>
      <x:c r="W561" s="24">
        <x:f t="shared" si="140"/>
        <x:v>13452293</x:v>
      </x:c>
      <x:c r="X561" s="24">
        <x:f t="shared" si="144"/>
        <x:v>2</x:v>
      </x:c>
      <x:c r="AC561" s="24" t="str">
        <x:f t="shared" si="134"/>
        <x:v>Emily</x:v>
      </x:c>
      <x:c r="AD561" s="24" t="str">
        <x:f t="shared" si="141"/>
        <x:v>E</x:v>
      </x:c>
      <x:c r="AE561" s="24" t="str">
        <x:f t="shared" si="135"/>
        <x:v>Theresa Green</x:v>
      </x:c>
      <x:c r="AF561" s="24" cm="1">
        <x:f t="array" ref="AF561">SUM(--(" "=MID(AE561,_xlfn.SEQUENCE(1,LEN(AE561)),1)))+2</x:f>
        <x:v>3</x:v>
      </x:c>
      <x:c r="AG561" s="24" cm="1">
        <x:f t="array" ref="AG561">SUM(--($AG$9=MID(AC561,_xlfn.SEQUENCE(1,LEN(AC561)),1)))</x:f>
        <x:v>0</x:v>
      </x:c>
      <x:c r="AL561" s="24" t="b">
        <x:f t="shared" si="136"/>
        <x:v>0</x:v>
      </x:c>
      <x:c r="AM561" s="24" t="b">
        <x:f>_xlfn.XLOOKUP(G561,'Birthday Case Assumptions'!$I$6:$I$371,'Birthday Case Assumptions'!$J$6:$J$371)="Yes"</x:f>
        <x:v>1</x:v>
      </x:c>
      <x:c r="AN561" s="24" t="b">
        <x:f t="shared" si="142"/>
        <x:v>0</x:v>
      </x:c>
      <x:c r="AO561" s="24">
        <x:f t="shared" si="143"/>
        <x:v>0</x:v>
      </x:c>
    </x:row>
    <x:row r="562" spans="2:41" x14ac:dyDescent="0.35">
      <x:c r="B562" s="21">
        <x:v>37815</x:v>
      </x:c>
      <x:c r="C562" s="31">
        <x:f t="shared" si="130"/>
        <x:v>13</x:v>
      </x:c>
      <x:c r="D562" s="31">
        <x:f t="shared" si="131"/>
        <x:v>7</x:v>
      </x:c>
      <x:c r="E562" s="31">
        <x:f t="shared" si="132"/>
        <x:v>2003</x:v>
      </x:c>
      <x:c r="F562" s="31">
        <x:f t="shared" si="133"/>
        <x:v>1</x:v>
      </x:c>
      <x:c r="G562" s="21">
        <x:f t="shared" si="137"/>
        <x:v>45486</x:v>
      </x:c>
      <x:c r="H562" s="32">
        <x:f t="shared" si="138"/>
        <x:v>7477</x:v>
      </x:c>
      <x:c r="L562" s="25"/>
      <x:c r="S562" s="24" t="str">
        <x:v>Wei Xiaoming #13452296 3W</x:v>
      </x:c>
      <x:c r="T562" s="24" t="str" cm="1">
        <x:f t="array" ref="T562:U562">_xlfn.TEXTSPLIT(S562," #")</x:f>
        <x:v>Wei Xiaoming</x:v>
      </x:c>
      <x:c r="U562" s="24" t="str">
        <x:v>13452296 3W</x:v>
      </x:c>
      <x:c r="V562" s="24" t="str">
        <x:f t="shared" si="139"/>
        <x:v>3W</x:v>
      </x:c>
      <x:c r="W562" s="24">
        <x:f t="shared" si="140"/>
        <x:v>13452296</x:v>
      </x:c>
      <x:c r="X562" s="24">
        <x:f t="shared" si="144"/>
        <x:v>0</x:v>
      </x:c>
      <x:c r="AC562" s="24" t="str">
        <x:f t="shared" si="134"/>
        <x:v>Wei</x:v>
      </x:c>
      <x:c r="AD562" s="24" t="str">
        <x:f t="shared" si="141"/>
        <x:v>W</x:v>
      </x:c>
      <x:c r="AE562" s="24" t="str">
        <x:f t="shared" si="135"/>
        <x:v>Xiaoming</x:v>
      </x:c>
      <x:c r="AF562" s="24" cm="1">
        <x:f t="array" ref="AF562">SUM(--(" "=MID(AE562,_xlfn.SEQUENCE(1,LEN(AE562)),1)))+2</x:f>
        <x:v>2</x:v>
      </x:c>
      <x:c r="AG562" s="24" cm="1">
        <x:f t="array" ref="AG562">SUM(--($AG$9=MID(AC562,_xlfn.SEQUENCE(1,LEN(AC562)),1)))</x:f>
        <x:v>0</x:v>
      </x:c>
      <x:c r="AL562" s="24" t="b">
        <x:f t="shared" si="136"/>
        <x:v>0</x:v>
      </x:c>
      <x:c r="AM562" s="24" t="b">
        <x:f>_xlfn.XLOOKUP(G562,'Birthday Case Assumptions'!$I$6:$I$371,'Birthday Case Assumptions'!$J$6:$J$371)="Yes"</x:f>
        <x:v>0</x:v>
      </x:c>
      <x:c r="AN562" s="24" t="b">
        <x:f t="shared" si="142"/>
        <x:v>0</x:v>
      </x:c>
      <x:c r="AO562" s="24">
        <x:f t="shared" si="143"/>
        <x:v>0</x:v>
      </x:c>
    </x:row>
    <x:row r="563" spans="2:41" x14ac:dyDescent="0.35">
      <x:c r="B563" s="21">
        <x:v>37538</x:v>
      </x:c>
      <x:c r="C563" s="31">
        <x:f t="shared" si="130"/>
        <x:v>9</x:v>
      </x:c>
      <x:c r="D563" s="31">
        <x:f t="shared" si="131"/>
        <x:v>10</x:v>
      </x:c>
      <x:c r="E563" s="31">
        <x:f t="shared" si="132"/>
        <x:v>2002</x:v>
      </x:c>
      <x:c r="F563" s="31">
        <x:f t="shared" si="133"/>
        <x:v>4</x:v>
      </x:c>
      <x:c r="G563" s="21">
        <x:f t="shared" si="137"/>
        <x:v>45574</x:v>
      </x:c>
      <x:c r="H563" s="32">
        <x:f t="shared" si="138"/>
        <x:v>7754</x:v>
      </x:c>
      <x:c r="L563" s="25"/>
      <x:c r="S563" s="24" t="str">
        <x:v>Sajid Syed #13452299 1R</x:v>
      </x:c>
      <x:c r="T563" s="24" t="str" cm="1">
        <x:f t="array" ref="T563:U563">_xlfn.TEXTSPLIT(S563," #")</x:f>
        <x:v>Sajid Syed</x:v>
      </x:c>
      <x:c r="U563" s="24" t="str">
        <x:v>13452299 1R</x:v>
      </x:c>
      <x:c r="V563" s="24" t="str">
        <x:f t="shared" si="139"/>
        <x:v>1R</x:v>
      </x:c>
      <x:c r="W563" s="24">
        <x:f t="shared" si="140"/>
        <x:v>13452299</x:v>
      </x:c>
      <x:c r="X563" s="24">
        <x:f t="shared" si="144"/>
        <x:v>0</x:v>
      </x:c>
      <x:c r="AC563" s="24" t="str">
        <x:f t="shared" si="134"/>
        <x:v>Sajid</x:v>
      </x:c>
      <x:c r="AD563" s="24" t="str">
        <x:f t="shared" si="141"/>
        <x:v>S</x:v>
      </x:c>
      <x:c r="AE563" s="24" t="str">
        <x:f t="shared" si="135"/>
        <x:v>Syed</x:v>
      </x:c>
      <x:c r="AF563" s="24" cm="1">
        <x:f t="array" ref="AF563">SUM(--(" "=MID(AE563,_xlfn.SEQUENCE(1,LEN(AE563)),1)))+2</x:f>
        <x:v>2</x:v>
      </x:c>
      <x:c r="AG563" s="24" cm="1">
        <x:f t="array" ref="AG563">SUM(--($AG$9=MID(AC563,_xlfn.SEQUENCE(1,LEN(AC563)),1)))</x:f>
        <x:v>1</x:v>
      </x:c>
      <x:c r="AL563" s="24" t="b">
        <x:f t="shared" si="136"/>
        <x:v>0</x:v>
      </x:c>
      <x:c r="AM563" s="24" t="b">
        <x:f>_xlfn.XLOOKUP(G563,'Birthday Case Assumptions'!$I$6:$I$371,'Birthday Case Assumptions'!$J$6:$J$371)="Yes"</x:f>
        <x:v>1</x:v>
      </x:c>
      <x:c r="AN563" s="24" t="b">
        <x:f t="shared" si="142"/>
        <x:v>0</x:v>
      </x:c>
      <x:c r="AO563" s="24">
        <x:f t="shared" si="143"/>
        <x:v>0</x:v>
      </x:c>
    </x:row>
    <x:row r="564" spans="2:41" x14ac:dyDescent="0.35">
      <x:c r="B564" s="21">
        <x:v>37695</x:v>
      </x:c>
      <x:c r="C564" s="31">
        <x:f t="shared" si="130"/>
        <x:v>15</x:v>
      </x:c>
      <x:c r="D564" s="31">
        <x:f t="shared" si="131"/>
        <x:v>3</x:v>
      </x:c>
      <x:c r="E564" s="31">
        <x:f t="shared" si="132"/>
        <x:v>2003</x:v>
      </x:c>
      <x:c r="F564" s="31">
        <x:f t="shared" si="133"/>
        <x:v>7</x:v>
      </x:c>
      <x:c r="G564" s="21">
        <x:f t="shared" si="137"/>
        <x:v>45366</x:v>
      </x:c>
      <x:c r="H564" s="32">
        <x:f t="shared" si="138"/>
        <x:v>7597</x:v>
      </x:c>
      <x:c r="L564" s="25"/>
      <x:c r="S564" s="24" t="str">
        <x:v>Rana Hosam Akram Ahmed #13452301 4W</x:v>
      </x:c>
      <x:c r="T564" s="24" t="str" cm="1">
        <x:f t="array" ref="T564:U564">_xlfn.TEXTSPLIT(S564," #")</x:f>
        <x:v>Rana Hosam Akram Ahmed</x:v>
      </x:c>
      <x:c r="U564" s="24" t="str">
        <x:v>13452301 4W</x:v>
      </x:c>
      <x:c r="V564" s="24" t="str">
        <x:f t="shared" si="139"/>
        <x:v>4W</x:v>
      </x:c>
      <x:c r="W564" s="24">
        <x:f t="shared" si="140"/>
        <x:v>13452301</x:v>
      </x:c>
      <x:c r="X564" s="24">
        <x:f t="shared" si="144"/>
        <x:v>0</x:v>
      </x:c>
      <x:c r="AC564" s="24" t="str">
        <x:f t="shared" si="134"/>
        <x:v>Rana</x:v>
      </x:c>
      <x:c r="AD564" s="24" t="str">
        <x:f t="shared" si="141"/>
        <x:v>R</x:v>
      </x:c>
      <x:c r="AE564" s="24" t="str">
        <x:f t="shared" si="135"/>
        <x:v>Hosam Akram Ahmed</x:v>
      </x:c>
      <x:c r="AF564" s="24" cm="1">
        <x:f t="array" ref="AF564">SUM(--(" "=MID(AE564,_xlfn.SEQUENCE(1,LEN(AE564)),1)))+2</x:f>
        <x:v>4</x:v>
      </x:c>
      <x:c r="AG564" s="24" cm="1">
        <x:f t="array" ref="AG564">SUM(--($AG$9=MID(AC564,_xlfn.SEQUENCE(1,LEN(AC564)),1)))</x:f>
        <x:v>2</x:v>
      </x:c>
      <x:c r="AL564" s="24" t="b">
        <x:f t="shared" si="136"/>
        <x:v>0</x:v>
      </x:c>
      <x:c r="AM564" s="24" t="b">
        <x:f>_xlfn.XLOOKUP(G564,'Birthday Case Assumptions'!$I$6:$I$371,'Birthday Case Assumptions'!$J$6:$J$371)="Yes"</x:f>
        <x:v>0</x:v>
      </x:c>
      <x:c r="AN564" s="24" t="b">
        <x:f t="shared" si="142"/>
        <x:v>0</x:v>
      </x:c>
      <x:c r="AO564" s="24">
        <x:f t="shared" si="143"/>
        <x:v>0</x:v>
      </x:c>
    </x:row>
    <x:row r="565" spans="2:41" x14ac:dyDescent="0.35">
      <x:c r="B565" s="21">
        <x:v>37520</x:v>
      </x:c>
      <x:c r="C565" s="31">
        <x:f t="shared" si="130"/>
        <x:v>21</x:v>
      </x:c>
      <x:c r="D565" s="31">
        <x:f t="shared" si="131"/>
        <x:v>9</x:v>
      </x:c>
      <x:c r="E565" s="31">
        <x:f t="shared" si="132"/>
        <x:v>2002</x:v>
      </x:c>
      <x:c r="F565" s="31">
        <x:f t="shared" si="133"/>
        <x:v>7</x:v>
      </x:c>
      <x:c r="G565" s="21">
        <x:f t="shared" si="137"/>
        <x:v>45556</x:v>
      </x:c>
      <x:c r="H565" s="32">
        <x:f t="shared" si="138"/>
        <x:v>7772</x:v>
      </x:c>
      <x:c r="L565" s="25"/>
      <x:c r="S565" s="24" t="str">
        <x:v>Nasir Samar Alamri #13452303 1W</x:v>
      </x:c>
      <x:c r="T565" s="24" t="str" cm="1">
        <x:f t="array" ref="T565:U565">_xlfn.TEXTSPLIT(S565," #")</x:f>
        <x:v>Nasir Samar Alamri</x:v>
      </x:c>
      <x:c r="U565" s="24" t="str">
        <x:v>13452303 1W</x:v>
      </x:c>
      <x:c r="V565" s="24" t="str">
        <x:f t="shared" si="139"/>
        <x:v>1W</x:v>
      </x:c>
      <x:c r="W565" s="24">
        <x:f t="shared" si="140"/>
        <x:v>13452303</x:v>
      </x:c>
      <x:c r="X565" s="24">
        <x:f t="shared" si="144"/>
        <x:v>0</x:v>
      </x:c>
      <x:c r="AC565" s="24" t="str">
        <x:f t="shared" si="134"/>
        <x:v>Nasir</x:v>
      </x:c>
      <x:c r="AD565" s="24" t="str">
        <x:f t="shared" si="141"/>
        <x:v>N</x:v>
      </x:c>
      <x:c r="AE565" s="24" t="str">
        <x:f t="shared" si="135"/>
        <x:v>Samar Alamri</x:v>
      </x:c>
      <x:c r="AF565" s="24" cm="1">
        <x:f t="array" ref="AF565">SUM(--(" "=MID(AE565,_xlfn.SEQUENCE(1,LEN(AE565)),1)))+2</x:f>
        <x:v>3</x:v>
      </x:c>
      <x:c r="AG565" s="24" cm="1">
        <x:f t="array" ref="AG565">SUM(--($AG$9=MID(AC565,_xlfn.SEQUENCE(1,LEN(AC565)),1)))</x:f>
        <x:v>1</x:v>
      </x:c>
      <x:c r="AL565" s="24" t="b">
        <x:f t="shared" si="136"/>
        <x:v>0</x:v>
      </x:c>
      <x:c r="AM565" s="24" t="b">
        <x:f>_xlfn.XLOOKUP(G565,'Birthday Case Assumptions'!$I$6:$I$371,'Birthday Case Assumptions'!$J$6:$J$371)="Yes"</x:f>
        <x:v>0</x:v>
      </x:c>
      <x:c r="AN565" s="24" t="b">
        <x:f t="shared" si="142"/>
        <x:v>0</x:v>
      </x:c>
      <x:c r="AO565" s="24">
        <x:f t="shared" si="143"/>
        <x:v>0</x:v>
      </x:c>
    </x:row>
    <x:row r="566" spans="2:41" x14ac:dyDescent="0.35">
      <x:c r="B566" s="21">
        <x:v>37329</x:v>
      </x:c>
      <x:c r="C566" s="31">
        <x:f t="shared" si="130"/>
        <x:v>14</x:v>
      </x:c>
      <x:c r="D566" s="31">
        <x:f t="shared" si="131"/>
        <x:v>3</x:v>
      </x:c>
      <x:c r="E566" s="31">
        <x:f t="shared" si="132"/>
        <x:v>2002</x:v>
      </x:c>
      <x:c r="F566" s="31">
        <x:f t="shared" si="133"/>
        <x:v>5</x:v>
      </x:c>
      <x:c r="G566" s="21">
        <x:f t="shared" si="137"/>
        <x:v>45365</x:v>
      </x:c>
      <x:c r="H566" s="32">
        <x:f t="shared" si="138"/>
        <x:v>7963</x:v>
      </x:c>
      <x:c r="L566" s="25"/>
      <x:c r="S566" s="24" t="str">
        <x:v>Maria Myers #13452305 2M</x:v>
      </x:c>
      <x:c r="T566" s="24" t="str" cm="1">
        <x:f t="array" ref="T566:U566">_xlfn.TEXTSPLIT(S566," #")</x:f>
        <x:v>Maria Myers</x:v>
      </x:c>
      <x:c r="U566" s="24" t="str">
        <x:v>13452305 2M</x:v>
      </x:c>
      <x:c r="V566" s="24" t="str">
        <x:f t="shared" si="139"/>
        <x:v>2M</x:v>
      </x:c>
      <x:c r="W566" s="24">
        <x:f t="shared" si="140"/>
        <x:v>13452305</x:v>
      </x:c>
      <x:c r="X566" s="24">
        <x:f t="shared" si="144"/>
        <x:v>0</x:v>
      </x:c>
      <x:c r="AC566" s="24" t="str">
        <x:f t="shared" si="134"/>
        <x:v>Maria</x:v>
      </x:c>
      <x:c r="AD566" s="24" t="str">
        <x:f t="shared" si="141"/>
        <x:v>M</x:v>
      </x:c>
      <x:c r="AE566" s="24" t="str">
        <x:f t="shared" si="135"/>
        <x:v>Myers</x:v>
      </x:c>
      <x:c r="AF566" s="24" cm="1">
        <x:f t="array" ref="AF566">SUM(--(" "=MID(AE566,_xlfn.SEQUENCE(1,LEN(AE566)),1)))+2</x:f>
        <x:v>2</x:v>
      </x:c>
      <x:c r="AG566" s="24" cm="1">
        <x:f t="array" ref="AG566">SUM(--($AG$9=MID(AC566,_xlfn.SEQUENCE(1,LEN(AC566)),1)))</x:f>
        <x:v>2</x:v>
      </x:c>
      <x:c r="AL566" s="24" t="b">
        <x:f t="shared" si="136"/>
        <x:v>0</x:v>
      </x:c>
      <x:c r="AM566" s="24" t="b">
        <x:f>_xlfn.XLOOKUP(G566,'Birthday Case Assumptions'!$I$6:$I$371,'Birthday Case Assumptions'!$J$6:$J$371)="Yes"</x:f>
        <x:v>0</x:v>
      </x:c>
      <x:c r="AN566" s="24" t="b">
        <x:f t="shared" si="142"/>
        <x:v>0</x:v>
      </x:c>
      <x:c r="AO566" s="24">
        <x:f t="shared" si="143"/>
        <x:v>0</x:v>
      </x:c>
    </x:row>
    <x:row r="567" spans="2:41" x14ac:dyDescent="0.35">
      <x:c r="B567" s="21">
        <x:v>37025</x:v>
      </x:c>
      <x:c r="C567" s="31">
        <x:f t="shared" si="130"/>
        <x:v>14</x:v>
      </x:c>
      <x:c r="D567" s="31">
        <x:f t="shared" si="131"/>
        <x:v>5</x:v>
      </x:c>
      <x:c r="E567" s="31">
        <x:f t="shared" si="132"/>
        <x:v>2001</x:v>
      </x:c>
      <x:c r="F567" s="31">
        <x:f t="shared" si="133"/>
        <x:v>2</x:v>
      </x:c>
      <x:c r="G567" s="21">
        <x:f t="shared" si="137"/>
        <x:v>45426</x:v>
      </x:c>
      <x:c r="H567" s="32">
        <x:f t="shared" si="138"/>
        <x:v>8267</x:v>
      </x:c>
      <x:c r="L567" s="25"/>
      <x:c r="S567" s="24" t="str">
        <x:v>Mo Xiaohong #13452308 2M</x:v>
      </x:c>
      <x:c r="T567" s="24" t="str" cm="1">
        <x:f t="array" ref="T567:U567">_xlfn.TEXTSPLIT(S567," #")</x:f>
        <x:v>Mo Xiaohong</x:v>
      </x:c>
      <x:c r="U567" s="24" t="str">
        <x:v>13452308 2M</x:v>
      </x:c>
      <x:c r="V567" s="24" t="str">
        <x:f t="shared" si="139"/>
        <x:v>2M</x:v>
      </x:c>
      <x:c r="W567" s="24">
        <x:f t="shared" si="140"/>
        <x:v>13452308</x:v>
      </x:c>
      <x:c r="X567" s="24">
        <x:f t="shared" si="144"/>
        <x:v>0</x:v>
      </x:c>
      <x:c r="AC567" s="24" t="str">
        <x:f t="shared" si="134"/>
        <x:v>Mo</x:v>
      </x:c>
      <x:c r="AD567" s="24" t="str">
        <x:f t="shared" si="141"/>
        <x:v>M</x:v>
      </x:c>
      <x:c r="AE567" s="24" t="str">
        <x:f t="shared" si="135"/>
        <x:v>Xiaohong</x:v>
      </x:c>
      <x:c r="AF567" s="24" cm="1">
        <x:f t="array" ref="AF567">SUM(--(" "=MID(AE567,_xlfn.SEQUENCE(1,LEN(AE567)),1)))+2</x:f>
        <x:v>2</x:v>
      </x:c>
      <x:c r="AG567" s="24" cm="1">
        <x:f t="array" ref="AG567">SUM(--($AG$9=MID(AC567,_xlfn.SEQUENCE(1,LEN(AC567)),1)))</x:f>
        <x:v>0</x:v>
      </x:c>
      <x:c r="AL567" s="24" t="b">
        <x:f t="shared" si="136"/>
        <x:v>0</x:v>
      </x:c>
      <x:c r="AM567" s="24" t="b">
        <x:f>_xlfn.XLOOKUP(G567,'Birthday Case Assumptions'!$I$6:$I$371,'Birthday Case Assumptions'!$J$6:$J$371)="Yes"</x:f>
        <x:v>0</x:v>
      </x:c>
      <x:c r="AN567" s="24" t="b">
        <x:f t="shared" si="142"/>
        <x:v>0</x:v>
      </x:c>
      <x:c r="AO567" s="24">
        <x:f t="shared" si="143"/>
        <x:v>0</x:v>
      </x:c>
    </x:row>
    <x:row r="568" spans="2:41" x14ac:dyDescent="0.35">
      <x:c r="B568" s="21">
        <x:v>37446</x:v>
      </x:c>
      <x:c r="C568" s="31">
        <x:f t="shared" si="130"/>
        <x:v>9</x:v>
      </x:c>
      <x:c r="D568" s="31">
        <x:f t="shared" si="131"/>
        <x:v>7</x:v>
      </x:c>
      <x:c r="E568" s="31">
        <x:f t="shared" si="132"/>
        <x:v>2002</x:v>
      </x:c>
      <x:c r="F568" s="31">
        <x:f t="shared" si="133"/>
        <x:v>3</x:v>
      </x:c>
      <x:c r="G568" s="21">
        <x:f t="shared" si="137"/>
        <x:v>45482</x:v>
      </x:c>
      <x:c r="H568" s="32">
        <x:f t="shared" si="138"/>
        <x:v>7846</x:v>
      </x:c>
      <x:c r="L568" s="25"/>
      <x:c r="S568" s="24" t="str">
        <x:v>Gu Dong Peng #13452311 1W</x:v>
      </x:c>
      <x:c r="T568" s="24" t="str" cm="1">
        <x:f t="array" ref="T568:U568">_xlfn.TEXTSPLIT(S568," #")</x:f>
        <x:v>Gu Dong Peng</x:v>
      </x:c>
      <x:c r="U568" s="24" t="str">
        <x:v>13452311 1W</x:v>
      </x:c>
      <x:c r="V568" s="24" t="str">
        <x:f t="shared" si="139"/>
        <x:v>1W</x:v>
      </x:c>
      <x:c r="W568" s="24">
        <x:f t="shared" si="140"/>
        <x:v>13452311</x:v>
      </x:c>
      <x:c r="X568" s="24">
        <x:f t="shared" si="144"/>
        <x:v>0</x:v>
      </x:c>
      <x:c r="AC568" s="24" t="str">
        <x:f t="shared" si="134"/>
        <x:v>Gu</x:v>
      </x:c>
      <x:c r="AD568" s="24" t="str">
        <x:f t="shared" si="141"/>
        <x:v>G</x:v>
      </x:c>
      <x:c r="AE568" s="24" t="str">
        <x:f t="shared" si="135"/>
        <x:v>Dong Peng</x:v>
      </x:c>
      <x:c r="AF568" s="24" cm="1">
        <x:f t="array" ref="AF568">SUM(--(" "=MID(AE568,_xlfn.SEQUENCE(1,LEN(AE568)),1)))+2</x:f>
        <x:v>3</x:v>
      </x:c>
      <x:c r="AG568" s="24" cm="1">
        <x:f t="array" ref="AG568">SUM(--($AG$9=MID(AC568,_xlfn.SEQUENCE(1,LEN(AC568)),1)))</x:f>
        <x:v>0</x:v>
      </x:c>
      <x:c r="AL568" s="24" t="b">
        <x:f t="shared" si="136"/>
        <x:v>0</x:v>
      </x:c>
      <x:c r="AM568" s="24" t="b">
        <x:f>_xlfn.XLOOKUP(G568,'Birthday Case Assumptions'!$I$6:$I$371,'Birthday Case Assumptions'!$J$6:$J$371)="Yes"</x:f>
        <x:v>0</x:v>
      </x:c>
      <x:c r="AN568" s="24" t="b">
        <x:f t="shared" si="142"/>
        <x:v>0</x:v>
      </x:c>
      <x:c r="AO568" s="24">
        <x:f t="shared" si="143"/>
        <x:v>0</x:v>
      </x:c>
    </x:row>
    <x:row r="569" spans="2:41" x14ac:dyDescent="0.35">
      <x:c r="B569" s="21">
        <x:v>38026</x:v>
      </x:c>
      <x:c r="C569" s="31">
        <x:f t="shared" si="130"/>
        <x:v>9</x:v>
      </x:c>
      <x:c r="D569" s="31">
        <x:f t="shared" si="131"/>
        <x:v>2</x:v>
      </x:c>
      <x:c r="E569" s="31">
        <x:f t="shared" si="132"/>
        <x:v>2004</x:v>
      </x:c>
      <x:c r="F569" s="31">
        <x:f t="shared" si="133"/>
        <x:v>2</x:v>
      </x:c>
      <x:c r="G569" s="21">
        <x:f t="shared" si="137"/>
        <x:v>45331</x:v>
      </x:c>
      <x:c r="H569" s="32">
        <x:f t="shared" si="138"/>
        <x:v>7266</x:v>
      </x:c>
      <x:c r="L569" s="25"/>
      <x:c r="S569" s="24" t="str">
        <x:v>Ziyad Mirza #13452313 2W</x:v>
      </x:c>
      <x:c r="T569" s="24" t="str" cm="1">
        <x:f t="array" ref="T569:U569">_xlfn.TEXTSPLIT(S569," #")</x:f>
        <x:v>Ziyad Mirza</x:v>
      </x:c>
      <x:c r="U569" s="24" t="str">
        <x:v>13452313 2W</x:v>
      </x:c>
      <x:c r="V569" s="24" t="str">
        <x:f t="shared" si="139"/>
        <x:v>2W</x:v>
      </x:c>
      <x:c r="W569" s="24">
        <x:f t="shared" si="140"/>
        <x:v>13452313</x:v>
      </x:c>
      <x:c r="X569" s="24">
        <x:f t="shared" si="144"/>
        <x:v>0</x:v>
      </x:c>
      <x:c r="AC569" s="24" t="str">
        <x:f t="shared" si="134"/>
        <x:v>Ziyad</x:v>
      </x:c>
      <x:c r="AD569" s="24" t="str">
        <x:f t="shared" si="141"/>
        <x:v>Z</x:v>
      </x:c>
      <x:c r="AE569" s="24" t="str">
        <x:f t="shared" si="135"/>
        <x:v>Mirza</x:v>
      </x:c>
      <x:c r="AF569" s="24" cm="1">
        <x:f t="array" ref="AF569">SUM(--(" "=MID(AE569,_xlfn.SEQUENCE(1,LEN(AE569)),1)))+2</x:f>
        <x:v>2</x:v>
      </x:c>
      <x:c r="AG569" s="24" cm="1">
        <x:f t="array" ref="AG569">SUM(--($AG$9=MID(AC569,_xlfn.SEQUENCE(1,LEN(AC569)),1)))</x:f>
        <x:v>1</x:v>
      </x:c>
      <x:c r="AL569" s="24" t="b">
        <x:f t="shared" si="136"/>
        <x:v>0</x:v>
      </x:c>
      <x:c r="AM569" s="24" t="b">
        <x:f>_xlfn.XLOOKUP(G569,'Birthday Case Assumptions'!$I$6:$I$371,'Birthday Case Assumptions'!$J$6:$J$371)="Yes"</x:f>
        <x:v>1</x:v>
      </x:c>
      <x:c r="AN569" s="24" t="b">
        <x:f t="shared" si="142"/>
        <x:v>0</x:v>
      </x:c>
      <x:c r="AO569" s="24">
        <x:f t="shared" si="143"/>
        <x:v>0</x:v>
      </x:c>
    </x:row>
    <x:row r="570" spans="2:41" x14ac:dyDescent="0.35">
      <x:c r="B570" s="21">
        <x:v>38286</x:v>
      </x:c>
      <x:c r="C570" s="31">
        <x:f t="shared" si="130"/>
        <x:v>26</x:v>
      </x:c>
      <x:c r="D570" s="31">
        <x:f t="shared" si="131"/>
        <x:v>10</x:v>
      </x:c>
      <x:c r="E570" s="31">
        <x:f t="shared" si="132"/>
        <x:v>2004</x:v>
      </x:c>
      <x:c r="F570" s="31">
        <x:f t="shared" si="133"/>
        <x:v>3</x:v>
      </x:c>
      <x:c r="G570" s="21">
        <x:f t="shared" si="137"/>
        <x:v>45591</x:v>
      </x:c>
      <x:c r="H570" s="32">
        <x:f t="shared" si="138"/>
        <x:v>7006</x:v>
      </x:c>
      <x:c r="L570" s="25"/>
      <x:c r="S570" s="24" t="str">
        <x:v>Judith Gray #13452315 2M</x:v>
      </x:c>
      <x:c r="T570" s="24" t="str" cm="1">
        <x:f t="array" ref="T570:U570">_xlfn.TEXTSPLIT(S570," #")</x:f>
        <x:v>Judith Gray</x:v>
      </x:c>
      <x:c r="U570" s="24" t="str">
        <x:v>13452315 2M</x:v>
      </x:c>
      <x:c r="V570" s="24" t="str">
        <x:f t="shared" si="139"/>
        <x:v>2M</x:v>
      </x:c>
      <x:c r="W570" s="24">
        <x:f t="shared" si="140"/>
        <x:v>13452315</x:v>
      </x:c>
      <x:c r="X570" s="24">
        <x:f t="shared" si="144"/>
        <x:v>0</x:v>
      </x:c>
      <x:c r="AC570" s="24" t="str">
        <x:f t="shared" si="134"/>
        <x:v>Judith</x:v>
      </x:c>
      <x:c r="AD570" s="24" t="str">
        <x:f t="shared" si="141"/>
        <x:v>J</x:v>
      </x:c>
      <x:c r="AE570" s="24" t="str">
        <x:f t="shared" si="135"/>
        <x:v>Gray</x:v>
      </x:c>
      <x:c r="AF570" s="24" cm="1">
        <x:f t="array" ref="AF570">SUM(--(" "=MID(AE570,_xlfn.SEQUENCE(1,LEN(AE570)),1)))+2</x:f>
        <x:v>2</x:v>
      </x:c>
      <x:c r="AG570" s="24" cm="1">
        <x:f t="array" ref="AG570">SUM(--($AG$9=MID(AC570,_xlfn.SEQUENCE(1,LEN(AC570)),1)))</x:f>
        <x:v>0</x:v>
      </x:c>
      <x:c r="AL570" s="24" t="b">
        <x:f t="shared" si="136"/>
        <x:v>0</x:v>
      </x:c>
      <x:c r="AM570" s="24" t="b">
        <x:f>_xlfn.XLOOKUP(G570,'Birthday Case Assumptions'!$I$6:$I$371,'Birthday Case Assumptions'!$J$6:$J$371)="Yes"</x:f>
        <x:v>0</x:v>
      </x:c>
      <x:c r="AN570" s="24" t="b">
        <x:f t="shared" si="142"/>
        <x:v>0</x:v>
      </x:c>
      <x:c r="AO570" s="24">
        <x:f t="shared" si="143"/>
        <x:v>0</x:v>
      </x:c>
    </x:row>
    <x:row r="571" spans="2:41" x14ac:dyDescent="0.35">
      <x:c r="B571" s="21">
        <x:v>37435</x:v>
      </x:c>
      <x:c r="C571" s="31">
        <x:f t="shared" si="130"/>
        <x:v>28</x:v>
      </x:c>
      <x:c r="D571" s="31">
        <x:f t="shared" si="131"/>
        <x:v>6</x:v>
      </x:c>
      <x:c r="E571" s="31">
        <x:f t="shared" si="132"/>
        <x:v>2002</x:v>
      </x:c>
      <x:c r="F571" s="31">
        <x:f t="shared" si="133"/>
        <x:v>6</x:v>
      </x:c>
      <x:c r="G571" s="21">
        <x:f t="shared" si="137"/>
        <x:v>45471</x:v>
      </x:c>
      <x:c r="H571" s="32">
        <x:f t="shared" si="138"/>
        <x:v>7857</x:v>
      </x:c>
      <x:c r="L571" s="25"/>
      <x:c r="S571" s="24" t="str">
        <x:v>Wang Hongmei #13452318 2W</x:v>
      </x:c>
      <x:c r="T571" s="24" t="str" cm="1">
        <x:f t="array" ref="T571:U571">_xlfn.TEXTSPLIT(S571," #")</x:f>
        <x:v>Wang Hongmei</x:v>
      </x:c>
      <x:c r="U571" s="24" t="str">
        <x:v>13452318 2W</x:v>
      </x:c>
      <x:c r="V571" s="24" t="str">
        <x:f t="shared" si="139"/>
        <x:v>2W</x:v>
      </x:c>
      <x:c r="W571" s="24">
        <x:f t="shared" si="140"/>
        <x:v>13452318</x:v>
      </x:c>
      <x:c r="X571" s="24">
        <x:f t="shared" si="144"/>
        <x:v>0</x:v>
      </x:c>
      <x:c r="AC571" s="24" t="str">
        <x:f t="shared" si="134"/>
        <x:v>Wang</x:v>
      </x:c>
      <x:c r="AD571" s="24" t="str">
        <x:f t="shared" si="141"/>
        <x:v>W</x:v>
      </x:c>
      <x:c r="AE571" s="24" t="str">
        <x:f t="shared" si="135"/>
        <x:v>Hongmei</x:v>
      </x:c>
      <x:c r="AF571" s="24" cm="1">
        <x:f t="array" ref="AF571">SUM(--(" "=MID(AE571,_xlfn.SEQUENCE(1,LEN(AE571)),1)))+2</x:f>
        <x:v>2</x:v>
      </x:c>
      <x:c r="AG571" s="24" cm="1">
        <x:f t="array" ref="AG571">SUM(--($AG$9=MID(AC571,_xlfn.SEQUENCE(1,LEN(AC571)),1)))</x:f>
        <x:v>1</x:v>
      </x:c>
      <x:c r="AL571" s="24" t="b">
        <x:f t="shared" si="136"/>
        <x:v>0</x:v>
      </x:c>
      <x:c r="AM571" s="24" t="b">
        <x:f>_xlfn.XLOOKUP(G571,'Birthday Case Assumptions'!$I$6:$I$371,'Birthday Case Assumptions'!$J$6:$J$371)="Yes"</x:f>
        <x:v>0</x:v>
      </x:c>
      <x:c r="AN571" s="24" t="b">
        <x:f t="shared" si="142"/>
        <x:v>0</x:v>
      </x:c>
      <x:c r="AO571" s="24">
        <x:f t="shared" si="143"/>
        <x:v>0</x:v>
      </x:c>
    </x:row>
    <x:row r="572" spans="2:41" x14ac:dyDescent="0.35">
      <x:c r="B572" s="21">
        <x:v>36898</x:v>
      </x:c>
      <x:c r="C572" s="31">
        <x:f t="shared" si="130"/>
        <x:v>7</x:v>
      </x:c>
      <x:c r="D572" s="31">
        <x:f t="shared" si="131"/>
        <x:v>1</x:v>
      </x:c>
      <x:c r="E572" s="31">
        <x:f t="shared" si="132"/>
        <x:v>2001</x:v>
      </x:c>
      <x:c r="F572" s="31">
        <x:f t="shared" si="133"/>
        <x:v>1</x:v>
      </x:c>
      <x:c r="G572" s="21">
        <x:f t="shared" si="137"/>
        <x:v>45298</x:v>
      </x:c>
      <x:c r="H572" s="32">
        <x:f t="shared" si="138"/>
        <x:v>8394</x:v>
      </x:c>
      <x:c r="L572" s="25"/>
      <x:c r="S572" s="24" t="str">
        <x:v>Thomas Parker #13452321 2R</x:v>
      </x:c>
      <x:c r="T572" s="24" t="str" cm="1">
        <x:f t="array" ref="T572:U572">_xlfn.TEXTSPLIT(S572," #")</x:f>
        <x:v>Thomas Parker</x:v>
      </x:c>
      <x:c r="U572" s="24" t="str">
        <x:v>13452321 2R</x:v>
      </x:c>
      <x:c r="V572" s="24" t="str">
        <x:f t="shared" si="139"/>
        <x:v>2R</x:v>
      </x:c>
      <x:c r="W572" s="24">
        <x:f t="shared" si="140"/>
        <x:v>13452321</x:v>
      </x:c>
      <x:c r="X572" s="24">
        <x:f t="shared" si="144"/>
        <x:v>0</x:v>
      </x:c>
      <x:c r="AC572" s="24" t="str">
        <x:f t="shared" si="134"/>
        <x:v>Thomas</x:v>
      </x:c>
      <x:c r="AD572" s="24" t="str">
        <x:f t="shared" si="141"/>
        <x:v>T</x:v>
      </x:c>
      <x:c r="AE572" s="24" t="str">
        <x:f t="shared" si="135"/>
        <x:v>Parker</x:v>
      </x:c>
      <x:c r="AF572" s="24" cm="1">
        <x:f t="array" ref="AF572">SUM(--(" "=MID(AE572,_xlfn.SEQUENCE(1,LEN(AE572)),1)))+2</x:f>
        <x:v>2</x:v>
      </x:c>
      <x:c r="AG572" s="24" cm="1">
        <x:f t="array" ref="AG572">SUM(--($AG$9=MID(AC572,_xlfn.SEQUENCE(1,LEN(AC572)),1)))</x:f>
        <x:v>1</x:v>
      </x:c>
      <x:c r="AL572" s="24" t="b">
        <x:f t="shared" si="136"/>
        <x:v>0</x:v>
      </x:c>
      <x:c r="AM572" s="24" t="b">
        <x:f>_xlfn.XLOOKUP(G572,'Birthday Case Assumptions'!$I$6:$I$371,'Birthday Case Assumptions'!$J$6:$J$371)="Yes"</x:f>
        <x:v>0</x:v>
      </x:c>
      <x:c r="AN572" s="24" t="b">
        <x:f t="shared" si="142"/>
        <x:v>0</x:v>
      </x:c>
      <x:c r="AO572" s="24">
        <x:f t="shared" si="143"/>
        <x:v>0</x:v>
      </x:c>
    </x:row>
    <x:row r="573" spans="2:41" x14ac:dyDescent="0.35">
      <x:c r="B573" s="21">
        <x:v>37125</x:v>
      </x:c>
      <x:c r="C573" s="31">
        <x:f t="shared" si="130"/>
        <x:v>22</x:v>
      </x:c>
      <x:c r="D573" s="31">
        <x:f t="shared" si="131"/>
        <x:v>8</x:v>
      </x:c>
      <x:c r="E573" s="31">
        <x:f t="shared" si="132"/>
        <x:v>2001</x:v>
      </x:c>
      <x:c r="F573" s="31">
        <x:f t="shared" si="133"/>
        <x:v>4</x:v>
      </x:c>
      <x:c r="G573" s="21">
        <x:f t="shared" si="137"/>
        <x:v>45526</x:v>
      </x:c>
      <x:c r="H573" s="32">
        <x:f t="shared" si="138"/>
        <x:v>8167</x:v>
      </x:c>
      <x:c r="L573" s="25"/>
      <x:c r="S573" s="24" t="str">
        <x:v>Yuan Xiaoling #13452322 2R</x:v>
      </x:c>
      <x:c r="T573" s="24" t="str" cm="1">
        <x:f t="array" ref="T573:U573">_xlfn.TEXTSPLIT(S573," #")</x:f>
        <x:v>Yuan Xiaoling</x:v>
      </x:c>
      <x:c r="U573" s="24" t="str">
        <x:v>13452322 2R</x:v>
      </x:c>
      <x:c r="V573" s="24" t="str">
        <x:f t="shared" si="139"/>
        <x:v>2R</x:v>
      </x:c>
      <x:c r="W573" s="24">
        <x:f t="shared" si="140"/>
        <x:v>13452322</x:v>
      </x:c>
      <x:c r="X573" s="24">
        <x:f t="shared" si="144"/>
        <x:v>1</x:v>
      </x:c>
      <x:c r="AC573" s="24" t="str">
        <x:f t="shared" si="134"/>
        <x:v>Yuan</x:v>
      </x:c>
      <x:c r="AD573" s="24" t="str">
        <x:f t="shared" si="141"/>
        <x:v>Y</x:v>
      </x:c>
      <x:c r="AE573" s="24" t="str">
        <x:f t="shared" si="135"/>
        <x:v>Xiaoling</x:v>
      </x:c>
      <x:c r="AF573" s="24" cm="1">
        <x:f t="array" ref="AF573">SUM(--(" "=MID(AE573,_xlfn.SEQUENCE(1,LEN(AE573)),1)))+2</x:f>
        <x:v>2</x:v>
      </x:c>
      <x:c r="AG573" s="24" cm="1">
        <x:f t="array" ref="AG573">SUM(--($AG$9=MID(AC573,_xlfn.SEQUENCE(1,LEN(AC573)),1)))</x:f>
        <x:v>1</x:v>
      </x:c>
      <x:c r="AL573" s="24" t="b">
        <x:f t="shared" si="136"/>
        <x:v>0</x:v>
      </x:c>
      <x:c r="AM573" s="24" t="b">
        <x:f>_xlfn.XLOOKUP(G573,'Birthday Case Assumptions'!$I$6:$I$371,'Birthday Case Assumptions'!$J$6:$J$371)="Yes"</x:f>
        <x:v>1</x:v>
      </x:c>
      <x:c r="AN573" s="24" t="b">
        <x:f t="shared" si="142"/>
        <x:v>0</x:v>
      </x:c>
      <x:c r="AO573" s="24">
        <x:f t="shared" si="143"/>
        <x:v>0</x:v>
      </x:c>
    </x:row>
    <x:row r="574" spans="2:41" x14ac:dyDescent="0.35">
      <x:c r="B574" s="21">
        <x:v>38037</x:v>
      </x:c>
      <x:c r="C574" s="31">
        <x:f t="shared" si="130"/>
        <x:v>20</x:v>
      </x:c>
      <x:c r="D574" s="31">
        <x:f t="shared" si="131"/>
        <x:v>2</x:v>
      </x:c>
      <x:c r="E574" s="31">
        <x:f t="shared" si="132"/>
        <x:v>2004</x:v>
      </x:c>
      <x:c r="F574" s="31">
        <x:f t="shared" si="133"/>
        <x:v>6</x:v>
      </x:c>
      <x:c r="G574" s="21">
        <x:f t="shared" si="137"/>
        <x:v>45342</x:v>
      </x:c>
      <x:c r="H574" s="32">
        <x:f t="shared" si="138"/>
        <x:v>7255</x:v>
      </x:c>
      <x:c r="L574" s="25"/>
      <x:c r="S574" s="24" t="str">
        <x:v>Ashley Taylor #13452324 2R</x:v>
      </x:c>
      <x:c r="T574" s="24" t="str" cm="1">
        <x:f t="array" ref="T574:U574">_xlfn.TEXTSPLIT(S574," #")</x:f>
        <x:v>Ashley Taylor</x:v>
      </x:c>
      <x:c r="U574" s="24" t="str">
        <x:v>13452324 2R</x:v>
      </x:c>
      <x:c r="V574" s="24" t="str">
        <x:f t="shared" si="139"/>
        <x:v>2R</x:v>
      </x:c>
      <x:c r="W574" s="24">
        <x:f t="shared" si="140"/>
        <x:v>13452324</x:v>
      </x:c>
      <x:c r="X574" s="24">
        <x:f t="shared" si="144"/>
        <x:v>0</x:v>
      </x:c>
      <x:c r="AC574" s="24" t="str">
        <x:f t="shared" si="134"/>
        <x:v>Ashley</x:v>
      </x:c>
      <x:c r="AD574" s="24" t="str">
        <x:f t="shared" si="141"/>
        <x:v>A</x:v>
      </x:c>
      <x:c r="AE574" s="24" t="str">
        <x:f t="shared" si="135"/>
        <x:v>Taylor</x:v>
      </x:c>
      <x:c r="AF574" s="24" cm="1">
        <x:f t="array" ref="AF574">SUM(--(" "=MID(AE574,_xlfn.SEQUENCE(1,LEN(AE574)),1)))+2</x:f>
        <x:v>2</x:v>
      </x:c>
      <x:c r="AG574" s="24" cm="1">
        <x:f t="array" ref="AG574">SUM(--($AG$9=MID(AC574,_xlfn.SEQUENCE(1,LEN(AC574)),1)))</x:f>
        <x:v>1</x:v>
      </x:c>
      <x:c r="AL574" s="24" t="b">
        <x:f t="shared" si="136"/>
        <x:v>0</x:v>
      </x:c>
      <x:c r="AM574" s="24" t="b">
        <x:f>_xlfn.XLOOKUP(G574,'Birthday Case Assumptions'!$I$6:$I$371,'Birthday Case Assumptions'!$J$6:$J$371)="Yes"</x:f>
        <x:v>1</x:v>
      </x:c>
      <x:c r="AN574" s="24" t="b">
        <x:f t="shared" si="142"/>
        <x:v>0</x:v>
      </x:c>
      <x:c r="AO574" s="24">
        <x:f t="shared" si="143"/>
        <x:v>0</x:v>
      </x:c>
    </x:row>
    <x:row r="575" spans="2:41" x14ac:dyDescent="0.35">
      <x:c r="B575" s="21">
        <x:v>38162</x:v>
      </x:c>
      <x:c r="C575" s="31">
        <x:f t="shared" si="130"/>
        <x:v>24</x:v>
      </x:c>
      <x:c r="D575" s="31">
        <x:f t="shared" si="131"/>
        <x:v>6</x:v>
      </x:c>
      <x:c r="E575" s="31">
        <x:f t="shared" si="132"/>
        <x:v>2004</x:v>
      </x:c>
      <x:c r="F575" s="31">
        <x:f t="shared" si="133"/>
        <x:v>5</x:v>
      </x:c>
      <x:c r="G575" s="21">
        <x:f t="shared" si="137"/>
        <x:v>45467</x:v>
      </x:c>
      <x:c r="H575" s="32">
        <x:f t="shared" si="138"/>
        <x:v>7130</x:v>
      </x:c>
      <x:c r="L575" s="25"/>
      <x:c r="S575" s="24" t="str">
        <x:v>Jerry Wood #13452326 4W</x:v>
      </x:c>
      <x:c r="T575" s="24" t="str" cm="1">
        <x:f t="array" ref="T575:U575">_xlfn.TEXTSPLIT(S575," #")</x:f>
        <x:v>Jerry Wood</x:v>
      </x:c>
      <x:c r="U575" s="24" t="str">
        <x:v>13452326 4W</x:v>
      </x:c>
      <x:c r="V575" s="24" t="str">
        <x:f t="shared" si="139"/>
        <x:v>4W</x:v>
      </x:c>
      <x:c r="W575" s="24">
        <x:f t="shared" si="140"/>
        <x:v>13452326</x:v>
      </x:c>
      <x:c r="X575" s="24">
        <x:f t="shared" si="144"/>
        <x:v>0</x:v>
      </x:c>
      <x:c r="AC575" s="24" t="str">
        <x:f t="shared" si="134"/>
        <x:v>Jerry</x:v>
      </x:c>
      <x:c r="AD575" s="24" t="str">
        <x:f t="shared" si="141"/>
        <x:v>J</x:v>
      </x:c>
      <x:c r="AE575" s="24" t="str">
        <x:f t="shared" si="135"/>
        <x:v>Wood</x:v>
      </x:c>
      <x:c r="AF575" s="24" cm="1">
        <x:f t="array" ref="AF575">SUM(--(" "=MID(AE575,_xlfn.SEQUENCE(1,LEN(AE575)),1)))+2</x:f>
        <x:v>2</x:v>
      </x:c>
      <x:c r="AG575" s="24" cm="1">
        <x:f t="array" ref="AG575">SUM(--($AG$9=MID(AC575,_xlfn.SEQUENCE(1,LEN(AC575)),1)))</x:f>
        <x:v>0</x:v>
      </x:c>
      <x:c r="AL575" s="24" t="b">
        <x:f t="shared" si="136"/>
        <x:v>1</x:v>
      </x:c>
      <x:c r="AM575" s="24" t="b">
        <x:f>_xlfn.XLOOKUP(G575,'Birthday Case Assumptions'!$I$6:$I$371,'Birthday Case Assumptions'!$J$6:$J$371)="Yes"</x:f>
        <x:v>0</x:v>
      </x:c>
      <x:c r="AN575" s="24" t="b">
        <x:f t="shared" si="142"/>
        <x:v>0</x:v>
      </x:c>
      <x:c r="AO575" s="24">
        <x:f t="shared" si="143"/>
        <x:v>0</x:v>
      </x:c>
    </x:row>
    <x:row r="576" spans="2:41" x14ac:dyDescent="0.35">
      <x:c r="B576" s="21">
        <x:v>37746</x:v>
      </x:c>
      <x:c r="C576" s="31">
        <x:f t="shared" si="130"/>
        <x:v>5</x:v>
      </x:c>
      <x:c r="D576" s="31">
        <x:f t="shared" si="131"/>
        <x:v>5</x:v>
      </x:c>
      <x:c r="E576" s="31">
        <x:f t="shared" si="132"/>
        <x:v>2003</x:v>
      </x:c>
      <x:c r="F576" s="31">
        <x:f t="shared" si="133"/>
        <x:v>2</x:v>
      </x:c>
      <x:c r="G576" s="21">
        <x:f t="shared" si="137"/>
        <x:v>45417</x:v>
      </x:c>
      <x:c r="H576" s="32">
        <x:f t="shared" si="138"/>
        <x:v>7546</x:v>
      </x:c>
      <x:c r="L576" s="25"/>
      <x:c r="S576" s="24" t="str">
        <x:v>Nabeel Saleem #13452329 3W</x:v>
      </x:c>
      <x:c r="T576" s="24" t="str" cm="1">
        <x:f t="array" ref="T576:U576">_xlfn.TEXTSPLIT(S576," #")</x:f>
        <x:v>Nabeel Saleem</x:v>
      </x:c>
      <x:c r="U576" s="24" t="str">
        <x:v>13452329 3W</x:v>
      </x:c>
      <x:c r="V576" s="24" t="str">
        <x:f t="shared" si="139"/>
        <x:v>3W</x:v>
      </x:c>
      <x:c r="W576" s="24">
        <x:f t="shared" si="140"/>
        <x:v>13452329</x:v>
      </x:c>
      <x:c r="X576" s="24">
        <x:f t="shared" si="144"/>
        <x:v>0</x:v>
      </x:c>
      <x:c r="AC576" s="24" t="str">
        <x:f t="shared" si="134"/>
        <x:v>Nabeel</x:v>
      </x:c>
      <x:c r="AD576" s="24" t="str">
        <x:f t="shared" si="141"/>
        <x:v>N</x:v>
      </x:c>
      <x:c r="AE576" s="24" t="str">
        <x:f t="shared" si="135"/>
        <x:v>Saleem</x:v>
      </x:c>
      <x:c r="AF576" s="24" cm="1">
        <x:f t="array" ref="AF576">SUM(--(" "=MID(AE576,_xlfn.SEQUENCE(1,LEN(AE576)),1)))+2</x:f>
        <x:v>2</x:v>
      </x:c>
      <x:c r="AG576" s="24" cm="1">
        <x:f t="array" ref="AG576">SUM(--($AG$9=MID(AC576,_xlfn.SEQUENCE(1,LEN(AC576)),1)))</x:f>
        <x:v>1</x:v>
      </x:c>
      <x:c r="AL576" s="24" t="b">
        <x:f t="shared" si="136"/>
        <x:v>0</x:v>
      </x:c>
      <x:c r="AM576" s="24" t="b">
        <x:f>_xlfn.XLOOKUP(G576,'Birthday Case Assumptions'!$I$6:$I$371,'Birthday Case Assumptions'!$J$6:$J$371)="Yes"</x:f>
        <x:v>0</x:v>
      </x:c>
      <x:c r="AN576" s="24" t="b">
        <x:f t="shared" si="142"/>
        <x:v>0</x:v>
      </x:c>
      <x:c r="AO576" s="24">
        <x:f t="shared" si="143"/>
        <x:v>0</x:v>
      </x:c>
    </x:row>
    <x:row r="577" spans="2:41" x14ac:dyDescent="0.35">
      <x:c r="B577" s="21">
        <x:v>37733</x:v>
      </x:c>
      <x:c r="C577" s="31">
        <x:f t="shared" si="130"/>
        <x:v>22</x:v>
      </x:c>
      <x:c r="D577" s="31">
        <x:f t="shared" si="131"/>
        <x:v>4</x:v>
      </x:c>
      <x:c r="E577" s="31">
        <x:f t="shared" si="132"/>
        <x:v>2003</x:v>
      </x:c>
      <x:c r="F577" s="31">
        <x:f t="shared" si="133"/>
        <x:v>3</x:v>
      </x:c>
      <x:c r="G577" s="21">
        <x:f t="shared" si="137"/>
        <x:v>45404</x:v>
      </x:c>
      <x:c r="H577" s="32">
        <x:f t="shared" si="138"/>
        <x:v>7559</x:v>
      </x:c>
      <x:c r="L577" s="25"/>
      <x:c r="S577" s="24" t="str">
        <x:v>Hu Xiaoling #13452332 3W</x:v>
      </x:c>
      <x:c r="T577" s="24" t="str" cm="1">
        <x:f t="array" ref="T577:U577">_xlfn.TEXTSPLIT(S577," #")</x:f>
        <x:v>Hu Xiaoling</x:v>
      </x:c>
      <x:c r="U577" s="24" t="str">
        <x:v>13452332 3W</x:v>
      </x:c>
      <x:c r="V577" s="24" t="str">
        <x:f t="shared" si="139"/>
        <x:v>3W</x:v>
      </x:c>
      <x:c r="W577" s="24">
        <x:f t="shared" si="140"/>
        <x:v>13452332</x:v>
      </x:c>
      <x:c r="X577" s="24">
        <x:f t="shared" si="144"/>
        <x:v>0</x:v>
      </x:c>
      <x:c r="AC577" s="24" t="str">
        <x:f t="shared" si="134"/>
        <x:v>Hu</x:v>
      </x:c>
      <x:c r="AD577" s="24" t="str">
        <x:f t="shared" si="141"/>
        <x:v>H</x:v>
      </x:c>
      <x:c r="AE577" s="24" t="str">
        <x:f t="shared" si="135"/>
        <x:v>Xiaoling</x:v>
      </x:c>
      <x:c r="AF577" s="24" cm="1">
        <x:f t="array" ref="AF577">SUM(--(" "=MID(AE577,_xlfn.SEQUENCE(1,LEN(AE577)),1)))+2</x:f>
        <x:v>2</x:v>
      </x:c>
      <x:c r="AG577" s="24" cm="1">
        <x:f t="array" ref="AG577">SUM(--($AG$9=MID(AC577,_xlfn.SEQUENCE(1,LEN(AC577)),1)))</x:f>
        <x:v>0</x:v>
      </x:c>
      <x:c r="AL577" s="24" t="b">
        <x:f t="shared" si="136"/>
        <x:v>1</x:v>
      </x:c>
      <x:c r="AM577" s="24" t="b">
        <x:f>_xlfn.XLOOKUP(G577,'Birthday Case Assumptions'!$I$6:$I$371,'Birthday Case Assumptions'!$J$6:$J$371)="Yes"</x:f>
        <x:v>1</x:v>
      </x:c>
      <x:c r="AN577" s="24" t="b">
        <x:f t="shared" si="142"/>
        <x:v>0</x:v>
      </x:c>
      <x:c r="AO577" s="24">
        <x:f t="shared" si="143"/>
        <x:v>0</x:v>
      </x:c>
    </x:row>
    <x:row r="578" spans="2:41" x14ac:dyDescent="0.35">
      <x:c r="B578" s="21">
        <x:v>38049</x:v>
      </x:c>
      <x:c r="C578" s="31">
        <x:f t="shared" si="130"/>
        <x:v>3</x:v>
      </x:c>
      <x:c r="D578" s="31">
        <x:f t="shared" si="131"/>
        <x:v>3</x:v>
      </x:c>
      <x:c r="E578" s="31">
        <x:f t="shared" si="132"/>
        <x:v>2004</x:v>
      </x:c>
      <x:c r="F578" s="31">
        <x:f t="shared" si="133"/>
        <x:v>4</x:v>
      </x:c>
      <x:c r="G578" s="21">
        <x:f t="shared" si="137"/>
        <x:v>45354</x:v>
      </x:c>
      <x:c r="H578" s="32">
        <x:f t="shared" si="138"/>
        <x:v>7243</x:v>
      </x:c>
      <x:c r="L578" s="25"/>
      <x:c r="S578" s="24" t="str">
        <x:v>Dennis Martin #13452335 2W</x:v>
      </x:c>
      <x:c r="T578" s="24" t="str" cm="1">
        <x:f t="array" ref="T578:U578">_xlfn.TEXTSPLIT(S578," #")</x:f>
        <x:v>Dennis Martin</x:v>
      </x:c>
      <x:c r="U578" s="24" t="str">
        <x:v>13452335 2W</x:v>
      </x:c>
      <x:c r="V578" s="24" t="str">
        <x:f t="shared" si="139"/>
        <x:v>2W</x:v>
      </x:c>
      <x:c r="W578" s="24">
        <x:f t="shared" si="140"/>
        <x:v>13452335</x:v>
      </x:c>
      <x:c r="X578" s="24">
        <x:f t="shared" si="144"/>
        <x:v>0</x:v>
      </x:c>
      <x:c r="AC578" s="24" t="str">
        <x:f t="shared" si="134"/>
        <x:v>Dennis</x:v>
      </x:c>
      <x:c r="AD578" s="24" t="str">
        <x:f t="shared" si="141"/>
        <x:v>D</x:v>
      </x:c>
      <x:c r="AE578" s="24" t="str">
        <x:f t="shared" si="135"/>
        <x:v>Martin</x:v>
      </x:c>
      <x:c r="AF578" s="24" cm="1">
        <x:f t="array" ref="AF578">SUM(--(" "=MID(AE578,_xlfn.SEQUENCE(1,LEN(AE578)),1)))+2</x:f>
        <x:v>2</x:v>
      </x:c>
      <x:c r="AG578" s="24" cm="1">
        <x:f t="array" ref="AG578">SUM(--($AG$9=MID(AC578,_xlfn.SEQUENCE(1,LEN(AC578)),1)))</x:f>
        <x:v>0</x:v>
      </x:c>
      <x:c r="AL578" s="24" t="b">
        <x:f t="shared" si="136"/>
        <x:v>0</x:v>
      </x:c>
      <x:c r="AM578" s="24" t="b">
        <x:f>_xlfn.XLOOKUP(G578,'Birthday Case Assumptions'!$I$6:$I$371,'Birthday Case Assumptions'!$J$6:$J$371)="Yes"</x:f>
        <x:v>0</x:v>
      </x:c>
      <x:c r="AN578" s="24" t="b">
        <x:f t="shared" si="142"/>
        <x:v>0</x:v>
      </x:c>
      <x:c r="AO578" s="24">
        <x:f t="shared" si="143"/>
        <x:v>0</x:v>
      </x:c>
    </x:row>
    <x:row r="579" spans="2:41" x14ac:dyDescent="0.35">
      <x:c r="B579" s="21">
        <x:v>37474</x:v>
      </x:c>
      <x:c r="C579" s="31">
        <x:f t="shared" si="130"/>
        <x:v>6</x:v>
      </x:c>
      <x:c r="D579" s="31">
        <x:f t="shared" si="131"/>
        <x:v>8</x:v>
      </x:c>
      <x:c r="E579" s="31">
        <x:f t="shared" si="132"/>
        <x:v>2002</x:v>
      </x:c>
      <x:c r="F579" s="31">
        <x:f t="shared" si="133"/>
        <x:v>3</x:v>
      </x:c>
      <x:c r="G579" s="21">
        <x:f t="shared" si="137"/>
        <x:v>45510</x:v>
      </x:c>
      <x:c r="H579" s="32">
        <x:f t="shared" si="138"/>
        <x:v>7818</x:v>
      </x:c>
      <x:c r="L579" s="25"/>
      <x:c r="S579" s="24" t="str">
        <x:v>Sara Perez #13452337 2R</x:v>
      </x:c>
      <x:c r="T579" s="24" t="str" cm="1">
        <x:f t="array" ref="T579:U579">_xlfn.TEXTSPLIT(S579," #")</x:f>
        <x:v>Sara Perez</x:v>
      </x:c>
      <x:c r="U579" s="24" t="str">
        <x:v>13452337 2R</x:v>
      </x:c>
      <x:c r="V579" s="24" t="str">
        <x:f t="shared" si="139"/>
        <x:v>2R</x:v>
      </x:c>
      <x:c r="W579" s="24">
        <x:f t="shared" si="140"/>
        <x:v>13452337</x:v>
      </x:c>
      <x:c r="X579" s="24">
        <x:f t="shared" si="144"/>
        <x:v>0</x:v>
      </x:c>
      <x:c r="AC579" s="24" t="str">
        <x:f t="shared" si="134"/>
        <x:v>Sara</x:v>
      </x:c>
      <x:c r="AD579" s="24" t="str">
        <x:f t="shared" si="141"/>
        <x:v>S</x:v>
      </x:c>
      <x:c r="AE579" s="24" t="str">
        <x:f t="shared" si="135"/>
        <x:v>Perez</x:v>
      </x:c>
      <x:c r="AF579" s="24" cm="1">
        <x:f t="array" ref="AF579">SUM(--(" "=MID(AE579,_xlfn.SEQUENCE(1,LEN(AE579)),1)))+2</x:f>
        <x:v>2</x:v>
      </x:c>
      <x:c r="AG579" s="24" cm="1">
        <x:f t="array" ref="AG579">SUM(--($AG$9=MID(AC579,_xlfn.SEQUENCE(1,LEN(AC579)),1)))</x:f>
        <x:v>2</x:v>
      </x:c>
      <x:c r="AL579" s="24" t="b">
        <x:f t="shared" si="136"/>
        <x:v>0</x:v>
      </x:c>
      <x:c r="AM579" s="24" t="b">
        <x:f>_xlfn.XLOOKUP(G579,'Birthday Case Assumptions'!$I$6:$I$371,'Birthday Case Assumptions'!$J$6:$J$371)="Yes"</x:f>
        <x:v>0</x:v>
      </x:c>
      <x:c r="AN579" s="24" t="b">
        <x:f t="shared" si="142"/>
        <x:v>0</x:v>
      </x:c>
      <x:c r="AO579" s="24">
        <x:f t="shared" si="143"/>
        <x:v>0</x:v>
      </x:c>
    </x:row>
    <x:row r="580" spans="2:41" x14ac:dyDescent="0.35">
      <x:c r="B580" s="21">
        <x:v>37936</x:v>
      </x:c>
      <x:c r="C580" s="31">
        <x:f t="shared" si="130"/>
        <x:v>11</x:v>
      </x:c>
      <x:c r="D580" s="31">
        <x:f t="shared" si="131"/>
        <x:v>11</x:v>
      </x:c>
      <x:c r="E580" s="31">
        <x:f t="shared" si="132"/>
        <x:v>2003</x:v>
      </x:c>
      <x:c r="F580" s="31">
        <x:f t="shared" si="133"/>
        <x:v>3</x:v>
      </x:c>
      <x:c r="G580" s="21">
        <x:f t="shared" si="137"/>
        <x:v>45607</x:v>
      </x:c>
      <x:c r="H580" s="32">
        <x:f t="shared" si="138"/>
        <x:v>7356</x:v>
      </x:c>
      <x:c r="L580" s="25"/>
      <x:c r="S580" s="24" t="str">
        <x:v>Russell Collins #13452340 3M</x:v>
      </x:c>
      <x:c r="T580" s="24" t="str" cm="1">
        <x:f t="array" ref="T580:U580">_xlfn.TEXTSPLIT(S580," #")</x:f>
        <x:v>Russell Collins</x:v>
      </x:c>
      <x:c r="U580" s="24" t="str">
        <x:v>13452340 3M</x:v>
      </x:c>
      <x:c r="V580" s="24" t="str">
        <x:f t="shared" si="139"/>
        <x:v>3M</x:v>
      </x:c>
      <x:c r="W580" s="24">
        <x:f t="shared" si="140"/>
        <x:v>13452340</x:v>
      </x:c>
      <x:c r="X580" s="24">
        <x:f t="shared" si="144"/>
        <x:v>0</x:v>
      </x:c>
      <x:c r="AC580" s="24" t="str">
        <x:f t="shared" si="134"/>
        <x:v>Russell</x:v>
      </x:c>
      <x:c r="AD580" s="24" t="str">
        <x:f t="shared" si="141"/>
        <x:v>R</x:v>
      </x:c>
      <x:c r="AE580" s="24" t="str">
        <x:f t="shared" si="135"/>
        <x:v>Collins</x:v>
      </x:c>
      <x:c r="AF580" s="24" cm="1">
        <x:f t="array" ref="AF580">SUM(--(" "=MID(AE580,_xlfn.SEQUENCE(1,LEN(AE580)),1)))+2</x:f>
        <x:v>2</x:v>
      </x:c>
      <x:c r="AG580" s="24" cm="1">
        <x:f t="array" ref="AG580">SUM(--($AG$9=MID(AC580,_xlfn.SEQUENCE(1,LEN(AC580)),1)))</x:f>
        <x:v>0</x:v>
      </x:c>
      <x:c r="AL580" s="24" t="b">
        <x:f t="shared" si="136"/>
        <x:v>1</x:v>
      </x:c>
      <x:c r="AM580" s="24" t="b">
        <x:f>_xlfn.XLOOKUP(G580,'Birthday Case Assumptions'!$I$6:$I$371,'Birthday Case Assumptions'!$J$6:$J$371)="Yes"</x:f>
        <x:v>1</x:v>
      </x:c>
      <x:c r="AN580" s="24" t="b">
        <x:f t="shared" si="142"/>
        <x:v>0</x:v>
      </x:c>
      <x:c r="AO580" s="24">
        <x:f t="shared" si="143"/>
        <x:v>0</x:v>
      </x:c>
    </x:row>
    <x:row r="581" spans="2:41" x14ac:dyDescent="0.35">
      <x:c r="B581" s="21">
        <x:v>37513</x:v>
      </x:c>
      <x:c r="C581" s="31">
        <x:f t="shared" si="130"/>
        <x:v>14</x:v>
      </x:c>
      <x:c r="D581" s="31">
        <x:f t="shared" si="131"/>
        <x:v>9</x:v>
      </x:c>
      <x:c r="E581" s="31">
        <x:f t="shared" si="132"/>
        <x:v>2002</x:v>
      </x:c>
      <x:c r="F581" s="31">
        <x:f t="shared" si="133"/>
        <x:v>7</x:v>
      </x:c>
      <x:c r="G581" s="21">
        <x:f t="shared" si="137"/>
        <x:v>45549</x:v>
      </x:c>
      <x:c r="H581" s="32">
        <x:f t="shared" si="138"/>
        <x:v>7779</x:v>
      </x:c>
      <x:c r="L581" s="25"/>
      <x:c r="S581" s="24" t="str">
        <x:v>Muhammed Salem #13452341 1M</x:v>
      </x:c>
      <x:c r="T581" s="24" t="str" cm="1">
        <x:f t="array" ref="T581:U581">_xlfn.TEXTSPLIT(S581," #")</x:f>
        <x:v>Muhammed Salem</x:v>
      </x:c>
      <x:c r="U581" s="24" t="str">
        <x:v>13452341 1M</x:v>
      </x:c>
      <x:c r="V581" s="24" t="str">
        <x:f t="shared" si="139"/>
        <x:v>1M</x:v>
      </x:c>
      <x:c r="W581" s="24">
        <x:f t="shared" si="140"/>
        <x:v>13452341</x:v>
      </x:c>
      <x:c r="X581" s="24">
        <x:f t="shared" si="144"/>
        <x:v>1</x:v>
      </x:c>
      <x:c r="AC581" s="24" t="str">
        <x:f t="shared" si="134"/>
        <x:v>Muhammed</x:v>
      </x:c>
      <x:c r="AD581" s="24" t="str">
        <x:f t="shared" si="141"/>
        <x:v>M</x:v>
      </x:c>
      <x:c r="AE581" s="24" t="str">
        <x:f t="shared" si="135"/>
        <x:v>Salem</x:v>
      </x:c>
      <x:c r="AF581" s="24" cm="1">
        <x:f t="array" ref="AF581">SUM(--(" "=MID(AE581,_xlfn.SEQUENCE(1,LEN(AE581)),1)))+2</x:f>
        <x:v>2</x:v>
      </x:c>
      <x:c r="AG581" s="24" cm="1">
        <x:f t="array" ref="AG581">SUM(--($AG$9=MID(AC581,_xlfn.SEQUENCE(1,LEN(AC581)),1)))</x:f>
        <x:v>1</x:v>
      </x:c>
      <x:c r="AL581" s="24" t="b">
        <x:f t="shared" si="136"/>
        <x:v>0</x:v>
      </x:c>
      <x:c r="AM581" s="24" t="b">
        <x:f>_xlfn.XLOOKUP(G581,'Birthday Case Assumptions'!$I$6:$I$371,'Birthday Case Assumptions'!$J$6:$J$371)="Yes"</x:f>
        <x:v>0</x:v>
      </x:c>
      <x:c r="AN581" s="24" t="b">
        <x:f t="shared" si="142"/>
        <x:v>1</x:v>
      </x:c>
      <x:c r="AO581" s="24">
        <x:f t="shared" si="143"/>
        <x:v>0</x:v>
      </x:c>
    </x:row>
    <x:row r="582" spans="2:41" x14ac:dyDescent="0.35">
      <x:c r="B582" s="21">
        <x:v>37013</x:v>
      </x:c>
      <x:c r="C582" s="31">
        <x:f t="shared" si="130"/>
        <x:v>2</x:v>
      </x:c>
      <x:c r="D582" s="31">
        <x:f t="shared" si="131"/>
        <x:v>5</x:v>
      </x:c>
      <x:c r="E582" s="31">
        <x:f t="shared" si="132"/>
        <x:v>2001</x:v>
      </x:c>
      <x:c r="F582" s="31">
        <x:f t="shared" si="133"/>
        <x:v>4</x:v>
      </x:c>
      <x:c r="G582" s="21">
        <x:f t="shared" si="137"/>
        <x:v>45414</x:v>
      </x:c>
      <x:c r="H582" s="32">
        <x:f t="shared" si="138"/>
        <x:v>8279</x:v>
      </x:c>
      <x:c r="L582" s="25"/>
      <x:c r="S582" s="24" t="str">
        <x:v>Helen Rodriguez #13452344 1W</x:v>
      </x:c>
      <x:c r="T582" s="24" t="str" cm="1">
        <x:f t="array" ref="T582:U582">_xlfn.TEXTSPLIT(S582," #")</x:f>
        <x:v>Helen Rodriguez</x:v>
      </x:c>
      <x:c r="U582" s="24" t="str">
        <x:v>13452344 1W</x:v>
      </x:c>
      <x:c r="V582" s="24" t="str">
        <x:f t="shared" si="139"/>
        <x:v>1W</x:v>
      </x:c>
      <x:c r="W582" s="24">
        <x:f t="shared" si="140"/>
        <x:v>13452344</x:v>
      </x:c>
      <x:c r="X582" s="24">
        <x:f t="shared" si="144"/>
        <x:v>0</x:v>
      </x:c>
      <x:c r="AC582" s="24" t="str">
        <x:f t="shared" si="134"/>
        <x:v>Helen</x:v>
      </x:c>
      <x:c r="AD582" s="24" t="str">
        <x:f t="shared" si="141"/>
        <x:v>H</x:v>
      </x:c>
      <x:c r="AE582" s="24" t="str">
        <x:f t="shared" si="135"/>
        <x:v>Rodriguez</x:v>
      </x:c>
      <x:c r="AF582" s="24" cm="1">
        <x:f t="array" ref="AF582">SUM(--(" "=MID(AE582,_xlfn.SEQUENCE(1,LEN(AE582)),1)))+2</x:f>
        <x:v>2</x:v>
      </x:c>
      <x:c r="AG582" s="24" cm="1">
        <x:f t="array" ref="AG582">SUM(--($AG$9=MID(AC582,_xlfn.SEQUENCE(1,LEN(AC582)),1)))</x:f>
        <x:v>0</x:v>
      </x:c>
      <x:c r="AL582" s="24" t="b">
        <x:f t="shared" si="136"/>
        <x:v>0</x:v>
      </x:c>
      <x:c r="AM582" s="24" t="b">
        <x:f>_xlfn.XLOOKUP(G582,'Birthday Case Assumptions'!$I$6:$I$371,'Birthday Case Assumptions'!$J$6:$J$371)="Yes"</x:f>
        <x:v>1</x:v>
      </x:c>
      <x:c r="AN582" s="24" t="b">
        <x:f t="shared" si="142"/>
        <x:v>0</x:v>
      </x:c>
      <x:c r="AO582" s="24">
        <x:f t="shared" si="143"/>
        <x:v>0</x:v>
      </x:c>
    </x:row>
    <x:row r="583" spans="2:41" x14ac:dyDescent="0.35">
      <x:c r="B583" s="21">
        <x:v>37073</x:v>
      </x:c>
      <x:c r="C583" s="31">
        <x:f t="shared" si="130"/>
        <x:v>1</x:v>
      </x:c>
      <x:c r="D583" s="31">
        <x:f t="shared" si="131"/>
        <x:v>7</x:v>
      </x:c>
      <x:c r="E583" s="31">
        <x:f t="shared" si="132"/>
        <x:v>2001</x:v>
      </x:c>
      <x:c r="F583" s="31">
        <x:f t="shared" si="133"/>
        <x:v>1</x:v>
      </x:c>
      <x:c r="G583" s="21">
        <x:f t="shared" si="137"/>
        <x:v>45474</x:v>
      </x:c>
      <x:c r="H583" s="32">
        <x:f t="shared" si="138"/>
        <x:v>8219</x:v>
      </x:c>
      <x:c r="L583" s="25"/>
      <x:c r="S583" s="24" t="str">
        <x:v>Meng Jianming #13452347 1T</x:v>
      </x:c>
      <x:c r="T583" s="24" t="str" cm="1">
        <x:f t="array" ref="T583:U583">_xlfn.TEXTSPLIT(S583," #")</x:f>
        <x:v>Meng Jianming</x:v>
      </x:c>
      <x:c r="U583" s="24" t="str">
        <x:v>13452347 1T</x:v>
      </x:c>
      <x:c r="V583" s="24" t="str">
        <x:f t="shared" si="139"/>
        <x:v>1T</x:v>
      </x:c>
      <x:c r="W583" s="24">
        <x:f t="shared" si="140"/>
        <x:v>13452347</x:v>
      </x:c>
      <x:c r="X583" s="24">
        <x:f t="shared" si="144"/>
        <x:v>0</x:v>
      </x:c>
      <x:c r="AC583" s="24" t="str">
        <x:f t="shared" si="134"/>
        <x:v>Meng</x:v>
      </x:c>
      <x:c r="AD583" s="24" t="str">
        <x:f t="shared" si="141"/>
        <x:v>M</x:v>
      </x:c>
      <x:c r="AE583" s="24" t="str">
        <x:f t="shared" si="135"/>
        <x:v>Jianming</x:v>
      </x:c>
      <x:c r="AF583" s="24" cm="1">
        <x:f t="array" ref="AF583">SUM(--(" "=MID(AE583,_xlfn.SEQUENCE(1,LEN(AE583)),1)))+2</x:f>
        <x:v>2</x:v>
      </x:c>
      <x:c r="AG583" s="24" cm="1">
        <x:f t="array" ref="AG583">SUM(--($AG$9=MID(AC583,_xlfn.SEQUENCE(1,LEN(AC583)),1)))</x:f>
        <x:v>0</x:v>
      </x:c>
      <x:c r="AL583" s="24" t="b">
        <x:f t="shared" si="136"/>
        <x:v>1</x:v>
      </x:c>
      <x:c r="AM583" s="24" t="b">
        <x:f>_xlfn.XLOOKUP(G583,'Birthday Case Assumptions'!$I$6:$I$371,'Birthday Case Assumptions'!$J$6:$J$371)="Yes"</x:f>
        <x:v>0</x:v>
      </x:c>
      <x:c r="AN583" s="24" t="b">
        <x:f t="shared" si="142"/>
        <x:v>0</x:v>
      </x:c>
      <x:c r="AO583" s="24">
        <x:f t="shared" si="143"/>
        <x:v>0</x:v>
      </x:c>
    </x:row>
    <x:row r="584" spans="2:41" x14ac:dyDescent="0.35">
      <x:c r="B584" s="21">
        <x:v>37353</x:v>
      </x:c>
      <x:c r="C584" s="31">
        <x:f t="shared" si="130"/>
        <x:v>7</x:v>
      </x:c>
      <x:c r="D584" s="31">
        <x:f t="shared" si="131"/>
        <x:v>4</x:v>
      </x:c>
      <x:c r="E584" s="31">
        <x:f t="shared" si="132"/>
        <x:v>2002</x:v>
      </x:c>
      <x:c r="F584" s="31">
        <x:f t="shared" si="133"/>
        <x:v>1</x:v>
      </x:c>
      <x:c r="G584" s="21">
        <x:f t="shared" si="137"/>
        <x:v>45389</x:v>
      </x:c>
      <x:c r="H584" s="32">
        <x:f t="shared" si="138"/>
        <x:v>7939</x:v>
      </x:c>
      <x:c r="L584" s="25"/>
      <x:c r="S584" s="24" t="str">
        <x:v>Fu Lin #13452350 1W</x:v>
      </x:c>
      <x:c r="T584" s="24" t="str" cm="1">
        <x:f t="array" ref="T584:U584">_xlfn.TEXTSPLIT(S584," #")</x:f>
        <x:v>Fu Lin</x:v>
      </x:c>
      <x:c r="U584" s="24" t="str">
        <x:v>13452350 1W</x:v>
      </x:c>
      <x:c r="V584" s="24" t="str">
        <x:f t="shared" si="139"/>
        <x:v>1W</x:v>
      </x:c>
      <x:c r="W584" s="24">
        <x:f t="shared" si="140"/>
        <x:v>13452350</x:v>
      </x:c>
      <x:c r="X584" s="24">
        <x:f t="shared" si="144"/>
        <x:v>0</x:v>
      </x:c>
      <x:c r="AC584" s="24" t="str">
        <x:f t="shared" si="134"/>
        <x:v>Fu</x:v>
      </x:c>
      <x:c r="AD584" s="24" t="str">
        <x:f t="shared" si="141"/>
        <x:v>F</x:v>
      </x:c>
      <x:c r="AE584" s="24" t="str">
        <x:f t="shared" si="135"/>
        <x:v>Lin</x:v>
      </x:c>
      <x:c r="AF584" s="24" cm="1">
        <x:f t="array" ref="AF584">SUM(--(" "=MID(AE584,_xlfn.SEQUENCE(1,LEN(AE584)),1)))+2</x:f>
        <x:v>2</x:v>
      </x:c>
      <x:c r="AG584" s="24" cm="1">
        <x:f t="array" ref="AG584">SUM(--($AG$9=MID(AC584,_xlfn.SEQUENCE(1,LEN(AC584)),1)))</x:f>
        <x:v>0</x:v>
      </x:c>
      <x:c r="AL584" s="24" t="b">
        <x:f t="shared" si="136"/>
        <x:v>0</x:v>
      </x:c>
      <x:c r="AM584" s="24" t="b">
        <x:f>_xlfn.XLOOKUP(G584,'Birthday Case Assumptions'!$I$6:$I$371,'Birthday Case Assumptions'!$J$6:$J$371)="Yes"</x:f>
        <x:v>0</x:v>
      </x:c>
      <x:c r="AN584" s="24" t="b">
        <x:f t="shared" si="142"/>
        <x:v>0</x:v>
      </x:c>
      <x:c r="AO584" s="24">
        <x:f t="shared" si="143"/>
        <x:v>0</x:v>
      </x:c>
    </x:row>
    <x:row r="585" spans="2:41" x14ac:dyDescent="0.35">
      <x:c r="B585" s="21">
        <x:v>38264</x:v>
      </x:c>
      <x:c r="C585" s="31">
        <x:f t="shared" si="130"/>
        <x:v>4</x:v>
      </x:c>
      <x:c r="D585" s="31">
        <x:f t="shared" si="131"/>
        <x:v>10</x:v>
      </x:c>
      <x:c r="E585" s="31">
        <x:f t="shared" si="132"/>
        <x:v>2004</x:v>
      </x:c>
      <x:c r="F585" s="31">
        <x:f t="shared" si="133"/>
        <x:v>2</x:v>
      </x:c>
      <x:c r="G585" s="21">
        <x:f t="shared" si="137"/>
        <x:v>45569</x:v>
      </x:c>
      <x:c r="H585" s="32">
        <x:f t="shared" si="138"/>
        <x:v>7028</x:v>
      </x:c>
      <x:c r="L585" s="25"/>
      <x:c r="S585" s="24" t="str">
        <x:v>Eman Adeeb Nabeel Suliman #13452352 3W</x:v>
      </x:c>
      <x:c r="T585" s="24" t="str" cm="1">
        <x:f t="array" ref="T585:U585">_xlfn.TEXTSPLIT(S585," #")</x:f>
        <x:v>Eman Adeeb Nabeel Suliman</x:v>
      </x:c>
      <x:c r="U585" s="24" t="str">
        <x:v>13452352 3W</x:v>
      </x:c>
      <x:c r="V585" s="24" t="str">
        <x:f t="shared" si="139"/>
        <x:v>3W</x:v>
      </x:c>
      <x:c r="W585" s="24">
        <x:f t="shared" si="140"/>
        <x:v>13452352</x:v>
      </x:c>
      <x:c r="X585" s="24">
        <x:f t="shared" si="144"/>
        <x:v>0</x:v>
      </x:c>
      <x:c r="AC585" s="24" t="str">
        <x:f t="shared" si="134"/>
        <x:v>Eman</x:v>
      </x:c>
      <x:c r="AD585" s="24" t="str">
        <x:f t="shared" si="141"/>
        <x:v>E</x:v>
      </x:c>
      <x:c r="AE585" s="24" t="str">
        <x:f t="shared" si="135"/>
        <x:v>Adeeb Nabeel Suliman</x:v>
      </x:c>
      <x:c r="AF585" s="24" cm="1">
        <x:f t="array" ref="AF585">SUM(--(" "=MID(AE585,_xlfn.SEQUENCE(1,LEN(AE585)),1)))+2</x:f>
        <x:v>4</x:v>
      </x:c>
      <x:c r="AG585" s="24" cm="1">
        <x:f t="array" ref="AG585">SUM(--($AG$9=MID(AC585,_xlfn.SEQUENCE(1,LEN(AC585)),1)))</x:f>
        <x:v>1</x:v>
      </x:c>
      <x:c r="AL585" s="24" t="b">
        <x:f t="shared" si="136"/>
        <x:v>0</x:v>
      </x:c>
      <x:c r="AM585" s="24" t="b">
        <x:f>_xlfn.XLOOKUP(G585,'Birthday Case Assumptions'!$I$6:$I$371,'Birthday Case Assumptions'!$J$6:$J$371)="Yes"</x:f>
        <x:v>1</x:v>
      </x:c>
      <x:c r="AN585" s="24" t="b">
        <x:f t="shared" si="142"/>
        <x:v>0</x:v>
      </x:c>
      <x:c r="AO585" s="24">
        <x:f t="shared" si="143"/>
        <x:v>0</x:v>
      </x:c>
    </x:row>
    <x:row r="586" spans="2:41" x14ac:dyDescent="0.35">
      <x:c r="B586" s="21">
        <x:v>37132</x:v>
      </x:c>
      <x:c r="C586" s="31">
        <x:f t="shared" si="130"/>
        <x:v>29</x:v>
      </x:c>
      <x:c r="D586" s="31">
        <x:f t="shared" si="131"/>
        <x:v>8</x:v>
      </x:c>
      <x:c r="E586" s="31">
        <x:f t="shared" si="132"/>
        <x:v>2001</x:v>
      </x:c>
      <x:c r="F586" s="31">
        <x:f t="shared" si="133"/>
        <x:v>4</x:v>
      </x:c>
      <x:c r="G586" s="21">
        <x:f t="shared" si="137"/>
        <x:v>45533</x:v>
      </x:c>
      <x:c r="H586" s="32">
        <x:f t="shared" si="138"/>
        <x:v>8160</x:v>
      </x:c>
      <x:c r="L586" s="25"/>
      <x:c r="S586" s="24" t="str">
        <x:v>Stephen Gonzales #13452354 2W</x:v>
      </x:c>
      <x:c r="T586" s="24" t="str" cm="1">
        <x:f t="array" ref="T586:U586">_xlfn.TEXTSPLIT(S586," #")</x:f>
        <x:v>Stephen Gonzales</x:v>
      </x:c>
      <x:c r="U586" s="24" t="str">
        <x:v>13452354 2W</x:v>
      </x:c>
      <x:c r="V586" s="24" t="str">
        <x:f t="shared" si="139"/>
        <x:v>2W</x:v>
      </x:c>
      <x:c r="W586" s="24">
        <x:f t="shared" si="140"/>
        <x:v>13452354</x:v>
      </x:c>
      <x:c r="X586" s="24">
        <x:f t="shared" si="144"/>
        <x:v>0</x:v>
      </x:c>
      <x:c r="AC586" s="24" t="str">
        <x:f t="shared" si="134"/>
        <x:v>Stephen</x:v>
      </x:c>
      <x:c r="AD586" s="24" t="str">
        <x:f t="shared" si="141"/>
        <x:v>S</x:v>
      </x:c>
      <x:c r="AE586" s="24" t="str">
        <x:f t="shared" si="135"/>
        <x:v>Gonzales</x:v>
      </x:c>
      <x:c r="AF586" s="24" cm="1">
        <x:f t="array" ref="AF586">SUM(--(" "=MID(AE586,_xlfn.SEQUENCE(1,LEN(AE586)),1)))+2</x:f>
        <x:v>2</x:v>
      </x:c>
      <x:c r="AG586" s="24" cm="1">
        <x:f t="array" ref="AG586">SUM(--($AG$9=MID(AC586,_xlfn.SEQUENCE(1,LEN(AC586)),1)))</x:f>
        <x:v>0</x:v>
      </x:c>
      <x:c r="AL586" s="24" t="b">
        <x:f t="shared" si="136"/>
        <x:v>0</x:v>
      </x:c>
      <x:c r="AM586" s="24" t="b">
        <x:f>_xlfn.XLOOKUP(G586,'Birthday Case Assumptions'!$I$6:$I$371,'Birthday Case Assumptions'!$J$6:$J$371)="Yes"</x:f>
        <x:v>1</x:v>
      </x:c>
      <x:c r="AN586" s="24" t="b">
        <x:f t="shared" si="142"/>
        <x:v>0</x:v>
      </x:c>
      <x:c r="AO586" s="24">
        <x:f t="shared" si="143"/>
        <x:v>0</x:v>
      </x:c>
    </x:row>
    <x:row r="587" spans="2:41" x14ac:dyDescent="0.35">
      <x:c r="B587" s="21">
        <x:v>37563</x:v>
      </x:c>
      <x:c r="C587" s="31">
        <x:f t="shared" ref="C587:C650" si="145">DAY(B587)</x:f>
        <x:v>3</x:v>
      </x:c>
      <x:c r="D587" s="31">
        <x:f t="shared" ref="D587:D650" si="146">MONTH(B587)</x:f>
        <x:v>11</x:v>
      </x:c>
      <x:c r="E587" s="31">
        <x:f t="shared" ref="E587:E650" si="147">YEAR(B587)</x:f>
        <x:v>2002</x:v>
      </x:c>
      <x:c r="F587" s="31">
        <x:f t="shared" ref="F587:F650" si="148">WEEKDAY(B587)</x:f>
        <x:v>1</x:v>
      </x:c>
      <x:c r="G587" s="21">
        <x:f t="shared" si="137"/>
        <x:v>45599</x:v>
      </x:c>
      <x:c r="H587" s="32">
        <x:f t="shared" si="138"/>
        <x:v>7729</x:v>
      </x:c>
      <x:c r="L587" s="25"/>
      <x:c r="S587" s="24" t="str">
        <x:v>Tao Hongmei #13452355 4W</x:v>
      </x:c>
      <x:c r="T587" s="24" t="str" cm="1">
        <x:f t="array" ref="T587:U587">_xlfn.TEXTSPLIT(S587," #")</x:f>
        <x:v>Tao Hongmei</x:v>
      </x:c>
      <x:c r="U587" s="24" t="str">
        <x:v>13452355 4W</x:v>
      </x:c>
      <x:c r="V587" s="24" t="str">
        <x:f t="shared" si="139"/>
        <x:v>4W</x:v>
      </x:c>
      <x:c r="W587" s="24">
        <x:f t="shared" si="140"/>
        <x:v>13452355</x:v>
      </x:c>
      <x:c r="X587" s="24">
        <x:f t="shared" si="144"/>
        <x:v>1</x:v>
      </x:c>
      <x:c r="AC587" s="24" t="str">
        <x:f t="shared" ref="AC587:AC650" si="149">_xlfn.TEXTBEFORE(T587, " ")</x:f>
        <x:v>Tao</x:v>
      </x:c>
      <x:c r="AD587" s="24" t="str">
        <x:f t="shared" si="141"/>
        <x:v>T</x:v>
      </x:c>
      <x:c r="AE587" s="24" t="str">
        <x:f t="shared" ref="AE587:AE650" si="150">TRIM(SUBSTITUTE(T587,AC587,""))</x:f>
        <x:v>Hongmei</x:v>
      </x:c>
      <x:c r="AF587" s="24" cm="1">
        <x:f t="array" ref="AF587">SUM(--(" "=MID(AE587,_xlfn.SEQUENCE(1,LEN(AE587)),1)))+2</x:f>
        <x:v>2</x:v>
      </x:c>
      <x:c r="AG587" s="24" cm="1">
        <x:f t="array" ref="AG587">SUM(--($AG$9=MID(AC587,_xlfn.SEQUENCE(1,LEN(AC587)),1)))</x:f>
        <x:v>1</x:v>
      </x:c>
      <x:c r="AL587" s="24" t="b">
        <x:f t="shared" ref="AL587:AL650" si="151">WEEKDAY(G587)=_xlfn.XLOOKUP(RIGHT($AL$9,1),$AL$3:$AL$6,$AM$3:$AM$6)</x:f>
        <x:v>0</x:v>
      </x:c>
      <x:c r="AM587" s="24" t="b">
        <x:f>_xlfn.XLOOKUP(G587,'Birthday Case Assumptions'!$I$6:$I$371,'Birthday Case Assumptions'!$J$6:$J$371)="Yes"</x:f>
        <x:v>0</x:v>
      </x:c>
      <x:c r="AN587" s="24" t="b">
        <x:f t="shared" si="142"/>
        <x:v>0</x:v>
      </x:c>
      <x:c r="AO587" s="24">
        <x:f t="shared" si="143"/>
        <x:v>0</x:v>
      </x:c>
    </x:row>
    <x:row r="588" spans="2:41" x14ac:dyDescent="0.35">
      <x:c r="B588" s="21">
        <x:v>37599</x:v>
      </x:c>
      <x:c r="C588" s="31">
        <x:f t="shared" si="145"/>
        <x:v>9</x:v>
      </x:c>
      <x:c r="D588" s="31">
        <x:f t="shared" si="146"/>
        <x:v>12</x:v>
      </x:c>
      <x:c r="E588" s="31">
        <x:f t="shared" si="147"/>
        <x:v>2002</x:v>
      </x:c>
      <x:c r="F588" s="31">
        <x:f t="shared" si="148"/>
        <x:v>2</x:v>
      </x:c>
      <x:c r="G588" s="21">
        <x:f t="shared" ref="G588:G651" si="152">DATE(2024,D588,C588)</x:f>
        <x:v>45635</x:v>
      </x:c>
      <x:c r="H588" s="32">
        <x:f t="shared" ref="H588:H651" si="153">DATE(2024,1,1)-B588</x:f>
        <x:v>7693</x:v>
      </x:c>
      <x:c r="L588" s="25"/>
      <x:c r="S588" s="24" t="str">
        <x:v>Bruce Sanchez #13452357 2R</x:v>
      </x:c>
      <x:c r="T588" s="24" t="str" cm="1">
        <x:f t="array" ref="T588:U588">_xlfn.TEXTSPLIT(S588," #")</x:f>
        <x:v>Bruce Sanchez</x:v>
      </x:c>
      <x:c r="U588" s="24" t="str">
        <x:v>13452357 2R</x:v>
      </x:c>
      <x:c r="V588" s="24" t="str">
        <x:f t="shared" ref="V588:V651" si="154">RIGHT(U588,2)</x:f>
        <x:v>2R</x:v>
      </x:c>
      <x:c r="W588" s="24">
        <x:f t="shared" ref="W588:W651" si="155">VALUE(_xlfn.TEXTBEFORE(U588, " "))</x:f>
        <x:v>13452357</x:v>
      </x:c>
      <x:c r="X588" s="24">
        <x:f t="shared" si="144"/>
        <x:v>0</x:v>
      </x:c>
      <x:c r="AC588" s="24" t="str">
        <x:f t="shared" si="149"/>
        <x:v>Bruce</x:v>
      </x:c>
      <x:c r="AD588" s="24" t="str">
        <x:f t="shared" ref="AD588:AD651" si="156">LEFT(AC588,1)</x:f>
        <x:v>B</x:v>
      </x:c>
      <x:c r="AE588" s="24" t="str">
        <x:f t="shared" si="150"/>
        <x:v>Sanchez</x:v>
      </x:c>
      <x:c r="AF588" s="24" cm="1">
        <x:f t="array" ref="AF588">SUM(--(" "=MID(AE588,_xlfn.SEQUENCE(1,LEN(AE588)),1)))+2</x:f>
        <x:v>2</x:v>
      </x:c>
      <x:c r="AG588" s="24" cm="1">
        <x:f t="array" ref="AG588">SUM(--($AG$9=MID(AC588,_xlfn.SEQUENCE(1,LEN(AC588)),1)))</x:f>
        <x:v>0</x:v>
      </x:c>
      <x:c r="AL588" s="24" t="b">
        <x:f t="shared" si="151"/>
        <x:v>1</x:v>
      </x:c>
      <x:c r="AM588" s="24" t="b">
        <x:f>_xlfn.XLOOKUP(G588,'Birthday Case Assumptions'!$I$6:$I$371,'Birthday Case Assumptions'!$J$6:$J$371)="Yes"</x:f>
        <x:v>1</x:v>
      </x:c>
      <x:c r="AN588" s="24" t="b">
        <x:f t="shared" ref="AN588:AN651" si="157">V588=$AL$9</x:f>
        <x:v>0</x:v>
      </x:c>
      <x:c r="AO588" s="24">
        <x:f t="shared" ref="AO588:AO651" si="158">--(AN588*AM588*AL588)</x:f>
        <x:v>0</x:v>
      </x:c>
    </x:row>
    <x:row r="589" spans="2:41" x14ac:dyDescent="0.35">
      <x:c r="B589" s="21">
        <x:v>37452</x:v>
      </x:c>
      <x:c r="C589" s="31">
        <x:f t="shared" si="145"/>
        <x:v>15</x:v>
      </x:c>
      <x:c r="D589" s="31">
        <x:f t="shared" si="146"/>
        <x:v>7</x:v>
      </x:c>
      <x:c r="E589" s="31">
        <x:f t="shared" si="147"/>
        <x:v>2002</x:v>
      </x:c>
      <x:c r="F589" s="31">
        <x:f t="shared" si="148"/>
        <x:v>2</x:v>
      </x:c>
      <x:c r="G589" s="21">
        <x:f t="shared" si="152"/>
        <x:v>45488</x:v>
      </x:c>
      <x:c r="H589" s="32">
        <x:f t="shared" si="153"/>
        <x:v>7840</x:v>
      </x:c>
      <x:c r="L589" s="25"/>
      <x:c r="S589" s="24" t="str">
        <x:v>Joyce Smith #13452358 1W</x:v>
      </x:c>
      <x:c r="T589" s="24" t="str" cm="1">
        <x:f t="array" ref="T589:U589">_xlfn.TEXTSPLIT(S589," #")</x:f>
        <x:v>Joyce Smith</x:v>
      </x:c>
      <x:c r="U589" s="24" t="str">
        <x:v>13452358 1W</x:v>
      </x:c>
      <x:c r="V589" s="24" t="str">
        <x:f t="shared" si="154"/>
        <x:v>1W</x:v>
      </x:c>
      <x:c r="W589" s="24">
        <x:f t="shared" si="155"/>
        <x:v>13452358</x:v>
      </x:c>
      <x:c r="X589" s="24">
        <x:f t="shared" ref="X589:X652" si="159">IF(W589=W588+1,X588+1,0)</x:f>
        <x:v>1</x:v>
      </x:c>
      <x:c r="AC589" s="24" t="str">
        <x:f t="shared" si="149"/>
        <x:v>Joyce</x:v>
      </x:c>
      <x:c r="AD589" s="24" t="str">
        <x:f t="shared" si="156"/>
        <x:v>J</x:v>
      </x:c>
      <x:c r="AE589" s="24" t="str">
        <x:f t="shared" si="150"/>
        <x:v>Smith</x:v>
      </x:c>
      <x:c r="AF589" s="24" cm="1">
        <x:f t="array" ref="AF589">SUM(--(" "=MID(AE589,_xlfn.SEQUENCE(1,LEN(AE589)),1)))+2</x:f>
        <x:v>2</x:v>
      </x:c>
      <x:c r="AG589" s="24" cm="1">
        <x:f t="array" ref="AG589">SUM(--($AG$9=MID(AC589,_xlfn.SEQUENCE(1,LEN(AC589)),1)))</x:f>
        <x:v>0</x:v>
      </x:c>
      <x:c r="AL589" s="24" t="b">
        <x:f t="shared" si="151"/>
        <x:v>1</x:v>
      </x:c>
      <x:c r="AM589" s="24" t="b">
        <x:f>_xlfn.XLOOKUP(G589,'Birthday Case Assumptions'!$I$6:$I$371,'Birthday Case Assumptions'!$J$6:$J$371)="Yes"</x:f>
        <x:v>0</x:v>
      </x:c>
      <x:c r="AN589" s="24" t="b">
        <x:f t="shared" si="157"/>
        <x:v>0</x:v>
      </x:c>
      <x:c r="AO589" s="24">
        <x:f t="shared" si="158"/>
        <x:v>0</x:v>
      </x:c>
    </x:row>
    <x:row r="590" spans="2:41" x14ac:dyDescent="0.35">
      <x:c r="B590" s="21">
        <x:v>37817</x:v>
      </x:c>
      <x:c r="C590" s="31">
        <x:f t="shared" si="145"/>
        <x:v>15</x:v>
      </x:c>
      <x:c r="D590" s="31">
        <x:f t="shared" si="146"/>
        <x:v>7</x:v>
      </x:c>
      <x:c r="E590" s="31">
        <x:f t="shared" si="147"/>
        <x:v>2003</x:v>
      </x:c>
      <x:c r="F590" s="31">
        <x:f t="shared" si="148"/>
        <x:v>3</x:v>
      </x:c>
      <x:c r="G590" s="21">
        <x:f t="shared" si="152"/>
        <x:v>45488</x:v>
      </x:c>
      <x:c r="H590" s="32">
        <x:f t="shared" si="153"/>
        <x:v>7475</x:v>
      </x:c>
      <x:c r="L590" s="25"/>
      <x:c r="S590" s="24" t="str">
        <x:v>Naveed Salamah #13452359 1W</x:v>
      </x:c>
      <x:c r="T590" s="24" t="str" cm="1">
        <x:f t="array" ref="T590:U590">_xlfn.TEXTSPLIT(S590," #")</x:f>
        <x:v>Naveed Salamah</x:v>
      </x:c>
      <x:c r="U590" s="24" t="str">
        <x:v>13452359 1W</x:v>
      </x:c>
      <x:c r="V590" s="24" t="str">
        <x:f t="shared" si="154"/>
        <x:v>1W</x:v>
      </x:c>
      <x:c r="W590" s="24">
        <x:f t="shared" si="155"/>
        <x:v>13452359</x:v>
      </x:c>
      <x:c r="X590" s="24">
        <x:f t="shared" si="159"/>
        <x:v>2</x:v>
      </x:c>
      <x:c r="AC590" s="24" t="str">
        <x:f t="shared" si="149"/>
        <x:v>Naveed</x:v>
      </x:c>
      <x:c r="AD590" s="24" t="str">
        <x:f t="shared" si="156"/>
        <x:v>N</x:v>
      </x:c>
      <x:c r="AE590" s="24" t="str">
        <x:f t="shared" si="150"/>
        <x:v>Salamah</x:v>
      </x:c>
      <x:c r="AF590" s="24" cm="1">
        <x:f t="array" ref="AF590">SUM(--(" "=MID(AE590,_xlfn.SEQUENCE(1,LEN(AE590)),1)))+2</x:f>
        <x:v>2</x:v>
      </x:c>
      <x:c r="AG590" s="24" cm="1">
        <x:f t="array" ref="AG590">SUM(--($AG$9=MID(AC590,_xlfn.SEQUENCE(1,LEN(AC590)),1)))</x:f>
        <x:v>1</x:v>
      </x:c>
      <x:c r="AL590" s="24" t="b">
        <x:f t="shared" si="151"/>
        <x:v>1</x:v>
      </x:c>
      <x:c r="AM590" s="24" t="b">
        <x:f>_xlfn.XLOOKUP(G590,'Birthday Case Assumptions'!$I$6:$I$371,'Birthday Case Assumptions'!$J$6:$J$371)="Yes"</x:f>
        <x:v>0</x:v>
      </x:c>
      <x:c r="AN590" s="24" t="b">
        <x:f t="shared" si="157"/>
        <x:v>0</x:v>
      </x:c>
      <x:c r="AO590" s="24">
        <x:f t="shared" si="158"/>
        <x:v>0</x:v>
      </x:c>
    </x:row>
    <x:row r="591" spans="2:41" x14ac:dyDescent="0.35">
      <x:c r="B591" s="21">
        <x:v>37158</x:v>
      </x:c>
      <x:c r="C591" s="31">
        <x:f t="shared" si="145"/>
        <x:v>24</x:v>
      </x:c>
      <x:c r="D591" s="31">
        <x:f t="shared" si="146"/>
        <x:v>9</x:v>
      </x:c>
      <x:c r="E591" s="31">
        <x:f t="shared" si="147"/>
        <x:v>2001</x:v>
      </x:c>
      <x:c r="F591" s="31">
        <x:f t="shared" si="148"/>
        <x:v>2</x:v>
      </x:c>
      <x:c r="G591" s="21">
        <x:f t="shared" si="152"/>
        <x:v>45559</x:v>
      </x:c>
      <x:c r="H591" s="32">
        <x:f t="shared" si="153"/>
        <x:v>8134</x:v>
      </x:c>
      <x:c r="L591" s="25"/>
      <x:c r="S591" s="24" t="str">
        <x:v>Ahmad Mir #13452361 3W</x:v>
      </x:c>
      <x:c r="T591" s="24" t="str" cm="1">
        <x:f t="array" ref="T591:U591">_xlfn.TEXTSPLIT(S591," #")</x:f>
        <x:v>Ahmad Mir</x:v>
      </x:c>
      <x:c r="U591" s="24" t="str">
        <x:v>13452361 3W</x:v>
      </x:c>
      <x:c r="V591" s="24" t="str">
        <x:f t="shared" si="154"/>
        <x:v>3W</x:v>
      </x:c>
      <x:c r="W591" s="24">
        <x:f t="shared" si="155"/>
        <x:v>13452361</x:v>
      </x:c>
      <x:c r="X591" s="24">
        <x:f t="shared" si="159"/>
        <x:v>0</x:v>
      </x:c>
      <x:c r="AC591" s="24" t="str">
        <x:f t="shared" si="149"/>
        <x:v>Ahmad</x:v>
      </x:c>
      <x:c r="AD591" s="24" t="str">
        <x:f t="shared" si="156"/>
        <x:v>A</x:v>
      </x:c>
      <x:c r="AE591" s="24" t="str">
        <x:f t="shared" si="150"/>
        <x:v>Mir</x:v>
      </x:c>
      <x:c r="AF591" s="24" cm="1">
        <x:f t="array" ref="AF591">SUM(--(" "=MID(AE591,_xlfn.SEQUENCE(1,LEN(AE591)),1)))+2</x:f>
        <x:v>2</x:v>
      </x:c>
      <x:c r="AG591" s="24" cm="1">
        <x:f t="array" ref="AG591">SUM(--($AG$9=MID(AC591,_xlfn.SEQUENCE(1,LEN(AC591)),1)))</x:f>
        <x:v>2</x:v>
      </x:c>
      <x:c r="AL591" s="24" t="b">
        <x:f t="shared" si="151"/>
        <x:v>0</x:v>
      </x:c>
      <x:c r="AM591" s="24" t="b">
        <x:f>_xlfn.XLOOKUP(G591,'Birthday Case Assumptions'!$I$6:$I$371,'Birthday Case Assumptions'!$J$6:$J$371)="Yes"</x:f>
        <x:v>1</x:v>
      </x:c>
      <x:c r="AN591" s="24" t="b">
        <x:f t="shared" si="157"/>
        <x:v>0</x:v>
      </x:c>
      <x:c r="AO591" s="24">
        <x:f t="shared" si="158"/>
        <x:v>0</x:v>
      </x:c>
    </x:row>
    <x:row r="592" spans="2:41" x14ac:dyDescent="0.35">
      <x:c r="B592" s="21">
        <x:v>37857</x:v>
      </x:c>
      <x:c r="C592" s="31">
        <x:f t="shared" si="145"/>
        <x:v>24</x:v>
      </x:c>
      <x:c r="D592" s="31">
        <x:f t="shared" si="146"/>
        <x:v>8</x:v>
      </x:c>
      <x:c r="E592" s="31">
        <x:f t="shared" si="147"/>
        <x:v>2003</x:v>
      </x:c>
      <x:c r="F592" s="31">
        <x:f t="shared" si="148"/>
        <x:v>1</x:v>
      </x:c>
      <x:c r="G592" s="21">
        <x:f t="shared" si="152"/>
        <x:v>45528</x:v>
      </x:c>
      <x:c r="H592" s="32">
        <x:f t="shared" si="153"/>
        <x:v>7435</x:v>
      </x:c>
      <x:c r="L592" s="25"/>
      <x:c r="S592" s="24" t="str">
        <x:v>Esam Alamri #13452364 2W</x:v>
      </x:c>
      <x:c r="T592" s="24" t="str" cm="1">
        <x:f t="array" ref="T592:U592">_xlfn.TEXTSPLIT(S592," #")</x:f>
        <x:v>Esam Alamri</x:v>
      </x:c>
      <x:c r="U592" s="24" t="str">
        <x:v>13452364 2W</x:v>
      </x:c>
      <x:c r="V592" s="24" t="str">
        <x:f t="shared" si="154"/>
        <x:v>2W</x:v>
      </x:c>
      <x:c r="W592" s="24">
        <x:f t="shared" si="155"/>
        <x:v>13452364</x:v>
      </x:c>
      <x:c r="X592" s="24">
        <x:f t="shared" si="159"/>
        <x:v>0</x:v>
      </x:c>
      <x:c r="AC592" s="24" t="str">
        <x:f t="shared" si="149"/>
        <x:v>Esam</x:v>
      </x:c>
      <x:c r="AD592" s="24" t="str">
        <x:f t="shared" si="156"/>
        <x:v>E</x:v>
      </x:c>
      <x:c r="AE592" s="24" t="str">
        <x:f t="shared" si="150"/>
        <x:v>Alamri</x:v>
      </x:c>
      <x:c r="AF592" s="24" cm="1">
        <x:f t="array" ref="AF592">SUM(--(" "=MID(AE592,_xlfn.SEQUENCE(1,LEN(AE592)),1)))+2</x:f>
        <x:v>2</x:v>
      </x:c>
      <x:c r="AG592" s="24" cm="1">
        <x:f t="array" ref="AG592">SUM(--($AG$9=MID(AC592,_xlfn.SEQUENCE(1,LEN(AC592)),1)))</x:f>
        <x:v>1</x:v>
      </x:c>
      <x:c r="AL592" s="24" t="b">
        <x:f t="shared" si="151"/>
        <x:v>0</x:v>
      </x:c>
      <x:c r="AM592" s="24" t="b">
        <x:f>_xlfn.XLOOKUP(G592,'Birthday Case Assumptions'!$I$6:$I$371,'Birthday Case Assumptions'!$J$6:$J$371)="Yes"</x:f>
        <x:v>0</x:v>
      </x:c>
      <x:c r="AN592" s="24" t="b">
        <x:f t="shared" si="157"/>
        <x:v>0</x:v>
      </x:c>
      <x:c r="AO592" s="24">
        <x:f t="shared" si="158"/>
        <x:v>0</x:v>
      </x:c>
    </x:row>
    <x:row r="593" spans="2:41" x14ac:dyDescent="0.35">
      <x:c r="B593" s="21">
        <x:v>37868</x:v>
      </x:c>
      <x:c r="C593" s="31">
        <x:f t="shared" si="145"/>
        <x:v>4</x:v>
      </x:c>
      <x:c r="D593" s="31">
        <x:f t="shared" si="146"/>
        <x:v>9</x:v>
      </x:c>
      <x:c r="E593" s="31">
        <x:f t="shared" si="147"/>
        <x:v>2003</x:v>
      </x:c>
      <x:c r="F593" s="31">
        <x:f t="shared" si="148"/>
        <x:v>5</x:v>
      </x:c>
      <x:c r="G593" s="21">
        <x:f t="shared" si="152"/>
        <x:v>45539</x:v>
      </x:c>
      <x:c r="H593" s="32">
        <x:f t="shared" si="153"/>
        <x:v>7424</x:v>
      </x:c>
      <x:c r="L593" s="25"/>
      <x:c r="S593" s="24" t="str">
        <x:v>Zou Weidong #13452367 2M</x:v>
      </x:c>
      <x:c r="T593" s="24" t="str" cm="1">
        <x:f t="array" ref="T593:U593">_xlfn.TEXTSPLIT(S593," #")</x:f>
        <x:v>Zou Weidong</x:v>
      </x:c>
      <x:c r="U593" s="24" t="str">
        <x:v>13452367 2M</x:v>
      </x:c>
      <x:c r="V593" s="24" t="str">
        <x:f t="shared" si="154"/>
        <x:v>2M</x:v>
      </x:c>
      <x:c r="W593" s="24">
        <x:f t="shared" si="155"/>
        <x:v>13452367</x:v>
      </x:c>
      <x:c r="X593" s="24">
        <x:f t="shared" si="159"/>
        <x:v>0</x:v>
      </x:c>
      <x:c r="AC593" s="24" t="str">
        <x:f t="shared" si="149"/>
        <x:v>Zou</x:v>
      </x:c>
      <x:c r="AD593" s="24" t="str">
        <x:f t="shared" si="156"/>
        <x:v>Z</x:v>
      </x:c>
      <x:c r="AE593" s="24" t="str">
        <x:f t="shared" si="150"/>
        <x:v>Weidong</x:v>
      </x:c>
      <x:c r="AF593" s="24" cm="1">
        <x:f t="array" ref="AF593">SUM(--(" "=MID(AE593,_xlfn.SEQUENCE(1,LEN(AE593)),1)))+2</x:f>
        <x:v>2</x:v>
      </x:c>
      <x:c r="AG593" s="24" cm="1">
        <x:f t="array" ref="AG593">SUM(--($AG$9=MID(AC593,_xlfn.SEQUENCE(1,LEN(AC593)),1)))</x:f>
        <x:v>0</x:v>
      </x:c>
      <x:c r="AL593" s="24" t="b">
        <x:f t="shared" si="151"/>
        <x:v>0</x:v>
      </x:c>
      <x:c r="AM593" s="24" t="b">
        <x:f>_xlfn.XLOOKUP(G593,'Birthday Case Assumptions'!$I$6:$I$371,'Birthday Case Assumptions'!$J$6:$J$371)="Yes"</x:f>
        <x:v>1</x:v>
      </x:c>
      <x:c r="AN593" s="24" t="b">
        <x:f t="shared" si="157"/>
        <x:v>0</x:v>
      </x:c>
      <x:c r="AO593" s="24">
        <x:f t="shared" si="158"/>
        <x:v>0</x:v>
      </x:c>
    </x:row>
    <x:row r="594" spans="2:41" x14ac:dyDescent="0.35">
      <x:c r="B594" s="21">
        <x:v>38196</x:v>
      </x:c>
      <x:c r="C594" s="31">
        <x:f t="shared" si="145"/>
        <x:v>28</x:v>
      </x:c>
      <x:c r="D594" s="31">
        <x:f t="shared" si="146"/>
        <x:v>7</x:v>
      </x:c>
      <x:c r="E594" s="31">
        <x:f t="shared" si="147"/>
        <x:v>2004</x:v>
      </x:c>
      <x:c r="F594" s="31">
        <x:f t="shared" si="148"/>
        <x:v>4</x:v>
      </x:c>
      <x:c r="G594" s="21">
        <x:f t="shared" si="152"/>
        <x:v>45501</x:v>
      </x:c>
      <x:c r="H594" s="32">
        <x:f t="shared" si="153"/>
        <x:v>7096</x:v>
      </x:c>
      <x:c r="L594" s="25"/>
      <x:c r="S594" s="24" t="str">
        <x:v>Salim Sahar Azmi #13452370 2W</x:v>
      </x:c>
      <x:c r="T594" s="24" t="str" cm="1">
        <x:f t="array" ref="T594:U594">_xlfn.TEXTSPLIT(S594," #")</x:f>
        <x:v>Salim Sahar Azmi</x:v>
      </x:c>
      <x:c r="U594" s="24" t="str">
        <x:v>13452370 2W</x:v>
      </x:c>
      <x:c r="V594" s="24" t="str">
        <x:f t="shared" si="154"/>
        <x:v>2W</x:v>
      </x:c>
      <x:c r="W594" s="24">
        <x:f t="shared" si="155"/>
        <x:v>13452370</x:v>
      </x:c>
      <x:c r="X594" s="24">
        <x:f t="shared" si="159"/>
        <x:v>0</x:v>
      </x:c>
      <x:c r="AC594" s="24" t="str">
        <x:f t="shared" si="149"/>
        <x:v>Salim</x:v>
      </x:c>
      <x:c r="AD594" s="24" t="str">
        <x:f t="shared" si="156"/>
        <x:v>S</x:v>
      </x:c>
      <x:c r="AE594" s="24" t="str">
        <x:f t="shared" si="150"/>
        <x:v>Sahar Azmi</x:v>
      </x:c>
      <x:c r="AF594" s="24" cm="1">
        <x:f t="array" ref="AF594">SUM(--(" "=MID(AE594,_xlfn.SEQUENCE(1,LEN(AE594)),1)))+2</x:f>
        <x:v>3</x:v>
      </x:c>
      <x:c r="AG594" s="24" cm="1">
        <x:f t="array" ref="AG594">SUM(--($AG$9=MID(AC594,_xlfn.SEQUENCE(1,LEN(AC594)),1)))</x:f>
        <x:v>1</x:v>
      </x:c>
      <x:c r="AL594" s="24" t="b">
        <x:f t="shared" si="151"/>
        <x:v>0</x:v>
      </x:c>
      <x:c r="AM594" s="24" t="b">
        <x:f>_xlfn.XLOOKUP(G594,'Birthday Case Assumptions'!$I$6:$I$371,'Birthday Case Assumptions'!$J$6:$J$371)="Yes"</x:f>
        <x:v>0</x:v>
      </x:c>
      <x:c r="AN594" s="24" t="b">
        <x:f t="shared" si="157"/>
        <x:v>0</x:v>
      </x:c>
      <x:c r="AO594" s="24">
        <x:f t="shared" si="158"/>
        <x:v>0</x:v>
      </x:c>
    </x:row>
    <x:row r="595" spans="2:41" x14ac:dyDescent="0.35">
      <x:c r="B595" s="21">
        <x:v>36988</x:v>
      </x:c>
      <x:c r="C595" s="31">
        <x:f t="shared" si="145"/>
        <x:v>7</x:v>
      </x:c>
      <x:c r="D595" s="31">
        <x:f t="shared" si="146"/>
        <x:v>4</x:v>
      </x:c>
      <x:c r="E595" s="31">
        <x:f t="shared" si="147"/>
        <x:v>2001</x:v>
      </x:c>
      <x:c r="F595" s="31">
        <x:f t="shared" si="148"/>
        <x:v>7</x:v>
      </x:c>
      <x:c r="G595" s="21">
        <x:f t="shared" si="152"/>
        <x:v>45389</x:v>
      </x:c>
      <x:c r="H595" s="32">
        <x:f t="shared" si="153"/>
        <x:v>8304</x:v>
      </x:c>
      <x:c r="L595" s="25"/>
      <x:c r="S595" s="24" t="str">
        <x:v>Harold Ward #13452371 2W</x:v>
      </x:c>
      <x:c r="T595" s="24" t="str" cm="1">
        <x:f t="array" ref="T595:U595">_xlfn.TEXTSPLIT(S595," #")</x:f>
        <x:v>Harold Ward</x:v>
      </x:c>
      <x:c r="U595" s="24" t="str">
        <x:v>13452371 2W</x:v>
      </x:c>
      <x:c r="V595" s="24" t="str">
        <x:f t="shared" si="154"/>
        <x:v>2W</x:v>
      </x:c>
      <x:c r="W595" s="24">
        <x:f t="shared" si="155"/>
        <x:v>13452371</x:v>
      </x:c>
      <x:c r="X595" s="24">
        <x:f t="shared" si="159"/>
        <x:v>1</x:v>
      </x:c>
      <x:c r="AC595" s="24" t="str">
        <x:f t="shared" si="149"/>
        <x:v>Harold</x:v>
      </x:c>
      <x:c r="AD595" s="24" t="str">
        <x:f t="shared" si="156"/>
        <x:v>H</x:v>
      </x:c>
      <x:c r="AE595" s="24" t="str">
        <x:f t="shared" si="150"/>
        <x:v>Ward</x:v>
      </x:c>
      <x:c r="AF595" s="24" cm="1">
        <x:f t="array" ref="AF595">SUM(--(" "=MID(AE595,_xlfn.SEQUENCE(1,LEN(AE595)),1)))+2</x:f>
        <x:v>2</x:v>
      </x:c>
      <x:c r="AG595" s="24" cm="1">
        <x:f t="array" ref="AG595">SUM(--($AG$9=MID(AC595,_xlfn.SEQUENCE(1,LEN(AC595)),1)))</x:f>
        <x:v>1</x:v>
      </x:c>
      <x:c r="AL595" s="24" t="b">
        <x:f t="shared" si="151"/>
        <x:v>0</x:v>
      </x:c>
      <x:c r="AM595" s="24" t="b">
        <x:f>_xlfn.XLOOKUP(G595,'Birthday Case Assumptions'!$I$6:$I$371,'Birthday Case Assumptions'!$J$6:$J$371)="Yes"</x:f>
        <x:v>0</x:v>
      </x:c>
      <x:c r="AN595" s="24" t="b">
        <x:f t="shared" si="157"/>
        <x:v>0</x:v>
      </x:c>
      <x:c r="AO595" s="24">
        <x:f t="shared" si="158"/>
        <x:v>0</x:v>
      </x:c>
    </x:row>
    <x:row r="596" spans="2:41" x14ac:dyDescent="0.35">
      <x:c r="B596" s="21">
        <x:v>36915</x:v>
      </x:c>
      <x:c r="C596" s="31">
        <x:f t="shared" si="145"/>
        <x:v>24</x:v>
      </x:c>
      <x:c r="D596" s="31">
        <x:f t="shared" si="146"/>
        <x:v>1</x:v>
      </x:c>
      <x:c r="E596" s="31">
        <x:f t="shared" si="147"/>
        <x:v>2001</x:v>
      </x:c>
      <x:c r="F596" s="31">
        <x:f t="shared" si="148"/>
        <x:v>4</x:v>
      </x:c>
      <x:c r="G596" s="21">
        <x:f t="shared" si="152"/>
        <x:v>45315</x:v>
      </x:c>
      <x:c r="H596" s="32">
        <x:f t="shared" si="153"/>
        <x:v>8377</x:v>
      </x:c>
      <x:c r="L596" s="25"/>
      <x:c r="S596" s="24" t="str">
        <x:v>Tan Hongyan #13452372 2M</x:v>
      </x:c>
      <x:c r="T596" s="24" t="str" cm="1">
        <x:f t="array" ref="T596:U596">_xlfn.TEXTSPLIT(S596," #")</x:f>
        <x:v>Tan Hongyan</x:v>
      </x:c>
      <x:c r="U596" s="24" t="str">
        <x:v>13452372 2M</x:v>
      </x:c>
      <x:c r="V596" s="24" t="str">
        <x:f t="shared" si="154"/>
        <x:v>2M</x:v>
      </x:c>
      <x:c r="W596" s="24">
        <x:f t="shared" si="155"/>
        <x:v>13452372</x:v>
      </x:c>
      <x:c r="X596" s="24">
        <x:f t="shared" si="159"/>
        <x:v>2</x:v>
      </x:c>
      <x:c r="AC596" s="24" t="str">
        <x:f t="shared" si="149"/>
        <x:v>Tan</x:v>
      </x:c>
      <x:c r="AD596" s="24" t="str">
        <x:f t="shared" si="156"/>
        <x:v>T</x:v>
      </x:c>
      <x:c r="AE596" s="24" t="str">
        <x:f t="shared" si="150"/>
        <x:v>Hongyan</x:v>
      </x:c>
      <x:c r="AF596" s="24" cm="1">
        <x:f t="array" ref="AF596">SUM(--(" "=MID(AE596,_xlfn.SEQUENCE(1,LEN(AE596)),1)))+2</x:f>
        <x:v>2</x:v>
      </x:c>
      <x:c r="AG596" s="24" cm="1">
        <x:f t="array" ref="AG596">SUM(--($AG$9=MID(AC596,_xlfn.SEQUENCE(1,LEN(AC596)),1)))</x:f>
        <x:v>1</x:v>
      </x:c>
      <x:c r="AL596" s="24" t="b">
        <x:f t="shared" si="151"/>
        <x:v>0</x:v>
      </x:c>
      <x:c r="AM596" s="24" t="b">
        <x:f>_xlfn.XLOOKUP(G596,'Birthday Case Assumptions'!$I$6:$I$371,'Birthday Case Assumptions'!$J$6:$J$371)="Yes"</x:f>
        <x:v>1</x:v>
      </x:c>
      <x:c r="AN596" s="24" t="b">
        <x:f t="shared" si="157"/>
        <x:v>0</x:v>
      </x:c>
      <x:c r="AO596" s="24">
        <x:f t="shared" si="158"/>
        <x:v>0</x:v>
      </x:c>
    </x:row>
    <x:row r="597" spans="2:41" x14ac:dyDescent="0.35">
      <x:c r="B597" s="21">
        <x:v>37835</x:v>
      </x:c>
      <x:c r="C597" s="31">
        <x:f t="shared" si="145"/>
        <x:v>2</x:v>
      </x:c>
      <x:c r="D597" s="31">
        <x:f t="shared" si="146"/>
        <x:v>8</x:v>
      </x:c>
      <x:c r="E597" s="31">
        <x:f t="shared" si="147"/>
        <x:v>2003</x:v>
      </x:c>
      <x:c r="F597" s="31">
        <x:f t="shared" si="148"/>
        <x:v>7</x:v>
      </x:c>
      <x:c r="G597" s="21">
        <x:f t="shared" si="152"/>
        <x:v>45506</x:v>
      </x:c>
      <x:c r="H597" s="32">
        <x:f t="shared" si="153"/>
        <x:v>7457</x:v>
      </x:c>
      <x:c r="L597" s="25"/>
      <x:c r="S597" s="24" t="str">
        <x:v>Wesam Hadi #13452375 3W</x:v>
      </x:c>
      <x:c r="T597" s="24" t="str" cm="1">
        <x:f t="array" ref="T597:U597">_xlfn.TEXTSPLIT(S597," #")</x:f>
        <x:v>Wesam Hadi</x:v>
      </x:c>
      <x:c r="U597" s="24" t="str">
        <x:v>13452375 3W</x:v>
      </x:c>
      <x:c r="V597" s="24" t="str">
        <x:f t="shared" si="154"/>
        <x:v>3W</x:v>
      </x:c>
      <x:c r="W597" s="24">
        <x:f t="shared" si="155"/>
        <x:v>13452375</x:v>
      </x:c>
      <x:c r="X597" s="24">
        <x:f t="shared" si="159"/>
        <x:v>0</x:v>
      </x:c>
      <x:c r="AC597" s="24" t="str">
        <x:f t="shared" si="149"/>
        <x:v>Wesam</x:v>
      </x:c>
      <x:c r="AD597" s="24" t="str">
        <x:f t="shared" si="156"/>
        <x:v>W</x:v>
      </x:c>
      <x:c r="AE597" s="24" t="str">
        <x:f t="shared" si="150"/>
        <x:v>Hadi</x:v>
      </x:c>
      <x:c r="AF597" s="24" cm="1">
        <x:f t="array" ref="AF597">SUM(--(" "=MID(AE597,_xlfn.SEQUENCE(1,LEN(AE597)),1)))+2</x:f>
        <x:v>2</x:v>
      </x:c>
      <x:c r="AG597" s="24" cm="1">
        <x:f t="array" ref="AG597">SUM(--($AG$9=MID(AC597,_xlfn.SEQUENCE(1,LEN(AC597)),1)))</x:f>
        <x:v>1</x:v>
      </x:c>
      <x:c r="AL597" s="24" t="b">
        <x:f t="shared" si="151"/>
        <x:v>0</x:v>
      </x:c>
      <x:c r="AM597" s="24" t="b">
        <x:f>_xlfn.XLOOKUP(G597,'Birthday Case Assumptions'!$I$6:$I$371,'Birthday Case Assumptions'!$J$6:$J$371)="Yes"</x:f>
        <x:v>0</x:v>
      </x:c>
      <x:c r="AN597" s="24" t="b">
        <x:f t="shared" si="157"/>
        <x:v>0</x:v>
      </x:c>
      <x:c r="AO597" s="24">
        <x:f t="shared" si="158"/>
        <x:v>0</x:v>
      </x:c>
    </x:row>
    <x:row r="598" spans="2:41" x14ac:dyDescent="0.35">
      <x:c r="B598" s="21">
        <x:v>37353</x:v>
      </x:c>
      <x:c r="C598" s="31">
        <x:f t="shared" si="145"/>
        <x:v>7</x:v>
      </x:c>
      <x:c r="D598" s="31">
        <x:f t="shared" si="146"/>
        <x:v>4</x:v>
      </x:c>
      <x:c r="E598" s="31">
        <x:f t="shared" si="147"/>
        <x:v>2002</x:v>
      </x:c>
      <x:c r="F598" s="31">
        <x:f t="shared" si="148"/>
        <x:v>1</x:v>
      </x:c>
      <x:c r="G598" s="21">
        <x:f t="shared" si="152"/>
        <x:v>45389</x:v>
      </x:c>
      <x:c r="H598" s="32">
        <x:f t="shared" si="153"/>
        <x:v>7939</x:v>
      </x:c>
      <x:c r="L598" s="25"/>
      <x:c r="S598" s="24" t="str">
        <x:v>Wang Lijun #13452378 2R</x:v>
      </x:c>
      <x:c r="T598" s="24" t="str" cm="1">
        <x:f t="array" ref="T598:U598">_xlfn.TEXTSPLIT(S598," #")</x:f>
        <x:v>Wang Lijun</x:v>
      </x:c>
      <x:c r="U598" s="24" t="str">
        <x:v>13452378 2R</x:v>
      </x:c>
      <x:c r="V598" s="24" t="str">
        <x:f t="shared" si="154"/>
        <x:v>2R</x:v>
      </x:c>
      <x:c r="W598" s="24">
        <x:f t="shared" si="155"/>
        <x:v>13452378</x:v>
      </x:c>
      <x:c r="X598" s="24">
        <x:f t="shared" si="159"/>
        <x:v>0</x:v>
      </x:c>
      <x:c r="AC598" s="24" t="str">
        <x:f t="shared" si="149"/>
        <x:v>Wang</x:v>
      </x:c>
      <x:c r="AD598" s="24" t="str">
        <x:f t="shared" si="156"/>
        <x:v>W</x:v>
      </x:c>
      <x:c r="AE598" s="24" t="str">
        <x:f t="shared" si="150"/>
        <x:v>Lijun</x:v>
      </x:c>
      <x:c r="AF598" s="24" cm="1">
        <x:f t="array" ref="AF598">SUM(--(" "=MID(AE598,_xlfn.SEQUENCE(1,LEN(AE598)),1)))+2</x:f>
        <x:v>2</x:v>
      </x:c>
      <x:c r="AG598" s="24" cm="1">
        <x:f t="array" ref="AG598">SUM(--($AG$9=MID(AC598,_xlfn.SEQUENCE(1,LEN(AC598)),1)))</x:f>
        <x:v>1</x:v>
      </x:c>
      <x:c r="AL598" s="24" t="b">
        <x:f t="shared" si="151"/>
        <x:v>0</x:v>
      </x:c>
      <x:c r="AM598" s="24" t="b">
        <x:f>_xlfn.XLOOKUP(G598,'Birthday Case Assumptions'!$I$6:$I$371,'Birthday Case Assumptions'!$J$6:$J$371)="Yes"</x:f>
        <x:v>0</x:v>
      </x:c>
      <x:c r="AN598" s="24" t="b">
        <x:f t="shared" si="157"/>
        <x:v>0</x:v>
      </x:c>
      <x:c r="AO598" s="24">
        <x:f t="shared" si="158"/>
        <x:v>0</x:v>
      </x:c>
    </x:row>
    <x:row r="599" spans="2:41" x14ac:dyDescent="0.35">
      <x:c r="B599" s="21">
        <x:v>37549</x:v>
      </x:c>
      <x:c r="C599" s="31">
        <x:f t="shared" si="145"/>
        <x:v>20</x:v>
      </x:c>
      <x:c r="D599" s="31">
        <x:f t="shared" si="146"/>
        <x:v>10</x:v>
      </x:c>
      <x:c r="E599" s="31">
        <x:f t="shared" si="147"/>
        <x:v>2002</x:v>
      </x:c>
      <x:c r="F599" s="31">
        <x:f t="shared" si="148"/>
        <x:v>1</x:v>
      </x:c>
      <x:c r="G599" s="21">
        <x:f t="shared" si="152"/>
        <x:v>45585</x:v>
      </x:c>
      <x:c r="H599" s="32">
        <x:f t="shared" si="153"/>
        <x:v>7743</x:v>
      </x:c>
      <x:c r="L599" s="25"/>
      <x:c r="S599" s="24" t="str">
        <x:v>Patricia Howard #13452381 3W</x:v>
      </x:c>
      <x:c r="T599" s="24" t="str" cm="1">
        <x:f t="array" ref="T599:U599">_xlfn.TEXTSPLIT(S599," #")</x:f>
        <x:v>Patricia Howard</x:v>
      </x:c>
      <x:c r="U599" s="24" t="str">
        <x:v>13452381 3W</x:v>
      </x:c>
      <x:c r="V599" s="24" t="str">
        <x:f t="shared" si="154"/>
        <x:v>3W</x:v>
      </x:c>
      <x:c r="W599" s="24">
        <x:f t="shared" si="155"/>
        <x:v>13452381</x:v>
      </x:c>
      <x:c r="X599" s="24">
        <x:f t="shared" si="159"/>
        <x:v>0</x:v>
      </x:c>
      <x:c r="AC599" s="24" t="str">
        <x:f t="shared" si="149"/>
        <x:v>Patricia</x:v>
      </x:c>
      <x:c r="AD599" s="24" t="str">
        <x:f t="shared" si="156"/>
        <x:v>P</x:v>
      </x:c>
      <x:c r="AE599" s="24" t="str">
        <x:f t="shared" si="150"/>
        <x:v>Howard</x:v>
      </x:c>
      <x:c r="AF599" s="24" cm="1">
        <x:f t="array" ref="AF599">SUM(--(" "=MID(AE599,_xlfn.SEQUENCE(1,LEN(AE599)),1)))+2</x:f>
        <x:v>2</x:v>
      </x:c>
      <x:c r="AG599" s="24" cm="1">
        <x:f t="array" ref="AG599">SUM(--($AG$9=MID(AC599,_xlfn.SEQUENCE(1,LEN(AC599)),1)))</x:f>
        <x:v>2</x:v>
      </x:c>
      <x:c r="AL599" s="24" t="b">
        <x:f t="shared" si="151"/>
        <x:v>0</x:v>
      </x:c>
      <x:c r="AM599" s="24" t="b">
        <x:f>_xlfn.XLOOKUP(G599,'Birthday Case Assumptions'!$I$6:$I$371,'Birthday Case Assumptions'!$J$6:$J$371)="Yes"</x:f>
        <x:v>0</x:v>
      </x:c>
      <x:c r="AN599" s="24" t="b">
        <x:f t="shared" si="157"/>
        <x:v>0</x:v>
      </x:c>
      <x:c r="AO599" s="24">
        <x:f t="shared" si="158"/>
        <x:v>0</x:v>
      </x:c>
    </x:row>
    <x:row r="600" spans="2:41" x14ac:dyDescent="0.35">
      <x:c r="B600" s="21">
        <x:v>37246</x:v>
      </x:c>
      <x:c r="C600" s="31">
        <x:f t="shared" si="145"/>
        <x:v>21</x:v>
      </x:c>
      <x:c r="D600" s="31">
        <x:f t="shared" si="146"/>
        <x:v>12</x:v>
      </x:c>
      <x:c r="E600" s="31">
        <x:f t="shared" si="147"/>
        <x:v>2001</x:v>
      </x:c>
      <x:c r="F600" s="31">
        <x:f t="shared" si="148"/>
        <x:v>6</x:v>
      </x:c>
      <x:c r="G600" s="21">
        <x:f t="shared" si="152"/>
        <x:v>45647</x:v>
      </x:c>
      <x:c r="H600" s="32">
        <x:f t="shared" si="153"/>
        <x:v>8046</x:v>
      </x:c>
      <x:c r="L600" s="25"/>
      <x:c r="S600" s="24" t="str">
        <x:v>Niu Shan #13452384 2T</x:v>
      </x:c>
      <x:c r="T600" s="24" t="str" cm="1">
        <x:f t="array" ref="T600:U600">_xlfn.TEXTSPLIT(S600," #")</x:f>
        <x:v>Niu Shan</x:v>
      </x:c>
      <x:c r="U600" s="24" t="str">
        <x:v>13452384 2T</x:v>
      </x:c>
      <x:c r="V600" s="24" t="str">
        <x:f t="shared" si="154"/>
        <x:v>2T</x:v>
      </x:c>
      <x:c r="W600" s="24">
        <x:f t="shared" si="155"/>
        <x:v>13452384</x:v>
      </x:c>
      <x:c r="X600" s="24">
        <x:f t="shared" si="159"/>
        <x:v>0</x:v>
      </x:c>
      <x:c r="AC600" s="24" t="str">
        <x:f t="shared" si="149"/>
        <x:v>Niu</x:v>
      </x:c>
      <x:c r="AD600" s="24" t="str">
        <x:f t="shared" si="156"/>
        <x:v>N</x:v>
      </x:c>
      <x:c r="AE600" s="24" t="str">
        <x:f t="shared" si="150"/>
        <x:v>Shan</x:v>
      </x:c>
      <x:c r="AF600" s="24" cm="1">
        <x:f t="array" ref="AF600">SUM(--(" "=MID(AE600,_xlfn.SEQUENCE(1,LEN(AE600)),1)))+2</x:f>
        <x:v>2</x:v>
      </x:c>
      <x:c r="AG600" s="24" cm="1">
        <x:f t="array" ref="AG600">SUM(--($AG$9=MID(AC600,_xlfn.SEQUENCE(1,LEN(AC600)),1)))</x:f>
        <x:v>0</x:v>
      </x:c>
      <x:c r="AL600" s="24" t="b">
        <x:f t="shared" si="151"/>
        <x:v>0</x:v>
      </x:c>
      <x:c r="AM600" s="24" t="b">
        <x:f>_xlfn.XLOOKUP(G600,'Birthday Case Assumptions'!$I$6:$I$371,'Birthday Case Assumptions'!$J$6:$J$371)="Yes"</x:f>
        <x:v>0</x:v>
      </x:c>
      <x:c r="AN600" s="24" t="b">
        <x:f t="shared" si="157"/>
        <x:v>0</x:v>
      </x:c>
      <x:c r="AO600" s="24">
        <x:f t="shared" si="158"/>
        <x:v>0</x:v>
      </x:c>
    </x:row>
    <x:row r="601" spans="2:41" x14ac:dyDescent="0.35">
      <x:c r="B601" s="21">
        <x:v>38100</x:v>
      </x:c>
      <x:c r="C601" s="31">
        <x:f t="shared" si="145"/>
        <x:v>23</x:v>
      </x:c>
      <x:c r="D601" s="31">
        <x:f t="shared" si="146"/>
        <x:v>4</x:v>
      </x:c>
      <x:c r="E601" s="31">
        <x:f t="shared" si="147"/>
        <x:v>2004</x:v>
      </x:c>
      <x:c r="F601" s="31">
        <x:f t="shared" si="148"/>
        <x:v>6</x:v>
      </x:c>
      <x:c r="G601" s="21">
        <x:f t="shared" si="152"/>
        <x:v>45405</x:v>
      </x:c>
      <x:c r="H601" s="32">
        <x:f t="shared" si="153"/>
        <x:v>7192</x:v>
      </x:c>
      <x:c r="L601" s="25"/>
      <x:c r="S601" s="24" t="str">
        <x:v>Mutaz Amin #13452387 2R</x:v>
      </x:c>
      <x:c r="T601" s="24" t="str" cm="1">
        <x:f t="array" ref="T601:U601">_xlfn.TEXTSPLIT(S601," #")</x:f>
        <x:v>Mutaz Amin</x:v>
      </x:c>
      <x:c r="U601" s="24" t="str">
        <x:v>13452387 2R</x:v>
      </x:c>
      <x:c r="V601" s="24" t="str">
        <x:f t="shared" si="154"/>
        <x:v>2R</x:v>
      </x:c>
      <x:c r="W601" s="24">
        <x:f t="shared" si="155"/>
        <x:v>13452387</x:v>
      </x:c>
      <x:c r="X601" s="24">
        <x:f t="shared" si="159"/>
        <x:v>0</x:v>
      </x:c>
      <x:c r="AC601" s="24" t="str">
        <x:f t="shared" si="149"/>
        <x:v>Mutaz</x:v>
      </x:c>
      <x:c r="AD601" s="24" t="str">
        <x:f t="shared" si="156"/>
        <x:v>M</x:v>
      </x:c>
      <x:c r="AE601" s="24" t="str">
        <x:f t="shared" si="150"/>
        <x:v>Amin</x:v>
      </x:c>
      <x:c r="AF601" s="24" cm="1">
        <x:f t="array" ref="AF601">SUM(--(" "=MID(AE601,_xlfn.SEQUENCE(1,LEN(AE601)),1)))+2</x:f>
        <x:v>2</x:v>
      </x:c>
      <x:c r="AG601" s="24" cm="1">
        <x:f t="array" ref="AG601">SUM(--($AG$9=MID(AC601,_xlfn.SEQUENCE(1,LEN(AC601)),1)))</x:f>
        <x:v>1</x:v>
      </x:c>
      <x:c r="AL601" s="24" t="b">
        <x:f t="shared" si="151"/>
        <x:v>0</x:v>
      </x:c>
      <x:c r="AM601" s="24" t="b">
        <x:f>_xlfn.XLOOKUP(G601,'Birthday Case Assumptions'!$I$6:$I$371,'Birthday Case Assumptions'!$J$6:$J$371)="Yes"</x:f>
        <x:v>1</x:v>
      </x:c>
      <x:c r="AN601" s="24" t="b">
        <x:f t="shared" si="157"/>
        <x:v>0</x:v>
      </x:c>
      <x:c r="AO601" s="24">
        <x:f t="shared" si="158"/>
        <x:v>0</x:v>
      </x:c>
    </x:row>
    <x:row r="602" spans="2:41" x14ac:dyDescent="0.35">
      <x:c r="B602" s="21">
        <x:v>38023</x:v>
      </x:c>
      <x:c r="C602" s="31">
        <x:f t="shared" si="145"/>
        <x:v>6</x:v>
      </x:c>
      <x:c r="D602" s="31">
        <x:f t="shared" si="146"/>
        <x:v>2</x:v>
      </x:c>
      <x:c r="E602" s="31">
        <x:f t="shared" si="147"/>
        <x:v>2004</x:v>
      </x:c>
      <x:c r="F602" s="31">
        <x:f t="shared" si="148"/>
        <x:v>6</x:v>
      </x:c>
      <x:c r="G602" s="21">
        <x:f t="shared" si="152"/>
        <x:v>45328</x:v>
      </x:c>
      <x:c r="H602" s="32">
        <x:f t="shared" si="153"/>
        <x:v>7269</x:v>
      </x:c>
      <x:c r="L602" s="25"/>
      <x:c r="S602" s="24" t="str">
        <x:v>Ziyad Kamal #13452390 2W</x:v>
      </x:c>
      <x:c r="T602" s="24" t="str" cm="1">
        <x:f t="array" ref="T602:U602">_xlfn.TEXTSPLIT(S602," #")</x:f>
        <x:v>Ziyad Kamal</x:v>
      </x:c>
      <x:c r="U602" s="24" t="str">
        <x:v>13452390 2W</x:v>
      </x:c>
      <x:c r="V602" s="24" t="str">
        <x:f t="shared" si="154"/>
        <x:v>2W</x:v>
      </x:c>
      <x:c r="W602" s="24">
        <x:f t="shared" si="155"/>
        <x:v>13452390</x:v>
      </x:c>
      <x:c r="X602" s="24">
        <x:f t="shared" si="159"/>
        <x:v>0</x:v>
      </x:c>
      <x:c r="AC602" s="24" t="str">
        <x:f t="shared" si="149"/>
        <x:v>Ziyad</x:v>
      </x:c>
      <x:c r="AD602" s="24" t="str">
        <x:f t="shared" si="156"/>
        <x:v>Z</x:v>
      </x:c>
      <x:c r="AE602" s="24" t="str">
        <x:f t="shared" si="150"/>
        <x:v>Kamal</x:v>
      </x:c>
      <x:c r="AF602" s="24" cm="1">
        <x:f t="array" ref="AF602">SUM(--(" "=MID(AE602,_xlfn.SEQUENCE(1,LEN(AE602)),1)))+2</x:f>
        <x:v>2</x:v>
      </x:c>
      <x:c r="AG602" s="24" cm="1">
        <x:f t="array" ref="AG602">SUM(--($AG$9=MID(AC602,_xlfn.SEQUENCE(1,LEN(AC602)),1)))</x:f>
        <x:v>1</x:v>
      </x:c>
      <x:c r="AL602" s="24" t="b">
        <x:f t="shared" si="151"/>
        <x:v>0</x:v>
      </x:c>
      <x:c r="AM602" s="24" t="b">
        <x:f>_xlfn.XLOOKUP(G602,'Birthday Case Assumptions'!$I$6:$I$371,'Birthday Case Assumptions'!$J$6:$J$371)="Yes"</x:f>
        <x:v>1</x:v>
      </x:c>
      <x:c r="AN602" s="24" t="b">
        <x:f t="shared" si="157"/>
        <x:v>0</x:v>
      </x:c>
      <x:c r="AO602" s="24">
        <x:f t="shared" si="158"/>
        <x:v>0</x:v>
      </x:c>
    </x:row>
    <x:row r="603" spans="2:41" x14ac:dyDescent="0.35">
      <x:c r="B603" s="21">
        <x:v>38290</x:v>
      </x:c>
      <x:c r="C603" s="31">
        <x:f t="shared" si="145"/>
        <x:v>30</x:v>
      </x:c>
      <x:c r="D603" s="31">
        <x:f t="shared" si="146"/>
        <x:v>10</x:v>
      </x:c>
      <x:c r="E603" s="31">
        <x:f t="shared" si="147"/>
        <x:v>2004</x:v>
      </x:c>
      <x:c r="F603" s="31">
        <x:f t="shared" si="148"/>
        <x:v>7</x:v>
      </x:c>
      <x:c r="G603" s="21">
        <x:f t="shared" si="152"/>
        <x:v>45595</x:v>
      </x:c>
      <x:c r="H603" s="32">
        <x:f t="shared" si="153"/>
        <x:v>7002</x:v>
      </x:c>
      <x:c r="L603" s="25"/>
      <x:c r="S603" s="24" t="str">
        <x:v>Emma Ross #13452391 1M</x:v>
      </x:c>
      <x:c r="T603" s="24" t="str" cm="1">
        <x:f t="array" ref="T603:U603">_xlfn.TEXTSPLIT(S603," #")</x:f>
        <x:v>Emma Ross</x:v>
      </x:c>
      <x:c r="U603" s="24" t="str">
        <x:v>13452391 1M</x:v>
      </x:c>
      <x:c r="V603" s="24" t="str">
        <x:f t="shared" si="154"/>
        <x:v>1M</x:v>
      </x:c>
      <x:c r="W603" s="24">
        <x:f t="shared" si="155"/>
        <x:v>13452391</x:v>
      </x:c>
      <x:c r="X603" s="24">
        <x:f t="shared" si="159"/>
        <x:v>1</x:v>
      </x:c>
      <x:c r="AC603" s="24" t="str">
        <x:f t="shared" si="149"/>
        <x:v>Emma</x:v>
      </x:c>
      <x:c r="AD603" s="24" t="str">
        <x:f t="shared" si="156"/>
        <x:v>E</x:v>
      </x:c>
      <x:c r="AE603" s="24" t="str">
        <x:f t="shared" si="150"/>
        <x:v>Ross</x:v>
      </x:c>
      <x:c r="AF603" s="24" cm="1">
        <x:f t="array" ref="AF603">SUM(--(" "=MID(AE603,_xlfn.SEQUENCE(1,LEN(AE603)),1)))+2</x:f>
        <x:v>2</x:v>
      </x:c>
      <x:c r="AG603" s="24" cm="1">
        <x:f t="array" ref="AG603">SUM(--($AG$9=MID(AC603,_xlfn.SEQUENCE(1,LEN(AC603)),1)))</x:f>
        <x:v>1</x:v>
      </x:c>
      <x:c r="AL603" s="24" t="b">
        <x:f t="shared" si="151"/>
        <x:v>0</x:v>
      </x:c>
      <x:c r="AM603" s="24" t="b">
        <x:f>_xlfn.XLOOKUP(G603,'Birthday Case Assumptions'!$I$6:$I$371,'Birthday Case Assumptions'!$J$6:$J$371)="Yes"</x:f>
        <x:v>1</x:v>
      </x:c>
      <x:c r="AN603" s="24" t="b">
        <x:f t="shared" si="157"/>
        <x:v>1</x:v>
      </x:c>
      <x:c r="AO603" s="24">
        <x:f t="shared" si="158"/>
        <x:v>0</x:v>
      </x:c>
    </x:row>
    <x:row r="604" spans="2:41" x14ac:dyDescent="0.35">
      <x:c r="B604" s="21">
        <x:v>37613</x:v>
      </x:c>
      <x:c r="C604" s="31">
        <x:f t="shared" si="145"/>
        <x:v>23</x:v>
      </x:c>
      <x:c r="D604" s="31">
        <x:f t="shared" si="146"/>
        <x:v>12</x:v>
      </x:c>
      <x:c r="E604" s="31">
        <x:f t="shared" si="147"/>
        <x:v>2002</x:v>
      </x:c>
      <x:c r="F604" s="31">
        <x:f t="shared" si="148"/>
        <x:v>2</x:v>
      </x:c>
      <x:c r="G604" s="21">
        <x:f t="shared" si="152"/>
        <x:v>45649</x:v>
      </x:c>
      <x:c r="H604" s="32">
        <x:f t="shared" si="153"/>
        <x:v>7679</x:v>
      </x:c>
      <x:c r="L604" s="25"/>
      <x:c r="S604" s="24" t="str">
        <x:v>Cai Xiaoming #13452394 3M</x:v>
      </x:c>
      <x:c r="T604" s="24" t="str" cm="1">
        <x:f t="array" ref="T604:U604">_xlfn.TEXTSPLIT(S604," #")</x:f>
        <x:v>Cai Xiaoming</x:v>
      </x:c>
      <x:c r="U604" s="24" t="str">
        <x:v>13452394 3M</x:v>
      </x:c>
      <x:c r="V604" s="24" t="str">
        <x:f t="shared" si="154"/>
        <x:v>3M</x:v>
      </x:c>
      <x:c r="W604" s="24">
        <x:f t="shared" si="155"/>
        <x:v>13452394</x:v>
      </x:c>
      <x:c r="X604" s="24">
        <x:f t="shared" si="159"/>
        <x:v>0</x:v>
      </x:c>
      <x:c r="AC604" s="24" t="str">
        <x:f t="shared" si="149"/>
        <x:v>Cai</x:v>
      </x:c>
      <x:c r="AD604" s="24" t="str">
        <x:f t="shared" si="156"/>
        <x:v>C</x:v>
      </x:c>
      <x:c r="AE604" s="24" t="str">
        <x:f t="shared" si="150"/>
        <x:v>Xiaoming</x:v>
      </x:c>
      <x:c r="AF604" s="24" cm="1">
        <x:f t="array" ref="AF604">SUM(--(" "=MID(AE604,_xlfn.SEQUENCE(1,LEN(AE604)),1)))+2</x:f>
        <x:v>2</x:v>
      </x:c>
      <x:c r="AG604" s="24" cm="1">
        <x:f t="array" ref="AG604">SUM(--($AG$9=MID(AC604,_xlfn.SEQUENCE(1,LEN(AC604)),1)))</x:f>
        <x:v>1</x:v>
      </x:c>
      <x:c r="AL604" s="24" t="b">
        <x:f t="shared" si="151"/>
        <x:v>1</x:v>
      </x:c>
      <x:c r="AM604" s="24" t="b">
        <x:f>_xlfn.XLOOKUP(G604,'Birthday Case Assumptions'!$I$6:$I$371,'Birthday Case Assumptions'!$J$6:$J$371)="Yes"</x:f>
        <x:v>0</x:v>
      </x:c>
      <x:c r="AN604" s="24" t="b">
        <x:f t="shared" si="157"/>
        <x:v>0</x:v>
      </x:c>
      <x:c r="AO604" s="24">
        <x:f t="shared" si="158"/>
        <x:v>0</x:v>
      </x:c>
    </x:row>
    <x:row r="605" spans="2:41" x14ac:dyDescent="0.35">
      <x:c r="B605" s="21">
        <x:v>37183</x:v>
      </x:c>
      <x:c r="C605" s="31">
        <x:f t="shared" si="145"/>
        <x:v>19</x:v>
      </x:c>
      <x:c r="D605" s="31">
        <x:f t="shared" si="146"/>
        <x:v>10</x:v>
      </x:c>
      <x:c r="E605" s="31">
        <x:f t="shared" si="147"/>
        <x:v>2001</x:v>
      </x:c>
      <x:c r="F605" s="31">
        <x:f t="shared" si="148"/>
        <x:v>6</x:v>
      </x:c>
      <x:c r="G605" s="21">
        <x:f t="shared" si="152"/>
        <x:v>45584</x:v>
      </x:c>
      <x:c r="H605" s="32">
        <x:f t="shared" si="153"/>
        <x:v>8109</x:v>
      </x:c>
      <x:c r="L605" s="25"/>
      <x:c r="S605" s="24" t="str">
        <x:v>Jin Laoshi #13452396 1W</x:v>
      </x:c>
      <x:c r="T605" s="24" t="str" cm="1">
        <x:f t="array" ref="T605:U605">_xlfn.TEXTSPLIT(S605," #")</x:f>
        <x:v>Jin Laoshi</x:v>
      </x:c>
      <x:c r="U605" s="24" t="str">
        <x:v>13452396 1W</x:v>
      </x:c>
      <x:c r="V605" s="24" t="str">
        <x:f t="shared" si="154"/>
        <x:v>1W</x:v>
      </x:c>
      <x:c r="W605" s="24">
        <x:f t="shared" si="155"/>
        <x:v>13452396</x:v>
      </x:c>
      <x:c r="X605" s="24">
        <x:f t="shared" si="159"/>
        <x:v>0</x:v>
      </x:c>
      <x:c r="AC605" s="24" t="str">
        <x:f t="shared" si="149"/>
        <x:v>Jin</x:v>
      </x:c>
      <x:c r="AD605" s="24" t="str">
        <x:f t="shared" si="156"/>
        <x:v>J</x:v>
      </x:c>
      <x:c r="AE605" s="24" t="str">
        <x:f t="shared" si="150"/>
        <x:v>Laoshi</x:v>
      </x:c>
      <x:c r="AF605" s="24" cm="1">
        <x:f t="array" ref="AF605">SUM(--(" "=MID(AE605,_xlfn.SEQUENCE(1,LEN(AE605)),1)))+2</x:f>
        <x:v>2</x:v>
      </x:c>
      <x:c r="AG605" s="24" cm="1">
        <x:f t="array" ref="AG605">SUM(--($AG$9=MID(AC605,_xlfn.SEQUENCE(1,LEN(AC605)),1)))</x:f>
        <x:v>0</x:v>
      </x:c>
      <x:c r="AL605" s="24" t="b">
        <x:f t="shared" si="151"/>
        <x:v>0</x:v>
      </x:c>
      <x:c r="AM605" s="24" t="b">
        <x:f>_xlfn.XLOOKUP(G605,'Birthday Case Assumptions'!$I$6:$I$371,'Birthday Case Assumptions'!$J$6:$J$371)="Yes"</x:f>
        <x:v>0</x:v>
      </x:c>
      <x:c r="AN605" s="24" t="b">
        <x:f t="shared" si="157"/>
        <x:v>0</x:v>
      </x:c>
      <x:c r="AO605" s="24">
        <x:f t="shared" si="158"/>
        <x:v>0</x:v>
      </x:c>
    </x:row>
    <x:row r="606" spans="2:41" x14ac:dyDescent="0.35">
      <x:c r="B606" s="21">
        <x:v>37255</x:v>
      </x:c>
      <x:c r="C606" s="31">
        <x:f t="shared" si="145"/>
        <x:v>30</x:v>
      </x:c>
      <x:c r="D606" s="31">
        <x:f t="shared" si="146"/>
        <x:v>12</x:v>
      </x:c>
      <x:c r="E606" s="31">
        <x:f t="shared" si="147"/>
        <x:v>2001</x:v>
      </x:c>
      <x:c r="F606" s="31">
        <x:f t="shared" si="148"/>
        <x:v>1</x:v>
      </x:c>
      <x:c r="G606" s="21">
        <x:f t="shared" si="152"/>
        <x:v>45656</x:v>
      </x:c>
      <x:c r="H606" s="32">
        <x:f t="shared" si="153"/>
        <x:v>8037</x:v>
      </x:c>
      <x:c r="L606" s="25"/>
      <x:c r="S606" s="24" t="str">
        <x:v>Du Ping #13452398 3M</x:v>
      </x:c>
      <x:c r="T606" s="24" t="str" cm="1">
        <x:f t="array" ref="T606:U606">_xlfn.TEXTSPLIT(S606," #")</x:f>
        <x:v>Du Ping</x:v>
      </x:c>
      <x:c r="U606" s="24" t="str">
        <x:v>13452398 3M</x:v>
      </x:c>
      <x:c r="V606" s="24" t="str">
        <x:f t="shared" si="154"/>
        <x:v>3M</x:v>
      </x:c>
      <x:c r="W606" s="24">
        <x:f t="shared" si="155"/>
        <x:v>13452398</x:v>
      </x:c>
      <x:c r="X606" s="24">
        <x:f t="shared" si="159"/>
        <x:v>0</x:v>
      </x:c>
      <x:c r="AC606" s="24" t="str">
        <x:f t="shared" si="149"/>
        <x:v>Du</x:v>
      </x:c>
      <x:c r="AD606" s="24" t="str">
        <x:f t="shared" si="156"/>
        <x:v>D</x:v>
      </x:c>
      <x:c r="AE606" s="24" t="str">
        <x:f t="shared" si="150"/>
        <x:v>Ping</x:v>
      </x:c>
      <x:c r="AF606" s="24" cm="1">
        <x:f t="array" ref="AF606">SUM(--(" "=MID(AE606,_xlfn.SEQUENCE(1,LEN(AE606)),1)))+2</x:f>
        <x:v>2</x:v>
      </x:c>
      <x:c r="AG606" s="24" cm="1">
        <x:f t="array" ref="AG606">SUM(--($AG$9=MID(AC606,_xlfn.SEQUENCE(1,LEN(AC606)),1)))</x:f>
        <x:v>0</x:v>
      </x:c>
      <x:c r="AL606" s="24" t="b">
        <x:f t="shared" si="151"/>
        <x:v>1</x:v>
      </x:c>
      <x:c r="AM606" s="24" t="b">
        <x:f>_xlfn.XLOOKUP(G606,'Birthday Case Assumptions'!$I$6:$I$371,'Birthday Case Assumptions'!$J$6:$J$371)="Yes"</x:f>
        <x:v>0</x:v>
      </x:c>
      <x:c r="AN606" s="24" t="b">
        <x:f t="shared" si="157"/>
        <x:v>0</x:v>
      </x:c>
      <x:c r="AO606" s="24">
        <x:f t="shared" si="158"/>
        <x:v>0</x:v>
      </x:c>
    </x:row>
    <x:row r="607" spans="2:41" x14ac:dyDescent="0.35">
      <x:c r="B607" s="21">
        <x:v>36917</x:v>
      </x:c>
      <x:c r="C607" s="31">
        <x:f t="shared" si="145"/>
        <x:v>26</x:v>
      </x:c>
      <x:c r="D607" s="31">
        <x:f t="shared" si="146"/>
        <x:v>1</x:v>
      </x:c>
      <x:c r="E607" s="31">
        <x:f t="shared" si="147"/>
        <x:v>2001</x:v>
      </x:c>
      <x:c r="F607" s="31">
        <x:f t="shared" si="148"/>
        <x:v>6</x:v>
      </x:c>
      <x:c r="G607" s="21">
        <x:f t="shared" si="152"/>
        <x:v>45317</x:v>
      </x:c>
      <x:c r="H607" s="32">
        <x:f t="shared" si="153"/>
        <x:v>8375</x:v>
      </x:c>
      <x:c r="L607" s="25"/>
      <x:c r="S607" s="24" t="str">
        <x:v>Mao Kun #13452400 1R</x:v>
      </x:c>
      <x:c r="T607" s="24" t="str" cm="1">
        <x:f t="array" ref="T607:U607">_xlfn.TEXTSPLIT(S607," #")</x:f>
        <x:v>Mao Kun</x:v>
      </x:c>
      <x:c r="U607" s="24" t="str">
        <x:v>13452400 1R</x:v>
      </x:c>
      <x:c r="V607" s="24" t="str">
        <x:f t="shared" si="154"/>
        <x:v>1R</x:v>
      </x:c>
      <x:c r="W607" s="24">
        <x:f t="shared" si="155"/>
        <x:v>13452400</x:v>
      </x:c>
      <x:c r="X607" s="24">
        <x:f t="shared" si="159"/>
        <x:v>0</x:v>
      </x:c>
      <x:c r="AC607" s="24" t="str">
        <x:f t="shared" si="149"/>
        <x:v>Mao</x:v>
      </x:c>
      <x:c r="AD607" s="24" t="str">
        <x:f t="shared" si="156"/>
        <x:v>M</x:v>
      </x:c>
      <x:c r="AE607" s="24" t="str">
        <x:f t="shared" si="150"/>
        <x:v>Kun</x:v>
      </x:c>
      <x:c r="AF607" s="24" cm="1">
        <x:f t="array" ref="AF607">SUM(--(" "=MID(AE607,_xlfn.SEQUENCE(1,LEN(AE607)),1)))+2</x:f>
        <x:v>2</x:v>
      </x:c>
      <x:c r="AG607" s="24" cm="1">
        <x:f t="array" ref="AG607">SUM(--($AG$9=MID(AC607,_xlfn.SEQUENCE(1,LEN(AC607)),1)))</x:f>
        <x:v>1</x:v>
      </x:c>
      <x:c r="AL607" s="24" t="b">
        <x:f t="shared" si="151"/>
        <x:v>0</x:v>
      </x:c>
      <x:c r="AM607" s="24" t="b">
        <x:f>_xlfn.XLOOKUP(G607,'Birthday Case Assumptions'!$I$6:$I$371,'Birthday Case Assumptions'!$J$6:$J$371)="Yes"</x:f>
        <x:v>1</x:v>
      </x:c>
      <x:c r="AN607" s="24" t="b">
        <x:f t="shared" si="157"/>
        <x:v>0</x:v>
      </x:c>
      <x:c r="AO607" s="24">
        <x:f t="shared" si="158"/>
        <x:v>0</x:v>
      </x:c>
    </x:row>
    <x:row r="608" spans="2:41" x14ac:dyDescent="0.35">
      <x:c r="B608" s="21">
        <x:v>37051</x:v>
      </x:c>
      <x:c r="C608" s="31">
        <x:f t="shared" si="145"/>
        <x:v>9</x:v>
      </x:c>
      <x:c r="D608" s="31">
        <x:f t="shared" si="146"/>
        <x:v>6</x:v>
      </x:c>
      <x:c r="E608" s="31">
        <x:f t="shared" si="147"/>
        <x:v>2001</x:v>
      </x:c>
      <x:c r="F608" s="31">
        <x:f t="shared" si="148"/>
        <x:v>7</x:v>
      </x:c>
      <x:c r="G608" s="21">
        <x:f t="shared" si="152"/>
        <x:v>45452</x:v>
      </x:c>
      <x:c r="H608" s="32">
        <x:f t="shared" si="153"/>
        <x:v>8241</x:v>
      </x:c>
      <x:c r="L608" s="25"/>
      <x:c r="S608" s="24" t="str">
        <x:v>Mazin Saeed #13452401 3M</x:v>
      </x:c>
      <x:c r="T608" s="24" t="str" cm="1">
        <x:f t="array" ref="T608:U608">_xlfn.TEXTSPLIT(S608," #")</x:f>
        <x:v>Mazin Saeed</x:v>
      </x:c>
      <x:c r="U608" s="24" t="str">
        <x:v>13452401 3M</x:v>
      </x:c>
      <x:c r="V608" s="24" t="str">
        <x:f t="shared" si="154"/>
        <x:v>3M</x:v>
      </x:c>
      <x:c r="W608" s="24">
        <x:f t="shared" si="155"/>
        <x:v>13452401</x:v>
      </x:c>
      <x:c r="X608" s="24">
        <x:f t="shared" si="159"/>
        <x:v>1</x:v>
      </x:c>
      <x:c r="AC608" s="24" t="str">
        <x:f t="shared" si="149"/>
        <x:v>Mazin</x:v>
      </x:c>
      <x:c r="AD608" s="24" t="str">
        <x:f t="shared" si="156"/>
        <x:v>M</x:v>
      </x:c>
      <x:c r="AE608" s="24" t="str">
        <x:f t="shared" si="150"/>
        <x:v>Saeed</x:v>
      </x:c>
      <x:c r="AF608" s="24" cm="1">
        <x:f t="array" ref="AF608">SUM(--(" "=MID(AE608,_xlfn.SEQUENCE(1,LEN(AE608)),1)))+2</x:f>
        <x:v>2</x:v>
      </x:c>
      <x:c r="AG608" s="24" cm="1">
        <x:f t="array" ref="AG608">SUM(--($AG$9=MID(AC608,_xlfn.SEQUENCE(1,LEN(AC608)),1)))</x:f>
        <x:v>1</x:v>
      </x:c>
      <x:c r="AL608" s="24" t="b">
        <x:f t="shared" si="151"/>
        <x:v>0</x:v>
      </x:c>
      <x:c r="AM608" s="24" t="b">
        <x:f>_xlfn.XLOOKUP(G608,'Birthday Case Assumptions'!$I$6:$I$371,'Birthday Case Assumptions'!$J$6:$J$371)="Yes"</x:f>
        <x:v>0</x:v>
      </x:c>
      <x:c r="AN608" s="24" t="b">
        <x:f t="shared" si="157"/>
        <x:v>0</x:v>
      </x:c>
      <x:c r="AO608" s="24">
        <x:f t="shared" si="158"/>
        <x:v>0</x:v>
      </x:c>
    </x:row>
    <x:row r="609" spans="2:41" x14ac:dyDescent="0.35">
      <x:c r="B609" s="21">
        <x:v>37407</x:v>
      </x:c>
      <x:c r="C609" s="31">
        <x:f t="shared" si="145"/>
        <x:v>31</x:v>
      </x:c>
      <x:c r="D609" s="31">
        <x:f t="shared" si="146"/>
        <x:v>5</x:v>
      </x:c>
      <x:c r="E609" s="31">
        <x:f t="shared" si="147"/>
        <x:v>2002</x:v>
      </x:c>
      <x:c r="F609" s="31">
        <x:f t="shared" si="148"/>
        <x:v>6</x:v>
      </x:c>
      <x:c r="G609" s="21">
        <x:f t="shared" si="152"/>
        <x:v>45443</x:v>
      </x:c>
      <x:c r="H609" s="32">
        <x:f t="shared" si="153"/>
        <x:v>7885</x:v>
      </x:c>
      <x:c r="L609" s="25"/>
      <x:c r="S609" s="24" t="str">
        <x:v>Salwa Mohamed #13452402 1M</x:v>
      </x:c>
      <x:c r="T609" s="24" t="str" cm="1">
        <x:f t="array" ref="T609:U609">_xlfn.TEXTSPLIT(S609," #")</x:f>
        <x:v>Salwa Mohamed</x:v>
      </x:c>
      <x:c r="U609" s="24" t="str">
        <x:v>13452402 1M</x:v>
      </x:c>
      <x:c r="V609" s="24" t="str">
        <x:f t="shared" si="154"/>
        <x:v>1M</x:v>
      </x:c>
      <x:c r="W609" s="24">
        <x:f t="shared" si="155"/>
        <x:v>13452402</x:v>
      </x:c>
      <x:c r="X609" s="24">
        <x:f t="shared" si="159"/>
        <x:v>2</x:v>
      </x:c>
      <x:c r="AC609" s="24" t="str">
        <x:f t="shared" si="149"/>
        <x:v>Salwa</x:v>
      </x:c>
      <x:c r="AD609" s="24" t="str">
        <x:f t="shared" si="156"/>
        <x:v>S</x:v>
      </x:c>
      <x:c r="AE609" s="24" t="str">
        <x:f t="shared" si="150"/>
        <x:v>Mohamed</x:v>
      </x:c>
      <x:c r="AF609" s="24" cm="1">
        <x:f t="array" ref="AF609">SUM(--(" "=MID(AE609,_xlfn.SEQUENCE(1,LEN(AE609)),1)))+2</x:f>
        <x:v>2</x:v>
      </x:c>
      <x:c r="AG609" s="24" cm="1">
        <x:f t="array" ref="AG609">SUM(--($AG$9=MID(AC609,_xlfn.SEQUENCE(1,LEN(AC609)),1)))</x:f>
        <x:v>2</x:v>
      </x:c>
      <x:c r="AL609" s="24" t="b">
        <x:f t="shared" si="151"/>
        <x:v>0</x:v>
      </x:c>
      <x:c r="AM609" s="24" t="b">
        <x:f>_xlfn.XLOOKUP(G609,'Birthday Case Assumptions'!$I$6:$I$371,'Birthday Case Assumptions'!$J$6:$J$371)="Yes"</x:f>
        <x:v>0</x:v>
      </x:c>
      <x:c r="AN609" s="24" t="b">
        <x:f t="shared" si="157"/>
        <x:v>1</x:v>
      </x:c>
      <x:c r="AO609" s="24">
        <x:f t="shared" si="158"/>
        <x:v>0</x:v>
      </x:c>
    </x:row>
    <x:row r="610" spans="2:41" x14ac:dyDescent="0.35">
      <x:c r="B610" s="21">
        <x:v>37329</x:v>
      </x:c>
      <x:c r="C610" s="31">
        <x:f t="shared" si="145"/>
        <x:v>14</x:v>
      </x:c>
      <x:c r="D610" s="31">
        <x:f t="shared" si="146"/>
        <x:v>3</x:v>
      </x:c>
      <x:c r="E610" s="31">
        <x:f t="shared" si="147"/>
        <x:v>2002</x:v>
      </x:c>
      <x:c r="F610" s="31">
        <x:f t="shared" si="148"/>
        <x:v>5</x:v>
      </x:c>
      <x:c r="G610" s="21">
        <x:f t="shared" si="152"/>
        <x:v>45365</x:v>
      </x:c>
      <x:c r="H610" s="32">
        <x:f t="shared" si="153"/>
        <x:v>7963</x:v>
      </x:c>
      <x:c r="L610" s="25"/>
      <x:c r="S610" s="24" t="str">
        <x:v>Amy Gutierrez #13452404 2W</x:v>
      </x:c>
      <x:c r="T610" s="24" t="str" cm="1">
        <x:f t="array" ref="T610:U610">_xlfn.TEXTSPLIT(S610," #")</x:f>
        <x:v>Amy Gutierrez</x:v>
      </x:c>
      <x:c r="U610" s="24" t="str">
        <x:v>13452404 2W</x:v>
      </x:c>
      <x:c r="V610" s="24" t="str">
        <x:f t="shared" si="154"/>
        <x:v>2W</x:v>
      </x:c>
      <x:c r="W610" s="24">
        <x:f t="shared" si="155"/>
        <x:v>13452404</x:v>
      </x:c>
      <x:c r="X610" s="24">
        <x:f t="shared" si="159"/>
        <x:v>0</x:v>
      </x:c>
      <x:c r="AC610" s="24" t="str">
        <x:f t="shared" si="149"/>
        <x:v>Amy</x:v>
      </x:c>
      <x:c r="AD610" s="24" t="str">
        <x:f t="shared" si="156"/>
        <x:v>A</x:v>
      </x:c>
      <x:c r="AE610" s="24" t="str">
        <x:f t="shared" si="150"/>
        <x:v>Gutierrez</x:v>
      </x:c>
      <x:c r="AF610" s="24" cm="1">
        <x:f t="array" ref="AF610">SUM(--(" "=MID(AE610,_xlfn.SEQUENCE(1,LEN(AE610)),1)))+2</x:f>
        <x:v>2</x:v>
      </x:c>
      <x:c r="AG610" s="24" cm="1">
        <x:f t="array" ref="AG610">SUM(--($AG$9=MID(AC610,_xlfn.SEQUENCE(1,LEN(AC610)),1)))</x:f>
        <x:v>1</x:v>
      </x:c>
      <x:c r="AL610" s="24" t="b">
        <x:f t="shared" si="151"/>
        <x:v>0</x:v>
      </x:c>
      <x:c r="AM610" s="24" t="b">
        <x:f>_xlfn.XLOOKUP(G610,'Birthday Case Assumptions'!$I$6:$I$371,'Birthday Case Assumptions'!$J$6:$J$371)="Yes"</x:f>
        <x:v>0</x:v>
      </x:c>
      <x:c r="AN610" s="24" t="b">
        <x:f t="shared" si="157"/>
        <x:v>0</x:v>
      </x:c>
      <x:c r="AO610" s="24">
        <x:f t="shared" si="158"/>
        <x:v>0</x:v>
      </x:c>
    </x:row>
    <x:row r="611" spans="2:41" x14ac:dyDescent="0.35">
      <x:c r="B611" s="21">
        <x:v>37435</x:v>
      </x:c>
      <x:c r="C611" s="31">
        <x:f t="shared" si="145"/>
        <x:v>28</x:v>
      </x:c>
      <x:c r="D611" s="31">
        <x:f t="shared" si="146"/>
        <x:v>6</x:v>
      </x:c>
      <x:c r="E611" s="31">
        <x:f t="shared" si="147"/>
        <x:v>2002</x:v>
      </x:c>
      <x:c r="F611" s="31">
        <x:f t="shared" si="148"/>
        <x:v>6</x:v>
      </x:c>
      <x:c r="G611" s="21">
        <x:f t="shared" si="152"/>
        <x:v>45471</x:v>
      </x:c>
      <x:c r="H611" s="32">
        <x:f t="shared" si="153"/>
        <x:v>7857</x:v>
      </x:c>
      <x:c r="L611" s="25"/>
      <x:c r="S611" s="24" t="str">
        <x:v>Mo Yun #13452406 1W</x:v>
      </x:c>
      <x:c r="T611" s="24" t="str" cm="1">
        <x:f t="array" ref="T611:U611">_xlfn.TEXTSPLIT(S611," #")</x:f>
        <x:v>Mo Yun</x:v>
      </x:c>
      <x:c r="U611" s="24" t="str">
        <x:v>13452406 1W</x:v>
      </x:c>
      <x:c r="V611" s="24" t="str">
        <x:f t="shared" si="154"/>
        <x:v>1W</x:v>
      </x:c>
      <x:c r="W611" s="24">
        <x:f t="shared" si="155"/>
        <x:v>13452406</x:v>
      </x:c>
      <x:c r="X611" s="24">
        <x:f t="shared" si="159"/>
        <x:v>0</x:v>
      </x:c>
      <x:c r="AC611" s="24" t="str">
        <x:f t="shared" si="149"/>
        <x:v>Mo</x:v>
      </x:c>
      <x:c r="AD611" s="24" t="str">
        <x:f t="shared" si="156"/>
        <x:v>M</x:v>
      </x:c>
      <x:c r="AE611" s="24" t="str">
        <x:f t="shared" si="150"/>
        <x:v>Yun</x:v>
      </x:c>
      <x:c r="AF611" s="24" cm="1">
        <x:f t="array" ref="AF611">SUM(--(" "=MID(AE611,_xlfn.SEQUENCE(1,LEN(AE611)),1)))+2</x:f>
        <x:v>2</x:v>
      </x:c>
      <x:c r="AG611" s="24" cm="1">
        <x:f t="array" ref="AG611">SUM(--($AG$9=MID(AC611,_xlfn.SEQUENCE(1,LEN(AC611)),1)))</x:f>
        <x:v>0</x:v>
      </x:c>
      <x:c r="AL611" s="24" t="b">
        <x:f t="shared" si="151"/>
        <x:v>0</x:v>
      </x:c>
      <x:c r="AM611" s="24" t="b">
        <x:f>_xlfn.XLOOKUP(G611,'Birthday Case Assumptions'!$I$6:$I$371,'Birthday Case Assumptions'!$J$6:$J$371)="Yes"</x:f>
        <x:v>0</x:v>
      </x:c>
      <x:c r="AN611" s="24" t="b">
        <x:f t="shared" si="157"/>
        <x:v>0</x:v>
      </x:c>
      <x:c r="AO611" s="24">
        <x:f t="shared" si="158"/>
        <x:v>0</x:v>
      </x:c>
    </x:row>
    <x:row r="612" spans="2:41" x14ac:dyDescent="0.35">
      <x:c r="B612" s="21">
        <x:v>38323</x:v>
      </x:c>
      <x:c r="C612" s="31">
        <x:f t="shared" si="145"/>
        <x:v>2</x:v>
      </x:c>
      <x:c r="D612" s="31">
        <x:f t="shared" si="146"/>
        <x:v>12</x:v>
      </x:c>
      <x:c r="E612" s="31">
        <x:f t="shared" si="147"/>
        <x:v>2004</x:v>
      </x:c>
      <x:c r="F612" s="31">
        <x:f t="shared" si="148"/>
        <x:v>5</x:v>
      </x:c>
      <x:c r="G612" s="21">
        <x:f t="shared" si="152"/>
        <x:v>45628</x:v>
      </x:c>
      <x:c r="H612" s="32">
        <x:f t="shared" si="153"/>
        <x:v>6969</x:v>
      </x:c>
      <x:c r="L612" s="25"/>
      <x:c r="S612" s="24" t="str">
        <x:v>Russell Gray #13452408 2W</x:v>
      </x:c>
      <x:c r="T612" s="24" t="str" cm="1">
        <x:f t="array" ref="T612:U612">_xlfn.TEXTSPLIT(S612," #")</x:f>
        <x:v>Russell Gray</x:v>
      </x:c>
      <x:c r="U612" s="24" t="str">
        <x:v>13452408 2W</x:v>
      </x:c>
      <x:c r="V612" s="24" t="str">
        <x:f t="shared" si="154"/>
        <x:v>2W</x:v>
      </x:c>
      <x:c r="W612" s="24">
        <x:f t="shared" si="155"/>
        <x:v>13452408</x:v>
      </x:c>
      <x:c r="X612" s="24">
        <x:f t="shared" si="159"/>
        <x:v>0</x:v>
      </x:c>
      <x:c r="AC612" s="24" t="str">
        <x:f t="shared" si="149"/>
        <x:v>Russell</x:v>
      </x:c>
      <x:c r="AD612" s="24" t="str">
        <x:f t="shared" si="156"/>
        <x:v>R</x:v>
      </x:c>
      <x:c r="AE612" s="24" t="str">
        <x:f t="shared" si="150"/>
        <x:v>Gray</x:v>
      </x:c>
      <x:c r="AF612" s="24" cm="1">
        <x:f t="array" ref="AF612">SUM(--(" "=MID(AE612,_xlfn.SEQUENCE(1,LEN(AE612)),1)))+2</x:f>
        <x:v>2</x:v>
      </x:c>
      <x:c r="AG612" s="24" cm="1">
        <x:f t="array" ref="AG612">SUM(--($AG$9=MID(AC612,_xlfn.SEQUENCE(1,LEN(AC612)),1)))</x:f>
        <x:v>0</x:v>
      </x:c>
      <x:c r="AL612" s="24" t="b">
        <x:f t="shared" si="151"/>
        <x:v>1</x:v>
      </x:c>
      <x:c r="AM612" s="24" t="b">
        <x:f>_xlfn.XLOOKUP(G612,'Birthday Case Assumptions'!$I$6:$I$371,'Birthday Case Assumptions'!$J$6:$J$371)="Yes"</x:f>
        <x:v>1</x:v>
      </x:c>
      <x:c r="AN612" s="24" t="b">
        <x:f t="shared" si="157"/>
        <x:v>0</x:v>
      </x:c>
      <x:c r="AO612" s="24">
        <x:f t="shared" si="158"/>
        <x:v>0</x:v>
      </x:c>
    </x:row>
    <x:row r="613" spans="2:41" x14ac:dyDescent="0.35">
      <x:c r="B613" s="21">
        <x:v>37068</x:v>
      </x:c>
      <x:c r="C613" s="31">
        <x:f t="shared" si="145"/>
        <x:v>26</x:v>
      </x:c>
      <x:c r="D613" s="31">
        <x:f t="shared" si="146"/>
        <x:v>6</x:v>
      </x:c>
      <x:c r="E613" s="31">
        <x:f t="shared" si="147"/>
        <x:v>2001</x:v>
      </x:c>
      <x:c r="F613" s="31">
        <x:f t="shared" si="148"/>
        <x:v>3</x:v>
      </x:c>
      <x:c r="G613" s="21">
        <x:f t="shared" si="152"/>
        <x:v>45469</x:v>
      </x:c>
      <x:c r="H613" s="32">
        <x:f t="shared" si="153"/>
        <x:v>8224</x:v>
      </x:c>
      <x:c r="L613" s="25"/>
      <x:c r="S613" s="24" t="str">
        <x:v>Magdy Shaheen #13452411 1W</x:v>
      </x:c>
      <x:c r="T613" s="24" t="str" cm="1">
        <x:f t="array" ref="T613:U613">_xlfn.TEXTSPLIT(S613," #")</x:f>
        <x:v>Magdy Shaheen</x:v>
      </x:c>
      <x:c r="U613" s="24" t="str">
        <x:v>13452411 1W</x:v>
      </x:c>
      <x:c r="V613" s="24" t="str">
        <x:f t="shared" si="154"/>
        <x:v>1W</x:v>
      </x:c>
      <x:c r="W613" s="24">
        <x:f t="shared" si="155"/>
        <x:v>13452411</x:v>
      </x:c>
      <x:c r="X613" s="24">
        <x:f t="shared" si="159"/>
        <x:v>0</x:v>
      </x:c>
      <x:c r="AC613" s="24" t="str">
        <x:f t="shared" si="149"/>
        <x:v>Magdy</x:v>
      </x:c>
      <x:c r="AD613" s="24" t="str">
        <x:f t="shared" si="156"/>
        <x:v>M</x:v>
      </x:c>
      <x:c r="AE613" s="24" t="str">
        <x:f t="shared" si="150"/>
        <x:v>Shaheen</x:v>
      </x:c>
      <x:c r="AF613" s="24" cm="1">
        <x:f t="array" ref="AF613">SUM(--(" "=MID(AE613,_xlfn.SEQUENCE(1,LEN(AE613)),1)))+2</x:f>
        <x:v>2</x:v>
      </x:c>
      <x:c r="AG613" s="24" cm="1">
        <x:f t="array" ref="AG613">SUM(--($AG$9=MID(AC613,_xlfn.SEQUENCE(1,LEN(AC613)),1)))</x:f>
        <x:v>1</x:v>
      </x:c>
      <x:c r="AL613" s="24" t="b">
        <x:f t="shared" si="151"/>
        <x:v>0</x:v>
      </x:c>
      <x:c r="AM613" s="24" t="b">
        <x:f>_xlfn.XLOOKUP(G613,'Birthday Case Assumptions'!$I$6:$I$371,'Birthday Case Assumptions'!$J$6:$J$371)="Yes"</x:f>
        <x:v>0</x:v>
      </x:c>
      <x:c r="AN613" s="24" t="b">
        <x:f t="shared" si="157"/>
        <x:v>0</x:v>
      </x:c>
      <x:c r="AO613" s="24">
        <x:f t="shared" si="158"/>
        <x:v>0</x:v>
      </x:c>
    </x:row>
    <x:row r="614" spans="2:41" x14ac:dyDescent="0.35">
      <x:c r="B614" s="21">
        <x:v>37083</x:v>
      </x:c>
      <x:c r="C614" s="31">
        <x:f t="shared" si="145"/>
        <x:v>11</x:v>
      </x:c>
      <x:c r="D614" s="31">
        <x:f t="shared" si="146"/>
        <x:v>7</x:v>
      </x:c>
      <x:c r="E614" s="31">
        <x:f t="shared" si="147"/>
        <x:v>2001</x:v>
      </x:c>
      <x:c r="F614" s="31">
        <x:f t="shared" si="148"/>
        <x:v>4</x:v>
      </x:c>
      <x:c r="G614" s="21">
        <x:f t="shared" si="152"/>
        <x:v>45484</x:v>
      </x:c>
      <x:c r="H614" s="32">
        <x:f t="shared" si="153"/>
        <x:v>8209</x:v>
      </x:c>
      <x:c r="L614" s="25"/>
      <x:c r="S614" s="24" t="str">
        <x:v>Naeem Alharbi #13452414 1M</x:v>
      </x:c>
      <x:c r="T614" s="24" t="str" cm="1">
        <x:f t="array" ref="T614:U614">_xlfn.TEXTSPLIT(S614," #")</x:f>
        <x:v>Naeem Alharbi</x:v>
      </x:c>
      <x:c r="U614" s="24" t="str">
        <x:v>13452414 1M</x:v>
      </x:c>
      <x:c r="V614" s="24" t="str">
        <x:f t="shared" si="154"/>
        <x:v>1M</x:v>
      </x:c>
      <x:c r="W614" s="24">
        <x:f t="shared" si="155"/>
        <x:v>13452414</x:v>
      </x:c>
      <x:c r="X614" s="24">
        <x:f t="shared" si="159"/>
        <x:v>0</x:v>
      </x:c>
      <x:c r="AC614" s="24" t="str">
        <x:f t="shared" si="149"/>
        <x:v>Naeem</x:v>
      </x:c>
      <x:c r="AD614" s="24" t="str">
        <x:f t="shared" si="156"/>
        <x:v>N</x:v>
      </x:c>
      <x:c r="AE614" s="24" t="str">
        <x:f t="shared" si="150"/>
        <x:v>Alharbi</x:v>
      </x:c>
      <x:c r="AF614" s="24" cm="1">
        <x:f t="array" ref="AF614">SUM(--(" "=MID(AE614,_xlfn.SEQUENCE(1,LEN(AE614)),1)))+2</x:f>
        <x:v>2</x:v>
      </x:c>
      <x:c r="AG614" s="24" cm="1">
        <x:f t="array" ref="AG614">SUM(--($AG$9=MID(AC614,_xlfn.SEQUENCE(1,LEN(AC614)),1)))</x:f>
        <x:v>1</x:v>
      </x:c>
      <x:c r="AL614" s="24" t="b">
        <x:f t="shared" si="151"/>
        <x:v>0</x:v>
      </x:c>
      <x:c r="AM614" s="24" t="b">
        <x:f>_xlfn.XLOOKUP(G614,'Birthday Case Assumptions'!$I$6:$I$371,'Birthday Case Assumptions'!$J$6:$J$371)="Yes"</x:f>
        <x:v>0</x:v>
      </x:c>
      <x:c r="AN614" s="24" t="b">
        <x:f t="shared" si="157"/>
        <x:v>1</x:v>
      </x:c>
      <x:c r="AO614" s="24">
        <x:f t="shared" si="158"/>
        <x:v>0</x:v>
      </x:c>
    </x:row>
    <x:row r="615" spans="2:41" x14ac:dyDescent="0.35">
      <x:c r="B615" s="21">
        <x:v>37040</x:v>
      </x:c>
      <x:c r="C615" s="31">
        <x:f t="shared" si="145"/>
        <x:v>29</x:v>
      </x:c>
      <x:c r="D615" s="31">
        <x:f t="shared" si="146"/>
        <x:v>5</x:v>
      </x:c>
      <x:c r="E615" s="31">
        <x:f t="shared" si="147"/>
        <x:v>2001</x:v>
      </x:c>
      <x:c r="F615" s="31">
        <x:f t="shared" si="148"/>
        <x:v>3</x:v>
      </x:c>
      <x:c r="G615" s="21">
        <x:f t="shared" si="152"/>
        <x:v>45441</x:v>
      </x:c>
      <x:c r="H615" s="32">
        <x:f t="shared" si="153"/>
        <x:v>8252</x:v>
      </x:c>
      <x:c r="L615" s="25"/>
      <x:c r="S615" s="24" t="str">
        <x:v>Wu Yi Xin #13452417 4W</x:v>
      </x:c>
      <x:c r="T615" s="24" t="str" cm="1">
        <x:f t="array" ref="T615:U615">_xlfn.TEXTSPLIT(S615," #")</x:f>
        <x:v>Wu Yi Xin</x:v>
      </x:c>
      <x:c r="U615" s="24" t="str">
        <x:v>13452417 4W</x:v>
      </x:c>
      <x:c r="V615" s="24" t="str">
        <x:f t="shared" si="154"/>
        <x:v>4W</x:v>
      </x:c>
      <x:c r="W615" s="24">
        <x:f t="shared" si="155"/>
        <x:v>13452417</x:v>
      </x:c>
      <x:c r="X615" s="24">
        <x:f t="shared" si="159"/>
        <x:v>0</x:v>
      </x:c>
      <x:c r="AC615" s="24" t="str">
        <x:f t="shared" si="149"/>
        <x:v>Wu</x:v>
      </x:c>
      <x:c r="AD615" s="24" t="str">
        <x:f t="shared" si="156"/>
        <x:v>W</x:v>
      </x:c>
      <x:c r="AE615" s="24" t="str">
        <x:f t="shared" si="150"/>
        <x:v>Yi Xin</x:v>
      </x:c>
      <x:c r="AF615" s="24" cm="1">
        <x:f t="array" ref="AF615">SUM(--(" "=MID(AE615,_xlfn.SEQUENCE(1,LEN(AE615)),1)))+2</x:f>
        <x:v>3</x:v>
      </x:c>
      <x:c r="AG615" s="24" cm="1">
        <x:f t="array" ref="AG615">SUM(--($AG$9=MID(AC615,_xlfn.SEQUENCE(1,LEN(AC615)),1)))</x:f>
        <x:v>0</x:v>
      </x:c>
      <x:c r="AL615" s="24" t="b">
        <x:f t="shared" si="151"/>
        <x:v>0</x:v>
      </x:c>
      <x:c r="AM615" s="24" t="b">
        <x:f>_xlfn.XLOOKUP(G615,'Birthday Case Assumptions'!$I$6:$I$371,'Birthday Case Assumptions'!$J$6:$J$371)="Yes"</x:f>
        <x:v>0</x:v>
      </x:c>
      <x:c r="AN615" s="24" t="b">
        <x:f t="shared" si="157"/>
        <x:v>0</x:v>
      </x:c>
      <x:c r="AO615" s="24">
        <x:f t="shared" si="158"/>
        <x:v>0</x:v>
      </x:c>
    </x:row>
    <x:row r="616" spans="2:41" x14ac:dyDescent="0.35">
      <x:c r="B616" s="21">
        <x:v>37664</x:v>
      </x:c>
      <x:c r="C616" s="31">
        <x:f t="shared" si="145"/>
        <x:v>12</x:v>
      </x:c>
      <x:c r="D616" s="31">
        <x:f t="shared" si="146"/>
        <x:v>2</x:v>
      </x:c>
      <x:c r="E616" s="31">
        <x:f t="shared" si="147"/>
        <x:v>2003</x:v>
      </x:c>
      <x:c r="F616" s="31">
        <x:f t="shared" si="148"/>
        <x:v>4</x:v>
      </x:c>
      <x:c r="G616" s="21">
        <x:f t="shared" si="152"/>
        <x:v>45334</x:v>
      </x:c>
      <x:c r="H616" s="32">
        <x:f t="shared" si="153"/>
        <x:v>7628</x:v>
      </x:c>
      <x:c r="L616" s="25"/>
      <x:c r="S616" s="24" t="str">
        <x:v>Ramy Awad #13452419 2T</x:v>
      </x:c>
      <x:c r="T616" s="24" t="str" cm="1">
        <x:f t="array" ref="T616:U616">_xlfn.TEXTSPLIT(S616," #")</x:f>
        <x:v>Ramy Awad</x:v>
      </x:c>
      <x:c r="U616" s="24" t="str">
        <x:v>13452419 2T</x:v>
      </x:c>
      <x:c r="V616" s="24" t="str">
        <x:f t="shared" si="154"/>
        <x:v>2T</x:v>
      </x:c>
      <x:c r="W616" s="24">
        <x:f t="shared" si="155"/>
        <x:v>13452419</x:v>
      </x:c>
      <x:c r="X616" s="24">
        <x:f t="shared" si="159"/>
        <x:v>0</x:v>
      </x:c>
      <x:c r="AC616" s="24" t="str">
        <x:f t="shared" si="149"/>
        <x:v>Ramy</x:v>
      </x:c>
      <x:c r="AD616" s="24" t="str">
        <x:f t="shared" si="156"/>
        <x:v>R</x:v>
      </x:c>
      <x:c r="AE616" s="24" t="str">
        <x:f t="shared" si="150"/>
        <x:v>Awad</x:v>
      </x:c>
      <x:c r="AF616" s="24" cm="1">
        <x:f t="array" ref="AF616">SUM(--(" "=MID(AE616,_xlfn.SEQUENCE(1,LEN(AE616)),1)))+2</x:f>
        <x:v>2</x:v>
      </x:c>
      <x:c r="AG616" s="24" cm="1">
        <x:f t="array" ref="AG616">SUM(--($AG$9=MID(AC616,_xlfn.SEQUENCE(1,LEN(AC616)),1)))</x:f>
        <x:v>1</x:v>
      </x:c>
      <x:c r="AL616" s="24" t="b">
        <x:f t="shared" si="151"/>
        <x:v>1</x:v>
      </x:c>
      <x:c r="AM616" s="24" t="b">
        <x:f>_xlfn.XLOOKUP(G616,'Birthday Case Assumptions'!$I$6:$I$371,'Birthday Case Assumptions'!$J$6:$J$371)="Yes"</x:f>
        <x:v>1</x:v>
      </x:c>
      <x:c r="AN616" s="24" t="b">
        <x:f t="shared" si="157"/>
        <x:v>0</x:v>
      </x:c>
      <x:c r="AO616" s="24">
        <x:f t="shared" si="158"/>
        <x:v>0</x:v>
      </x:c>
    </x:row>
    <x:row r="617" spans="2:41" x14ac:dyDescent="0.35">
      <x:c r="B617" s="21">
        <x:v>38233</x:v>
      </x:c>
      <x:c r="C617" s="31">
        <x:f t="shared" si="145"/>
        <x:v>3</x:v>
      </x:c>
      <x:c r="D617" s="31">
        <x:f t="shared" si="146"/>
        <x:v>9</x:v>
      </x:c>
      <x:c r="E617" s="31">
        <x:f t="shared" si="147"/>
        <x:v>2004</x:v>
      </x:c>
      <x:c r="F617" s="31">
        <x:f t="shared" si="148"/>
        <x:v>6</x:v>
      </x:c>
      <x:c r="G617" s="21">
        <x:f t="shared" si="152"/>
        <x:v>45538</x:v>
      </x:c>
      <x:c r="H617" s="32">
        <x:f t="shared" si="153"/>
        <x:v>7059</x:v>
      </x:c>
      <x:c r="L617" s="25"/>
      <x:c r="S617" s="24" t="str">
        <x:v>Ruth Peterson #13452422 3W</x:v>
      </x:c>
      <x:c r="T617" s="24" t="str" cm="1">
        <x:f t="array" ref="T617:U617">_xlfn.TEXTSPLIT(S617," #")</x:f>
        <x:v>Ruth Peterson</x:v>
      </x:c>
      <x:c r="U617" s="24" t="str">
        <x:v>13452422 3W</x:v>
      </x:c>
      <x:c r="V617" s="24" t="str">
        <x:f t="shared" si="154"/>
        <x:v>3W</x:v>
      </x:c>
      <x:c r="W617" s="24">
        <x:f t="shared" si="155"/>
        <x:v>13452422</x:v>
      </x:c>
      <x:c r="X617" s="24">
        <x:f t="shared" si="159"/>
        <x:v>0</x:v>
      </x:c>
      <x:c r="AC617" s="24" t="str">
        <x:f t="shared" si="149"/>
        <x:v>Ruth</x:v>
      </x:c>
      <x:c r="AD617" s="24" t="str">
        <x:f t="shared" si="156"/>
        <x:v>R</x:v>
      </x:c>
      <x:c r="AE617" s="24" t="str">
        <x:f t="shared" si="150"/>
        <x:v>Peterson</x:v>
      </x:c>
      <x:c r="AF617" s="24" cm="1">
        <x:f t="array" ref="AF617">SUM(--(" "=MID(AE617,_xlfn.SEQUENCE(1,LEN(AE617)),1)))+2</x:f>
        <x:v>2</x:v>
      </x:c>
      <x:c r="AG617" s="24" cm="1">
        <x:f t="array" ref="AG617">SUM(--($AG$9=MID(AC617,_xlfn.SEQUENCE(1,LEN(AC617)),1)))</x:f>
        <x:v>0</x:v>
      </x:c>
      <x:c r="AL617" s="24" t="b">
        <x:f t="shared" si="151"/>
        <x:v>0</x:v>
      </x:c>
      <x:c r="AM617" s="24" t="b">
        <x:f>_xlfn.XLOOKUP(G617,'Birthday Case Assumptions'!$I$6:$I$371,'Birthday Case Assumptions'!$J$6:$J$371)="Yes"</x:f>
        <x:v>1</x:v>
      </x:c>
      <x:c r="AN617" s="24" t="b">
        <x:f t="shared" si="157"/>
        <x:v>0</x:v>
      </x:c>
      <x:c r="AO617" s="24">
        <x:f t="shared" si="158"/>
        <x:v>0</x:v>
      </x:c>
    </x:row>
    <x:row r="618" spans="2:41" x14ac:dyDescent="0.35">
      <x:c r="B618" s="21">
        <x:v>37072</x:v>
      </x:c>
      <x:c r="C618" s="31">
        <x:f t="shared" si="145"/>
        <x:v>30</x:v>
      </x:c>
      <x:c r="D618" s="31">
        <x:f t="shared" si="146"/>
        <x:v>6</x:v>
      </x:c>
      <x:c r="E618" s="31">
        <x:f t="shared" si="147"/>
        <x:v>2001</x:v>
      </x:c>
      <x:c r="F618" s="31">
        <x:f t="shared" si="148"/>
        <x:v>7</x:v>
      </x:c>
      <x:c r="G618" s="21">
        <x:f t="shared" si="152"/>
        <x:v>45473</x:v>
      </x:c>
      <x:c r="H618" s="32">
        <x:f t="shared" si="153"/>
        <x:v>8220</x:v>
      </x:c>
      <x:c r="L618" s="25"/>
      <x:c r="S618" s="24" t="str">
        <x:v>Victoria Miller #13452424 1T</x:v>
      </x:c>
      <x:c r="T618" s="24" t="str" cm="1">
        <x:f t="array" ref="T618:U618">_xlfn.TEXTSPLIT(S618," #")</x:f>
        <x:v>Victoria Miller</x:v>
      </x:c>
      <x:c r="U618" s="24" t="str">
        <x:v>13452424 1T</x:v>
      </x:c>
      <x:c r="V618" s="24" t="str">
        <x:f t="shared" si="154"/>
        <x:v>1T</x:v>
      </x:c>
      <x:c r="W618" s="24">
        <x:f t="shared" si="155"/>
        <x:v>13452424</x:v>
      </x:c>
      <x:c r="X618" s="24">
        <x:f t="shared" si="159"/>
        <x:v>0</x:v>
      </x:c>
      <x:c r="AC618" s="24" t="str">
        <x:f t="shared" si="149"/>
        <x:v>Victoria</x:v>
      </x:c>
      <x:c r="AD618" s="24" t="str">
        <x:f t="shared" si="156"/>
        <x:v>V</x:v>
      </x:c>
      <x:c r="AE618" s="24" t="str">
        <x:f t="shared" si="150"/>
        <x:v>Miller</x:v>
      </x:c>
      <x:c r="AF618" s="24" cm="1">
        <x:f t="array" ref="AF618">SUM(--(" "=MID(AE618,_xlfn.SEQUENCE(1,LEN(AE618)),1)))+2</x:f>
        <x:v>2</x:v>
      </x:c>
      <x:c r="AG618" s="24" cm="1">
        <x:f t="array" ref="AG618">SUM(--($AG$9=MID(AC618,_xlfn.SEQUENCE(1,LEN(AC618)),1)))</x:f>
        <x:v>1</x:v>
      </x:c>
      <x:c r="AL618" s="24" t="b">
        <x:f t="shared" si="151"/>
        <x:v>0</x:v>
      </x:c>
      <x:c r="AM618" s="24" t="b">
        <x:f>_xlfn.XLOOKUP(G618,'Birthday Case Assumptions'!$I$6:$I$371,'Birthday Case Assumptions'!$J$6:$J$371)="Yes"</x:f>
        <x:v>0</x:v>
      </x:c>
      <x:c r="AN618" s="24" t="b">
        <x:f t="shared" si="157"/>
        <x:v>0</x:v>
      </x:c>
      <x:c r="AO618" s="24">
        <x:f t="shared" si="158"/>
        <x:v>0</x:v>
      </x:c>
    </x:row>
    <x:row r="619" spans="2:41" x14ac:dyDescent="0.35">
      <x:c r="B619" s="21">
        <x:v>38282</x:v>
      </x:c>
      <x:c r="C619" s="31">
        <x:f t="shared" si="145"/>
        <x:v>22</x:v>
      </x:c>
      <x:c r="D619" s="31">
        <x:f t="shared" si="146"/>
        <x:v>10</x:v>
      </x:c>
      <x:c r="E619" s="31">
        <x:f t="shared" si="147"/>
        <x:v>2004</x:v>
      </x:c>
      <x:c r="F619" s="31">
        <x:f t="shared" si="148"/>
        <x:v>6</x:v>
      </x:c>
      <x:c r="G619" s="21">
        <x:f t="shared" si="152"/>
        <x:v>45587</x:v>
      </x:c>
      <x:c r="H619" s="32">
        <x:f t="shared" si="153"/>
        <x:v>7010</x:v>
      </x:c>
      <x:c r="L619" s="25"/>
      <x:c r="S619" s="24" t="str">
        <x:v>Hanan Abdo #13452425 1T</x:v>
      </x:c>
      <x:c r="T619" s="24" t="str" cm="1">
        <x:f t="array" ref="T619:U619">_xlfn.TEXTSPLIT(S619," #")</x:f>
        <x:v>Hanan Abdo</x:v>
      </x:c>
      <x:c r="U619" s="24" t="str">
        <x:v>13452425 1T</x:v>
      </x:c>
      <x:c r="V619" s="24" t="str">
        <x:f t="shared" si="154"/>
        <x:v>1T</x:v>
      </x:c>
      <x:c r="W619" s="24">
        <x:f t="shared" si="155"/>
        <x:v>13452425</x:v>
      </x:c>
      <x:c r="X619" s="24">
        <x:f t="shared" si="159"/>
        <x:v>1</x:v>
      </x:c>
      <x:c r="AC619" s="24" t="str">
        <x:f t="shared" si="149"/>
        <x:v>Hanan</x:v>
      </x:c>
      <x:c r="AD619" s="24" t="str">
        <x:f t="shared" si="156"/>
        <x:v>H</x:v>
      </x:c>
      <x:c r="AE619" s="24" t="str">
        <x:f t="shared" si="150"/>
        <x:v>Abdo</x:v>
      </x:c>
      <x:c r="AF619" s="24" cm="1">
        <x:f t="array" ref="AF619">SUM(--(" "=MID(AE619,_xlfn.SEQUENCE(1,LEN(AE619)),1)))+2</x:f>
        <x:v>2</x:v>
      </x:c>
      <x:c r="AG619" s="24" cm="1">
        <x:f t="array" ref="AG619">SUM(--($AG$9=MID(AC619,_xlfn.SEQUENCE(1,LEN(AC619)),1)))</x:f>
        <x:v>2</x:v>
      </x:c>
      <x:c r="AL619" s="24" t="b">
        <x:f t="shared" si="151"/>
        <x:v>0</x:v>
      </x:c>
      <x:c r="AM619" s="24" t="b">
        <x:f>_xlfn.XLOOKUP(G619,'Birthday Case Assumptions'!$I$6:$I$371,'Birthday Case Assumptions'!$J$6:$J$371)="Yes"</x:f>
        <x:v>1</x:v>
      </x:c>
      <x:c r="AN619" s="24" t="b">
        <x:f t="shared" si="157"/>
        <x:v>0</x:v>
      </x:c>
      <x:c r="AO619" s="24">
        <x:f t="shared" si="158"/>
        <x:v>0</x:v>
      </x:c>
    </x:row>
    <x:row r="620" spans="2:41" x14ac:dyDescent="0.35">
      <x:c r="B620" s="21">
        <x:v>37786</x:v>
      </x:c>
      <x:c r="C620" s="31">
        <x:f t="shared" si="145"/>
        <x:v>14</x:v>
      </x:c>
      <x:c r="D620" s="31">
        <x:f t="shared" si="146"/>
        <x:v>6</x:v>
      </x:c>
      <x:c r="E620" s="31">
        <x:f t="shared" si="147"/>
        <x:v>2003</x:v>
      </x:c>
      <x:c r="F620" s="31">
        <x:f t="shared" si="148"/>
        <x:v>7</x:v>
      </x:c>
      <x:c r="G620" s="21">
        <x:f t="shared" si="152"/>
        <x:v>45457</x:v>
      </x:c>
      <x:c r="H620" s="32">
        <x:f t="shared" si="153"/>
        <x:v>7506</x:v>
      </x:c>
      <x:c r="L620" s="25"/>
      <x:c r="S620" s="24" t="str">
        <x:v>Hao Cheng Xuemei #13452428 3W</x:v>
      </x:c>
      <x:c r="T620" s="24" t="str" cm="1">
        <x:f t="array" ref="T620:U620">_xlfn.TEXTSPLIT(S620," #")</x:f>
        <x:v>Hao Cheng Xuemei</x:v>
      </x:c>
      <x:c r="U620" s="24" t="str">
        <x:v>13452428 3W</x:v>
      </x:c>
      <x:c r="V620" s="24" t="str">
        <x:f t="shared" si="154"/>
        <x:v>3W</x:v>
      </x:c>
      <x:c r="W620" s="24">
        <x:f t="shared" si="155"/>
        <x:v>13452428</x:v>
      </x:c>
      <x:c r="X620" s="24">
        <x:f t="shared" si="159"/>
        <x:v>0</x:v>
      </x:c>
      <x:c r="AC620" s="24" t="str">
        <x:f t="shared" si="149"/>
        <x:v>Hao</x:v>
      </x:c>
      <x:c r="AD620" s="24" t="str">
        <x:f t="shared" si="156"/>
        <x:v>H</x:v>
      </x:c>
      <x:c r="AE620" s="24" t="str">
        <x:f t="shared" si="150"/>
        <x:v>Cheng Xuemei</x:v>
      </x:c>
      <x:c r="AF620" s="24" cm="1">
        <x:f t="array" ref="AF620">SUM(--(" "=MID(AE620,_xlfn.SEQUENCE(1,LEN(AE620)),1)))+2</x:f>
        <x:v>3</x:v>
      </x:c>
      <x:c r="AG620" s="24" cm="1">
        <x:f t="array" ref="AG620">SUM(--($AG$9=MID(AC620,_xlfn.SEQUENCE(1,LEN(AC620)),1)))</x:f>
        <x:v>1</x:v>
      </x:c>
      <x:c r="AL620" s="24" t="b">
        <x:f t="shared" si="151"/>
        <x:v>0</x:v>
      </x:c>
      <x:c r="AM620" s="24" t="b">
        <x:f>_xlfn.XLOOKUP(G620,'Birthday Case Assumptions'!$I$6:$I$371,'Birthday Case Assumptions'!$J$6:$J$371)="Yes"</x:f>
        <x:v>0</x:v>
      </x:c>
      <x:c r="AN620" s="24" t="b">
        <x:f t="shared" si="157"/>
        <x:v>0</x:v>
      </x:c>
      <x:c r="AO620" s="24">
        <x:f t="shared" si="158"/>
        <x:v>0</x:v>
      </x:c>
    </x:row>
    <x:row r="621" spans="2:41" x14ac:dyDescent="0.35">
      <x:c r="B621" s="21">
        <x:v>37532</x:v>
      </x:c>
      <x:c r="C621" s="31">
        <x:f t="shared" si="145"/>
        <x:v>3</x:v>
      </x:c>
      <x:c r="D621" s="31">
        <x:f t="shared" si="146"/>
        <x:v>10</x:v>
      </x:c>
      <x:c r="E621" s="31">
        <x:f t="shared" si="147"/>
        <x:v>2002</x:v>
      </x:c>
      <x:c r="F621" s="31">
        <x:f t="shared" si="148"/>
        <x:v>5</x:v>
      </x:c>
      <x:c r="G621" s="21">
        <x:f t="shared" si="152"/>
        <x:v>45568</x:v>
      </x:c>
      <x:c r="H621" s="32">
        <x:f t="shared" si="153"/>
        <x:v>7760</x:v>
      </x:c>
      <x:c r="L621" s="25"/>
      <x:c r="S621" s="24" t="str">
        <x:v>Jessica Cox #13452430 1R</x:v>
      </x:c>
      <x:c r="T621" s="24" t="str" cm="1">
        <x:f t="array" ref="T621:U621">_xlfn.TEXTSPLIT(S621," #")</x:f>
        <x:v>Jessica Cox</x:v>
      </x:c>
      <x:c r="U621" s="24" t="str">
        <x:v>13452430 1R</x:v>
      </x:c>
      <x:c r="V621" s="24" t="str">
        <x:f t="shared" si="154"/>
        <x:v>1R</x:v>
      </x:c>
      <x:c r="W621" s="24">
        <x:f t="shared" si="155"/>
        <x:v>13452430</x:v>
      </x:c>
      <x:c r="X621" s="24">
        <x:f t="shared" si="159"/>
        <x:v>0</x:v>
      </x:c>
      <x:c r="AC621" s="24" t="str">
        <x:f t="shared" si="149"/>
        <x:v>Jessica</x:v>
      </x:c>
      <x:c r="AD621" s="24" t="str">
        <x:f t="shared" si="156"/>
        <x:v>J</x:v>
      </x:c>
      <x:c r="AE621" s="24" t="str">
        <x:f t="shared" si="150"/>
        <x:v>Cox</x:v>
      </x:c>
      <x:c r="AF621" s="24" cm="1">
        <x:f t="array" ref="AF621">SUM(--(" "=MID(AE621,_xlfn.SEQUENCE(1,LEN(AE621)),1)))+2</x:f>
        <x:v>2</x:v>
      </x:c>
      <x:c r="AG621" s="24" cm="1">
        <x:f t="array" ref="AG621">SUM(--($AG$9=MID(AC621,_xlfn.SEQUENCE(1,LEN(AC621)),1)))</x:f>
        <x:v>1</x:v>
      </x:c>
      <x:c r="AL621" s="24" t="b">
        <x:f t="shared" si="151"/>
        <x:v>0</x:v>
      </x:c>
      <x:c r="AM621" s="24" t="b">
        <x:f>_xlfn.XLOOKUP(G621,'Birthday Case Assumptions'!$I$6:$I$371,'Birthday Case Assumptions'!$J$6:$J$371)="Yes"</x:f>
        <x:v>1</x:v>
      </x:c>
      <x:c r="AN621" s="24" t="b">
        <x:f t="shared" si="157"/>
        <x:v>0</x:v>
      </x:c>
      <x:c r="AO621" s="24">
        <x:f t="shared" si="158"/>
        <x:v>0</x:v>
      </x:c>
    </x:row>
    <x:row r="622" spans="2:41" x14ac:dyDescent="0.35">
      <x:c r="B622" s="21">
        <x:v>38166</x:v>
      </x:c>
      <x:c r="C622" s="31">
        <x:f t="shared" si="145"/>
        <x:v>28</x:v>
      </x:c>
      <x:c r="D622" s="31">
        <x:f t="shared" si="146"/>
        <x:v>6</x:v>
      </x:c>
      <x:c r="E622" s="31">
        <x:f t="shared" si="147"/>
        <x:v>2004</x:v>
      </x:c>
      <x:c r="F622" s="31">
        <x:f t="shared" si="148"/>
        <x:v>2</x:v>
      </x:c>
      <x:c r="G622" s="21">
        <x:f t="shared" si="152"/>
        <x:v>45471</x:v>
      </x:c>
      <x:c r="H622" s="32">
        <x:f t="shared" si="153"/>
        <x:v>7126</x:v>
      </x:c>
      <x:c r="L622" s="25"/>
      <x:c r="S622" s="24" t="str">
        <x:v>Noura Khalil #13452433 1T</x:v>
      </x:c>
      <x:c r="T622" s="24" t="str" cm="1">
        <x:f t="array" ref="T622:U622">_xlfn.TEXTSPLIT(S622," #")</x:f>
        <x:v>Noura Khalil</x:v>
      </x:c>
      <x:c r="U622" s="24" t="str">
        <x:v>13452433 1T</x:v>
      </x:c>
      <x:c r="V622" s="24" t="str">
        <x:f t="shared" si="154"/>
        <x:v>1T</x:v>
      </x:c>
      <x:c r="W622" s="24">
        <x:f t="shared" si="155"/>
        <x:v>13452433</x:v>
      </x:c>
      <x:c r="X622" s="24">
        <x:f t="shared" si="159"/>
        <x:v>0</x:v>
      </x:c>
      <x:c r="AC622" s="24" t="str">
        <x:f t="shared" si="149"/>
        <x:v>Noura</x:v>
      </x:c>
      <x:c r="AD622" s="24" t="str">
        <x:f t="shared" si="156"/>
        <x:v>N</x:v>
      </x:c>
      <x:c r="AE622" s="24" t="str">
        <x:f t="shared" si="150"/>
        <x:v>Khalil</x:v>
      </x:c>
      <x:c r="AF622" s="24" cm="1">
        <x:f t="array" ref="AF622">SUM(--(" "=MID(AE622,_xlfn.SEQUENCE(1,LEN(AE622)),1)))+2</x:f>
        <x:v>2</x:v>
      </x:c>
      <x:c r="AG622" s="24" cm="1">
        <x:f t="array" ref="AG622">SUM(--($AG$9=MID(AC622,_xlfn.SEQUENCE(1,LEN(AC622)),1)))</x:f>
        <x:v>1</x:v>
      </x:c>
      <x:c r="AL622" s="24" t="b">
        <x:f t="shared" si="151"/>
        <x:v>0</x:v>
      </x:c>
      <x:c r="AM622" s="24" t="b">
        <x:f>_xlfn.XLOOKUP(G622,'Birthday Case Assumptions'!$I$6:$I$371,'Birthday Case Assumptions'!$J$6:$J$371)="Yes"</x:f>
        <x:v>0</x:v>
      </x:c>
      <x:c r="AN622" s="24" t="b">
        <x:f t="shared" si="157"/>
        <x:v>0</x:v>
      </x:c>
      <x:c r="AO622" s="24">
        <x:f t="shared" si="158"/>
        <x:v>0</x:v>
      </x:c>
    </x:row>
    <x:row r="623" spans="2:41" x14ac:dyDescent="0.35">
      <x:c r="B623" s="21">
        <x:v>38019</x:v>
      </x:c>
      <x:c r="C623" s="31">
        <x:f t="shared" si="145"/>
        <x:v>2</x:v>
      </x:c>
      <x:c r="D623" s="31">
        <x:f t="shared" si="146"/>
        <x:v>2</x:v>
      </x:c>
      <x:c r="E623" s="31">
        <x:f t="shared" si="147"/>
        <x:v>2004</x:v>
      </x:c>
      <x:c r="F623" s="31">
        <x:f t="shared" si="148"/>
        <x:v>2</x:v>
      </x:c>
      <x:c r="G623" s="21">
        <x:f t="shared" si="152"/>
        <x:v>45324</x:v>
      </x:c>
      <x:c r="H623" s="32">
        <x:f t="shared" si="153"/>
        <x:v>7273</x:v>
      </x:c>
      <x:c r="L623" s="25"/>
      <x:c r="S623" s="24" t="str">
        <x:v>Andrew Rogers #13452435 1R</x:v>
      </x:c>
      <x:c r="T623" s="24" t="str" cm="1">
        <x:f t="array" ref="T623:U623">_xlfn.TEXTSPLIT(S623," #")</x:f>
        <x:v>Andrew Rogers</x:v>
      </x:c>
      <x:c r="U623" s="24" t="str">
        <x:v>13452435 1R</x:v>
      </x:c>
      <x:c r="V623" s="24" t="str">
        <x:f t="shared" si="154"/>
        <x:v>1R</x:v>
      </x:c>
      <x:c r="W623" s="24">
        <x:f t="shared" si="155"/>
        <x:v>13452435</x:v>
      </x:c>
      <x:c r="X623" s="24">
        <x:f t="shared" si="159"/>
        <x:v>0</x:v>
      </x:c>
      <x:c r="AC623" s="24" t="str">
        <x:f t="shared" si="149"/>
        <x:v>Andrew</x:v>
      </x:c>
      <x:c r="AD623" s="24" t="str">
        <x:f t="shared" si="156"/>
        <x:v>A</x:v>
      </x:c>
      <x:c r="AE623" s="24" t="str">
        <x:f t="shared" si="150"/>
        <x:v>Rogers</x:v>
      </x:c>
      <x:c r="AF623" s="24" cm="1">
        <x:f t="array" ref="AF623">SUM(--(" "=MID(AE623,_xlfn.SEQUENCE(1,LEN(AE623)),1)))+2</x:f>
        <x:v>2</x:v>
      </x:c>
      <x:c r="AG623" s="24" cm="1">
        <x:f t="array" ref="AG623">SUM(--($AG$9=MID(AC623,_xlfn.SEQUENCE(1,LEN(AC623)),1)))</x:f>
        <x:v>1</x:v>
      </x:c>
      <x:c r="AL623" s="24" t="b">
        <x:f t="shared" si="151"/>
        <x:v>0</x:v>
      </x:c>
      <x:c r="AM623" s="24" t="b">
        <x:f>_xlfn.XLOOKUP(G623,'Birthday Case Assumptions'!$I$6:$I$371,'Birthday Case Assumptions'!$J$6:$J$371)="Yes"</x:f>
        <x:v>1</x:v>
      </x:c>
      <x:c r="AN623" s="24" t="b">
        <x:f t="shared" si="157"/>
        <x:v>0</x:v>
      </x:c>
      <x:c r="AO623" s="24">
        <x:f t="shared" si="158"/>
        <x:v>0</x:v>
      </x:c>
    </x:row>
    <x:row r="624" spans="2:41" x14ac:dyDescent="0.35">
      <x:c r="B624" s="21">
        <x:v>36972</x:v>
      </x:c>
      <x:c r="C624" s="31">
        <x:f t="shared" si="145"/>
        <x:v>22</x:v>
      </x:c>
      <x:c r="D624" s="31">
        <x:f t="shared" si="146"/>
        <x:v>3</x:v>
      </x:c>
      <x:c r="E624" s="31">
        <x:f t="shared" si="147"/>
        <x:v>2001</x:v>
      </x:c>
      <x:c r="F624" s="31">
        <x:f t="shared" si="148"/>
        <x:v>5</x:v>
      </x:c>
      <x:c r="G624" s="21">
        <x:f t="shared" si="152"/>
        <x:v>45373</x:v>
      </x:c>
      <x:c r="H624" s="32">
        <x:f t="shared" si="153"/>
        <x:v>8320</x:v>
      </x:c>
      <x:c r="L624" s="25"/>
      <x:c r="S624" s="24" t="str">
        <x:v>Zhong Yun #13452436 4W</x:v>
      </x:c>
      <x:c r="T624" s="24" t="str" cm="1">
        <x:f t="array" ref="T624:U624">_xlfn.TEXTSPLIT(S624," #")</x:f>
        <x:v>Zhong Yun</x:v>
      </x:c>
      <x:c r="U624" s="24" t="str">
        <x:v>13452436 4W</x:v>
      </x:c>
      <x:c r="V624" s="24" t="str">
        <x:f t="shared" si="154"/>
        <x:v>4W</x:v>
      </x:c>
      <x:c r="W624" s="24">
        <x:f t="shared" si="155"/>
        <x:v>13452436</x:v>
      </x:c>
      <x:c r="X624" s="24">
        <x:f t="shared" si="159"/>
        <x:v>1</x:v>
      </x:c>
      <x:c r="AC624" s="24" t="str">
        <x:f t="shared" si="149"/>
        <x:v>Zhong</x:v>
      </x:c>
      <x:c r="AD624" s="24" t="str">
        <x:f t="shared" si="156"/>
        <x:v>Z</x:v>
      </x:c>
      <x:c r="AE624" s="24" t="str">
        <x:f t="shared" si="150"/>
        <x:v>Yun</x:v>
      </x:c>
      <x:c r="AF624" s="24" cm="1">
        <x:f t="array" ref="AF624">SUM(--(" "=MID(AE624,_xlfn.SEQUENCE(1,LEN(AE624)),1)))+2</x:f>
        <x:v>2</x:v>
      </x:c>
      <x:c r="AG624" s="24" cm="1">
        <x:f t="array" ref="AG624">SUM(--($AG$9=MID(AC624,_xlfn.SEQUENCE(1,LEN(AC624)),1)))</x:f>
        <x:v>0</x:v>
      </x:c>
      <x:c r="AL624" s="24" t="b">
        <x:f t="shared" si="151"/>
        <x:v>0</x:v>
      </x:c>
      <x:c r="AM624" s="24" t="b">
        <x:f>_xlfn.XLOOKUP(G624,'Birthday Case Assumptions'!$I$6:$I$371,'Birthday Case Assumptions'!$J$6:$J$371)="Yes"</x:f>
        <x:v>1</x:v>
      </x:c>
      <x:c r="AN624" s="24" t="b">
        <x:f t="shared" si="157"/>
        <x:v>0</x:v>
      </x:c>
      <x:c r="AO624" s="24">
        <x:f t="shared" si="158"/>
        <x:v>0</x:v>
      </x:c>
    </x:row>
    <x:row r="625" spans="2:41" x14ac:dyDescent="0.35">
      <x:c r="B625" s="21">
        <x:v>37759</x:v>
      </x:c>
      <x:c r="C625" s="31">
        <x:f t="shared" si="145"/>
        <x:v>18</x:v>
      </x:c>
      <x:c r="D625" s="31">
        <x:f t="shared" si="146"/>
        <x:v>5</x:v>
      </x:c>
      <x:c r="E625" s="31">
        <x:f t="shared" si="147"/>
        <x:v>2003</x:v>
      </x:c>
      <x:c r="F625" s="31">
        <x:f t="shared" si="148"/>
        <x:v>1</x:v>
      </x:c>
      <x:c r="G625" s="21">
        <x:f t="shared" si="152"/>
        <x:v>45430</x:v>
      </x:c>
      <x:c r="H625" s="32">
        <x:f t="shared" si="153"/>
        <x:v>7533</x:v>
      </x:c>
      <x:c r="L625" s="25"/>
      <x:c r="S625" s="24" t="str">
        <x:v>Marwa Alshammari #13452437 2M</x:v>
      </x:c>
      <x:c r="T625" s="24" t="str" cm="1">
        <x:f t="array" ref="T625:U625">_xlfn.TEXTSPLIT(S625," #")</x:f>
        <x:v>Marwa Alshammari</x:v>
      </x:c>
      <x:c r="U625" s="24" t="str">
        <x:v>13452437 2M</x:v>
      </x:c>
      <x:c r="V625" s="24" t="str">
        <x:f t="shared" si="154"/>
        <x:v>2M</x:v>
      </x:c>
      <x:c r="W625" s="24">
        <x:f t="shared" si="155"/>
        <x:v>13452437</x:v>
      </x:c>
      <x:c r="X625" s="24">
        <x:f t="shared" si="159"/>
        <x:v>2</x:v>
      </x:c>
      <x:c r="AC625" s="24" t="str">
        <x:f t="shared" si="149"/>
        <x:v>Marwa</x:v>
      </x:c>
      <x:c r="AD625" s="24" t="str">
        <x:f t="shared" si="156"/>
        <x:v>M</x:v>
      </x:c>
      <x:c r="AE625" s="24" t="str">
        <x:f t="shared" si="150"/>
        <x:v>Alshammari</x:v>
      </x:c>
      <x:c r="AF625" s="24" cm="1">
        <x:f t="array" ref="AF625">SUM(--(" "=MID(AE625,_xlfn.SEQUENCE(1,LEN(AE625)),1)))+2</x:f>
        <x:v>2</x:v>
      </x:c>
      <x:c r="AG625" s="24" cm="1">
        <x:f t="array" ref="AG625">SUM(--($AG$9=MID(AC625,_xlfn.SEQUENCE(1,LEN(AC625)),1)))</x:f>
        <x:v>2</x:v>
      </x:c>
      <x:c r="AL625" s="24" t="b">
        <x:f t="shared" si="151"/>
        <x:v>0</x:v>
      </x:c>
      <x:c r="AM625" s="24" t="b">
        <x:f>_xlfn.XLOOKUP(G625,'Birthday Case Assumptions'!$I$6:$I$371,'Birthday Case Assumptions'!$J$6:$J$371)="Yes"</x:f>
        <x:v>0</x:v>
      </x:c>
      <x:c r="AN625" s="24" t="b">
        <x:f t="shared" si="157"/>
        <x:v>0</x:v>
      </x:c>
      <x:c r="AO625" s="24">
        <x:f t="shared" si="158"/>
        <x:v>0</x:v>
      </x:c>
    </x:row>
    <x:row r="626" spans="2:41" x14ac:dyDescent="0.35">
      <x:c r="B626" s="21">
        <x:v>37307</x:v>
      </x:c>
      <x:c r="C626" s="31">
        <x:f t="shared" si="145"/>
        <x:v>20</x:v>
      </x:c>
      <x:c r="D626" s="31">
        <x:f t="shared" si="146"/>
        <x:v>2</x:v>
      </x:c>
      <x:c r="E626" s="31">
        <x:f t="shared" si="147"/>
        <x:v>2002</x:v>
      </x:c>
      <x:c r="F626" s="31">
        <x:f t="shared" si="148"/>
        <x:v>4</x:v>
      </x:c>
      <x:c r="G626" s="21">
        <x:f t="shared" si="152"/>
        <x:v>45342</x:v>
      </x:c>
      <x:c r="H626" s="32">
        <x:f t="shared" si="153"/>
        <x:v>7985</x:v>
      </x:c>
      <x:c r="L626" s="25"/>
      <x:c r="S626" s="24" t="str">
        <x:v>Waseem Mousa #13452438 1R</x:v>
      </x:c>
      <x:c r="T626" s="24" t="str" cm="1">
        <x:f t="array" ref="T626:U626">_xlfn.TEXTSPLIT(S626," #")</x:f>
        <x:v>Waseem Mousa</x:v>
      </x:c>
      <x:c r="U626" s="24" t="str">
        <x:v>13452438 1R</x:v>
      </x:c>
      <x:c r="V626" s="24" t="str">
        <x:f t="shared" si="154"/>
        <x:v>1R</x:v>
      </x:c>
      <x:c r="W626" s="24">
        <x:f t="shared" si="155"/>
        <x:v>13452438</x:v>
      </x:c>
      <x:c r="X626" s="24">
        <x:f t="shared" si="159"/>
        <x:v>3</x:v>
      </x:c>
      <x:c r="AC626" s="24" t="str">
        <x:f t="shared" si="149"/>
        <x:v>Waseem</x:v>
      </x:c>
      <x:c r="AD626" s="24" t="str">
        <x:f t="shared" si="156"/>
        <x:v>W</x:v>
      </x:c>
      <x:c r="AE626" s="24" t="str">
        <x:f t="shared" si="150"/>
        <x:v>Mousa</x:v>
      </x:c>
      <x:c r="AF626" s="24" cm="1">
        <x:f t="array" ref="AF626">SUM(--(" "=MID(AE626,_xlfn.SEQUENCE(1,LEN(AE626)),1)))+2</x:f>
        <x:v>2</x:v>
      </x:c>
      <x:c r="AG626" s="24" cm="1">
        <x:f t="array" ref="AG626">SUM(--($AG$9=MID(AC626,_xlfn.SEQUENCE(1,LEN(AC626)),1)))</x:f>
        <x:v>1</x:v>
      </x:c>
      <x:c r="AL626" s="24" t="b">
        <x:f t="shared" si="151"/>
        <x:v>0</x:v>
      </x:c>
      <x:c r="AM626" s="24" t="b">
        <x:f>_xlfn.XLOOKUP(G626,'Birthday Case Assumptions'!$I$6:$I$371,'Birthday Case Assumptions'!$J$6:$J$371)="Yes"</x:f>
        <x:v>1</x:v>
      </x:c>
      <x:c r="AN626" s="24" t="b">
        <x:f t="shared" si="157"/>
        <x:v>0</x:v>
      </x:c>
      <x:c r="AO626" s="24">
        <x:f t="shared" si="158"/>
        <x:v>0</x:v>
      </x:c>
    </x:row>
    <x:row r="627" spans="2:41" x14ac:dyDescent="0.35">
      <x:c r="B627" s="21">
        <x:v>37368</x:v>
      </x:c>
      <x:c r="C627" s="31">
        <x:f t="shared" si="145"/>
        <x:v>22</x:v>
      </x:c>
      <x:c r="D627" s="31">
        <x:f t="shared" si="146"/>
        <x:v>4</x:v>
      </x:c>
      <x:c r="E627" s="31">
        <x:f t="shared" si="147"/>
        <x:v>2002</x:v>
      </x:c>
      <x:c r="F627" s="31">
        <x:f t="shared" si="148"/>
        <x:v>2</x:v>
      </x:c>
      <x:c r="G627" s="21">
        <x:f t="shared" si="152"/>
        <x:v>45404</x:v>
      </x:c>
      <x:c r="H627" s="32">
        <x:f t="shared" si="153"/>
        <x:v>7924</x:v>
      </x:c>
      <x:c r="L627" s="25"/>
      <x:c r="S627" s="24" t="str">
        <x:v>Eng Zain #13452440 2W</x:v>
      </x:c>
      <x:c r="T627" s="24" t="str" cm="1">
        <x:f t="array" ref="T627:U627">_xlfn.TEXTSPLIT(S627," #")</x:f>
        <x:v>Eng Zain</x:v>
      </x:c>
      <x:c r="U627" s="24" t="str">
        <x:v>13452440 2W</x:v>
      </x:c>
      <x:c r="V627" s="24" t="str">
        <x:f t="shared" si="154"/>
        <x:v>2W</x:v>
      </x:c>
      <x:c r="W627" s="24">
        <x:f t="shared" si="155"/>
        <x:v>13452440</x:v>
      </x:c>
      <x:c r="X627" s="24">
        <x:f t="shared" si="159"/>
        <x:v>0</x:v>
      </x:c>
      <x:c r="AC627" s="24" t="str">
        <x:f t="shared" si="149"/>
        <x:v>Eng</x:v>
      </x:c>
      <x:c r="AD627" s="24" t="str">
        <x:f t="shared" si="156"/>
        <x:v>E</x:v>
      </x:c>
      <x:c r="AE627" s="24" t="str">
        <x:f t="shared" si="150"/>
        <x:v>Zain</x:v>
      </x:c>
      <x:c r="AF627" s="24" cm="1">
        <x:f t="array" ref="AF627">SUM(--(" "=MID(AE627,_xlfn.SEQUENCE(1,LEN(AE627)),1)))+2</x:f>
        <x:v>2</x:v>
      </x:c>
      <x:c r="AG627" s="24" cm="1">
        <x:f t="array" ref="AG627">SUM(--($AG$9=MID(AC627,_xlfn.SEQUENCE(1,LEN(AC627)),1)))</x:f>
        <x:v>0</x:v>
      </x:c>
      <x:c r="AL627" s="24" t="b">
        <x:f t="shared" si="151"/>
        <x:v>1</x:v>
      </x:c>
      <x:c r="AM627" s="24" t="b">
        <x:f>_xlfn.XLOOKUP(G627,'Birthday Case Assumptions'!$I$6:$I$371,'Birthday Case Assumptions'!$J$6:$J$371)="Yes"</x:f>
        <x:v>1</x:v>
      </x:c>
      <x:c r="AN627" s="24" t="b">
        <x:f t="shared" si="157"/>
        <x:v>0</x:v>
      </x:c>
      <x:c r="AO627" s="24">
        <x:f t="shared" si="158"/>
        <x:v>0</x:v>
      </x:c>
    </x:row>
    <x:row r="628" spans="2:41" x14ac:dyDescent="0.35">
      <x:c r="B628" s="21">
        <x:v>38401</x:v>
      </x:c>
      <x:c r="C628" s="31">
        <x:f t="shared" si="145"/>
        <x:v>18</x:v>
      </x:c>
      <x:c r="D628" s="31">
        <x:f t="shared" si="146"/>
        <x:v>2</x:v>
      </x:c>
      <x:c r="E628" s="31">
        <x:f t="shared" si="147"/>
        <x:v>2005</x:v>
      </x:c>
      <x:c r="F628" s="31">
        <x:f t="shared" si="148"/>
        <x:v>6</x:v>
      </x:c>
      <x:c r="G628" s="21">
        <x:f t="shared" si="152"/>
        <x:v>45340</x:v>
      </x:c>
      <x:c r="H628" s="32">
        <x:f t="shared" si="153"/>
        <x:v>6891</x:v>
      </x:c>
      <x:c r="L628" s="25"/>
      <x:c r="S628" s="24" t="str">
        <x:v>Gu Qiang #13452442 3M</x:v>
      </x:c>
      <x:c r="T628" s="24" t="str" cm="1">
        <x:f t="array" ref="T628:U628">_xlfn.TEXTSPLIT(S628," #")</x:f>
        <x:v>Gu Qiang</x:v>
      </x:c>
      <x:c r="U628" s="24" t="str">
        <x:v>13452442 3M</x:v>
      </x:c>
      <x:c r="V628" s="24" t="str">
        <x:f t="shared" si="154"/>
        <x:v>3M</x:v>
      </x:c>
      <x:c r="W628" s="24">
        <x:f t="shared" si="155"/>
        <x:v>13452442</x:v>
      </x:c>
      <x:c r="X628" s="24">
        <x:f t="shared" si="159"/>
        <x:v>0</x:v>
      </x:c>
      <x:c r="AC628" s="24" t="str">
        <x:f t="shared" si="149"/>
        <x:v>Gu</x:v>
      </x:c>
      <x:c r="AD628" s="24" t="str">
        <x:f t="shared" si="156"/>
        <x:v>G</x:v>
      </x:c>
      <x:c r="AE628" s="24" t="str">
        <x:f t="shared" si="150"/>
        <x:v>Qiang</x:v>
      </x:c>
      <x:c r="AF628" s="24" cm="1">
        <x:f t="array" ref="AF628">SUM(--(" "=MID(AE628,_xlfn.SEQUENCE(1,LEN(AE628)),1)))+2</x:f>
        <x:v>2</x:v>
      </x:c>
      <x:c r="AG628" s="24" cm="1">
        <x:f t="array" ref="AG628">SUM(--($AG$9=MID(AC628,_xlfn.SEQUENCE(1,LEN(AC628)),1)))</x:f>
        <x:v>0</x:v>
      </x:c>
      <x:c r="AL628" s="24" t="b">
        <x:f t="shared" si="151"/>
        <x:v>0</x:v>
      </x:c>
      <x:c r="AM628" s="24" t="b">
        <x:f>_xlfn.XLOOKUP(G628,'Birthday Case Assumptions'!$I$6:$I$371,'Birthday Case Assumptions'!$J$6:$J$371)="Yes"</x:f>
        <x:v>0</x:v>
      </x:c>
      <x:c r="AN628" s="24" t="b">
        <x:f t="shared" si="157"/>
        <x:v>0</x:v>
      </x:c>
      <x:c r="AO628" s="24">
        <x:f t="shared" si="158"/>
        <x:v>0</x:v>
      </x:c>
    </x:row>
    <x:row r="629" spans="2:41" x14ac:dyDescent="0.35">
      <x:c r="B629" s="21">
        <x:v>37726</x:v>
      </x:c>
      <x:c r="C629" s="31">
        <x:f t="shared" si="145"/>
        <x:v>15</x:v>
      </x:c>
      <x:c r="D629" s="31">
        <x:f t="shared" si="146"/>
        <x:v>4</x:v>
      </x:c>
      <x:c r="E629" s="31">
        <x:f t="shared" si="147"/>
        <x:v>2003</x:v>
      </x:c>
      <x:c r="F629" s="31">
        <x:f t="shared" si="148"/>
        <x:v>3</x:v>
      </x:c>
      <x:c r="G629" s="21">
        <x:f t="shared" si="152"/>
        <x:v>45397</x:v>
      </x:c>
      <x:c r="H629" s="32">
        <x:f t="shared" si="153"/>
        <x:v>7566</x:v>
      </x:c>
      <x:c r="L629" s="25"/>
      <x:c r="S629" s="24" t="str">
        <x:v>Cai Dongmei #13452443 4W</x:v>
      </x:c>
      <x:c r="T629" s="24" t="str" cm="1">
        <x:f t="array" ref="T629:U629">_xlfn.TEXTSPLIT(S629," #")</x:f>
        <x:v>Cai Dongmei</x:v>
      </x:c>
      <x:c r="U629" s="24" t="str">
        <x:v>13452443 4W</x:v>
      </x:c>
      <x:c r="V629" s="24" t="str">
        <x:f t="shared" si="154"/>
        <x:v>4W</x:v>
      </x:c>
      <x:c r="W629" s="24">
        <x:f t="shared" si="155"/>
        <x:v>13452443</x:v>
      </x:c>
      <x:c r="X629" s="24">
        <x:f t="shared" si="159"/>
        <x:v>1</x:v>
      </x:c>
      <x:c r="AC629" s="24" t="str">
        <x:f t="shared" si="149"/>
        <x:v>Cai</x:v>
      </x:c>
      <x:c r="AD629" s="24" t="str">
        <x:f t="shared" si="156"/>
        <x:v>C</x:v>
      </x:c>
      <x:c r="AE629" s="24" t="str">
        <x:f t="shared" si="150"/>
        <x:v>Dongmei</x:v>
      </x:c>
      <x:c r="AF629" s="24" cm="1">
        <x:f t="array" ref="AF629">SUM(--(" "=MID(AE629,_xlfn.SEQUENCE(1,LEN(AE629)),1)))+2</x:f>
        <x:v>2</x:v>
      </x:c>
      <x:c r="AG629" s="24" cm="1">
        <x:f t="array" ref="AG629">SUM(--($AG$9=MID(AC629,_xlfn.SEQUENCE(1,LEN(AC629)),1)))</x:f>
        <x:v>1</x:v>
      </x:c>
      <x:c r="AL629" s="24" t="b">
        <x:f t="shared" si="151"/>
        <x:v>1</x:v>
      </x:c>
      <x:c r="AM629" s="24" t="b">
        <x:f>_xlfn.XLOOKUP(G629,'Birthday Case Assumptions'!$I$6:$I$371,'Birthday Case Assumptions'!$J$6:$J$371)="Yes"</x:f>
        <x:v>1</x:v>
      </x:c>
      <x:c r="AN629" s="24" t="b">
        <x:f t="shared" si="157"/>
        <x:v>0</x:v>
      </x:c>
      <x:c r="AO629" s="24">
        <x:f t="shared" si="158"/>
        <x:v>0</x:v>
      </x:c>
    </x:row>
    <x:row r="630" spans="2:41" x14ac:dyDescent="0.35">
      <x:c r="B630" s="21">
        <x:v>37517</x:v>
      </x:c>
      <x:c r="C630" s="31">
        <x:f t="shared" si="145"/>
        <x:v>18</x:v>
      </x:c>
      <x:c r="D630" s="31">
        <x:f t="shared" si="146"/>
        <x:v>9</x:v>
      </x:c>
      <x:c r="E630" s="31">
        <x:f t="shared" si="147"/>
        <x:v>2002</x:v>
      </x:c>
      <x:c r="F630" s="31">
        <x:f t="shared" si="148"/>
        <x:v>4</x:v>
      </x:c>
      <x:c r="G630" s="21">
        <x:f t="shared" si="152"/>
        <x:v>45553</x:v>
      </x:c>
      <x:c r="H630" s="32">
        <x:f t="shared" si="153"/>
        <x:v>7775</x:v>
      </x:c>
      <x:c r="L630" s="25"/>
      <x:c r="S630" s="24" t="str">
        <x:v>Ge Xin #13452444 3M</x:v>
      </x:c>
      <x:c r="T630" s="24" t="str" cm="1">
        <x:f t="array" ref="T630:U630">_xlfn.TEXTSPLIT(S630," #")</x:f>
        <x:v>Ge Xin</x:v>
      </x:c>
      <x:c r="U630" s="24" t="str">
        <x:v>13452444 3M</x:v>
      </x:c>
      <x:c r="V630" s="24" t="str">
        <x:f t="shared" si="154"/>
        <x:v>3M</x:v>
      </x:c>
      <x:c r="W630" s="24">
        <x:f t="shared" si="155"/>
        <x:v>13452444</x:v>
      </x:c>
      <x:c r="X630" s="24">
        <x:f t="shared" si="159"/>
        <x:v>2</x:v>
      </x:c>
      <x:c r="AC630" s="24" t="str">
        <x:f t="shared" si="149"/>
        <x:v>Ge</x:v>
      </x:c>
      <x:c r="AD630" s="24" t="str">
        <x:f t="shared" si="156"/>
        <x:v>G</x:v>
      </x:c>
      <x:c r="AE630" s="24" t="str">
        <x:f t="shared" si="150"/>
        <x:v>Xin</x:v>
      </x:c>
      <x:c r="AF630" s="24" cm="1">
        <x:f t="array" ref="AF630">SUM(--(" "=MID(AE630,_xlfn.SEQUENCE(1,LEN(AE630)),1)))+2</x:f>
        <x:v>2</x:v>
      </x:c>
      <x:c r="AG630" s="24" cm="1">
        <x:f t="array" ref="AG630">SUM(--($AG$9=MID(AC630,_xlfn.SEQUENCE(1,LEN(AC630)),1)))</x:f>
        <x:v>0</x:v>
      </x:c>
      <x:c r="AL630" s="24" t="b">
        <x:f t="shared" si="151"/>
        <x:v>0</x:v>
      </x:c>
      <x:c r="AM630" s="24" t="b">
        <x:f>_xlfn.XLOOKUP(G630,'Birthday Case Assumptions'!$I$6:$I$371,'Birthday Case Assumptions'!$J$6:$J$371)="Yes"</x:f>
        <x:v>1</x:v>
      </x:c>
      <x:c r="AN630" s="24" t="b">
        <x:f t="shared" si="157"/>
        <x:v>0</x:v>
      </x:c>
      <x:c r="AO630" s="24">
        <x:f t="shared" si="158"/>
        <x:v>0</x:v>
      </x:c>
    </x:row>
    <x:row r="631" spans="2:41" x14ac:dyDescent="0.35">
      <x:c r="B631" s="21">
        <x:v>37556</x:v>
      </x:c>
      <x:c r="C631" s="31">
        <x:f t="shared" si="145"/>
        <x:v>27</x:v>
      </x:c>
      <x:c r="D631" s="31">
        <x:f t="shared" si="146"/>
        <x:v>10</x:v>
      </x:c>
      <x:c r="E631" s="31">
        <x:f t="shared" si="147"/>
        <x:v>2002</x:v>
      </x:c>
      <x:c r="F631" s="31">
        <x:f t="shared" si="148"/>
        <x:v>1</x:v>
      </x:c>
      <x:c r="G631" s="21">
        <x:f t="shared" si="152"/>
        <x:v>45592</x:v>
      </x:c>
      <x:c r="H631" s="32">
        <x:f t="shared" si="153"/>
        <x:v>7736</x:v>
      </x:c>
      <x:c r="L631" s="25"/>
      <x:c r="S631" s="24" t="str">
        <x:v>Meng Zhiwei #13452447 2R</x:v>
      </x:c>
      <x:c r="T631" s="24" t="str" cm="1">
        <x:f t="array" ref="T631:U631">_xlfn.TEXTSPLIT(S631," #")</x:f>
        <x:v>Meng Zhiwei</x:v>
      </x:c>
      <x:c r="U631" s="24" t="str">
        <x:v>13452447 2R</x:v>
      </x:c>
      <x:c r="V631" s="24" t="str">
        <x:f t="shared" si="154"/>
        <x:v>2R</x:v>
      </x:c>
      <x:c r="W631" s="24">
        <x:f t="shared" si="155"/>
        <x:v>13452447</x:v>
      </x:c>
      <x:c r="X631" s="24">
        <x:f t="shared" si="159"/>
        <x:v>0</x:v>
      </x:c>
      <x:c r="AC631" s="24" t="str">
        <x:f t="shared" si="149"/>
        <x:v>Meng</x:v>
      </x:c>
      <x:c r="AD631" s="24" t="str">
        <x:f t="shared" si="156"/>
        <x:v>M</x:v>
      </x:c>
      <x:c r="AE631" s="24" t="str">
        <x:f t="shared" si="150"/>
        <x:v>Zhiwei</x:v>
      </x:c>
      <x:c r="AF631" s="24" cm="1">
        <x:f t="array" ref="AF631">SUM(--(" "=MID(AE631,_xlfn.SEQUENCE(1,LEN(AE631)),1)))+2</x:f>
        <x:v>2</x:v>
      </x:c>
      <x:c r="AG631" s="24" cm="1">
        <x:f t="array" ref="AG631">SUM(--($AG$9=MID(AC631,_xlfn.SEQUENCE(1,LEN(AC631)),1)))</x:f>
        <x:v>0</x:v>
      </x:c>
      <x:c r="AL631" s="24" t="b">
        <x:f t="shared" si="151"/>
        <x:v>0</x:v>
      </x:c>
      <x:c r="AM631" s="24" t="b">
        <x:f>_xlfn.XLOOKUP(G631,'Birthday Case Assumptions'!$I$6:$I$371,'Birthday Case Assumptions'!$J$6:$J$371)="Yes"</x:f>
        <x:v>0</x:v>
      </x:c>
      <x:c r="AN631" s="24" t="b">
        <x:f t="shared" si="157"/>
        <x:v>0</x:v>
      </x:c>
      <x:c r="AO631" s="24">
        <x:f t="shared" si="158"/>
        <x:v>0</x:v>
      </x:c>
    </x:row>
    <x:row r="632" spans="2:41" x14ac:dyDescent="0.35">
      <x:c r="B632" s="21">
        <x:v>37281</x:v>
      </x:c>
      <x:c r="C632" s="31">
        <x:f t="shared" si="145"/>
        <x:v>25</x:v>
      </x:c>
      <x:c r="D632" s="31">
        <x:f t="shared" si="146"/>
        <x:v>1</x:v>
      </x:c>
      <x:c r="E632" s="31">
        <x:f t="shared" si="147"/>
        <x:v>2002</x:v>
      </x:c>
      <x:c r="F632" s="31">
        <x:f t="shared" si="148"/>
        <x:v>6</x:v>
      </x:c>
      <x:c r="G632" s="21">
        <x:f t="shared" si="152"/>
        <x:v>45316</x:v>
      </x:c>
      <x:c r="H632" s="32">
        <x:f t="shared" si="153"/>
        <x:v>8011</x:v>
      </x:c>
      <x:c r="L632" s="25"/>
      <x:c r="S632" s="24" t="str">
        <x:v>Walter Bennet #13452450 2M</x:v>
      </x:c>
      <x:c r="T632" s="24" t="str" cm="1">
        <x:f t="array" ref="T632:U632">_xlfn.TEXTSPLIT(S632," #")</x:f>
        <x:v>Walter Bennet</x:v>
      </x:c>
      <x:c r="U632" s="24" t="str">
        <x:v>13452450 2M</x:v>
      </x:c>
      <x:c r="V632" s="24" t="str">
        <x:f t="shared" si="154"/>
        <x:v>2M</x:v>
      </x:c>
      <x:c r="W632" s="24">
        <x:f t="shared" si="155"/>
        <x:v>13452450</x:v>
      </x:c>
      <x:c r="X632" s="24">
        <x:f t="shared" si="159"/>
        <x:v>0</x:v>
      </x:c>
      <x:c r="AC632" s="24" t="str">
        <x:f t="shared" si="149"/>
        <x:v>Walter</x:v>
      </x:c>
      <x:c r="AD632" s="24" t="str">
        <x:f t="shared" si="156"/>
        <x:v>W</x:v>
      </x:c>
      <x:c r="AE632" s="24" t="str">
        <x:f t="shared" si="150"/>
        <x:v>Bennet</x:v>
      </x:c>
      <x:c r="AF632" s="24" cm="1">
        <x:f t="array" ref="AF632">SUM(--(" "=MID(AE632,_xlfn.SEQUENCE(1,LEN(AE632)),1)))+2</x:f>
        <x:v>2</x:v>
      </x:c>
      <x:c r="AG632" s="24" cm="1">
        <x:f t="array" ref="AG632">SUM(--($AG$9=MID(AC632,_xlfn.SEQUENCE(1,LEN(AC632)),1)))</x:f>
        <x:v>1</x:v>
      </x:c>
      <x:c r="AL632" s="24" t="b">
        <x:f t="shared" si="151"/>
        <x:v>0</x:v>
      </x:c>
      <x:c r="AM632" s="24" t="b">
        <x:f>_xlfn.XLOOKUP(G632,'Birthday Case Assumptions'!$I$6:$I$371,'Birthday Case Assumptions'!$J$6:$J$371)="Yes"</x:f>
        <x:v>1</x:v>
      </x:c>
      <x:c r="AN632" s="24" t="b">
        <x:f t="shared" si="157"/>
        <x:v>0</x:v>
      </x:c>
      <x:c r="AO632" s="24">
        <x:f t="shared" si="158"/>
        <x:v>0</x:v>
      </x:c>
    </x:row>
    <x:row r="633" spans="2:41" x14ac:dyDescent="0.35">
      <x:c r="B633" s="21">
        <x:v>37593</x:v>
      </x:c>
      <x:c r="C633" s="31">
        <x:f t="shared" si="145"/>
        <x:v>3</x:v>
      </x:c>
      <x:c r="D633" s="31">
        <x:f t="shared" si="146"/>
        <x:v>12</x:v>
      </x:c>
      <x:c r="E633" s="31">
        <x:f t="shared" si="147"/>
        <x:v>2002</x:v>
      </x:c>
      <x:c r="F633" s="31">
        <x:f t="shared" si="148"/>
        <x:v>3</x:v>
      </x:c>
      <x:c r="G633" s="21">
        <x:f t="shared" si="152"/>
        <x:v>45629</x:v>
      </x:c>
      <x:c r="H633" s="32">
        <x:f t="shared" si="153"/>
        <x:v>7699</x:v>
      </x:c>
      <x:c r="L633" s="25"/>
      <x:c r="S633" s="24" t="str">
        <x:v>Han Cao Ming #13452451 1W</x:v>
      </x:c>
      <x:c r="T633" s="24" t="str" cm="1">
        <x:f t="array" ref="T633:U633">_xlfn.TEXTSPLIT(S633," #")</x:f>
        <x:v>Han Cao Ming</x:v>
      </x:c>
      <x:c r="U633" s="24" t="str">
        <x:v>13452451 1W</x:v>
      </x:c>
      <x:c r="V633" s="24" t="str">
        <x:f t="shared" si="154"/>
        <x:v>1W</x:v>
      </x:c>
      <x:c r="W633" s="24">
        <x:f t="shared" si="155"/>
        <x:v>13452451</x:v>
      </x:c>
      <x:c r="X633" s="24">
        <x:f t="shared" si="159"/>
        <x:v>1</x:v>
      </x:c>
      <x:c r="AC633" s="24" t="str">
        <x:f t="shared" si="149"/>
        <x:v>Han</x:v>
      </x:c>
      <x:c r="AD633" s="24" t="str">
        <x:f t="shared" si="156"/>
        <x:v>H</x:v>
      </x:c>
      <x:c r="AE633" s="24" t="str">
        <x:f t="shared" si="150"/>
        <x:v>Cao Ming</x:v>
      </x:c>
      <x:c r="AF633" s="24" cm="1">
        <x:f t="array" ref="AF633">SUM(--(" "=MID(AE633,_xlfn.SEQUENCE(1,LEN(AE633)),1)))+2</x:f>
        <x:v>3</x:v>
      </x:c>
      <x:c r="AG633" s="24" cm="1">
        <x:f t="array" ref="AG633">SUM(--($AG$9=MID(AC633,_xlfn.SEQUENCE(1,LEN(AC633)),1)))</x:f>
        <x:v>1</x:v>
      </x:c>
      <x:c r="AL633" s="24" t="b">
        <x:f t="shared" si="151"/>
        <x:v>0</x:v>
      </x:c>
      <x:c r="AM633" s="24" t="b">
        <x:f>_xlfn.XLOOKUP(G633,'Birthday Case Assumptions'!$I$6:$I$371,'Birthday Case Assumptions'!$J$6:$J$371)="Yes"</x:f>
        <x:v>1</x:v>
      </x:c>
      <x:c r="AN633" s="24" t="b">
        <x:f t="shared" si="157"/>
        <x:v>0</x:v>
      </x:c>
      <x:c r="AO633" s="24">
        <x:f t="shared" si="158"/>
        <x:v>0</x:v>
      </x:c>
    </x:row>
    <x:row r="634" spans="2:41" x14ac:dyDescent="0.35">
      <x:c r="B634" s="21">
        <x:v>37232</x:v>
      </x:c>
      <x:c r="C634" s="31">
        <x:f t="shared" si="145"/>
        <x:v>7</x:v>
      </x:c>
      <x:c r="D634" s="31">
        <x:f t="shared" si="146"/>
        <x:v>12</x:v>
      </x:c>
      <x:c r="E634" s="31">
        <x:f t="shared" si="147"/>
        <x:v>2001</x:v>
      </x:c>
      <x:c r="F634" s="31">
        <x:f t="shared" si="148"/>
        <x:v>6</x:v>
      </x:c>
      <x:c r="G634" s="21">
        <x:f t="shared" si="152"/>
        <x:v>45633</x:v>
      </x:c>
      <x:c r="H634" s="32">
        <x:f t="shared" si="153"/>
        <x:v>8060</x:v>
      </x:c>
      <x:c r="L634" s="25"/>
      <x:c r="S634" s="24" t="str">
        <x:v>Xiang Haiyan #13452454 2W</x:v>
      </x:c>
      <x:c r="T634" s="24" t="str" cm="1">
        <x:f t="array" ref="T634:U634">_xlfn.TEXTSPLIT(S634," #")</x:f>
        <x:v>Xiang Haiyan</x:v>
      </x:c>
      <x:c r="U634" s="24" t="str">
        <x:v>13452454 2W</x:v>
      </x:c>
      <x:c r="V634" s="24" t="str">
        <x:f t="shared" si="154"/>
        <x:v>2W</x:v>
      </x:c>
      <x:c r="W634" s="24">
        <x:f t="shared" si="155"/>
        <x:v>13452454</x:v>
      </x:c>
      <x:c r="X634" s="24">
        <x:f t="shared" si="159"/>
        <x:v>0</x:v>
      </x:c>
      <x:c r="AC634" s="24" t="str">
        <x:f t="shared" si="149"/>
        <x:v>Xiang</x:v>
      </x:c>
      <x:c r="AD634" s="24" t="str">
        <x:f t="shared" si="156"/>
        <x:v>X</x:v>
      </x:c>
      <x:c r="AE634" s="24" t="str">
        <x:f t="shared" si="150"/>
        <x:v>Haiyan</x:v>
      </x:c>
      <x:c r="AF634" s="24" cm="1">
        <x:f t="array" ref="AF634">SUM(--(" "=MID(AE634,_xlfn.SEQUENCE(1,LEN(AE634)),1)))+2</x:f>
        <x:v>2</x:v>
      </x:c>
      <x:c r="AG634" s="24" cm="1">
        <x:f t="array" ref="AG634">SUM(--($AG$9=MID(AC634,_xlfn.SEQUENCE(1,LEN(AC634)),1)))</x:f>
        <x:v>1</x:v>
      </x:c>
      <x:c r="AL634" s="24" t="b">
        <x:f t="shared" si="151"/>
        <x:v>0</x:v>
      </x:c>
      <x:c r="AM634" s="24" t="b">
        <x:f>_xlfn.XLOOKUP(G634,'Birthday Case Assumptions'!$I$6:$I$371,'Birthday Case Assumptions'!$J$6:$J$371)="Yes"</x:f>
        <x:v>0</x:v>
      </x:c>
      <x:c r="AN634" s="24" t="b">
        <x:f t="shared" si="157"/>
        <x:v>0</x:v>
      </x:c>
      <x:c r="AO634" s="24">
        <x:f t="shared" si="158"/>
        <x:v>0</x:v>
      </x:c>
    </x:row>
    <x:row r="635" spans="2:41" x14ac:dyDescent="0.35">
      <x:c r="B635" s="21">
        <x:v>38049</x:v>
      </x:c>
      <x:c r="C635" s="31">
        <x:f t="shared" si="145"/>
        <x:v>3</x:v>
      </x:c>
      <x:c r="D635" s="31">
        <x:f t="shared" si="146"/>
        <x:v>3</x:v>
      </x:c>
      <x:c r="E635" s="31">
        <x:f t="shared" si="147"/>
        <x:v>2004</x:v>
      </x:c>
      <x:c r="F635" s="31">
        <x:f t="shared" si="148"/>
        <x:v>4</x:v>
      </x:c>
      <x:c r="G635" s="21">
        <x:f t="shared" si="152"/>
        <x:v>45354</x:v>
      </x:c>
      <x:c r="H635" s="32">
        <x:f t="shared" si="153"/>
        <x:v>7243</x:v>
      </x:c>
      <x:c r="L635" s="25"/>
      <x:c r="S635" s="24" t="str">
        <x:v>Sajid Malik #13452455 2R</x:v>
      </x:c>
      <x:c r="T635" s="24" t="str" cm="1">
        <x:f t="array" ref="T635:U635">_xlfn.TEXTSPLIT(S635," #")</x:f>
        <x:v>Sajid Malik</x:v>
      </x:c>
      <x:c r="U635" s="24" t="str">
        <x:v>13452455 2R</x:v>
      </x:c>
      <x:c r="V635" s="24" t="str">
        <x:f t="shared" si="154"/>
        <x:v>2R</x:v>
      </x:c>
      <x:c r="W635" s="24">
        <x:f t="shared" si="155"/>
        <x:v>13452455</x:v>
      </x:c>
      <x:c r="X635" s="24">
        <x:f t="shared" si="159"/>
        <x:v>1</x:v>
      </x:c>
      <x:c r="AC635" s="24" t="str">
        <x:f t="shared" si="149"/>
        <x:v>Sajid</x:v>
      </x:c>
      <x:c r="AD635" s="24" t="str">
        <x:f t="shared" si="156"/>
        <x:v>S</x:v>
      </x:c>
      <x:c r="AE635" s="24" t="str">
        <x:f t="shared" si="150"/>
        <x:v>Malik</x:v>
      </x:c>
      <x:c r="AF635" s="24" cm="1">
        <x:f t="array" ref="AF635">SUM(--(" "=MID(AE635,_xlfn.SEQUENCE(1,LEN(AE635)),1)))+2</x:f>
        <x:v>2</x:v>
      </x:c>
      <x:c r="AG635" s="24" cm="1">
        <x:f t="array" ref="AG635">SUM(--($AG$9=MID(AC635,_xlfn.SEQUENCE(1,LEN(AC635)),1)))</x:f>
        <x:v>1</x:v>
      </x:c>
      <x:c r="AL635" s="24" t="b">
        <x:f t="shared" si="151"/>
        <x:v>0</x:v>
      </x:c>
      <x:c r="AM635" s="24" t="b">
        <x:f>_xlfn.XLOOKUP(G635,'Birthday Case Assumptions'!$I$6:$I$371,'Birthday Case Assumptions'!$J$6:$J$371)="Yes"</x:f>
        <x:v>0</x:v>
      </x:c>
      <x:c r="AN635" s="24" t="b">
        <x:f t="shared" si="157"/>
        <x:v>0</x:v>
      </x:c>
      <x:c r="AO635" s="24">
        <x:f t="shared" si="158"/>
        <x:v>0</x:v>
      </x:c>
    </x:row>
    <x:row r="636" spans="2:41" x14ac:dyDescent="0.35">
      <x:c r="B636" s="21">
        <x:v>37372</x:v>
      </x:c>
      <x:c r="C636" s="31">
        <x:f t="shared" si="145"/>
        <x:v>26</x:v>
      </x:c>
      <x:c r="D636" s="31">
        <x:f t="shared" si="146"/>
        <x:v>4</x:v>
      </x:c>
      <x:c r="E636" s="31">
        <x:f t="shared" si="147"/>
        <x:v>2002</x:v>
      </x:c>
      <x:c r="F636" s="31">
        <x:f t="shared" si="148"/>
        <x:v>6</x:v>
      </x:c>
      <x:c r="G636" s="21">
        <x:f t="shared" si="152"/>
        <x:v>45408</x:v>
      </x:c>
      <x:c r="H636" s="32">
        <x:f t="shared" si="153"/>
        <x:v>7920</x:v>
      </x:c>
      <x:c r="L636" s="25"/>
      <x:c r="S636" s="24" t="str">
        <x:v>Gao Xiaojun #13452456 1R</x:v>
      </x:c>
      <x:c r="T636" s="24" t="str" cm="1">
        <x:f t="array" ref="T636:U636">_xlfn.TEXTSPLIT(S636," #")</x:f>
        <x:v>Gao Xiaojun</x:v>
      </x:c>
      <x:c r="U636" s="24" t="str">
        <x:v>13452456 1R</x:v>
      </x:c>
      <x:c r="V636" s="24" t="str">
        <x:f t="shared" si="154"/>
        <x:v>1R</x:v>
      </x:c>
      <x:c r="W636" s="24">
        <x:f t="shared" si="155"/>
        <x:v>13452456</x:v>
      </x:c>
      <x:c r="X636" s="24">
        <x:f t="shared" si="159"/>
        <x:v>2</x:v>
      </x:c>
      <x:c r="AC636" s="24" t="str">
        <x:f t="shared" si="149"/>
        <x:v>Gao</x:v>
      </x:c>
      <x:c r="AD636" s="24" t="str">
        <x:f t="shared" si="156"/>
        <x:v>G</x:v>
      </x:c>
      <x:c r="AE636" s="24" t="str">
        <x:f t="shared" si="150"/>
        <x:v>Xiaojun</x:v>
      </x:c>
      <x:c r="AF636" s="24" cm="1">
        <x:f t="array" ref="AF636">SUM(--(" "=MID(AE636,_xlfn.SEQUENCE(1,LEN(AE636)),1)))+2</x:f>
        <x:v>2</x:v>
      </x:c>
      <x:c r="AG636" s="24" cm="1">
        <x:f t="array" ref="AG636">SUM(--($AG$9=MID(AC636,_xlfn.SEQUENCE(1,LEN(AC636)),1)))</x:f>
        <x:v>1</x:v>
      </x:c>
      <x:c r="AL636" s="24" t="b">
        <x:f t="shared" si="151"/>
        <x:v>0</x:v>
      </x:c>
      <x:c r="AM636" s="24" t="b">
        <x:f>_xlfn.XLOOKUP(G636,'Birthday Case Assumptions'!$I$6:$I$371,'Birthday Case Assumptions'!$J$6:$J$371)="Yes"</x:f>
        <x:v>1</x:v>
      </x:c>
      <x:c r="AN636" s="24" t="b">
        <x:f t="shared" si="157"/>
        <x:v>0</x:v>
      </x:c>
      <x:c r="AO636" s="24">
        <x:f t="shared" si="158"/>
        <x:v>0</x:v>
      </x:c>
    </x:row>
    <x:row r="637" spans="2:41" x14ac:dyDescent="0.35">
      <x:c r="B637" s="21">
        <x:v>37379</x:v>
      </x:c>
      <x:c r="C637" s="31">
        <x:f t="shared" si="145"/>
        <x:v>3</x:v>
      </x:c>
      <x:c r="D637" s="31">
        <x:f t="shared" si="146"/>
        <x:v>5</x:v>
      </x:c>
      <x:c r="E637" s="31">
        <x:f t="shared" si="147"/>
        <x:v>2002</x:v>
      </x:c>
      <x:c r="F637" s="31">
        <x:f t="shared" si="148"/>
        <x:v>6</x:v>
      </x:c>
      <x:c r="G637" s="21">
        <x:f t="shared" si="152"/>
        <x:v>45415</x:v>
      </x:c>
      <x:c r="H637" s="32">
        <x:f t="shared" si="153"/>
        <x:v>7913</x:v>
      </x:c>
      <x:c r="L637" s="25"/>
      <x:c r="S637" s="24" t="str">
        <x:v>Margaret Heather Nelson #13452458 3M</x:v>
      </x:c>
      <x:c r="T637" s="24" t="str" cm="1">
        <x:f t="array" ref="T637:U637">_xlfn.TEXTSPLIT(S637," #")</x:f>
        <x:v>Margaret Heather Nelson</x:v>
      </x:c>
      <x:c r="U637" s="24" t="str">
        <x:v>13452458 3M</x:v>
      </x:c>
      <x:c r="V637" s="24" t="str">
        <x:f t="shared" si="154"/>
        <x:v>3M</x:v>
      </x:c>
      <x:c r="W637" s="24">
        <x:f t="shared" si="155"/>
        <x:v>13452458</x:v>
      </x:c>
      <x:c r="X637" s="24">
        <x:f t="shared" si="159"/>
        <x:v>0</x:v>
      </x:c>
      <x:c r="AC637" s="24" t="str">
        <x:f t="shared" si="149"/>
        <x:v>Margaret</x:v>
      </x:c>
      <x:c r="AD637" s="24" t="str">
        <x:f t="shared" si="156"/>
        <x:v>M</x:v>
      </x:c>
      <x:c r="AE637" s="24" t="str">
        <x:f t="shared" si="150"/>
        <x:v>Heather Nelson</x:v>
      </x:c>
      <x:c r="AF637" s="24" cm="1">
        <x:f t="array" ref="AF637">SUM(--(" "=MID(AE637,_xlfn.SEQUENCE(1,LEN(AE637)),1)))+2</x:f>
        <x:v>3</x:v>
      </x:c>
      <x:c r="AG637" s="24" cm="1">
        <x:f t="array" ref="AG637">SUM(--($AG$9=MID(AC637,_xlfn.SEQUENCE(1,LEN(AC637)),1)))</x:f>
        <x:v>2</x:v>
      </x:c>
      <x:c r="AL637" s="24" t="b">
        <x:f t="shared" si="151"/>
        <x:v>0</x:v>
      </x:c>
      <x:c r="AM637" s="24" t="b">
        <x:f>_xlfn.XLOOKUP(G637,'Birthday Case Assumptions'!$I$6:$I$371,'Birthday Case Assumptions'!$J$6:$J$371)="Yes"</x:f>
        <x:v>1</x:v>
      </x:c>
      <x:c r="AN637" s="24" t="b">
        <x:f t="shared" si="157"/>
        <x:v>0</x:v>
      </x:c>
      <x:c r="AO637" s="24">
        <x:f t="shared" si="158"/>
        <x:v>0</x:v>
      </x:c>
    </x:row>
    <x:row r="638" spans="2:41" x14ac:dyDescent="0.35">
      <x:c r="B638" s="21">
        <x:v>37024</x:v>
      </x:c>
      <x:c r="C638" s="31">
        <x:f t="shared" si="145"/>
        <x:v>13</x:v>
      </x:c>
      <x:c r="D638" s="31">
        <x:f t="shared" si="146"/>
        <x:v>5</x:v>
      </x:c>
      <x:c r="E638" s="31">
        <x:f t="shared" si="147"/>
        <x:v>2001</x:v>
      </x:c>
      <x:c r="F638" s="31">
        <x:f t="shared" si="148"/>
        <x:v>1</x:v>
      </x:c>
      <x:c r="G638" s="21">
        <x:f t="shared" si="152"/>
        <x:v>45425</x:v>
      </x:c>
      <x:c r="H638" s="32">
        <x:f t="shared" si="153"/>
        <x:v>8268</x:v>
      </x:c>
      <x:c r="L638" s="25"/>
      <x:c r="S638" s="24" t="str">
        <x:v>Eman Abdullah #13452459 3M</x:v>
      </x:c>
      <x:c r="T638" s="24" t="str" cm="1">
        <x:f t="array" ref="T638:U638">_xlfn.TEXTSPLIT(S638," #")</x:f>
        <x:v>Eman Abdullah</x:v>
      </x:c>
      <x:c r="U638" s="24" t="str">
        <x:v>13452459 3M</x:v>
      </x:c>
      <x:c r="V638" s="24" t="str">
        <x:f t="shared" si="154"/>
        <x:v>3M</x:v>
      </x:c>
      <x:c r="W638" s="24">
        <x:f t="shared" si="155"/>
        <x:v>13452459</x:v>
      </x:c>
      <x:c r="X638" s="24">
        <x:f t="shared" si="159"/>
        <x:v>1</x:v>
      </x:c>
      <x:c r="AC638" s="24" t="str">
        <x:f t="shared" si="149"/>
        <x:v>Eman</x:v>
      </x:c>
      <x:c r="AD638" s="24" t="str">
        <x:f t="shared" si="156"/>
        <x:v>E</x:v>
      </x:c>
      <x:c r="AE638" s="24" t="str">
        <x:f t="shared" si="150"/>
        <x:v>Abdullah</x:v>
      </x:c>
      <x:c r="AF638" s="24" cm="1">
        <x:f t="array" ref="AF638">SUM(--(" "=MID(AE638,_xlfn.SEQUENCE(1,LEN(AE638)),1)))+2</x:f>
        <x:v>2</x:v>
      </x:c>
      <x:c r="AG638" s="24" cm="1">
        <x:f t="array" ref="AG638">SUM(--($AG$9=MID(AC638,_xlfn.SEQUENCE(1,LEN(AC638)),1)))</x:f>
        <x:v>1</x:v>
      </x:c>
      <x:c r="AL638" s="24" t="b">
        <x:f t="shared" si="151"/>
        <x:v>1</x:v>
      </x:c>
      <x:c r="AM638" s="24" t="b">
        <x:f>_xlfn.XLOOKUP(G638,'Birthday Case Assumptions'!$I$6:$I$371,'Birthday Case Assumptions'!$J$6:$J$371)="Yes"</x:f>
        <x:v>0</x:v>
      </x:c>
      <x:c r="AN638" s="24" t="b">
        <x:f t="shared" si="157"/>
        <x:v>0</x:v>
      </x:c>
      <x:c r="AO638" s="24">
        <x:f t="shared" si="158"/>
        <x:v>0</x:v>
      </x:c>
    </x:row>
    <x:row r="639" spans="2:41" x14ac:dyDescent="0.35">
      <x:c r="B639" s="21">
        <x:v>37146</x:v>
      </x:c>
      <x:c r="C639" s="31">
        <x:f t="shared" si="145"/>
        <x:v>12</x:v>
      </x:c>
      <x:c r="D639" s="31">
        <x:f t="shared" si="146"/>
        <x:v>9</x:v>
      </x:c>
      <x:c r="E639" s="31">
        <x:f t="shared" si="147"/>
        <x:v>2001</x:v>
      </x:c>
      <x:c r="F639" s="31">
        <x:f t="shared" si="148"/>
        <x:v>4</x:v>
      </x:c>
      <x:c r="G639" s="21">
        <x:f t="shared" si="152"/>
        <x:v>45547</x:v>
      </x:c>
      <x:c r="H639" s="32">
        <x:f t="shared" si="153"/>
        <x:v>8146</x:v>
      </x:c>
      <x:c r="L639" s="25"/>
      <x:c r="S639" s="24" t="str">
        <x:v>Christian Brooks #13452461 3W</x:v>
      </x:c>
      <x:c r="T639" s="24" t="str" cm="1">
        <x:f t="array" ref="T639:U639">_xlfn.TEXTSPLIT(S639," #")</x:f>
        <x:v>Christian Brooks</x:v>
      </x:c>
      <x:c r="U639" s="24" t="str">
        <x:v>13452461 3W</x:v>
      </x:c>
      <x:c r="V639" s="24" t="str">
        <x:f t="shared" si="154"/>
        <x:v>3W</x:v>
      </x:c>
      <x:c r="W639" s="24">
        <x:f t="shared" si="155"/>
        <x:v>13452461</x:v>
      </x:c>
      <x:c r="X639" s="24">
        <x:f t="shared" si="159"/>
        <x:v>0</x:v>
      </x:c>
      <x:c r="AC639" s="24" t="str">
        <x:f t="shared" si="149"/>
        <x:v>Christian</x:v>
      </x:c>
      <x:c r="AD639" s="24" t="str">
        <x:f t="shared" si="156"/>
        <x:v>C</x:v>
      </x:c>
      <x:c r="AE639" s="24" t="str">
        <x:f t="shared" si="150"/>
        <x:v>Brooks</x:v>
      </x:c>
      <x:c r="AF639" s="24" cm="1">
        <x:f t="array" ref="AF639">SUM(--(" "=MID(AE639,_xlfn.SEQUENCE(1,LEN(AE639)),1)))+2</x:f>
        <x:v>2</x:v>
      </x:c>
      <x:c r="AG639" s="24" cm="1">
        <x:f t="array" ref="AG639">SUM(--($AG$9=MID(AC639,_xlfn.SEQUENCE(1,LEN(AC639)),1)))</x:f>
        <x:v>1</x:v>
      </x:c>
      <x:c r="AL639" s="24" t="b">
        <x:f t="shared" si="151"/>
        <x:v>0</x:v>
      </x:c>
      <x:c r="AM639" s="24" t="b">
        <x:f>_xlfn.XLOOKUP(G639,'Birthday Case Assumptions'!$I$6:$I$371,'Birthday Case Assumptions'!$J$6:$J$371)="Yes"</x:f>
        <x:v>1</x:v>
      </x:c>
      <x:c r="AN639" s="24" t="b">
        <x:f t="shared" si="157"/>
        <x:v>0</x:v>
      </x:c>
      <x:c r="AO639" s="24">
        <x:f t="shared" si="158"/>
        <x:v>0</x:v>
      </x:c>
    </x:row>
    <x:row r="640" spans="2:41" x14ac:dyDescent="0.35">
      <x:c r="B640" s="21">
        <x:v>38094</x:v>
      </x:c>
      <x:c r="C640" s="31">
        <x:f t="shared" si="145"/>
        <x:v>17</x:v>
      </x:c>
      <x:c r="D640" s="31">
        <x:f t="shared" si="146"/>
        <x:v>4</x:v>
      </x:c>
      <x:c r="E640" s="31">
        <x:f t="shared" si="147"/>
        <x:v>2004</x:v>
      </x:c>
      <x:c r="F640" s="31">
        <x:f t="shared" si="148"/>
        <x:v>7</x:v>
      </x:c>
      <x:c r="G640" s="21">
        <x:f t="shared" si="152"/>
        <x:v>45399</x:v>
      </x:c>
      <x:c r="H640" s="32">
        <x:f t="shared" si="153"/>
        <x:v>7198</x:v>
      </x:c>
      <x:c r="L640" s="25"/>
      <x:c r="S640" s="24" t="str">
        <x:v>Hind Gamal #13452464 4W</x:v>
      </x:c>
      <x:c r="T640" s="24" t="str" cm="1">
        <x:f t="array" ref="T640:U640">_xlfn.TEXTSPLIT(S640," #")</x:f>
        <x:v>Hind Gamal</x:v>
      </x:c>
      <x:c r="U640" s="24" t="str">
        <x:v>13452464 4W</x:v>
      </x:c>
      <x:c r="V640" s="24" t="str">
        <x:f t="shared" si="154"/>
        <x:v>4W</x:v>
      </x:c>
      <x:c r="W640" s="24">
        <x:f t="shared" si="155"/>
        <x:v>13452464</x:v>
      </x:c>
      <x:c r="X640" s="24">
        <x:f t="shared" si="159"/>
        <x:v>0</x:v>
      </x:c>
      <x:c r="AC640" s="24" t="str">
        <x:f t="shared" si="149"/>
        <x:v>Hind</x:v>
      </x:c>
      <x:c r="AD640" s="24" t="str">
        <x:f t="shared" si="156"/>
        <x:v>H</x:v>
      </x:c>
      <x:c r="AE640" s="24" t="str">
        <x:f t="shared" si="150"/>
        <x:v>Gamal</x:v>
      </x:c>
      <x:c r="AF640" s="24" cm="1">
        <x:f t="array" ref="AF640">SUM(--(" "=MID(AE640,_xlfn.SEQUENCE(1,LEN(AE640)),1)))+2</x:f>
        <x:v>2</x:v>
      </x:c>
      <x:c r="AG640" s="24" cm="1">
        <x:f t="array" ref="AG640">SUM(--($AG$9=MID(AC640,_xlfn.SEQUENCE(1,LEN(AC640)),1)))</x:f>
        <x:v>0</x:v>
      </x:c>
      <x:c r="AL640" s="24" t="b">
        <x:f t="shared" si="151"/>
        <x:v>0</x:v>
      </x:c>
      <x:c r="AM640" s="24" t="b">
        <x:f>_xlfn.XLOOKUP(G640,'Birthday Case Assumptions'!$I$6:$I$371,'Birthday Case Assumptions'!$J$6:$J$371)="Yes"</x:f>
        <x:v>1</x:v>
      </x:c>
      <x:c r="AN640" s="24" t="b">
        <x:f t="shared" si="157"/>
        <x:v>0</x:v>
      </x:c>
      <x:c r="AO640" s="24">
        <x:f t="shared" si="158"/>
        <x:v>0</x:v>
      </x:c>
    </x:row>
    <x:row r="641" spans="2:41" x14ac:dyDescent="0.35">
      <x:c r="B641" s="21">
        <x:v>36955</x:v>
      </x:c>
      <x:c r="C641" s="31">
        <x:f t="shared" si="145"/>
        <x:v>5</x:v>
      </x:c>
      <x:c r="D641" s="31">
        <x:f t="shared" si="146"/>
        <x:v>3</x:v>
      </x:c>
      <x:c r="E641" s="31">
        <x:f t="shared" si="147"/>
        <x:v>2001</x:v>
      </x:c>
      <x:c r="F641" s="31">
        <x:f t="shared" si="148"/>
        <x:v>2</x:v>
      </x:c>
      <x:c r="G641" s="21">
        <x:f t="shared" si="152"/>
        <x:v>45356</x:v>
      </x:c>
      <x:c r="H641" s="32">
        <x:f t="shared" si="153"/>
        <x:v>8337</x:v>
      </x:c>
      <x:c r="L641" s="25"/>
      <x:c r="S641" s="24" t="str">
        <x:v>Maha Alqahtani #13452465 2T</x:v>
      </x:c>
      <x:c r="T641" s="24" t="str" cm="1">
        <x:f t="array" ref="T641:U641">_xlfn.TEXTSPLIT(S641," #")</x:f>
        <x:v>Maha Alqahtani</x:v>
      </x:c>
      <x:c r="U641" s="24" t="str">
        <x:v>13452465 2T</x:v>
      </x:c>
      <x:c r="V641" s="24" t="str">
        <x:f t="shared" si="154"/>
        <x:v>2T</x:v>
      </x:c>
      <x:c r="W641" s="24">
        <x:f t="shared" si="155"/>
        <x:v>13452465</x:v>
      </x:c>
      <x:c r="X641" s="24">
        <x:f t="shared" si="159"/>
        <x:v>1</x:v>
      </x:c>
      <x:c r="AC641" s="24" t="str">
        <x:f t="shared" si="149"/>
        <x:v>Maha</x:v>
      </x:c>
      <x:c r="AD641" s="24" t="str">
        <x:f t="shared" si="156"/>
        <x:v>M</x:v>
      </x:c>
      <x:c r="AE641" s="24" t="str">
        <x:f t="shared" si="150"/>
        <x:v>Alqahtani</x:v>
      </x:c>
      <x:c r="AF641" s="24" cm="1">
        <x:f t="array" ref="AF641">SUM(--(" "=MID(AE641,_xlfn.SEQUENCE(1,LEN(AE641)),1)))+2</x:f>
        <x:v>2</x:v>
      </x:c>
      <x:c r="AG641" s="24" cm="1">
        <x:f t="array" ref="AG641">SUM(--($AG$9=MID(AC641,_xlfn.SEQUENCE(1,LEN(AC641)),1)))</x:f>
        <x:v>2</x:v>
      </x:c>
      <x:c r="AL641" s="24" t="b">
        <x:f t="shared" si="151"/>
        <x:v>0</x:v>
      </x:c>
      <x:c r="AM641" s="24" t="b">
        <x:f>_xlfn.XLOOKUP(G641,'Birthday Case Assumptions'!$I$6:$I$371,'Birthday Case Assumptions'!$J$6:$J$371)="Yes"</x:f>
        <x:v>1</x:v>
      </x:c>
      <x:c r="AN641" s="24" t="b">
        <x:f t="shared" si="157"/>
        <x:v>0</x:v>
      </x:c>
      <x:c r="AO641" s="24">
        <x:f t="shared" si="158"/>
        <x:v>0</x:v>
      </x:c>
    </x:row>
    <x:row r="642" spans="2:41" x14ac:dyDescent="0.35">
      <x:c r="B642" s="21">
        <x:v>37309</x:v>
      </x:c>
      <x:c r="C642" s="31">
        <x:f t="shared" si="145"/>
        <x:v>22</x:v>
      </x:c>
      <x:c r="D642" s="31">
        <x:f t="shared" si="146"/>
        <x:v>2</x:v>
      </x:c>
      <x:c r="E642" s="31">
        <x:f t="shared" si="147"/>
        <x:v>2002</x:v>
      </x:c>
      <x:c r="F642" s="31">
        <x:f t="shared" si="148"/>
        <x:v>6</x:v>
      </x:c>
      <x:c r="G642" s="21">
        <x:f t="shared" si="152"/>
        <x:v>45344</x:v>
      </x:c>
      <x:c r="H642" s="32">
        <x:f t="shared" si="153"/>
        <x:v>7983</x:v>
      </x:c>
      <x:c r="L642" s="25"/>
      <x:c r="S642" s="24" t="str">
        <x:v>Jennifer Campbell #13452466 3M</x:v>
      </x:c>
      <x:c r="T642" s="24" t="str" cm="1">
        <x:f t="array" ref="T642:U642">_xlfn.TEXTSPLIT(S642," #")</x:f>
        <x:v>Jennifer Campbell</x:v>
      </x:c>
      <x:c r="U642" s="24" t="str">
        <x:v>13452466 3M</x:v>
      </x:c>
      <x:c r="V642" s="24" t="str">
        <x:f t="shared" si="154"/>
        <x:v>3M</x:v>
      </x:c>
      <x:c r="W642" s="24">
        <x:f t="shared" si="155"/>
        <x:v>13452466</x:v>
      </x:c>
      <x:c r="X642" s="24">
        <x:f t="shared" si="159"/>
        <x:v>2</x:v>
      </x:c>
      <x:c r="AC642" s="24" t="str">
        <x:f t="shared" si="149"/>
        <x:v>Jennifer</x:v>
      </x:c>
      <x:c r="AD642" s="24" t="str">
        <x:f t="shared" si="156"/>
        <x:v>J</x:v>
      </x:c>
      <x:c r="AE642" s="24" t="str">
        <x:f t="shared" si="150"/>
        <x:v>Campbell</x:v>
      </x:c>
      <x:c r="AF642" s="24" cm="1">
        <x:f t="array" ref="AF642">SUM(--(" "=MID(AE642,_xlfn.SEQUENCE(1,LEN(AE642)),1)))+2</x:f>
        <x:v>2</x:v>
      </x:c>
      <x:c r="AG642" s="24" cm="1">
        <x:f t="array" ref="AG642">SUM(--($AG$9=MID(AC642,_xlfn.SEQUENCE(1,LEN(AC642)),1)))</x:f>
        <x:v>0</x:v>
      </x:c>
      <x:c r="AL642" s="24" t="b">
        <x:f t="shared" si="151"/>
        <x:v>0</x:v>
      </x:c>
      <x:c r="AM642" s="24" t="b">
        <x:f>_xlfn.XLOOKUP(G642,'Birthday Case Assumptions'!$I$6:$I$371,'Birthday Case Assumptions'!$J$6:$J$371)="Yes"</x:f>
        <x:v>1</x:v>
      </x:c>
      <x:c r="AN642" s="24" t="b">
        <x:f t="shared" si="157"/>
        <x:v>0</x:v>
      </x:c>
      <x:c r="AO642" s="24">
        <x:f t="shared" si="158"/>
        <x:v>0</x:v>
      </x:c>
    </x:row>
    <x:row r="643" spans="2:41" x14ac:dyDescent="0.35">
      <x:c r="B643" s="21">
        <x:v>37911</x:v>
      </x:c>
      <x:c r="C643" s="31">
        <x:f t="shared" si="145"/>
        <x:v>17</x:v>
      </x:c>
      <x:c r="D643" s="31">
        <x:f t="shared" si="146"/>
        <x:v>10</x:v>
      </x:c>
      <x:c r="E643" s="31">
        <x:f t="shared" si="147"/>
        <x:v>2003</x:v>
      </x:c>
      <x:c r="F643" s="31">
        <x:f t="shared" si="148"/>
        <x:v>6</x:v>
      </x:c>
      <x:c r="G643" s="21">
        <x:f t="shared" si="152"/>
        <x:v>45582</x:v>
      </x:c>
      <x:c r="H643" s="32">
        <x:f t="shared" si="153"/>
        <x:v>7381</x:v>
      </x:c>
      <x:c r="L643" s="25"/>
      <x:c r="S643" s="24" t="str">
        <x:v>Saleem Alqahtani #13452468 1T</x:v>
      </x:c>
      <x:c r="T643" s="24" t="str" cm="1">
        <x:f t="array" ref="T643:U643">_xlfn.TEXTSPLIT(S643," #")</x:f>
        <x:v>Saleem Alqahtani</x:v>
      </x:c>
      <x:c r="U643" s="24" t="str">
        <x:v>13452468 1T</x:v>
      </x:c>
      <x:c r="V643" s="24" t="str">
        <x:f t="shared" si="154"/>
        <x:v>1T</x:v>
      </x:c>
      <x:c r="W643" s="24">
        <x:f t="shared" si="155"/>
        <x:v>13452468</x:v>
      </x:c>
      <x:c r="X643" s="24">
        <x:f t="shared" si="159"/>
        <x:v>0</x:v>
      </x:c>
      <x:c r="AC643" s="24" t="str">
        <x:f t="shared" si="149"/>
        <x:v>Saleem</x:v>
      </x:c>
      <x:c r="AD643" s="24" t="str">
        <x:f t="shared" si="156"/>
        <x:v>S</x:v>
      </x:c>
      <x:c r="AE643" s="24" t="str">
        <x:f t="shared" si="150"/>
        <x:v>Alqahtani</x:v>
      </x:c>
      <x:c r="AF643" s="24" cm="1">
        <x:f t="array" ref="AF643">SUM(--(" "=MID(AE643,_xlfn.SEQUENCE(1,LEN(AE643)),1)))+2</x:f>
        <x:v>2</x:v>
      </x:c>
      <x:c r="AG643" s="24" cm="1">
        <x:f t="array" ref="AG643">SUM(--($AG$9=MID(AC643,_xlfn.SEQUENCE(1,LEN(AC643)),1)))</x:f>
        <x:v>1</x:v>
      </x:c>
      <x:c r="AL643" s="24" t="b">
        <x:f t="shared" si="151"/>
        <x:v>0</x:v>
      </x:c>
      <x:c r="AM643" s="24" t="b">
        <x:f>_xlfn.XLOOKUP(G643,'Birthday Case Assumptions'!$I$6:$I$371,'Birthday Case Assumptions'!$J$6:$J$371)="Yes"</x:f>
        <x:v>1</x:v>
      </x:c>
      <x:c r="AN643" s="24" t="b">
        <x:f t="shared" si="157"/>
        <x:v>0</x:v>
      </x:c>
      <x:c r="AO643" s="24">
        <x:f t="shared" si="158"/>
        <x:v>0</x:v>
      </x:c>
    </x:row>
    <x:row r="644" spans="2:41" x14ac:dyDescent="0.35">
      <x:c r="B644" s="21">
        <x:v>37244</x:v>
      </x:c>
      <x:c r="C644" s="31">
        <x:f t="shared" si="145"/>
        <x:v>19</x:v>
      </x:c>
      <x:c r="D644" s="31">
        <x:f t="shared" si="146"/>
        <x:v>12</x:v>
      </x:c>
      <x:c r="E644" s="31">
        <x:f t="shared" si="147"/>
        <x:v>2001</x:v>
      </x:c>
      <x:c r="F644" s="31">
        <x:f t="shared" si="148"/>
        <x:v>4</x:v>
      </x:c>
      <x:c r="G644" s="21">
        <x:f t="shared" si="152"/>
        <x:v>45645</x:v>
      </x:c>
      <x:c r="H644" s="32">
        <x:f t="shared" si="153"/>
        <x:v>8048</x:v>
      </x:c>
      <x:c r="L644" s="25"/>
      <x:c r="S644" s="24" t="str">
        <x:v>Gregory Scott #13452470 2M</x:v>
      </x:c>
      <x:c r="T644" s="24" t="str" cm="1">
        <x:f t="array" ref="T644:U644">_xlfn.TEXTSPLIT(S644," #")</x:f>
        <x:v>Gregory Scott</x:v>
      </x:c>
      <x:c r="U644" s="24" t="str">
        <x:v>13452470 2M</x:v>
      </x:c>
      <x:c r="V644" s="24" t="str">
        <x:f t="shared" si="154"/>
        <x:v>2M</x:v>
      </x:c>
      <x:c r="W644" s="24">
        <x:f t="shared" si="155"/>
        <x:v>13452470</x:v>
      </x:c>
      <x:c r="X644" s="24">
        <x:f t="shared" si="159"/>
        <x:v>0</x:v>
      </x:c>
      <x:c r="AC644" s="24" t="str">
        <x:f t="shared" si="149"/>
        <x:v>Gregory</x:v>
      </x:c>
      <x:c r="AD644" s="24" t="str">
        <x:f t="shared" si="156"/>
        <x:v>G</x:v>
      </x:c>
      <x:c r="AE644" s="24" t="str">
        <x:f t="shared" si="150"/>
        <x:v>Scott</x:v>
      </x:c>
      <x:c r="AF644" s="24" cm="1">
        <x:f t="array" ref="AF644">SUM(--(" "=MID(AE644,_xlfn.SEQUENCE(1,LEN(AE644)),1)))+2</x:f>
        <x:v>2</x:v>
      </x:c>
      <x:c r="AG644" s="24" cm="1">
        <x:f t="array" ref="AG644">SUM(--($AG$9=MID(AC644,_xlfn.SEQUENCE(1,LEN(AC644)),1)))</x:f>
        <x:v>0</x:v>
      </x:c>
      <x:c r="AL644" s="24" t="b">
        <x:f t="shared" si="151"/>
        <x:v>0</x:v>
      </x:c>
      <x:c r="AM644" s="24" t="b">
        <x:f>_xlfn.XLOOKUP(G644,'Birthday Case Assumptions'!$I$6:$I$371,'Birthday Case Assumptions'!$J$6:$J$371)="Yes"</x:f>
        <x:v>0</x:v>
      </x:c>
      <x:c r="AN644" s="24" t="b">
        <x:f t="shared" si="157"/>
        <x:v>0</x:v>
      </x:c>
      <x:c r="AO644" s="24">
        <x:f t="shared" si="158"/>
        <x:v>0</x:v>
      </x:c>
    </x:row>
    <x:row r="645" spans="2:41" x14ac:dyDescent="0.35">
      <x:c r="B645" s="21">
        <x:v>37666</x:v>
      </x:c>
      <x:c r="C645" s="31">
        <x:f t="shared" si="145"/>
        <x:v>14</x:v>
      </x:c>
      <x:c r="D645" s="31">
        <x:f t="shared" si="146"/>
        <x:v>2</x:v>
      </x:c>
      <x:c r="E645" s="31">
        <x:f t="shared" si="147"/>
        <x:v>2003</x:v>
      </x:c>
      <x:c r="F645" s="31">
        <x:f t="shared" si="148"/>
        <x:v>6</x:v>
      </x:c>
      <x:c r="G645" s="21">
        <x:f t="shared" si="152"/>
        <x:v>45336</x:v>
      </x:c>
      <x:c r="H645" s="32">
        <x:f t="shared" si="153"/>
        <x:v>7626</x:v>
      </x:c>
      <x:c r="L645" s="25"/>
      <x:c r="S645" s="24" t="str">
        <x:v>Lu Chen #13452472 3W</x:v>
      </x:c>
      <x:c r="T645" s="24" t="str" cm="1">
        <x:f t="array" ref="T645:U645">_xlfn.TEXTSPLIT(S645," #")</x:f>
        <x:v>Lu Chen</x:v>
      </x:c>
      <x:c r="U645" s="24" t="str">
        <x:v>13452472 3W</x:v>
      </x:c>
      <x:c r="V645" s="24" t="str">
        <x:f t="shared" si="154"/>
        <x:v>3W</x:v>
      </x:c>
      <x:c r="W645" s="24">
        <x:f t="shared" si="155"/>
        <x:v>13452472</x:v>
      </x:c>
      <x:c r="X645" s="24">
        <x:f t="shared" si="159"/>
        <x:v>0</x:v>
      </x:c>
      <x:c r="AC645" s="24" t="str">
        <x:f t="shared" si="149"/>
        <x:v>Lu</x:v>
      </x:c>
      <x:c r="AD645" s="24" t="str">
        <x:f t="shared" si="156"/>
        <x:v>L</x:v>
      </x:c>
      <x:c r="AE645" s="24" t="str">
        <x:f t="shared" si="150"/>
        <x:v>Chen</x:v>
      </x:c>
      <x:c r="AF645" s="24" cm="1">
        <x:f t="array" ref="AF645">SUM(--(" "=MID(AE645,_xlfn.SEQUENCE(1,LEN(AE645)),1)))+2</x:f>
        <x:v>2</x:v>
      </x:c>
      <x:c r="AG645" s="24" cm="1">
        <x:f t="array" ref="AG645">SUM(--($AG$9=MID(AC645,_xlfn.SEQUENCE(1,LEN(AC645)),1)))</x:f>
        <x:v>0</x:v>
      </x:c>
      <x:c r="AL645" s="24" t="b">
        <x:f t="shared" si="151"/>
        <x:v>0</x:v>
      </x:c>
      <x:c r="AM645" s="24" t="b">
        <x:f>_xlfn.XLOOKUP(G645,'Birthday Case Assumptions'!$I$6:$I$371,'Birthday Case Assumptions'!$J$6:$J$371)="Yes"</x:f>
        <x:v>1</x:v>
      </x:c>
      <x:c r="AN645" s="24" t="b">
        <x:f t="shared" si="157"/>
        <x:v>0</x:v>
      </x:c>
      <x:c r="AO645" s="24">
        <x:f t="shared" si="158"/>
        <x:v>0</x:v>
      </x:c>
    </x:row>
    <x:row r="646" spans="2:41" x14ac:dyDescent="0.35">
      <x:c r="B646" s="21">
        <x:v>37534</x:v>
      </x:c>
      <x:c r="C646" s="31">
        <x:f t="shared" si="145"/>
        <x:v>5</x:v>
      </x:c>
      <x:c r="D646" s="31">
        <x:f t="shared" si="146"/>
        <x:v>10</x:v>
      </x:c>
      <x:c r="E646" s="31">
        <x:f t="shared" si="147"/>
        <x:v>2002</x:v>
      </x:c>
      <x:c r="F646" s="31">
        <x:f t="shared" si="148"/>
        <x:v>7</x:v>
      </x:c>
      <x:c r="G646" s="21">
        <x:f t="shared" si="152"/>
        <x:v>45570</x:v>
      </x:c>
      <x:c r="H646" s="32">
        <x:f t="shared" si="153"/>
        <x:v>7758</x:v>
      </x:c>
      <x:c r="L646" s="25"/>
      <x:c r="S646" s="24" t="str">
        <x:v>Du Xiaomei #13452475 2R</x:v>
      </x:c>
      <x:c r="T646" s="24" t="str" cm="1">
        <x:f t="array" ref="T646:U646">_xlfn.TEXTSPLIT(S646," #")</x:f>
        <x:v>Du Xiaomei</x:v>
      </x:c>
      <x:c r="U646" s="24" t="str">
        <x:v>13452475 2R</x:v>
      </x:c>
      <x:c r="V646" s="24" t="str">
        <x:f t="shared" si="154"/>
        <x:v>2R</x:v>
      </x:c>
      <x:c r="W646" s="24">
        <x:f t="shared" si="155"/>
        <x:v>13452475</x:v>
      </x:c>
      <x:c r="X646" s="24">
        <x:f t="shared" si="159"/>
        <x:v>0</x:v>
      </x:c>
      <x:c r="AC646" s="24" t="str">
        <x:f t="shared" si="149"/>
        <x:v>Du</x:v>
      </x:c>
      <x:c r="AD646" s="24" t="str">
        <x:f t="shared" si="156"/>
        <x:v>D</x:v>
      </x:c>
      <x:c r="AE646" s="24" t="str">
        <x:f t="shared" si="150"/>
        <x:v>Xiaomei</x:v>
      </x:c>
      <x:c r="AF646" s="24" cm="1">
        <x:f t="array" ref="AF646">SUM(--(" "=MID(AE646,_xlfn.SEQUENCE(1,LEN(AE646)),1)))+2</x:f>
        <x:v>2</x:v>
      </x:c>
      <x:c r="AG646" s="24" cm="1">
        <x:f t="array" ref="AG646">SUM(--($AG$9=MID(AC646,_xlfn.SEQUENCE(1,LEN(AC646)),1)))</x:f>
        <x:v>0</x:v>
      </x:c>
      <x:c r="AL646" s="24" t="b">
        <x:f t="shared" si="151"/>
        <x:v>0</x:v>
      </x:c>
      <x:c r="AM646" s="24" t="b">
        <x:f>_xlfn.XLOOKUP(G646,'Birthday Case Assumptions'!$I$6:$I$371,'Birthday Case Assumptions'!$J$6:$J$371)="Yes"</x:f>
        <x:v>0</x:v>
      </x:c>
      <x:c r="AN646" s="24" t="b">
        <x:f t="shared" si="157"/>
        <x:v>0</x:v>
      </x:c>
      <x:c r="AO646" s="24">
        <x:f t="shared" si="158"/>
        <x:v>0</x:v>
      </x:c>
    </x:row>
    <x:row r="647" spans="2:41" x14ac:dyDescent="0.35">
      <x:c r="B647" s="21">
        <x:v>37055</x:v>
      </x:c>
      <x:c r="C647" s="31">
        <x:f t="shared" si="145"/>
        <x:v>13</x:v>
      </x:c>
      <x:c r="D647" s="31">
        <x:f t="shared" si="146"/>
        <x:v>6</x:v>
      </x:c>
      <x:c r="E647" s="31">
        <x:f t="shared" si="147"/>
        <x:v>2001</x:v>
      </x:c>
      <x:c r="F647" s="31">
        <x:f t="shared" si="148"/>
        <x:v>4</x:v>
      </x:c>
      <x:c r="G647" s="21">
        <x:f t="shared" si="152"/>
        <x:v>45456</x:v>
      </x:c>
      <x:c r="H647" s="32">
        <x:f t="shared" si="153"/>
        <x:v>8237</x:v>
      </x:c>
      <x:c r="L647" s="25"/>
      <x:c r="S647" s="24" t="str">
        <x:v>Danielle Richardson #13452476 1M</x:v>
      </x:c>
      <x:c r="T647" s="24" t="str" cm="1">
        <x:f t="array" ref="T647:U647">_xlfn.TEXTSPLIT(S647," #")</x:f>
        <x:v>Danielle Richardson</x:v>
      </x:c>
      <x:c r="U647" s="24" t="str">
        <x:v>13452476 1M</x:v>
      </x:c>
      <x:c r="V647" s="24" t="str">
        <x:f t="shared" si="154"/>
        <x:v>1M</x:v>
      </x:c>
      <x:c r="W647" s="24">
        <x:f t="shared" si="155"/>
        <x:v>13452476</x:v>
      </x:c>
      <x:c r="X647" s="24">
        <x:f t="shared" si="159"/>
        <x:v>1</x:v>
      </x:c>
      <x:c r="AC647" s="24" t="str">
        <x:f t="shared" si="149"/>
        <x:v>Danielle</x:v>
      </x:c>
      <x:c r="AD647" s="24" t="str">
        <x:f t="shared" si="156"/>
        <x:v>D</x:v>
      </x:c>
      <x:c r="AE647" s="24" t="str">
        <x:f t="shared" si="150"/>
        <x:v>Richardson</x:v>
      </x:c>
      <x:c r="AF647" s="24" cm="1">
        <x:f t="array" ref="AF647">SUM(--(" "=MID(AE647,_xlfn.SEQUENCE(1,LEN(AE647)),1)))+2</x:f>
        <x:v>2</x:v>
      </x:c>
      <x:c r="AG647" s="24" cm="1">
        <x:f t="array" ref="AG647">SUM(--($AG$9=MID(AC647,_xlfn.SEQUENCE(1,LEN(AC647)),1)))</x:f>
        <x:v>1</x:v>
      </x:c>
      <x:c r="AL647" s="24" t="b">
        <x:f t="shared" si="151"/>
        <x:v>0</x:v>
      </x:c>
      <x:c r="AM647" s="24" t="b">
        <x:f>_xlfn.XLOOKUP(G647,'Birthday Case Assumptions'!$I$6:$I$371,'Birthday Case Assumptions'!$J$6:$J$371)="Yes"</x:f>
        <x:v>0</x:v>
      </x:c>
      <x:c r="AN647" s="24" t="b">
        <x:f t="shared" si="157"/>
        <x:v>1</x:v>
      </x:c>
      <x:c r="AO647" s="24">
        <x:f t="shared" si="158"/>
        <x:v>0</x:v>
      </x:c>
    </x:row>
    <x:row r="648" spans="2:41" x14ac:dyDescent="0.35">
      <x:c r="B648" s="21">
        <x:v>37887</x:v>
      </x:c>
      <x:c r="C648" s="31">
        <x:f t="shared" si="145"/>
        <x:v>23</x:v>
      </x:c>
      <x:c r="D648" s="31">
        <x:f t="shared" si="146"/>
        <x:v>9</x:v>
      </x:c>
      <x:c r="E648" s="31">
        <x:f t="shared" si="147"/>
        <x:v>2003</x:v>
      </x:c>
      <x:c r="F648" s="31">
        <x:f t="shared" si="148"/>
        <x:v>3</x:v>
      </x:c>
      <x:c r="G648" s="21">
        <x:f t="shared" si="152"/>
        <x:v>45558</x:v>
      </x:c>
      <x:c r="H648" s="32">
        <x:f t="shared" si="153"/>
        <x:v>7405</x:v>
      </x:c>
      <x:c r="L648" s="25"/>
      <x:c r="S648" s="24" t="str">
        <x:v>Heba Syed #13452477 3M</x:v>
      </x:c>
      <x:c r="T648" s="24" t="str" cm="1">
        <x:f t="array" ref="T648:U648">_xlfn.TEXTSPLIT(S648," #")</x:f>
        <x:v>Heba Syed</x:v>
      </x:c>
      <x:c r="U648" s="24" t="str">
        <x:v>13452477 3M</x:v>
      </x:c>
      <x:c r="V648" s="24" t="str">
        <x:f t="shared" si="154"/>
        <x:v>3M</x:v>
      </x:c>
      <x:c r="W648" s="24">
        <x:f t="shared" si="155"/>
        <x:v>13452477</x:v>
      </x:c>
      <x:c r="X648" s="24">
        <x:f t="shared" si="159"/>
        <x:v>2</x:v>
      </x:c>
      <x:c r="AC648" s="24" t="str">
        <x:f t="shared" si="149"/>
        <x:v>Heba</x:v>
      </x:c>
      <x:c r="AD648" s="24" t="str">
        <x:f t="shared" si="156"/>
        <x:v>H</x:v>
      </x:c>
      <x:c r="AE648" s="24" t="str">
        <x:f t="shared" si="150"/>
        <x:v>Syed</x:v>
      </x:c>
      <x:c r="AF648" s="24" cm="1">
        <x:f t="array" ref="AF648">SUM(--(" "=MID(AE648,_xlfn.SEQUENCE(1,LEN(AE648)),1)))+2</x:f>
        <x:v>2</x:v>
      </x:c>
      <x:c r="AG648" s="24" cm="1">
        <x:f t="array" ref="AG648">SUM(--($AG$9=MID(AC648,_xlfn.SEQUENCE(1,LEN(AC648)),1)))</x:f>
        <x:v>1</x:v>
      </x:c>
      <x:c r="AL648" s="24" t="b">
        <x:f t="shared" si="151"/>
        <x:v>1</x:v>
      </x:c>
      <x:c r="AM648" s="24" t="b">
        <x:f>_xlfn.XLOOKUP(G648,'Birthday Case Assumptions'!$I$6:$I$371,'Birthday Case Assumptions'!$J$6:$J$371)="Yes"</x:f>
        <x:v>1</x:v>
      </x:c>
      <x:c r="AN648" s="24" t="b">
        <x:f t="shared" si="157"/>
        <x:v>0</x:v>
      </x:c>
      <x:c r="AO648" s="24">
        <x:f t="shared" si="158"/>
        <x:v>0</x:v>
      </x:c>
    </x:row>
    <x:row r="649" spans="2:41" x14ac:dyDescent="0.35">
      <x:c r="B649" s="21">
        <x:v>37964</x:v>
      </x:c>
      <x:c r="C649" s="31">
        <x:f t="shared" si="145"/>
        <x:v>9</x:v>
      </x:c>
      <x:c r="D649" s="31">
        <x:f t="shared" si="146"/>
        <x:v>12</x:v>
      </x:c>
      <x:c r="E649" s="31">
        <x:f t="shared" si="147"/>
        <x:v>2003</x:v>
      </x:c>
      <x:c r="F649" s="31">
        <x:f t="shared" si="148"/>
        <x:v>3</x:v>
      </x:c>
      <x:c r="G649" s="21">
        <x:f t="shared" si="152"/>
        <x:v>45635</x:v>
      </x:c>
      <x:c r="H649" s="32">
        <x:f t="shared" si="153"/>
        <x:v>7328</x:v>
      </x:c>
      <x:c r="L649" s="25"/>
      <x:c r="S649" s="24" t="str">
        <x:v>Hala Alghamdi #13452480 2T</x:v>
      </x:c>
      <x:c r="T649" s="24" t="str" cm="1">
        <x:f t="array" ref="T649:U649">_xlfn.TEXTSPLIT(S649," #")</x:f>
        <x:v>Hala Alghamdi</x:v>
      </x:c>
      <x:c r="U649" s="24" t="str">
        <x:v>13452480 2T</x:v>
      </x:c>
      <x:c r="V649" s="24" t="str">
        <x:f t="shared" si="154"/>
        <x:v>2T</x:v>
      </x:c>
      <x:c r="W649" s="24">
        <x:f t="shared" si="155"/>
        <x:v>13452480</x:v>
      </x:c>
      <x:c r="X649" s="24">
        <x:f t="shared" si="159"/>
        <x:v>0</x:v>
      </x:c>
      <x:c r="AC649" s="24" t="str">
        <x:f t="shared" si="149"/>
        <x:v>Hala</x:v>
      </x:c>
      <x:c r="AD649" s="24" t="str">
        <x:f t="shared" si="156"/>
        <x:v>H</x:v>
      </x:c>
      <x:c r="AE649" s="24" t="str">
        <x:f t="shared" si="150"/>
        <x:v>Alghamdi</x:v>
      </x:c>
      <x:c r="AF649" s="24" cm="1">
        <x:f t="array" ref="AF649">SUM(--(" "=MID(AE649,_xlfn.SEQUENCE(1,LEN(AE649)),1)))+2</x:f>
        <x:v>2</x:v>
      </x:c>
      <x:c r="AG649" s="24" cm="1">
        <x:f t="array" ref="AG649">SUM(--($AG$9=MID(AC649,_xlfn.SEQUENCE(1,LEN(AC649)),1)))</x:f>
        <x:v>2</x:v>
      </x:c>
      <x:c r="AL649" s="24" t="b">
        <x:f t="shared" si="151"/>
        <x:v>1</x:v>
      </x:c>
      <x:c r="AM649" s="24" t="b">
        <x:f>_xlfn.XLOOKUP(G649,'Birthday Case Assumptions'!$I$6:$I$371,'Birthday Case Assumptions'!$J$6:$J$371)="Yes"</x:f>
        <x:v>1</x:v>
      </x:c>
      <x:c r="AN649" s="24" t="b">
        <x:f t="shared" si="157"/>
        <x:v>0</x:v>
      </x:c>
      <x:c r="AO649" s="24">
        <x:f t="shared" si="158"/>
        <x:v>0</x:v>
      </x:c>
    </x:row>
    <x:row r="650" spans="2:41" x14ac:dyDescent="0.35">
      <x:c r="B650" s="21">
        <x:v>38287</x:v>
      </x:c>
      <x:c r="C650" s="31">
        <x:f t="shared" si="145"/>
        <x:v>27</x:v>
      </x:c>
      <x:c r="D650" s="31">
        <x:f t="shared" si="146"/>
        <x:v>10</x:v>
      </x:c>
      <x:c r="E650" s="31">
        <x:f t="shared" si="147"/>
        <x:v>2004</x:v>
      </x:c>
      <x:c r="F650" s="31">
        <x:f t="shared" si="148"/>
        <x:v>4</x:v>
      </x:c>
      <x:c r="G650" s="21">
        <x:f t="shared" si="152"/>
        <x:v>45592</x:v>
      </x:c>
      <x:c r="H650" s="32">
        <x:f t="shared" si="153"/>
        <x:v>7005</x:v>
      </x:c>
      <x:c r="L650" s="25"/>
      <x:c r="S650" s="24" t="str">
        <x:v>Areej Baig #13452481 2M</x:v>
      </x:c>
      <x:c r="T650" s="24" t="str" cm="1">
        <x:f t="array" ref="T650:U650">_xlfn.TEXTSPLIT(S650," #")</x:f>
        <x:v>Areej Baig</x:v>
      </x:c>
      <x:c r="U650" s="24" t="str">
        <x:v>13452481 2M</x:v>
      </x:c>
      <x:c r="V650" s="24" t="str">
        <x:f t="shared" si="154"/>
        <x:v>2M</x:v>
      </x:c>
      <x:c r="W650" s="24">
        <x:f t="shared" si="155"/>
        <x:v>13452481</x:v>
      </x:c>
      <x:c r="X650" s="24">
        <x:f t="shared" si="159"/>
        <x:v>1</x:v>
      </x:c>
      <x:c r="AC650" s="24" t="str">
        <x:f t="shared" si="149"/>
        <x:v>Areej</x:v>
      </x:c>
      <x:c r="AD650" s="24" t="str">
        <x:f t="shared" si="156"/>
        <x:v>A</x:v>
      </x:c>
      <x:c r="AE650" s="24" t="str">
        <x:f t="shared" si="150"/>
        <x:v>Baig</x:v>
      </x:c>
      <x:c r="AF650" s="24" cm="1">
        <x:f t="array" ref="AF650">SUM(--(" "=MID(AE650,_xlfn.SEQUENCE(1,LEN(AE650)),1)))+2</x:f>
        <x:v>2</x:v>
      </x:c>
      <x:c r="AG650" s="24" cm="1">
        <x:f t="array" ref="AG650">SUM(--($AG$9=MID(AC650,_xlfn.SEQUENCE(1,LEN(AC650)),1)))</x:f>
        <x:v>1</x:v>
      </x:c>
      <x:c r="AL650" s="24" t="b">
        <x:f t="shared" si="151"/>
        <x:v>0</x:v>
      </x:c>
      <x:c r="AM650" s="24" t="b">
        <x:f>_xlfn.XLOOKUP(G650,'Birthday Case Assumptions'!$I$6:$I$371,'Birthday Case Assumptions'!$J$6:$J$371)="Yes"</x:f>
        <x:v>0</x:v>
      </x:c>
      <x:c r="AN650" s="24" t="b">
        <x:f t="shared" si="157"/>
        <x:v>0</x:v>
      </x:c>
      <x:c r="AO650" s="24">
        <x:f t="shared" si="158"/>
        <x:v>0</x:v>
      </x:c>
    </x:row>
    <x:row r="651" spans="2:41" x14ac:dyDescent="0.35">
      <x:c r="B651" s="21">
        <x:v>38053</x:v>
      </x:c>
      <x:c r="C651" s="31">
        <x:f t="shared" ref="C651:C714" si="160">DAY(B651)</x:f>
        <x:v>7</x:v>
      </x:c>
      <x:c r="D651" s="31">
        <x:f t="shared" ref="D651:D714" si="161">MONTH(B651)</x:f>
        <x:v>3</x:v>
      </x:c>
      <x:c r="E651" s="31">
        <x:f t="shared" ref="E651:E714" si="162">YEAR(B651)</x:f>
        <x:v>2004</x:v>
      </x:c>
      <x:c r="F651" s="31">
        <x:f t="shared" ref="F651:F714" si="163">WEEKDAY(B651)</x:f>
        <x:v>1</x:v>
      </x:c>
      <x:c r="G651" s="21">
        <x:f t="shared" si="152"/>
        <x:v>45358</x:v>
      </x:c>
      <x:c r="H651" s="32">
        <x:f t="shared" si="153"/>
        <x:v>7239</x:v>
      </x:c>
      <x:c r="L651" s="25"/>
      <x:c r="S651" s="24" t="str">
        <x:v>Zuhair Hamdan #13452483 2T</x:v>
      </x:c>
      <x:c r="T651" s="24" t="str" cm="1">
        <x:f t="array" ref="T651:U651">_xlfn.TEXTSPLIT(S651," #")</x:f>
        <x:v>Zuhair Hamdan</x:v>
      </x:c>
      <x:c r="U651" s="24" t="str">
        <x:v>13452483 2T</x:v>
      </x:c>
      <x:c r="V651" s="24" t="str">
        <x:f t="shared" si="154"/>
        <x:v>2T</x:v>
      </x:c>
      <x:c r="W651" s="24">
        <x:f t="shared" si="155"/>
        <x:v>13452483</x:v>
      </x:c>
      <x:c r="X651" s="24">
        <x:f t="shared" si="159"/>
        <x:v>0</x:v>
      </x:c>
      <x:c r="AC651" s="24" t="str">
        <x:f t="shared" ref="AC651:AC714" si="164">_xlfn.TEXTBEFORE(T651, " ")</x:f>
        <x:v>Zuhair</x:v>
      </x:c>
      <x:c r="AD651" s="24" t="str">
        <x:f t="shared" si="156"/>
        <x:v>Z</x:v>
      </x:c>
      <x:c r="AE651" s="24" t="str">
        <x:f t="shared" ref="AE651:AE714" si="165">TRIM(SUBSTITUTE(T651,AC651,""))</x:f>
        <x:v>Hamdan</x:v>
      </x:c>
      <x:c r="AF651" s="24" cm="1">
        <x:f t="array" ref="AF651">SUM(--(" "=MID(AE651,_xlfn.SEQUENCE(1,LEN(AE651)),1)))+2</x:f>
        <x:v>2</x:v>
      </x:c>
      <x:c r="AG651" s="24" cm="1">
        <x:f t="array" ref="AG651">SUM(--($AG$9=MID(AC651,_xlfn.SEQUENCE(1,LEN(AC651)),1)))</x:f>
        <x:v>1</x:v>
      </x:c>
      <x:c r="AL651" s="24" t="b">
        <x:f t="shared" ref="AL651:AL714" si="166">WEEKDAY(G651)=_xlfn.XLOOKUP(RIGHT($AL$9,1),$AL$3:$AL$6,$AM$3:$AM$6)</x:f>
        <x:v>0</x:v>
      </x:c>
      <x:c r="AM651" s="24" t="b">
        <x:f>_xlfn.XLOOKUP(G651,'Birthday Case Assumptions'!$I$6:$I$371,'Birthday Case Assumptions'!$J$6:$J$371)="Yes"</x:f>
        <x:v>1</x:v>
      </x:c>
      <x:c r="AN651" s="24" t="b">
        <x:f t="shared" si="157"/>
        <x:v>0</x:v>
      </x:c>
      <x:c r="AO651" s="24">
        <x:f t="shared" si="158"/>
        <x:v>0</x:v>
      </x:c>
    </x:row>
    <x:row r="652" spans="2:41" x14ac:dyDescent="0.35">
      <x:c r="B652" s="21">
        <x:v>38056</x:v>
      </x:c>
      <x:c r="C652" s="31">
        <x:f t="shared" si="160"/>
        <x:v>10</x:v>
      </x:c>
      <x:c r="D652" s="31">
        <x:f t="shared" si="161"/>
        <x:v>3</x:v>
      </x:c>
      <x:c r="E652" s="31">
        <x:f t="shared" si="162"/>
        <x:v>2004</x:v>
      </x:c>
      <x:c r="F652" s="31">
        <x:f t="shared" si="163"/>
        <x:v>4</x:v>
      </x:c>
      <x:c r="G652" s="21">
        <x:f t="shared" ref="G652:G715" si="167">DATE(2024,D652,C652)</x:f>
        <x:v>45361</x:v>
      </x:c>
      <x:c r="H652" s="32">
        <x:f t="shared" ref="H652:H715" si="168">DATE(2024,1,1)-B652</x:f>
        <x:v>7236</x:v>
      </x:c>
      <x:c r="L652" s="25"/>
      <x:c r="S652" s="24" t="str">
        <x:v>Hazem Mostafa #13452485 2W</x:v>
      </x:c>
      <x:c r="T652" s="24" t="str" cm="1">
        <x:f t="array" ref="T652:U652">_xlfn.TEXTSPLIT(S652," #")</x:f>
        <x:v>Hazem Mostafa</x:v>
      </x:c>
      <x:c r="U652" s="24" t="str">
        <x:v>13452485 2W</x:v>
      </x:c>
      <x:c r="V652" s="24" t="str">
        <x:f t="shared" ref="V652:V715" si="169">RIGHT(U652,2)</x:f>
        <x:v>2W</x:v>
      </x:c>
      <x:c r="W652" s="24">
        <x:f t="shared" ref="W652:W715" si="170">VALUE(_xlfn.TEXTBEFORE(U652, " "))</x:f>
        <x:v>13452485</x:v>
      </x:c>
      <x:c r="X652" s="24">
        <x:f t="shared" si="159"/>
        <x:v>0</x:v>
      </x:c>
      <x:c r="AC652" s="24" t="str">
        <x:f t="shared" si="164"/>
        <x:v>Hazem</x:v>
      </x:c>
      <x:c r="AD652" s="24" t="str">
        <x:f t="shared" ref="AD652:AD715" si="171">LEFT(AC652,1)</x:f>
        <x:v>H</x:v>
      </x:c>
      <x:c r="AE652" s="24" t="str">
        <x:f t="shared" si="165"/>
        <x:v>Mostafa</x:v>
      </x:c>
      <x:c r="AF652" s="24" cm="1">
        <x:f t="array" ref="AF652">SUM(--(" "=MID(AE652,_xlfn.SEQUENCE(1,LEN(AE652)),1)))+2</x:f>
        <x:v>2</x:v>
      </x:c>
      <x:c r="AG652" s="24" cm="1">
        <x:f t="array" ref="AG652">SUM(--($AG$9=MID(AC652,_xlfn.SEQUENCE(1,LEN(AC652)),1)))</x:f>
        <x:v>1</x:v>
      </x:c>
      <x:c r="AL652" s="24" t="b">
        <x:f t="shared" si="166"/>
        <x:v>0</x:v>
      </x:c>
      <x:c r="AM652" s="24" t="b">
        <x:f>_xlfn.XLOOKUP(G652,'Birthday Case Assumptions'!$I$6:$I$371,'Birthday Case Assumptions'!$J$6:$J$371)="Yes"</x:f>
        <x:v>0</x:v>
      </x:c>
      <x:c r="AN652" s="24" t="b">
        <x:f t="shared" ref="AN652:AN715" si="172">V652=$AL$9</x:f>
        <x:v>0</x:v>
      </x:c>
      <x:c r="AO652" s="24">
        <x:f t="shared" ref="AO652:AO715" si="173">--(AN652*AM652*AL652)</x:f>
        <x:v>0</x:v>
      </x:c>
    </x:row>
    <x:row r="653" spans="2:41" x14ac:dyDescent="0.35">
      <x:c r="B653" s="21">
        <x:v>38097</x:v>
      </x:c>
      <x:c r="C653" s="31">
        <x:f t="shared" si="160"/>
        <x:v>20</x:v>
      </x:c>
      <x:c r="D653" s="31">
        <x:f t="shared" si="161"/>
        <x:v>4</x:v>
      </x:c>
      <x:c r="E653" s="31">
        <x:f t="shared" si="162"/>
        <x:v>2004</x:v>
      </x:c>
      <x:c r="F653" s="31">
        <x:f t="shared" si="163"/>
        <x:v>3</x:v>
      </x:c>
      <x:c r="G653" s="21">
        <x:f t="shared" si="167"/>
        <x:v>45402</x:v>
      </x:c>
      <x:c r="H653" s="32">
        <x:f t="shared" si="168"/>
        <x:v>7195</x:v>
      </x:c>
      <x:c r="L653" s="25"/>
      <x:c r="S653" s="24" t="str">
        <x:v>Ihab Mahmood #13452486 1R</x:v>
      </x:c>
      <x:c r="T653" s="24" t="str" cm="1">
        <x:f t="array" ref="T653:U653">_xlfn.TEXTSPLIT(S653," #")</x:f>
        <x:v>Ihab Mahmood</x:v>
      </x:c>
      <x:c r="U653" s="24" t="str">
        <x:v>13452486 1R</x:v>
      </x:c>
      <x:c r="V653" s="24" t="str">
        <x:f t="shared" si="169"/>
        <x:v>1R</x:v>
      </x:c>
      <x:c r="W653" s="24">
        <x:f t="shared" si="170"/>
        <x:v>13452486</x:v>
      </x:c>
      <x:c r="X653" s="24">
        <x:f t="shared" ref="X653:X716" si="174">IF(W653=W652+1,X652+1,0)</x:f>
        <x:v>1</x:v>
      </x:c>
      <x:c r="AC653" s="24" t="str">
        <x:f t="shared" si="164"/>
        <x:v>Ihab</x:v>
      </x:c>
      <x:c r="AD653" s="24" t="str">
        <x:f t="shared" si="171"/>
        <x:v>I</x:v>
      </x:c>
      <x:c r="AE653" s="24" t="str">
        <x:f t="shared" si="165"/>
        <x:v>Mahmood</x:v>
      </x:c>
      <x:c r="AF653" s="24" cm="1">
        <x:f t="array" ref="AF653">SUM(--(" "=MID(AE653,_xlfn.SEQUENCE(1,LEN(AE653)),1)))+2</x:f>
        <x:v>2</x:v>
      </x:c>
      <x:c r="AG653" s="24" cm="1">
        <x:f t="array" ref="AG653">SUM(--($AG$9=MID(AC653,_xlfn.SEQUENCE(1,LEN(AC653)),1)))</x:f>
        <x:v>1</x:v>
      </x:c>
      <x:c r="AL653" s="24" t="b">
        <x:f t="shared" si="166"/>
        <x:v>0</x:v>
      </x:c>
      <x:c r="AM653" s="24" t="b">
        <x:f>_xlfn.XLOOKUP(G653,'Birthday Case Assumptions'!$I$6:$I$371,'Birthday Case Assumptions'!$J$6:$J$371)="Yes"</x:f>
        <x:v>0</x:v>
      </x:c>
      <x:c r="AN653" s="24" t="b">
        <x:f t="shared" si="172"/>
        <x:v>0</x:v>
      </x:c>
      <x:c r="AO653" s="24">
        <x:f t="shared" si="173"/>
        <x:v>0</x:v>
      </x:c>
    </x:row>
    <x:row r="654" spans="2:41" x14ac:dyDescent="0.35">
      <x:c r="B654" s="21">
        <x:v>38308</x:v>
      </x:c>
      <x:c r="C654" s="31">
        <x:f t="shared" si="160"/>
        <x:v>17</x:v>
      </x:c>
      <x:c r="D654" s="31">
        <x:f t="shared" si="161"/>
        <x:v>11</x:v>
      </x:c>
      <x:c r="E654" s="31">
        <x:f t="shared" si="162"/>
        <x:v>2004</x:v>
      </x:c>
      <x:c r="F654" s="31">
        <x:f t="shared" si="163"/>
        <x:v>4</x:v>
      </x:c>
      <x:c r="G654" s="21">
        <x:f t="shared" si="167"/>
        <x:v>45613</x:v>
      </x:c>
      <x:c r="H654" s="32">
        <x:f t="shared" si="168"/>
        <x:v>6984</x:v>
      </x:c>
      <x:c r="L654" s="25"/>
      <x:c r="S654" s="24" t="str">
        <x:v>Qin Cheng #13452489 3W</x:v>
      </x:c>
      <x:c r="T654" s="24" t="str" cm="1">
        <x:f t="array" ref="T654:U654">_xlfn.TEXTSPLIT(S654," #")</x:f>
        <x:v>Qin Cheng</x:v>
      </x:c>
      <x:c r="U654" s="24" t="str">
        <x:v>13452489 3W</x:v>
      </x:c>
      <x:c r="V654" s="24" t="str">
        <x:f t="shared" si="169"/>
        <x:v>3W</x:v>
      </x:c>
      <x:c r="W654" s="24">
        <x:f t="shared" si="170"/>
        <x:v>13452489</x:v>
      </x:c>
      <x:c r="X654" s="24">
        <x:f t="shared" si="174"/>
        <x:v>0</x:v>
      </x:c>
      <x:c r="AC654" s="24" t="str">
        <x:f t="shared" si="164"/>
        <x:v>Qin</x:v>
      </x:c>
      <x:c r="AD654" s="24" t="str">
        <x:f t="shared" si="171"/>
        <x:v>Q</x:v>
      </x:c>
      <x:c r="AE654" s="24" t="str">
        <x:f t="shared" si="165"/>
        <x:v>Cheng</x:v>
      </x:c>
      <x:c r="AF654" s="24" cm="1">
        <x:f t="array" ref="AF654">SUM(--(" "=MID(AE654,_xlfn.SEQUENCE(1,LEN(AE654)),1)))+2</x:f>
        <x:v>2</x:v>
      </x:c>
      <x:c r="AG654" s="24" cm="1">
        <x:f t="array" ref="AG654">SUM(--($AG$9=MID(AC654,_xlfn.SEQUENCE(1,LEN(AC654)),1)))</x:f>
        <x:v>0</x:v>
      </x:c>
      <x:c r="AL654" s="24" t="b">
        <x:f t="shared" si="166"/>
        <x:v>0</x:v>
      </x:c>
      <x:c r="AM654" s="24" t="b">
        <x:f>_xlfn.XLOOKUP(G654,'Birthday Case Assumptions'!$I$6:$I$371,'Birthday Case Assumptions'!$J$6:$J$371)="Yes"</x:f>
        <x:v>0</x:v>
      </x:c>
      <x:c r="AN654" s="24" t="b">
        <x:f t="shared" si="172"/>
        <x:v>0</x:v>
      </x:c>
      <x:c r="AO654" s="24">
        <x:f t="shared" si="173"/>
        <x:v>0</x:v>
      </x:c>
    </x:row>
    <x:row r="655" spans="2:41" x14ac:dyDescent="0.35">
      <x:c r="B655" s="21">
        <x:v>37796</x:v>
      </x:c>
      <x:c r="C655" s="31">
        <x:f t="shared" si="160"/>
        <x:v>24</x:v>
      </x:c>
      <x:c r="D655" s="31">
        <x:f t="shared" si="161"/>
        <x:v>6</x:v>
      </x:c>
      <x:c r="E655" s="31">
        <x:f t="shared" si="162"/>
        <x:v>2003</x:v>
      </x:c>
      <x:c r="F655" s="31">
        <x:f t="shared" si="163"/>
        <x:v>3</x:v>
      </x:c>
      <x:c r="G655" s="21">
        <x:f t="shared" si="167"/>
        <x:v>45467</x:v>
      </x:c>
      <x:c r="H655" s="32">
        <x:f t="shared" si="168"/>
        <x:v>7496</x:v>
      </x:c>
      <x:c r="L655" s="25"/>
      <x:c r="S655" s="24" t="str">
        <x:v>Kang Xing #13452492 1M</x:v>
      </x:c>
      <x:c r="T655" s="24" t="str" cm="1">
        <x:f t="array" ref="T655:U655">_xlfn.TEXTSPLIT(S655," #")</x:f>
        <x:v>Kang Xing</x:v>
      </x:c>
      <x:c r="U655" s="24" t="str">
        <x:v>13452492 1M</x:v>
      </x:c>
      <x:c r="V655" s="24" t="str">
        <x:f t="shared" si="169"/>
        <x:v>1M</x:v>
      </x:c>
      <x:c r="W655" s="24">
        <x:f t="shared" si="170"/>
        <x:v>13452492</x:v>
      </x:c>
      <x:c r="X655" s="24">
        <x:f t="shared" si="174"/>
        <x:v>0</x:v>
      </x:c>
      <x:c r="AC655" s="24" t="str">
        <x:f t="shared" si="164"/>
        <x:v>Kang</x:v>
      </x:c>
      <x:c r="AD655" s="24" t="str">
        <x:f t="shared" si="171"/>
        <x:v>K</x:v>
      </x:c>
      <x:c r="AE655" s="24" t="str">
        <x:f t="shared" si="165"/>
        <x:v>Xing</x:v>
      </x:c>
      <x:c r="AF655" s="24" cm="1">
        <x:f t="array" ref="AF655">SUM(--(" "=MID(AE655,_xlfn.SEQUENCE(1,LEN(AE655)),1)))+2</x:f>
        <x:v>2</x:v>
      </x:c>
      <x:c r="AG655" s="24" cm="1">
        <x:f t="array" ref="AG655">SUM(--($AG$9=MID(AC655,_xlfn.SEQUENCE(1,LEN(AC655)),1)))</x:f>
        <x:v>1</x:v>
      </x:c>
      <x:c r="AL655" s="24" t="b">
        <x:f t="shared" si="166"/>
        <x:v>1</x:v>
      </x:c>
      <x:c r="AM655" s="24" t="b">
        <x:f>_xlfn.XLOOKUP(G655,'Birthday Case Assumptions'!$I$6:$I$371,'Birthday Case Assumptions'!$J$6:$J$371)="Yes"</x:f>
        <x:v>0</x:v>
      </x:c>
      <x:c r="AN655" s="24" t="b">
        <x:f t="shared" si="172"/>
        <x:v>1</x:v>
      </x:c>
      <x:c r="AO655" s="24">
        <x:f t="shared" si="173"/>
        <x:v>0</x:v>
      </x:c>
    </x:row>
    <x:row r="656" spans="2:41" x14ac:dyDescent="0.35">
      <x:c r="B656" s="21">
        <x:v>37426</x:v>
      </x:c>
      <x:c r="C656" s="31">
        <x:f t="shared" si="160"/>
        <x:v>19</x:v>
      </x:c>
      <x:c r="D656" s="31">
        <x:f t="shared" si="161"/>
        <x:v>6</x:v>
      </x:c>
      <x:c r="E656" s="31">
        <x:f t="shared" si="162"/>
        <x:v>2002</x:v>
      </x:c>
      <x:c r="F656" s="31">
        <x:f t="shared" si="163"/>
        <x:v>4</x:v>
      </x:c>
      <x:c r="G656" s="21">
        <x:f t="shared" si="167"/>
        <x:v>45462</x:v>
      </x:c>
      <x:c r="H656" s="32">
        <x:f t="shared" si="168"/>
        <x:v>7866</x:v>
      </x:c>
      <x:c r="L656" s="25"/>
      <x:c r="S656" s="24" t="str">
        <x:v>Emma Baker #13452495 1T</x:v>
      </x:c>
      <x:c r="T656" s="24" t="str" cm="1">
        <x:f t="array" ref="T656:U656">_xlfn.TEXTSPLIT(S656," #")</x:f>
        <x:v>Emma Baker</x:v>
      </x:c>
      <x:c r="U656" s="24" t="str">
        <x:v>13452495 1T</x:v>
      </x:c>
      <x:c r="V656" s="24" t="str">
        <x:f t="shared" si="169"/>
        <x:v>1T</x:v>
      </x:c>
      <x:c r="W656" s="24">
        <x:f t="shared" si="170"/>
        <x:v>13452495</x:v>
      </x:c>
      <x:c r="X656" s="24">
        <x:f t="shared" si="174"/>
        <x:v>0</x:v>
      </x:c>
      <x:c r="AC656" s="24" t="str">
        <x:f t="shared" si="164"/>
        <x:v>Emma</x:v>
      </x:c>
      <x:c r="AD656" s="24" t="str">
        <x:f t="shared" si="171"/>
        <x:v>E</x:v>
      </x:c>
      <x:c r="AE656" s="24" t="str">
        <x:f t="shared" si="165"/>
        <x:v>Baker</x:v>
      </x:c>
      <x:c r="AF656" s="24" cm="1">
        <x:f t="array" ref="AF656">SUM(--(" "=MID(AE656,_xlfn.SEQUENCE(1,LEN(AE656)),1)))+2</x:f>
        <x:v>2</x:v>
      </x:c>
      <x:c r="AG656" s="24" cm="1">
        <x:f t="array" ref="AG656">SUM(--($AG$9=MID(AC656,_xlfn.SEQUENCE(1,LEN(AC656)),1)))</x:f>
        <x:v>1</x:v>
      </x:c>
      <x:c r="AL656" s="24" t="b">
        <x:f t="shared" si="166"/>
        <x:v>0</x:v>
      </x:c>
      <x:c r="AM656" s="24" t="b">
        <x:f>_xlfn.XLOOKUP(G656,'Birthday Case Assumptions'!$I$6:$I$371,'Birthday Case Assumptions'!$J$6:$J$371)="Yes"</x:f>
        <x:v>0</x:v>
      </x:c>
      <x:c r="AN656" s="24" t="b">
        <x:f t="shared" si="172"/>
        <x:v>0</x:v>
      </x:c>
      <x:c r="AO656" s="24">
        <x:f t="shared" si="173"/>
        <x:v>0</x:v>
      </x:c>
    </x:row>
    <x:row r="657" spans="2:41" x14ac:dyDescent="0.35">
      <x:c r="B657" s="21">
        <x:v>37955</x:v>
      </x:c>
      <x:c r="C657" s="31">
        <x:f t="shared" si="160"/>
        <x:v>30</x:v>
      </x:c>
      <x:c r="D657" s="31">
        <x:f t="shared" si="161"/>
        <x:v>11</x:v>
      </x:c>
      <x:c r="E657" s="31">
        <x:f t="shared" si="162"/>
        <x:v>2003</x:v>
      </x:c>
      <x:c r="F657" s="31">
        <x:f t="shared" si="163"/>
        <x:v>1</x:v>
      </x:c>
      <x:c r="G657" s="21">
        <x:f t="shared" si="167"/>
        <x:v>45626</x:v>
      </x:c>
      <x:c r="H657" s="32">
        <x:f t="shared" si="168"/>
        <x:v>7337</x:v>
      </x:c>
      <x:c r="L657" s="25"/>
      <x:c r="S657" s="24" t="str">
        <x:v>Sahar Abdulaziz #13452497 2T</x:v>
      </x:c>
      <x:c r="T657" s="24" t="str" cm="1">
        <x:f t="array" ref="T657:U657">_xlfn.TEXTSPLIT(S657," #")</x:f>
        <x:v>Sahar Abdulaziz</x:v>
      </x:c>
      <x:c r="U657" s="24" t="str">
        <x:v>13452497 2T</x:v>
      </x:c>
      <x:c r="V657" s="24" t="str">
        <x:f t="shared" si="169"/>
        <x:v>2T</x:v>
      </x:c>
      <x:c r="W657" s="24">
        <x:f t="shared" si="170"/>
        <x:v>13452497</x:v>
      </x:c>
      <x:c r="X657" s="24">
        <x:f t="shared" si="174"/>
        <x:v>0</x:v>
      </x:c>
      <x:c r="AC657" s="24" t="str">
        <x:f t="shared" si="164"/>
        <x:v>Sahar</x:v>
      </x:c>
      <x:c r="AD657" s="24" t="str">
        <x:f t="shared" si="171"/>
        <x:v>S</x:v>
      </x:c>
      <x:c r="AE657" s="24" t="str">
        <x:f t="shared" si="165"/>
        <x:v>Abdulaziz</x:v>
      </x:c>
      <x:c r="AF657" s="24" cm="1">
        <x:f t="array" ref="AF657">SUM(--(" "=MID(AE657,_xlfn.SEQUENCE(1,LEN(AE657)),1)))+2</x:f>
        <x:v>2</x:v>
      </x:c>
      <x:c r="AG657" s="24" cm="1">
        <x:f t="array" ref="AG657">SUM(--($AG$9=MID(AC657,_xlfn.SEQUENCE(1,LEN(AC657)),1)))</x:f>
        <x:v>2</x:v>
      </x:c>
      <x:c r="AL657" s="24" t="b">
        <x:f t="shared" si="166"/>
        <x:v>0</x:v>
      </x:c>
      <x:c r="AM657" s="24" t="b">
        <x:f>_xlfn.XLOOKUP(G657,'Birthday Case Assumptions'!$I$6:$I$371,'Birthday Case Assumptions'!$J$6:$J$371)="Yes"</x:f>
        <x:v>0</x:v>
      </x:c>
      <x:c r="AN657" s="24" t="b">
        <x:f t="shared" si="172"/>
        <x:v>0</x:v>
      </x:c>
      <x:c r="AO657" s="24">
        <x:f t="shared" si="173"/>
        <x:v>0</x:v>
      </x:c>
    </x:row>
    <x:row r="658" spans="2:41" x14ac:dyDescent="0.35">
      <x:c r="B658" s="21">
        <x:v>37132</x:v>
      </x:c>
      <x:c r="C658" s="31">
        <x:f t="shared" si="160"/>
        <x:v>29</x:v>
      </x:c>
      <x:c r="D658" s="31">
        <x:f t="shared" si="161"/>
        <x:v>8</x:v>
      </x:c>
      <x:c r="E658" s="31">
        <x:f t="shared" si="162"/>
        <x:v>2001</x:v>
      </x:c>
      <x:c r="F658" s="31">
        <x:f t="shared" si="163"/>
        <x:v>4</x:v>
      </x:c>
      <x:c r="G658" s="21">
        <x:f t="shared" si="167"/>
        <x:v>45533</x:v>
      </x:c>
      <x:c r="H658" s="32">
        <x:f t="shared" si="168"/>
        <x:v>8160</x:v>
      </x:c>
      <x:c r="L658" s="25"/>
      <x:c r="S658" s="24" t="str">
        <x:v>Robert James #13452498 1M</x:v>
      </x:c>
      <x:c r="T658" s="24" t="str" cm="1">
        <x:f t="array" ref="T658:U658">_xlfn.TEXTSPLIT(S658," #")</x:f>
        <x:v>Robert James</x:v>
      </x:c>
      <x:c r="U658" s="24" t="str">
        <x:v>13452498 1M</x:v>
      </x:c>
      <x:c r="V658" s="24" t="str">
        <x:f t="shared" si="169"/>
        <x:v>1M</x:v>
      </x:c>
      <x:c r="W658" s="24">
        <x:f t="shared" si="170"/>
        <x:v>13452498</x:v>
      </x:c>
      <x:c r="X658" s="24">
        <x:f t="shared" si="174"/>
        <x:v>1</x:v>
      </x:c>
      <x:c r="AC658" s="24" t="str">
        <x:f t="shared" si="164"/>
        <x:v>Robert</x:v>
      </x:c>
      <x:c r="AD658" s="24" t="str">
        <x:f t="shared" si="171"/>
        <x:v>R</x:v>
      </x:c>
      <x:c r="AE658" s="24" t="str">
        <x:f t="shared" si="165"/>
        <x:v>James</x:v>
      </x:c>
      <x:c r="AF658" s="24" cm="1">
        <x:f t="array" ref="AF658">SUM(--(" "=MID(AE658,_xlfn.SEQUENCE(1,LEN(AE658)),1)))+2</x:f>
        <x:v>2</x:v>
      </x:c>
      <x:c r="AG658" s="24" cm="1">
        <x:f t="array" ref="AG658">SUM(--($AG$9=MID(AC658,_xlfn.SEQUENCE(1,LEN(AC658)),1)))</x:f>
        <x:v>0</x:v>
      </x:c>
      <x:c r="AL658" s="24" t="b">
        <x:f t="shared" si="166"/>
        <x:v>0</x:v>
      </x:c>
      <x:c r="AM658" s="24" t="b">
        <x:f>_xlfn.XLOOKUP(G658,'Birthday Case Assumptions'!$I$6:$I$371,'Birthday Case Assumptions'!$J$6:$J$371)="Yes"</x:f>
        <x:v>1</x:v>
      </x:c>
      <x:c r="AN658" s="24" t="b">
        <x:f t="shared" si="172"/>
        <x:v>1</x:v>
      </x:c>
      <x:c r="AO658" s="24">
        <x:f t="shared" si="173"/>
        <x:v>0</x:v>
      </x:c>
    </x:row>
    <x:row r="659" spans="2:41" x14ac:dyDescent="0.35">
      <x:c r="B659" s="21">
        <x:v>37884</x:v>
      </x:c>
      <x:c r="C659" s="31">
        <x:f t="shared" si="160"/>
        <x:v>20</x:v>
      </x:c>
      <x:c r="D659" s="31">
        <x:f t="shared" si="161"/>
        <x:v>9</x:v>
      </x:c>
      <x:c r="E659" s="31">
        <x:f t="shared" si="162"/>
        <x:v>2003</x:v>
      </x:c>
      <x:c r="F659" s="31">
        <x:f t="shared" si="163"/>
        <x:v>7</x:v>
      </x:c>
      <x:c r="G659" s="21">
        <x:f t="shared" si="167"/>
        <x:v>45555</x:v>
      </x:c>
      <x:c r="H659" s="32">
        <x:f t="shared" si="168"/>
        <x:v>7408</x:v>
      </x:c>
      <x:c r="L659" s="25"/>
      <x:c r="S659" s="24" t="str">
        <x:v>Medhat Saleh #13452501 3W</x:v>
      </x:c>
      <x:c r="T659" s="24" t="str" cm="1">
        <x:f t="array" ref="T659:U659">_xlfn.TEXTSPLIT(S659," #")</x:f>
        <x:v>Medhat Saleh</x:v>
      </x:c>
      <x:c r="U659" s="24" t="str">
        <x:v>13452501 3W</x:v>
      </x:c>
      <x:c r="V659" s="24" t="str">
        <x:f t="shared" si="169"/>
        <x:v>3W</x:v>
      </x:c>
      <x:c r="W659" s="24">
        <x:f t="shared" si="170"/>
        <x:v>13452501</x:v>
      </x:c>
      <x:c r="X659" s="24">
        <x:f t="shared" si="174"/>
        <x:v>0</x:v>
      </x:c>
      <x:c r="AC659" s="24" t="str">
        <x:f t="shared" si="164"/>
        <x:v>Medhat</x:v>
      </x:c>
      <x:c r="AD659" s="24" t="str">
        <x:f t="shared" si="171"/>
        <x:v>M</x:v>
      </x:c>
      <x:c r="AE659" s="24" t="str">
        <x:f t="shared" si="165"/>
        <x:v>Saleh</x:v>
      </x:c>
      <x:c r="AF659" s="24" cm="1">
        <x:f t="array" ref="AF659">SUM(--(" "=MID(AE659,_xlfn.SEQUENCE(1,LEN(AE659)),1)))+2</x:f>
        <x:v>2</x:v>
      </x:c>
      <x:c r="AG659" s="24" cm="1">
        <x:f t="array" ref="AG659">SUM(--($AG$9=MID(AC659,_xlfn.SEQUENCE(1,LEN(AC659)),1)))</x:f>
        <x:v>1</x:v>
      </x:c>
      <x:c r="AL659" s="24" t="b">
        <x:f t="shared" si="166"/>
        <x:v>0</x:v>
      </x:c>
      <x:c r="AM659" s="24" t="b">
        <x:f>_xlfn.XLOOKUP(G659,'Birthday Case Assumptions'!$I$6:$I$371,'Birthday Case Assumptions'!$J$6:$J$371)="Yes"</x:f>
        <x:v>1</x:v>
      </x:c>
      <x:c r="AN659" s="24" t="b">
        <x:f t="shared" si="172"/>
        <x:v>0</x:v>
      </x:c>
      <x:c r="AO659" s="24">
        <x:f t="shared" si="173"/>
        <x:v>0</x:v>
      </x:c>
    </x:row>
    <x:row r="660" spans="2:41" x14ac:dyDescent="0.35">
      <x:c r="B660" s="21">
        <x:v>37897</x:v>
      </x:c>
      <x:c r="C660" s="31">
        <x:f t="shared" si="160"/>
        <x:v>3</x:v>
      </x:c>
      <x:c r="D660" s="31">
        <x:f t="shared" si="161"/>
        <x:v>10</x:v>
      </x:c>
      <x:c r="E660" s="31">
        <x:f t="shared" si="162"/>
        <x:v>2003</x:v>
      </x:c>
      <x:c r="F660" s="31">
        <x:f t="shared" si="163"/>
        <x:v>6</x:v>
      </x:c>
      <x:c r="G660" s="21">
        <x:f t="shared" si="167"/>
        <x:v>45568</x:v>
      </x:c>
      <x:c r="H660" s="32">
        <x:f t="shared" si="168"/>
        <x:v>7395</x:v>
      </x:c>
      <x:c r="L660" s="25"/>
      <x:c r="S660" s="24" t="str">
        <x:v>He Cheng #13452504 3M</x:v>
      </x:c>
      <x:c r="T660" s="24" t="str" cm="1">
        <x:f t="array" ref="T660:U660">_xlfn.TEXTSPLIT(S660," #")</x:f>
        <x:v>He Cheng</x:v>
      </x:c>
      <x:c r="U660" s="24" t="str">
        <x:v>13452504 3M</x:v>
      </x:c>
      <x:c r="V660" s="24" t="str">
        <x:f t="shared" si="169"/>
        <x:v>3M</x:v>
      </x:c>
      <x:c r="W660" s="24">
        <x:f t="shared" si="170"/>
        <x:v>13452504</x:v>
      </x:c>
      <x:c r="X660" s="24">
        <x:f t="shared" si="174"/>
        <x:v>0</x:v>
      </x:c>
      <x:c r="AC660" s="24" t="str">
        <x:f t="shared" si="164"/>
        <x:v>He</x:v>
      </x:c>
      <x:c r="AD660" s="24" t="str">
        <x:f t="shared" si="171"/>
        <x:v>H</x:v>
      </x:c>
      <x:c r="AE660" s="24" t="str">
        <x:f t="shared" si="165"/>
        <x:v>Cheng</x:v>
      </x:c>
      <x:c r="AF660" s="24" cm="1">
        <x:f t="array" ref="AF660">SUM(--(" "=MID(AE660,_xlfn.SEQUENCE(1,LEN(AE660)),1)))+2</x:f>
        <x:v>2</x:v>
      </x:c>
      <x:c r="AG660" s="24" cm="1">
        <x:f t="array" ref="AG660">SUM(--($AG$9=MID(AC660,_xlfn.SEQUENCE(1,LEN(AC660)),1)))</x:f>
        <x:v>0</x:v>
      </x:c>
      <x:c r="AL660" s="24" t="b">
        <x:f t="shared" si="166"/>
        <x:v>0</x:v>
      </x:c>
      <x:c r="AM660" s="24" t="b">
        <x:f>_xlfn.XLOOKUP(G660,'Birthday Case Assumptions'!$I$6:$I$371,'Birthday Case Assumptions'!$J$6:$J$371)="Yes"</x:f>
        <x:v>1</x:v>
      </x:c>
      <x:c r="AN660" s="24" t="b">
        <x:f t="shared" si="172"/>
        <x:v>0</x:v>
      </x:c>
      <x:c r="AO660" s="24">
        <x:f t="shared" si="173"/>
        <x:v>0</x:v>
      </x:c>
    </x:row>
    <x:row r="661" spans="2:41" x14ac:dyDescent="0.35">
      <x:c r="B661" s="21">
        <x:v>38112</x:v>
      </x:c>
      <x:c r="C661" s="31">
        <x:f t="shared" si="160"/>
        <x:v>5</x:v>
      </x:c>
      <x:c r="D661" s="31">
        <x:f t="shared" si="161"/>
        <x:v>5</x:v>
      </x:c>
      <x:c r="E661" s="31">
        <x:f t="shared" si="162"/>
        <x:v>2004</x:v>
      </x:c>
      <x:c r="F661" s="31">
        <x:f t="shared" si="163"/>
        <x:v>4</x:v>
      </x:c>
      <x:c r="G661" s="21">
        <x:f t="shared" si="167"/>
        <x:v>45417</x:v>
      </x:c>
      <x:c r="H661" s="32">
        <x:f t="shared" si="168"/>
        <x:v>7180</x:v>
      </x:c>
      <x:c r="L661" s="25"/>
      <x:c r="S661" s="24" t="str">
        <x:v>Lawrence Hall #13452506 2W</x:v>
      </x:c>
      <x:c r="T661" s="24" t="str" cm="1">
        <x:f t="array" ref="T661:U661">_xlfn.TEXTSPLIT(S661," #")</x:f>
        <x:v>Lawrence Hall</x:v>
      </x:c>
      <x:c r="U661" s="24" t="str">
        <x:v>13452506 2W</x:v>
      </x:c>
      <x:c r="V661" s="24" t="str">
        <x:f t="shared" si="169"/>
        <x:v>2W</x:v>
      </x:c>
      <x:c r="W661" s="24">
        <x:f t="shared" si="170"/>
        <x:v>13452506</x:v>
      </x:c>
      <x:c r="X661" s="24">
        <x:f t="shared" si="174"/>
        <x:v>0</x:v>
      </x:c>
      <x:c r="AC661" s="24" t="str">
        <x:f t="shared" si="164"/>
        <x:v>Lawrence</x:v>
      </x:c>
      <x:c r="AD661" s="24" t="str">
        <x:f t="shared" si="171"/>
        <x:v>L</x:v>
      </x:c>
      <x:c r="AE661" s="24" t="str">
        <x:f t="shared" si="165"/>
        <x:v>Hall</x:v>
      </x:c>
      <x:c r="AF661" s="24" cm="1">
        <x:f t="array" ref="AF661">SUM(--(" "=MID(AE661,_xlfn.SEQUENCE(1,LEN(AE661)),1)))+2</x:f>
        <x:v>2</x:v>
      </x:c>
      <x:c r="AG661" s="24" cm="1">
        <x:f t="array" ref="AG661">SUM(--($AG$9=MID(AC661,_xlfn.SEQUENCE(1,LEN(AC661)),1)))</x:f>
        <x:v>1</x:v>
      </x:c>
      <x:c r="AL661" s="24" t="b">
        <x:f t="shared" si="166"/>
        <x:v>0</x:v>
      </x:c>
      <x:c r="AM661" s="24" t="b">
        <x:f>_xlfn.XLOOKUP(G661,'Birthday Case Assumptions'!$I$6:$I$371,'Birthday Case Assumptions'!$J$6:$J$371)="Yes"</x:f>
        <x:v>0</x:v>
      </x:c>
      <x:c r="AN661" s="24" t="b">
        <x:f t="shared" si="172"/>
        <x:v>0</x:v>
      </x:c>
      <x:c r="AO661" s="24">
        <x:f t="shared" si="173"/>
        <x:v>0</x:v>
      </x:c>
    </x:row>
    <x:row r="662" spans="2:41" x14ac:dyDescent="0.35">
      <x:c r="B662" s="21">
        <x:v>38286</x:v>
      </x:c>
      <x:c r="C662" s="31">
        <x:f t="shared" si="160"/>
        <x:v>26</x:v>
      </x:c>
      <x:c r="D662" s="31">
        <x:f t="shared" si="161"/>
        <x:v>10</x:v>
      </x:c>
      <x:c r="E662" s="31">
        <x:f t="shared" si="162"/>
        <x:v>2004</x:v>
      </x:c>
      <x:c r="F662" s="31">
        <x:f t="shared" si="163"/>
        <x:v>3</x:v>
      </x:c>
      <x:c r="G662" s="21">
        <x:f t="shared" si="167"/>
        <x:v>45591</x:v>
      </x:c>
      <x:c r="H662" s="32">
        <x:f t="shared" si="168"/>
        <x:v>7006</x:v>
      </x:c>
      <x:c r="L662" s="25"/>
      <x:c r="S662" s="24" t="str">
        <x:v>Rasha Akram Abdulaziz #13452508 3M</x:v>
      </x:c>
      <x:c r="T662" s="24" t="str" cm="1">
        <x:f t="array" ref="T662:U662">_xlfn.TEXTSPLIT(S662," #")</x:f>
        <x:v>Rasha Akram Abdulaziz</x:v>
      </x:c>
      <x:c r="U662" s="24" t="str">
        <x:v>13452508 3M</x:v>
      </x:c>
      <x:c r="V662" s="24" t="str">
        <x:f t="shared" si="169"/>
        <x:v>3M</x:v>
      </x:c>
      <x:c r="W662" s="24">
        <x:f t="shared" si="170"/>
        <x:v>13452508</x:v>
      </x:c>
      <x:c r="X662" s="24">
        <x:f t="shared" si="174"/>
        <x:v>0</x:v>
      </x:c>
      <x:c r="AC662" s="24" t="str">
        <x:f t="shared" si="164"/>
        <x:v>Rasha</x:v>
      </x:c>
      <x:c r="AD662" s="24" t="str">
        <x:f t="shared" si="171"/>
        <x:v>R</x:v>
      </x:c>
      <x:c r="AE662" s="24" t="str">
        <x:f t="shared" si="165"/>
        <x:v>Akram Abdulaziz</x:v>
      </x:c>
      <x:c r="AF662" s="24" cm="1">
        <x:f t="array" ref="AF662">SUM(--(" "=MID(AE662,_xlfn.SEQUENCE(1,LEN(AE662)),1)))+2</x:f>
        <x:v>3</x:v>
      </x:c>
      <x:c r="AG662" s="24" cm="1">
        <x:f t="array" ref="AG662">SUM(--($AG$9=MID(AC662,_xlfn.SEQUENCE(1,LEN(AC662)),1)))</x:f>
        <x:v>2</x:v>
      </x:c>
      <x:c r="AL662" s="24" t="b">
        <x:f t="shared" si="166"/>
        <x:v>0</x:v>
      </x:c>
      <x:c r="AM662" s="24" t="b">
        <x:f>_xlfn.XLOOKUP(G662,'Birthday Case Assumptions'!$I$6:$I$371,'Birthday Case Assumptions'!$J$6:$J$371)="Yes"</x:f>
        <x:v>0</x:v>
      </x:c>
      <x:c r="AN662" s="24" t="b">
        <x:f t="shared" si="172"/>
        <x:v>0</x:v>
      </x:c>
      <x:c r="AO662" s="24">
        <x:f t="shared" si="173"/>
        <x:v>0</x:v>
      </x:c>
    </x:row>
    <x:row r="663" spans="2:41" x14ac:dyDescent="0.35">
      <x:c r="B663" s="21">
        <x:v>37390</x:v>
      </x:c>
      <x:c r="C663" s="31">
        <x:f t="shared" si="160"/>
        <x:v>14</x:v>
      </x:c>
      <x:c r="D663" s="31">
        <x:f t="shared" si="161"/>
        <x:v>5</x:v>
      </x:c>
      <x:c r="E663" s="31">
        <x:f t="shared" si="162"/>
        <x:v>2002</x:v>
      </x:c>
      <x:c r="F663" s="31">
        <x:f t="shared" si="163"/>
        <x:v>3</x:v>
      </x:c>
      <x:c r="G663" s="21">
        <x:f t="shared" si="167"/>
        <x:v>45426</x:v>
      </x:c>
      <x:c r="H663" s="32">
        <x:f t="shared" si="168"/>
        <x:v>7902</x:v>
      </x:c>
      <x:c r="L663" s="25"/>
      <x:c r="S663" s="24" t="str">
        <x:v>Areej Hamed #13452511 3W</x:v>
      </x:c>
      <x:c r="T663" s="24" t="str" cm="1">
        <x:f t="array" ref="T663:U663">_xlfn.TEXTSPLIT(S663," #")</x:f>
        <x:v>Areej Hamed</x:v>
      </x:c>
      <x:c r="U663" s="24" t="str">
        <x:v>13452511 3W</x:v>
      </x:c>
      <x:c r="V663" s="24" t="str">
        <x:f t="shared" si="169"/>
        <x:v>3W</x:v>
      </x:c>
      <x:c r="W663" s="24">
        <x:f t="shared" si="170"/>
        <x:v>13452511</x:v>
      </x:c>
      <x:c r="X663" s="24">
        <x:f t="shared" si="174"/>
        <x:v>0</x:v>
      </x:c>
      <x:c r="AC663" s="24" t="str">
        <x:f t="shared" si="164"/>
        <x:v>Areej</x:v>
      </x:c>
      <x:c r="AD663" s="24" t="str">
        <x:f t="shared" si="171"/>
        <x:v>A</x:v>
      </x:c>
      <x:c r="AE663" s="24" t="str">
        <x:f t="shared" si="165"/>
        <x:v>Hamed</x:v>
      </x:c>
      <x:c r="AF663" s="24" cm="1">
        <x:f t="array" ref="AF663">SUM(--(" "=MID(AE663,_xlfn.SEQUENCE(1,LEN(AE663)),1)))+2</x:f>
        <x:v>2</x:v>
      </x:c>
      <x:c r="AG663" s="24" cm="1">
        <x:f t="array" ref="AG663">SUM(--($AG$9=MID(AC663,_xlfn.SEQUENCE(1,LEN(AC663)),1)))</x:f>
        <x:v>1</x:v>
      </x:c>
      <x:c r="AL663" s="24" t="b">
        <x:f t="shared" si="166"/>
        <x:v>0</x:v>
      </x:c>
      <x:c r="AM663" s="24" t="b">
        <x:f>_xlfn.XLOOKUP(G663,'Birthday Case Assumptions'!$I$6:$I$371,'Birthday Case Assumptions'!$J$6:$J$371)="Yes"</x:f>
        <x:v>0</x:v>
      </x:c>
      <x:c r="AN663" s="24" t="b">
        <x:f t="shared" si="172"/>
        <x:v>0</x:v>
      </x:c>
      <x:c r="AO663" s="24">
        <x:f t="shared" si="173"/>
        <x:v>0</x:v>
      </x:c>
    </x:row>
    <x:row r="664" spans="2:41" x14ac:dyDescent="0.35">
      <x:c r="B664" s="21">
        <x:v>35527</x:v>
      </x:c>
      <x:c r="C664" s="31">
        <x:f t="shared" si="160"/>
        <x:v>7</x:v>
      </x:c>
      <x:c r="D664" s="31">
        <x:f t="shared" si="161"/>
        <x:v>4</x:v>
      </x:c>
      <x:c r="E664" s="31">
        <x:f t="shared" si="162"/>
        <x:v>1997</x:v>
      </x:c>
      <x:c r="F664" s="31">
        <x:f t="shared" si="163"/>
        <x:v>2</x:v>
      </x:c>
      <x:c r="G664" s="21">
        <x:f t="shared" si="167"/>
        <x:v>45389</x:v>
      </x:c>
      <x:c r="H664" s="32">
        <x:f t="shared" si="168"/>
        <x:v>9765</x:v>
      </x:c>
      <x:c r="L664" s="25"/>
      <x:c r="S664" s="24" t="str">
        <x:v>Lai Yong #13452514 1M</x:v>
      </x:c>
      <x:c r="T664" s="24" t="str" cm="1">
        <x:f t="array" ref="T664:U664">_xlfn.TEXTSPLIT(S664," #")</x:f>
        <x:v>Lai Yong</x:v>
      </x:c>
      <x:c r="U664" s="24" t="str">
        <x:v>13452514 1M</x:v>
      </x:c>
      <x:c r="V664" s="24" t="str">
        <x:f t="shared" si="169"/>
        <x:v>1M</x:v>
      </x:c>
      <x:c r="W664" s="24">
        <x:f t="shared" si="170"/>
        <x:v>13452514</x:v>
      </x:c>
      <x:c r="X664" s="24">
        <x:f t="shared" si="174"/>
        <x:v>0</x:v>
      </x:c>
      <x:c r="AC664" s="24" t="str">
        <x:f t="shared" si="164"/>
        <x:v>Lai</x:v>
      </x:c>
      <x:c r="AD664" s="24" t="str">
        <x:f t="shared" si="171"/>
        <x:v>L</x:v>
      </x:c>
      <x:c r="AE664" s="24" t="str">
        <x:f t="shared" si="165"/>
        <x:v>Yong</x:v>
      </x:c>
      <x:c r="AF664" s="24" cm="1">
        <x:f t="array" ref="AF664">SUM(--(" "=MID(AE664,_xlfn.SEQUENCE(1,LEN(AE664)),1)))+2</x:f>
        <x:v>2</x:v>
      </x:c>
      <x:c r="AG664" s="24" cm="1">
        <x:f t="array" ref="AG664">SUM(--($AG$9=MID(AC664,_xlfn.SEQUENCE(1,LEN(AC664)),1)))</x:f>
        <x:v>1</x:v>
      </x:c>
      <x:c r="AL664" s="24" t="b">
        <x:f t="shared" si="166"/>
        <x:v>0</x:v>
      </x:c>
      <x:c r="AM664" s="24" t="b">
        <x:f>_xlfn.XLOOKUP(G664,'Birthday Case Assumptions'!$I$6:$I$371,'Birthday Case Assumptions'!$J$6:$J$371)="Yes"</x:f>
        <x:v>0</x:v>
      </x:c>
      <x:c r="AN664" s="24" t="b">
        <x:f t="shared" si="172"/>
        <x:v>1</x:v>
      </x:c>
      <x:c r="AO664" s="24">
        <x:f t="shared" si="173"/>
        <x:v>0</x:v>
      </x:c>
    </x:row>
    <x:row r="665" spans="2:41" x14ac:dyDescent="0.35">
      <x:c r="B665" s="21">
        <x:v>37046</x:v>
      </x:c>
      <x:c r="C665" s="31">
        <x:f t="shared" si="160"/>
        <x:v>4</x:v>
      </x:c>
      <x:c r="D665" s="31">
        <x:f t="shared" si="161"/>
        <x:v>6</x:v>
      </x:c>
      <x:c r="E665" s="31">
        <x:f t="shared" si="162"/>
        <x:v>2001</x:v>
      </x:c>
      <x:c r="F665" s="31">
        <x:f t="shared" si="163"/>
        <x:v>2</x:v>
      </x:c>
      <x:c r="G665" s="21">
        <x:f t="shared" si="167"/>
        <x:v>45447</x:v>
      </x:c>
      <x:c r="H665" s="32">
        <x:f t="shared" si="168"/>
        <x:v>8246</x:v>
      </x:c>
      <x:c r="L665" s="25"/>
      <x:c r="S665" s="24" t="str">
        <x:v>Frank Smith #13452515 3M</x:v>
      </x:c>
      <x:c r="T665" s="24" t="str" cm="1">
        <x:f t="array" ref="T665:U665">_xlfn.TEXTSPLIT(S665," #")</x:f>
        <x:v>Frank Smith</x:v>
      </x:c>
      <x:c r="U665" s="24" t="str">
        <x:v>13452515 3M</x:v>
      </x:c>
      <x:c r="V665" s="24" t="str">
        <x:f t="shared" si="169"/>
        <x:v>3M</x:v>
      </x:c>
      <x:c r="W665" s="24">
        <x:f t="shared" si="170"/>
        <x:v>13452515</x:v>
      </x:c>
      <x:c r="X665" s="24">
        <x:f t="shared" si="174"/>
        <x:v>1</x:v>
      </x:c>
      <x:c r="AC665" s="24" t="str">
        <x:f t="shared" si="164"/>
        <x:v>Frank</x:v>
      </x:c>
      <x:c r="AD665" s="24" t="str">
        <x:f t="shared" si="171"/>
        <x:v>F</x:v>
      </x:c>
      <x:c r="AE665" s="24" t="str">
        <x:f t="shared" si="165"/>
        <x:v>Smith</x:v>
      </x:c>
      <x:c r="AF665" s="24" cm="1">
        <x:f t="array" ref="AF665">SUM(--(" "=MID(AE665,_xlfn.SEQUENCE(1,LEN(AE665)),1)))+2</x:f>
        <x:v>2</x:v>
      </x:c>
      <x:c r="AG665" s="24" cm="1">
        <x:f t="array" ref="AG665">SUM(--($AG$9=MID(AC665,_xlfn.SEQUENCE(1,LEN(AC665)),1)))</x:f>
        <x:v>1</x:v>
      </x:c>
      <x:c r="AL665" s="24" t="b">
        <x:f t="shared" si="166"/>
        <x:v>0</x:v>
      </x:c>
      <x:c r="AM665" s="24" t="b">
        <x:f>_xlfn.XLOOKUP(G665,'Birthday Case Assumptions'!$I$6:$I$371,'Birthday Case Assumptions'!$J$6:$J$371)="Yes"</x:f>
        <x:v>0</x:v>
      </x:c>
      <x:c r="AN665" s="24" t="b">
        <x:f t="shared" si="172"/>
        <x:v>0</x:v>
      </x:c>
      <x:c r="AO665" s="24">
        <x:f t="shared" si="173"/>
        <x:v>0</x:v>
      </x:c>
    </x:row>
    <x:row r="666" spans="2:41" x14ac:dyDescent="0.35">
      <x:c r="B666" s="21">
        <x:v>37480</x:v>
      </x:c>
      <x:c r="C666" s="31">
        <x:f t="shared" si="160"/>
        <x:v>12</x:v>
      </x:c>
      <x:c r="D666" s="31">
        <x:f t="shared" si="161"/>
        <x:v>8</x:v>
      </x:c>
      <x:c r="E666" s="31">
        <x:f t="shared" si="162"/>
        <x:v>2002</x:v>
      </x:c>
      <x:c r="F666" s="31">
        <x:f t="shared" si="163"/>
        <x:v>2</x:v>
      </x:c>
      <x:c r="G666" s="21">
        <x:f t="shared" si="167"/>
        <x:v>45516</x:v>
      </x:c>
      <x:c r="H666" s="32">
        <x:f t="shared" si="168"/>
        <x:v>7812</x:v>
      </x:c>
      <x:c r="L666" s="25"/>
      <x:c r="S666" s="24" t="str">
        <x:v>Saif Alzahrani #13452516 1W</x:v>
      </x:c>
      <x:c r="T666" s="24" t="str" cm="1">
        <x:f t="array" ref="T666:U666">_xlfn.TEXTSPLIT(S666," #")</x:f>
        <x:v>Saif Alzahrani</x:v>
      </x:c>
      <x:c r="U666" s="24" t="str">
        <x:v>13452516 1W</x:v>
      </x:c>
      <x:c r="V666" s="24" t="str">
        <x:f t="shared" si="169"/>
        <x:v>1W</x:v>
      </x:c>
      <x:c r="W666" s="24">
        <x:f t="shared" si="170"/>
        <x:v>13452516</x:v>
      </x:c>
      <x:c r="X666" s="24">
        <x:f t="shared" si="174"/>
        <x:v>2</x:v>
      </x:c>
      <x:c r="AC666" s="24" t="str">
        <x:f t="shared" si="164"/>
        <x:v>Saif</x:v>
      </x:c>
      <x:c r="AD666" s="24" t="str">
        <x:f t="shared" si="171"/>
        <x:v>S</x:v>
      </x:c>
      <x:c r="AE666" s="24" t="str">
        <x:f t="shared" si="165"/>
        <x:v>Alzahrani</x:v>
      </x:c>
      <x:c r="AF666" s="24" cm="1">
        <x:f t="array" ref="AF666">SUM(--(" "=MID(AE666,_xlfn.SEQUENCE(1,LEN(AE666)),1)))+2</x:f>
        <x:v>2</x:v>
      </x:c>
      <x:c r="AG666" s="24" cm="1">
        <x:f t="array" ref="AG666">SUM(--($AG$9=MID(AC666,_xlfn.SEQUENCE(1,LEN(AC666)),1)))</x:f>
        <x:v>1</x:v>
      </x:c>
      <x:c r="AL666" s="24" t="b">
        <x:f t="shared" si="166"/>
        <x:v>1</x:v>
      </x:c>
      <x:c r="AM666" s="24" t="b">
        <x:f>_xlfn.XLOOKUP(G666,'Birthday Case Assumptions'!$I$6:$I$371,'Birthday Case Assumptions'!$J$6:$J$371)="Yes"</x:f>
        <x:v>0</x:v>
      </x:c>
      <x:c r="AN666" s="24" t="b">
        <x:f t="shared" si="172"/>
        <x:v>0</x:v>
      </x:c>
      <x:c r="AO666" s="24">
        <x:f t="shared" si="173"/>
        <x:v>0</x:v>
      </x:c>
    </x:row>
    <x:row r="667" spans="2:41" x14ac:dyDescent="0.35">
      <x:c r="B667" s="21">
        <x:v>37908</x:v>
      </x:c>
      <x:c r="C667" s="31">
        <x:f t="shared" si="160"/>
        <x:v>14</x:v>
      </x:c>
      <x:c r="D667" s="31">
        <x:f t="shared" si="161"/>
        <x:v>10</x:v>
      </x:c>
      <x:c r="E667" s="31">
        <x:f t="shared" si="162"/>
        <x:v>2003</x:v>
      </x:c>
      <x:c r="F667" s="31">
        <x:f t="shared" si="163"/>
        <x:v>3</x:v>
      </x:c>
      <x:c r="G667" s="21">
        <x:f t="shared" si="167"/>
        <x:v>45579</x:v>
      </x:c>
      <x:c r="H667" s="32">
        <x:f t="shared" si="168"/>
        <x:v>7384</x:v>
      </x:c>
      <x:c r="L667" s="25"/>
      <x:c r="S667" s="24" t="str">
        <x:v>Ren Xiang #13452519 1W</x:v>
      </x:c>
      <x:c r="T667" s="24" t="str" cm="1">
        <x:f t="array" ref="T667:U667">_xlfn.TEXTSPLIT(S667," #")</x:f>
        <x:v>Ren Xiang</x:v>
      </x:c>
      <x:c r="U667" s="24" t="str">
        <x:v>13452519 1W</x:v>
      </x:c>
      <x:c r="V667" s="24" t="str">
        <x:f t="shared" si="169"/>
        <x:v>1W</x:v>
      </x:c>
      <x:c r="W667" s="24">
        <x:f t="shared" si="170"/>
        <x:v>13452519</x:v>
      </x:c>
      <x:c r="X667" s="24">
        <x:f t="shared" si="174"/>
        <x:v>0</x:v>
      </x:c>
      <x:c r="AC667" s="24" t="str">
        <x:f t="shared" si="164"/>
        <x:v>Ren</x:v>
      </x:c>
      <x:c r="AD667" s="24" t="str">
        <x:f t="shared" si="171"/>
        <x:v>R</x:v>
      </x:c>
      <x:c r="AE667" s="24" t="str">
        <x:f t="shared" si="165"/>
        <x:v>Xiang</x:v>
      </x:c>
      <x:c r="AF667" s="24" cm="1">
        <x:f t="array" ref="AF667">SUM(--(" "=MID(AE667,_xlfn.SEQUENCE(1,LEN(AE667)),1)))+2</x:f>
        <x:v>2</x:v>
      </x:c>
      <x:c r="AG667" s="24" cm="1">
        <x:f t="array" ref="AG667">SUM(--($AG$9=MID(AC667,_xlfn.SEQUENCE(1,LEN(AC667)),1)))</x:f>
        <x:v>0</x:v>
      </x:c>
      <x:c r="AL667" s="24" t="b">
        <x:f t="shared" si="166"/>
        <x:v>1</x:v>
      </x:c>
      <x:c r="AM667" s="24" t="b">
        <x:f>_xlfn.XLOOKUP(G667,'Birthday Case Assumptions'!$I$6:$I$371,'Birthday Case Assumptions'!$J$6:$J$371)="Yes"</x:f>
        <x:v>1</x:v>
      </x:c>
      <x:c r="AN667" s="24" t="b">
        <x:f t="shared" si="172"/>
        <x:v>0</x:v>
      </x:c>
      <x:c r="AO667" s="24">
        <x:f t="shared" si="173"/>
        <x:v>0</x:v>
      </x:c>
    </x:row>
    <x:row r="668" spans="2:41" x14ac:dyDescent="0.35">
      <x:c r="B668" s="21">
        <x:v>38349</x:v>
      </x:c>
      <x:c r="C668" s="31">
        <x:f t="shared" si="160"/>
        <x:v>28</x:v>
      </x:c>
      <x:c r="D668" s="31">
        <x:f t="shared" si="161"/>
        <x:v>12</x:v>
      </x:c>
      <x:c r="E668" s="31">
        <x:f t="shared" si="162"/>
        <x:v>2004</x:v>
      </x:c>
      <x:c r="F668" s="31">
        <x:f t="shared" si="163"/>
        <x:v>3</x:v>
      </x:c>
      <x:c r="G668" s="21">
        <x:f t="shared" si="167"/>
        <x:v>45654</x:v>
      </x:c>
      <x:c r="H668" s="32">
        <x:f t="shared" si="168"/>
        <x:v>6943</x:v>
      </x:c>
      <x:c r="L668" s="25"/>
      <x:c r="S668" s="24" t="str">
        <x:v>Atif Anwar #13452520 1M</x:v>
      </x:c>
      <x:c r="T668" s="24" t="str" cm="1">
        <x:f t="array" ref="T668:U668">_xlfn.TEXTSPLIT(S668," #")</x:f>
        <x:v>Atif Anwar</x:v>
      </x:c>
      <x:c r="U668" s="24" t="str">
        <x:v>13452520 1M</x:v>
      </x:c>
      <x:c r="V668" s="24" t="str">
        <x:f t="shared" si="169"/>
        <x:v>1M</x:v>
      </x:c>
      <x:c r="W668" s="24">
        <x:f t="shared" si="170"/>
        <x:v>13452520</x:v>
      </x:c>
      <x:c r="X668" s="24">
        <x:f t="shared" si="174"/>
        <x:v>1</x:v>
      </x:c>
      <x:c r="AC668" s="24" t="str">
        <x:f t="shared" si="164"/>
        <x:v>Atif</x:v>
      </x:c>
      <x:c r="AD668" s="24" t="str">
        <x:f t="shared" si="171"/>
        <x:v>A</x:v>
      </x:c>
      <x:c r="AE668" s="24" t="str">
        <x:f t="shared" si="165"/>
        <x:v>Anwar</x:v>
      </x:c>
      <x:c r="AF668" s="24" cm="1">
        <x:f t="array" ref="AF668">SUM(--(" "=MID(AE668,_xlfn.SEQUENCE(1,LEN(AE668)),1)))+2</x:f>
        <x:v>2</x:v>
      </x:c>
      <x:c r="AG668" s="24" cm="1">
        <x:f t="array" ref="AG668">SUM(--($AG$9=MID(AC668,_xlfn.SEQUENCE(1,LEN(AC668)),1)))</x:f>
        <x:v>1</x:v>
      </x:c>
      <x:c r="AL668" s="24" t="b">
        <x:f t="shared" si="166"/>
        <x:v>0</x:v>
      </x:c>
      <x:c r="AM668" s="24" t="b">
        <x:f>_xlfn.XLOOKUP(G668,'Birthday Case Assumptions'!$I$6:$I$371,'Birthday Case Assumptions'!$J$6:$J$371)="Yes"</x:f>
        <x:v>0</x:v>
      </x:c>
      <x:c r="AN668" s="24" t="b">
        <x:f t="shared" si="172"/>
        <x:v>1</x:v>
      </x:c>
      <x:c r="AO668" s="24">
        <x:f t="shared" si="173"/>
        <x:v>0</x:v>
      </x:c>
    </x:row>
    <x:row r="669" spans="2:41" x14ac:dyDescent="0.35">
      <x:c r="B669" s="21">
        <x:v>37592</x:v>
      </x:c>
      <x:c r="C669" s="31">
        <x:f t="shared" si="160"/>
        <x:v>2</x:v>
      </x:c>
      <x:c r="D669" s="31">
        <x:f t="shared" si="161"/>
        <x:v>12</x:v>
      </x:c>
      <x:c r="E669" s="31">
        <x:f t="shared" si="162"/>
        <x:v>2002</x:v>
      </x:c>
      <x:c r="F669" s="31">
        <x:f t="shared" si="163"/>
        <x:v>2</x:v>
      </x:c>
      <x:c r="G669" s="21">
        <x:f t="shared" si="167"/>
        <x:v>45628</x:v>
      </x:c>
      <x:c r="H669" s="32">
        <x:f t="shared" si="168"/>
        <x:v>7700</x:v>
      </x:c>
      <x:c r="L669" s="25"/>
      <x:c r="S669" s="24" t="str">
        <x:v>Isabella Allen #13452522 4W</x:v>
      </x:c>
      <x:c r="T669" s="24" t="str" cm="1">
        <x:f t="array" ref="T669:U669">_xlfn.TEXTSPLIT(S669," #")</x:f>
        <x:v>Isabella Allen</x:v>
      </x:c>
      <x:c r="U669" s="24" t="str">
        <x:v>13452522 4W</x:v>
      </x:c>
      <x:c r="V669" s="24" t="str">
        <x:f t="shared" si="169"/>
        <x:v>4W</x:v>
      </x:c>
      <x:c r="W669" s="24">
        <x:f t="shared" si="170"/>
        <x:v>13452522</x:v>
      </x:c>
      <x:c r="X669" s="24">
        <x:f t="shared" si="174"/>
        <x:v>0</x:v>
      </x:c>
      <x:c r="AC669" s="24" t="str">
        <x:f t="shared" si="164"/>
        <x:v>Isabella</x:v>
      </x:c>
      <x:c r="AD669" s="24" t="str">
        <x:f t="shared" si="171"/>
        <x:v>I</x:v>
      </x:c>
      <x:c r="AE669" s="24" t="str">
        <x:f t="shared" si="165"/>
        <x:v>Allen</x:v>
      </x:c>
      <x:c r="AF669" s="24" cm="1">
        <x:f t="array" ref="AF669">SUM(--(" "=MID(AE669,_xlfn.SEQUENCE(1,LEN(AE669)),1)))+2</x:f>
        <x:v>2</x:v>
      </x:c>
      <x:c r="AG669" s="24" cm="1">
        <x:f t="array" ref="AG669">SUM(--($AG$9=MID(AC669,_xlfn.SEQUENCE(1,LEN(AC669)),1)))</x:f>
        <x:v>2</x:v>
      </x:c>
      <x:c r="AL669" s="24" t="b">
        <x:f t="shared" si="166"/>
        <x:v>1</x:v>
      </x:c>
      <x:c r="AM669" s="24" t="b">
        <x:f>_xlfn.XLOOKUP(G669,'Birthday Case Assumptions'!$I$6:$I$371,'Birthday Case Assumptions'!$J$6:$J$371)="Yes"</x:f>
        <x:v>1</x:v>
      </x:c>
      <x:c r="AN669" s="24" t="b">
        <x:f t="shared" si="172"/>
        <x:v>0</x:v>
      </x:c>
      <x:c r="AO669" s="24">
        <x:f t="shared" si="173"/>
        <x:v>0</x:v>
      </x:c>
    </x:row>
    <x:row r="670" spans="2:41" x14ac:dyDescent="0.35">
      <x:c r="B670" s="21">
        <x:v>36911</x:v>
      </x:c>
      <x:c r="C670" s="31">
        <x:f t="shared" si="160"/>
        <x:v>20</x:v>
      </x:c>
      <x:c r="D670" s="31">
        <x:f t="shared" si="161"/>
        <x:v>1</x:v>
      </x:c>
      <x:c r="E670" s="31">
        <x:f t="shared" si="162"/>
        <x:v>2001</x:v>
      </x:c>
      <x:c r="F670" s="31">
        <x:f t="shared" si="163"/>
        <x:v>7</x:v>
      </x:c>
      <x:c r="G670" s="21">
        <x:f t="shared" si="167"/>
        <x:v>45311</x:v>
      </x:c>
      <x:c r="H670" s="32">
        <x:f t="shared" si="168"/>
        <x:v>8381</x:v>
      </x:c>
      <x:c r="L670" s="25"/>
      <x:c r="S670" s="24" t="str">
        <x:v>Fawzi Abdulaziz #13452523 3W</x:v>
      </x:c>
      <x:c r="T670" s="24" t="str" cm="1">
        <x:f t="array" ref="T670:U670">_xlfn.TEXTSPLIT(S670," #")</x:f>
        <x:v>Fawzi Abdulaziz</x:v>
      </x:c>
      <x:c r="U670" s="24" t="str">
        <x:v>13452523 3W</x:v>
      </x:c>
      <x:c r="V670" s="24" t="str">
        <x:f t="shared" si="169"/>
        <x:v>3W</x:v>
      </x:c>
      <x:c r="W670" s="24">
        <x:f t="shared" si="170"/>
        <x:v>13452523</x:v>
      </x:c>
      <x:c r="X670" s="24">
        <x:f t="shared" si="174"/>
        <x:v>1</x:v>
      </x:c>
      <x:c r="AC670" s="24" t="str">
        <x:f t="shared" si="164"/>
        <x:v>Fawzi</x:v>
      </x:c>
      <x:c r="AD670" s="24" t="str">
        <x:f t="shared" si="171"/>
        <x:v>F</x:v>
      </x:c>
      <x:c r="AE670" s="24" t="str">
        <x:f t="shared" si="165"/>
        <x:v>Abdulaziz</x:v>
      </x:c>
      <x:c r="AF670" s="24" cm="1">
        <x:f t="array" ref="AF670">SUM(--(" "=MID(AE670,_xlfn.SEQUENCE(1,LEN(AE670)),1)))+2</x:f>
        <x:v>2</x:v>
      </x:c>
      <x:c r="AG670" s="24" cm="1">
        <x:f t="array" ref="AG670">SUM(--($AG$9=MID(AC670,_xlfn.SEQUENCE(1,LEN(AC670)),1)))</x:f>
        <x:v>1</x:v>
      </x:c>
      <x:c r="AL670" s="24" t="b">
        <x:f t="shared" si="166"/>
        <x:v>0</x:v>
      </x:c>
      <x:c r="AM670" s="24" t="b">
        <x:f>_xlfn.XLOOKUP(G670,'Birthday Case Assumptions'!$I$6:$I$371,'Birthday Case Assumptions'!$J$6:$J$371)="Yes"</x:f>
        <x:v>0</x:v>
      </x:c>
      <x:c r="AN670" s="24" t="b">
        <x:f t="shared" si="172"/>
        <x:v>0</x:v>
      </x:c>
      <x:c r="AO670" s="24">
        <x:f t="shared" si="173"/>
        <x:v>0</x:v>
      </x:c>
    </x:row>
    <x:row r="671" spans="2:41" x14ac:dyDescent="0.35">
      <x:c r="B671" s="21">
        <x:v>37472</x:v>
      </x:c>
      <x:c r="C671" s="31">
        <x:f t="shared" si="160"/>
        <x:v>4</x:v>
      </x:c>
      <x:c r="D671" s="31">
        <x:f t="shared" si="161"/>
        <x:v>8</x:v>
      </x:c>
      <x:c r="E671" s="31">
        <x:f t="shared" si="162"/>
        <x:v>2002</x:v>
      </x:c>
      <x:c r="F671" s="31">
        <x:f t="shared" si="163"/>
        <x:v>1</x:v>
      </x:c>
      <x:c r="G671" s="21">
        <x:f t="shared" si="167"/>
        <x:v>45508</x:v>
      </x:c>
      <x:c r="H671" s="32">
        <x:f t="shared" si="168"/>
        <x:v>7820</x:v>
      </x:c>
      <x:c r="L671" s="25"/>
      <x:c r="S671" s="24" t="str">
        <x:v>Tahir Saleh #13452525 3M</x:v>
      </x:c>
      <x:c r="T671" s="24" t="str" cm="1">
        <x:f t="array" ref="T671:U671">_xlfn.TEXTSPLIT(S671," #")</x:f>
        <x:v>Tahir Saleh</x:v>
      </x:c>
      <x:c r="U671" s="24" t="str">
        <x:v>13452525 3M</x:v>
      </x:c>
      <x:c r="V671" s="24" t="str">
        <x:f t="shared" si="169"/>
        <x:v>3M</x:v>
      </x:c>
      <x:c r="W671" s="24">
        <x:f t="shared" si="170"/>
        <x:v>13452525</x:v>
      </x:c>
      <x:c r="X671" s="24">
        <x:f t="shared" si="174"/>
        <x:v>0</x:v>
      </x:c>
      <x:c r="AC671" s="24" t="str">
        <x:f t="shared" si="164"/>
        <x:v>Tahir</x:v>
      </x:c>
      <x:c r="AD671" s="24" t="str">
        <x:f t="shared" si="171"/>
        <x:v>T</x:v>
      </x:c>
      <x:c r="AE671" s="24" t="str">
        <x:f t="shared" si="165"/>
        <x:v>Saleh</x:v>
      </x:c>
      <x:c r="AF671" s="24" cm="1">
        <x:f t="array" ref="AF671">SUM(--(" "=MID(AE671,_xlfn.SEQUENCE(1,LEN(AE671)),1)))+2</x:f>
        <x:v>2</x:v>
      </x:c>
      <x:c r="AG671" s="24" cm="1">
        <x:f t="array" ref="AG671">SUM(--($AG$9=MID(AC671,_xlfn.SEQUENCE(1,LEN(AC671)),1)))</x:f>
        <x:v>1</x:v>
      </x:c>
      <x:c r="AL671" s="24" t="b">
        <x:f t="shared" si="166"/>
        <x:v>0</x:v>
      </x:c>
      <x:c r="AM671" s="24" t="b">
        <x:f>_xlfn.XLOOKUP(G671,'Birthday Case Assumptions'!$I$6:$I$371,'Birthday Case Assumptions'!$J$6:$J$371)="Yes"</x:f>
        <x:v>0</x:v>
      </x:c>
      <x:c r="AN671" s="24" t="b">
        <x:f t="shared" si="172"/>
        <x:v>0</x:v>
      </x:c>
      <x:c r="AO671" s="24">
        <x:f t="shared" si="173"/>
        <x:v>0</x:v>
      </x:c>
    </x:row>
    <x:row r="672" spans="2:41" x14ac:dyDescent="0.35">
      <x:c r="B672" s="21">
        <x:v>36939</x:v>
      </x:c>
      <x:c r="C672" s="31">
        <x:f t="shared" si="160"/>
        <x:v>17</x:v>
      </x:c>
      <x:c r="D672" s="31">
        <x:f t="shared" si="161"/>
        <x:v>2</x:v>
      </x:c>
      <x:c r="E672" s="31">
        <x:f t="shared" si="162"/>
        <x:v>2001</x:v>
      </x:c>
      <x:c r="F672" s="31">
        <x:f t="shared" si="163"/>
        <x:v>7</x:v>
      </x:c>
      <x:c r="G672" s="21">
        <x:f t="shared" si="167"/>
        <x:v>45339</x:v>
      </x:c>
      <x:c r="H672" s="32">
        <x:f t="shared" si="168"/>
        <x:v>8353</x:v>
      </x:c>
      <x:c r="L672" s="25"/>
      <x:c r="S672" s="24" t="str">
        <x:v>Gong Lihua #13452527 1M</x:v>
      </x:c>
      <x:c r="T672" s="24" t="str" cm="1">
        <x:f t="array" ref="T672:U672">_xlfn.TEXTSPLIT(S672," #")</x:f>
        <x:v>Gong Lihua</x:v>
      </x:c>
      <x:c r="U672" s="24" t="str">
        <x:v>13452527 1M</x:v>
      </x:c>
      <x:c r="V672" s="24" t="str">
        <x:f t="shared" si="169"/>
        <x:v>1M</x:v>
      </x:c>
      <x:c r="W672" s="24">
        <x:f t="shared" si="170"/>
        <x:v>13452527</x:v>
      </x:c>
      <x:c r="X672" s="24">
        <x:f t="shared" si="174"/>
        <x:v>0</x:v>
      </x:c>
      <x:c r="AC672" s="24" t="str">
        <x:f t="shared" si="164"/>
        <x:v>Gong</x:v>
      </x:c>
      <x:c r="AD672" s="24" t="str">
        <x:f t="shared" si="171"/>
        <x:v>G</x:v>
      </x:c>
      <x:c r="AE672" s="24" t="str">
        <x:f t="shared" si="165"/>
        <x:v>Lihua</x:v>
      </x:c>
      <x:c r="AF672" s="24" cm="1">
        <x:f t="array" ref="AF672">SUM(--(" "=MID(AE672,_xlfn.SEQUENCE(1,LEN(AE672)),1)))+2</x:f>
        <x:v>2</x:v>
      </x:c>
      <x:c r="AG672" s="24" cm="1">
        <x:f t="array" ref="AG672">SUM(--($AG$9=MID(AC672,_xlfn.SEQUENCE(1,LEN(AC672)),1)))</x:f>
        <x:v>0</x:v>
      </x:c>
      <x:c r="AL672" s="24" t="b">
        <x:f t="shared" si="166"/>
        <x:v>0</x:v>
      </x:c>
      <x:c r="AM672" s="24" t="b">
        <x:f>_xlfn.XLOOKUP(G672,'Birthday Case Assumptions'!$I$6:$I$371,'Birthday Case Assumptions'!$J$6:$J$371)="Yes"</x:f>
        <x:v>0</x:v>
      </x:c>
      <x:c r="AN672" s="24" t="b">
        <x:f t="shared" si="172"/>
        <x:v>1</x:v>
      </x:c>
      <x:c r="AO672" s="24">
        <x:f t="shared" si="173"/>
        <x:v>0</x:v>
      </x:c>
    </x:row>
    <x:row r="673" spans="2:41" x14ac:dyDescent="0.35">
      <x:c r="B673" s="21">
        <x:v>37902</x:v>
      </x:c>
      <x:c r="C673" s="31">
        <x:f t="shared" si="160"/>
        <x:v>8</x:v>
      </x:c>
      <x:c r="D673" s="31">
        <x:f t="shared" si="161"/>
        <x:v>10</x:v>
      </x:c>
      <x:c r="E673" s="31">
        <x:f t="shared" si="162"/>
        <x:v>2003</x:v>
      </x:c>
      <x:c r="F673" s="31">
        <x:f t="shared" si="163"/>
        <x:v>4</x:v>
      </x:c>
      <x:c r="G673" s="21">
        <x:f t="shared" si="167"/>
        <x:v>45573</x:v>
      </x:c>
      <x:c r="H673" s="32">
        <x:f t="shared" si="168"/>
        <x:v>7390</x:v>
      </x:c>
      <x:c r="L673" s="25"/>
      <x:c r="S673" s="24" t="str">
        <x:v>Austin Jones #13452529 3M</x:v>
      </x:c>
      <x:c r="T673" s="24" t="str" cm="1">
        <x:f t="array" ref="T673:U673">_xlfn.TEXTSPLIT(S673," #")</x:f>
        <x:v>Austin Jones</x:v>
      </x:c>
      <x:c r="U673" s="24" t="str">
        <x:v>13452529 3M</x:v>
      </x:c>
      <x:c r="V673" s="24" t="str">
        <x:f t="shared" si="169"/>
        <x:v>3M</x:v>
      </x:c>
      <x:c r="W673" s="24">
        <x:f t="shared" si="170"/>
        <x:v>13452529</x:v>
      </x:c>
      <x:c r="X673" s="24">
        <x:f t="shared" si="174"/>
        <x:v>0</x:v>
      </x:c>
      <x:c r="AC673" s="24" t="str">
        <x:f t="shared" si="164"/>
        <x:v>Austin</x:v>
      </x:c>
      <x:c r="AD673" s="24" t="str">
        <x:f t="shared" si="171"/>
        <x:v>A</x:v>
      </x:c>
      <x:c r="AE673" s="24" t="str">
        <x:f t="shared" si="165"/>
        <x:v>Jones</x:v>
      </x:c>
      <x:c r="AF673" s="24" cm="1">
        <x:f t="array" ref="AF673">SUM(--(" "=MID(AE673,_xlfn.SEQUENCE(1,LEN(AE673)),1)))+2</x:f>
        <x:v>2</x:v>
      </x:c>
      <x:c r="AG673" s="24" cm="1">
        <x:f t="array" ref="AG673">SUM(--($AG$9=MID(AC673,_xlfn.SEQUENCE(1,LEN(AC673)),1)))</x:f>
        <x:v>1</x:v>
      </x:c>
      <x:c r="AL673" s="24" t="b">
        <x:f t="shared" si="166"/>
        <x:v>0</x:v>
      </x:c>
      <x:c r="AM673" s="24" t="b">
        <x:f>_xlfn.XLOOKUP(G673,'Birthday Case Assumptions'!$I$6:$I$371,'Birthday Case Assumptions'!$J$6:$J$371)="Yes"</x:f>
        <x:v>1</x:v>
      </x:c>
      <x:c r="AN673" s="24" t="b">
        <x:f t="shared" si="172"/>
        <x:v>0</x:v>
      </x:c>
      <x:c r="AO673" s="24">
        <x:f t="shared" si="173"/>
        <x:v>0</x:v>
      </x:c>
    </x:row>
    <x:row r="674" spans="2:41" x14ac:dyDescent="0.35">
      <x:c r="B674" s="21">
        <x:v>37217</x:v>
      </x:c>
      <x:c r="C674" s="31">
        <x:f t="shared" si="160"/>
        <x:v>22</x:v>
      </x:c>
      <x:c r="D674" s="31">
        <x:f t="shared" si="161"/>
        <x:v>11</x:v>
      </x:c>
      <x:c r="E674" s="31">
        <x:f t="shared" si="162"/>
        <x:v>2001</x:v>
      </x:c>
      <x:c r="F674" s="31">
        <x:f t="shared" si="163"/>
        <x:v>5</x:v>
      </x:c>
      <x:c r="G674" s="21">
        <x:f t="shared" si="167"/>
        <x:v>45618</x:v>
      </x:c>
      <x:c r="H674" s="32">
        <x:f t="shared" si="168"/>
        <x:v>8075</x:v>
      </x:c>
      <x:c r="L674" s="25"/>
      <x:c r="S674" s="24" t="str">
        <x:v>Shady Ahmed #13452531 3M</x:v>
      </x:c>
      <x:c r="T674" s="24" t="str" cm="1">
        <x:f t="array" ref="T674:U674">_xlfn.TEXTSPLIT(S674," #")</x:f>
        <x:v>Shady Ahmed</x:v>
      </x:c>
      <x:c r="U674" s="24" t="str">
        <x:v>13452531 3M</x:v>
      </x:c>
      <x:c r="V674" s="24" t="str">
        <x:f t="shared" si="169"/>
        <x:v>3M</x:v>
      </x:c>
      <x:c r="W674" s="24">
        <x:f t="shared" si="170"/>
        <x:v>13452531</x:v>
      </x:c>
      <x:c r="X674" s="24">
        <x:f t="shared" si="174"/>
        <x:v>0</x:v>
      </x:c>
      <x:c r="AC674" s="24" t="str">
        <x:f t="shared" si="164"/>
        <x:v>Shady</x:v>
      </x:c>
      <x:c r="AD674" s="24" t="str">
        <x:f t="shared" si="171"/>
        <x:v>S</x:v>
      </x:c>
      <x:c r="AE674" s="24" t="str">
        <x:f t="shared" si="165"/>
        <x:v>Ahmed</x:v>
      </x:c>
      <x:c r="AF674" s="24" cm="1">
        <x:f t="array" ref="AF674">SUM(--(" "=MID(AE674,_xlfn.SEQUENCE(1,LEN(AE674)),1)))+2</x:f>
        <x:v>2</x:v>
      </x:c>
      <x:c r="AG674" s="24" cm="1">
        <x:f t="array" ref="AG674">SUM(--($AG$9=MID(AC674,_xlfn.SEQUENCE(1,LEN(AC674)),1)))</x:f>
        <x:v>1</x:v>
      </x:c>
      <x:c r="AL674" s="24" t="b">
        <x:f t="shared" si="166"/>
        <x:v>0</x:v>
      </x:c>
      <x:c r="AM674" s="24" t="b">
        <x:f>_xlfn.XLOOKUP(G674,'Birthday Case Assumptions'!$I$6:$I$371,'Birthday Case Assumptions'!$J$6:$J$371)="Yes"</x:f>
        <x:v>1</x:v>
      </x:c>
      <x:c r="AN674" s="24" t="b">
        <x:f t="shared" si="172"/>
        <x:v>0</x:v>
      </x:c>
      <x:c r="AO674" s="24">
        <x:f t="shared" si="173"/>
        <x:v>0</x:v>
      </x:c>
    </x:row>
    <x:row r="675" spans="2:41" x14ac:dyDescent="0.35">
      <x:c r="B675" s="21">
        <x:v>37796</x:v>
      </x:c>
      <x:c r="C675" s="31">
        <x:f t="shared" si="160"/>
        <x:v>24</x:v>
      </x:c>
      <x:c r="D675" s="31">
        <x:f t="shared" si="161"/>
        <x:v>6</x:v>
      </x:c>
      <x:c r="E675" s="31">
        <x:f t="shared" si="162"/>
        <x:v>2003</x:v>
      </x:c>
      <x:c r="F675" s="31">
        <x:f t="shared" si="163"/>
        <x:v>3</x:v>
      </x:c>
      <x:c r="G675" s="21">
        <x:f t="shared" si="167"/>
        <x:v>45467</x:v>
      </x:c>
      <x:c r="H675" s="32">
        <x:f t="shared" si="168"/>
        <x:v>7496</x:v>
      </x:c>
      <x:c r="L675" s="25"/>
      <x:c r="S675" s="24" t="str">
        <x:v>Mo Rong #13452534 1W</x:v>
      </x:c>
      <x:c r="T675" s="24" t="str" cm="1">
        <x:f t="array" ref="T675:U675">_xlfn.TEXTSPLIT(S675," #")</x:f>
        <x:v>Mo Rong</x:v>
      </x:c>
      <x:c r="U675" s="24" t="str">
        <x:v>13452534 1W</x:v>
      </x:c>
      <x:c r="V675" s="24" t="str">
        <x:f t="shared" si="169"/>
        <x:v>1W</x:v>
      </x:c>
      <x:c r="W675" s="24">
        <x:f t="shared" si="170"/>
        <x:v>13452534</x:v>
      </x:c>
      <x:c r="X675" s="24">
        <x:f t="shared" si="174"/>
        <x:v>0</x:v>
      </x:c>
      <x:c r="AC675" s="24" t="str">
        <x:f t="shared" si="164"/>
        <x:v>Mo</x:v>
      </x:c>
      <x:c r="AD675" s="24" t="str">
        <x:f t="shared" si="171"/>
        <x:v>M</x:v>
      </x:c>
      <x:c r="AE675" s="24" t="str">
        <x:f t="shared" si="165"/>
        <x:v>Rong</x:v>
      </x:c>
      <x:c r="AF675" s="24" cm="1">
        <x:f t="array" ref="AF675">SUM(--(" "=MID(AE675,_xlfn.SEQUENCE(1,LEN(AE675)),1)))+2</x:f>
        <x:v>2</x:v>
      </x:c>
      <x:c r="AG675" s="24" cm="1">
        <x:f t="array" ref="AG675">SUM(--($AG$9=MID(AC675,_xlfn.SEQUENCE(1,LEN(AC675)),1)))</x:f>
        <x:v>0</x:v>
      </x:c>
      <x:c r="AL675" s="24" t="b">
        <x:f t="shared" si="166"/>
        <x:v>1</x:v>
      </x:c>
      <x:c r="AM675" s="24" t="b">
        <x:f>_xlfn.XLOOKUP(G675,'Birthday Case Assumptions'!$I$6:$I$371,'Birthday Case Assumptions'!$J$6:$J$371)="Yes"</x:f>
        <x:v>0</x:v>
      </x:c>
      <x:c r="AN675" s="24" t="b">
        <x:f t="shared" si="172"/>
        <x:v>0</x:v>
      </x:c>
      <x:c r="AO675" s="24">
        <x:f t="shared" si="173"/>
        <x:v>0</x:v>
      </x:c>
    </x:row>
    <x:row r="676" spans="2:41" x14ac:dyDescent="0.35">
      <x:c r="B676" s="21">
        <x:v>39039</x:v>
      </x:c>
      <x:c r="C676" s="31">
        <x:f t="shared" si="160"/>
        <x:v>18</x:v>
      </x:c>
      <x:c r="D676" s="31">
        <x:f t="shared" si="161"/>
        <x:v>11</x:v>
      </x:c>
      <x:c r="E676" s="31">
        <x:f t="shared" si="162"/>
        <x:v>2006</x:v>
      </x:c>
      <x:c r="F676" s="31">
        <x:f t="shared" si="163"/>
        <x:v>7</x:v>
      </x:c>
      <x:c r="G676" s="21">
        <x:f t="shared" si="167"/>
        <x:v>45614</x:v>
      </x:c>
      <x:c r="H676" s="32">
        <x:f t="shared" si="168"/>
        <x:v>6253</x:v>
      </x:c>
      <x:c r="L676" s="25"/>
      <x:c r="S676" s="24" t="str">
        <x:v>Joyce Price #13452536 2R</x:v>
      </x:c>
      <x:c r="T676" s="24" t="str" cm="1">
        <x:f t="array" ref="T676:U676">_xlfn.TEXTSPLIT(S676," #")</x:f>
        <x:v>Joyce Price</x:v>
      </x:c>
      <x:c r="U676" s="24" t="str">
        <x:v>13452536 2R</x:v>
      </x:c>
      <x:c r="V676" s="24" t="str">
        <x:f t="shared" si="169"/>
        <x:v>2R</x:v>
      </x:c>
      <x:c r="W676" s="24">
        <x:f t="shared" si="170"/>
        <x:v>13452536</x:v>
      </x:c>
      <x:c r="X676" s="24">
        <x:f t="shared" si="174"/>
        <x:v>0</x:v>
      </x:c>
      <x:c r="AC676" s="24" t="str">
        <x:f t="shared" si="164"/>
        <x:v>Joyce</x:v>
      </x:c>
      <x:c r="AD676" s="24" t="str">
        <x:f t="shared" si="171"/>
        <x:v>J</x:v>
      </x:c>
      <x:c r="AE676" s="24" t="str">
        <x:f t="shared" si="165"/>
        <x:v>Price</x:v>
      </x:c>
      <x:c r="AF676" s="24" cm="1">
        <x:f t="array" ref="AF676">SUM(--(" "=MID(AE676,_xlfn.SEQUENCE(1,LEN(AE676)),1)))+2</x:f>
        <x:v>2</x:v>
      </x:c>
      <x:c r="AG676" s="24" cm="1">
        <x:f t="array" ref="AG676">SUM(--($AG$9=MID(AC676,_xlfn.SEQUENCE(1,LEN(AC676)),1)))</x:f>
        <x:v>0</x:v>
      </x:c>
      <x:c r="AL676" s="24" t="b">
        <x:f t="shared" si="166"/>
        <x:v>1</x:v>
      </x:c>
      <x:c r="AM676" s="24" t="b">
        <x:f>_xlfn.XLOOKUP(G676,'Birthday Case Assumptions'!$I$6:$I$371,'Birthday Case Assumptions'!$J$6:$J$371)="Yes"</x:f>
        <x:v>1</x:v>
      </x:c>
      <x:c r="AN676" s="24" t="b">
        <x:f t="shared" si="172"/>
        <x:v>0</x:v>
      </x:c>
      <x:c r="AO676" s="24">
        <x:f t="shared" si="173"/>
        <x:v>0</x:v>
      </x:c>
    </x:row>
    <x:row r="677" spans="2:41" x14ac:dyDescent="0.35">
      <x:c r="B677" s="21">
        <x:v>37056</x:v>
      </x:c>
      <x:c r="C677" s="31">
        <x:f t="shared" si="160"/>
        <x:v>14</x:v>
      </x:c>
      <x:c r="D677" s="31">
        <x:f t="shared" si="161"/>
        <x:v>6</x:v>
      </x:c>
      <x:c r="E677" s="31">
        <x:f t="shared" si="162"/>
        <x:v>2001</x:v>
      </x:c>
      <x:c r="F677" s="31">
        <x:f t="shared" si="163"/>
        <x:v>5</x:v>
      </x:c>
      <x:c r="G677" s="21">
        <x:f t="shared" si="167"/>
        <x:v>45457</x:v>
      </x:c>
      <x:c r="H677" s="32">
        <x:f t="shared" si="168"/>
        <x:v>8236</x:v>
      </x:c>
      <x:c r="L677" s="25"/>
      <x:c r="S677" s="24" t="str">
        <x:v>Ghassan Salim #13452539 1M</x:v>
      </x:c>
      <x:c r="T677" s="24" t="str" cm="1">
        <x:f t="array" ref="T677:U677">_xlfn.TEXTSPLIT(S677," #")</x:f>
        <x:v>Ghassan Salim</x:v>
      </x:c>
      <x:c r="U677" s="24" t="str">
        <x:v>13452539 1M</x:v>
      </x:c>
      <x:c r="V677" s="24" t="str">
        <x:f t="shared" si="169"/>
        <x:v>1M</x:v>
      </x:c>
      <x:c r="W677" s="24">
        <x:f t="shared" si="170"/>
        <x:v>13452539</x:v>
      </x:c>
      <x:c r="X677" s="24">
        <x:f t="shared" si="174"/>
        <x:v>0</x:v>
      </x:c>
      <x:c r="AC677" s="24" t="str">
        <x:f t="shared" si="164"/>
        <x:v>Ghassan</x:v>
      </x:c>
      <x:c r="AD677" s="24" t="str">
        <x:f t="shared" si="171"/>
        <x:v>G</x:v>
      </x:c>
      <x:c r="AE677" s="24" t="str">
        <x:f t="shared" si="165"/>
        <x:v>Salim</x:v>
      </x:c>
      <x:c r="AF677" s="24" cm="1">
        <x:f t="array" ref="AF677">SUM(--(" "=MID(AE677,_xlfn.SEQUENCE(1,LEN(AE677)),1)))+2</x:f>
        <x:v>2</x:v>
      </x:c>
      <x:c r="AG677" s="24" cm="1">
        <x:f t="array" ref="AG677">SUM(--($AG$9=MID(AC677,_xlfn.SEQUENCE(1,LEN(AC677)),1)))</x:f>
        <x:v>2</x:v>
      </x:c>
      <x:c r="AL677" s="24" t="b">
        <x:f t="shared" si="166"/>
        <x:v>0</x:v>
      </x:c>
      <x:c r="AM677" s="24" t="b">
        <x:f>_xlfn.XLOOKUP(G677,'Birthday Case Assumptions'!$I$6:$I$371,'Birthday Case Assumptions'!$J$6:$J$371)="Yes"</x:f>
        <x:v>0</x:v>
      </x:c>
      <x:c r="AN677" s="24" t="b">
        <x:f t="shared" si="172"/>
        <x:v>1</x:v>
      </x:c>
      <x:c r="AO677" s="24">
        <x:f t="shared" si="173"/>
        <x:v>0</x:v>
      </x:c>
    </x:row>
    <x:row r="678" spans="2:41" x14ac:dyDescent="0.35">
      <x:c r="B678" s="21">
        <x:v>37102</x:v>
      </x:c>
      <x:c r="C678" s="31">
        <x:f t="shared" si="160"/>
        <x:v>30</x:v>
      </x:c>
      <x:c r="D678" s="31">
        <x:f t="shared" si="161"/>
        <x:v>7</x:v>
      </x:c>
      <x:c r="E678" s="31">
        <x:f t="shared" si="162"/>
        <x:v>2001</x:v>
      </x:c>
      <x:c r="F678" s="31">
        <x:f t="shared" si="163"/>
        <x:v>2</x:v>
      </x:c>
      <x:c r="G678" s="21">
        <x:f t="shared" si="167"/>
        <x:v>45503</x:v>
      </x:c>
      <x:c r="H678" s="32">
        <x:f t="shared" si="168"/>
        <x:v>8190</x:v>
      </x:c>
      <x:c r="L678" s="25"/>
      <x:c r="S678" s="24" t="str">
        <x:v>Lei Xiaoyan #13452540 2W</x:v>
      </x:c>
      <x:c r="T678" s="24" t="str" cm="1">
        <x:f t="array" ref="T678:U678">_xlfn.TEXTSPLIT(S678," #")</x:f>
        <x:v>Lei Xiaoyan</x:v>
      </x:c>
      <x:c r="U678" s="24" t="str">
        <x:v>13452540 2W</x:v>
      </x:c>
      <x:c r="V678" s="24" t="str">
        <x:f t="shared" si="169"/>
        <x:v>2W</x:v>
      </x:c>
      <x:c r="W678" s="24">
        <x:f t="shared" si="170"/>
        <x:v>13452540</x:v>
      </x:c>
      <x:c r="X678" s="24">
        <x:f t="shared" si="174"/>
        <x:v>1</x:v>
      </x:c>
      <x:c r="AC678" s="24" t="str">
        <x:f t="shared" si="164"/>
        <x:v>Lei</x:v>
      </x:c>
      <x:c r="AD678" s="24" t="str">
        <x:f t="shared" si="171"/>
        <x:v>L</x:v>
      </x:c>
      <x:c r="AE678" s="24" t="str">
        <x:f t="shared" si="165"/>
        <x:v>Xiaoyan</x:v>
      </x:c>
      <x:c r="AF678" s="24" cm="1">
        <x:f t="array" ref="AF678">SUM(--(" "=MID(AE678,_xlfn.SEQUENCE(1,LEN(AE678)),1)))+2</x:f>
        <x:v>2</x:v>
      </x:c>
      <x:c r="AG678" s="24" cm="1">
        <x:f t="array" ref="AG678">SUM(--($AG$9=MID(AC678,_xlfn.SEQUENCE(1,LEN(AC678)),1)))</x:f>
        <x:v>0</x:v>
      </x:c>
      <x:c r="AL678" s="24" t="b">
        <x:f t="shared" si="166"/>
        <x:v>0</x:v>
      </x:c>
      <x:c r="AM678" s="24" t="b">
        <x:f>_xlfn.XLOOKUP(G678,'Birthday Case Assumptions'!$I$6:$I$371,'Birthday Case Assumptions'!$J$6:$J$371)="Yes"</x:f>
        <x:v>0</x:v>
      </x:c>
      <x:c r="AN678" s="24" t="b">
        <x:f t="shared" si="172"/>
        <x:v>0</x:v>
      </x:c>
      <x:c r="AO678" s="24">
        <x:f t="shared" si="173"/>
        <x:v>0</x:v>
      </x:c>
    </x:row>
    <x:row r="679" spans="2:41" x14ac:dyDescent="0.35">
      <x:c r="B679" s="21">
        <x:v>38045</x:v>
      </x:c>
      <x:c r="C679" s="31">
        <x:f t="shared" si="160"/>
        <x:v>28</x:v>
      </x:c>
      <x:c r="D679" s="31">
        <x:f t="shared" si="161"/>
        <x:v>2</x:v>
      </x:c>
      <x:c r="E679" s="31">
        <x:f t="shared" si="162"/>
        <x:v>2004</x:v>
      </x:c>
      <x:c r="F679" s="31">
        <x:f t="shared" si="163"/>
        <x:v>7</x:v>
      </x:c>
      <x:c r="G679" s="21">
        <x:f t="shared" si="167"/>
        <x:v>45350</x:v>
      </x:c>
      <x:c r="H679" s="32">
        <x:f t="shared" si="168"/>
        <x:v>7247</x:v>
      </x:c>
      <x:c r="L679" s="25"/>
      <x:c r="S679" s="24" t="str">
        <x:v>Jennifer Murphy #13452543 4W</x:v>
      </x:c>
      <x:c r="T679" s="24" t="str" cm="1">
        <x:f t="array" ref="T679:U679">_xlfn.TEXTSPLIT(S679," #")</x:f>
        <x:v>Jennifer Murphy</x:v>
      </x:c>
      <x:c r="U679" s="24" t="str">
        <x:v>13452543 4W</x:v>
      </x:c>
      <x:c r="V679" s="24" t="str">
        <x:f t="shared" si="169"/>
        <x:v>4W</x:v>
      </x:c>
      <x:c r="W679" s="24">
        <x:f t="shared" si="170"/>
        <x:v>13452543</x:v>
      </x:c>
      <x:c r="X679" s="24">
        <x:f t="shared" si="174"/>
        <x:v>0</x:v>
      </x:c>
      <x:c r="AC679" s="24" t="str">
        <x:f t="shared" si="164"/>
        <x:v>Jennifer</x:v>
      </x:c>
      <x:c r="AD679" s="24" t="str">
        <x:f t="shared" si="171"/>
        <x:v>J</x:v>
      </x:c>
      <x:c r="AE679" s="24" t="str">
        <x:f t="shared" si="165"/>
        <x:v>Murphy</x:v>
      </x:c>
      <x:c r="AF679" s="24" cm="1">
        <x:f t="array" ref="AF679">SUM(--(" "=MID(AE679,_xlfn.SEQUENCE(1,LEN(AE679)),1)))+2</x:f>
        <x:v>2</x:v>
      </x:c>
      <x:c r="AG679" s="24" cm="1">
        <x:f t="array" ref="AG679">SUM(--($AG$9=MID(AC679,_xlfn.SEQUENCE(1,LEN(AC679)),1)))</x:f>
        <x:v>0</x:v>
      </x:c>
      <x:c r="AL679" s="24" t="b">
        <x:f t="shared" si="166"/>
        <x:v>0</x:v>
      </x:c>
      <x:c r="AM679" s="24" t="b">
        <x:f>_xlfn.XLOOKUP(G679,'Birthday Case Assumptions'!$I$6:$I$371,'Birthday Case Assumptions'!$J$6:$J$371)="Yes"</x:f>
        <x:v>1</x:v>
      </x:c>
      <x:c r="AN679" s="24" t="b">
        <x:f t="shared" si="172"/>
        <x:v>0</x:v>
      </x:c>
      <x:c r="AO679" s="24">
        <x:f t="shared" si="173"/>
        <x:v>0</x:v>
      </x:c>
    </x:row>
    <x:row r="680" spans="2:41" x14ac:dyDescent="0.35">
      <x:c r="B680" s="21">
        <x:v>38247</x:v>
      </x:c>
      <x:c r="C680" s="31">
        <x:f t="shared" si="160"/>
        <x:v>17</x:v>
      </x:c>
      <x:c r="D680" s="31">
        <x:f t="shared" si="161"/>
        <x:v>9</x:v>
      </x:c>
      <x:c r="E680" s="31">
        <x:f t="shared" si="162"/>
        <x:v>2004</x:v>
      </x:c>
      <x:c r="F680" s="31">
        <x:f t="shared" si="163"/>
        <x:v>6</x:v>
      </x:c>
      <x:c r="G680" s="21">
        <x:f t="shared" si="167"/>
        <x:v>45552</x:v>
      </x:c>
      <x:c r="H680" s="32">
        <x:f t="shared" si="168"/>
        <x:v>7045</x:v>
      </x:c>
      <x:c r="L680" s="25"/>
      <x:c r="S680" s="24" t="str">
        <x:v>Samar Khan #13452544 1R</x:v>
      </x:c>
      <x:c r="T680" s="24" t="str" cm="1">
        <x:f t="array" ref="T680:U680">_xlfn.TEXTSPLIT(S680," #")</x:f>
        <x:v>Samar Khan</x:v>
      </x:c>
      <x:c r="U680" s="24" t="str">
        <x:v>13452544 1R</x:v>
      </x:c>
      <x:c r="V680" s="24" t="str">
        <x:f t="shared" si="169"/>
        <x:v>1R</x:v>
      </x:c>
      <x:c r="W680" s="24">
        <x:f t="shared" si="170"/>
        <x:v>13452544</x:v>
      </x:c>
      <x:c r="X680" s="24">
        <x:f t="shared" si="174"/>
        <x:v>1</x:v>
      </x:c>
      <x:c r="AC680" s="24" t="str">
        <x:f t="shared" si="164"/>
        <x:v>Samar</x:v>
      </x:c>
      <x:c r="AD680" s="24" t="str">
        <x:f t="shared" si="171"/>
        <x:v>S</x:v>
      </x:c>
      <x:c r="AE680" s="24" t="str">
        <x:f t="shared" si="165"/>
        <x:v>Khan</x:v>
      </x:c>
      <x:c r="AF680" s="24" cm="1">
        <x:f t="array" ref="AF680">SUM(--(" "=MID(AE680,_xlfn.SEQUENCE(1,LEN(AE680)),1)))+2</x:f>
        <x:v>2</x:v>
      </x:c>
      <x:c r="AG680" s="24" cm="1">
        <x:f t="array" ref="AG680">SUM(--($AG$9=MID(AC680,_xlfn.SEQUENCE(1,LEN(AC680)),1)))</x:f>
        <x:v>2</x:v>
      </x:c>
      <x:c r="AL680" s="24" t="b">
        <x:f t="shared" si="166"/>
        <x:v>0</x:v>
      </x:c>
      <x:c r="AM680" s="24" t="b">
        <x:f>_xlfn.XLOOKUP(G680,'Birthday Case Assumptions'!$I$6:$I$371,'Birthday Case Assumptions'!$J$6:$J$371)="Yes"</x:f>
        <x:v>1</x:v>
      </x:c>
      <x:c r="AN680" s="24" t="b">
        <x:f t="shared" si="172"/>
        <x:v>0</x:v>
      </x:c>
      <x:c r="AO680" s="24">
        <x:f t="shared" si="173"/>
        <x:v>0</x:v>
      </x:c>
    </x:row>
    <x:row r="681" spans="2:41" x14ac:dyDescent="0.35">
      <x:c r="B681" s="21">
        <x:v>37704</x:v>
      </x:c>
      <x:c r="C681" s="31">
        <x:f t="shared" si="160"/>
        <x:v>24</x:v>
      </x:c>
      <x:c r="D681" s="31">
        <x:f t="shared" si="161"/>
        <x:v>3</x:v>
      </x:c>
      <x:c r="E681" s="31">
        <x:f t="shared" si="162"/>
        <x:v>2003</x:v>
      </x:c>
      <x:c r="F681" s="31">
        <x:f t="shared" si="163"/>
        <x:v>2</x:v>
      </x:c>
      <x:c r="G681" s="21">
        <x:f t="shared" si="167"/>
        <x:v>45375</x:v>
      </x:c>
      <x:c r="H681" s="32">
        <x:f t="shared" si="168"/>
        <x:v>7588</x:v>
      </x:c>
      <x:c r="L681" s="25"/>
      <x:c r="S681" s="24" t="str">
        <x:v>Gao Han #13452547 3W</x:v>
      </x:c>
      <x:c r="T681" s="24" t="str" cm="1">
        <x:f t="array" ref="T681:U681">_xlfn.TEXTSPLIT(S681," #")</x:f>
        <x:v>Gao Han</x:v>
      </x:c>
      <x:c r="U681" s="24" t="str">
        <x:v>13452547 3W</x:v>
      </x:c>
      <x:c r="V681" s="24" t="str">
        <x:f t="shared" si="169"/>
        <x:v>3W</x:v>
      </x:c>
      <x:c r="W681" s="24">
        <x:f t="shared" si="170"/>
        <x:v>13452547</x:v>
      </x:c>
      <x:c r="X681" s="24">
        <x:f t="shared" si="174"/>
        <x:v>0</x:v>
      </x:c>
      <x:c r="AC681" s="24" t="str">
        <x:f t="shared" si="164"/>
        <x:v>Gao</x:v>
      </x:c>
      <x:c r="AD681" s="24" t="str">
        <x:f t="shared" si="171"/>
        <x:v>G</x:v>
      </x:c>
      <x:c r="AE681" s="24" t="str">
        <x:f t="shared" si="165"/>
        <x:v>Han</x:v>
      </x:c>
      <x:c r="AF681" s="24" cm="1">
        <x:f t="array" ref="AF681">SUM(--(" "=MID(AE681,_xlfn.SEQUENCE(1,LEN(AE681)),1)))+2</x:f>
        <x:v>2</x:v>
      </x:c>
      <x:c r="AG681" s="24" cm="1">
        <x:f t="array" ref="AG681">SUM(--($AG$9=MID(AC681,_xlfn.SEQUENCE(1,LEN(AC681)),1)))</x:f>
        <x:v>1</x:v>
      </x:c>
      <x:c r="AL681" s="24" t="b">
        <x:f t="shared" si="166"/>
        <x:v>0</x:v>
      </x:c>
      <x:c r="AM681" s="24" t="b">
        <x:f>_xlfn.XLOOKUP(G681,'Birthday Case Assumptions'!$I$6:$I$371,'Birthday Case Assumptions'!$J$6:$J$371)="Yes"</x:f>
        <x:v>0</x:v>
      </x:c>
      <x:c r="AN681" s="24" t="b">
        <x:f t="shared" si="172"/>
        <x:v>0</x:v>
      </x:c>
      <x:c r="AO681" s="24">
        <x:f t="shared" si="173"/>
        <x:v>0</x:v>
      </x:c>
    </x:row>
    <x:row r="682" spans="2:41" x14ac:dyDescent="0.35">
      <x:c r="B682" s="21">
        <x:v>36948</x:v>
      </x:c>
      <x:c r="C682" s="31">
        <x:f t="shared" si="160"/>
        <x:v>26</x:v>
      </x:c>
      <x:c r="D682" s="31">
        <x:f t="shared" si="161"/>
        <x:v>2</x:v>
      </x:c>
      <x:c r="E682" s="31">
        <x:f t="shared" si="162"/>
        <x:v>2001</x:v>
      </x:c>
      <x:c r="F682" s="31">
        <x:f t="shared" si="163"/>
        <x:v>2</x:v>
      </x:c>
      <x:c r="G682" s="21">
        <x:f t="shared" si="167"/>
        <x:v>45348</x:v>
      </x:c>
      <x:c r="H682" s="32">
        <x:f t="shared" si="168"/>
        <x:v>8344</x:v>
      </x:c>
      <x:c r="L682" s="25"/>
      <x:c r="S682" s="24" t="str">
        <x:v>Angela Bennet #13452548 3M</x:v>
      </x:c>
      <x:c r="T682" s="24" t="str" cm="1">
        <x:f t="array" ref="T682:U682">_xlfn.TEXTSPLIT(S682," #")</x:f>
        <x:v>Angela Bennet</x:v>
      </x:c>
      <x:c r="U682" s="24" t="str">
        <x:v>13452548 3M</x:v>
      </x:c>
      <x:c r="V682" s="24" t="str">
        <x:f t="shared" si="169"/>
        <x:v>3M</x:v>
      </x:c>
      <x:c r="W682" s="24">
        <x:f t="shared" si="170"/>
        <x:v>13452548</x:v>
      </x:c>
      <x:c r="X682" s="24">
        <x:f t="shared" si="174"/>
        <x:v>1</x:v>
      </x:c>
      <x:c r="AC682" s="24" t="str">
        <x:f t="shared" si="164"/>
        <x:v>Angela</x:v>
      </x:c>
      <x:c r="AD682" s="24" t="str">
        <x:f t="shared" si="171"/>
        <x:v>A</x:v>
      </x:c>
      <x:c r="AE682" s="24" t="str">
        <x:f t="shared" si="165"/>
        <x:v>Bennet</x:v>
      </x:c>
      <x:c r="AF682" s="24" cm="1">
        <x:f t="array" ref="AF682">SUM(--(" "=MID(AE682,_xlfn.SEQUENCE(1,LEN(AE682)),1)))+2</x:f>
        <x:v>2</x:v>
      </x:c>
      <x:c r="AG682" s="24" cm="1">
        <x:f t="array" ref="AG682">SUM(--($AG$9=MID(AC682,_xlfn.SEQUENCE(1,LEN(AC682)),1)))</x:f>
        <x:v>2</x:v>
      </x:c>
      <x:c r="AL682" s="24" t="b">
        <x:f t="shared" si="166"/>
        <x:v>1</x:v>
      </x:c>
      <x:c r="AM682" s="24" t="b">
        <x:f>_xlfn.XLOOKUP(G682,'Birthday Case Assumptions'!$I$6:$I$371,'Birthday Case Assumptions'!$J$6:$J$371)="Yes"</x:f>
        <x:v>1</x:v>
      </x:c>
      <x:c r="AN682" s="24" t="b">
        <x:f t="shared" si="172"/>
        <x:v>0</x:v>
      </x:c>
      <x:c r="AO682" s="24">
        <x:f t="shared" si="173"/>
        <x:v>0</x:v>
      </x:c>
    </x:row>
    <x:row r="683" spans="2:41" x14ac:dyDescent="0.35">
      <x:c r="B683" s="21">
        <x:v>38239</x:v>
      </x:c>
      <x:c r="C683" s="31">
        <x:f t="shared" si="160"/>
        <x:v>9</x:v>
      </x:c>
      <x:c r="D683" s="31">
        <x:f t="shared" si="161"/>
        <x:v>9</x:v>
      </x:c>
      <x:c r="E683" s="31">
        <x:f t="shared" si="162"/>
        <x:v>2004</x:v>
      </x:c>
      <x:c r="F683" s="31">
        <x:f t="shared" si="163"/>
        <x:v>5</x:v>
      </x:c>
      <x:c r="G683" s="21">
        <x:f t="shared" si="167"/>
        <x:v>45544</x:v>
      </x:c>
      <x:c r="H683" s="32">
        <x:f t="shared" si="168"/>
        <x:v>7053</x:v>
      </x:c>
      <x:c r="L683" s="25"/>
      <x:c r="S683" s="24" t="str">
        <x:v>Tan Jingjing #13452550 2M</x:v>
      </x:c>
      <x:c r="T683" s="24" t="str" cm="1">
        <x:f t="array" ref="T683:U683">_xlfn.TEXTSPLIT(S683," #")</x:f>
        <x:v>Tan Jingjing</x:v>
      </x:c>
      <x:c r="U683" s="24" t="str">
        <x:v>13452550 2M</x:v>
      </x:c>
      <x:c r="V683" s="24" t="str">
        <x:f t="shared" si="169"/>
        <x:v>2M</x:v>
      </x:c>
      <x:c r="W683" s="24">
        <x:f t="shared" si="170"/>
        <x:v>13452550</x:v>
      </x:c>
      <x:c r="X683" s="24">
        <x:f t="shared" si="174"/>
        <x:v>0</x:v>
      </x:c>
      <x:c r="AC683" s="24" t="str">
        <x:f t="shared" si="164"/>
        <x:v>Tan</x:v>
      </x:c>
      <x:c r="AD683" s="24" t="str">
        <x:f t="shared" si="171"/>
        <x:v>T</x:v>
      </x:c>
      <x:c r="AE683" s="24" t="str">
        <x:f t="shared" si="165"/>
        <x:v>Jingjing</x:v>
      </x:c>
      <x:c r="AF683" s="24" cm="1">
        <x:f t="array" ref="AF683">SUM(--(" "=MID(AE683,_xlfn.SEQUENCE(1,LEN(AE683)),1)))+2</x:f>
        <x:v>2</x:v>
      </x:c>
      <x:c r="AG683" s="24" cm="1">
        <x:f t="array" ref="AG683">SUM(--($AG$9=MID(AC683,_xlfn.SEQUENCE(1,LEN(AC683)),1)))</x:f>
        <x:v>1</x:v>
      </x:c>
      <x:c r="AL683" s="24" t="b">
        <x:f t="shared" si="166"/>
        <x:v>1</x:v>
      </x:c>
      <x:c r="AM683" s="24" t="b">
        <x:f>_xlfn.XLOOKUP(G683,'Birthday Case Assumptions'!$I$6:$I$371,'Birthday Case Assumptions'!$J$6:$J$371)="Yes"</x:f>
        <x:v>1</x:v>
      </x:c>
      <x:c r="AN683" s="24" t="b">
        <x:f t="shared" si="172"/>
        <x:v>0</x:v>
      </x:c>
      <x:c r="AO683" s="24">
        <x:f t="shared" si="173"/>
        <x:v>0</x:v>
      </x:c>
    </x:row>
    <x:row r="684" spans="2:41" x14ac:dyDescent="0.35">
      <x:c r="B684" s="21">
        <x:v>37704</x:v>
      </x:c>
      <x:c r="C684" s="31">
        <x:f t="shared" si="160"/>
        <x:v>24</x:v>
      </x:c>
      <x:c r="D684" s="31">
        <x:f t="shared" si="161"/>
        <x:v>3</x:v>
      </x:c>
      <x:c r="E684" s="31">
        <x:f t="shared" si="162"/>
        <x:v>2003</x:v>
      </x:c>
      <x:c r="F684" s="31">
        <x:f t="shared" si="163"/>
        <x:v>2</x:v>
      </x:c>
      <x:c r="G684" s="21">
        <x:f t="shared" si="167"/>
        <x:v>45375</x:v>
      </x:c>
      <x:c r="H684" s="32">
        <x:f t="shared" si="168"/>
        <x:v>7588</x:v>
      </x:c>
      <x:c r="L684" s="25"/>
      <x:c r="S684" s="24" t="str">
        <x:v>Muhammed Khaled #13452551 2R</x:v>
      </x:c>
      <x:c r="T684" s="24" t="str" cm="1">
        <x:f t="array" ref="T684:U684">_xlfn.TEXTSPLIT(S684," #")</x:f>
        <x:v>Muhammed Khaled</x:v>
      </x:c>
      <x:c r="U684" s="24" t="str">
        <x:v>13452551 2R</x:v>
      </x:c>
      <x:c r="V684" s="24" t="str">
        <x:f t="shared" si="169"/>
        <x:v>2R</x:v>
      </x:c>
      <x:c r="W684" s="24">
        <x:f t="shared" si="170"/>
        <x:v>13452551</x:v>
      </x:c>
      <x:c r="X684" s="24">
        <x:f t="shared" si="174"/>
        <x:v>1</x:v>
      </x:c>
      <x:c r="AC684" s="24" t="str">
        <x:f t="shared" si="164"/>
        <x:v>Muhammed</x:v>
      </x:c>
      <x:c r="AD684" s="24" t="str">
        <x:f t="shared" si="171"/>
        <x:v>M</x:v>
      </x:c>
      <x:c r="AE684" s="24" t="str">
        <x:f t="shared" si="165"/>
        <x:v>Khaled</x:v>
      </x:c>
      <x:c r="AF684" s="24" cm="1">
        <x:f t="array" ref="AF684">SUM(--(" "=MID(AE684,_xlfn.SEQUENCE(1,LEN(AE684)),1)))+2</x:f>
        <x:v>2</x:v>
      </x:c>
      <x:c r="AG684" s="24" cm="1">
        <x:f t="array" ref="AG684">SUM(--($AG$9=MID(AC684,_xlfn.SEQUENCE(1,LEN(AC684)),1)))</x:f>
        <x:v>1</x:v>
      </x:c>
      <x:c r="AL684" s="24" t="b">
        <x:f t="shared" si="166"/>
        <x:v>0</x:v>
      </x:c>
      <x:c r="AM684" s="24" t="b">
        <x:f>_xlfn.XLOOKUP(G684,'Birthday Case Assumptions'!$I$6:$I$371,'Birthday Case Assumptions'!$J$6:$J$371)="Yes"</x:f>
        <x:v>0</x:v>
      </x:c>
      <x:c r="AN684" s="24" t="b">
        <x:f t="shared" si="172"/>
        <x:v>0</x:v>
      </x:c>
      <x:c r="AO684" s="24">
        <x:f t="shared" si="173"/>
        <x:v>0</x:v>
      </x:c>
    </x:row>
    <x:row r="685" spans="2:41" x14ac:dyDescent="0.35">
      <x:c r="B685" s="21">
        <x:v>37760</x:v>
      </x:c>
      <x:c r="C685" s="31">
        <x:f t="shared" si="160"/>
        <x:v>19</x:v>
      </x:c>
      <x:c r="D685" s="31">
        <x:f t="shared" si="161"/>
        <x:v>5</x:v>
      </x:c>
      <x:c r="E685" s="31">
        <x:f t="shared" si="162"/>
        <x:v>2003</x:v>
      </x:c>
      <x:c r="F685" s="31">
        <x:f t="shared" si="163"/>
        <x:v>2</x:v>
      </x:c>
      <x:c r="G685" s="21">
        <x:f t="shared" si="167"/>
        <x:v>45431</x:v>
      </x:c>
      <x:c r="H685" s="32">
        <x:f t="shared" si="168"/>
        <x:v>7532</x:v>
      </x:c>
      <x:c r="L685" s="25"/>
      <x:c r="S685" s="24" t="str">
        <x:v>Patricia Jimenez #13452552 3W</x:v>
      </x:c>
      <x:c r="T685" s="24" t="str" cm="1">
        <x:f t="array" ref="T685:U685">_xlfn.TEXTSPLIT(S685," #")</x:f>
        <x:v>Patricia Jimenez</x:v>
      </x:c>
      <x:c r="U685" s="24" t="str">
        <x:v>13452552 3W</x:v>
      </x:c>
      <x:c r="V685" s="24" t="str">
        <x:f t="shared" si="169"/>
        <x:v>3W</x:v>
      </x:c>
      <x:c r="W685" s="24">
        <x:f t="shared" si="170"/>
        <x:v>13452552</x:v>
      </x:c>
      <x:c r="X685" s="24">
        <x:f t="shared" si="174"/>
        <x:v>2</x:v>
      </x:c>
      <x:c r="AC685" s="24" t="str">
        <x:f t="shared" si="164"/>
        <x:v>Patricia</x:v>
      </x:c>
      <x:c r="AD685" s="24" t="str">
        <x:f t="shared" si="171"/>
        <x:v>P</x:v>
      </x:c>
      <x:c r="AE685" s="24" t="str">
        <x:f t="shared" si="165"/>
        <x:v>Jimenez</x:v>
      </x:c>
      <x:c r="AF685" s="24" cm="1">
        <x:f t="array" ref="AF685">SUM(--(" "=MID(AE685,_xlfn.SEQUENCE(1,LEN(AE685)),1)))+2</x:f>
        <x:v>2</x:v>
      </x:c>
      <x:c r="AG685" s="24" cm="1">
        <x:f t="array" ref="AG685">SUM(--($AG$9=MID(AC685,_xlfn.SEQUENCE(1,LEN(AC685)),1)))</x:f>
        <x:v>2</x:v>
      </x:c>
      <x:c r="AL685" s="24" t="b">
        <x:f t="shared" si="166"/>
        <x:v>0</x:v>
      </x:c>
      <x:c r="AM685" s="24" t="b">
        <x:f>_xlfn.XLOOKUP(G685,'Birthday Case Assumptions'!$I$6:$I$371,'Birthday Case Assumptions'!$J$6:$J$371)="Yes"</x:f>
        <x:v>0</x:v>
      </x:c>
      <x:c r="AN685" s="24" t="b">
        <x:f t="shared" si="172"/>
        <x:v>0</x:v>
      </x:c>
      <x:c r="AO685" s="24">
        <x:f t="shared" si="173"/>
        <x:v>0</x:v>
      </x:c>
    </x:row>
    <x:row r="686" spans="2:41" x14ac:dyDescent="0.35">
      <x:c r="B686" s="21">
        <x:v>36992</x:v>
      </x:c>
      <x:c r="C686" s="31">
        <x:f t="shared" si="160"/>
        <x:v>11</x:v>
      </x:c>
      <x:c r="D686" s="31">
        <x:f t="shared" si="161"/>
        <x:v>4</x:v>
      </x:c>
      <x:c r="E686" s="31">
        <x:f t="shared" si="162"/>
        <x:v>2001</x:v>
      </x:c>
      <x:c r="F686" s="31">
        <x:f t="shared" si="163"/>
        <x:v>4</x:v>
      </x:c>
      <x:c r="G686" s="21">
        <x:f t="shared" si="167"/>
        <x:v>45393</x:v>
      </x:c>
      <x:c r="H686" s="32">
        <x:f t="shared" si="168"/>
        <x:v>8300</x:v>
      </x:c>
      <x:c r="L686" s="25"/>
      <x:c r="S686" s="24" t="str">
        <x:v>Qiu Haiyan #13452553 1M</x:v>
      </x:c>
      <x:c r="T686" s="24" t="str" cm="1">
        <x:f t="array" ref="T686:U686">_xlfn.TEXTSPLIT(S686," #")</x:f>
        <x:v>Qiu Haiyan</x:v>
      </x:c>
      <x:c r="U686" s="24" t="str">
        <x:v>13452553 1M</x:v>
      </x:c>
      <x:c r="V686" s="24" t="str">
        <x:f t="shared" si="169"/>
        <x:v>1M</x:v>
      </x:c>
      <x:c r="W686" s="24">
        <x:f t="shared" si="170"/>
        <x:v>13452553</x:v>
      </x:c>
      <x:c r="X686" s="24">
        <x:f t="shared" si="174"/>
        <x:v>3</x:v>
      </x:c>
      <x:c r="AC686" s="24" t="str">
        <x:f t="shared" si="164"/>
        <x:v>Qiu</x:v>
      </x:c>
      <x:c r="AD686" s="24" t="str">
        <x:f t="shared" si="171"/>
        <x:v>Q</x:v>
      </x:c>
      <x:c r="AE686" s="24" t="str">
        <x:f t="shared" si="165"/>
        <x:v>Haiyan</x:v>
      </x:c>
      <x:c r="AF686" s="24" cm="1">
        <x:f t="array" ref="AF686">SUM(--(" "=MID(AE686,_xlfn.SEQUENCE(1,LEN(AE686)),1)))+2</x:f>
        <x:v>2</x:v>
      </x:c>
      <x:c r="AG686" s="24" cm="1">
        <x:f t="array" ref="AG686">SUM(--($AG$9=MID(AC686,_xlfn.SEQUENCE(1,LEN(AC686)),1)))</x:f>
        <x:v>0</x:v>
      </x:c>
      <x:c r="AL686" s="24" t="b">
        <x:f t="shared" si="166"/>
        <x:v>0</x:v>
      </x:c>
      <x:c r="AM686" s="24" t="b">
        <x:f>_xlfn.XLOOKUP(G686,'Birthday Case Assumptions'!$I$6:$I$371,'Birthday Case Assumptions'!$J$6:$J$371)="Yes"</x:f>
        <x:v>1</x:v>
      </x:c>
      <x:c r="AN686" s="24" t="b">
        <x:f t="shared" si="172"/>
        <x:v>1</x:v>
      </x:c>
      <x:c r="AO686" s="24">
        <x:f t="shared" si="173"/>
        <x:v>0</x:v>
      </x:c>
    </x:row>
    <x:row r="687" spans="2:41" x14ac:dyDescent="0.35">
      <x:c r="B687" s="21">
        <x:v>36968</x:v>
      </x:c>
      <x:c r="C687" s="31">
        <x:f t="shared" si="160"/>
        <x:v>18</x:v>
      </x:c>
      <x:c r="D687" s="31">
        <x:f t="shared" si="161"/>
        <x:v>3</x:v>
      </x:c>
      <x:c r="E687" s="31">
        <x:f t="shared" si="162"/>
        <x:v>2001</x:v>
      </x:c>
      <x:c r="F687" s="31">
        <x:f t="shared" si="163"/>
        <x:v>1</x:v>
      </x:c>
      <x:c r="G687" s="21">
        <x:f t="shared" si="167"/>
        <x:v>45369</x:v>
      </x:c>
      <x:c r="H687" s="32">
        <x:f t="shared" si="168"/>
        <x:v>8324</x:v>
      </x:c>
      <x:c r="L687" s="25"/>
      <x:c r="S687" s="24" t="str">
        <x:v>Salwa Al-Harbi #13452554 1R</x:v>
      </x:c>
      <x:c r="T687" s="24" t="str" cm="1">
        <x:f t="array" ref="T687:U687">_xlfn.TEXTSPLIT(S687," #")</x:f>
        <x:v>Salwa Al-Harbi</x:v>
      </x:c>
      <x:c r="U687" s="24" t="str">
        <x:v>13452554 1R</x:v>
      </x:c>
      <x:c r="V687" s="24" t="str">
        <x:f t="shared" si="169"/>
        <x:v>1R</x:v>
      </x:c>
      <x:c r="W687" s="24">
        <x:f t="shared" si="170"/>
        <x:v>13452554</x:v>
      </x:c>
      <x:c r="X687" s="24">
        <x:f t="shared" si="174"/>
        <x:v>4</x:v>
      </x:c>
      <x:c r="AC687" s="24" t="str">
        <x:f t="shared" si="164"/>
        <x:v>Salwa</x:v>
      </x:c>
      <x:c r="AD687" s="24" t="str">
        <x:f t="shared" si="171"/>
        <x:v>S</x:v>
      </x:c>
      <x:c r="AE687" s="24" t="str">
        <x:f t="shared" si="165"/>
        <x:v>Al-Harbi</x:v>
      </x:c>
      <x:c r="AF687" s="24" cm="1">
        <x:f t="array" ref="AF687">SUM(--(" "=MID(AE687,_xlfn.SEQUENCE(1,LEN(AE687)),1)))+2</x:f>
        <x:v>2</x:v>
      </x:c>
      <x:c r="AG687" s="24" cm="1">
        <x:f t="array" ref="AG687">SUM(--($AG$9=MID(AC687,_xlfn.SEQUENCE(1,LEN(AC687)),1)))</x:f>
        <x:v>2</x:v>
      </x:c>
      <x:c r="AL687" s="24" t="b">
        <x:f t="shared" si="166"/>
        <x:v>1</x:v>
      </x:c>
      <x:c r="AM687" s="24" t="b">
        <x:f>_xlfn.XLOOKUP(G687,'Birthday Case Assumptions'!$I$6:$I$371,'Birthday Case Assumptions'!$J$6:$J$371)="Yes"</x:f>
        <x:v>1</x:v>
      </x:c>
      <x:c r="AN687" s="24" t="b">
        <x:f t="shared" si="172"/>
        <x:v>0</x:v>
      </x:c>
      <x:c r="AO687" s="24">
        <x:f t="shared" si="173"/>
        <x:v>0</x:v>
      </x:c>
    </x:row>
    <x:row r="688" spans="2:41" x14ac:dyDescent="0.35">
      <x:c r="B688" s="21">
        <x:v>37128</x:v>
      </x:c>
      <x:c r="C688" s="31">
        <x:f t="shared" si="160"/>
        <x:v>25</x:v>
      </x:c>
      <x:c r="D688" s="31">
        <x:f t="shared" si="161"/>
        <x:v>8</x:v>
      </x:c>
      <x:c r="E688" s="31">
        <x:f t="shared" si="162"/>
        <x:v>2001</x:v>
      </x:c>
      <x:c r="F688" s="31">
        <x:f t="shared" si="163"/>
        <x:v>7</x:v>
      </x:c>
      <x:c r="G688" s="21">
        <x:f t="shared" si="167"/>
        <x:v>45529</x:v>
      </x:c>
      <x:c r="H688" s="32">
        <x:f t="shared" si="168"/>
        <x:v>8164</x:v>
      </x:c>
      <x:c r="L688" s="25"/>
      <x:c r="S688" s="24" t="str">
        <x:v>Dylan Alvarez #13452557 2R</x:v>
      </x:c>
      <x:c r="T688" s="24" t="str" cm="1">
        <x:f t="array" ref="T688:U688">_xlfn.TEXTSPLIT(S688," #")</x:f>
        <x:v>Dylan Alvarez</x:v>
      </x:c>
      <x:c r="U688" s="24" t="str">
        <x:v>13452557 2R</x:v>
      </x:c>
      <x:c r="V688" s="24" t="str">
        <x:f t="shared" si="169"/>
        <x:v>2R</x:v>
      </x:c>
      <x:c r="W688" s="24">
        <x:f t="shared" si="170"/>
        <x:v>13452557</x:v>
      </x:c>
      <x:c r="X688" s="24">
        <x:f t="shared" si="174"/>
        <x:v>0</x:v>
      </x:c>
      <x:c r="AC688" s="24" t="str">
        <x:f t="shared" si="164"/>
        <x:v>Dylan</x:v>
      </x:c>
      <x:c r="AD688" s="24" t="str">
        <x:f t="shared" si="171"/>
        <x:v>D</x:v>
      </x:c>
      <x:c r="AE688" s="24" t="str">
        <x:f t="shared" si="165"/>
        <x:v>Alvarez</x:v>
      </x:c>
      <x:c r="AF688" s="24" cm="1">
        <x:f t="array" ref="AF688">SUM(--(" "=MID(AE688,_xlfn.SEQUENCE(1,LEN(AE688)),1)))+2</x:f>
        <x:v>2</x:v>
      </x:c>
      <x:c r="AG688" s="24" cm="1">
        <x:f t="array" ref="AG688">SUM(--($AG$9=MID(AC688,_xlfn.SEQUENCE(1,LEN(AC688)),1)))</x:f>
        <x:v>1</x:v>
      </x:c>
      <x:c r="AL688" s="24" t="b">
        <x:f t="shared" si="166"/>
        <x:v>0</x:v>
      </x:c>
      <x:c r="AM688" s="24" t="b">
        <x:f>_xlfn.XLOOKUP(G688,'Birthday Case Assumptions'!$I$6:$I$371,'Birthday Case Assumptions'!$J$6:$J$371)="Yes"</x:f>
        <x:v>0</x:v>
      </x:c>
      <x:c r="AN688" s="24" t="b">
        <x:f t="shared" si="172"/>
        <x:v>0</x:v>
      </x:c>
      <x:c r="AO688" s="24">
        <x:f t="shared" si="173"/>
        <x:v>0</x:v>
      </x:c>
    </x:row>
    <x:row r="689" spans="2:41" x14ac:dyDescent="0.35">
      <x:c r="B689" s="21">
        <x:v>38242</x:v>
      </x:c>
      <x:c r="C689" s="31">
        <x:f t="shared" si="160"/>
        <x:v>12</x:v>
      </x:c>
      <x:c r="D689" s="31">
        <x:f t="shared" si="161"/>
        <x:v>9</x:v>
      </x:c>
      <x:c r="E689" s="31">
        <x:f t="shared" si="162"/>
        <x:v>2004</x:v>
      </x:c>
      <x:c r="F689" s="31">
        <x:f t="shared" si="163"/>
        <x:v>1</x:v>
      </x:c>
      <x:c r="G689" s="21">
        <x:f t="shared" si="167"/>
        <x:v>45547</x:v>
      </x:c>
      <x:c r="H689" s="32">
        <x:f t="shared" si="168"/>
        <x:v>7050</x:v>
      </x:c>
      <x:c r="L689" s="25"/>
      <x:c r="S689" s="24" t="str">
        <x:v>Fang Xuan #13452560 3W</x:v>
      </x:c>
      <x:c r="T689" s="24" t="str" cm="1">
        <x:f t="array" ref="T689:U689">_xlfn.TEXTSPLIT(S689," #")</x:f>
        <x:v>Fang Xuan</x:v>
      </x:c>
      <x:c r="U689" s="24" t="str">
        <x:v>13452560 3W</x:v>
      </x:c>
      <x:c r="V689" s="24" t="str">
        <x:f t="shared" si="169"/>
        <x:v>3W</x:v>
      </x:c>
      <x:c r="W689" s="24">
        <x:f t="shared" si="170"/>
        <x:v>13452560</x:v>
      </x:c>
      <x:c r="X689" s="24">
        <x:f t="shared" si="174"/>
        <x:v>0</x:v>
      </x:c>
      <x:c r="AC689" s="24" t="str">
        <x:f t="shared" si="164"/>
        <x:v>Fang</x:v>
      </x:c>
      <x:c r="AD689" s="24" t="str">
        <x:f t="shared" si="171"/>
        <x:v>F</x:v>
      </x:c>
      <x:c r="AE689" s="24" t="str">
        <x:f t="shared" si="165"/>
        <x:v>Xuan</x:v>
      </x:c>
      <x:c r="AF689" s="24" cm="1">
        <x:f t="array" ref="AF689">SUM(--(" "=MID(AE689,_xlfn.SEQUENCE(1,LEN(AE689)),1)))+2</x:f>
        <x:v>2</x:v>
      </x:c>
      <x:c r="AG689" s="24" cm="1">
        <x:f t="array" ref="AG689">SUM(--($AG$9=MID(AC689,_xlfn.SEQUENCE(1,LEN(AC689)),1)))</x:f>
        <x:v>1</x:v>
      </x:c>
      <x:c r="AL689" s="24" t="b">
        <x:f t="shared" si="166"/>
        <x:v>0</x:v>
      </x:c>
      <x:c r="AM689" s="24" t="b">
        <x:f>_xlfn.XLOOKUP(G689,'Birthday Case Assumptions'!$I$6:$I$371,'Birthday Case Assumptions'!$J$6:$J$371)="Yes"</x:f>
        <x:v>1</x:v>
      </x:c>
      <x:c r="AN689" s="24" t="b">
        <x:f t="shared" si="172"/>
        <x:v>0</x:v>
      </x:c>
      <x:c r="AO689" s="24">
        <x:f t="shared" si="173"/>
        <x:v>0</x:v>
      </x:c>
    </x:row>
    <x:row r="690" spans="2:41" x14ac:dyDescent="0.35">
      <x:c r="B690" s="21">
        <x:v>37256</x:v>
      </x:c>
      <x:c r="C690" s="31">
        <x:f t="shared" si="160"/>
        <x:v>31</x:v>
      </x:c>
      <x:c r="D690" s="31">
        <x:f t="shared" si="161"/>
        <x:v>12</x:v>
      </x:c>
      <x:c r="E690" s="31">
        <x:f t="shared" si="162"/>
        <x:v>2001</x:v>
      </x:c>
      <x:c r="F690" s="31">
        <x:f t="shared" si="163"/>
        <x:v>2</x:v>
      </x:c>
      <x:c r="G690" s="21">
        <x:f t="shared" si="167"/>
        <x:v>45657</x:v>
      </x:c>
      <x:c r="H690" s="32">
        <x:f t="shared" si="168"/>
        <x:v>8036</x:v>
      </x:c>
      <x:c r="L690" s="25"/>
      <x:c r="S690" s="24" t="str">
        <x:v>Taha Ismail #13452562 1R</x:v>
      </x:c>
      <x:c r="T690" s="24" t="str" cm="1">
        <x:f t="array" ref="T690:U690">_xlfn.TEXTSPLIT(S690," #")</x:f>
        <x:v>Taha Ismail</x:v>
      </x:c>
      <x:c r="U690" s="24" t="str">
        <x:v>13452562 1R</x:v>
      </x:c>
      <x:c r="V690" s="24" t="str">
        <x:f t="shared" si="169"/>
        <x:v>1R</x:v>
      </x:c>
      <x:c r="W690" s="24">
        <x:f t="shared" si="170"/>
        <x:v>13452562</x:v>
      </x:c>
      <x:c r="X690" s="24">
        <x:f t="shared" si="174"/>
        <x:v>0</x:v>
      </x:c>
      <x:c r="AC690" s="24" t="str">
        <x:f t="shared" si="164"/>
        <x:v>Taha</x:v>
      </x:c>
      <x:c r="AD690" s="24" t="str">
        <x:f t="shared" si="171"/>
        <x:v>T</x:v>
      </x:c>
      <x:c r="AE690" s="24" t="str">
        <x:f t="shared" si="165"/>
        <x:v>Ismail</x:v>
      </x:c>
      <x:c r="AF690" s="24" cm="1">
        <x:f t="array" ref="AF690">SUM(--(" "=MID(AE690,_xlfn.SEQUENCE(1,LEN(AE690)),1)))+2</x:f>
        <x:v>2</x:v>
      </x:c>
      <x:c r="AG690" s="24" cm="1">
        <x:f t="array" ref="AG690">SUM(--($AG$9=MID(AC690,_xlfn.SEQUENCE(1,LEN(AC690)),1)))</x:f>
        <x:v>2</x:v>
      </x:c>
      <x:c r="AL690" s="24" t="b">
        <x:f t="shared" si="166"/>
        <x:v>0</x:v>
      </x:c>
      <x:c r="AM690" s="24" t="b">
        <x:f>_xlfn.XLOOKUP(G690,'Birthday Case Assumptions'!$I$6:$I$371,'Birthday Case Assumptions'!$J$6:$J$371)="Yes"</x:f>
        <x:v>0</x:v>
      </x:c>
      <x:c r="AN690" s="24" t="b">
        <x:f t="shared" si="172"/>
        <x:v>0</x:v>
      </x:c>
      <x:c r="AO690" s="24">
        <x:f t="shared" si="173"/>
        <x:v>0</x:v>
      </x:c>
    </x:row>
    <x:row r="691" spans="2:41" x14ac:dyDescent="0.35">
      <x:c r="B691" s="21">
        <x:v>36993</x:v>
      </x:c>
      <x:c r="C691" s="31">
        <x:f t="shared" si="160"/>
        <x:v>12</x:v>
      </x:c>
      <x:c r="D691" s="31">
        <x:f t="shared" si="161"/>
        <x:v>4</x:v>
      </x:c>
      <x:c r="E691" s="31">
        <x:f t="shared" si="162"/>
        <x:v>2001</x:v>
      </x:c>
      <x:c r="F691" s="31">
        <x:f t="shared" si="163"/>
        <x:v>5</x:v>
      </x:c>
      <x:c r="G691" s="21">
        <x:f t="shared" si="167"/>
        <x:v>45394</x:v>
      </x:c>
      <x:c r="H691" s="32">
        <x:f t="shared" si="168"/>
        <x:v>8299</x:v>
      </x:c>
      <x:c r="L691" s="25"/>
      <x:c r="S691" s="24" t="str">
        <x:v>Cai Yun #13452564 3W</x:v>
      </x:c>
      <x:c r="T691" s="24" t="str" cm="1">
        <x:f t="array" ref="T691:U691">_xlfn.TEXTSPLIT(S691," #")</x:f>
        <x:v>Cai Yun</x:v>
      </x:c>
      <x:c r="U691" s="24" t="str">
        <x:v>13452564 3W</x:v>
      </x:c>
      <x:c r="V691" s="24" t="str">
        <x:f t="shared" si="169"/>
        <x:v>3W</x:v>
      </x:c>
      <x:c r="W691" s="24">
        <x:f t="shared" si="170"/>
        <x:v>13452564</x:v>
      </x:c>
      <x:c r="X691" s="24">
        <x:f t="shared" si="174"/>
        <x:v>0</x:v>
      </x:c>
      <x:c r="AC691" s="24" t="str">
        <x:f t="shared" si="164"/>
        <x:v>Cai</x:v>
      </x:c>
      <x:c r="AD691" s="24" t="str">
        <x:f t="shared" si="171"/>
        <x:v>C</x:v>
      </x:c>
      <x:c r="AE691" s="24" t="str">
        <x:f t="shared" si="165"/>
        <x:v>Yun</x:v>
      </x:c>
      <x:c r="AF691" s="24" cm="1">
        <x:f t="array" ref="AF691">SUM(--(" "=MID(AE691,_xlfn.SEQUENCE(1,LEN(AE691)),1)))+2</x:f>
        <x:v>2</x:v>
      </x:c>
      <x:c r="AG691" s="24" cm="1">
        <x:f t="array" ref="AG691">SUM(--($AG$9=MID(AC691,_xlfn.SEQUENCE(1,LEN(AC691)),1)))</x:f>
        <x:v>1</x:v>
      </x:c>
      <x:c r="AL691" s="24" t="b">
        <x:f t="shared" si="166"/>
        <x:v>0</x:v>
      </x:c>
      <x:c r="AM691" s="24" t="b">
        <x:f>_xlfn.XLOOKUP(G691,'Birthday Case Assumptions'!$I$6:$I$371,'Birthday Case Assumptions'!$J$6:$J$371)="Yes"</x:f>
        <x:v>1</x:v>
      </x:c>
      <x:c r="AN691" s="24" t="b">
        <x:f t="shared" si="172"/>
        <x:v>0</x:v>
      </x:c>
      <x:c r="AO691" s="24">
        <x:f t="shared" si="173"/>
        <x:v>0</x:v>
      </x:c>
    </x:row>
    <x:row r="692" spans="2:41" x14ac:dyDescent="0.35">
      <x:c r="B692" s="21">
        <x:v>38132</x:v>
      </x:c>
      <x:c r="C692" s="31">
        <x:f t="shared" si="160"/>
        <x:v>25</x:v>
      </x:c>
      <x:c r="D692" s="31">
        <x:f t="shared" si="161"/>
        <x:v>5</x:v>
      </x:c>
      <x:c r="E692" s="31">
        <x:f t="shared" si="162"/>
        <x:v>2004</x:v>
      </x:c>
      <x:c r="F692" s="31">
        <x:f t="shared" si="163"/>
        <x:v>3</x:v>
      </x:c>
      <x:c r="G692" s="21">
        <x:f t="shared" si="167"/>
        <x:v>45437</x:v>
      </x:c>
      <x:c r="H692" s="32">
        <x:f t="shared" si="168"/>
        <x:v>7160</x:v>
      </x:c>
      <x:c r="L692" s="25"/>
      <x:c r="S692" s="24" t="str">
        <x:v>Zou Zhigang #13452567 2R</x:v>
      </x:c>
      <x:c r="T692" s="24" t="str" cm="1">
        <x:f t="array" ref="T692:U692">_xlfn.TEXTSPLIT(S692," #")</x:f>
        <x:v>Zou Zhigang</x:v>
      </x:c>
      <x:c r="U692" s="24" t="str">
        <x:v>13452567 2R</x:v>
      </x:c>
      <x:c r="V692" s="24" t="str">
        <x:f t="shared" si="169"/>
        <x:v>2R</x:v>
      </x:c>
      <x:c r="W692" s="24">
        <x:f t="shared" si="170"/>
        <x:v>13452567</x:v>
      </x:c>
      <x:c r="X692" s="24">
        <x:f t="shared" si="174"/>
        <x:v>0</x:v>
      </x:c>
      <x:c r="AC692" s="24" t="str">
        <x:f t="shared" si="164"/>
        <x:v>Zou</x:v>
      </x:c>
      <x:c r="AD692" s="24" t="str">
        <x:f t="shared" si="171"/>
        <x:v>Z</x:v>
      </x:c>
      <x:c r="AE692" s="24" t="str">
        <x:f t="shared" si="165"/>
        <x:v>Zhigang</x:v>
      </x:c>
      <x:c r="AF692" s="24" cm="1">
        <x:f t="array" ref="AF692">SUM(--(" "=MID(AE692,_xlfn.SEQUENCE(1,LEN(AE692)),1)))+2</x:f>
        <x:v>2</x:v>
      </x:c>
      <x:c r="AG692" s="24" cm="1">
        <x:f t="array" ref="AG692">SUM(--($AG$9=MID(AC692,_xlfn.SEQUENCE(1,LEN(AC692)),1)))</x:f>
        <x:v>0</x:v>
      </x:c>
      <x:c r="AL692" s="24" t="b">
        <x:f t="shared" si="166"/>
        <x:v>0</x:v>
      </x:c>
      <x:c r="AM692" s="24" t="b">
        <x:f>_xlfn.XLOOKUP(G692,'Birthday Case Assumptions'!$I$6:$I$371,'Birthday Case Assumptions'!$J$6:$J$371)="Yes"</x:f>
        <x:v>0</x:v>
      </x:c>
      <x:c r="AN692" s="24" t="b">
        <x:f t="shared" si="172"/>
        <x:v>0</x:v>
      </x:c>
      <x:c r="AO692" s="24">
        <x:f t="shared" si="173"/>
        <x:v>0</x:v>
      </x:c>
    </x:row>
    <x:row r="693" spans="2:41" x14ac:dyDescent="0.35">
      <x:c r="B693" s="21">
        <x:v>38121</x:v>
      </x:c>
      <x:c r="C693" s="31">
        <x:f t="shared" si="160"/>
        <x:v>14</x:v>
      </x:c>
      <x:c r="D693" s="31">
        <x:f t="shared" si="161"/>
        <x:v>5</x:v>
      </x:c>
      <x:c r="E693" s="31">
        <x:f t="shared" si="162"/>
        <x:v>2004</x:v>
      </x:c>
      <x:c r="F693" s="31">
        <x:f t="shared" si="163"/>
        <x:v>6</x:v>
      </x:c>
      <x:c r="G693" s="21">
        <x:f t="shared" si="167"/>
        <x:v>45426</x:v>
      </x:c>
      <x:c r="H693" s="32">
        <x:f t="shared" si="168"/>
        <x:v>7171</x:v>
      </x:c>
      <x:c r="L693" s="25"/>
      <x:c r="S693" s="24" t="str">
        <x:v>Nadia Ahmed #13452569 3W</x:v>
      </x:c>
      <x:c r="T693" s="24" t="str" cm="1">
        <x:f t="array" ref="T693:U693">_xlfn.TEXTSPLIT(S693," #")</x:f>
        <x:v>Nadia Ahmed</x:v>
      </x:c>
      <x:c r="U693" s="24" t="str">
        <x:v>13452569 3W</x:v>
      </x:c>
      <x:c r="V693" s="24" t="str">
        <x:f t="shared" si="169"/>
        <x:v>3W</x:v>
      </x:c>
      <x:c r="W693" s="24">
        <x:f t="shared" si="170"/>
        <x:v>13452569</x:v>
      </x:c>
      <x:c r="X693" s="24">
        <x:f t="shared" si="174"/>
        <x:v>0</x:v>
      </x:c>
      <x:c r="AC693" s="24" t="str">
        <x:f t="shared" si="164"/>
        <x:v>Nadia</x:v>
      </x:c>
      <x:c r="AD693" s="24" t="str">
        <x:f t="shared" si="171"/>
        <x:v>N</x:v>
      </x:c>
      <x:c r="AE693" s="24" t="str">
        <x:f t="shared" si="165"/>
        <x:v>Ahmed</x:v>
      </x:c>
      <x:c r="AF693" s="24" cm="1">
        <x:f t="array" ref="AF693">SUM(--(" "=MID(AE693,_xlfn.SEQUENCE(1,LEN(AE693)),1)))+2</x:f>
        <x:v>2</x:v>
      </x:c>
      <x:c r="AG693" s="24" cm="1">
        <x:f t="array" ref="AG693">SUM(--($AG$9=MID(AC693,_xlfn.SEQUENCE(1,LEN(AC693)),1)))</x:f>
        <x:v>2</x:v>
      </x:c>
      <x:c r="AL693" s="24" t="b">
        <x:f t="shared" si="166"/>
        <x:v>0</x:v>
      </x:c>
      <x:c r="AM693" s="24" t="b">
        <x:f>_xlfn.XLOOKUP(G693,'Birthday Case Assumptions'!$I$6:$I$371,'Birthday Case Assumptions'!$J$6:$J$371)="Yes"</x:f>
        <x:v>0</x:v>
      </x:c>
      <x:c r="AN693" s="24" t="b">
        <x:f t="shared" si="172"/>
        <x:v>0</x:v>
      </x:c>
      <x:c r="AO693" s="24">
        <x:f t="shared" si="173"/>
        <x:v>0</x:v>
      </x:c>
    </x:row>
    <x:row r="694" spans="2:41" x14ac:dyDescent="0.35">
      <x:c r="B694" s="21">
        <x:v>37523</x:v>
      </x:c>
      <x:c r="C694" s="31">
        <x:f t="shared" si="160"/>
        <x:v>24</x:v>
      </x:c>
      <x:c r="D694" s="31">
        <x:f t="shared" si="161"/>
        <x:v>9</x:v>
      </x:c>
      <x:c r="E694" s="31">
        <x:f t="shared" si="162"/>
        <x:v>2002</x:v>
      </x:c>
      <x:c r="F694" s="31">
        <x:f t="shared" si="163"/>
        <x:v>3</x:v>
      </x:c>
      <x:c r="G694" s="21">
        <x:f t="shared" si="167"/>
        <x:v>45559</x:v>
      </x:c>
      <x:c r="H694" s="32">
        <x:f t="shared" si="168"/>
        <x:v>7769</x:v>
      </x:c>
      <x:c r="L694" s="25"/>
      <x:c r="S694" s="24" t="str">
        <x:v>Salim Alshammari #13452570 1T</x:v>
      </x:c>
      <x:c r="T694" s="24" t="str" cm="1">
        <x:f t="array" ref="T694:U694">_xlfn.TEXTSPLIT(S694," #")</x:f>
        <x:v>Salim Alshammari</x:v>
      </x:c>
      <x:c r="U694" s="24" t="str">
        <x:v>13452570 1T</x:v>
      </x:c>
      <x:c r="V694" s="24" t="str">
        <x:f t="shared" si="169"/>
        <x:v>1T</x:v>
      </x:c>
      <x:c r="W694" s="24">
        <x:f t="shared" si="170"/>
        <x:v>13452570</x:v>
      </x:c>
      <x:c r="X694" s="24">
        <x:f t="shared" si="174"/>
        <x:v>1</x:v>
      </x:c>
      <x:c r="AC694" s="24" t="str">
        <x:f t="shared" si="164"/>
        <x:v>Salim</x:v>
      </x:c>
      <x:c r="AD694" s="24" t="str">
        <x:f t="shared" si="171"/>
        <x:v>S</x:v>
      </x:c>
      <x:c r="AE694" s="24" t="str">
        <x:f t="shared" si="165"/>
        <x:v>Alshammari</x:v>
      </x:c>
      <x:c r="AF694" s="24" cm="1">
        <x:f t="array" ref="AF694">SUM(--(" "=MID(AE694,_xlfn.SEQUENCE(1,LEN(AE694)),1)))+2</x:f>
        <x:v>2</x:v>
      </x:c>
      <x:c r="AG694" s="24" cm="1">
        <x:f t="array" ref="AG694">SUM(--($AG$9=MID(AC694,_xlfn.SEQUENCE(1,LEN(AC694)),1)))</x:f>
        <x:v>1</x:v>
      </x:c>
      <x:c r="AL694" s="24" t="b">
        <x:f t="shared" si="166"/>
        <x:v>0</x:v>
      </x:c>
      <x:c r="AM694" s="24" t="b">
        <x:f>_xlfn.XLOOKUP(G694,'Birthday Case Assumptions'!$I$6:$I$371,'Birthday Case Assumptions'!$J$6:$J$371)="Yes"</x:f>
        <x:v>1</x:v>
      </x:c>
      <x:c r="AN694" s="24" t="b">
        <x:f t="shared" si="172"/>
        <x:v>0</x:v>
      </x:c>
      <x:c r="AO694" s="24">
        <x:f t="shared" si="173"/>
        <x:v>0</x:v>
      </x:c>
    </x:row>
    <x:row r="695" spans="2:41" x14ac:dyDescent="0.35">
      <x:c r="B695" s="21">
        <x:v>37443</x:v>
      </x:c>
      <x:c r="C695" s="31">
        <x:f t="shared" si="160"/>
        <x:v>6</x:v>
      </x:c>
      <x:c r="D695" s="31">
        <x:f t="shared" si="161"/>
        <x:v>7</x:v>
      </x:c>
      <x:c r="E695" s="31">
        <x:f t="shared" si="162"/>
        <x:v>2002</x:v>
      </x:c>
      <x:c r="F695" s="31">
        <x:f t="shared" si="163"/>
        <x:v>7</x:v>
      </x:c>
      <x:c r="G695" s="21">
        <x:f t="shared" si="167"/>
        <x:v>45479</x:v>
      </x:c>
      <x:c r="H695" s="32">
        <x:f t="shared" si="168"/>
        <x:v>7849</x:v>
      </x:c>
      <x:c r="L695" s="25"/>
      <x:c r="S695" s="24" t="str">
        <x:v>Mohsin Lolo Khalil #13452572 2W</x:v>
      </x:c>
      <x:c r="T695" s="24" t="str" cm="1">
        <x:f t="array" ref="T695:U695">_xlfn.TEXTSPLIT(S695," #")</x:f>
        <x:v>Mohsin Lolo Khalil</x:v>
      </x:c>
      <x:c r="U695" s="24" t="str">
        <x:v>13452572 2W</x:v>
      </x:c>
      <x:c r="V695" s="24" t="str">
        <x:f t="shared" si="169"/>
        <x:v>2W</x:v>
      </x:c>
      <x:c r="W695" s="24">
        <x:f t="shared" si="170"/>
        <x:v>13452572</x:v>
      </x:c>
      <x:c r="X695" s="24">
        <x:f t="shared" si="174"/>
        <x:v>0</x:v>
      </x:c>
      <x:c r="AC695" s="24" t="str">
        <x:f t="shared" si="164"/>
        <x:v>Mohsin</x:v>
      </x:c>
      <x:c r="AD695" s="24" t="str">
        <x:f t="shared" si="171"/>
        <x:v>M</x:v>
      </x:c>
      <x:c r="AE695" s="24" t="str">
        <x:f t="shared" si="165"/>
        <x:v>Lolo Khalil</x:v>
      </x:c>
      <x:c r="AF695" s="24" cm="1">
        <x:f t="array" ref="AF695">SUM(--(" "=MID(AE695,_xlfn.SEQUENCE(1,LEN(AE695)),1)))+2</x:f>
        <x:v>3</x:v>
      </x:c>
      <x:c r="AG695" s="24" cm="1">
        <x:f t="array" ref="AG695">SUM(--($AG$9=MID(AC695,_xlfn.SEQUENCE(1,LEN(AC695)),1)))</x:f>
        <x:v>0</x:v>
      </x:c>
      <x:c r="AL695" s="24" t="b">
        <x:f t="shared" si="166"/>
        <x:v>0</x:v>
      </x:c>
      <x:c r="AM695" s="24" t="b">
        <x:f>_xlfn.XLOOKUP(G695,'Birthday Case Assumptions'!$I$6:$I$371,'Birthday Case Assumptions'!$J$6:$J$371)="Yes"</x:f>
        <x:v>0</x:v>
      </x:c>
      <x:c r="AN695" s="24" t="b">
        <x:f t="shared" si="172"/>
        <x:v>0</x:v>
      </x:c>
      <x:c r="AO695" s="24">
        <x:f t="shared" si="173"/>
        <x:v>0</x:v>
      </x:c>
    </x:row>
    <x:row r="696" spans="2:41" x14ac:dyDescent="0.35">
      <x:c r="B696" s="21">
        <x:v>37023</x:v>
      </x:c>
      <x:c r="C696" s="31">
        <x:f t="shared" si="160"/>
        <x:v>12</x:v>
      </x:c>
      <x:c r="D696" s="31">
        <x:f t="shared" si="161"/>
        <x:v>5</x:v>
      </x:c>
      <x:c r="E696" s="31">
        <x:f t="shared" si="162"/>
        <x:v>2001</x:v>
      </x:c>
      <x:c r="F696" s="31">
        <x:f t="shared" si="163"/>
        <x:v>7</x:v>
      </x:c>
      <x:c r="G696" s="21">
        <x:f t="shared" si="167"/>
        <x:v>45424</x:v>
      </x:c>
      <x:c r="H696" s="32">
        <x:f t="shared" si="168"/>
        <x:v>8269</x:v>
      </x:c>
      <x:c r="L696" s="25"/>
      <x:c r="S696" s="24" t="str">
        <x:v>Roger Garcia #13452574 1W</x:v>
      </x:c>
      <x:c r="T696" s="24" t="str" cm="1">
        <x:f t="array" ref="T696:U696">_xlfn.TEXTSPLIT(S696," #")</x:f>
        <x:v>Roger Garcia</x:v>
      </x:c>
      <x:c r="U696" s="24" t="str">
        <x:v>13452574 1W</x:v>
      </x:c>
      <x:c r="V696" s="24" t="str">
        <x:f t="shared" si="169"/>
        <x:v>1W</x:v>
      </x:c>
      <x:c r="W696" s="24">
        <x:f t="shared" si="170"/>
        <x:v>13452574</x:v>
      </x:c>
      <x:c r="X696" s="24">
        <x:f t="shared" si="174"/>
        <x:v>0</x:v>
      </x:c>
      <x:c r="AC696" s="24" t="str">
        <x:f t="shared" si="164"/>
        <x:v>Roger</x:v>
      </x:c>
      <x:c r="AD696" s="24" t="str">
        <x:f t="shared" si="171"/>
        <x:v>R</x:v>
      </x:c>
      <x:c r="AE696" s="24" t="str">
        <x:f t="shared" si="165"/>
        <x:v>Garcia</x:v>
      </x:c>
      <x:c r="AF696" s="24" cm="1">
        <x:f t="array" ref="AF696">SUM(--(" "=MID(AE696,_xlfn.SEQUENCE(1,LEN(AE696)),1)))+2</x:f>
        <x:v>2</x:v>
      </x:c>
      <x:c r="AG696" s="24" cm="1">
        <x:f t="array" ref="AG696">SUM(--($AG$9=MID(AC696,_xlfn.SEQUENCE(1,LEN(AC696)),1)))</x:f>
        <x:v>0</x:v>
      </x:c>
      <x:c r="AL696" s="24" t="b">
        <x:f t="shared" si="166"/>
        <x:v>0</x:v>
      </x:c>
      <x:c r="AM696" s="24" t="b">
        <x:f>_xlfn.XLOOKUP(G696,'Birthday Case Assumptions'!$I$6:$I$371,'Birthday Case Assumptions'!$J$6:$J$371)="Yes"</x:f>
        <x:v>0</x:v>
      </x:c>
      <x:c r="AN696" s="24" t="b">
        <x:f t="shared" si="172"/>
        <x:v>0</x:v>
      </x:c>
      <x:c r="AO696" s="24">
        <x:f t="shared" si="173"/>
        <x:v>0</x:v>
      </x:c>
    </x:row>
    <x:row r="697" spans="2:41" x14ac:dyDescent="0.35">
      <x:c r="B697" s="21">
        <x:v>38104</x:v>
      </x:c>
      <x:c r="C697" s="31">
        <x:f t="shared" si="160"/>
        <x:v>27</x:v>
      </x:c>
      <x:c r="D697" s="31">
        <x:f t="shared" si="161"/>
        <x:v>4</x:v>
      </x:c>
      <x:c r="E697" s="31">
        <x:f t="shared" si="162"/>
        <x:v>2004</x:v>
      </x:c>
      <x:c r="F697" s="31">
        <x:f t="shared" si="163"/>
        <x:v>3</x:v>
      </x:c>
      <x:c r="G697" s="21">
        <x:f t="shared" si="167"/>
        <x:v>45409</x:v>
      </x:c>
      <x:c r="H697" s="32">
        <x:f t="shared" si="168"/>
        <x:v>7188</x:v>
      </x:c>
      <x:c r="L697" s="25"/>
      <x:c r="S697" s="24" t="str">
        <x:v>Ge Ling #13452577 2R</x:v>
      </x:c>
      <x:c r="T697" s="24" t="str" cm="1">
        <x:f t="array" ref="T697:U697">_xlfn.TEXTSPLIT(S697," #")</x:f>
        <x:v>Ge Ling</x:v>
      </x:c>
      <x:c r="U697" s="24" t="str">
        <x:v>13452577 2R</x:v>
      </x:c>
      <x:c r="V697" s="24" t="str">
        <x:f t="shared" si="169"/>
        <x:v>2R</x:v>
      </x:c>
      <x:c r="W697" s="24">
        <x:f t="shared" si="170"/>
        <x:v>13452577</x:v>
      </x:c>
      <x:c r="X697" s="24">
        <x:f t="shared" si="174"/>
        <x:v>0</x:v>
      </x:c>
      <x:c r="AC697" s="24" t="str">
        <x:f t="shared" si="164"/>
        <x:v>Ge</x:v>
      </x:c>
      <x:c r="AD697" s="24" t="str">
        <x:f t="shared" si="171"/>
        <x:v>G</x:v>
      </x:c>
      <x:c r="AE697" s="24" t="str">
        <x:f t="shared" si="165"/>
        <x:v>Ling</x:v>
      </x:c>
      <x:c r="AF697" s="24" cm="1">
        <x:f t="array" ref="AF697">SUM(--(" "=MID(AE697,_xlfn.SEQUENCE(1,LEN(AE697)),1)))+2</x:f>
        <x:v>2</x:v>
      </x:c>
      <x:c r="AG697" s="24" cm="1">
        <x:f t="array" ref="AG697">SUM(--($AG$9=MID(AC697,_xlfn.SEQUENCE(1,LEN(AC697)),1)))</x:f>
        <x:v>0</x:v>
      </x:c>
      <x:c r="AL697" s="24" t="b">
        <x:f t="shared" si="166"/>
        <x:v>0</x:v>
      </x:c>
      <x:c r="AM697" s="24" t="b">
        <x:f>_xlfn.XLOOKUP(G697,'Birthday Case Assumptions'!$I$6:$I$371,'Birthday Case Assumptions'!$J$6:$J$371)="Yes"</x:f>
        <x:v>0</x:v>
      </x:c>
      <x:c r="AN697" s="24" t="b">
        <x:f t="shared" si="172"/>
        <x:v>0</x:v>
      </x:c>
      <x:c r="AO697" s="24">
        <x:f t="shared" si="173"/>
        <x:v>0</x:v>
      </x:c>
    </x:row>
    <x:row r="698" spans="2:41" x14ac:dyDescent="0.35">
      <x:c r="B698" s="21">
        <x:v>38254</x:v>
      </x:c>
      <x:c r="C698" s="31">
        <x:f t="shared" si="160"/>
        <x:v>24</x:v>
      </x:c>
      <x:c r="D698" s="31">
        <x:f t="shared" si="161"/>
        <x:v>9</x:v>
      </x:c>
      <x:c r="E698" s="31">
        <x:f t="shared" si="162"/>
        <x:v>2004</x:v>
      </x:c>
      <x:c r="F698" s="31">
        <x:f t="shared" si="163"/>
        <x:v>6</x:v>
      </x:c>
      <x:c r="G698" s="21">
        <x:f t="shared" si="167"/>
        <x:v>45559</x:v>
      </x:c>
      <x:c r="H698" s="32">
        <x:f t="shared" si="168"/>
        <x:v>7038</x:v>
      </x:c>
      <x:c r="L698" s="25"/>
      <x:c r="S698" s="24" t="str">
        <x:v>Theresa Anderson #13452580 2T</x:v>
      </x:c>
      <x:c r="T698" s="24" t="str" cm="1">
        <x:f t="array" ref="T698:U698">_xlfn.TEXTSPLIT(S698," #")</x:f>
        <x:v>Theresa Anderson</x:v>
      </x:c>
      <x:c r="U698" s="24" t="str">
        <x:v>13452580 2T</x:v>
      </x:c>
      <x:c r="V698" s="24" t="str">
        <x:f t="shared" si="169"/>
        <x:v>2T</x:v>
      </x:c>
      <x:c r="W698" s="24">
        <x:f t="shared" si="170"/>
        <x:v>13452580</x:v>
      </x:c>
      <x:c r="X698" s="24">
        <x:f t="shared" si="174"/>
        <x:v>0</x:v>
      </x:c>
      <x:c r="AC698" s="24" t="str">
        <x:f t="shared" si="164"/>
        <x:v>Theresa</x:v>
      </x:c>
      <x:c r="AD698" s="24" t="str">
        <x:f t="shared" si="171"/>
        <x:v>T</x:v>
      </x:c>
      <x:c r="AE698" s="24" t="str">
        <x:f t="shared" si="165"/>
        <x:v>Anderson</x:v>
      </x:c>
      <x:c r="AF698" s="24" cm="1">
        <x:f t="array" ref="AF698">SUM(--(" "=MID(AE698,_xlfn.SEQUENCE(1,LEN(AE698)),1)))+2</x:f>
        <x:v>2</x:v>
      </x:c>
      <x:c r="AG698" s="24" cm="1">
        <x:f t="array" ref="AG698">SUM(--($AG$9=MID(AC698,_xlfn.SEQUENCE(1,LEN(AC698)),1)))</x:f>
        <x:v>1</x:v>
      </x:c>
      <x:c r="AL698" s="24" t="b">
        <x:f t="shared" si="166"/>
        <x:v>0</x:v>
      </x:c>
      <x:c r="AM698" s="24" t="b">
        <x:f>_xlfn.XLOOKUP(G698,'Birthday Case Assumptions'!$I$6:$I$371,'Birthday Case Assumptions'!$J$6:$J$371)="Yes"</x:f>
        <x:v>1</x:v>
      </x:c>
      <x:c r="AN698" s="24" t="b">
        <x:f t="shared" si="172"/>
        <x:v>0</x:v>
      </x:c>
      <x:c r="AO698" s="24">
        <x:f t="shared" si="173"/>
        <x:v>0</x:v>
      </x:c>
    </x:row>
    <x:row r="699" spans="2:41" x14ac:dyDescent="0.35">
      <x:c r="B699" s="21">
        <x:v>38295</x:v>
      </x:c>
      <x:c r="C699" s="31">
        <x:f t="shared" si="160"/>
        <x:v>4</x:v>
      </x:c>
      <x:c r="D699" s="31">
        <x:f t="shared" si="161"/>
        <x:v>11</x:v>
      </x:c>
      <x:c r="E699" s="31">
        <x:f t="shared" si="162"/>
        <x:v>2004</x:v>
      </x:c>
      <x:c r="F699" s="31">
        <x:f t="shared" si="163"/>
        <x:v>5</x:v>
      </x:c>
      <x:c r="G699" s="21">
        <x:f t="shared" si="167"/>
        <x:v>45600</x:v>
      </x:c>
      <x:c r="H699" s="32">
        <x:f t="shared" si="168"/>
        <x:v>6997</x:v>
      </x:c>
      <x:c r="L699" s="25"/>
      <x:c r="S699" s="24" t="str">
        <x:v>Song Lan #13452582 3M</x:v>
      </x:c>
      <x:c r="T699" s="24" t="str" cm="1">
        <x:f t="array" ref="T699:U699">_xlfn.TEXTSPLIT(S699," #")</x:f>
        <x:v>Song Lan</x:v>
      </x:c>
      <x:c r="U699" s="24" t="str">
        <x:v>13452582 3M</x:v>
      </x:c>
      <x:c r="V699" s="24" t="str">
        <x:f t="shared" si="169"/>
        <x:v>3M</x:v>
      </x:c>
      <x:c r="W699" s="24">
        <x:f t="shared" si="170"/>
        <x:v>13452582</x:v>
      </x:c>
      <x:c r="X699" s="24">
        <x:f t="shared" si="174"/>
        <x:v>0</x:v>
      </x:c>
      <x:c r="AC699" s="24" t="str">
        <x:f t="shared" si="164"/>
        <x:v>Song</x:v>
      </x:c>
      <x:c r="AD699" s="24" t="str">
        <x:f t="shared" si="171"/>
        <x:v>S</x:v>
      </x:c>
      <x:c r="AE699" s="24" t="str">
        <x:f t="shared" si="165"/>
        <x:v>Lan</x:v>
      </x:c>
      <x:c r="AF699" s="24" cm="1">
        <x:f t="array" ref="AF699">SUM(--(" "=MID(AE699,_xlfn.SEQUENCE(1,LEN(AE699)),1)))+2</x:f>
        <x:v>2</x:v>
      </x:c>
      <x:c r="AG699" s="24" cm="1">
        <x:f t="array" ref="AG699">SUM(--($AG$9=MID(AC699,_xlfn.SEQUENCE(1,LEN(AC699)),1)))</x:f>
        <x:v>0</x:v>
      </x:c>
      <x:c r="AL699" s="24" t="b">
        <x:f t="shared" si="166"/>
        <x:v>1</x:v>
      </x:c>
      <x:c r="AM699" s="24" t="b">
        <x:f>_xlfn.XLOOKUP(G699,'Birthday Case Assumptions'!$I$6:$I$371,'Birthday Case Assumptions'!$J$6:$J$371)="Yes"</x:f>
        <x:v>1</x:v>
      </x:c>
      <x:c r="AN699" s="24" t="b">
        <x:f t="shared" si="172"/>
        <x:v>0</x:v>
      </x:c>
      <x:c r="AO699" s="24">
        <x:f t="shared" si="173"/>
        <x:v>0</x:v>
      </x:c>
    </x:row>
    <x:row r="700" spans="2:41" x14ac:dyDescent="0.35">
      <x:c r="B700" s="21">
        <x:v>38155</x:v>
      </x:c>
      <x:c r="C700" s="31">
        <x:f t="shared" si="160"/>
        <x:v>17</x:v>
      </x:c>
      <x:c r="D700" s="31">
        <x:f t="shared" si="161"/>
        <x:v>6</x:v>
      </x:c>
      <x:c r="E700" s="31">
        <x:f t="shared" si="162"/>
        <x:v>2004</x:v>
      </x:c>
      <x:c r="F700" s="31">
        <x:f t="shared" si="163"/>
        <x:v>5</x:v>
      </x:c>
      <x:c r="G700" s="21">
        <x:f t="shared" si="167"/>
        <x:v>45460</x:v>
      </x:c>
      <x:c r="H700" s="32">
        <x:f t="shared" si="168"/>
        <x:v>7137</x:v>
      </x:c>
      <x:c r="L700" s="25"/>
      <x:c r="S700" s="24" t="str">
        <x:v>Joyce Wright #13452584 3M</x:v>
      </x:c>
      <x:c r="T700" s="24" t="str" cm="1">
        <x:f t="array" ref="T700:U700">_xlfn.TEXTSPLIT(S700," #")</x:f>
        <x:v>Joyce Wright</x:v>
      </x:c>
      <x:c r="U700" s="24" t="str">
        <x:v>13452584 3M</x:v>
      </x:c>
      <x:c r="V700" s="24" t="str">
        <x:f t="shared" si="169"/>
        <x:v>3M</x:v>
      </x:c>
      <x:c r="W700" s="24">
        <x:f t="shared" si="170"/>
        <x:v>13452584</x:v>
      </x:c>
      <x:c r="X700" s="24">
        <x:f t="shared" si="174"/>
        <x:v>0</x:v>
      </x:c>
      <x:c r="AC700" s="24" t="str">
        <x:f t="shared" si="164"/>
        <x:v>Joyce</x:v>
      </x:c>
      <x:c r="AD700" s="24" t="str">
        <x:f t="shared" si="171"/>
        <x:v>J</x:v>
      </x:c>
      <x:c r="AE700" s="24" t="str">
        <x:f t="shared" si="165"/>
        <x:v>Wright</x:v>
      </x:c>
      <x:c r="AF700" s="24" cm="1">
        <x:f t="array" ref="AF700">SUM(--(" "=MID(AE700,_xlfn.SEQUENCE(1,LEN(AE700)),1)))+2</x:f>
        <x:v>2</x:v>
      </x:c>
      <x:c r="AG700" s="24" cm="1">
        <x:f t="array" ref="AG700">SUM(--($AG$9=MID(AC700,_xlfn.SEQUENCE(1,LEN(AC700)),1)))</x:f>
        <x:v>0</x:v>
      </x:c>
      <x:c r="AL700" s="24" t="b">
        <x:f t="shared" si="166"/>
        <x:v>1</x:v>
      </x:c>
      <x:c r="AM700" s="24" t="b">
        <x:f>_xlfn.XLOOKUP(G700,'Birthday Case Assumptions'!$I$6:$I$371,'Birthday Case Assumptions'!$J$6:$J$371)="Yes"</x:f>
        <x:v>0</x:v>
      </x:c>
      <x:c r="AN700" s="24" t="b">
        <x:f t="shared" si="172"/>
        <x:v>0</x:v>
      </x:c>
      <x:c r="AO700" s="24">
        <x:f t="shared" si="173"/>
        <x:v>0</x:v>
      </x:c>
    </x:row>
    <x:row r="701" spans="2:41" x14ac:dyDescent="0.35">
      <x:c r="B701" s="21">
        <x:v>37209</x:v>
      </x:c>
      <x:c r="C701" s="31">
        <x:f t="shared" si="160"/>
        <x:v>14</x:v>
      </x:c>
      <x:c r="D701" s="31">
        <x:f t="shared" si="161"/>
        <x:v>11</x:v>
      </x:c>
      <x:c r="E701" s="31">
        <x:f t="shared" si="162"/>
        <x:v>2001</x:v>
      </x:c>
      <x:c r="F701" s="31">
        <x:f t="shared" si="163"/>
        <x:v>4</x:v>
      </x:c>
      <x:c r="G701" s="21">
        <x:f t="shared" si="167"/>
        <x:v>45610</x:v>
      </x:c>
      <x:c r="H701" s="32">
        <x:f t="shared" si="168"/>
        <x:v>8083</x:v>
      </x:c>
      <x:c r="L701" s="25"/>
      <x:c r="S701" s="24" t="str">
        <x:v>Eugene Green #13452586 1T</x:v>
      </x:c>
      <x:c r="T701" s="24" t="str" cm="1">
        <x:f t="array" ref="T701:U701">_xlfn.TEXTSPLIT(S701," #")</x:f>
        <x:v>Eugene Green</x:v>
      </x:c>
      <x:c r="U701" s="24" t="str">
        <x:v>13452586 1T</x:v>
      </x:c>
      <x:c r="V701" s="24" t="str">
        <x:f t="shared" si="169"/>
        <x:v>1T</x:v>
      </x:c>
      <x:c r="W701" s="24">
        <x:f t="shared" si="170"/>
        <x:v>13452586</x:v>
      </x:c>
      <x:c r="X701" s="24">
        <x:f t="shared" si="174"/>
        <x:v>0</x:v>
      </x:c>
      <x:c r="AC701" s="24" t="str">
        <x:f t="shared" si="164"/>
        <x:v>Eugene</x:v>
      </x:c>
      <x:c r="AD701" s="24" t="str">
        <x:f t="shared" si="171"/>
        <x:v>E</x:v>
      </x:c>
      <x:c r="AE701" s="24" t="str">
        <x:f t="shared" si="165"/>
        <x:v>Green</x:v>
      </x:c>
      <x:c r="AF701" s="24" cm="1">
        <x:f t="array" ref="AF701">SUM(--(" "=MID(AE701,_xlfn.SEQUENCE(1,LEN(AE701)),1)))+2</x:f>
        <x:v>2</x:v>
      </x:c>
      <x:c r="AG701" s="24" cm="1">
        <x:f t="array" ref="AG701">SUM(--($AG$9=MID(AC701,_xlfn.SEQUENCE(1,LEN(AC701)),1)))</x:f>
        <x:v>0</x:v>
      </x:c>
      <x:c r="AL701" s="24" t="b">
        <x:f t="shared" si="166"/>
        <x:v>0</x:v>
      </x:c>
      <x:c r="AM701" s="24" t="b">
        <x:f>_xlfn.XLOOKUP(G701,'Birthday Case Assumptions'!$I$6:$I$371,'Birthday Case Assumptions'!$J$6:$J$371)="Yes"</x:f>
        <x:v>1</x:v>
      </x:c>
      <x:c r="AN701" s="24" t="b">
        <x:f t="shared" si="172"/>
        <x:v>0</x:v>
      </x:c>
      <x:c r="AO701" s="24">
        <x:f t="shared" si="173"/>
        <x:v>0</x:v>
      </x:c>
    </x:row>
    <x:row r="702" spans="2:41" x14ac:dyDescent="0.35">
      <x:c r="B702" s="21">
        <x:v>37833</x:v>
      </x:c>
      <x:c r="C702" s="31">
        <x:f t="shared" si="160"/>
        <x:v>31</x:v>
      </x:c>
      <x:c r="D702" s="31">
        <x:f t="shared" si="161"/>
        <x:v>7</x:v>
      </x:c>
      <x:c r="E702" s="31">
        <x:f t="shared" si="162"/>
        <x:v>2003</x:v>
      </x:c>
      <x:c r="F702" s="31">
        <x:f t="shared" si="163"/>
        <x:v>5</x:v>
      </x:c>
      <x:c r="G702" s="21">
        <x:f t="shared" si="167"/>
        <x:v>45504</x:v>
      </x:c>
      <x:c r="H702" s="32">
        <x:f t="shared" si="168"/>
        <x:v>7459</x:v>
      </x:c>
      <x:c r="L702" s="25"/>
      <x:c r="S702" s="24" t="str">
        <x:v>Taher Omar #13452588 3M</x:v>
      </x:c>
      <x:c r="T702" s="24" t="str" cm="1">
        <x:f t="array" ref="T702:U702">_xlfn.TEXTSPLIT(S702," #")</x:f>
        <x:v>Taher Omar</x:v>
      </x:c>
      <x:c r="U702" s="24" t="str">
        <x:v>13452588 3M</x:v>
      </x:c>
      <x:c r="V702" s="24" t="str">
        <x:f t="shared" si="169"/>
        <x:v>3M</x:v>
      </x:c>
      <x:c r="W702" s="24">
        <x:f t="shared" si="170"/>
        <x:v>13452588</x:v>
      </x:c>
      <x:c r="X702" s="24">
        <x:f t="shared" si="174"/>
        <x:v>0</x:v>
      </x:c>
      <x:c r="AC702" s="24" t="str">
        <x:f t="shared" si="164"/>
        <x:v>Taher</x:v>
      </x:c>
      <x:c r="AD702" s="24" t="str">
        <x:f t="shared" si="171"/>
        <x:v>T</x:v>
      </x:c>
      <x:c r="AE702" s="24" t="str">
        <x:f t="shared" si="165"/>
        <x:v>Omar</x:v>
      </x:c>
      <x:c r="AF702" s="24" cm="1">
        <x:f t="array" ref="AF702">SUM(--(" "=MID(AE702,_xlfn.SEQUENCE(1,LEN(AE702)),1)))+2</x:f>
        <x:v>2</x:v>
      </x:c>
      <x:c r="AG702" s="24" cm="1">
        <x:f t="array" ref="AG702">SUM(--($AG$9=MID(AC702,_xlfn.SEQUENCE(1,LEN(AC702)),1)))</x:f>
        <x:v>1</x:v>
      </x:c>
      <x:c r="AL702" s="24" t="b">
        <x:f t="shared" si="166"/>
        <x:v>0</x:v>
      </x:c>
      <x:c r="AM702" s="24" t="b">
        <x:f>_xlfn.XLOOKUP(G702,'Birthday Case Assumptions'!$I$6:$I$371,'Birthday Case Assumptions'!$J$6:$J$371)="Yes"</x:f>
        <x:v>0</x:v>
      </x:c>
      <x:c r="AN702" s="24" t="b">
        <x:f t="shared" si="172"/>
        <x:v>0</x:v>
      </x:c>
      <x:c r="AO702" s="24">
        <x:f t="shared" si="173"/>
        <x:v>0</x:v>
      </x:c>
    </x:row>
    <x:row r="703" spans="2:41" x14ac:dyDescent="0.35">
      <x:c r="B703" s="21">
        <x:v>37429</x:v>
      </x:c>
      <x:c r="C703" s="31">
        <x:f t="shared" si="160"/>
        <x:v>22</x:v>
      </x:c>
      <x:c r="D703" s="31">
        <x:f t="shared" si="161"/>
        <x:v>6</x:v>
      </x:c>
      <x:c r="E703" s="31">
        <x:f t="shared" si="162"/>
        <x:v>2002</x:v>
      </x:c>
      <x:c r="F703" s="31">
        <x:f t="shared" si="163"/>
        <x:v>7</x:v>
      </x:c>
      <x:c r="G703" s="21">
        <x:f t="shared" si="167"/>
        <x:v>45465</x:v>
      </x:c>
      <x:c r="H703" s="32">
        <x:f t="shared" si="168"/>
        <x:v>7863</x:v>
      </x:c>
      <x:c r="L703" s="25"/>
      <x:c r="S703" s="24" t="str">
        <x:v>Nadia Hamdan #13452589 2T</x:v>
      </x:c>
      <x:c r="T703" s="24" t="str" cm="1">
        <x:f t="array" ref="T703:U703">_xlfn.TEXTSPLIT(S703," #")</x:f>
        <x:v>Nadia Hamdan</x:v>
      </x:c>
      <x:c r="U703" s="24" t="str">
        <x:v>13452589 2T</x:v>
      </x:c>
      <x:c r="V703" s="24" t="str">
        <x:f t="shared" si="169"/>
        <x:v>2T</x:v>
      </x:c>
      <x:c r="W703" s="24">
        <x:f t="shared" si="170"/>
        <x:v>13452589</x:v>
      </x:c>
      <x:c r="X703" s="24">
        <x:f t="shared" si="174"/>
        <x:v>1</x:v>
      </x:c>
      <x:c r="AC703" s="24" t="str">
        <x:f t="shared" si="164"/>
        <x:v>Nadia</x:v>
      </x:c>
      <x:c r="AD703" s="24" t="str">
        <x:f t="shared" si="171"/>
        <x:v>N</x:v>
      </x:c>
      <x:c r="AE703" s="24" t="str">
        <x:f t="shared" si="165"/>
        <x:v>Hamdan</x:v>
      </x:c>
      <x:c r="AF703" s="24" cm="1">
        <x:f t="array" ref="AF703">SUM(--(" "=MID(AE703,_xlfn.SEQUENCE(1,LEN(AE703)),1)))+2</x:f>
        <x:v>2</x:v>
      </x:c>
      <x:c r="AG703" s="24" cm="1">
        <x:f t="array" ref="AG703">SUM(--($AG$9=MID(AC703,_xlfn.SEQUENCE(1,LEN(AC703)),1)))</x:f>
        <x:v>2</x:v>
      </x:c>
      <x:c r="AL703" s="24" t="b">
        <x:f t="shared" si="166"/>
        <x:v>0</x:v>
      </x:c>
      <x:c r="AM703" s="24" t="b">
        <x:f>_xlfn.XLOOKUP(G703,'Birthday Case Assumptions'!$I$6:$I$371,'Birthday Case Assumptions'!$J$6:$J$371)="Yes"</x:f>
        <x:v>0</x:v>
      </x:c>
      <x:c r="AN703" s="24" t="b">
        <x:f t="shared" si="172"/>
        <x:v>0</x:v>
      </x:c>
      <x:c r="AO703" s="24">
        <x:f t="shared" si="173"/>
        <x:v>0</x:v>
      </x:c>
    </x:row>
    <x:row r="704" spans="2:41" x14ac:dyDescent="0.35">
      <x:c r="B704" s="21">
        <x:v>37193</x:v>
      </x:c>
      <x:c r="C704" s="31">
        <x:f t="shared" si="160"/>
        <x:v>29</x:v>
      </x:c>
      <x:c r="D704" s="31">
        <x:f t="shared" si="161"/>
        <x:v>10</x:v>
      </x:c>
      <x:c r="E704" s="31">
        <x:f t="shared" si="162"/>
        <x:v>2001</x:v>
      </x:c>
      <x:c r="F704" s="31">
        <x:f t="shared" si="163"/>
        <x:v>2</x:v>
      </x:c>
      <x:c r="G704" s="21">
        <x:f t="shared" si="167"/>
        <x:v>45594</x:v>
      </x:c>
      <x:c r="H704" s="32">
        <x:f t="shared" si="168"/>
        <x:v>8099</x:v>
      </x:c>
      <x:c r="L704" s="25"/>
      <x:c r="S704" s="24" t="str">
        <x:v>Nadia As #13452591 1T</x:v>
      </x:c>
      <x:c r="T704" s="24" t="str" cm="1">
        <x:f t="array" ref="T704:U704">_xlfn.TEXTSPLIT(S704," #")</x:f>
        <x:v>Nadia As</x:v>
      </x:c>
      <x:c r="U704" s="24" t="str">
        <x:v>13452591 1T</x:v>
      </x:c>
      <x:c r="V704" s="24" t="str">
        <x:f t="shared" si="169"/>
        <x:v>1T</x:v>
      </x:c>
      <x:c r="W704" s="24">
        <x:f t="shared" si="170"/>
        <x:v>13452591</x:v>
      </x:c>
      <x:c r="X704" s="24">
        <x:f t="shared" si="174"/>
        <x:v>0</x:v>
      </x:c>
      <x:c r="AC704" s="24" t="str">
        <x:f t="shared" si="164"/>
        <x:v>Nadia</x:v>
      </x:c>
      <x:c r="AD704" s="24" t="str">
        <x:f t="shared" si="171"/>
        <x:v>N</x:v>
      </x:c>
      <x:c r="AE704" s="24" t="str">
        <x:f t="shared" si="165"/>
        <x:v>As</x:v>
      </x:c>
      <x:c r="AF704" s="24" cm="1">
        <x:f t="array" ref="AF704">SUM(--(" "=MID(AE704,_xlfn.SEQUENCE(1,LEN(AE704)),1)))+2</x:f>
        <x:v>2</x:v>
      </x:c>
      <x:c r="AG704" s="24" cm="1">
        <x:f t="array" ref="AG704">SUM(--($AG$9=MID(AC704,_xlfn.SEQUENCE(1,LEN(AC704)),1)))</x:f>
        <x:v>2</x:v>
      </x:c>
      <x:c r="AL704" s="24" t="b">
        <x:f t="shared" si="166"/>
        <x:v>0</x:v>
      </x:c>
      <x:c r="AM704" s="24" t="b">
        <x:f>_xlfn.XLOOKUP(G704,'Birthday Case Assumptions'!$I$6:$I$371,'Birthday Case Assumptions'!$J$6:$J$371)="Yes"</x:f>
        <x:v>1</x:v>
      </x:c>
      <x:c r="AN704" s="24" t="b">
        <x:f t="shared" si="172"/>
        <x:v>0</x:v>
      </x:c>
      <x:c r="AO704" s="24">
        <x:f t="shared" si="173"/>
        <x:v>0</x:v>
      </x:c>
    </x:row>
    <x:row r="705" spans="2:41" x14ac:dyDescent="0.35">
      <x:c r="B705" s="21">
        <x:v>37363</x:v>
      </x:c>
      <x:c r="C705" s="31">
        <x:f t="shared" si="160"/>
        <x:v>17</x:v>
      </x:c>
      <x:c r="D705" s="31">
        <x:f t="shared" si="161"/>
        <x:v>4</x:v>
      </x:c>
      <x:c r="E705" s="31">
        <x:f t="shared" si="162"/>
        <x:v>2002</x:v>
      </x:c>
      <x:c r="F705" s="31">
        <x:f t="shared" si="163"/>
        <x:v>4</x:v>
      </x:c>
      <x:c r="G705" s="21">
        <x:f t="shared" si="167"/>
        <x:v>45399</x:v>
      </x:c>
      <x:c r="H705" s="32">
        <x:f t="shared" si="168"/>
        <x:v>7929</x:v>
      </x:c>
      <x:c r="L705" s="25"/>
      <x:c r="S705" s="24" t="str">
        <x:v>Rebecca Phillips #13452594 1R</x:v>
      </x:c>
      <x:c r="T705" s="24" t="str" cm="1">
        <x:f t="array" ref="T705:U705">_xlfn.TEXTSPLIT(S705," #")</x:f>
        <x:v>Rebecca Phillips</x:v>
      </x:c>
      <x:c r="U705" s="24" t="str">
        <x:v>13452594 1R</x:v>
      </x:c>
      <x:c r="V705" s="24" t="str">
        <x:f t="shared" si="169"/>
        <x:v>1R</x:v>
      </x:c>
      <x:c r="W705" s="24">
        <x:f t="shared" si="170"/>
        <x:v>13452594</x:v>
      </x:c>
      <x:c r="X705" s="24">
        <x:f t="shared" si="174"/>
        <x:v>0</x:v>
      </x:c>
      <x:c r="AC705" s="24" t="str">
        <x:f t="shared" si="164"/>
        <x:v>Rebecca</x:v>
      </x:c>
      <x:c r="AD705" s="24" t="str">
        <x:f t="shared" si="171"/>
        <x:v>R</x:v>
      </x:c>
      <x:c r="AE705" s="24" t="str">
        <x:f t="shared" si="165"/>
        <x:v>Phillips</x:v>
      </x:c>
      <x:c r="AF705" s="24" cm="1">
        <x:f t="array" ref="AF705">SUM(--(" "=MID(AE705,_xlfn.SEQUENCE(1,LEN(AE705)),1)))+2</x:f>
        <x:v>2</x:v>
      </x:c>
      <x:c r="AG705" s="24" cm="1">
        <x:f t="array" ref="AG705">SUM(--($AG$9=MID(AC705,_xlfn.SEQUENCE(1,LEN(AC705)),1)))</x:f>
        <x:v>1</x:v>
      </x:c>
      <x:c r="AL705" s="24" t="b">
        <x:f t="shared" si="166"/>
        <x:v>0</x:v>
      </x:c>
      <x:c r="AM705" s="24" t="b">
        <x:f>_xlfn.XLOOKUP(G705,'Birthday Case Assumptions'!$I$6:$I$371,'Birthday Case Assumptions'!$J$6:$J$371)="Yes"</x:f>
        <x:v>1</x:v>
      </x:c>
      <x:c r="AN705" s="24" t="b">
        <x:f t="shared" si="172"/>
        <x:v>0</x:v>
      </x:c>
      <x:c r="AO705" s="24">
        <x:f t="shared" si="173"/>
        <x:v>0</x:v>
      </x:c>
    </x:row>
    <x:row r="706" spans="2:41" x14ac:dyDescent="0.35">
      <x:c r="B706" s="21">
        <x:v>37054</x:v>
      </x:c>
      <x:c r="C706" s="31">
        <x:f t="shared" si="160"/>
        <x:v>12</x:v>
      </x:c>
      <x:c r="D706" s="31">
        <x:f t="shared" si="161"/>
        <x:v>6</x:v>
      </x:c>
      <x:c r="E706" s="31">
        <x:f t="shared" si="162"/>
        <x:v>2001</x:v>
      </x:c>
      <x:c r="F706" s="31">
        <x:f t="shared" si="163"/>
        <x:v>3</x:v>
      </x:c>
      <x:c r="G706" s="21">
        <x:f t="shared" si="167"/>
        <x:v>45455</x:v>
      </x:c>
      <x:c r="H706" s="32">
        <x:f t="shared" si="168"/>
        <x:v>8238</x:v>
      </x:c>
      <x:c r="L706" s="25"/>
      <x:c r="S706" s="24" t="str">
        <x:v>Yu Peng #13452595 2M</x:v>
      </x:c>
      <x:c r="T706" s="24" t="str" cm="1">
        <x:f t="array" ref="T706:U706">_xlfn.TEXTSPLIT(S706," #")</x:f>
        <x:v>Yu Peng</x:v>
      </x:c>
      <x:c r="U706" s="24" t="str">
        <x:v>13452595 2M</x:v>
      </x:c>
      <x:c r="V706" s="24" t="str">
        <x:f t="shared" si="169"/>
        <x:v>2M</x:v>
      </x:c>
      <x:c r="W706" s="24">
        <x:f t="shared" si="170"/>
        <x:v>13452595</x:v>
      </x:c>
      <x:c r="X706" s="24">
        <x:f t="shared" si="174"/>
        <x:v>1</x:v>
      </x:c>
      <x:c r="AC706" s="24" t="str">
        <x:f t="shared" si="164"/>
        <x:v>Yu</x:v>
      </x:c>
      <x:c r="AD706" s="24" t="str">
        <x:f t="shared" si="171"/>
        <x:v>Y</x:v>
      </x:c>
      <x:c r="AE706" s="24" t="str">
        <x:f t="shared" si="165"/>
        <x:v>Peng</x:v>
      </x:c>
      <x:c r="AF706" s="24" cm="1">
        <x:f t="array" ref="AF706">SUM(--(" "=MID(AE706,_xlfn.SEQUENCE(1,LEN(AE706)),1)))+2</x:f>
        <x:v>2</x:v>
      </x:c>
      <x:c r="AG706" s="24" cm="1">
        <x:f t="array" ref="AG706">SUM(--($AG$9=MID(AC706,_xlfn.SEQUENCE(1,LEN(AC706)),1)))</x:f>
        <x:v>0</x:v>
      </x:c>
      <x:c r="AL706" s="24" t="b">
        <x:f t="shared" si="166"/>
        <x:v>0</x:v>
      </x:c>
      <x:c r="AM706" s="24" t="b">
        <x:f>_xlfn.XLOOKUP(G706,'Birthday Case Assumptions'!$I$6:$I$371,'Birthday Case Assumptions'!$J$6:$J$371)="Yes"</x:f>
        <x:v>0</x:v>
      </x:c>
      <x:c r="AN706" s="24" t="b">
        <x:f t="shared" si="172"/>
        <x:v>0</x:v>
      </x:c>
      <x:c r="AO706" s="24">
        <x:f t="shared" si="173"/>
        <x:v>0</x:v>
      </x:c>
    </x:row>
    <x:row r="707" spans="2:41" x14ac:dyDescent="0.35">
      <x:c r="B707" s="21">
        <x:v>37769</x:v>
      </x:c>
      <x:c r="C707" s="31">
        <x:f t="shared" si="160"/>
        <x:v>28</x:v>
      </x:c>
      <x:c r="D707" s="31">
        <x:f t="shared" si="161"/>
        <x:v>5</x:v>
      </x:c>
      <x:c r="E707" s="31">
        <x:f t="shared" si="162"/>
        <x:v>2003</x:v>
      </x:c>
      <x:c r="F707" s="31">
        <x:f t="shared" si="163"/>
        <x:v>4</x:v>
      </x:c>
      <x:c r="G707" s="21">
        <x:f t="shared" si="167"/>
        <x:v>45440</x:v>
      </x:c>
      <x:c r="H707" s="32">
        <x:f t="shared" si="168"/>
        <x:v>7523</x:v>
      </x:c>
      <x:c r="L707" s="25"/>
      <x:c r="S707" s="24" t="str">
        <x:v>Stephanie Walker #13452596 1R</x:v>
      </x:c>
      <x:c r="T707" s="24" t="str" cm="1">
        <x:f t="array" ref="T707:U707">_xlfn.TEXTSPLIT(S707," #")</x:f>
        <x:v>Stephanie Walker</x:v>
      </x:c>
      <x:c r="U707" s="24" t="str">
        <x:v>13452596 1R</x:v>
      </x:c>
      <x:c r="V707" s="24" t="str">
        <x:f t="shared" si="169"/>
        <x:v>1R</x:v>
      </x:c>
      <x:c r="W707" s="24">
        <x:f t="shared" si="170"/>
        <x:v>13452596</x:v>
      </x:c>
      <x:c r="X707" s="24">
        <x:f t="shared" si="174"/>
        <x:v>2</x:v>
      </x:c>
      <x:c r="AC707" s="24" t="str">
        <x:f t="shared" si="164"/>
        <x:v>Stephanie</x:v>
      </x:c>
      <x:c r="AD707" s="24" t="str">
        <x:f t="shared" si="171"/>
        <x:v>S</x:v>
      </x:c>
      <x:c r="AE707" s="24" t="str">
        <x:f t="shared" si="165"/>
        <x:v>Walker</x:v>
      </x:c>
      <x:c r="AF707" s="24" cm="1">
        <x:f t="array" ref="AF707">SUM(--(" "=MID(AE707,_xlfn.SEQUENCE(1,LEN(AE707)),1)))+2</x:f>
        <x:v>2</x:v>
      </x:c>
      <x:c r="AG707" s="24" cm="1">
        <x:f t="array" ref="AG707">SUM(--($AG$9=MID(AC707,_xlfn.SEQUENCE(1,LEN(AC707)),1)))</x:f>
        <x:v>1</x:v>
      </x:c>
      <x:c r="AL707" s="24" t="b">
        <x:f t="shared" si="166"/>
        <x:v>0</x:v>
      </x:c>
      <x:c r="AM707" s="24" t="b">
        <x:f>_xlfn.XLOOKUP(G707,'Birthday Case Assumptions'!$I$6:$I$371,'Birthday Case Assumptions'!$J$6:$J$371)="Yes"</x:f>
        <x:v>0</x:v>
      </x:c>
      <x:c r="AN707" s="24" t="b">
        <x:f t="shared" si="172"/>
        <x:v>0</x:v>
      </x:c>
      <x:c r="AO707" s="24">
        <x:f t="shared" si="173"/>
        <x:v>0</x:v>
      </x:c>
    </x:row>
    <x:row r="708" spans="2:41" x14ac:dyDescent="0.35">
      <x:c r="B708" s="21">
        <x:v>37759</x:v>
      </x:c>
      <x:c r="C708" s="31">
        <x:f t="shared" si="160"/>
        <x:v>18</x:v>
      </x:c>
      <x:c r="D708" s="31">
        <x:f t="shared" si="161"/>
        <x:v>5</x:v>
      </x:c>
      <x:c r="E708" s="31">
        <x:f t="shared" si="162"/>
        <x:v>2003</x:v>
      </x:c>
      <x:c r="F708" s="31">
        <x:f t="shared" si="163"/>
        <x:v>1</x:v>
      </x:c>
      <x:c r="G708" s="21">
        <x:f t="shared" si="167"/>
        <x:v>45430</x:v>
      </x:c>
      <x:c r="H708" s="32">
        <x:f t="shared" si="168"/>
        <x:v>7533</x:v>
      </x:c>
      <x:c r="L708" s="25"/>
      <x:c r="S708" s="24" t="str">
        <x:v>Madison Edwards #13452597 1T</x:v>
      </x:c>
      <x:c r="T708" s="24" t="str" cm="1">
        <x:f t="array" ref="T708:U708">_xlfn.TEXTSPLIT(S708," #")</x:f>
        <x:v>Madison Edwards</x:v>
      </x:c>
      <x:c r="U708" s="24" t="str">
        <x:v>13452597 1T</x:v>
      </x:c>
      <x:c r="V708" s="24" t="str">
        <x:f t="shared" si="169"/>
        <x:v>1T</x:v>
      </x:c>
      <x:c r="W708" s="24">
        <x:f t="shared" si="170"/>
        <x:v>13452597</x:v>
      </x:c>
      <x:c r="X708" s="24">
        <x:f t="shared" si="174"/>
        <x:v>3</x:v>
      </x:c>
      <x:c r="AC708" s="24" t="str">
        <x:f t="shared" si="164"/>
        <x:v>Madison</x:v>
      </x:c>
      <x:c r="AD708" s="24" t="str">
        <x:f t="shared" si="171"/>
        <x:v>M</x:v>
      </x:c>
      <x:c r="AE708" s="24" t="str">
        <x:f t="shared" si="165"/>
        <x:v>Edwards</x:v>
      </x:c>
      <x:c r="AF708" s="24" cm="1">
        <x:f t="array" ref="AF708">SUM(--(" "=MID(AE708,_xlfn.SEQUENCE(1,LEN(AE708)),1)))+2</x:f>
        <x:v>2</x:v>
      </x:c>
      <x:c r="AG708" s="24" cm="1">
        <x:f t="array" ref="AG708">SUM(--($AG$9=MID(AC708,_xlfn.SEQUENCE(1,LEN(AC708)),1)))</x:f>
        <x:v>1</x:v>
      </x:c>
      <x:c r="AL708" s="24" t="b">
        <x:f t="shared" si="166"/>
        <x:v>0</x:v>
      </x:c>
      <x:c r="AM708" s="24" t="b">
        <x:f>_xlfn.XLOOKUP(G708,'Birthday Case Assumptions'!$I$6:$I$371,'Birthday Case Assumptions'!$J$6:$J$371)="Yes"</x:f>
        <x:v>0</x:v>
      </x:c>
      <x:c r="AN708" s="24" t="b">
        <x:f t="shared" si="172"/>
        <x:v>0</x:v>
      </x:c>
      <x:c r="AO708" s="24">
        <x:f t="shared" si="173"/>
        <x:v>0</x:v>
      </x:c>
    </x:row>
    <x:row r="709" spans="2:41" x14ac:dyDescent="0.35">
      <x:c r="B709" s="21">
        <x:v>37987</x:v>
      </x:c>
      <x:c r="C709" s="31">
        <x:f t="shared" si="160"/>
        <x:v>1</x:v>
      </x:c>
      <x:c r="D709" s="31">
        <x:f t="shared" si="161"/>
        <x:v>1</x:v>
      </x:c>
      <x:c r="E709" s="31">
        <x:f t="shared" si="162"/>
        <x:v>2004</x:v>
      </x:c>
      <x:c r="F709" s="31">
        <x:f t="shared" si="163"/>
        <x:v>5</x:v>
      </x:c>
      <x:c r="G709" s="21">
        <x:f t="shared" si="167"/>
        <x:v>45292</x:v>
      </x:c>
      <x:c r="H709" s="32">
        <x:f t="shared" si="168"/>
        <x:v>7305</x:v>
      </x:c>
      <x:c r="L709" s="25"/>
      <x:c r="S709" s="24" t="str">
        <x:v>Asma Rahman #13452600 3W</x:v>
      </x:c>
      <x:c r="T709" s="24" t="str" cm="1">
        <x:f t="array" ref="T709:U709">_xlfn.TEXTSPLIT(S709," #")</x:f>
        <x:v>Asma Rahman</x:v>
      </x:c>
      <x:c r="U709" s="24" t="str">
        <x:v>13452600 3W</x:v>
      </x:c>
      <x:c r="V709" s="24" t="str">
        <x:f t="shared" si="169"/>
        <x:v>3W</x:v>
      </x:c>
      <x:c r="W709" s="24">
        <x:f t="shared" si="170"/>
        <x:v>13452600</x:v>
      </x:c>
      <x:c r="X709" s="24">
        <x:f t="shared" si="174"/>
        <x:v>0</x:v>
      </x:c>
      <x:c r="AC709" s="24" t="str">
        <x:f t="shared" si="164"/>
        <x:v>Asma</x:v>
      </x:c>
      <x:c r="AD709" s="24" t="str">
        <x:f t="shared" si="171"/>
        <x:v>A</x:v>
      </x:c>
      <x:c r="AE709" s="24" t="str">
        <x:f t="shared" si="165"/>
        <x:v>Rahman</x:v>
      </x:c>
      <x:c r="AF709" s="24" cm="1">
        <x:f t="array" ref="AF709">SUM(--(" "=MID(AE709,_xlfn.SEQUENCE(1,LEN(AE709)),1)))+2</x:f>
        <x:v>2</x:v>
      </x:c>
      <x:c r="AG709" s="24" cm="1">
        <x:f t="array" ref="AG709">SUM(--($AG$9=MID(AC709,_xlfn.SEQUENCE(1,LEN(AC709)),1)))</x:f>
        <x:v>2</x:v>
      </x:c>
      <x:c r="AL709" s="24" t="b">
        <x:f t="shared" si="166"/>
        <x:v>1</x:v>
      </x:c>
      <x:c r="AM709" s="24" t="b">
        <x:f>_xlfn.XLOOKUP(G709,'Birthday Case Assumptions'!$I$6:$I$371,'Birthday Case Assumptions'!$J$6:$J$371)="Yes"</x:f>
        <x:v>0</x:v>
      </x:c>
      <x:c r="AN709" s="24" t="b">
        <x:f t="shared" si="172"/>
        <x:v>0</x:v>
      </x:c>
      <x:c r="AO709" s="24">
        <x:f t="shared" si="173"/>
        <x:v>0</x:v>
      </x:c>
    </x:row>
    <x:row r="710" spans="2:41" x14ac:dyDescent="0.35">
      <x:c r="B710" s="21">
        <x:v>37878</x:v>
      </x:c>
      <x:c r="C710" s="31">
        <x:f t="shared" si="160"/>
        <x:v>14</x:v>
      </x:c>
      <x:c r="D710" s="31">
        <x:f t="shared" si="161"/>
        <x:v>9</x:v>
      </x:c>
      <x:c r="E710" s="31">
        <x:f t="shared" si="162"/>
        <x:v>2003</x:v>
      </x:c>
      <x:c r="F710" s="31">
        <x:f t="shared" si="163"/>
        <x:v>1</x:v>
      </x:c>
      <x:c r="G710" s="21">
        <x:f t="shared" si="167"/>
        <x:v>45549</x:v>
      </x:c>
      <x:c r="H710" s="32">
        <x:f t="shared" si="168"/>
        <x:v>7414</x:v>
      </x:c>
      <x:c r="L710" s="25"/>
      <x:c r="S710" s="24" t="str">
        <x:v>Arthur Nguyen #13452601 1T</x:v>
      </x:c>
      <x:c r="T710" s="24" t="str" cm="1">
        <x:f t="array" ref="T710:U710">_xlfn.TEXTSPLIT(S710," #")</x:f>
        <x:v>Arthur Nguyen</x:v>
      </x:c>
      <x:c r="U710" s="24" t="str">
        <x:v>13452601 1T</x:v>
      </x:c>
      <x:c r="V710" s="24" t="str">
        <x:f t="shared" si="169"/>
        <x:v>1T</x:v>
      </x:c>
      <x:c r="W710" s="24">
        <x:f t="shared" si="170"/>
        <x:v>13452601</x:v>
      </x:c>
      <x:c r="X710" s="24">
        <x:f t="shared" si="174"/>
        <x:v>1</x:v>
      </x:c>
      <x:c r="AC710" s="24" t="str">
        <x:f t="shared" si="164"/>
        <x:v>Arthur</x:v>
      </x:c>
      <x:c r="AD710" s="24" t="str">
        <x:f t="shared" si="171"/>
        <x:v>A</x:v>
      </x:c>
      <x:c r="AE710" s="24" t="str">
        <x:f t="shared" si="165"/>
        <x:v>Nguyen</x:v>
      </x:c>
      <x:c r="AF710" s="24" cm="1">
        <x:f t="array" ref="AF710">SUM(--(" "=MID(AE710,_xlfn.SEQUENCE(1,LEN(AE710)),1)))+2</x:f>
        <x:v>2</x:v>
      </x:c>
      <x:c r="AG710" s="24" cm="1">
        <x:f t="array" ref="AG710">SUM(--($AG$9=MID(AC710,_xlfn.SEQUENCE(1,LEN(AC710)),1)))</x:f>
        <x:v>1</x:v>
      </x:c>
      <x:c r="AL710" s="24" t="b">
        <x:f t="shared" si="166"/>
        <x:v>0</x:v>
      </x:c>
      <x:c r="AM710" s="24" t="b">
        <x:f>_xlfn.XLOOKUP(G710,'Birthday Case Assumptions'!$I$6:$I$371,'Birthday Case Assumptions'!$J$6:$J$371)="Yes"</x:f>
        <x:v>0</x:v>
      </x:c>
      <x:c r="AN710" s="24" t="b">
        <x:f t="shared" si="172"/>
        <x:v>0</x:v>
      </x:c>
      <x:c r="AO710" s="24">
        <x:f t="shared" si="173"/>
        <x:v>0</x:v>
      </x:c>
    </x:row>
    <x:row r="711" spans="2:41" x14ac:dyDescent="0.35">
      <x:c r="B711" s="21">
        <x:v>37974</x:v>
      </x:c>
      <x:c r="C711" s="31">
        <x:f t="shared" si="160"/>
        <x:v>19</x:v>
      </x:c>
      <x:c r="D711" s="31">
        <x:f t="shared" si="161"/>
        <x:v>12</x:v>
      </x:c>
      <x:c r="E711" s="31">
        <x:f t="shared" si="162"/>
        <x:v>2003</x:v>
      </x:c>
      <x:c r="F711" s="31">
        <x:f t="shared" si="163"/>
        <x:v>6</x:v>
      </x:c>
      <x:c r="G711" s="21">
        <x:f t="shared" si="167"/>
        <x:v>45645</x:v>
      </x:c>
      <x:c r="H711" s="32">
        <x:f t="shared" si="168"/>
        <x:v>7318</x:v>
      </x:c>
      <x:c r="L711" s="25"/>
      <x:c r="S711" s="24" t="str">
        <x:v>Saif Alzahrani #13452603 3W</x:v>
      </x:c>
      <x:c r="T711" s="24" t="str" cm="1">
        <x:f t="array" ref="T711:U711">_xlfn.TEXTSPLIT(S711," #")</x:f>
        <x:v>Saif Alzahrani</x:v>
      </x:c>
      <x:c r="U711" s="24" t="str">
        <x:v>13452603 3W</x:v>
      </x:c>
      <x:c r="V711" s="24" t="str">
        <x:f t="shared" si="169"/>
        <x:v>3W</x:v>
      </x:c>
      <x:c r="W711" s="24">
        <x:f t="shared" si="170"/>
        <x:v>13452603</x:v>
      </x:c>
      <x:c r="X711" s="24">
        <x:f t="shared" si="174"/>
        <x:v>0</x:v>
      </x:c>
      <x:c r="AC711" s="24" t="str">
        <x:f t="shared" si="164"/>
        <x:v>Saif</x:v>
      </x:c>
      <x:c r="AD711" s="24" t="str">
        <x:f t="shared" si="171"/>
        <x:v>S</x:v>
      </x:c>
      <x:c r="AE711" s="24" t="str">
        <x:f t="shared" si="165"/>
        <x:v>Alzahrani</x:v>
      </x:c>
      <x:c r="AF711" s="24" cm="1">
        <x:f t="array" ref="AF711">SUM(--(" "=MID(AE711,_xlfn.SEQUENCE(1,LEN(AE711)),1)))+2</x:f>
        <x:v>2</x:v>
      </x:c>
      <x:c r="AG711" s="24" cm="1">
        <x:f t="array" ref="AG711">SUM(--($AG$9=MID(AC711,_xlfn.SEQUENCE(1,LEN(AC711)),1)))</x:f>
        <x:v>1</x:v>
      </x:c>
      <x:c r="AL711" s="24" t="b">
        <x:f t="shared" si="166"/>
        <x:v>0</x:v>
      </x:c>
      <x:c r="AM711" s="24" t="b">
        <x:f>_xlfn.XLOOKUP(G711,'Birthday Case Assumptions'!$I$6:$I$371,'Birthday Case Assumptions'!$J$6:$J$371)="Yes"</x:f>
        <x:v>0</x:v>
      </x:c>
      <x:c r="AN711" s="24" t="b">
        <x:f t="shared" si="172"/>
        <x:v>0</x:v>
      </x:c>
      <x:c r="AO711" s="24">
        <x:f t="shared" si="173"/>
        <x:v>0</x:v>
      </x:c>
    </x:row>
    <x:row r="712" spans="2:41" x14ac:dyDescent="0.35">
      <x:c r="B712" s="21">
        <x:v>38108</x:v>
      </x:c>
      <x:c r="C712" s="31">
        <x:f t="shared" si="160"/>
        <x:v>1</x:v>
      </x:c>
      <x:c r="D712" s="31">
        <x:f t="shared" si="161"/>
        <x:v>5</x:v>
      </x:c>
      <x:c r="E712" s="31">
        <x:f t="shared" si="162"/>
        <x:v>2004</x:v>
      </x:c>
      <x:c r="F712" s="31">
        <x:f t="shared" si="163"/>
        <x:v>7</x:v>
      </x:c>
      <x:c r="G712" s="21">
        <x:f t="shared" si="167"/>
        <x:v>45413</x:v>
      </x:c>
      <x:c r="H712" s="32">
        <x:f t="shared" si="168"/>
        <x:v>7184</x:v>
      </x:c>
      <x:c r="L712" s="25"/>
      <x:c r="S712" s="24" t="str">
        <x:v>Ramy Abdallah #13452604 1R</x:v>
      </x:c>
      <x:c r="T712" s="24" t="str" cm="1">
        <x:f t="array" ref="T712:U712">_xlfn.TEXTSPLIT(S712," #")</x:f>
        <x:v>Ramy Abdallah</x:v>
      </x:c>
      <x:c r="U712" s="24" t="str">
        <x:v>13452604 1R</x:v>
      </x:c>
      <x:c r="V712" s="24" t="str">
        <x:f t="shared" si="169"/>
        <x:v>1R</x:v>
      </x:c>
      <x:c r="W712" s="24">
        <x:f t="shared" si="170"/>
        <x:v>13452604</x:v>
      </x:c>
      <x:c r="X712" s="24">
        <x:f t="shared" si="174"/>
        <x:v>1</x:v>
      </x:c>
      <x:c r="AC712" s="24" t="str">
        <x:f t="shared" si="164"/>
        <x:v>Ramy</x:v>
      </x:c>
      <x:c r="AD712" s="24" t="str">
        <x:f t="shared" si="171"/>
        <x:v>R</x:v>
      </x:c>
      <x:c r="AE712" s="24" t="str">
        <x:f t="shared" si="165"/>
        <x:v>Abdallah</x:v>
      </x:c>
      <x:c r="AF712" s="24" cm="1">
        <x:f t="array" ref="AF712">SUM(--(" "=MID(AE712,_xlfn.SEQUENCE(1,LEN(AE712)),1)))+2</x:f>
        <x:v>2</x:v>
      </x:c>
      <x:c r="AG712" s="24" cm="1">
        <x:f t="array" ref="AG712">SUM(--($AG$9=MID(AC712,_xlfn.SEQUENCE(1,LEN(AC712)),1)))</x:f>
        <x:v>1</x:v>
      </x:c>
      <x:c r="AL712" s="24" t="b">
        <x:f t="shared" si="166"/>
        <x:v>0</x:v>
      </x:c>
      <x:c r="AM712" s="24" t="b">
        <x:f>_xlfn.XLOOKUP(G712,'Birthday Case Assumptions'!$I$6:$I$371,'Birthday Case Assumptions'!$J$6:$J$371)="Yes"</x:f>
        <x:v>1</x:v>
      </x:c>
      <x:c r="AN712" s="24" t="b">
        <x:f t="shared" si="172"/>
        <x:v>0</x:v>
      </x:c>
      <x:c r="AO712" s="24">
        <x:f t="shared" si="173"/>
        <x:v>0</x:v>
      </x:c>
    </x:row>
    <x:row r="713" spans="2:41" x14ac:dyDescent="0.35">
      <x:c r="B713" s="21">
        <x:v>37500</x:v>
      </x:c>
      <x:c r="C713" s="31">
        <x:f t="shared" si="160"/>
        <x:v>1</x:v>
      </x:c>
      <x:c r="D713" s="31">
        <x:f t="shared" si="161"/>
        <x:v>9</x:v>
      </x:c>
      <x:c r="E713" s="31">
        <x:f t="shared" si="162"/>
        <x:v>2002</x:v>
      </x:c>
      <x:c r="F713" s="31">
        <x:f t="shared" si="163"/>
        <x:v>1</x:v>
      </x:c>
      <x:c r="G713" s="21">
        <x:f t="shared" si="167"/>
        <x:v>45536</x:v>
      </x:c>
      <x:c r="H713" s="32">
        <x:f t="shared" si="168"/>
        <x:v>7792</x:v>
      </x:c>
      <x:c r="L713" s="25"/>
      <x:c r="S713" s="24" t="str">
        <x:v>Magdy Alshammari #13452607 1W</x:v>
      </x:c>
      <x:c r="T713" s="24" t="str" cm="1">
        <x:f t="array" ref="T713:U713">_xlfn.TEXTSPLIT(S713," #")</x:f>
        <x:v>Magdy Alshammari</x:v>
      </x:c>
      <x:c r="U713" s="24" t="str">
        <x:v>13452607 1W</x:v>
      </x:c>
      <x:c r="V713" s="24" t="str">
        <x:f t="shared" si="169"/>
        <x:v>1W</x:v>
      </x:c>
      <x:c r="W713" s="24">
        <x:f t="shared" si="170"/>
        <x:v>13452607</x:v>
      </x:c>
      <x:c r="X713" s="24">
        <x:f t="shared" si="174"/>
        <x:v>0</x:v>
      </x:c>
      <x:c r="AC713" s="24" t="str">
        <x:f t="shared" si="164"/>
        <x:v>Magdy</x:v>
      </x:c>
      <x:c r="AD713" s="24" t="str">
        <x:f t="shared" si="171"/>
        <x:v>M</x:v>
      </x:c>
      <x:c r="AE713" s="24" t="str">
        <x:f t="shared" si="165"/>
        <x:v>Alshammari</x:v>
      </x:c>
      <x:c r="AF713" s="24" cm="1">
        <x:f t="array" ref="AF713">SUM(--(" "=MID(AE713,_xlfn.SEQUENCE(1,LEN(AE713)),1)))+2</x:f>
        <x:v>2</x:v>
      </x:c>
      <x:c r="AG713" s="24" cm="1">
        <x:f t="array" ref="AG713">SUM(--($AG$9=MID(AC713,_xlfn.SEQUENCE(1,LEN(AC713)),1)))</x:f>
        <x:v>1</x:v>
      </x:c>
      <x:c r="AL713" s="24" t="b">
        <x:f t="shared" si="166"/>
        <x:v>0</x:v>
      </x:c>
      <x:c r="AM713" s="24" t="b">
        <x:f>_xlfn.XLOOKUP(G713,'Birthday Case Assumptions'!$I$6:$I$371,'Birthday Case Assumptions'!$J$6:$J$371)="Yes"</x:f>
        <x:v>0</x:v>
      </x:c>
      <x:c r="AN713" s="24" t="b">
        <x:f t="shared" si="172"/>
        <x:v>0</x:v>
      </x:c>
      <x:c r="AO713" s="24">
        <x:f t="shared" si="173"/>
        <x:v>0</x:v>
      </x:c>
    </x:row>
    <x:row r="714" spans="2:41" x14ac:dyDescent="0.35">
      <x:c r="B714" s="21">
        <x:v>37651</x:v>
      </x:c>
      <x:c r="C714" s="31">
        <x:f t="shared" si="160"/>
        <x:v>30</x:v>
      </x:c>
      <x:c r="D714" s="31">
        <x:f t="shared" si="161"/>
        <x:v>1</x:v>
      </x:c>
      <x:c r="E714" s="31">
        <x:f t="shared" si="162"/>
        <x:v>2003</x:v>
      </x:c>
      <x:c r="F714" s="31">
        <x:f t="shared" si="163"/>
        <x:v>5</x:v>
      </x:c>
      <x:c r="G714" s="21">
        <x:f t="shared" si="167"/>
        <x:v>45321</x:v>
      </x:c>
      <x:c r="H714" s="32">
        <x:f t="shared" si="168"/>
        <x:v>7641</x:v>
      </x:c>
      <x:c r="L714" s="25"/>
      <x:c r="S714" s="24" t="str">
        <x:v>Evelyn Martin #13452609 3W</x:v>
      </x:c>
      <x:c r="T714" s="24" t="str" cm="1">
        <x:f t="array" ref="T714:U714">_xlfn.TEXTSPLIT(S714," #")</x:f>
        <x:v>Evelyn Martin</x:v>
      </x:c>
      <x:c r="U714" s="24" t="str">
        <x:v>13452609 3W</x:v>
      </x:c>
      <x:c r="V714" s="24" t="str">
        <x:f t="shared" si="169"/>
        <x:v>3W</x:v>
      </x:c>
      <x:c r="W714" s="24">
        <x:f t="shared" si="170"/>
        <x:v>13452609</x:v>
      </x:c>
      <x:c r="X714" s="24">
        <x:f t="shared" si="174"/>
        <x:v>0</x:v>
      </x:c>
      <x:c r="AC714" s="24" t="str">
        <x:f t="shared" si="164"/>
        <x:v>Evelyn</x:v>
      </x:c>
      <x:c r="AD714" s="24" t="str">
        <x:f t="shared" si="171"/>
        <x:v>E</x:v>
      </x:c>
      <x:c r="AE714" s="24" t="str">
        <x:f t="shared" si="165"/>
        <x:v>Martin</x:v>
      </x:c>
      <x:c r="AF714" s="24" cm="1">
        <x:f t="array" ref="AF714">SUM(--(" "=MID(AE714,_xlfn.SEQUENCE(1,LEN(AE714)),1)))+2</x:f>
        <x:v>2</x:v>
      </x:c>
      <x:c r="AG714" s="24" cm="1">
        <x:f t="array" ref="AG714">SUM(--($AG$9=MID(AC714,_xlfn.SEQUENCE(1,LEN(AC714)),1)))</x:f>
        <x:v>0</x:v>
      </x:c>
      <x:c r="AL714" s="24" t="b">
        <x:f t="shared" si="166"/>
        <x:v>0</x:v>
      </x:c>
      <x:c r="AM714" s="24" t="b">
        <x:f>_xlfn.XLOOKUP(G714,'Birthday Case Assumptions'!$I$6:$I$371,'Birthday Case Assumptions'!$J$6:$J$371)="Yes"</x:f>
        <x:v>1</x:v>
      </x:c>
      <x:c r="AN714" s="24" t="b">
        <x:f t="shared" si="172"/>
        <x:v>0</x:v>
      </x:c>
      <x:c r="AO714" s="24">
        <x:f t="shared" si="173"/>
        <x:v>0</x:v>
      </x:c>
    </x:row>
    <x:row r="715" spans="2:41" x14ac:dyDescent="0.35">
      <x:c r="B715" s="21">
        <x:v>37361</x:v>
      </x:c>
      <x:c r="C715" s="31">
        <x:f t="shared" ref="C715:C778" si="175">DAY(B715)</x:f>
        <x:v>15</x:v>
      </x:c>
      <x:c r="D715" s="31">
        <x:f t="shared" ref="D715:D778" si="176">MONTH(B715)</x:f>
        <x:v>4</x:v>
      </x:c>
      <x:c r="E715" s="31">
        <x:f t="shared" ref="E715:E778" si="177">YEAR(B715)</x:f>
        <x:v>2002</x:v>
      </x:c>
      <x:c r="F715" s="31">
        <x:f t="shared" ref="F715:F778" si="178">WEEKDAY(B715)</x:f>
        <x:v>2</x:v>
      </x:c>
      <x:c r="G715" s="21">
        <x:f t="shared" si="167"/>
        <x:v>45397</x:v>
      </x:c>
      <x:c r="H715" s="32">
        <x:f t="shared" si="168"/>
        <x:v>7931</x:v>
      </x:c>
      <x:c r="L715" s="25"/>
      <x:c r="S715" s="24" t="str">
        <x:v>Alexander Gonzales #13452610 2T</x:v>
      </x:c>
      <x:c r="T715" s="24" t="str" cm="1">
        <x:f t="array" ref="T715:U715">_xlfn.TEXTSPLIT(S715," #")</x:f>
        <x:v>Alexander Gonzales</x:v>
      </x:c>
      <x:c r="U715" s="24" t="str">
        <x:v>13452610 2T</x:v>
      </x:c>
      <x:c r="V715" s="24" t="str">
        <x:f t="shared" si="169"/>
        <x:v>2T</x:v>
      </x:c>
      <x:c r="W715" s="24">
        <x:f t="shared" si="170"/>
        <x:v>13452610</x:v>
      </x:c>
      <x:c r="X715" s="24">
        <x:f t="shared" si="174"/>
        <x:v>1</x:v>
      </x:c>
      <x:c r="AC715" s="24" t="str">
        <x:f t="shared" ref="AC715:AC778" si="179">_xlfn.TEXTBEFORE(T715, " ")</x:f>
        <x:v>Alexander</x:v>
      </x:c>
      <x:c r="AD715" s="24" t="str">
        <x:f t="shared" si="171"/>
        <x:v>A</x:v>
      </x:c>
      <x:c r="AE715" s="24" t="str">
        <x:f t="shared" ref="AE715:AE778" si="180">TRIM(SUBSTITUTE(T715,AC715,""))</x:f>
        <x:v>Gonzales</x:v>
      </x:c>
      <x:c r="AF715" s="24" cm="1">
        <x:f t="array" ref="AF715">SUM(--(" "=MID(AE715,_xlfn.SEQUENCE(1,LEN(AE715)),1)))+2</x:f>
        <x:v>2</x:v>
      </x:c>
      <x:c r="AG715" s="24" cm="1">
        <x:f t="array" ref="AG715">SUM(--($AG$9=MID(AC715,_xlfn.SEQUENCE(1,LEN(AC715)),1)))</x:f>
        <x:v>2</x:v>
      </x:c>
      <x:c r="AL715" s="24" t="b">
        <x:f t="shared" ref="AL715:AL778" si="181">WEEKDAY(G715)=_xlfn.XLOOKUP(RIGHT($AL$9,1),$AL$3:$AL$6,$AM$3:$AM$6)</x:f>
        <x:v>1</x:v>
      </x:c>
      <x:c r="AM715" s="24" t="b">
        <x:f>_xlfn.XLOOKUP(G715,'Birthday Case Assumptions'!$I$6:$I$371,'Birthday Case Assumptions'!$J$6:$J$371)="Yes"</x:f>
        <x:v>1</x:v>
      </x:c>
      <x:c r="AN715" s="24" t="b">
        <x:f t="shared" si="172"/>
        <x:v>0</x:v>
      </x:c>
      <x:c r="AO715" s="24">
        <x:f t="shared" si="173"/>
        <x:v>0</x:v>
      </x:c>
    </x:row>
    <x:row r="716" spans="2:41" x14ac:dyDescent="0.35">
      <x:c r="B716" s="21">
        <x:v>37270</x:v>
      </x:c>
      <x:c r="C716" s="31">
        <x:f t="shared" si="175"/>
        <x:v>14</x:v>
      </x:c>
      <x:c r="D716" s="31">
        <x:f t="shared" si="176"/>
        <x:v>1</x:v>
      </x:c>
      <x:c r="E716" s="31">
        <x:f t="shared" si="177"/>
        <x:v>2002</x:v>
      </x:c>
      <x:c r="F716" s="31">
        <x:f t="shared" si="178"/>
        <x:v>2</x:v>
      </x:c>
      <x:c r="G716" s="21">
        <x:f t="shared" ref="G716:G779" si="182">DATE(2024,D716,C716)</x:f>
        <x:v>45305</x:v>
      </x:c>
      <x:c r="H716" s="32">
        <x:f t="shared" ref="H716:H779" si="183">DATE(2024,1,1)-B716</x:f>
        <x:v>8022</x:v>
      </x:c>
      <x:c r="L716" s="25"/>
      <x:c r="S716" s="24" t="str">
        <x:v>Fang Shu #13452612 2T</x:v>
      </x:c>
      <x:c r="T716" s="24" t="str" cm="1">
        <x:f t="array" ref="T716:U716">_xlfn.TEXTSPLIT(S716," #")</x:f>
        <x:v>Fang Shu</x:v>
      </x:c>
      <x:c r="U716" s="24" t="str">
        <x:v>13452612 2T</x:v>
      </x:c>
      <x:c r="V716" s="24" t="str">
        <x:f t="shared" ref="V716:V779" si="184">RIGHT(U716,2)</x:f>
        <x:v>2T</x:v>
      </x:c>
      <x:c r="W716" s="24">
        <x:f t="shared" ref="W716:W779" si="185">VALUE(_xlfn.TEXTBEFORE(U716, " "))</x:f>
        <x:v>13452612</x:v>
      </x:c>
      <x:c r="X716" s="24">
        <x:f t="shared" si="174"/>
        <x:v>0</x:v>
      </x:c>
      <x:c r="AC716" s="24" t="str">
        <x:f t="shared" si="179"/>
        <x:v>Fang</x:v>
      </x:c>
      <x:c r="AD716" s="24" t="str">
        <x:f t="shared" ref="AD716:AD779" si="186">LEFT(AC716,1)</x:f>
        <x:v>F</x:v>
      </x:c>
      <x:c r="AE716" s="24" t="str">
        <x:f t="shared" si="180"/>
        <x:v>Shu</x:v>
      </x:c>
      <x:c r="AF716" s="24" cm="1">
        <x:f t="array" ref="AF716">SUM(--(" "=MID(AE716,_xlfn.SEQUENCE(1,LEN(AE716)),1)))+2</x:f>
        <x:v>2</x:v>
      </x:c>
      <x:c r="AG716" s="24" cm="1">
        <x:f t="array" ref="AG716">SUM(--($AG$9=MID(AC716,_xlfn.SEQUENCE(1,LEN(AC716)),1)))</x:f>
        <x:v>1</x:v>
      </x:c>
      <x:c r="AL716" s="24" t="b">
        <x:f t="shared" si="181"/>
        <x:v>0</x:v>
      </x:c>
      <x:c r="AM716" s="24" t="b">
        <x:f>_xlfn.XLOOKUP(G716,'Birthday Case Assumptions'!$I$6:$I$371,'Birthday Case Assumptions'!$J$6:$J$371)="Yes"</x:f>
        <x:v>0</x:v>
      </x:c>
      <x:c r="AN716" s="24" t="b">
        <x:f t="shared" ref="AN716:AN779" si="187">V716=$AL$9</x:f>
        <x:v>0</x:v>
      </x:c>
      <x:c r="AO716" s="24">
        <x:f t="shared" ref="AO716:AO779" si="188">--(AN716*AM716*AL716)</x:f>
        <x:v>0</x:v>
      </x:c>
    </x:row>
    <x:row r="717" spans="2:41" x14ac:dyDescent="0.35">
      <x:c r="B717" s="21">
        <x:v>37211</x:v>
      </x:c>
      <x:c r="C717" s="31">
        <x:f t="shared" si="175"/>
        <x:v>16</x:v>
      </x:c>
      <x:c r="D717" s="31">
        <x:f t="shared" si="176"/>
        <x:v>11</x:v>
      </x:c>
      <x:c r="E717" s="31">
        <x:f t="shared" si="177"/>
        <x:v>2001</x:v>
      </x:c>
      <x:c r="F717" s="31">
        <x:f t="shared" si="178"/>
        <x:v>6</x:v>
      </x:c>
      <x:c r="G717" s="21">
        <x:f t="shared" si="182"/>
        <x:v>45612</x:v>
      </x:c>
      <x:c r="H717" s="32">
        <x:f t="shared" si="183"/>
        <x:v>8081</x:v>
      </x:c>
      <x:c r="L717" s="25"/>
      <x:c r="S717" s="24" t="str">
        <x:v>Hu Shuang #13452615 1M</x:v>
      </x:c>
      <x:c r="T717" s="24" t="str" cm="1">
        <x:f t="array" ref="T717:U717">_xlfn.TEXTSPLIT(S717," #")</x:f>
        <x:v>Hu Shuang</x:v>
      </x:c>
      <x:c r="U717" s="24" t="str">
        <x:v>13452615 1M</x:v>
      </x:c>
      <x:c r="V717" s="24" t="str">
        <x:f t="shared" si="184"/>
        <x:v>1M</x:v>
      </x:c>
      <x:c r="W717" s="24">
        <x:f t="shared" si="185"/>
        <x:v>13452615</x:v>
      </x:c>
      <x:c r="X717" s="24">
        <x:f t="shared" ref="X717:X780" si="189">IF(W717=W716+1,X716+1,0)</x:f>
        <x:v>0</x:v>
      </x:c>
      <x:c r="AC717" s="24" t="str">
        <x:f t="shared" si="179"/>
        <x:v>Hu</x:v>
      </x:c>
      <x:c r="AD717" s="24" t="str">
        <x:f t="shared" si="186"/>
        <x:v>H</x:v>
      </x:c>
      <x:c r="AE717" s="24" t="str">
        <x:f t="shared" si="180"/>
        <x:v>Shuang</x:v>
      </x:c>
      <x:c r="AF717" s="24" cm="1">
        <x:f t="array" ref="AF717">SUM(--(" "=MID(AE717,_xlfn.SEQUENCE(1,LEN(AE717)),1)))+2</x:f>
        <x:v>2</x:v>
      </x:c>
      <x:c r="AG717" s="24" cm="1">
        <x:f t="array" ref="AG717">SUM(--($AG$9=MID(AC717,_xlfn.SEQUENCE(1,LEN(AC717)),1)))</x:f>
        <x:v>0</x:v>
      </x:c>
      <x:c r="AL717" s="24" t="b">
        <x:f t="shared" si="181"/>
        <x:v>0</x:v>
      </x:c>
      <x:c r="AM717" s="24" t="b">
        <x:f>_xlfn.XLOOKUP(G717,'Birthday Case Assumptions'!$I$6:$I$371,'Birthday Case Assumptions'!$J$6:$J$371)="Yes"</x:f>
        <x:v>0</x:v>
      </x:c>
      <x:c r="AN717" s="24" t="b">
        <x:f t="shared" si="187"/>
        <x:v>1</x:v>
      </x:c>
      <x:c r="AO717" s="24">
        <x:f t="shared" si="188"/>
        <x:v>0</x:v>
      </x:c>
    </x:row>
    <x:row r="718" spans="2:41" x14ac:dyDescent="0.35">
      <x:c r="B718" s="21">
        <x:v>37548</x:v>
      </x:c>
      <x:c r="C718" s="31">
        <x:f t="shared" si="175"/>
        <x:v>19</x:v>
      </x:c>
      <x:c r="D718" s="31">
        <x:f t="shared" si="176"/>
        <x:v>10</x:v>
      </x:c>
      <x:c r="E718" s="31">
        <x:f t="shared" si="177"/>
        <x:v>2002</x:v>
      </x:c>
      <x:c r="F718" s="31">
        <x:f t="shared" si="178"/>
        <x:v>7</x:v>
      </x:c>
      <x:c r="G718" s="21">
        <x:f t="shared" si="182"/>
        <x:v>45584</x:v>
      </x:c>
      <x:c r="H718" s="32">
        <x:f t="shared" si="183"/>
        <x:v>7744</x:v>
      </x:c>
      <x:c r="L718" s="25"/>
      <x:c r="S718" s="24" t="str">
        <x:v>Kong Jinhua #13452616 1R</x:v>
      </x:c>
      <x:c r="T718" s="24" t="str" cm="1">
        <x:f t="array" ref="T718:U718">_xlfn.TEXTSPLIT(S718," #")</x:f>
        <x:v>Kong Jinhua</x:v>
      </x:c>
      <x:c r="U718" s="24" t="str">
        <x:v>13452616 1R</x:v>
      </x:c>
      <x:c r="V718" s="24" t="str">
        <x:f t="shared" si="184"/>
        <x:v>1R</x:v>
      </x:c>
      <x:c r="W718" s="24">
        <x:f t="shared" si="185"/>
        <x:v>13452616</x:v>
      </x:c>
      <x:c r="X718" s="24">
        <x:f t="shared" si="189"/>
        <x:v>1</x:v>
      </x:c>
      <x:c r="AC718" s="24" t="str">
        <x:f t="shared" si="179"/>
        <x:v>Kong</x:v>
      </x:c>
      <x:c r="AD718" s="24" t="str">
        <x:f t="shared" si="186"/>
        <x:v>K</x:v>
      </x:c>
      <x:c r="AE718" s="24" t="str">
        <x:f t="shared" si="180"/>
        <x:v>Jinhua</x:v>
      </x:c>
      <x:c r="AF718" s="24" cm="1">
        <x:f t="array" ref="AF718">SUM(--(" "=MID(AE718,_xlfn.SEQUENCE(1,LEN(AE718)),1)))+2</x:f>
        <x:v>2</x:v>
      </x:c>
      <x:c r="AG718" s="24" cm="1">
        <x:f t="array" ref="AG718">SUM(--($AG$9=MID(AC718,_xlfn.SEQUENCE(1,LEN(AC718)),1)))</x:f>
        <x:v>0</x:v>
      </x:c>
      <x:c r="AL718" s="24" t="b">
        <x:f t="shared" si="181"/>
        <x:v>0</x:v>
      </x:c>
      <x:c r="AM718" s="24" t="b">
        <x:f>_xlfn.XLOOKUP(G718,'Birthday Case Assumptions'!$I$6:$I$371,'Birthday Case Assumptions'!$J$6:$J$371)="Yes"</x:f>
        <x:v>0</x:v>
      </x:c>
      <x:c r="AN718" s="24" t="b">
        <x:f t="shared" si="187"/>
        <x:v>0</x:v>
      </x:c>
      <x:c r="AO718" s="24">
        <x:f t="shared" si="188"/>
        <x:v>0</x:v>
      </x:c>
    </x:row>
    <x:row r="719" spans="2:41" x14ac:dyDescent="0.35">
      <x:c r="B719" s="21">
        <x:v>37334</x:v>
      </x:c>
      <x:c r="C719" s="31">
        <x:f t="shared" si="175"/>
        <x:v>19</x:v>
      </x:c>
      <x:c r="D719" s="31">
        <x:f t="shared" si="176"/>
        <x:v>3</x:v>
      </x:c>
      <x:c r="E719" s="31">
        <x:f t="shared" si="177"/>
        <x:v>2002</x:v>
      </x:c>
      <x:c r="F719" s="31">
        <x:f t="shared" si="178"/>
        <x:v>3</x:v>
      </x:c>
      <x:c r="G719" s="21">
        <x:f t="shared" si="182"/>
        <x:v>45370</x:v>
      </x:c>
      <x:c r="H719" s="32">
        <x:f t="shared" si="183"/>
        <x:v>7958</x:v>
      </x:c>
      <x:c r="L719" s="25"/>
      <x:c r="S719" s="24" t="str">
        <x:v>Sajid Zain #13452617 1T</x:v>
      </x:c>
      <x:c r="T719" s="24" t="str" cm="1">
        <x:f t="array" ref="T719:U719">_xlfn.TEXTSPLIT(S719," #")</x:f>
        <x:v>Sajid Zain</x:v>
      </x:c>
      <x:c r="U719" s="24" t="str">
        <x:v>13452617 1T</x:v>
      </x:c>
      <x:c r="V719" s="24" t="str">
        <x:f t="shared" si="184"/>
        <x:v>1T</x:v>
      </x:c>
      <x:c r="W719" s="24">
        <x:f t="shared" si="185"/>
        <x:v>13452617</x:v>
      </x:c>
      <x:c r="X719" s="24">
        <x:f t="shared" si="189"/>
        <x:v>2</x:v>
      </x:c>
      <x:c r="AC719" s="24" t="str">
        <x:f t="shared" si="179"/>
        <x:v>Sajid</x:v>
      </x:c>
      <x:c r="AD719" s="24" t="str">
        <x:f t="shared" si="186"/>
        <x:v>S</x:v>
      </x:c>
      <x:c r="AE719" s="24" t="str">
        <x:f t="shared" si="180"/>
        <x:v>Zain</x:v>
      </x:c>
      <x:c r="AF719" s="24" cm="1">
        <x:f t="array" ref="AF719">SUM(--(" "=MID(AE719,_xlfn.SEQUENCE(1,LEN(AE719)),1)))+2</x:f>
        <x:v>2</x:v>
      </x:c>
      <x:c r="AG719" s="24" cm="1">
        <x:f t="array" ref="AG719">SUM(--($AG$9=MID(AC719,_xlfn.SEQUENCE(1,LEN(AC719)),1)))</x:f>
        <x:v>1</x:v>
      </x:c>
      <x:c r="AL719" s="24" t="b">
        <x:f t="shared" si="181"/>
        <x:v>0</x:v>
      </x:c>
      <x:c r="AM719" s="24" t="b">
        <x:f>_xlfn.XLOOKUP(G719,'Birthday Case Assumptions'!$I$6:$I$371,'Birthday Case Assumptions'!$J$6:$J$371)="Yes"</x:f>
        <x:v>1</x:v>
      </x:c>
      <x:c r="AN719" s="24" t="b">
        <x:f t="shared" si="187"/>
        <x:v>0</x:v>
      </x:c>
      <x:c r="AO719" s="24">
        <x:f t="shared" si="188"/>
        <x:v>0</x:v>
      </x:c>
    </x:row>
    <x:row r="720" spans="2:41" x14ac:dyDescent="0.35">
      <x:c r="B720" s="21">
        <x:v>37473</x:v>
      </x:c>
      <x:c r="C720" s="31">
        <x:f t="shared" si="175"/>
        <x:v>5</x:v>
      </x:c>
      <x:c r="D720" s="31">
        <x:f t="shared" si="176"/>
        <x:v>8</x:v>
      </x:c>
      <x:c r="E720" s="31">
        <x:f t="shared" si="177"/>
        <x:v>2002</x:v>
      </x:c>
      <x:c r="F720" s="31">
        <x:f t="shared" si="178"/>
        <x:v>2</x:v>
      </x:c>
      <x:c r="G720" s="21">
        <x:f t="shared" si="182"/>
        <x:v>45509</x:v>
      </x:c>
      <x:c r="H720" s="32">
        <x:f t="shared" si="183"/>
        <x:v>7819</x:v>
      </x:c>
      <x:c r="L720" s="25"/>
      <x:c r="S720" s="24" t="str">
        <x:v>Keith Wood #13452620 2T</x:v>
      </x:c>
      <x:c r="T720" s="24" t="str" cm="1">
        <x:f t="array" ref="T720:U720">_xlfn.TEXTSPLIT(S720," #")</x:f>
        <x:v>Keith Wood</x:v>
      </x:c>
      <x:c r="U720" s="24" t="str">
        <x:v>13452620 2T</x:v>
      </x:c>
      <x:c r="V720" s="24" t="str">
        <x:f t="shared" si="184"/>
        <x:v>2T</x:v>
      </x:c>
      <x:c r="W720" s="24">
        <x:f t="shared" si="185"/>
        <x:v>13452620</x:v>
      </x:c>
      <x:c r="X720" s="24">
        <x:f t="shared" si="189"/>
        <x:v>0</x:v>
      </x:c>
      <x:c r="AC720" s="24" t="str">
        <x:f t="shared" si="179"/>
        <x:v>Keith</x:v>
      </x:c>
      <x:c r="AD720" s="24" t="str">
        <x:f t="shared" si="186"/>
        <x:v>K</x:v>
      </x:c>
      <x:c r="AE720" s="24" t="str">
        <x:f t="shared" si="180"/>
        <x:v>Wood</x:v>
      </x:c>
      <x:c r="AF720" s="24" cm="1">
        <x:f t="array" ref="AF720">SUM(--(" "=MID(AE720,_xlfn.SEQUENCE(1,LEN(AE720)),1)))+2</x:f>
        <x:v>2</x:v>
      </x:c>
      <x:c r="AG720" s="24" cm="1">
        <x:f t="array" ref="AG720">SUM(--($AG$9=MID(AC720,_xlfn.SEQUENCE(1,LEN(AC720)),1)))</x:f>
        <x:v>0</x:v>
      </x:c>
      <x:c r="AL720" s="24" t="b">
        <x:f t="shared" si="181"/>
        <x:v>1</x:v>
      </x:c>
      <x:c r="AM720" s="24" t="b">
        <x:f>_xlfn.XLOOKUP(G720,'Birthday Case Assumptions'!$I$6:$I$371,'Birthday Case Assumptions'!$J$6:$J$371)="Yes"</x:f>
        <x:v>0</x:v>
      </x:c>
      <x:c r="AN720" s="24" t="b">
        <x:f t="shared" si="187"/>
        <x:v>0</x:v>
      </x:c>
      <x:c r="AO720" s="24">
        <x:f t="shared" si="188"/>
        <x:v>0</x:v>
      </x:c>
    </x:row>
    <x:row r="721" spans="2:41" x14ac:dyDescent="0.35">
      <x:c r="B721" s="21">
        <x:v>37485</x:v>
      </x:c>
      <x:c r="C721" s="31">
        <x:f t="shared" si="175"/>
        <x:v>17</x:v>
      </x:c>
      <x:c r="D721" s="31">
        <x:f t="shared" si="176"/>
        <x:v>8</x:v>
      </x:c>
      <x:c r="E721" s="31">
        <x:f t="shared" si="177"/>
        <x:v>2002</x:v>
      </x:c>
      <x:c r="F721" s="31">
        <x:f t="shared" si="178"/>
        <x:v>7</x:v>
      </x:c>
      <x:c r="G721" s="21">
        <x:f t="shared" si="182"/>
        <x:v>45521</x:v>
      </x:c>
      <x:c r="H721" s="32">
        <x:f t="shared" si="183"/>
        <x:v>7807</x:v>
      </x:c>
      <x:c r="L721" s="25"/>
      <x:c r="S721" s="24" t="str">
        <x:v>Taha Nasir Mustafa Malik #13452621 2M</x:v>
      </x:c>
      <x:c r="T721" s="24" t="str" cm="1">
        <x:f t="array" ref="T721:U721">_xlfn.TEXTSPLIT(S721," #")</x:f>
        <x:v>Taha Nasir Mustafa Malik</x:v>
      </x:c>
      <x:c r="U721" s="24" t="str">
        <x:v>13452621 2M</x:v>
      </x:c>
      <x:c r="V721" s="24" t="str">
        <x:f t="shared" si="184"/>
        <x:v>2M</x:v>
      </x:c>
      <x:c r="W721" s="24">
        <x:f t="shared" si="185"/>
        <x:v>13452621</x:v>
      </x:c>
      <x:c r="X721" s="24">
        <x:f t="shared" si="189"/>
        <x:v>1</x:v>
      </x:c>
      <x:c r="AC721" s="24" t="str">
        <x:f t="shared" si="179"/>
        <x:v>Taha</x:v>
      </x:c>
      <x:c r="AD721" s="24" t="str">
        <x:f t="shared" si="186"/>
        <x:v>T</x:v>
      </x:c>
      <x:c r="AE721" s="24" t="str">
        <x:f t="shared" si="180"/>
        <x:v>Nasir Mustafa Malik</x:v>
      </x:c>
      <x:c r="AF721" s="24" cm="1">
        <x:f t="array" ref="AF721">SUM(--(" "=MID(AE721,_xlfn.SEQUENCE(1,LEN(AE721)),1)))+2</x:f>
        <x:v>4</x:v>
      </x:c>
      <x:c r="AG721" s="24" cm="1">
        <x:f t="array" ref="AG721">SUM(--($AG$9=MID(AC721,_xlfn.SEQUENCE(1,LEN(AC721)),1)))</x:f>
        <x:v>2</x:v>
      </x:c>
      <x:c r="AL721" s="24" t="b">
        <x:f t="shared" si="181"/>
        <x:v>0</x:v>
      </x:c>
      <x:c r="AM721" s="24" t="b">
        <x:f>_xlfn.XLOOKUP(G721,'Birthday Case Assumptions'!$I$6:$I$371,'Birthday Case Assumptions'!$J$6:$J$371)="Yes"</x:f>
        <x:v>0</x:v>
      </x:c>
      <x:c r="AN721" s="24" t="b">
        <x:f t="shared" si="187"/>
        <x:v>0</x:v>
      </x:c>
      <x:c r="AO721" s="24">
        <x:f t="shared" si="188"/>
        <x:v>0</x:v>
      </x:c>
    </x:row>
    <x:row r="722" spans="2:41" x14ac:dyDescent="0.35">
      <x:c r="B722" s="21">
        <x:v>38182</x:v>
      </x:c>
      <x:c r="C722" s="31">
        <x:f t="shared" si="175"/>
        <x:v>14</x:v>
      </x:c>
      <x:c r="D722" s="31">
        <x:f t="shared" si="176"/>
        <x:v>7</x:v>
      </x:c>
      <x:c r="E722" s="31">
        <x:f t="shared" si="177"/>
        <x:v>2004</x:v>
      </x:c>
      <x:c r="F722" s="31">
        <x:f t="shared" si="178"/>
        <x:v>4</x:v>
      </x:c>
      <x:c r="G722" s="21">
        <x:f t="shared" si="182"/>
        <x:v>45487</x:v>
      </x:c>
      <x:c r="H722" s="32">
        <x:f t="shared" si="183"/>
        <x:v>7110</x:v>
      </x:c>
      <x:c r="L722" s="25"/>
      <x:c r="S722" s="24" t="str">
        <x:v>Billy Harris #13452624 1M</x:v>
      </x:c>
      <x:c r="T722" s="24" t="str" cm="1">
        <x:f t="array" ref="T722:U722">_xlfn.TEXTSPLIT(S722," #")</x:f>
        <x:v>Billy Harris</x:v>
      </x:c>
      <x:c r="U722" s="24" t="str">
        <x:v>13452624 1M</x:v>
      </x:c>
      <x:c r="V722" s="24" t="str">
        <x:f t="shared" si="184"/>
        <x:v>1M</x:v>
      </x:c>
      <x:c r="W722" s="24">
        <x:f t="shared" si="185"/>
        <x:v>13452624</x:v>
      </x:c>
      <x:c r="X722" s="24">
        <x:f t="shared" si="189"/>
        <x:v>0</x:v>
      </x:c>
      <x:c r="AC722" s="24" t="str">
        <x:f t="shared" si="179"/>
        <x:v>Billy</x:v>
      </x:c>
      <x:c r="AD722" s="24" t="str">
        <x:f t="shared" si="186"/>
        <x:v>B</x:v>
      </x:c>
      <x:c r="AE722" s="24" t="str">
        <x:f t="shared" si="180"/>
        <x:v>Harris</x:v>
      </x:c>
      <x:c r="AF722" s="24" cm="1">
        <x:f t="array" ref="AF722">SUM(--(" "=MID(AE722,_xlfn.SEQUENCE(1,LEN(AE722)),1)))+2</x:f>
        <x:v>2</x:v>
      </x:c>
      <x:c r="AG722" s="24" cm="1">
        <x:f t="array" ref="AG722">SUM(--($AG$9=MID(AC722,_xlfn.SEQUENCE(1,LEN(AC722)),1)))</x:f>
        <x:v>0</x:v>
      </x:c>
      <x:c r="AL722" s="24" t="b">
        <x:f t="shared" si="181"/>
        <x:v>0</x:v>
      </x:c>
      <x:c r="AM722" s="24" t="b">
        <x:f>_xlfn.XLOOKUP(G722,'Birthday Case Assumptions'!$I$6:$I$371,'Birthday Case Assumptions'!$J$6:$J$371)="Yes"</x:f>
        <x:v>0</x:v>
      </x:c>
      <x:c r="AN722" s="24" t="b">
        <x:f t="shared" si="187"/>
        <x:v>1</x:v>
      </x:c>
      <x:c r="AO722" s="24">
        <x:f t="shared" si="188"/>
        <x:v>0</x:v>
      </x:c>
    </x:row>
    <x:row r="723" spans="2:41" x14ac:dyDescent="0.35">
      <x:c r="B723" s="21">
        <x:v>37292</x:v>
      </x:c>
      <x:c r="C723" s="31">
        <x:f t="shared" si="175"/>
        <x:v>5</x:v>
      </x:c>
      <x:c r="D723" s="31">
        <x:f t="shared" si="176"/>
        <x:v>2</x:v>
      </x:c>
      <x:c r="E723" s="31">
        <x:f t="shared" si="177"/>
        <x:v>2002</x:v>
      </x:c>
      <x:c r="F723" s="31">
        <x:f t="shared" si="178"/>
        <x:v>3</x:v>
      </x:c>
      <x:c r="G723" s="21">
        <x:f t="shared" si="182"/>
        <x:v>45327</x:v>
      </x:c>
      <x:c r="H723" s="32">
        <x:f t="shared" si="183"/>
        <x:v>8000</x:v>
      </x:c>
      <x:c r="L723" s="25"/>
      <x:c r="S723" s="24" t="str">
        <x:v>Duan Xiaoyu #13452627 1R</x:v>
      </x:c>
      <x:c r="T723" s="24" t="str" cm="1">
        <x:f t="array" ref="T723:U723">_xlfn.TEXTSPLIT(S723," #")</x:f>
        <x:v>Duan Xiaoyu</x:v>
      </x:c>
      <x:c r="U723" s="24" t="str">
        <x:v>13452627 1R</x:v>
      </x:c>
      <x:c r="V723" s="24" t="str">
        <x:f t="shared" si="184"/>
        <x:v>1R</x:v>
      </x:c>
      <x:c r="W723" s="24">
        <x:f t="shared" si="185"/>
        <x:v>13452627</x:v>
      </x:c>
      <x:c r="X723" s="24">
        <x:f t="shared" si="189"/>
        <x:v>0</x:v>
      </x:c>
      <x:c r="AC723" s="24" t="str">
        <x:f t="shared" si="179"/>
        <x:v>Duan</x:v>
      </x:c>
      <x:c r="AD723" s="24" t="str">
        <x:f t="shared" si="186"/>
        <x:v>D</x:v>
      </x:c>
      <x:c r="AE723" s="24" t="str">
        <x:f t="shared" si="180"/>
        <x:v>Xiaoyu</x:v>
      </x:c>
      <x:c r="AF723" s="24" cm="1">
        <x:f t="array" ref="AF723">SUM(--(" "=MID(AE723,_xlfn.SEQUENCE(1,LEN(AE723)),1)))+2</x:f>
        <x:v>2</x:v>
      </x:c>
      <x:c r="AG723" s="24" cm="1">
        <x:f t="array" ref="AG723">SUM(--($AG$9=MID(AC723,_xlfn.SEQUENCE(1,LEN(AC723)),1)))</x:f>
        <x:v>1</x:v>
      </x:c>
      <x:c r="AL723" s="24" t="b">
        <x:f t="shared" si="181"/>
        <x:v>1</x:v>
      </x:c>
      <x:c r="AM723" s="24" t="b">
        <x:f>_xlfn.XLOOKUP(G723,'Birthday Case Assumptions'!$I$6:$I$371,'Birthday Case Assumptions'!$J$6:$J$371)="Yes"</x:f>
        <x:v>1</x:v>
      </x:c>
      <x:c r="AN723" s="24" t="b">
        <x:f t="shared" si="187"/>
        <x:v>0</x:v>
      </x:c>
      <x:c r="AO723" s="24">
        <x:f t="shared" si="188"/>
        <x:v>0</x:v>
      </x:c>
    </x:row>
    <x:row r="724" spans="2:41" x14ac:dyDescent="0.35">
      <x:c r="B724" s="21">
        <x:v>38041</x:v>
      </x:c>
      <x:c r="C724" s="31">
        <x:f t="shared" si="175"/>
        <x:v>24</x:v>
      </x:c>
      <x:c r="D724" s="31">
        <x:f t="shared" si="176"/>
        <x:v>2</x:v>
      </x:c>
      <x:c r="E724" s="31">
        <x:f t="shared" si="177"/>
        <x:v>2004</x:v>
      </x:c>
      <x:c r="F724" s="31">
        <x:f t="shared" si="178"/>
        <x:v>3</x:v>
      </x:c>
      <x:c r="G724" s="21">
        <x:f t="shared" si="182"/>
        <x:v>45346</x:v>
      </x:c>
      <x:c r="H724" s="32">
        <x:f t="shared" si="183"/>
        <x:v>7251</x:v>
      </x:c>
      <x:c r="L724" s="25"/>
      <x:c r="S724" s="24" t="str">
        <x:v>Jennifer Bailey #13452629 4W</x:v>
      </x:c>
      <x:c r="T724" s="24" t="str" cm="1">
        <x:f t="array" ref="T724:U724">_xlfn.TEXTSPLIT(S724," #")</x:f>
        <x:v>Jennifer Bailey</x:v>
      </x:c>
      <x:c r="U724" s="24" t="str">
        <x:v>13452629 4W</x:v>
      </x:c>
      <x:c r="V724" s="24" t="str">
        <x:f t="shared" si="184"/>
        <x:v>4W</x:v>
      </x:c>
      <x:c r="W724" s="24">
        <x:f t="shared" si="185"/>
        <x:v>13452629</x:v>
      </x:c>
      <x:c r="X724" s="24">
        <x:f t="shared" si="189"/>
        <x:v>0</x:v>
      </x:c>
      <x:c r="AC724" s="24" t="str">
        <x:f t="shared" si="179"/>
        <x:v>Jennifer</x:v>
      </x:c>
      <x:c r="AD724" s="24" t="str">
        <x:f t="shared" si="186"/>
        <x:v>J</x:v>
      </x:c>
      <x:c r="AE724" s="24" t="str">
        <x:f t="shared" si="180"/>
        <x:v>Bailey</x:v>
      </x:c>
      <x:c r="AF724" s="24" cm="1">
        <x:f t="array" ref="AF724">SUM(--(" "=MID(AE724,_xlfn.SEQUENCE(1,LEN(AE724)),1)))+2</x:f>
        <x:v>2</x:v>
      </x:c>
      <x:c r="AG724" s="24" cm="1">
        <x:f t="array" ref="AG724">SUM(--($AG$9=MID(AC724,_xlfn.SEQUENCE(1,LEN(AC724)),1)))</x:f>
        <x:v>0</x:v>
      </x:c>
      <x:c r="AL724" s="24" t="b">
        <x:f t="shared" si="181"/>
        <x:v>0</x:v>
      </x:c>
      <x:c r="AM724" s="24" t="b">
        <x:f>_xlfn.XLOOKUP(G724,'Birthday Case Assumptions'!$I$6:$I$371,'Birthday Case Assumptions'!$J$6:$J$371)="Yes"</x:f>
        <x:v>0</x:v>
      </x:c>
      <x:c r="AN724" s="24" t="b">
        <x:f t="shared" si="187"/>
        <x:v>0</x:v>
      </x:c>
      <x:c r="AO724" s="24">
        <x:f t="shared" si="188"/>
        <x:v>0</x:v>
      </x:c>
    </x:row>
    <x:row r="725" spans="2:41" x14ac:dyDescent="0.35">
      <x:c r="B725" s="21">
        <x:v>37636</x:v>
      </x:c>
      <x:c r="C725" s="31">
        <x:f t="shared" si="175"/>
        <x:v>15</x:v>
      </x:c>
      <x:c r="D725" s="31">
        <x:f t="shared" si="176"/>
        <x:v>1</x:v>
      </x:c>
      <x:c r="E725" s="31">
        <x:f t="shared" si="177"/>
        <x:v>2003</x:v>
      </x:c>
      <x:c r="F725" s="31">
        <x:f t="shared" si="178"/>
        <x:v>4</x:v>
      </x:c>
      <x:c r="G725" s="21">
        <x:f t="shared" si="182"/>
        <x:v>45306</x:v>
      </x:c>
      <x:c r="H725" s="32">
        <x:f t="shared" si="183"/>
        <x:v>7656</x:v>
      </x:c>
      <x:c r="L725" s="25"/>
      <x:c r="S725" s="24" t="str">
        <x:v>Natalie Green #13452632 3W</x:v>
      </x:c>
      <x:c r="T725" s="24" t="str" cm="1">
        <x:f t="array" ref="T725:U725">_xlfn.TEXTSPLIT(S725," #")</x:f>
        <x:v>Natalie Green</x:v>
      </x:c>
      <x:c r="U725" s="24" t="str">
        <x:v>13452632 3W</x:v>
      </x:c>
      <x:c r="V725" s="24" t="str">
        <x:f t="shared" si="184"/>
        <x:v>3W</x:v>
      </x:c>
      <x:c r="W725" s="24">
        <x:f t="shared" si="185"/>
        <x:v>13452632</x:v>
      </x:c>
      <x:c r="X725" s="24">
        <x:f t="shared" si="189"/>
        <x:v>0</x:v>
      </x:c>
      <x:c r="AC725" s="24" t="str">
        <x:f t="shared" si="179"/>
        <x:v>Natalie</x:v>
      </x:c>
      <x:c r="AD725" s="24" t="str">
        <x:f t="shared" si="186"/>
        <x:v>N</x:v>
      </x:c>
      <x:c r="AE725" s="24" t="str">
        <x:f t="shared" si="180"/>
        <x:v>Green</x:v>
      </x:c>
      <x:c r="AF725" s="24" cm="1">
        <x:f t="array" ref="AF725">SUM(--(" "=MID(AE725,_xlfn.SEQUENCE(1,LEN(AE725)),1)))+2</x:f>
        <x:v>2</x:v>
      </x:c>
      <x:c r="AG725" s="24" cm="1">
        <x:f t="array" ref="AG725">SUM(--($AG$9=MID(AC725,_xlfn.SEQUENCE(1,LEN(AC725)),1)))</x:f>
        <x:v>2</x:v>
      </x:c>
      <x:c r="AL725" s="24" t="b">
        <x:f t="shared" si="181"/>
        <x:v>1</x:v>
      </x:c>
      <x:c r="AM725" s="24" t="b">
        <x:f>_xlfn.XLOOKUP(G725,'Birthday Case Assumptions'!$I$6:$I$371,'Birthday Case Assumptions'!$J$6:$J$371)="Yes"</x:f>
        <x:v>0</x:v>
      </x:c>
      <x:c r="AN725" s="24" t="b">
        <x:f t="shared" si="187"/>
        <x:v>0</x:v>
      </x:c>
      <x:c r="AO725" s="24">
        <x:f t="shared" si="188"/>
        <x:v>0</x:v>
      </x:c>
    </x:row>
    <x:row r="726" spans="2:41" x14ac:dyDescent="0.35">
      <x:c r="B726" s="21">
        <x:v>37432</x:v>
      </x:c>
      <x:c r="C726" s="31">
        <x:f t="shared" si="175"/>
        <x:v>25</x:v>
      </x:c>
      <x:c r="D726" s="31">
        <x:f t="shared" si="176"/>
        <x:v>6</x:v>
      </x:c>
      <x:c r="E726" s="31">
        <x:f t="shared" si="177"/>
        <x:v>2002</x:v>
      </x:c>
      <x:c r="F726" s="31">
        <x:f t="shared" si="178"/>
        <x:v>3</x:v>
      </x:c>
      <x:c r="G726" s="21">
        <x:f t="shared" si="182"/>
        <x:v>45468</x:v>
      </x:c>
      <x:c r="H726" s="32">
        <x:f t="shared" si="183"/>
        <x:v>7860</x:v>
      </x:c>
      <x:c r="L726" s="25"/>
      <x:c r="S726" s="24" t="str">
        <x:v>Eman Khalil #13452634 1W</x:v>
      </x:c>
      <x:c r="T726" s="24" t="str" cm="1">
        <x:f t="array" ref="T726:U726">_xlfn.TEXTSPLIT(S726," #")</x:f>
        <x:v>Eman Khalil</x:v>
      </x:c>
      <x:c r="U726" s="24" t="str">
        <x:v>13452634 1W</x:v>
      </x:c>
      <x:c r="V726" s="24" t="str">
        <x:f t="shared" si="184"/>
        <x:v>1W</x:v>
      </x:c>
      <x:c r="W726" s="24">
        <x:f t="shared" si="185"/>
        <x:v>13452634</x:v>
      </x:c>
      <x:c r="X726" s="24">
        <x:f t="shared" si="189"/>
        <x:v>0</x:v>
      </x:c>
      <x:c r="AC726" s="24" t="str">
        <x:f t="shared" si="179"/>
        <x:v>Eman</x:v>
      </x:c>
      <x:c r="AD726" s="24" t="str">
        <x:f t="shared" si="186"/>
        <x:v>E</x:v>
      </x:c>
      <x:c r="AE726" s="24" t="str">
        <x:f t="shared" si="180"/>
        <x:v>Khalil</x:v>
      </x:c>
      <x:c r="AF726" s="24" cm="1">
        <x:f t="array" ref="AF726">SUM(--(" "=MID(AE726,_xlfn.SEQUENCE(1,LEN(AE726)),1)))+2</x:f>
        <x:v>2</x:v>
      </x:c>
      <x:c r="AG726" s="24" cm="1">
        <x:f t="array" ref="AG726">SUM(--($AG$9=MID(AC726,_xlfn.SEQUENCE(1,LEN(AC726)),1)))</x:f>
        <x:v>1</x:v>
      </x:c>
      <x:c r="AL726" s="24" t="b">
        <x:f t="shared" si="181"/>
        <x:v>0</x:v>
      </x:c>
      <x:c r="AM726" s="24" t="b">
        <x:f>_xlfn.XLOOKUP(G726,'Birthday Case Assumptions'!$I$6:$I$371,'Birthday Case Assumptions'!$J$6:$J$371)="Yes"</x:f>
        <x:v>0</x:v>
      </x:c>
      <x:c r="AN726" s="24" t="b">
        <x:f t="shared" si="187"/>
        <x:v>0</x:v>
      </x:c>
      <x:c r="AO726" s="24">
        <x:f t="shared" si="188"/>
        <x:v>0</x:v>
      </x:c>
    </x:row>
    <x:row r="727" spans="2:41" x14ac:dyDescent="0.35">
      <x:c r="B727" s="21">
        <x:v>37459</x:v>
      </x:c>
      <x:c r="C727" s="31">
        <x:f t="shared" si="175"/>
        <x:v>22</x:v>
      </x:c>
      <x:c r="D727" s="31">
        <x:f t="shared" si="176"/>
        <x:v>7</x:v>
      </x:c>
      <x:c r="E727" s="31">
        <x:f t="shared" si="177"/>
        <x:v>2002</x:v>
      </x:c>
      <x:c r="F727" s="31">
        <x:f t="shared" si="178"/>
        <x:v>2</x:v>
      </x:c>
      <x:c r="G727" s="21">
        <x:f t="shared" si="182"/>
        <x:v>45495</x:v>
      </x:c>
      <x:c r="H727" s="32">
        <x:f t="shared" si="183"/>
        <x:v>7833</x:v>
      </x:c>
      <x:c r="L727" s="25"/>
      <x:c r="S727" s="24" t="str">
        <x:v>Virginia Collins #13452637 1W</x:v>
      </x:c>
      <x:c r="T727" s="24" t="str" cm="1">
        <x:f t="array" ref="T727:U727">_xlfn.TEXTSPLIT(S727," #")</x:f>
        <x:v>Virginia Collins</x:v>
      </x:c>
      <x:c r="U727" s="24" t="str">
        <x:v>13452637 1W</x:v>
      </x:c>
      <x:c r="V727" s="24" t="str">
        <x:f t="shared" si="184"/>
        <x:v>1W</x:v>
      </x:c>
      <x:c r="W727" s="24">
        <x:f t="shared" si="185"/>
        <x:v>13452637</x:v>
      </x:c>
      <x:c r="X727" s="24">
        <x:f t="shared" si="189"/>
        <x:v>0</x:v>
      </x:c>
      <x:c r="AC727" s="24" t="str">
        <x:f t="shared" si="179"/>
        <x:v>Virginia</x:v>
      </x:c>
      <x:c r="AD727" s="24" t="str">
        <x:f t="shared" si="186"/>
        <x:v>V</x:v>
      </x:c>
      <x:c r="AE727" s="24" t="str">
        <x:f t="shared" si="180"/>
        <x:v>Collins</x:v>
      </x:c>
      <x:c r="AF727" s="24" cm="1">
        <x:f t="array" ref="AF727">SUM(--(" "=MID(AE727,_xlfn.SEQUENCE(1,LEN(AE727)),1)))+2</x:f>
        <x:v>2</x:v>
      </x:c>
      <x:c r="AG727" s="24" cm="1">
        <x:f t="array" ref="AG727">SUM(--($AG$9=MID(AC727,_xlfn.SEQUENCE(1,LEN(AC727)),1)))</x:f>
        <x:v>1</x:v>
      </x:c>
      <x:c r="AL727" s="24" t="b">
        <x:f t="shared" si="181"/>
        <x:v>1</x:v>
      </x:c>
      <x:c r="AM727" s="24" t="b">
        <x:f>_xlfn.XLOOKUP(G727,'Birthday Case Assumptions'!$I$6:$I$371,'Birthday Case Assumptions'!$J$6:$J$371)="Yes"</x:f>
        <x:v>0</x:v>
      </x:c>
      <x:c r="AN727" s="24" t="b">
        <x:f t="shared" si="187"/>
        <x:v>0</x:v>
      </x:c>
      <x:c r="AO727" s="24">
        <x:f t="shared" si="188"/>
        <x:v>0</x:v>
      </x:c>
    </x:row>
    <x:row r="728" spans="2:41" x14ac:dyDescent="0.35">
      <x:c r="B728" s="21">
        <x:v>37516</x:v>
      </x:c>
      <x:c r="C728" s="31">
        <x:f t="shared" si="175"/>
        <x:v>17</x:v>
      </x:c>
      <x:c r="D728" s="31">
        <x:f t="shared" si="176"/>
        <x:v>9</x:v>
      </x:c>
      <x:c r="E728" s="31">
        <x:f t="shared" si="177"/>
        <x:v>2002</x:v>
      </x:c>
      <x:c r="F728" s="31">
        <x:f t="shared" si="178"/>
        <x:v>3</x:v>
      </x:c>
      <x:c r="G728" s="21">
        <x:f t="shared" si="182"/>
        <x:v>45552</x:v>
      </x:c>
      <x:c r="H728" s="32">
        <x:f t="shared" si="183"/>
        <x:v>7776</x:v>
      </x:c>
      <x:c r="L728" s="25"/>
      <x:c r="S728" s="24" t="str">
        <x:v>Kareem Almalki #13452640 2T</x:v>
      </x:c>
      <x:c r="T728" s="24" t="str" cm="1">
        <x:f t="array" ref="T728:U728">_xlfn.TEXTSPLIT(S728," #")</x:f>
        <x:v>Kareem Almalki</x:v>
      </x:c>
      <x:c r="U728" s="24" t="str">
        <x:v>13452640 2T</x:v>
      </x:c>
      <x:c r="V728" s="24" t="str">
        <x:f t="shared" si="184"/>
        <x:v>2T</x:v>
      </x:c>
      <x:c r="W728" s="24">
        <x:f t="shared" si="185"/>
        <x:v>13452640</x:v>
      </x:c>
      <x:c r="X728" s="24">
        <x:f t="shared" si="189"/>
        <x:v>0</x:v>
      </x:c>
      <x:c r="AC728" s="24" t="str">
        <x:f t="shared" si="179"/>
        <x:v>Kareem</x:v>
      </x:c>
      <x:c r="AD728" s="24" t="str">
        <x:f t="shared" si="186"/>
        <x:v>K</x:v>
      </x:c>
      <x:c r="AE728" s="24" t="str">
        <x:f t="shared" si="180"/>
        <x:v>Almalki</x:v>
      </x:c>
      <x:c r="AF728" s="24" cm="1">
        <x:f t="array" ref="AF728">SUM(--(" "=MID(AE728,_xlfn.SEQUENCE(1,LEN(AE728)),1)))+2</x:f>
        <x:v>2</x:v>
      </x:c>
      <x:c r="AG728" s="24" cm="1">
        <x:f t="array" ref="AG728">SUM(--($AG$9=MID(AC728,_xlfn.SEQUENCE(1,LEN(AC728)),1)))</x:f>
        <x:v>1</x:v>
      </x:c>
      <x:c r="AL728" s="24" t="b">
        <x:f t="shared" si="181"/>
        <x:v>0</x:v>
      </x:c>
      <x:c r="AM728" s="24" t="b">
        <x:f>_xlfn.XLOOKUP(G728,'Birthday Case Assumptions'!$I$6:$I$371,'Birthday Case Assumptions'!$J$6:$J$371)="Yes"</x:f>
        <x:v>1</x:v>
      </x:c>
      <x:c r="AN728" s="24" t="b">
        <x:f t="shared" si="187"/>
        <x:v>0</x:v>
      </x:c>
      <x:c r="AO728" s="24">
        <x:f t="shared" si="188"/>
        <x:v>0</x:v>
      </x:c>
    </x:row>
    <x:row r="729" spans="2:41" x14ac:dyDescent="0.35">
      <x:c r="B729" s="21">
        <x:v>37600</x:v>
      </x:c>
      <x:c r="C729" s="31">
        <x:f t="shared" si="175"/>
        <x:v>10</x:v>
      </x:c>
      <x:c r="D729" s="31">
        <x:f t="shared" si="176"/>
        <x:v>12</x:v>
      </x:c>
      <x:c r="E729" s="31">
        <x:f t="shared" si="177"/>
        <x:v>2002</x:v>
      </x:c>
      <x:c r="F729" s="31">
        <x:f t="shared" si="178"/>
        <x:v>3</x:v>
      </x:c>
      <x:c r="G729" s="21">
        <x:f t="shared" si="182"/>
        <x:v>45636</x:v>
      </x:c>
      <x:c r="H729" s="32">
        <x:f t="shared" si="183"/>
        <x:v>7692</x:v>
      </x:c>
      <x:c r="L729" s="25"/>
      <x:c r="S729" s="24" t="str">
        <x:v>Brenda Morgan #13452642 2W</x:v>
      </x:c>
      <x:c r="T729" s="24" t="str" cm="1">
        <x:f t="array" ref="T729:U729">_xlfn.TEXTSPLIT(S729," #")</x:f>
        <x:v>Brenda Morgan</x:v>
      </x:c>
      <x:c r="U729" s="24" t="str">
        <x:v>13452642 2W</x:v>
      </x:c>
      <x:c r="V729" s="24" t="str">
        <x:f t="shared" si="184"/>
        <x:v>2W</x:v>
      </x:c>
      <x:c r="W729" s="24">
        <x:f t="shared" si="185"/>
        <x:v>13452642</x:v>
      </x:c>
      <x:c r="X729" s="24">
        <x:f t="shared" si="189"/>
        <x:v>0</x:v>
      </x:c>
      <x:c r="AC729" s="24" t="str">
        <x:f t="shared" si="179"/>
        <x:v>Brenda</x:v>
      </x:c>
      <x:c r="AD729" s="24" t="str">
        <x:f t="shared" si="186"/>
        <x:v>B</x:v>
      </x:c>
      <x:c r="AE729" s="24" t="str">
        <x:f t="shared" si="180"/>
        <x:v>Morgan</x:v>
      </x:c>
      <x:c r="AF729" s="24" cm="1">
        <x:f t="array" ref="AF729">SUM(--(" "=MID(AE729,_xlfn.SEQUENCE(1,LEN(AE729)),1)))+2</x:f>
        <x:v>2</x:v>
      </x:c>
      <x:c r="AG729" s="24" cm="1">
        <x:f t="array" ref="AG729">SUM(--($AG$9=MID(AC729,_xlfn.SEQUENCE(1,LEN(AC729)),1)))</x:f>
        <x:v>1</x:v>
      </x:c>
      <x:c r="AL729" s="24" t="b">
        <x:f t="shared" si="181"/>
        <x:v>0</x:v>
      </x:c>
      <x:c r="AM729" s="24" t="b">
        <x:f>_xlfn.XLOOKUP(G729,'Birthday Case Assumptions'!$I$6:$I$371,'Birthday Case Assumptions'!$J$6:$J$371)="Yes"</x:f>
        <x:v>1</x:v>
      </x:c>
      <x:c r="AN729" s="24" t="b">
        <x:f t="shared" si="187"/>
        <x:v>0</x:v>
      </x:c>
      <x:c r="AO729" s="24">
        <x:f t="shared" si="188"/>
        <x:v>0</x:v>
      </x:c>
    </x:row>
    <x:row r="730" spans="2:41" x14ac:dyDescent="0.35">
      <x:c r="B730" s="21">
        <x:v>37774</x:v>
      </x:c>
      <x:c r="C730" s="31">
        <x:f t="shared" si="175"/>
        <x:v>2</x:v>
      </x:c>
      <x:c r="D730" s="31">
        <x:f t="shared" si="176"/>
        <x:v>6</x:v>
      </x:c>
      <x:c r="E730" s="31">
        <x:f t="shared" si="177"/>
        <x:v>2003</x:v>
      </x:c>
      <x:c r="F730" s="31">
        <x:f t="shared" si="178"/>
        <x:v>2</x:v>
      </x:c>
      <x:c r="G730" s="21">
        <x:f t="shared" si="182"/>
        <x:v>45445</x:v>
      </x:c>
      <x:c r="H730" s="32">
        <x:f t="shared" si="183"/>
        <x:v>7518</x:v>
      </x:c>
      <x:c r="L730" s="25"/>
      <x:c r="S730" s="24" t="str">
        <x:v>Rasha Anwar #13452645 2T</x:v>
      </x:c>
      <x:c r="T730" s="24" t="str" cm="1">
        <x:f t="array" ref="T730:U730">_xlfn.TEXTSPLIT(S730," #")</x:f>
        <x:v>Rasha Anwar</x:v>
      </x:c>
      <x:c r="U730" s="24" t="str">
        <x:v>13452645 2T</x:v>
      </x:c>
      <x:c r="V730" s="24" t="str">
        <x:f t="shared" si="184"/>
        <x:v>2T</x:v>
      </x:c>
      <x:c r="W730" s="24">
        <x:f t="shared" si="185"/>
        <x:v>13452645</x:v>
      </x:c>
      <x:c r="X730" s="24">
        <x:f t="shared" si="189"/>
        <x:v>0</x:v>
      </x:c>
      <x:c r="AC730" s="24" t="str">
        <x:f t="shared" si="179"/>
        <x:v>Rasha</x:v>
      </x:c>
      <x:c r="AD730" s="24" t="str">
        <x:f t="shared" si="186"/>
        <x:v>R</x:v>
      </x:c>
      <x:c r="AE730" s="24" t="str">
        <x:f t="shared" si="180"/>
        <x:v>Anwar</x:v>
      </x:c>
      <x:c r="AF730" s="24" cm="1">
        <x:f t="array" ref="AF730">SUM(--(" "=MID(AE730,_xlfn.SEQUENCE(1,LEN(AE730)),1)))+2</x:f>
        <x:v>2</x:v>
      </x:c>
      <x:c r="AG730" s="24" cm="1">
        <x:f t="array" ref="AG730">SUM(--($AG$9=MID(AC730,_xlfn.SEQUENCE(1,LEN(AC730)),1)))</x:f>
        <x:v>2</x:v>
      </x:c>
      <x:c r="AL730" s="24" t="b">
        <x:f t="shared" si="181"/>
        <x:v>0</x:v>
      </x:c>
      <x:c r="AM730" s="24" t="b">
        <x:f>_xlfn.XLOOKUP(G730,'Birthday Case Assumptions'!$I$6:$I$371,'Birthday Case Assumptions'!$J$6:$J$371)="Yes"</x:f>
        <x:v>0</x:v>
      </x:c>
      <x:c r="AN730" s="24" t="b">
        <x:f t="shared" si="187"/>
        <x:v>0</x:v>
      </x:c>
      <x:c r="AO730" s="24">
        <x:f t="shared" si="188"/>
        <x:v>0</x:v>
      </x:c>
    </x:row>
    <x:row r="731" spans="2:41" x14ac:dyDescent="0.35">
      <x:c r="B731" s="21">
        <x:v>38061</x:v>
      </x:c>
      <x:c r="C731" s="31">
        <x:f t="shared" si="175"/>
        <x:v>15</x:v>
      </x:c>
      <x:c r="D731" s="31">
        <x:f t="shared" si="176"/>
        <x:v>3</x:v>
      </x:c>
      <x:c r="E731" s="31">
        <x:f t="shared" si="177"/>
        <x:v>2004</x:v>
      </x:c>
      <x:c r="F731" s="31">
        <x:f t="shared" si="178"/>
        <x:v>2</x:v>
      </x:c>
      <x:c r="G731" s="21">
        <x:f t="shared" si="182"/>
        <x:v>45366</x:v>
      </x:c>
      <x:c r="H731" s="32">
        <x:f t="shared" si="183"/>
        <x:v>7231</x:v>
      </x:c>
      <x:c r="L731" s="25"/>
      <x:c r="S731" s="24" t="str">
        <x:v>Jacqueline White #13452648 1R</x:v>
      </x:c>
      <x:c r="T731" s="24" t="str" cm="1">
        <x:f t="array" ref="T731:U731">_xlfn.TEXTSPLIT(S731," #")</x:f>
        <x:v>Jacqueline White</x:v>
      </x:c>
      <x:c r="U731" s="24" t="str">
        <x:v>13452648 1R</x:v>
      </x:c>
      <x:c r="V731" s="24" t="str">
        <x:f t="shared" si="184"/>
        <x:v>1R</x:v>
      </x:c>
      <x:c r="W731" s="24">
        <x:f t="shared" si="185"/>
        <x:v>13452648</x:v>
      </x:c>
      <x:c r="X731" s="24">
        <x:f t="shared" si="189"/>
        <x:v>0</x:v>
      </x:c>
      <x:c r="AC731" s="24" t="str">
        <x:f t="shared" si="179"/>
        <x:v>Jacqueline</x:v>
      </x:c>
      <x:c r="AD731" s="24" t="str">
        <x:f t="shared" si="186"/>
        <x:v>J</x:v>
      </x:c>
      <x:c r="AE731" s="24" t="str">
        <x:f t="shared" si="180"/>
        <x:v>White</x:v>
      </x:c>
      <x:c r="AF731" s="24" cm="1">
        <x:f t="array" ref="AF731">SUM(--(" "=MID(AE731,_xlfn.SEQUENCE(1,LEN(AE731)),1)))+2</x:f>
        <x:v>2</x:v>
      </x:c>
      <x:c r="AG731" s="24" cm="1">
        <x:f t="array" ref="AG731">SUM(--($AG$9=MID(AC731,_xlfn.SEQUENCE(1,LEN(AC731)),1)))</x:f>
        <x:v>1</x:v>
      </x:c>
      <x:c r="AL731" s="24" t="b">
        <x:f t="shared" si="181"/>
        <x:v>0</x:v>
      </x:c>
      <x:c r="AM731" s="24" t="b">
        <x:f>_xlfn.XLOOKUP(G731,'Birthday Case Assumptions'!$I$6:$I$371,'Birthday Case Assumptions'!$J$6:$J$371)="Yes"</x:f>
        <x:v>0</x:v>
      </x:c>
      <x:c r="AN731" s="24" t="b">
        <x:f t="shared" si="187"/>
        <x:v>0</x:v>
      </x:c>
      <x:c r="AO731" s="24">
        <x:f t="shared" si="188"/>
        <x:v>0</x:v>
      </x:c>
    </x:row>
    <x:row r="732" spans="2:41" x14ac:dyDescent="0.35">
      <x:c r="B732" s="21">
        <x:v>37865</x:v>
      </x:c>
      <x:c r="C732" s="31">
        <x:f t="shared" si="175"/>
        <x:v>1</x:v>
      </x:c>
      <x:c r="D732" s="31">
        <x:f t="shared" si="176"/>
        <x:v>9</x:v>
      </x:c>
      <x:c r="E732" s="31">
        <x:f t="shared" si="177"/>
        <x:v>2003</x:v>
      </x:c>
      <x:c r="F732" s="31">
        <x:f t="shared" si="178"/>
        <x:v>2</x:v>
      </x:c>
      <x:c r="G732" s="21">
        <x:f t="shared" si="182"/>
        <x:v>45536</x:v>
      </x:c>
      <x:c r="H732" s="32">
        <x:f t="shared" si="183"/>
        <x:v>7427</x:v>
      </x:c>
      <x:c r="L732" s="25"/>
      <x:c r="S732" s="24" t="str">
        <x:v>Chang Jianjun #13452649 2M</x:v>
      </x:c>
      <x:c r="T732" s="24" t="str" cm="1">
        <x:f t="array" ref="T732:U732">_xlfn.TEXTSPLIT(S732," #")</x:f>
        <x:v>Chang Jianjun</x:v>
      </x:c>
      <x:c r="U732" s="24" t="str">
        <x:v>13452649 2M</x:v>
      </x:c>
      <x:c r="V732" s="24" t="str">
        <x:f t="shared" si="184"/>
        <x:v>2M</x:v>
      </x:c>
      <x:c r="W732" s="24">
        <x:f t="shared" si="185"/>
        <x:v>13452649</x:v>
      </x:c>
      <x:c r="X732" s="24">
        <x:f t="shared" si="189"/>
        <x:v>1</x:v>
      </x:c>
      <x:c r="AC732" s="24" t="str">
        <x:f t="shared" si="179"/>
        <x:v>Chang</x:v>
      </x:c>
      <x:c r="AD732" s="24" t="str">
        <x:f t="shared" si="186"/>
        <x:v>C</x:v>
      </x:c>
      <x:c r="AE732" s="24" t="str">
        <x:f t="shared" si="180"/>
        <x:v>Jianjun</x:v>
      </x:c>
      <x:c r="AF732" s="24" cm="1">
        <x:f t="array" ref="AF732">SUM(--(" "=MID(AE732,_xlfn.SEQUENCE(1,LEN(AE732)),1)))+2</x:f>
        <x:v>2</x:v>
      </x:c>
      <x:c r="AG732" s="24" cm="1">
        <x:f t="array" ref="AG732">SUM(--($AG$9=MID(AC732,_xlfn.SEQUENCE(1,LEN(AC732)),1)))</x:f>
        <x:v>1</x:v>
      </x:c>
      <x:c r="AL732" s="24" t="b">
        <x:f t="shared" si="181"/>
        <x:v>0</x:v>
      </x:c>
      <x:c r="AM732" s="24" t="b">
        <x:f>_xlfn.XLOOKUP(G732,'Birthday Case Assumptions'!$I$6:$I$371,'Birthday Case Assumptions'!$J$6:$J$371)="Yes"</x:f>
        <x:v>0</x:v>
      </x:c>
      <x:c r="AN732" s="24" t="b">
        <x:f t="shared" si="187"/>
        <x:v>0</x:v>
      </x:c>
      <x:c r="AO732" s="24">
        <x:f t="shared" si="188"/>
        <x:v>0</x:v>
      </x:c>
    </x:row>
    <x:row r="733" spans="2:41" x14ac:dyDescent="0.35">
      <x:c r="B733" s="21">
        <x:v>37123</x:v>
      </x:c>
      <x:c r="C733" s="31">
        <x:f t="shared" si="175"/>
        <x:v>20</x:v>
      </x:c>
      <x:c r="D733" s="31">
        <x:f t="shared" si="176"/>
        <x:v>8</x:v>
      </x:c>
      <x:c r="E733" s="31">
        <x:f t="shared" si="177"/>
        <x:v>2001</x:v>
      </x:c>
      <x:c r="F733" s="31">
        <x:f t="shared" si="178"/>
        <x:v>2</x:v>
      </x:c>
      <x:c r="G733" s="21">
        <x:f t="shared" si="182"/>
        <x:v>45524</x:v>
      </x:c>
      <x:c r="H733" s="32">
        <x:f t="shared" si="183"/>
        <x:v>8169</x:v>
      </x:c>
      <x:c r="L733" s="25"/>
      <x:c r="S733" s="24" t="str">
        <x:v>Ashley Hernandez #13452651 3W</x:v>
      </x:c>
      <x:c r="T733" s="24" t="str" cm="1">
        <x:f t="array" ref="T733:U733">_xlfn.TEXTSPLIT(S733," #")</x:f>
        <x:v>Ashley Hernandez</x:v>
      </x:c>
      <x:c r="U733" s="24" t="str">
        <x:v>13452651 3W</x:v>
      </x:c>
      <x:c r="V733" s="24" t="str">
        <x:f t="shared" si="184"/>
        <x:v>3W</x:v>
      </x:c>
      <x:c r="W733" s="24">
        <x:f t="shared" si="185"/>
        <x:v>13452651</x:v>
      </x:c>
      <x:c r="X733" s="24">
        <x:f t="shared" si="189"/>
        <x:v>0</x:v>
      </x:c>
      <x:c r="AC733" s="24" t="str">
        <x:f t="shared" si="179"/>
        <x:v>Ashley</x:v>
      </x:c>
      <x:c r="AD733" s="24" t="str">
        <x:f t="shared" si="186"/>
        <x:v>A</x:v>
      </x:c>
      <x:c r="AE733" s="24" t="str">
        <x:f t="shared" si="180"/>
        <x:v>Hernandez</x:v>
      </x:c>
      <x:c r="AF733" s="24" cm="1">
        <x:f t="array" ref="AF733">SUM(--(" "=MID(AE733,_xlfn.SEQUENCE(1,LEN(AE733)),1)))+2</x:f>
        <x:v>2</x:v>
      </x:c>
      <x:c r="AG733" s="24" cm="1">
        <x:f t="array" ref="AG733">SUM(--($AG$9=MID(AC733,_xlfn.SEQUENCE(1,LEN(AC733)),1)))</x:f>
        <x:v>1</x:v>
      </x:c>
      <x:c r="AL733" s="24" t="b">
        <x:f t="shared" si="181"/>
        <x:v>0</x:v>
      </x:c>
      <x:c r="AM733" s="24" t="b">
        <x:f>_xlfn.XLOOKUP(G733,'Birthday Case Assumptions'!$I$6:$I$371,'Birthday Case Assumptions'!$J$6:$J$371)="Yes"</x:f>
        <x:v>0</x:v>
      </x:c>
      <x:c r="AN733" s="24" t="b">
        <x:f t="shared" si="187"/>
        <x:v>0</x:v>
      </x:c>
      <x:c r="AO733" s="24">
        <x:f t="shared" si="188"/>
        <x:v>0</x:v>
      </x:c>
    </x:row>
    <x:row r="734" spans="2:41" x14ac:dyDescent="0.35">
      <x:c r="B734" s="21">
        <x:v>37012</x:v>
      </x:c>
      <x:c r="C734" s="31">
        <x:f t="shared" si="175"/>
        <x:v>1</x:v>
      </x:c>
      <x:c r="D734" s="31">
        <x:f t="shared" si="176"/>
        <x:v>5</x:v>
      </x:c>
      <x:c r="E734" s="31">
        <x:f t="shared" si="177"/>
        <x:v>2001</x:v>
      </x:c>
      <x:c r="F734" s="31">
        <x:f t="shared" si="178"/>
        <x:v>3</x:v>
      </x:c>
      <x:c r="G734" s="21">
        <x:f t="shared" si="182"/>
        <x:v>45413</x:v>
      </x:c>
      <x:c r="H734" s="32">
        <x:f t="shared" si="183"/>
        <x:v>8280</x:v>
      </x:c>
      <x:c r="L734" s="25"/>
      <x:c r="S734" s="24" t="str">
        <x:v>Adeeb Hadi #13452652 2M</x:v>
      </x:c>
      <x:c r="T734" s="24" t="str" cm="1">
        <x:f t="array" ref="T734:U734">_xlfn.TEXTSPLIT(S734," #")</x:f>
        <x:v>Adeeb Hadi</x:v>
      </x:c>
      <x:c r="U734" s="24" t="str">
        <x:v>13452652 2M</x:v>
      </x:c>
      <x:c r="V734" s="24" t="str">
        <x:f t="shared" si="184"/>
        <x:v>2M</x:v>
      </x:c>
      <x:c r="W734" s="24">
        <x:f t="shared" si="185"/>
        <x:v>13452652</x:v>
      </x:c>
      <x:c r="X734" s="24">
        <x:f t="shared" si="189"/>
        <x:v>1</x:v>
      </x:c>
      <x:c r="AC734" s="24" t="str">
        <x:f t="shared" si="179"/>
        <x:v>Adeeb</x:v>
      </x:c>
      <x:c r="AD734" s="24" t="str">
        <x:f t="shared" si="186"/>
        <x:v>A</x:v>
      </x:c>
      <x:c r="AE734" s="24" t="str">
        <x:f t="shared" si="180"/>
        <x:v>Hadi</x:v>
      </x:c>
      <x:c r="AF734" s="24" cm="1">
        <x:f t="array" ref="AF734">SUM(--(" "=MID(AE734,_xlfn.SEQUENCE(1,LEN(AE734)),1)))+2</x:f>
        <x:v>2</x:v>
      </x:c>
      <x:c r="AG734" s="24" cm="1">
        <x:f t="array" ref="AG734">SUM(--($AG$9=MID(AC734,_xlfn.SEQUENCE(1,LEN(AC734)),1)))</x:f>
        <x:v>1</x:v>
      </x:c>
      <x:c r="AL734" s="24" t="b">
        <x:f t="shared" si="181"/>
        <x:v>0</x:v>
      </x:c>
      <x:c r="AM734" s="24" t="b">
        <x:f>_xlfn.XLOOKUP(G734,'Birthday Case Assumptions'!$I$6:$I$371,'Birthday Case Assumptions'!$J$6:$J$371)="Yes"</x:f>
        <x:v>1</x:v>
      </x:c>
      <x:c r="AN734" s="24" t="b">
        <x:f t="shared" si="187"/>
        <x:v>0</x:v>
      </x:c>
      <x:c r="AO734" s="24">
        <x:f t="shared" si="188"/>
        <x:v>0</x:v>
      </x:c>
    </x:row>
    <x:row r="735" spans="2:41" x14ac:dyDescent="0.35">
      <x:c r="B735" s="21">
        <x:v>37309</x:v>
      </x:c>
      <x:c r="C735" s="31">
        <x:f t="shared" si="175"/>
        <x:v>22</x:v>
      </x:c>
      <x:c r="D735" s="31">
        <x:f t="shared" si="176"/>
        <x:v>2</x:v>
      </x:c>
      <x:c r="E735" s="31">
        <x:f t="shared" si="177"/>
        <x:v>2002</x:v>
      </x:c>
      <x:c r="F735" s="31">
        <x:f t="shared" si="178"/>
        <x:v>6</x:v>
      </x:c>
      <x:c r="G735" s="21">
        <x:f t="shared" si="182"/>
        <x:v>45344</x:v>
      </x:c>
      <x:c r="H735" s="32">
        <x:f t="shared" si="183"/>
        <x:v>7983</x:v>
      </x:c>
      <x:c r="L735" s="25"/>
      <x:c r="S735" s="24" t="str">
        <x:v>Carolyn Ross #13452655 3W</x:v>
      </x:c>
      <x:c r="T735" s="24" t="str" cm="1">
        <x:f t="array" ref="T735:U735">_xlfn.TEXTSPLIT(S735," #")</x:f>
        <x:v>Carolyn Ross</x:v>
      </x:c>
      <x:c r="U735" s="24" t="str">
        <x:v>13452655 3W</x:v>
      </x:c>
      <x:c r="V735" s="24" t="str">
        <x:f t="shared" si="184"/>
        <x:v>3W</x:v>
      </x:c>
      <x:c r="W735" s="24">
        <x:f t="shared" si="185"/>
        <x:v>13452655</x:v>
      </x:c>
      <x:c r="X735" s="24">
        <x:f t="shared" si="189"/>
        <x:v>0</x:v>
      </x:c>
      <x:c r="AC735" s="24" t="str">
        <x:f t="shared" si="179"/>
        <x:v>Carolyn</x:v>
      </x:c>
      <x:c r="AD735" s="24" t="str">
        <x:f t="shared" si="186"/>
        <x:v>C</x:v>
      </x:c>
      <x:c r="AE735" s="24" t="str">
        <x:f t="shared" si="180"/>
        <x:v>Ross</x:v>
      </x:c>
      <x:c r="AF735" s="24" cm="1">
        <x:f t="array" ref="AF735">SUM(--(" "=MID(AE735,_xlfn.SEQUENCE(1,LEN(AE735)),1)))+2</x:f>
        <x:v>2</x:v>
      </x:c>
      <x:c r="AG735" s="24" cm="1">
        <x:f t="array" ref="AG735">SUM(--($AG$9=MID(AC735,_xlfn.SEQUENCE(1,LEN(AC735)),1)))</x:f>
        <x:v>1</x:v>
      </x:c>
      <x:c r="AL735" s="24" t="b">
        <x:f t="shared" si="181"/>
        <x:v>0</x:v>
      </x:c>
      <x:c r="AM735" s="24" t="b">
        <x:f>_xlfn.XLOOKUP(G735,'Birthday Case Assumptions'!$I$6:$I$371,'Birthday Case Assumptions'!$J$6:$J$371)="Yes"</x:f>
        <x:v>1</x:v>
      </x:c>
      <x:c r="AN735" s="24" t="b">
        <x:f t="shared" si="187"/>
        <x:v>0</x:v>
      </x:c>
      <x:c r="AO735" s="24">
        <x:f t="shared" si="188"/>
        <x:v>0</x:v>
      </x:c>
    </x:row>
    <x:row r="736" spans="2:41" x14ac:dyDescent="0.35">
      <x:c r="B736" s="21">
        <x:v>37795</x:v>
      </x:c>
      <x:c r="C736" s="31">
        <x:f t="shared" si="175"/>
        <x:v>23</x:v>
      </x:c>
      <x:c r="D736" s="31">
        <x:f t="shared" si="176"/>
        <x:v>6</x:v>
      </x:c>
      <x:c r="E736" s="31">
        <x:f t="shared" si="177"/>
        <x:v>2003</x:v>
      </x:c>
      <x:c r="F736" s="31">
        <x:f t="shared" si="178"/>
        <x:v>2</x:v>
      </x:c>
      <x:c r="G736" s="21">
        <x:f t="shared" si="182"/>
        <x:v>45466</x:v>
      </x:c>
      <x:c r="H736" s="32">
        <x:f t="shared" si="183"/>
        <x:v>7497</x:v>
      </x:c>
      <x:c r="L736" s="25"/>
      <x:c r="S736" s="24" t="str">
        <x:v>Lolo Ahmad #13452656 3W</x:v>
      </x:c>
      <x:c r="T736" s="24" t="str" cm="1">
        <x:f t="array" ref="T736:U736">_xlfn.TEXTSPLIT(S736," #")</x:f>
        <x:v>Lolo Ahmad</x:v>
      </x:c>
      <x:c r="U736" s="24" t="str">
        <x:v>13452656 3W</x:v>
      </x:c>
      <x:c r="V736" s="24" t="str">
        <x:f t="shared" si="184"/>
        <x:v>3W</x:v>
      </x:c>
      <x:c r="W736" s="24">
        <x:f t="shared" si="185"/>
        <x:v>13452656</x:v>
      </x:c>
      <x:c r="X736" s="24">
        <x:f t="shared" si="189"/>
        <x:v>1</x:v>
      </x:c>
      <x:c r="AC736" s="24" t="str">
        <x:f t="shared" si="179"/>
        <x:v>Lolo</x:v>
      </x:c>
      <x:c r="AD736" s="24" t="str">
        <x:f t="shared" si="186"/>
        <x:v>L</x:v>
      </x:c>
      <x:c r="AE736" s="24" t="str">
        <x:f t="shared" si="180"/>
        <x:v>Ahmad</x:v>
      </x:c>
      <x:c r="AF736" s="24" cm="1">
        <x:f t="array" ref="AF736">SUM(--(" "=MID(AE736,_xlfn.SEQUENCE(1,LEN(AE736)),1)))+2</x:f>
        <x:v>2</x:v>
      </x:c>
      <x:c r="AG736" s="24" cm="1">
        <x:f t="array" ref="AG736">SUM(--($AG$9=MID(AC736,_xlfn.SEQUENCE(1,LEN(AC736)),1)))</x:f>
        <x:v>0</x:v>
      </x:c>
      <x:c r="AL736" s="24" t="b">
        <x:f t="shared" si="181"/>
        <x:v>0</x:v>
      </x:c>
      <x:c r="AM736" s="24" t="b">
        <x:f>_xlfn.XLOOKUP(G736,'Birthday Case Assumptions'!$I$6:$I$371,'Birthday Case Assumptions'!$J$6:$J$371)="Yes"</x:f>
        <x:v>0</x:v>
      </x:c>
      <x:c r="AN736" s="24" t="b">
        <x:f t="shared" si="187"/>
        <x:v>0</x:v>
      </x:c>
      <x:c r="AO736" s="24">
        <x:f t="shared" si="188"/>
        <x:v>0</x:v>
      </x:c>
    </x:row>
    <x:row r="737" spans="2:41" x14ac:dyDescent="0.35">
      <x:c r="B737" s="21">
        <x:v>36997</x:v>
      </x:c>
      <x:c r="C737" s="31">
        <x:f t="shared" si="175"/>
        <x:v>16</x:v>
      </x:c>
      <x:c r="D737" s="31">
        <x:f t="shared" si="176"/>
        <x:v>4</x:v>
      </x:c>
      <x:c r="E737" s="31">
        <x:f t="shared" si="177"/>
        <x:v>2001</x:v>
      </x:c>
      <x:c r="F737" s="31">
        <x:f t="shared" si="178"/>
        <x:v>2</x:v>
      </x:c>
      <x:c r="G737" s="21">
        <x:f t="shared" si="182"/>
        <x:v>45398</x:v>
      </x:c>
      <x:c r="H737" s="32">
        <x:f t="shared" si="183"/>
        <x:v>8295</x:v>
      </x:c>
      <x:c r="L737" s="25"/>
      <x:c r="S737" s="24" t="str">
        <x:v>Fang Yuanyuan #13452658 1T</x:v>
      </x:c>
      <x:c r="T737" s="24" t="str" cm="1">
        <x:f t="array" ref="T737:U737">_xlfn.TEXTSPLIT(S737," #")</x:f>
        <x:v>Fang Yuanyuan</x:v>
      </x:c>
      <x:c r="U737" s="24" t="str">
        <x:v>13452658 1T</x:v>
      </x:c>
      <x:c r="V737" s="24" t="str">
        <x:f t="shared" si="184"/>
        <x:v>1T</x:v>
      </x:c>
      <x:c r="W737" s="24">
        <x:f t="shared" si="185"/>
        <x:v>13452658</x:v>
      </x:c>
      <x:c r="X737" s="24">
        <x:f t="shared" si="189"/>
        <x:v>0</x:v>
      </x:c>
      <x:c r="AC737" s="24" t="str">
        <x:f t="shared" si="179"/>
        <x:v>Fang</x:v>
      </x:c>
      <x:c r="AD737" s="24" t="str">
        <x:f t="shared" si="186"/>
        <x:v>F</x:v>
      </x:c>
      <x:c r="AE737" s="24" t="str">
        <x:f t="shared" si="180"/>
        <x:v>Yuanyuan</x:v>
      </x:c>
      <x:c r="AF737" s="24" cm="1">
        <x:f t="array" ref="AF737">SUM(--(" "=MID(AE737,_xlfn.SEQUENCE(1,LEN(AE737)),1)))+2</x:f>
        <x:v>2</x:v>
      </x:c>
      <x:c r="AG737" s="24" cm="1">
        <x:f t="array" ref="AG737">SUM(--($AG$9=MID(AC737,_xlfn.SEQUENCE(1,LEN(AC737)),1)))</x:f>
        <x:v>1</x:v>
      </x:c>
      <x:c r="AL737" s="24" t="b">
        <x:f t="shared" si="181"/>
        <x:v>0</x:v>
      </x:c>
      <x:c r="AM737" s="24" t="b">
        <x:f>_xlfn.XLOOKUP(G737,'Birthday Case Assumptions'!$I$6:$I$371,'Birthday Case Assumptions'!$J$6:$J$371)="Yes"</x:f>
        <x:v>1</x:v>
      </x:c>
      <x:c r="AN737" s="24" t="b">
        <x:f t="shared" si="187"/>
        <x:v>0</x:v>
      </x:c>
      <x:c r="AO737" s="24">
        <x:f t="shared" si="188"/>
        <x:v>0</x:v>
      </x:c>
    </x:row>
    <x:row r="738" spans="2:41" x14ac:dyDescent="0.35">
      <x:c r="B738" s="21">
        <x:v>37596</x:v>
      </x:c>
      <x:c r="C738" s="31">
        <x:f t="shared" si="175"/>
        <x:v>6</x:v>
      </x:c>
      <x:c r="D738" s="31">
        <x:f t="shared" si="176"/>
        <x:v>12</x:v>
      </x:c>
      <x:c r="E738" s="31">
        <x:f t="shared" si="177"/>
        <x:v>2002</x:v>
      </x:c>
      <x:c r="F738" s="31">
        <x:f t="shared" si="178"/>
        <x:v>6</x:v>
      </x:c>
      <x:c r="G738" s="21">
        <x:f t="shared" si="182"/>
        <x:v>45632</x:v>
      </x:c>
      <x:c r="H738" s="32">
        <x:f t="shared" si="183"/>
        <x:v>7696</x:v>
      </x:c>
      <x:c r="L738" s="25"/>
      <x:c r="S738" s="24" t="str">
        <x:v>Naveed Omar #13452659 1T</x:v>
      </x:c>
      <x:c r="T738" s="24" t="str" cm="1">
        <x:f t="array" ref="T738:U738">_xlfn.TEXTSPLIT(S738," #")</x:f>
        <x:v>Naveed Omar</x:v>
      </x:c>
      <x:c r="U738" s="24" t="str">
        <x:v>13452659 1T</x:v>
      </x:c>
      <x:c r="V738" s="24" t="str">
        <x:f t="shared" si="184"/>
        <x:v>1T</x:v>
      </x:c>
      <x:c r="W738" s="24">
        <x:f t="shared" si="185"/>
        <x:v>13452659</x:v>
      </x:c>
      <x:c r="X738" s="24">
        <x:f t="shared" si="189"/>
        <x:v>1</x:v>
      </x:c>
      <x:c r="AC738" s="24" t="str">
        <x:f t="shared" si="179"/>
        <x:v>Naveed</x:v>
      </x:c>
      <x:c r="AD738" s="24" t="str">
        <x:f t="shared" si="186"/>
        <x:v>N</x:v>
      </x:c>
      <x:c r="AE738" s="24" t="str">
        <x:f t="shared" si="180"/>
        <x:v>Omar</x:v>
      </x:c>
      <x:c r="AF738" s="24" cm="1">
        <x:f t="array" ref="AF738">SUM(--(" "=MID(AE738,_xlfn.SEQUENCE(1,LEN(AE738)),1)))+2</x:f>
        <x:v>2</x:v>
      </x:c>
      <x:c r="AG738" s="24" cm="1">
        <x:f t="array" ref="AG738">SUM(--($AG$9=MID(AC738,_xlfn.SEQUENCE(1,LEN(AC738)),1)))</x:f>
        <x:v>1</x:v>
      </x:c>
      <x:c r="AL738" s="24" t="b">
        <x:f t="shared" si="181"/>
        <x:v>0</x:v>
      </x:c>
      <x:c r="AM738" s="24" t="b">
        <x:f>_xlfn.XLOOKUP(G738,'Birthday Case Assumptions'!$I$6:$I$371,'Birthday Case Assumptions'!$J$6:$J$371)="Yes"</x:f>
        <x:v>1</x:v>
      </x:c>
      <x:c r="AN738" s="24" t="b">
        <x:f t="shared" si="187"/>
        <x:v>0</x:v>
      </x:c>
      <x:c r="AO738" s="24">
        <x:f t="shared" si="188"/>
        <x:v>0</x:v>
      </x:c>
    </x:row>
    <x:row r="739" spans="2:41" x14ac:dyDescent="0.35">
      <x:c r="B739" s="21">
        <x:v>37973</x:v>
      </x:c>
      <x:c r="C739" s="31">
        <x:f t="shared" si="175"/>
        <x:v>18</x:v>
      </x:c>
      <x:c r="D739" s="31">
        <x:f t="shared" si="176"/>
        <x:v>12</x:v>
      </x:c>
      <x:c r="E739" s="31">
        <x:f t="shared" si="177"/>
        <x:v>2003</x:v>
      </x:c>
      <x:c r="F739" s="31">
        <x:f t="shared" si="178"/>
        <x:v>5</x:v>
      </x:c>
      <x:c r="G739" s="21">
        <x:f t="shared" si="182"/>
        <x:v>45644</x:v>
      </x:c>
      <x:c r="H739" s="32">
        <x:f t="shared" si="183"/>
        <x:v>7319</x:v>
      </x:c>
      <x:c r="L739" s="25"/>
      <x:c r="S739" s="24" t="str">
        <x:v>Nicholas Aaron Foster #13452661 3W</x:v>
      </x:c>
      <x:c r="T739" s="24" t="str" cm="1">
        <x:f t="array" ref="T739:U739">_xlfn.TEXTSPLIT(S739," #")</x:f>
        <x:v>Nicholas Aaron Foster</x:v>
      </x:c>
      <x:c r="U739" s="24" t="str">
        <x:v>13452661 3W</x:v>
      </x:c>
      <x:c r="V739" s="24" t="str">
        <x:f t="shared" si="184"/>
        <x:v>3W</x:v>
      </x:c>
      <x:c r="W739" s="24">
        <x:f t="shared" si="185"/>
        <x:v>13452661</x:v>
      </x:c>
      <x:c r="X739" s="24">
        <x:f t="shared" si="189"/>
        <x:v>0</x:v>
      </x:c>
      <x:c r="AC739" s="24" t="str">
        <x:f t="shared" si="179"/>
        <x:v>Nicholas</x:v>
      </x:c>
      <x:c r="AD739" s="24" t="str">
        <x:f t="shared" si="186"/>
        <x:v>N</x:v>
      </x:c>
      <x:c r="AE739" s="24" t="str">
        <x:f t="shared" si="180"/>
        <x:v>Aaron Foster</x:v>
      </x:c>
      <x:c r="AF739" s="24" cm="1">
        <x:f t="array" ref="AF739">SUM(--(" "=MID(AE739,_xlfn.SEQUENCE(1,LEN(AE739)),1)))+2</x:f>
        <x:v>3</x:v>
      </x:c>
      <x:c r="AG739" s="24" cm="1">
        <x:f t="array" ref="AG739">SUM(--($AG$9=MID(AC739,_xlfn.SEQUENCE(1,LEN(AC739)),1)))</x:f>
        <x:v>1</x:v>
      </x:c>
      <x:c r="AL739" s="24" t="b">
        <x:f t="shared" si="181"/>
        <x:v>0</x:v>
      </x:c>
      <x:c r="AM739" s="24" t="b">
        <x:f>_xlfn.XLOOKUP(G739,'Birthday Case Assumptions'!$I$6:$I$371,'Birthday Case Assumptions'!$J$6:$J$371)="Yes"</x:f>
        <x:v>0</x:v>
      </x:c>
      <x:c r="AN739" s="24" t="b">
        <x:f t="shared" si="187"/>
        <x:v>0</x:v>
      </x:c>
      <x:c r="AO739" s="24">
        <x:f t="shared" si="188"/>
        <x:v>0</x:v>
      </x:c>
    </x:row>
    <x:row r="740" spans="2:41" x14ac:dyDescent="0.35">
      <x:c r="B740" s="21">
        <x:v>37223</x:v>
      </x:c>
      <x:c r="C740" s="31">
        <x:f t="shared" si="175"/>
        <x:v>28</x:v>
      </x:c>
      <x:c r="D740" s="31">
        <x:f t="shared" si="176"/>
        <x:v>11</x:v>
      </x:c>
      <x:c r="E740" s="31">
        <x:f t="shared" si="177"/>
        <x:v>2001</x:v>
      </x:c>
      <x:c r="F740" s="31">
        <x:f t="shared" si="178"/>
        <x:v>4</x:v>
      </x:c>
      <x:c r="G740" s="21">
        <x:f t="shared" si="182"/>
        <x:v>45624</x:v>
      </x:c>
      <x:c r="H740" s="32">
        <x:f t="shared" si="183"/>
        <x:v>8069</x:v>
      </x:c>
      <x:c r="L740" s="25"/>
      <x:c r="S740" s="24" t="str">
        <x:v>Vincent Peterson #13452664 1T</x:v>
      </x:c>
      <x:c r="T740" s="24" t="str" cm="1">
        <x:f t="array" ref="T740:U740">_xlfn.TEXTSPLIT(S740," #")</x:f>
        <x:v>Vincent Peterson</x:v>
      </x:c>
      <x:c r="U740" s="24" t="str">
        <x:v>13452664 1T</x:v>
      </x:c>
      <x:c r="V740" s="24" t="str">
        <x:f t="shared" si="184"/>
        <x:v>1T</x:v>
      </x:c>
      <x:c r="W740" s="24">
        <x:f t="shared" si="185"/>
        <x:v>13452664</x:v>
      </x:c>
      <x:c r="X740" s="24">
        <x:f t="shared" si="189"/>
        <x:v>0</x:v>
      </x:c>
      <x:c r="AC740" s="24" t="str">
        <x:f t="shared" si="179"/>
        <x:v>Vincent</x:v>
      </x:c>
      <x:c r="AD740" s="24" t="str">
        <x:f t="shared" si="186"/>
        <x:v>V</x:v>
      </x:c>
      <x:c r="AE740" s="24" t="str">
        <x:f t="shared" si="180"/>
        <x:v>Peterson</x:v>
      </x:c>
      <x:c r="AF740" s="24" cm="1">
        <x:f t="array" ref="AF740">SUM(--(" "=MID(AE740,_xlfn.SEQUENCE(1,LEN(AE740)),1)))+2</x:f>
        <x:v>2</x:v>
      </x:c>
      <x:c r="AG740" s="24" cm="1">
        <x:f t="array" ref="AG740">SUM(--($AG$9=MID(AC740,_xlfn.SEQUENCE(1,LEN(AC740)),1)))</x:f>
        <x:v>0</x:v>
      </x:c>
      <x:c r="AL740" s="24" t="b">
        <x:f t="shared" si="181"/>
        <x:v>0</x:v>
      </x:c>
      <x:c r="AM740" s="24" t="b">
        <x:f>_xlfn.XLOOKUP(G740,'Birthday Case Assumptions'!$I$6:$I$371,'Birthday Case Assumptions'!$J$6:$J$371)="Yes"</x:f>
        <x:v>0</x:v>
      </x:c>
      <x:c r="AN740" s="24" t="b">
        <x:f t="shared" si="187"/>
        <x:v>0</x:v>
      </x:c>
      <x:c r="AO740" s="24">
        <x:f t="shared" si="188"/>
        <x:v>0</x:v>
      </x:c>
    </x:row>
    <x:row r="741" spans="2:41" x14ac:dyDescent="0.35">
      <x:c r="B741" s="21">
        <x:v>36914</x:v>
      </x:c>
      <x:c r="C741" s="31">
        <x:f t="shared" si="175"/>
        <x:v>23</x:v>
      </x:c>
      <x:c r="D741" s="31">
        <x:f t="shared" si="176"/>
        <x:v>1</x:v>
      </x:c>
      <x:c r="E741" s="31">
        <x:f t="shared" si="177"/>
        <x:v>2001</x:v>
      </x:c>
      <x:c r="F741" s="31">
        <x:f t="shared" si="178"/>
        <x:v>3</x:v>
      </x:c>
      <x:c r="G741" s="21">
        <x:f t="shared" si="182"/>
        <x:v>45314</x:v>
      </x:c>
      <x:c r="H741" s="32">
        <x:f t="shared" si="183"/>
        <x:v>8378</x:v>
      </x:c>
      <x:c r="L741" s="25"/>
      <x:c r="S741" s="24" t="str">
        <x:v>Mason Cooper #13452665 3M</x:v>
      </x:c>
      <x:c r="T741" s="24" t="str" cm="1">
        <x:f t="array" ref="T741:U741">_xlfn.TEXTSPLIT(S741," #")</x:f>
        <x:v>Mason Cooper</x:v>
      </x:c>
      <x:c r="U741" s="24" t="str">
        <x:v>13452665 3M</x:v>
      </x:c>
      <x:c r="V741" s="24" t="str">
        <x:f t="shared" si="184"/>
        <x:v>3M</x:v>
      </x:c>
      <x:c r="W741" s="24">
        <x:f t="shared" si="185"/>
        <x:v>13452665</x:v>
      </x:c>
      <x:c r="X741" s="24">
        <x:f t="shared" si="189"/>
        <x:v>1</x:v>
      </x:c>
      <x:c r="AC741" s="24" t="str">
        <x:f t="shared" si="179"/>
        <x:v>Mason</x:v>
      </x:c>
      <x:c r="AD741" s="24" t="str">
        <x:f t="shared" si="186"/>
        <x:v>M</x:v>
      </x:c>
      <x:c r="AE741" s="24" t="str">
        <x:f t="shared" si="180"/>
        <x:v>Cooper</x:v>
      </x:c>
      <x:c r="AF741" s="24" cm="1">
        <x:f t="array" ref="AF741">SUM(--(" "=MID(AE741,_xlfn.SEQUENCE(1,LEN(AE741)),1)))+2</x:f>
        <x:v>2</x:v>
      </x:c>
      <x:c r="AG741" s="24" cm="1">
        <x:f t="array" ref="AG741">SUM(--($AG$9=MID(AC741,_xlfn.SEQUENCE(1,LEN(AC741)),1)))</x:f>
        <x:v>1</x:v>
      </x:c>
      <x:c r="AL741" s="24" t="b">
        <x:f t="shared" si="181"/>
        <x:v>0</x:v>
      </x:c>
      <x:c r="AM741" s="24" t="b">
        <x:f>_xlfn.XLOOKUP(G741,'Birthday Case Assumptions'!$I$6:$I$371,'Birthday Case Assumptions'!$J$6:$J$371)="Yes"</x:f>
        <x:v>1</x:v>
      </x:c>
      <x:c r="AN741" s="24" t="b">
        <x:f t="shared" si="187"/>
        <x:v>0</x:v>
      </x:c>
      <x:c r="AO741" s="24">
        <x:f t="shared" si="188"/>
        <x:v>0</x:v>
      </x:c>
    </x:row>
    <x:row r="742" spans="2:41" x14ac:dyDescent="0.35">
      <x:c r="B742" s="21">
        <x:v>37242</x:v>
      </x:c>
      <x:c r="C742" s="31">
        <x:f t="shared" si="175"/>
        <x:v>17</x:v>
      </x:c>
      <x:c r="D742" s="31">
        <x:f t="shared" si="176"/>
        <x:v>12</x:v>
      </x:c>
      <x:c r="E742" s="31">
        <x:f t="shared" si="177"/>
        <x:v>2001</x:v>
      </x:c>
      <x:c r="F742" s="31">
        <x:f t="shared" si="178"/>
        <x:v>2</x:v>
      </x:c>
      <x:c r="G742" s="21">
        <x:f t="shared" si="182"/>
        <x:v>45643</x:v>
      </x:c>
      <x:c r="H742" s="32">
        <x:f t="shared" si="183"/>
        <x:v>8050</x:v>
      </x:c>
      <x:c r="L742" s="25"/>
      <x:c r="S742" s="24" t="str">
        <x:v>Tareq Ali #13452668 3W</x:v>
      </x:c>
      <x:c r="T742" s="24" t="str" cm="1">
        <x:f t="array" ref="T742:U742">_xlfn.TEXTSPLIT(S742," #")</x:f>
        <x:v>Tareq Ali</x:v>
      </x:c>
      <x:c r="U742" s="24" t="str">
        <x:v>13452668 3W</x:v>
      </x:c>
      <x:c r="V742" s="24" t="str">
        <x:f t="shared" si="184"/>
        <x:v>3W</x:v>
      </x:c>
      <x:c r="W742" s="24">
        <x:f t="shared" si="185"/>
        <x:v>13452668</x:v>
      </x:c>
      <x:c r="X742" s="24">
        <x:f t="shared" si="189"/>
        <x:v>0</x:v>
      </x:c>
      <x:c r="AC742" s="24" t="str">
        <x:f t="shared" si="179"/>
        <x:v>Tareq</x:v>
      </x:c>
      <x:c r="AD742" s="24" t="str">
        <x:f t="shared" si="186"/>
        <x:v>T</x:v>
      </x:c>
      <x:c r="AE742" s="24" t="str">
        <x:f t="shared" si="180"/>
        <x:v>Ali</x:v>
      </x:c>
      <x:c r="AF742" s="24" cm="1">
        <x:f t="array" ref="AF742">SUM(--(" "=MID(AE742,_xlfn.SEQUENCE(1,LEN(AE742)),1)))+2</x:f>
        <x:v>2</x:v>
      </x:c>
      <x:c r="AG742" s="24" cm="1">
        <x:f t="array" ref="AG742">SUM(--($AG$9=MID(AC742,_xlfn.SEQUENCE(1,LEN(AC742)),1)))</x:f>
        <x:v>1</x:v>
      </x:c>
      <x:c r="AL742" s="24" t="b">
        <x:f t="shared" si="181"/>
        <x:v>0</x:v>
      </x:c>
      <x:c r="AM742" s="24" t="b">
        <x:f>_xlfn.XLOOKUP(G742,'Birthday Case Assumptions'!$I$6:$I$371,'Birthday Case Assumptions'!$J$6:$J$371)="Yes"</x:f>
        <x:v>0</x:v>
      </x:c>
      <x:c r="AN742" s="24" t="b">
        <x:f t="shared" si="187"/>
        <x:v>0</x:v>
      </x:c>
      <x:c r="AO742" s="24">
        <x:f t="shared" si="188"/>
        <x:v>0</x:v>
      </x:c>
    </x:row>
    <x:row r="743" spans="2:41" x14ac:dyDescent="0.35">
      <x:c r="B743" s="21">
        <x:v>38042</x:v>
      </x:c>
      <x:c r="C743" s="31">
        <x:f t="shared" si="175"/>
        <x:v>25</x:v>
      </x:c>
      <x:c r="D743" s="31">
        <x:f t="shared" si="176"/>
        <x:v>2</x:v>
      </x:c>
      <x:c r="E743" s="31">
        <x:f t="shared" si="177"/>
        <x:v>2004</x:v>
      </x:c>
      <x:c r="F743" s="31">
        <x:f t="shared" si="178"/>
        <x:v>4</x:v>
      </x:c>
      <x:c r="G743" s="21">
        <x:f t="shared" si="182"/>
        <x:v>45347</x:v>
      </x:c>
      <x:c r="H743" s="32">
        <x:f t="shared" si="183"/>
        <x:v>7250</x:v>
      </x:c>
      <x:c r="L743" s="25"/>
      <x:c r="S743" s="24" t="str">
        <x:v>Barbara Turner #13452670 1T</x:v>
      </x:c>
      <x:c r="T743" s="24" t="str" cm="1">
        <x:f t="array" ref="T743:U743">_xlfn.TEXTSPLIT(S743," #")</x:f>
        <x:v>Barbara Turner</x:v>
      </x:c>
      <x:c r="U743" s="24" t="str">
        <x:v>13452670 1T</x:v>
      </x:c>
      <x:c r="V743" s="24" t="str">
        <x:f t="shared" si="184"/>
        <x:v>1T</x:v>
      </x:c>
      <x:c r="W743" s="24">
        <x:f t="shared" si="185"/>
        <x:v>13452670</x:v>
      </x:c>
      <x:c r="X743" s="24">
        <x:f t="shared" si="189"/>
        <x:v>0</x:v>
      </x:c>
      <x:c r="AC743" s="24" t="str">
        <x:f t="shared" si="179"/>
        <x:v>Barbara</x:v>
      </x:c>
      <x:c r="AD743" s="24" t="str">
        <x:f t="shared" si="186"/>
        <x:v>B</x:v>
      </x:c>
      <x:c r="AE743" s="24" t="str">
        <x:f t="shared" si="180"/>
        <x:v>Turner</x:v>
      </x:c>
      <x:c r="AF743" s="24" cm="1">
        <x:f t="array" ref="AF743">SUM(--(" "=MID(AE743,_xlfn.SEQUENCE(1,LEN(AE743)),1)))+2</x:f>
        <x:v>2</x:v>
      </x:c>
      <x:c r="AG743" s="24" cm="1">
        <x:f t="array" ref="AG743">SUM(--($AG$9=MID(AC743,_xlfn.SEQUENCE(1,LEN(AC743)),1)))</x:f>
        <x:v>3</x:v>
      </x:c>
      <x:c r="AL743" s="24" t="b">
        <x:f t="shared" si="181"/>
        <x:v>0</x:v>
      </x:c>
      <x:c r="AM743" s="24" t="b">
        <x:f>_xlfn.XLOOKUP(G743,'Birthday Case Assumptions'!$I$6:$I$371,'Birthday Case Assumptions'!$J$6:$J$371)="Yes"</x:f>
        <x:v>0</x:v>
      </x:c>
      <x:c r="AN743" s="24" t="b">
        <x:f t="shared" si="187"/>
        <x:v>0</x:v>
      </x:c>
      <x:c r="AO743" s="24">
        <x:f t="shared" si="188"/>
        <x:v>0</x:v>
      </x:c>
    </x:row>
    <x:row r="744" spans="2:41" x14ac:dyDescent="0.35">
      <x:c r="B744" s="21">
        <x:v>37842</x:v>
      </x:c>
      <x:c r="C744" s="31">
        <x:f t="shared" si="175"/>
        <x:v>9</x:v>
      </x:c>
      <x:c r="D744" s="31">
        <x:f t="shared" si="176"/>
        <x:v>8</x:v>
      </x:c>
      <x:c r="E744" s="31">
        <x:f t="shared" si="177"/>
        <x:v>2003</x:v>
      </x:c>
      <x:c r="F744" s="31">
        <x:f t="shared" si="178"/>
        <x:v>7</x:v>
      </x:c>
      <x:c r="G744" s="21">
        <x:f t="shared" si="182"/>
        <x:v>45513</x:v>
      </x:c>
      <x:c r="H744" s="32">
        <x:f t="shared" si="183"/>
        <x:v>7450</x:v>
      </x:c>
      <x:c r="L744" s="25"/>
      <x:c r="S744" s="24" t="str">
        <x:v>Cao Jin #13452673 2T</x:v>
      </x:c>
      <x:c r="T744" s="24" t="str" cm="1">
        <x:f t="array" ref="T744:U744">_xlfn.TEXTSPLIT(S744," #")</x:f>
        <x:v>Cao Jin</x:v>
      </x:c>
      <x:c r="U744" s="24" t="str">
        <x:v>13452673 2T</x:v>
      </x:c>
      <x:c r="V744" s="24" t="str">
        <x:f t="shared" si="184"/>
        <x:v>2T</x:v>
      </x:c>
      <x:c r="W744" s="24">
        <x:f t="shared" si="185"/>
        <x:v>13452673</x:v>
      </x:c>
      <x:c r="X744" s="24">
        <x:f t="shared" si="189"/>
        <x:v>0</x:v>
      </x:c>
      <x:c r="AC744" s="24" t="str">
        <x:f t="shared" si="179"/>
        <x:v>Cao</x:v>
      </x:c>
      <x:c r="AD744" s="24" t="str">
        <x:f t="shared" si="186"/>
        <x:v>C</x:v>
      </x:c>
      <x:c r="AE744" s="24" t="str">
        <x:f t="shared" si="180"/>
        <x:v>Jin</x:v>
      </x:c>
      <x:c r="AF744" s="24" cm="1">
        <x:f t="array" ref="AF744">SUM(--(" "=MID(AE744,_xlfn.SEQUENCE(1,LEN(AE744)),1)))+2</x:f>
        <x:v>2</x:v>
      </x:c>
      <x:c r="AG744" s="24" cm="1">
        <x:f t="array" ref="AG744">SUM(--($AG$9=MID(AC744,_xlfn.SEQUENCE(1,LEN(AC744)),1)))</x:f>
        <x:v>1</x:v>
      </x:c>
      <x:c r="AL744" s="24" t="b">
        <x:f t="shared" si="181"/>
        <x:v>0</x:v>
      </x:c>
      <x:c r="AM744" s="24" t="b">
        <x:f>_xlfn.XLOOKUP(G744,'Birthday Case Assumptions'!$I$6:$I$371,'Birthday Case Assumptions'!$J$6:$J$371)="Yes"</x:f>
        <x:v>0</x:v>
      </x:c>
      <x:c r="AN744" s="24" t="b">
        <x:f t="shared" si="187"/>
        <x:v>0</x:v>
      </x:c>
      <x:c r="AO744" s="24">
        <x:f t="shared" si="188"/>
        <x:v>0</x:v>
      </x:c>
    </x:row>
    <x:row r="745" spans="2:41" x14ac:dyDescent="0.35">
      <x:c r="B745" s="21">
        <x:v>37294</x:v>
      </x:c>
      <x:c r="C745" s="31">
        <x:f t="shared" si="175"/>
        <x:v>7</x:v>
      </x:c>
      <x:c r="D745" s="31">
        <x:f t="shared" si="176"/>
        <x:v>2</x:v>
      </x:c>
      <x:c r="E745" s="31">
        <x:f t="shared" si="177"/>
        <x:v>2002</x:v>
      </x:c>
      <x:c r="F745" s="31">
        <x:f t="shared" si="178"/>
        <x:v>5</x:v>
      </x:c>
      <x:c r="G745" s="21">
        <x:f t="shared" si="182"/>
        <x:v>45329</x:v>
      </x:c>
      <x:c r="H745" s="32">
        <x:f t="shared" si="183"/>
        <x:v>7998</x:v>
      </x:c>
      <x:c r="L745" s="25"/>
      <x:c r="S745" s="24" t="str">
        <x:v>Stephen Peterson #13452675 1R</x:v>
      </x:c>
      <x:c r="T745" s="24" t="str" cm="1">
        <x:f t="array" ref="T745:U745">_xlfn.TEXTSPLIT(S745," #")</x:f>
        <x:v>Stephen Peterson</x:v>
      </x:c>
      <x:c r="U745" s="24" t="str">
        <x:v>13452675 1R</x:v>
      </x:c>
      <x:c r="V745" s="24" t="str">
        <x:f t="shared" si="184"/>
        <x:v>1R</x:v>
      </x:c>
      <x:c r="W745" s="24">
        <x:f t="shared" si="185"/>
        <x:v>13452675</x:v>
      </x:c>
      <x:c r="X745" s="24">
        <x:f t="shared" si="189"/>
        <x:v>0</x:v>
      </x:c>
      <x:c r="AC745" s="24" t="str">
        <x:f t="shared" si="179"/>
        <x:v>Stephen</x:v>
      </x:c>
      <x:c r="AD745" s="24" t="str">
        <x:f t="shared" si="186"/>
        <x:v>S</x:v>
      </x:c>
      <x:c r="AE745" s="24" t="str">
        <x:f t="shared" si="180"/>
        <x:v>Peterson</x:v>
      </x:c>
      <x:c r="AF745" s="24" cm="1">
        <x:f t="array" ref="AF745">SUM(--(" "=MID(AE745,_xlfn.SEQUENCE(1,LEN(AE745)),1)))+2</x:f>
        <x:v>2</x:v>
      </x:c>
      <x:c r="AG745" s="24" cm="1">
        <x:f t="array" ref="AG745">SUM(--($AG$9=MID(AC745,_xlfn.SEQUENCE(1,LEN(AC745)),1)))</x:f>
        <x:v>0</x:v>
      </x:c>
      <x:c r="AL745" s="24" t="b">
        <x:f t="shared" si="181"/>
        <x:v>0</x:v>
      </x:c>
      <x:c r="AM745" s="24" t="b">
        <x:f>_xlfn.XLOOKUP(G745,'Birthday Case Assumptions'!$I$6:$I$371,'Birthday Case Assumptions'!$J$6:$J$371)="Yes"</x:f>
        <x:v>1</x:v>
      </x:c>
      <x:c r="AN745" s="24" t="b">
        <x:f t="shared" si="187"/>
        <x:v>0</x:v>
      </x:c>
      <x:c r="AO745" s="24">
        <x:f t="shared" si="188"/>
        <x:v>0</x:v>
      </x:c>
    </x:row>
    <x:row r="746" spans="2:41" x14ac:dyDescent="0.35">
      <x:c r="B746" s="21">
        <x:v>36934</x:v>
      </x:c>
      <x:c r="C746" s="31">
        <x:f t="shared" si="175"/>
        <x:v>12</x:v>
      </x:c>
      <x:c r="D746" s="31">
        <x:f t="shared" si="176"/>
        <x:v>2</x:v>
      </x:c>
      <x:c r="E746" s="31">
        <x:f t="shared" si="177"/>
        <x:v>2001</x:v>
      </x:c>
      <x:c r="F746" s="31">
        <x:f t="shared" si="178"/>
        <x:v>2</x:v>
      </x:c>
      <x:c r="G746" s="21">
        <x:f t="shared" si="182"/>
        <x:v>45334</x:v>
      </x:c>
      <x:c r="H746" s="32">
        <x:f t="shared" si="183"/>
        <x:v>8358</x:v>
      </x:c>
      <x:c r="L746" s="25"/>
      <x:c r="S746" s="24" t="str">
        <x:v>Jose Kimberly Debra Kim #13452676 1W</x:v>
      </x:c>
      <x:c r="T746" s="24" t="str" cm="1">
        <x:f t="array" ref="T746:U746">_xlfn.TEXTSPLIT(S746," #")</x:f>
        <x:v>Jose Kimberly Debra Kim</x:v>
      </x:c>
      <x:c r="U746" s="24" t="str">
        <x:v>13452676 1W</x:v>
      </x:c>
      <x:c r="V746" s="24" t="str">
        <x:f t="shared" si="184"/>
        <x:v>1W</x:v>
      </x:c>
      <x:c r="W746" s="24">
        <x:f t="shared" si="185"/>
        <x:v>13452676</x:v>
      </x:c>
      <x:c r="X746" s="24">
        <x:f t="shared" si="189"/>
        <x:v>1</x:v>
      </x:c>
      <x:c r="AC746" s="24" t="str">
        <x:f t="shared" si="179"/>
        <x:v>Jose</x:v>
      </x:c>
      <x:c r="AD746" s="24" t="str">
        <x:f t="shared" si="186"/>
        <x:v>J</x:v>
      </x:c>
      <x:c r="AE746" s="24" t="str">
        <x:f t="shared" si="180"/>
        <x:v>Kimberly Debra Kim</x:v>
      </x:c>
      <x:c r="AF746" s="24" cm="1">
        <x:f t="array" ref="AF746">SUM(--(" "=MID(AE746,_xlfn.SEQUENCE(1,LEN(AE746)),1)))+2</x:f>
        <x:v>4</x:v>
      </x:c>
      <x:c r="AG746" s="24" cm="1">
        <x:f t="array" ref="AG746">SUM(--($AG$9=MID(AC746,_xlfn.SEQUENCE(1,LEN(AC746)),1)))</x:f>
        <x:v>0</x:v>
      </x:c>
      <x:c r="AL746" s="24" t="b">
        <x:f t="shared" si="181"/>
        <x:v>1</x:v>
      </x:c>
      <x:c r="AM746" s="24" t="b">
        <x:f>_xlfn.XLOOKUP(G746,'Birthday Case Assumptions'!$I$6:$I$371,'Birthday Case Assumptions'!$J$6:$J$371)="Yes"</x:f>
        <x:v>1</x:v>
      </x:c>
      <x:c r="AN746" s="24" t="b">
        <x:f t="shared" si="187"/>
        <x:v>0</x:v>
      </x:c>
      <x:c r="AO746" s="24">
        <x:f t="shared" si="188"/>
        <x:v>0</x:v>
      </x:c>
    </x:row>
    <x:row r="747" spans="2:41" x14ac:dyDescent="0.35">
      <x:c r="B747" s="21">
        <x:v>37031</x:v>
      </x:c>
      <x:c r="C747" s="31">
        <x:f t="shared" si="175"/>
        <x:v>20</x:v>
      </x:c>
      <x:c r="D747" s="31">
        <x:f t="shared" si="176"/>
        <x:v>5</x:v>
      </x:c>
      <x:c r="E747" s="31">
        <x:f t="shared" si="177"/>
        <x:v>2001</x:v>
      </x:c>
      <x:c r="F747" s="31">
        <x:f t="shared" si="178"/>
        <x:v>1</x:v>
      </x:c>
      <x:c r="G747" s="21">
        <x:f t="shared" si="182"/>
        <x:v>45432</x:v>
      </x:c>
      <x:c r="H747" s="32">
        <x:f t="shared" si="183"/>
        <x:v>8261</x:v>
      </x:c>
      <x:c r="L747" s="25"/>
      <x:c r="S747" s="24" t="str">
        <x:v>Amanda Morris #13452677 1M</x:v>
      </x:c>
      <x:c r="T747" s="24" t="str" cm="1">
        <x:f t="array" ref="T747:U747">_xlfn.TEXTSPLIT(S747," #")</x:f>
        <x:v>Amanda Morris</x:v>
      </x:c>
      <x:c r="U747" s="24" t="str">
        <x:v>13452677 1M</x:v>
      </x:c>
      <x:c r="V747" s="24" t="str">
        <x:f t="shared" si="184"/>
        <x:v>1M</x:v>
      </x:c>
      <x:c r="W747" s="24">
        <x:f t="shared" si="185"/>
        <x:v>13452677</x:v>
      </x:c>
      <x:c r="X747" s="24">
        <x:f t="shared" si="189"/>
        <x:v>2</x:v>
      </x:c>
      <x:c r="AC747" s="24" t="str">
        <x:f t="shared" si="179"/>
        <x:v>Amanda</x:v>
      </x:c>
      <x:c r="AD747" s="24" t="str">
        <x:f t="shared" si="186"/>
        <x:v>A</x:v>
      </x:c>
      <x:c r="AE747" s="24" t="str">
        <x:f t="shared" si="180"/>
        <x:v>Morris</x:v>
      </x:c>
      <x:c r="AF747" s="24" cm="1">
        <x:f t="array" ref="AF747">SUM(--(" "=MID(AE747,_xlfn.SEQUENCE(1,LEN(AE747)),1)))+2</x:f>
        <x:v>2</x:v>
      </x:c>
      <x:c r="AG747" s="24" cm="1">
        <x:f t="array" ref="AG747">SUM(--($AG$9=MID(AC747,_xlfn.SEQUENCE(1,LEN(AC747)),1)))</x:f>
        <x:v>3</x:v>
      </x:c>
      <x:c r="AL747" s="24" t="b">
        <x:f t="shared" si="181"/>
        <x:v>1</x:v>
      </x:c>
      <x:c r="AM747" s="24" t="b">
        <x:f>_xlfn.XLOOKUP(G747,'Birthday Case Assumptions'!$I$6:$I$371,'Birthday Case Assumptions'!$J$6:$J$371)="Yes"</x:f>
        <x:v>0</x:v>
      </x:c>
      <x:c r="AN747" s="24" t="b">
        <x:f t="shared" si="187"/>
        <x:v>1</x:v>
      </x:c>
      <x:c r="AO747" s="24">
        <x:f t="shared" si="188"/>
        <x:v>0</x:v>
      </x:c>
    </x:row>
    <x:row r="748" spans="2:41" x14ac:dyDescent="0.35">
      <x:c r="B748" s="21">
        <x:v>37396</x:v>
      </x:c>
      <x:c r="C748" s="31">
        <x:f t="shared" si="175"/>
        <x:v>20</x:v>
      </x:c>
      <x:c r="D748" s="31">
        <x:f t="shared" si="176"/>
        <x:v>5</x:v>
      </x:c>
      <x:c r="E748" s="31">
        <x:f t="shared" si="177"/>
        <x:v>2002</x:v>
      </x:c>
      <x:c r="F748" s="31">
        <x:f t="shared" si="178"/>
        <x:v>2</x:v>
      </x:c>
      <x:c r="G748" s="21">
        <x:f t="shared" si="182"/>
        <x:v>45432</x:v>
      </x:c>
      <x:c r="H748" s="32">
        <x:f t="shared" si="183"/>
        <x:v>7896</x:v>
      </x:c>
      <x:c r="L748" s="25"/>
      <x:c r="S748" s="24" t="str">
        <x:v>Sun Guoqiang #13452678 4W</x:v>
      </x:c>
      <x:c r="T748" s="24" t="str" cm="1">
        <x:f t="array" ref="T748:U748">_xlfn.TEXTSPLIT(S748," #")</x:f>
        <x:v>Sun Guoqiang</x:v>
      </x:c>
      <x:c r="U748" s="24" t="str">
        <x:v>13452678 4W</x:v>
      </x:c>
      <x:c r="V748" s="24" t="str">
        <x:f t="shared" si="184"/>
        <x:v>4W</x:v>
      </x:c>
      <x:c r="W748" s="24">
        <x:f t="shared" si="185"/>
        <x:v>13452678</x:v>
      </x:c>
      <x:c r="X748" s="24">
        <x:f t="shared" si="189"/>
        <x:v>3</x:v>
      </x:c>
      <x:c r="AC748" s="24" t="str">
        <x:f t="shared" si="179"/>
        <x:v>Sun</x:v>
      </x:c>
      <x:c r="AD748" s="24" t="str">
        <x:f t="shared" si="186"/>
        <x:v>S</x:v>
      </x:c>
      <x:c r="AE748" s="24" t="str">
        <x:f t="shared" si="180"/>
        <x:v>Guoqiang</x:v>
      </x:c>
      <x:c r="AF748" s="24" cm="1">
        <x:f t="array" ref="AF748">SUM(--(" "=MID(AE748,_xlfn.SEQUENCE(1,LEN(AE748)),1)))+2</x:f>
        <x:v>2</x:v>
      </x:c>
      <x:c r="AG748" s="24" cm="1">
        <x:f t="array" ref="AG748">SUM(--($AG$9=MID(AC748,_xlfn.SEQUENCE(1,LEN(AC748)),1)))</x:f>
        <x:v>0</x:v>
      </x:c>
      <x:c r="AL748" s="24" t="b">
        <x:f t="shared" si="181"/>
        <x:v>1</x:v>
      </x:c>
      <x:c r="AM748" s="24" t="b">
        <x:f>_xlfn.XLOOKUP(G748,'Birthday Case Assumptions'!$I$6:$I$371,'Birthday Case Assumptions'!$J$6:$J$371)="Yes"</x:f>
        <x:v>0</x:v>
      </x:c>
      <x:c r="AN748" s="24" t="b">
        <x:f t="shared" si="187"/>
        <x:v>0</x:v>
      </x:c>
      <x:c r="AO748" s="24">
        <x:f t="shared" si="188"/>
        <x:v>0</x:v>
      </x:c>
    </x:row>
    <x:row r="749" spans="2:41" x14ac:dyDescent="0.35">
      <x:c r="B749" s="21">
        <x:v>37485</x:v>
      </x:c>
      <x:c r="C749" s="31">
        <x:f t="shared" si="175"/>
        <x:v>17</x:v>
      </x:c>
      <x:c r="D749" s="31">
        <x:f t="shared" si="176"/>
        <x:v>8</x:v>
      </x:c>
      <x:c r="E749" s="31">
        <x:f t="shared" si="177"/>
        <x:v>2002</x:v>
      </x:c>
      <x:c r="F749" s="31">
        <x:f t="shared" si="178"/>
        <x:v>7</x:v>
      </x:c>
      <x:c r="G749" s="21">
        <x:f t="shared" si="182"/>
        <x:v>45521</x:v>
      </x:c>
      <x:c r="H749" s="32">
        <x:f t="shared" si="183"/>
        <x:v>7807</x:v>
      </x:c>
      <x:c r="L749" s="25"/>
      <x:c r="S749" s="24" t="str">
        <x:v>Lai Zhiming #13452679 1R</x:v>
      </x:c>
      <x:c r="T749" s="24" t="str" cm="1">
        <x:f t="array" ref="T749:U749">_xlfn.TEXTSPLIT(S749," #")</x:f>
        <x:v>Lai Zhiming</x:v>
      </x:c>
      <x:c r="U749" s="24" t="str">
        <x:v>13452679 1R</x:v>
      </x:c>
      <x:c r="V749" s="24" t="str">
        <x:f t="shared" si="184"/>
        <x:v>1R</x:v>
      </x:c>
      <x:c r="W749" s="24">
        <x:f t="shared" si="185"/>
        <x:v>13452679</x:v>
      </x:c>
      <x:c r="X749" s="24">
        <x:f t="shared" si="189"/>
        <x:v>4</x:v>
      </x:c>
      <x:c r="AC749" s="24" t="str">
        <x:f t="shared" si="179"/>
        <x:v>Lai</x:v>
      </x:c>
      <x:c r="AD749" s="24" t="str">
        <x:f t="shared" si="186"/>
        <x:v>L</x:v>
      </x:c>
      <x:c r="AE749" s="24" t="str">
        <x:f t="shared" si="180"/>
        <x:v>Zhiming</x:v>
      </x:c>
      <x:c r="AF749" s="24" cm="1">
        <x:f t="array" ref="AF749">SUM(--(" "=MID(AE749,_xlfn.SEQUENCE(1,LEN(AE749)),1)))+2</x:f>
        <x:v>2</x:v>
      </x:c>
      <x:c r="AG749" s="24" cm="1">
        <x:f t="array" ref="AG749">SUM(--($AG$9=MID(AC749,_xlfn.SEQUENCE(1,LEN(AC749)),1)))</x:f>
        <x:v>1</x:v>
      </x:c>
      <x:c r="AL749" s="24" t="b">
        <x:f t="shared" si="181"/>
        <x:v>0</x:v>
      </x:c>
      <x:c r="AM749" s="24" t="b">
        <x:f>_xlfn.XLOOKUP(G749,'Birthday Case Assumptions'!$I$6:$I$371,'Birthday Case Assumptions'!$J$6:$J$371)="Yes"</x:f>
        <x:v>0</x:v>
      </x:c>
      <x:c r="AN749" s="24" t="b">
        <x:f t="shared" si="187"/>
        <x:v>0</x:v>
      </x:c>
      <x:c r="AO749" s="24">
        <x:f t="shared" si="188"/>
        <x:v>0</x:v>
      </x:c>
    </x:row>
    <x:row r="750" spans="2:41" x14ac:dyDescent="0.35">
      <x:c r="B750" s="21">
        <x:v>37610</x:v>
      </x:c>
      <x:c r="C750" s="31">
        <x:f t="shared" si="175"/>
        <x:v>20</x:v>
      </x:c>
      <x:c r="D750" s="31">
        <x:f t="shared" si="176"/>
        <x:v>12</x:v>
      </x:c>
      <x:c r="E750" s="31">
        <x:f t="shared" si="177"/>
        <x:v>2002</x:v>
      </x:c>
      <x:c r="F750" s="31">
        <x:f t="shared" si="178"/>
        <x:v>6</x:v>
      </x:c>
      <x:c r="G750" s="21">
        <x:f t="shared" si="182"/>
        <x:v>45646</x:v>
      </x:c>
      <x:c r="H750" s="32">
        <x:f t="shared" si="183"/>
        <x:v>7682</x:v>
      </x:c>
      <x:c r="L750" s="25"/>
      <x:c r="S750" s="24" t="str">
        <x:v>Eng Mousa #13452680 1W</x:v>
      </x:c>
      <x:c r="T750" s="24" t="str" cm="1">
        <x:f t="array" ref="T750:U750">_xlfn.TEXTSPLIT(S750," #")</x:f>
        <x:v>Eng Mousa</x:v>
      </x:c>
      <x:c r="U750" s="24" t="str">
        <x:v>13452680 1W</x:v>
      </x:c>
      <x:c r="V750" s="24" t="str">
        <x:f t="shared" si="184"/>
        <x:v>1W</x:v>
      </x:c>
      <x:c r="W750" s="24">
        <x:f t="shared" si="185"/>
        <x:v>13452680</x:v>
      </x:c>
      <x:c r="X750" s="24">
        <x:f t="shared" si="189"/>
        <x:v>5</x:v>
      </x:c>
      <x:c r="AC750" s="24" t="str">
        <x:f t="shared" si="179"/>
        <x:v>Eng</x:v>
      </x:c>
      <x:c r="AD750" s="24" t="str">
        <x:f t="shared" si="186"/>
        <x:v>E</x:v>
      </x:c>
      <x:c r="AE750" s="24" t="str">
        <x:f t="shared" si="180"/>
        <x:v>Mousa</x:v>
      </x:c>
      <x:c r="AF750" s="24" cm="1">
        <x:f t="array" ref="AF750">SUM(--(" "=MID(AE750,_xlfn.SEQUENCE(1,LEN(AE750)),1)))+2</x:f>
        <x:v>2</x:v>
      </x:c>
      <x:c r="AG750" s="24" cm="1">
        <x:f t="array" ref="AG750">SUM(--($AG$9=MID(AC750,_xlfn.SEQUENCE(1,LEN(AC750)),1)))</x:f>
        <x:v>0</x:v>
      </x:c>
      <x:c r="AL750" s="24" t="b">
        <x:f t="shared" si="181"/>
        <x:v>0</x:v>
      </x:c>
      <x:c r="AM750" s="24" t="b">
        <x:f>_xlfn.XLOOKUP(G750,'Birthday Case Assumptions'!$I$6:$I$371,'Birthday Case Assumptions'!$J$6:$J$371)="Yes"</x:f>
        <x:v>0</x:v>
      </x:c>
      <x:c r="AN750" s="24" t="b">
        <x:f t="shared" si="187"/>
        <x:v>0</x:v>
      </x:c>
      <x:c r="AO750" s="24">
        <x:f t="shared" si="188"/>
        <x:v>0</x:v>
      </x:c>
    </x:row>
    <x:row r="751" spans="2:41" x14ac:dyDescent="0.35">
      <x:c r="B751" s="21">
        <x:v>37358</x:v>
      </x:c>
      <x:c r="C751" s="31">
        <x:f t="shared" si="175"/>
        <x:v>12</x:v>
      </x:c>
      <x:c r="D751" s="31">
        <x:f t="shared" si="176"/>
        <x:v>4</x:v>
      </x:c>
      <x:c r="E751" s="31">
        <x:f t="shared" si="177"/>
        <x:v>2002</x:v>
      </x:c>
      <x:c r="F751" s="31">
        <x:f t="shared" si="178"/>
        <x:v>6</x:v>
      </x:c>
      <x:c r="G751" s="21">
        <x:f t="shared" si="182"/>
        <x:v>45394</x:v>
      </x:c>
      <x:c r="H751" s="32">
        <x:f t="shared" si="183"/>
        <x:v>7934</x:v>
      </x:c>
      <x:c r="L751" s="25"/>
      <x:c r="S751" s="24" t="str">
        <x:v>Ghassan Othman #13452681 1T</x:v>
      </x:c>
      <x:c r="T751" s="24" t="str" cm="1">
        <x:f t="array" ref="T751:U751">_xlfn.TEXTSPLIT(S751," #")</x:f>
        <x:v>Ghassan Othman</x:v>
      </x:c>
      <x:c r="U751" s="24" t="str">
        <x:v>13452681 1T</x:v>
      </x:c>
      <x:c r="V751" s="24" t="str">
        <x:f t="shared" si="184"/>
        <x:v>1T</x:v>
      </x:c>
      <x:c r="W751" s="24">
        <x:f t="shared" si="185"/>
        <x:v>13452681</x:v>
      </x:c>
      <x:c r="X751" s="24">
        <x:f t="shared" si="189"/>
        <x:v>6</x:v>
      </x:c>
      <x:c r="AC751" s="24" t="str">
        <x:f t="shared" si="179"/>
        <x:v>Ghassan</x:v>
      </x:c>
      <x:c r="AD751" s="24" t="str">
        <x:f t="shared" si="186"/>
        <x:v>G</x:v>
      </x:c>
      <x:c r="AE751" s="24" t="str">
        <x:f t="shared" si="180"/>
        <x:v>Othman</x:v>
      </x:c>
      <x:c r="AF751" s="24" cm="1">
        <x:f t="array" ref="AF751">SUM(--(" "=MID(AE751,_xlfn.SEQUENCE(1,LEN(AE751)),1)))+2</x:f>
        <x:v>2</x:v>
      </x:c>
      <x:c r="AG751" s="24" cm="1">
        <x:f t="array" ref="AG751">SUM(--($AG$9=MID(AC751,_xlfn.SEQUENCE(1,LEN(AC751)),1)))</x:f>
        <x:v>2</x:v>
      </x:c>
      <x:c r="AL751" s="24" t="b">
        <x:f t="shared" si="181"/>
        <x:v>0</x:v>
      </x:c>
      <x:c r="AM751" s="24" t="b">
        <x:f>_xlfn.XLOOKUP(G751,'Birthday Case Assumptions'!$I$6:$I$371,'Birthday Case Assumptions'!$J$6:$J$371)="Yes"</x:f>
        <x:v>1</x:v>
      </x:c>
      <x:c r="AN751" s="24" t="b">
        <x:f t="shared" si="187"/>
        <x:v>0</x:v>
      </x:c>
      <x:c r="AO751" s="24">
        <x:f t="shared" si="188"/>
        <x:v>0</x:v>
      </x:c>
    </x:row>
    <x:row r="752" spans="2:41" x14ac:dyDescent="0.35">
      <x:c r="B752" s="21">
        <x:v>37823</x:v>
      </x:c>
      <x:c r="C752" s="31">
        <x:f t="shared" si="175"/>
        <x:v>21</x:v>
      </x:c>
      <x:c r="D752" s="31">
        <x:f t="shared" si="176"/>
        <x:v>7</x:v>
      </x:c>
      <x:c r="E752" s="31">
        <x:f t="shared" si="177"/>
        <x:v>2003</x:v>
      </x:c>
      <x:c r="F752" s="31">
        <x:f t="shared" si="178"/>
        <x:v>2</x:v>
      </x:c>
      <x:c r="G752" s="21">
        <x:f t="shared" si="182"/>
        <x:v>45494</x:v>
      </x:c>
      <x:c r="H752" s="32">
        <x:f t="shared" si="183"/>
        <x:v>7469</x:v>
      </x:c>
      <x:c r="L752" s="25"/>
      <x:c r="S752" s="24" t="str">
        <x:v>Jose Moore #13452683 1W</x:v>
      </x:c>
      <x:c r="T752" s="24" t="str" cm="1">
        <x:f t="array" ref="T752:U752">_xlfn.TEXTSPLIT(S752," #")</x:f>
        <x:v>Jose Moore</x:v>
      </x:c>
      <x:c r="U752" s="24" t="str">
        <x:v>13452683 1W</x:v>
      </x:c>
      <x:c r="V752" s="24" t="str">
        <x:f t="shared" si="184"/>
        <x:v>1W</x:v>
      </x:c>
      <x:c r="W752" s="24">
        <x:f t="shared" si="185"/>
        <x:v>13452683</x:v>
      </x:c>
      <x:c r="X752" s="24">
        <x:f t="shared" si="189"/>
        <x:v>0</x:v>
      </x:c>
      <x:c r="AC752" s="24" t="str">
        <x:f t="shared" si="179"/>
        <x:v>Jose</x:v>
      </x:c>
      <x:c r="AD752" s="24" t="str">
        <x:f t="shared" si="186"/>
        <x:v>J</x:v>
      </x:c>
      <x:c r="AE752" s="24" t="str">
        <x:f t="shared" si="180"/>
        <x:v>Moore</x:v>
      </x:c>
      <x:c r="AF752" s="24" cm="1">
        <x:f t="array" ref="AF752">SUM(--(" "=MID(AE752,_xlfn.SEQUENCE(1,LEN(AE752)),1)))+2</x:f>
        <x:v>2</x:v>
      </x:c>
      <x:c r="AG752" s="24" cm="1">
        <x:f t="array" ref="AG752">SUM(--($AG$9=MID(AC752,_xlfn.SEQUENCE(1,LEN(AC752)),1)))</x:f>
        <x:v>0</x:v>
      </x:c>
      <x:c r="AL752" s="24" t="b">
        <x:f t="shared" si="181"/>
        <x:v>0</x:v>
      </x:c>
      <x:c r="AM752" s="24" t="b">
        <x:f>_xlfn.XLOOKUP(G752,'Birthday Case Assumptions'!$I$6:$I$371,'Birthday Case Assumptions'!$J$6:$J$371)="Yes"</x:f>
        <x:v>0</x:v>
      </x:c>
      <x:c r="AN752" s="24" t="b">
        <x:f t="shared" si="187"/>
        <x:v>0</x:v>
      </x:c>
      <x:c r="AO752" s="24">
        <x:f t="shared" si="188"/>
        <x:v>0</x:v>
      </x:c>
    </x:row>
    <x:row r="753" spans="2:41" x14ac:dyDescent="0.35">
      <x:c r="B753" s="21">
        <x:v>37967</x:v>
      </x:c>
      <x:c r="C753" s="31">
        <x:f t="shared" si="175"/>
        <x:v>12</x:v>
      </x:c>
      <x:c r="D753" s="31">
        <x:f t="shared" si="176"/>
        <x:v>12</x:v>
      </x:c>
      <x:c r="E753" s="31">
        <x:f t="shared" si="177"/>
        <x:v>2003</x:v>
      </x:c>
      <x:c r="F753" s="31">
        <x:f t="shared" si="178"/>
        <x:v>6</x:v>
      </x:c>
      <x:c r="G753" s="21">
        <x:f t="shared" si="182"/>
        <x:v>45638</x:v>
      </x:c>
      <x:c r="H753" s="32">
        <x:f t="shared" si="183"/>
        <x:v>7325</x:v>
      </x:c>
      <x:c r="L753" s="25"/>
      <x:c r="S753" s="24" t="str">
        <x:v>Sajid Shah #13452685 2M</x:v>
      </x:c>
      <x:c r="T753" s="24" t="str" cm="1">
        <x:f t="array" ref="T753:U753">_xlfn.TEXTSPLIT(S753," #")</x:f>
        <x:v>Sajid Shah</x:v>
      </x:c>
      <x:c r="U753" s="24" t="str">
        <x:v>13452685 2M</x:v>
      </x:c>
      <x:c r="V753" s="24" t="str">
        <x:f t="shared" si="184"/>
        <x:v>2M</x:v>
      </x:c>
      <x:c r="W753" s="24">
        <x:f t="shared" si="185"/>
        <x:v>13452685</x:v>
      </x:c>
      <x:c r="X753" s="24">
        <x:f t="shared" si="189"/>
        <x:v>0</x:v>
      </x:c>
      <x:c r="AC753" s="24" t="str">
        <x:f t="shared" si="179"/>
        <x:v>Sajid</x:v>
      </x:c>
      <x:c r="AD753" s="24" t="str">
        <x:f t="shared" si="186"/>
        <x:v>S</x:v>
      </x:c>
      <x:c r="AE753" s="24" t="str">
        <x:f t="shared" si="180"/>
        <x:v>Shah</x:v>
      </x:c>
      <x:c r="AF753" s="24" cm="1">
        <x:f t="array" ref="AF753">SUM(--(" "=MID(AE753,_xlfn.SEQUENCE(1,LEN(AE753)),1)))+2</x:f>
        <x:v>2</x:v>
      </x:c>
      <x:c r="AG753" s="24" cm="1">
        <x:f t="array" ref="AG753">SUM(--($AG$9=MID(AC753,_xlfn.SEQUENCE(1,LEN(AC753)),1)))</x:f>
        <x:v>1</x:v>
      </x:c>
      <x:c r="AL753" s="24" t="b">
        <x:f t="shared" si="181"/>
        <x:v>0</x:v>
      </x:c>
      <x:c r="AM753" s="24" t="b">
        <x:f>_xlfn.XLOOKUP(G753,'Birthday Case Assumptions'!$I$6:$I$371,'Birthday Case Assumptions'!$J$6:$J$371)="Yes"</x:f>
        <x:v>1</x:v>
      </x:c>
      <x:c r="AN753" s="24" t="b">
        <x:f t="shared" si="187"/>
        <x:v>0</x:v>
      </x:c>
      <x:c r="AO753" s="24">
        <x:f t="shared" si="188"/>
        <x:v>0</x:v>
      </x:c>
    </x:row>
    <x:row r="754" spans="2:41" x14ac:dyDescent="0.35">
      <x:c r="B754" s="21">
        <x:v>37285</x:v>
      </x:c>
      <x:c r="C754" s="31">
        <x:f t="shared" si="175"/>
        <x:v>29</x:v>
      </x:c>
      <x:c r="D754" s="31">
        <x:f t="shared" si="176"/>
        <x:v>1</x:v>
      </x:c>
      <x:c r="E754" s="31">
        <x:f t="shared" si="177"/>
        <x:v>2002</x:v>
      </x:c>
      <x:c r="F754" s="31">
        <x:f t="shared" si="178"/>
        <x:v>3</x:v>
      </x:c>
      <x:c r="G754" s="21">
        <x:f t="shared" si="182"/>
        <x:v>45320</x:v>
      </x:c>
      <x:c r="H754" s="32">
        <x:f t="shared" si="183"/>
        <x:v>8007</x:v>
      </x:c>
      <x:c r="L754" s="25"/>
      <x:c r="S754" s="24" t="str">
        <x:v>Fu Chen #13452686 1R</x:v>
      </x:c>
      <x:c r="T754" s="24" t="str" cm="1">
        <x:f t="array" ref="T754:U754">_xlfn.TEXTSPLIT(S754," #")</x:f>
        <x:v>Fu Chen</x:v>
      </x:c>
      <x:c r="U754" s="24" t="str">
        <x:v>13452686 1R</x:v>
      </x:c>
      <x:c r="V754" s="24" t="str">
        <x:f t="shared" si="184"/>
        <x:v>1R</x:v>
      </x:c>
      <x:c r="W754" s="24">
        <x:f t="shared" si="185"/>
        <x:v>13452686</x:v>
      </x:c>
      <x:c r="X754" s="24">
        <x:f t="shared" si="189"/>
        <x:v>1</x:v>
      </x:c>
      <x:c r="AC754" s="24" t="str">
        <x:f t="shared" si="179"/>
        <x:v>Fu</x:v>
      </x:c>
      <x:c r="AD754" s="24" t="str">
        <x:f t="shared" si="186"/>
        <x:v>F</x:v>
      </x:c>
      <x:c r="AE754" s="24" t="str">
        <x:f t="shared" si="180"/>
        <x:v>Chen</x:v>
      </x:c>
      <x:c r="AF754" s="24" cm="1">
        <x:f t="array" ref="AF754">SUM(--(" "=MID(AE754,_xlfn.SEQUENCE(1,LEN(AE754)),1)))+2</x:f>
        <x:v>2</x:v>
      </x:c>
      <x:c r="AG754" s="24" cm="1">
        <x:f t="array" ref="AG754">SUM(--($AG$9=MID(AC754,_xlfn.SEQUENCE(1,LEN(AC754)),1)))</x:f>
        <x:v>0</x:v>
      </x:c>
      <x:c r="AL754" s="24" t="b">
        <x:f t="shared" si="181"/>
        <x:v>1</x:v>
      </x:c>
      <x:c r="AM754" s="24" t="b">
        <x:f>_xlfn.XLOOKUP(G754,'Birthday Case Assumptions'!$I$6:$I$371,'Birthday Case Assumptions'!$J$6:$J$371)="Yes"</x:f>
        <x:v>1</x:v>
      </x:c>
      <x:c r="AN754" s="24" t="b">
        <x:f t="shared" si="187"/>
        <x:v>0</x:v>
      </x:c>
      <x:c r="AO754" s="24">
        <x:f t="shared" si="188"/>
        <x:v>0</x:v>
      </x:c>
    </x:row>
    <x:row r="755" spans="2:41" x14ac:dyDescent="0.35">
      <x:c r="B755" s="21">
        <x:v>37497</x:v>
      </x:c>
      <x:c r="C755" s="31">
        <x:f t="shared" si="175"/>
        <x:v>29</x:v>
      </x:c>
      <x:c r="D755" s="31">
        <x:f t="shared" si="176"/>
        <x:v>8</x:v>
      </x:c>
      <x:c r="E755" s="31">
        <x:f t="shared" si="177"/>
        <x:v>2002</x:v>
      </x:c>
      <x:c r="F755" s="31">
        <x:f t="shared" si="178"/>
        <x:v>5</x:v>
      </x:c>
      <x:c r="G755" s="21">
        <x:f t="shared" si="182"/>
        <x:v>45533</x:v>
      </x:c>
      <x:c r="H755" s="32">
        <x:f t="shared" si="183"/>
        <x:v>7795</x:v>
      </x:c>
      <x:c r="L755" s="25"/>
      <x:c r="S755" s="24" t="str">
        <x:v>Stephen Cook #13452689 1R</x:v>
      </x:c>
      <x:c r="T755" s="24" t="str" cm="1">
        <x:f t="array" ref="T755:U755">_xlfn.TEXTSPLIT(S755," #")</x:f>
        <x:v>Stephen Cook</x:v>
      </x:c>
      <x:c r="U755" s="24" t="str">
        <x:v>13452689 1R</x:v>
      </x:c>
      <x:c r="V755" s="24" t="str">
        <x:f t="shared" si="184"/>
        <x:v>1R</x:v>
      </x:c>
      <x:c r="W755" s="24">
        <x:f t="shared" si="185"/>
        <x:v>13452689</x:v>
      </x:c>
      <x:c r="X755" s="24">
        <x:f t="shared" si="189"/>
        <x:v>0</x:v>
      </x:c>
      <x:c r="AC755" s="24" t="str">
        <x:f t="shared" si="179"/>
        <x:v>Stephen</x:v>
      </x:c>
      <x:c r="AD755" s="24" t="str">
        <x:f t="shared" si="186"/>
        <x:v>S</x:v>
      </x:c>
      <x:c r="AE755" s="24" t="str">
        <x:f t="shared" si="180"/>
        <x:v>Cook</x:v>
      </x:c>
      <x:c r="AF755" s="24" cm="1">
        <x:f t="array" ref="AF755">SUM(--(" "=MID(AE755,_xlfn.SEQUENCE(1,LEN(AE755)),1)))+2</x:f>
        <x:v>2</x:v>
      </x:c>
      <x:c r="AG755" s="24" cm="1">
        <x:f t="array" ref="AG755">SUM(--($AG$9=MID(AC755,_xlfn.SEQUENCE(1,LEN(AC755)),1)))</x:f>
        <x:v>0</x:v>
      </x:c>
      <x:c r="AL755" s="24" t="b">
        <x:f t="shared" si="181"/>
        <x:v>0</x:v>
      </x:c>
      <x:c r="AM755" s="24" t="b">
        <x:f>_xlfn.XLOOKUP(G755,'Birthday Case Assumptions'!$I$6:$I$371,'Birthday Case Assumptions'!$J$6:$J$371)="Yes"</x:f>
        <x:v>1</x:v>
      </x:c>
      <x:c r="AN755" s="24" t="b">
        <x:f t="shared" si="187"/>
        <x:v>0</x:v>
      </x:c>
      <x:c r="AO755" s="24">
        <x:f t="shared" si="188"/>
        <x:v>0</x:v>
      </x:c>
    </x:row>
    <x:row r="756" spans="2:41" x14ac:dyDescent="0.35">
      <x:c r="B756" s="21">
        <x:v>37890</x:v>
      </x:c>
      <x:c r="C756" s="31">
        <x:f t="shared" si="175"/>
        <x:v>26</x:v>
      </x:c>
      <x:c r="D756" s="31">
        <x:f t="shared" si="176"/>
        <x:v>9</x:v>
      </x:c>
      <x:c r="E756" s="31">
        <x:f t="shared" si="177"/>
        <x:v>2003</x:v>
      </x:c>
      <x:c r="F756" s="31">
        <x:f t="shared" si="178"/>
        <x:v>6</x:v>
      </x:c>
      <x:c r="G756" s="21">
        <x:f t="shared" si="182"/>
        <x:v>45561</x:v>
      </x:c>
      <x:c r="H756" s="32">
        <x:f t="shared" si="183"/>
        <x:v>7402</x:v>
      </x:c>
      <x:c r="L756" s="25"/>
      <x:c r="S756" s="24" t="str">
        <x:v>Xie Shu #13452690 4W</x:v>
      </x:c>
      <x:c r="T756" s="24" t="str" cm="1">
        <x:f t="array" ref="T756:U756">_xlfn.TEXTSPLIT(S756," #")</x:f>
        <x:v>Xie Shu</x:v>
      </x:c>
      <x:c r="U756" s="24" t="str">
        <x:v>13452690 4W</x:v>
      </x:c>
      <x:c r="V756" s="24" t="str">
        <x:f t="shared" si="184"/>
        <x:v>4W</x:v>
      </x:c>
      <x:c r="W756" s="24">
        <x:f t="shared" si="185"/>
        <x:v>13452690</x:v>
      </x:c>
      <x:c r="X756" s="24">
        <x:f t="shared" si="189"/>
        <x:v>1</x:v>
      </x:c>
      <x:c r="AC756" s="24" t="str">
        <x:f t="shared" si="179"/>
        <x:v>Xie</x:v>
      </x:c>
      <x:c r="AD756" s="24" t="str">
        <x:f t="shared" si="186"/>
        <x:v>X</x:v>
      </x:c>
      <x:c r="AE756" s="24" t="str">
        <x:f t="shared" si="180"/>
        <x:v>Shu</x:v>
      </x:c>
      <x:c r="AF756" s="24" cm="1">
        <x:f t="array" ref="AF756">SUM(--(" "=MID(AE756,_xlfn.SEQUENCE(1,LEN(AE756)),1)))+2</x:f>
        <x:v>2</x:v>
      </x:c>
      <x:c r="AG756" s="24" cm="1">
        <x:f t="array" ref="AG756">SUM(--($AG$9=MID(AC756,_xlfn.SEQUENCE(1,LEN(AC756)),1)))</x:f>
        <x:v>0</x:v>
      </x:c>
      <x:c r="AL756" s="24" t="b">
        <x:f t="shared" si="181"/>
        <x:v>0</x:v>
      </x:c>
      <x:c r="AM756" s="24" t="b">
        <x:f>_xlfn.XLOOKUP(G756,'Birthday Case Assumptions'!$I$6:$I$371,'Birthday Case Assumptions'!$J$6:$J$371)="Yes"</x:f>
        <x:v>1</x:v>
      </x:c>
      <x:c r="AN756" s="24" t="b">
        <x:f t="shared" si="187"/>
        <x:v>0</x:v>
      </x:c>
      <x:c r="AO756" s="24">
        <x:f t="shared" si="188"/>
        <x:v>0</x:v>
      </x:c>
    </x:row>
    <x:row r="757" spans="2:41" x14ac:dyDescent="0.35">
      <x:c r="B757" s="21">
        <x:v>37033</x:v>
      </x:c>
      <x:c r="C757" s="31">
        <x:f t="shared" si="175"/>
        <x:v>22</x:v>
      </x:c>
      <x:c r="D757" s="31">
        <x:f t="shared" si="176"/>
        <x:v>5</x:v>
      </x:c>
      <x:c r="E757" s="31">
        <x:f t="shared" si="177"/>
        <x:v>2001</x:v>
      </x:c>
      <x:c r="F757" s="31">
        <x:f t="shared" si="178"/>
        <x:v>3</x:v>
      </x:c>
      <x:c r="G757" s="21">
        <x:f t="shared" si="182"/>
        <x:v>45434</x:v>
      </x:c>
      <x:c r="H757" s="32">
        <x:f t="shared" si="183"/>
        <x:v>8259</x:v>
      </x:c>
      <x:c r="L757" s="25"/>
      <x:c r="S757" s="24" t="str">
        <x:v>Deng Xiaohua #13452693 1M</x:v>
      </x:c>
      <x:c r="T757" s="24" t="str" cm="1">
        <x:f t="array" ref="T757:U757">_xlfn.TEXTSPLIT(S757," #")</x:f>
        <x:v>Deng Xiaohua</x:v>
      </x:c>
      <x:c r="U757" s="24" t="str">
        <x:v>13452693 1M</x:v>
      </x:c>
      <x:c r="V757" s="24" t="str">
        <x:f t="shared" si="184"/>
        <x:v>1M</x:v>
      </x:c>
      <x:c r="W757" s="24">
        <x:f t="shared" si="185"/>
        <x:v>13452693</x:v>
      </x:c>
      <x:c r="X757" s="24">
        <x:f t="shared" si="189"/>
        <x:v>0</x:v>
      </x:c>
      <x:c r="AC757" s="24" t="str">
        <x:f t="shared" si="179"/>
        <x:v>Deng</x:v>
      </x:c>
      <x:c r="AD757" s="24" t="str">
        <x:f t="shared" si="186"/>
        <x:v>D</x:v>
      </x:c>
      <x:c r="AE757" s="24" t="str">
        <x:f t="shared" si="180"/>
        <x:v>Xiaohua</x:v>
      </x:c>
      <x:c r="AF757" s="24" cm="1">
        <x:f t="array" ref="AF757">SUM(--(" "=MID(AE757,_xlfn.SEQUENCE(1,LEN(AE757)),1)))+2</x:f>
        <x:v>2</x:v>
      </x:c>
      <x:c r="AG757" s="24" cm="1">
        <x:f t="array" ref="AG757">SUM(--($AG$9=MID(AC757,_xlfn.SEQUENCE(1,LEN(AC757)),1)))</x:f>
        <x:v>0</x:v>
      </x:c>
      <x:c r="AL757" s="24" t="b">
        <x:f t="shared" si="181"/>
        <x:v>0</x:v>
      </x:c>
      <x:c r="AM757" s="24" t="b">
        <x:f>_xlfn.XLOOKUP(G757,'Birthday Case Assumptions'!$I$6:$I$371,'Birthday Case Assumptions'!$J$6:$J$371)="Yes"</x:f>
        <x:v>0</x:v>
      </x:c>
      <x:c r="AN757" s="24" t="b">
        <x:f t="shared" si="187"/>
        <x:v>1</x:v>
      </x:c>
      <x:c r="AO757" s="24">
        <x:f t="shared" si="188"/>
        <x:v>0</x:v>
      </x:c>
    </x:row>
    <x:row r="758" spans="2:41" x14ac:dyDescent="0.35">
      <x:c r="B758" s="21">
        <x:v>38327</x:v>
      </x:c>
      <x:c r="C758" s="31">
        <x:f t="shared" si="175"/>
        <x:v>6</x:v>
      </x:c>
      <x:c r="D758" s="31">
        <x:f t="shared" si="176"/>
        <x:v>12</x:v>
      </x:c>
      <x:c r="E758" s="31">
        <x:f t="shared" si="177"/>
        <x:v>2004</x:v>
      </x:c>
      <x:c r="F758" s="31">
        <x:f t="shared" si="178"/>
        <x:v>2</x:v>
      </x:c>
      <x:c r="G758" s="21">
        <x:f t="shared" si="182"/>
        <x:v>45632</x:v>
      </x:c>
      <x:c r="H758" s="32">
        <x:f t="shared" si="183"/>
        <x:v>6965</x:v>
      </x:c>
      <x:c r="L758" s="25"/>
      <x:c r="S758" s="24" t="str">
        <x:v>Jihad Almutairi #13452695 1M</x:v>
      </x:c>
      <x:c r="T758" s="24" t="str" cm="1">
        <x:f t="array" ref="T758:U758">_xlfn.TEXTSPLIT(S758," #")</x:f>
        <x:v>Jihad Almutairi</x:v>
      </x:c>
      <x:c r="U758" s="24" t="str">
        <x:v>13452695 1M</x:v>
      </x:c>
      <x:c r="V758" s="24" t="str">
        <x:f t="shared" si="184"/>
        <x:v>1M</x:v>
      </x:c>
      <x:c r="W758" s="24">
        <x:f t="shared" si="185"/>
        <x:v>13452695</x:v>
      </x:c>
      <x:c r="X758" s="24">
        <x:f t="shared" si="189"/>
        <x:v>0</x:v>
      </x:c>
      <x:c r="AC758" s="24" t="str">
        <x:f t="shared" si="179"/>
        <x:v>Jihad</x:v>
      </x:c>
      <x:c r="AD758" s="24" t="str">
        <x:f t="shared" si="186"/>
        <x:v>J</x:v>
      </x:c>
      <x:c r="AE758" s="24" t="str">
        <x:f t="shared" si="180"/>
        <x:v>Almutairi</x:v>
      </x:c>
      <x:c r="AF758" s="24" cm="1">
        <x:f t="array" ref="AF758">SUM(--(" "=MID(AE758,_xlfn.SEQUENCE(1,LEN(AE758)),1)))+2</x:f>
        <x:v>2</x:v>
      </x:c>
      <x:c r="AG758" s="24" cm="1">
        <x:f t="array" ref="AG758">SUM(--($AG$9=MID(AC758,_xlfn.SEQUENCE(1,LEN(AC758)),1)))</x:f>
        <x:v>1</x:v>
      </x:c>
      <x:c r="AL758" s="24" t="b">
        <x:f t="shared" si="181"/>
        <x:v>0</x:v>
      </x:c>
      <x:c r="AM758" s="24" t="b">
        <x:f>_xlfn.XLOOKUP(G758,'Birthday Case Assumptions'!$I$6:$I$371,'Birthday Case Assumptions'!$J$6:$J$371)="Yes"</x:f>
        <x:v>1</x:v>
      </x:c>
      <x:c r="AN758" s="24" t="b">
        <x:f t="shared" si="187"/>
        <x:v>1</x:v>
      </x:c>
      <x:c r="AO758" s="24">
        <x:f t="shared" si="188"/>
        <x:v>0</x:v>
      </x:c>
    </x:row>
    <x:row r="759" spans="2:41" x14ac:dyDescent="0.35">
      <x:c r="B759" s="21">
        <x:v>37007</x:v>
      </x:c>
      <x:c r="C759" s="31">
        <x:f t="shared" si="175"/>
        <x:v>26</x:v>
      </x:c>
      <x:c r="D759" s="31">
        <x:f t="shared" si="176"/>
        <x:v>4</x:v>
      </x:c>
      <x:c r="E759" s="31">
        <x:f t="shared" si="177"/>
        <x:v>2001</x:v>
      </x:c>
      <x:c r="F759" s="31">
        <x:f t="shared" si="178"/>
        <x:v>5</x:v>
      </x:c>
      <x:c r="G759" s="21">
        <x:f t="shared" si="182"/>
        <x:v>45408</x:v>
      </x:c>
      <x:c r="H759" s="32">
        <x:f t="shared" si="183"/>
        <x:v>8285</x:v>
      </x:c>
      <x:c r="L759" s="25"/>
      <x:c r="S759" s="24" t="str">
        <x:v>Lei Cheng #13452697 1R</x:v>
      </x:c>
      <x:c r="T759" s="24" t="str" cm="1">
        <x:f t="array" ref="T759:U759">_xlfn.TEXTSPLIT(S759," #")</x:f>
        <x:v>Lei Cheng</x:v>
      </x:c>
      <x:c r="U759" s="24" t="str">
        <x:v>13452697 1R</x:v>
      </x:c>
      <x:c r="V759" s="24" t="str">
        <x:f t="shared" si="184"/>
        <x:v>1R</x:v>
      </x:c>
      <x:c r="W759" s="24">
        <x:f t="shared" si="185"/>
        <x:v>13452697</x:v>
      </x:c>
      <x:c r="X759" s="24">
        <x:f t="shared" si="189"/>
        <x:v>0</x:v>
      </x:c>
      <x:c r="AC759" s="24" t="str">
        <x:f t="shared" si="179"/>
        <x:v>Lei</x:v>
      </x:c>
      <x:c r="AD759" s="24" t="str">
        <x:f t="shared" si="186"/>
        <x:v>L</x:v>
      </x:c>
      <x:c r="AE759" s="24" t="str">
        <x:f t="shared" si="180"/>
        <x:v>Cheng</x:v>
      </x:c>
      <x:c r="AF759" s="24" cm="1">
        <x:f t="array" ref="AF759">SUM(--(" "=MID(AE759,_xlfn.SEQUENCE(1,LEN(AE759)),1)))+2</x:f>
        <x:v>2</x:v>
      </x:c>
      <x:c r="AG759" s="24" cm="1">
        <x:f t="array" ref="AG759">SUM(--($AG$9=MID(AC759,_xlfn.SEQUENCE(1,LEN(AC759)),1)))</x:f>
        <x:v>0</x:v>
      </x:c>
      <x:c r="AL759" s="24" t="b">
        <x:f t="shared" si="181"/>
        <x:v>0</x:v>
      </x:c>
      <x:c r="AM759" s="24" t="b">
        <x:f>_xlfn.XLOOKUP(G759,'Birthday Case Assumptions'!$I$6:$I$371,'Birthday Case Assumptions'!$J$6:$J$371)="Yes"</x:f>
        <x:v>1</x:v>
      </x:c>
      <x:c r="AN759" s="24" t="b">
        <x:f t="shared" si="187"/>
        <x:v>0</x:v>
      </x:c>
      <x:c r="AO759" s="24">
        <x:f t="shared" si="188"/>
        <x:v>0</x:v>
      </x:c>
    </x:row>
    <x:row r="760" spans="2:41" x14ac:dyDescent="0.35">
      <x:c r="B760" s="21">
        <x:v>38149</x:v>
      </x:c>
      <x:c r="C760" s="31">
        <x:f t="shared" si="175"/>
        <x:v>11</x:v>
      </x:c>
      <x:c r="D760" s="31">
        <x:f t="shared" si="176"/>
        <x:v>6</x:v>
      </x:c>
      <x:c r="E760" s="31">
        <x:f t="shared" si="177"/>
        <x:v>2004</x:v>
      </x:c>
      <x:c r="F760" s="31">
        <x:f t="shared" si="178"/>
        <x:v>6</x:v>
      </x:c>
      <x:c r="G760" s="21">
        <x:f t="shared" si="182"/>
        <x:v>45454</x:v>
      </x:c>
      <x:c r="H760" s="32">
        <x:f t="shared" si="183"/>
        <x:v>7143</x:v>
      </x:c>
      <x:c r="L760" s="25"/>
      <x:c r="S760" s="24" t="str">
        <x:v>Kang Xiaoling #13452700 2W</x:v>
      </x:c>
      <x:c r="T760" s="24" t="str" cm="1">
        <x:f t="array" ref="T760:U760">_xlfn.TEXTSPLIT(S760," #")</x:f>
        <x:v>Kang Xiaoling</x:v>
      </x:c>
      <x:c r="U760" s="24" t="str">
        <x:v>13452700 2W</x:v>
      </x:c>
      <x:c r="V760" s="24" t="str">
        <x:f t="shared" si="184"/>
        <x:v>2W</x:v>
      </x:c>
      <x:c r="W760" s="24">
        <x:f t="shared" si="185"/>
        <x:v>13452700</x:v>
      </x:c>
      <x:c r="X760" s="24">
        <x:f t="shared" si="189"/>
        <x:v>0</x:v>
      </x:c>
      <x:c r="AC760" s="24" t="str">
        <x:f t="shared" si="179"/>
        <x:v>Kang</x:v>
      </x:c>
      <x:c r="AD760" s="24" t="str">
        <x:f t="shared" si="186"/>
        <x:v>K</x:v>
      </x:c>
      <x:c r="AE760" s="24" t="str">
        <x:f t="shared" si="180"/>
        <x:v>Xiaoling</x:v>
      </x:c>
      <x:c r="AF760" s="24" cm="1">
        <x:f t="array" ref="AF760">SUM(--(" "=MID(AE760,_xlfn.SEQUENCE(1,LEN(AE760)),1)))+2</x:f>
        <x:v>2</x:v>
      </x:c>
      <x:c r="AG760" s="24" cm="1">
        <x:f t="array" ref="AG760">SUM(--($AG$9=MID(AC760,_xlfn.SEQUENCE(1,LEN(AC760)),1)))</x:f>
        <x:v>1</x:v>
      </x:c>
      <x:c r="AL760" s="24" t="b">
        <x:f t="shared" si="181"/>
        <x:v>0</x:v>
      </x:c>
      <x:c r="AM760" s="24" t="b">
        <x:f>_xlfn.XLOOKUP(G760,'Birthday Case Assumptions'!$I$6:$I$371,'Birthday Case Assumptions'!$J$6:$J$371)="Yes"</x:f>
        <x:v>0</x:v>
      </x:c>
      <x:c r="AN760" s="24" t="b">
        <x:f t="shared" si="187"/>
        <x:v>0</x:v>
      </x:c>
      <x:c r="AO760" s="24">
        <x:f t="shared" si="188"/>
        <x:v>0</x:v>
      </x:c>
    </x:row>
    <x:row r="761" spans="2:41" x14ac:dyDescent="0.35">
      <x:c r="B761" s="21">
        <x:v>37364</x:v>
      </x:c>
      <x:c r="C761" s="31">
        <x:f t="shared" si="175"/>
        <x:v>18</x:v>
      </x:c>
      <x:c r="D761" s="31">
        <x:f t="shared" si="176"/>
        <x:v>4</x:v>
      </x:c>
      <x:c r="E761" s="31">
        <x:f t="shared" si="177"/>
        <x:v>2002</x:v>
      </x:c>
      <x:c r="F761" s="31">
        <x:f t="shared" si="178"/>
        <x:v>5</x:v>
      </x:c>
      <x:c r="G761" s="21">
        <x:f t="shared" si="182"/>
        <x:v>45400</x:v>
      </x:c>
      <x:c r="H761" s="32">
        <x:f t="shared" si="183"/>
        <x:v>7928</x:v>
      </x:c>
      <x:c r="L761" s="25"/>
      <x:c r="S761" s="24" t="str">
        <x:v>Jordan Lee #13452703 2T</x:v>
      </x:c>
      <x:c r="T761" s="24" t="str" cm="1">
        <x:f t="array" ref="T761:U761">_xlfn.TEXTSPLIT(S761," #")</x:f>
        <x:v>Jordan Lee</x:v>
      </x:c>
      <x:c r="U761" s="24" t="str">
        <x:v>13452703 2T</x:v>
      </x:c>
      <x:c r="V761" s="24" t="str">
        <x:f t="shared" si="184"/>
        <x:v>2T</x:v>
      </x:c>
      <x:c r="W761" s="24">
        <x:f t="shared" si="185"/>
        <x:v>13452703</x:v>
      </x:c>
      <x:c r="X761" s="24">
        <x:f t="shared" si="189"/>
        <x:v>0</x:v>
      </x:c>
      <x:c r="AC761" s="24" t="str">
        <x:f t="shared" si="179"/>
        <x:v>Jordan</x:v>
      </x:c>
      <x:c r="AD761" s="24" t="str">
        <x:f t="shared" si="186"/>
        <x:v>J</x:v>
      </x:c>
      <x:c r="AE761" s="24" t="str">
        <x:f t="shared" si="180"/>
        <x:v>Lee</x:v>
      </x:c>
      <x:c r="AF761" s="24" cm="1">
        <x:f t="array" ref="AF761">SUM(--(" "=MID(AE761,_xlfn.SEQUENCE(1,LEN(AE761)),1)))+2</x:f>
        <x:v>2</x:v>
      </x:c>
      <x:c r="AG761" s="24" cm="1">
        <x:f t="array" ref="AG761">SUM(--($AG$9=MID(AC761,_xlfn.SEQUENCE(1,LEN(AC761)),1)))</x:f>
        <x:v>1</x:v>
      </x:c>
      <x:c r="AL761" s="24" t="b">
        <x:f t="shared" si="181"/>
        <x:v>0</x:v>
      </x:c>
      <x:c r="AM761" s="24" t="b">
        <x:f>_xlfn.XLOOKUP(G761,'Birthday Case Assumptions'!$I$6:$I$371,'Birthday Case Assumptions'!$J$6:$J$371)="Yes"</x:f>
        <x:v>1</x:v>
      </x:c>
      <x:c r="AN761" s="24" t="b">
        <x:f t="shared" si="187"/>
        <x:v>0</x:v>
      </x:c>
      <x:c r="AO761" s="24">
        <x:f t="shared" si="188"/>
        <x:v>0</x:v>
      </x:c>
    </x:row>
    <x:row r="762" spans="2:41" x14ac:dyDescent="0.35">
      <x:c r="B762" s="21">
        <x:v>37697</x:v>
      </x:c>
      <x:c r="C762" s="31">
        <x:f t="shared" si="175"/>
        <x:v>17</x:v>
      </x:c>
      <x:c r="D762" s="31">
        <x:f t="shared" si="176"/>
        <x:v>3</x:v>
      </x:c>
      <x:c r="E762" s="31">
        <x:f t="shared" si="177"/>
        <x:v>2003</x:v>
      </x:c>
      <x:c r="F762" s="31">
        <x:f t="shared" si="178"/>
        <x:v>2</x:v>
      </x:c>
      <x:c r="G762" s="21">
        <x:f t="shared" si="182"/>
        <x:v>45368</x:v>
      </x:c>
      <x:c r="H762" s="32">
        <x:f t="shared" si="183"/>
        <x:v>7595</x:v>
      </x:c>
      <x:c r="L762" s="25"/>
      <x:c r="S762" s="24" t="str">
        <x:v>Tan Jianhua #13452705 2W</x:v>
      </x:c>
      <x:c r="T762" s="24" t="str" cm="1">
        <x:f t="array" ref="T762:U762">_xlfn.TEXTSPLIT(S762," #")</x:f>
        <x:v>Tan Jianhua</x:v>
      </x:c>
      <x:c r="U762" s="24" t="str">
        <x:v>13452705 2W</x:v>
      </x:c>
      <x:c r="V762" s="24" t="str">
        <x:f t="shared" si="184"/>
        <x:v>2W</x:v>
      </x:c>
      <x:c r="W762" s="24">
        <x:f t="shared" si="185"/>
        <x:v>13452705</x:v>
      </x:c>
      <x:c r="X762" s="24">
        <x:f t="shared" si="189"/>
        <x:v>0</x:v>
      </x:c>
      <x:c r="AC762" s="24" t="str">
        <x:f t="shared" si="179"/>
        <x:v>Tan</x:v>
      </x:c>
      <x:c r="AD762" s="24" t="str">
        <x:f t="shared" si="186"/>
        <x:v>T</x:v>
      </x:c>
      <x:c r="AE762" s="24" t="str">
        <x:f t="shared" si="180"/>
        <x:v>Jianhua</x:v>
      </x:c>
      <x:c r="AF762" s="24" cm="1">
        <x:f t="array" ref="AF762">SUM(--(" "=MID(AE762,_xlfn.SEQUENCE(1,LEN(AE762)),1)))+2</x:f>
        <x:v>2</x:v>
      </x:c>
      <x:c r="AG762" s="24" cm="1">
        <x:f t="array" ref="AG762">SUM(--($AG$9=MID(AC762,_xlfn.SEQUENCE(1,LEN(AC762)),1)))</x:f>
        <x:v>1</x:v>
      </x:c>
      <x:c r="AL762" s="24" t="b">
        <x:f t="shared" si="181"/>
        <x:v>0</x:v>
      </x:c>
      <x:c r="AM762" s="24" t="b">
        <x:f>_xlfn.XLOOKUP(G762,'Birthday Case Assumptions'!$I$6:$I$371,'Birthday Case Assumptions'!$J$6:$J$371)="Yes"</x:f>
        <x:v>0</x:v>
      </x:c>
      <x:c r="AN762" s="24" t="b">
        <x:f t="shared" si="187"/>
        <x:v>0</x:v>
      </x:c>
      <x:c r="AO762" s="24">
        <x:f t="shared" si="188"/>
        <x:v>0</x:v>
      </x:c>
    </x:row>
    <x:row r="763" spans="2:41" x14ac:dyDescent="0.35">
      <x:c r="B763" s="21">
        <x:v>37172</x:v>
      </x:c>
      <x:c r="C763" s="31">
        <x:f t="shared" si="175"/>
        <x:v>8</x:v>
      </x:c>
      <x:c r="D763" s="31">
        <x:f t="shared" si="176"/>
        <x:v>10</x:v>
      </x:c>
      <x:c r="E763" s="31">
        <x:f t="shared" si="177"/>
        <x:v>2001</x:v>
      </x:c>
      <x:c r="F763" s="31">
        <x:f t="shared" si="178"/>
        <x:v>2</x:v>
      </x:c>
      <x:c r="G763" s="21">
        <x:f t="shared" si="182"/>
        <x:v>45573</x:v>
      </x:c>
      <x:c r="H763" s="32">
        <x:f t="shared" si="183"/>
        <x:v>8120</x:v>
      </x:c>
      <x:c r="L763" s="25"/>
      <x:c r="S763" s="24" t="str">
        <x:v>Christina Garcia #13452706 2R</x:v>
      </x:c>
      <x:c r="T763" s="24" t="str" cm="1">
        <x:f t="array" ref="T763:U763">_xlfn.TEXTSPLIT(S763," #")</x:f>
        <x:v>Christina Garcia</x:v>
      </x:c>
      <x:c r="U763" s="24" t="str">
        <x:v>13452706 2R</x:v>
      </x:c>
      <x:c r="V763" s="24" t="str">
        <x:f t="shared" si="184"/>
        <x:v>2R</x:v>
      </x:c>
      <x:c r="W763" s="24">
        <x:f t="shared" si="185"/>
        <x:v>13452706</x:v>
      </x:c>
      <x:c r="X763" s="24">
        <x:f t="shared" si="189"/>
        <x:v>1</x:v>
      </x:c>
      <x:c r="AC763" s="24" t="str">
        <x:f t="shared" si="179"/>
        <x:v>Christina</x:v>
      </x:c>
      <x:c r="AD763" s="24" t="str">
        <x:f t="shared" si="186"/>
        <x:v>C</x:v>
      </x:c>
      <x:c r="AE763" s="24" t="str">
        <x:f t="shared" si="180"/>
        <x:v>Garcia</x:v>
      </x:c>
      <x:c r="AF763" s="24" cm="1">
        <x:f t="array" ref="AF763">SUM(--(" "=MID(AE763,_xlfn.SEQUENCE(1,LEN(AE763)),1)))+2</x:f>
        <x:v>2</x:v>
      </x:c>
      <x:c r="AG763" s="24" cm="1">
        <x:f t="array" ref="AG763">SUM(--($AG$9=MID(AC763,_xlfn.SEQUENCE(1,LEN(AC763)),1)))</x:f>
        <x:v>1</x:v>
      </x:c>
      <x:c r="AL763" s="24" t="b">
        <x:f t="shared" si="181"/>
        <x:v>0</x:v>
      </x:c>
      <x:c r="AM763" s="24" t="b">
        <x:f>_xlfn.XLOOKUP(G763,'Birthday Case Assumptions'!$I$6:$I$371,'Birthday Case Assumptions'!$J$6:$J$371)="Yes"</x:f>
        <x:v>1</x:v>
      </x:c>
      <x:c r="AN763" s="24" t="b">
        <x:f t="shared" si="187"/>
        <x:v>0</x:v>
      </x:c>
      <x:c r="AO763" s="24">
        <x:f t="shared" si="188"/>
        <x:v>0</x:v>
      </x:c>
    </x:row>
    <x:row r="764" spans="2:41" x14ac:dyDescent="0.35">
      <x:c r="B764" s="21">
        <x:v>38102</x:v>
      </x:c>
      <x:c r="C764" s="31">
        <x:f t="shared" si="175"/>
        <x:v>25</x:v>
      </x:c>
      <x:c r="D764" s="31">
        <x:f t="shared" si="176"/>
        <x:v>4</x:v>
      </x:c>
      <x:c r="E764" s="31">
        <x:f t="shared" si="177"/>
        <x:v>2004</x:v>
      </x:c>
      <x:c r="F764" s="31">
        <x:f t="shared" si="178"/>
        <x:v>1</x:v>
      </x:c>
      <x:c r="G764" s="21">
        <x:f t="shared" si="182"/>
        <x:v>45407</x:v>
      </x:c>
      <x:c r="H764" s="32">
        <x:f t="shared" si="183"/>
        <x:v>7190</x:v>
      </x:c>
      <x:c r="L764" s="25"/>
      <x:c r="S764" s="24" t="str">
        <x:v>Qian Xiaojun #13452708 1M</x:v>
      </x:c>
      <x:c r="T764" s="24" t="str" cm="1">
        <x:f t="array" ref="T764:U764">_xlfn.TEXTSPLIT(S764," #")</x:f>
        <x:v>Qian Xiaojun</x:v>
      </x:c>
      <x:c r="U764" s="24" t="str">
        <x:v>13452708 1M</x:v>
      </x:c>
      <x:c r="V764" s="24" t="str">
        <x:f t="shared" si="184"/>
        <x:v>1M</x:v>
      </x:c>
      <x:c r="W764" s="24">
        <x:f t="shared" si="185"/>
        <x:v>13452708</x:v>
      </x:c>
      <x:c r="X764" s="24">
        <x:f t="shared" si="189"/>
        <x:v>0</x:v>
      </x:c>
      <x:c r="AC764" s="24" t="str">
        <x:f t="shared" si="179"/>
        <x:v>Qian</x:v>
      </x:c>
      <x:c r="AD764" s="24" t="str">
        <x:f t="shared" si="186"/>
        <x:v>Q</x:v>
      </x:c>
      <x:c r="AE764" s="24" t="str">
        <x:f t="shared" si="180"/>
        <x:v>Xiaojun</x:v>
      </x:c>
      <x:c r="AF764" s="24" cm="1">
        <x:f t="array" ref="AF764">SUM(--(" "=MID(AE764,_xlfn.SEQUENCE(1,LEN(AE764)),1)))+2</x:f>
        <x:v>2</x:v>
      </x:c>
      <x:c r="AG764" s="24" cm="1">
        <x:f t="array" ref="AG764">SUM(--($AG$9=MID(AC764,_xlfn.SEQUENCE(1,LEN(AC764)),1)))</x:f>
        <x:v>1</x:v>
      </x:c>
      <x:c r="AL764" s="24" t="b">
        <x:f t="shared" si="181"/>
        <x:v>0</x:v>
      </x:c>
      <x:c r="AM764" s="24" t="b">
        <x:f>_xlfn.XLOOKUP(G764,'Birthday Case Assumptions'!$I$6:$I$371,'Birthday Case Assumptions'!$J$6:$J$371)="Yes"</x:f>
        <x:v>1</x:v>
      </x:c>
      <x:c r="AN764" s="24" t="b">
        <x:f t="shared" si="187"/>
        <x:v>1</x:v>
      </x:c>
      <x:c r="AO764" s="24">
        <x:f t="shared" si="188"/>
        <x:v>0</x:v>
      </x:c>
    </x:row>
    <x:row r="765" spans="2:41" x14ac:dyDescent="0.35">
      <x:c r="B765" s="21">
        <x:v>37287</x:v>
      </x:c>
      <x:c r="C765" s="31">
        <x:f t="shared" si="175"/>
        <x:v>31</x:v>
      </x:c>
      <x:c r="D765" s="31">
        <x:f t="shared" si="176"/>
        <x:v>1</x:v>
      </x:c>
      <x:c r="E765" s="31">
        <x:f t="shared" si="177"/>
        <x:v>2002</x:v>
      </x:c>
      <x:c r="F765" s="31">
        <x:f t="shared" si="178"/>
        <x:v>5</x:v>
      </x:c>
      <x:c r="G765" s="21">
        <x:f t="shared" si="182"/>
        <x:v>45322</x:v>
      </x:c>
      <x:c r="H765" s="32">
        <x:f t="shared" si="183"/>
        <x:v>8005</x:v>
      </x:c>
      <x:c r="L765" s="25"/>
      <x:c r="S765" s="24" t="str">
        <x:v>Guan Zhihua #13452709 4W</x:v>
      </x:c>
      <x:c r="T765" s="24" t="str" cm="1">
        <x:f t="array" ref="T765:U765">_xlfn.TEXTSPLIT(S765," #")</x:f>
        <x:v>Guan Zhihua</x:v>
      </x:c>
      <x:c r="U765" s="24" t="str">
        <x:v>13452709 4W</x:v>
      </x:c>
      <x:c r="V765" s="24" t="str">
        <x:f t="shared" si="184"/>
        <x:v>4W</x:v>
      </x:c>
      <x:c r="W765" s="24">
        <x:f t="shared" si="185"/>
        <x:v>13452709</x:v>
      </x:c>
      <x:c r="X765" s="24">
        <x:f t="shared" si="189"/>
        <x:v>1</x:v>
      </x:c>
      <x:c r="AC765" s="24" t="str">
        <x:f t="shared" si="179"/>
        <x:v>Guan</x:v>
      </x:c>
      <x:c r="AD765" s="24" t="str">
        <x:f t="shared" si="186"/>
        <x:v>G</x:v>
      </x:c>
      <x:c r="AE765" s="24" t="str">
        <x:f t="shared" si="180"/>
        <x:v>Zhihua</x:v>
      </x:c>
      <x:c r="AF765" s="24" cm="1">
        <x:f t="array" ref="AF765">SUM(--(" "=MID(AE765,_xlfn.SEQUENCE(1,LEN(AE765)),1)))+2</x:f>
        <x:v>2</x:v>
      </x:c>
      <x:c r="AG765" s="24" cm="1">
        <x:f t="array" ref="AG765">SUM(--($AG$9=MID(AC765,_xlfn.SEQUENCE(1,LEN(AC765)),1)))</x:f>
        <x:v>1</x:v>
      </x:c>
      <x:c r="AL765" s="24" t="b">
        <x:f t="shared" si="181"/>
        <x:v>0</x:v>
      </x:c>
      <x:c r="AM765" s="24" t="b">
        <x:f>_xlfn.XLOOKUP(G765,'Birthday Case Assumptions'!$I$6:$I$371,'Birthday Case Assumptions'!$J$6:$J$371)="Yes"</x:f>
        <x:v>1</x:v>
      </x:c>
      <x:c r="AN765" s="24" t="b">
        <x:f t="shared" si="187"/>
        <x:v>0</x:v>
      </x:c>
      <x:c r="AO765" s="24">
        <x:f t="shared" si="188"/>
        <x:v>0</x:v>
      </x:c>
    </x:row>
    <x:row r="766" spans="2:41" x14ac:dyDescent="0.35">
      <x:c r="B766" s="21">
        <x:v>38241</x:v>
      </x:c>
      <x:c r="C766" s="31">
        <x:f t="shared" si="175"/>
        <x:v>11</x:v>
      </x:c>
      <x:c r="D766" s="31">
        <x:f t="shared" si="176"/>
        <x:v>9</x:v>
      </x:c>
      <x:c r="E766" s="31">
        <x:f t="shared" si="177"/>
        <x:v>2004</x:v>
      </x:c>
      <x:c r="F766" s="31">
        <x:f t="shared" si="178"/>
        <x:v>7</x:v>
      </x:c>
      <x:c r="G766" s="21">
        <x:f t="shared" si="182"/>
        <x:v>45546</x:v>
      </x:c>
      <x:c r="H766" s="32">
        <x:f t="shared" si="183"/>
        <x:v>7051</x:v>
      </x:c>
      <x:c r="L766" s="25"/>
      <x:c r="S766" s="24" t="str">
        <x:v>Lin Han #13452711 2W</x:v>
      </x:c>
      <x:c r="T766" s="24" t="str" cm="1">
        <x:f t="array" ref="T766:U766">_xlfn.TEXTSPLIT(S766," #")</x:f>
        <x:v>Lin Han</x:v>
      </x:c>
      <x:c r="U766" s="24" t="str">
        <x:v>13452711 2W</x:v>
      </x:c>
      <x:c r="V766" s="24" t="str">
        <x:f t="shared" si="184"/>
        <x:v>2W</x:v>
      </x:c>
      <x:c r="W766" s="24">
        <x:f t="shared" si="185"/>
        <x:v>13452711</x:v>
      </x:c>
      <x:c r="X766" s="24">
        <x:f t="shared" si="189"/>
        <x:v>0</x:v>
      </x:c>
      <x:c r="AC766" s="24" t="str">
        <x:f t="shared" si="179"/>
        <x:v>Lin</x:v>
      </x:c>
      <x:c r="AD766" s="24" t="str">
        <x:f t="shared" si="186"/>
        <x:v>L</x:v>
      </x:c>
      <x:c r="AE766" s="24" t="str">
        <x:f t="shared" si="180"/>
        <x:v>Han</x:v>
      </x:c>
      <x:c r="AF766" s="24" cm="1">
        <x:f t="array" ref="AF766">SUM(--(" "=MID(AE766,_xlfn.SEQUENCE(1,LEN(AE766)),1)))+2</x:f>
        <x:v>2</x:v>
      </x:c>
      <x:c r="AG766" s="24" cm="1">
        <x:f t="array" ref="AG766">SUM(--($AG$9=MID(AC766,_xlfn.SEQUENCE(1,LEN(AC766)),1)))</x:f>
        <x:v>0</x:v>
      </x:c>
      <x:c r="AL766" s="24" t="b">
        <x:f t="shared" si="181"/>
        <x:v>0</x:v>
      </x:c>
      <x:c r="AM766" s="24" t="b">
        <x:f>_xlfn.XLOOKUP(G766,'Birthday Case Assumptions'!$I$6:$I$371,'Birthday Case Assumptions'!$J$6:$J$371)="Yes"</x:f>
        <x:v>1</x:v>
      </x:c>
      <x:c r="AN766" s="24" t="b">
        <x:f t="shared" si="187"/>
        <x:v>0</x:v>
      </x:c>
      <x:c r="AO766" s="24">
        <x:f t="shared" si="188"/>
        <x:v>0</x:v>
      </x:c>
    </x:row>
    <x:row r="767" spans="2:41" x14ac:dyDescent="0.35">
      <x:c r="B767" s="21">
        <x:v>37805</x:v>
      </x:c>
      <x:c r="C767" s="31">
        <x:f t="shared" si="175"/>
        <x:v>3</x:v>
      </x:c>
      <x:c r="D767" s="31">
        <x:f t="shared" si="176"/>
        <x:v>7</x:v>
      </x:c>
      <x:c r="E767" s="31">
        <x:f t="shared" si="177"/>
        <x:v>2003</x:v>
      </x:c>
      <x:c r="F767" s="31">
        <x:f t="shared" si="178"/>
        <x:v>5</x:v>
      </x:c>
      <x:c r="G767" s="21">
        <x:f t="shared" si="182"/>
        <x:v>45476</x:v>
      </x:c>
      <x:c r="H767" s="32">
        <x:f t="shared" si="183"/>
        <x:v>7487</x:v>
      </x:c>
      <x:c r="L767" s="25"/>
      <x:c r="S767" s="24" t="str">
        <x:v>Aly Hussein #13452714 3W</x:v>
      </x:c>
      <x:c r="T767" s="24" t="str" cm="1">
        <x:f t="array" ref="T767:U767">_xlfn.TEXTSPLIT(S767," #")</x:f>
        <x:v>Aly Hussein</x:v>
      </x:c>
      <x:c r="U767" s="24" t="str">
        <x:v>13452714 3W</x:v>
      </x:c>
      <x:c r="V767" s="24" t="str">
        <x:f t="shared" si="184"/>
        <x:v>3W</x:v>
      </x:c>
      <x:c r="W767" s="24">
        <x:f t="shared" si="185"/>
        <x:v>13452714</x:v>
      </x:c>
      <x:c r="X767" s="24">
        <x:f t="shared" si="189"/>
        <x:v>0</x:v>
      </x:c>
      <x:c r="AC767" s="24" t="str">
        <x:f t="shared" si="179"/>
        <x:v>Aly</x:v>
      </x:c>
      <x:c r="AD767" s="24" t="str">
        <x:f t="shared" si="186"/>
        <x:v>A</x:v>
      </x:c>
      <x:c r="AE767" s="24" t="str">
        <x:f t="shared" si="180"/>
        <x:v>Hussein</x:v>
      </x:c>
      <x:c r="AF767" s="24" cm="1">
        <x:f t="array" ref="AF767">SUM(--(" "=MID(AE767,_xlfn.SEQUENCE(1,LEN(AE767)),1)))+2</x:f>
        <x:v>2</x:v>
      </x:c>
      <x:c r="AG767" s="24" cm="1">
        <x:f t="array" ref="AG767">SUM(--($AG$9=MID(AC767,_xlfn.SEQUENCE(1,LEN(AC767)),1)))</x:f>
        <x:v>1</x:v>
      </x:c>
      <x:c r="AL767" s="24" t="b">
        <x:f t="shared" si="181"/>
        <x:v>0</x:v>
      </x:c>
      <x:c r="AM767" s="24" t="b">
        <x:f>_xlfn.XLOOKUP(G767,'Birthday Case Assumptions'!$I$6:$I$371,'Birthday Case Assumptions'!$J$6:$J$371)="Yes"</x:f>
        <x:v>0</x:v>
      </x:c>
      <x:c r="AN767" s="24" t="b">
        <x:f t="shared" si="187"/>
        <x:v>0</x:v>
      </x:c>
      <x:c r="AO767" s="24">
        <x:f t="shared" si="188"/>
        <x:v>0</x:v>
      </x:c>
    </x:row>
    <x:row r="768" spans="2:41" x14ac:dyDescent="0.35">
      <x:c r="B768" s="21">
        <x:v>37513</x:v>
      </x:c>
      <x:c r="C768" s="31">
        <x:f t="shared" si="175"/>
        <x:v>14</x:v>
      </x:c>
      <x:c r="D768" s="31">
        <x:f t="shared" si="176"/>
        <x:v>9</x:v>
      </x:c>
      <x:c r="E768" s="31">
        <x:f t="shared" si="177"/>
        <x:v>2002</x:v>
      </x:c>
      <x:c r="F768" s="31">
        <x:f t="shared" si="178"/>
        <x:v>7</x:v>
      </x:c>
      <x:c r="G768" s="21">
        <x:f t="shared" si="182"/>
        <x:v>45549</x:v>
      </x:c>
      <x:c r="H768" s="32">
        <x:f t="shared" si="183"/>
        <x:v>7779</x:v>
      </x:c>
      <x:c r="L768" s="25"/>
      <x:c r="S768" s="24" t="str">
        <x:v>Frank Ross #13452716 2T</x:v>
      </x:c>
      <x:c r="T768" s="24" t="str" cm="1">
        <x:f t="array" ref="T768:U768">_xlfn.TEXTSPLIT(S768," #")</x:f>
        <x:v>Frank Ross</x:v>
      </x:c>
      <x:c r="U768" s="24" t="str">
        <x:v>13452716 2T</x:v>
      </x:c>
      <x:c r="V768" s="24" t="str">
        <x:f t="shared" si="184"/>
        <x:v>2T</x:v>
      </x:c>
      <x:c r="W768" s="24">
        <x:f t="shared" si="185"/>
        <x:v>13452716</x:v>
      </x:c>
      <x:c r="X768" s="24">
        <x:f t="shared" si="189"/>
        <x:v>0</x:v>
      </x:c>
      <x:c r="AC768" s="24" t="str">
        <x:f t="shared" si="179"/>
        <x:v>Frank</x:v>
      </x:c>
      <x:c r="AD768" s="24" t="str">
        <x:f t="shared" si="186"/>
        <x:v>F</x:v>
      </x:c>
      <x:c r="AE768" s="24" t="str">
        <x:f t="shared" si="180"/>
        <x:v>Ross</x:v>
      </x:c>
      <x:c r="AF768" s="24" cm="1">
        <x:f t="array" ref="AF768">SUM(--(" "=MID(AE768,_xlfn.SEQUENCE(1,LEN(AE768)),1)))+2</x:f>
        <x:v>2</x:v>
      </x:c>
      <x:c r="AG768" s="24" cm="1">
        <x:f t="array" ref="AG768">SUM(--($AG$9=MID(AC768,_xlfn.SEQUENCE(1,LEN(AC768)),1)))</x:f>
        <x:v>1</x:v>
      </x:c>
      <x:c r="AL768" s="24" t="b">
        <x:f t="shared" si="181"/>
        <x:v>0</x:v>
      </x:c>
      <x:c r="AM768" s="24" t="b">
        <x:f>_xlfn.XLOOKUP(G768,'Birthday Case Assumptions'!$I$6:$I$371,'Birthday Case Assumptions'!$J$6:$J$371)="Yes"</x:f>
        <x:v>0</x:v>
      </x:c>
      <x:c r="AN768" s="24" t="b">
        <x:f t="shared" si="187"/>
        <x:v>0</x:v>
      </x:c>
      <x:c r="AO768" s="24">
        <x:f t="shared" si="188"/>
        <x:v>0</x:v>
      </x:c>
    </x:row>
    <x:row r="769" spans="2:41" x14ac:dyDescent="0.35">
      <x:c r="B769" s="21">
        <x:v>37282</x:v>
      </x:c>
      <x:c r="C769" s="31">
        <x:f t="shared" si="175"/>
        <x:v>26</x:v>
      </x:c>
      <x:c r="D769" s="31">
        <x:f t="shared" si="176"/>
        <x:v>1</x:v>
      </x:c>
      <x:c r="E769" s="31">
        <x:f t="shared" si="177"/>
        <x:v>2002</x:v>
      </x:c>
      <x:c r="F769" s="31">
        <x:f t="shared" si="178"/>
        <x:v>7</x:v>
      </x:c>
      <x:c r="G769" s="21">
        <x:f t="shared" si="182"/>
        <x:v>45317</x:v>
      </x:c>
      <x:c r="H769" s="32">
        <x:f t="shared" si="183"/>
        <x:v>8010</x:v>
      </x:c>
      <x:c r="L769" s="25"/>
      <x:c r="S769" s="24" t="str">
        <x:v>Du Yu #13452717 1W</x:v>
      </x:c>
      <x:c r="T769" s="24" t="str" cm="1">
        <x:f t="array" ref="T769:U769">_xlfn.TEXTSPLIT(S769," #")</x:f>
        <x:v>Du Yu</x:v>
      </x:c>
      <x:c r="U769" s="24" t="str">
        <x:v>13452717 1W</x:v>
      </x:c>
      <x:c r="V769" s="24" t="str">
        <x:f t="shared" si="184"/>
        <x:v>1W</x:v>
      </x:c>
      <x:c r="W769" s="24">
        <x:f t="shared" si="185"/>
        <x:v>13452717</x:v>
      </x:c>
      <x:c r="X769" s="24">
        <x:f t="shared" si="189"/>
        <x:v>1</x:v>
      </x:c>
      <x:c r="AC769" s="24" t="str">
        <x:f t="shared" si="179"/>
        <x:v>Du</x:v>
      </x:c>
      <x:c r="AD769" s="24" t="str">
        <x:f t="shared" si="186"/>
        <x:v>D</x:v>
      </x:c>
      <x:c r="AE769" s="24" t="str">
        <x:f t="shared" si="180"/>
        <x:v>Yu</x:v>
      </x:c>
      <x:c r="AF769" s="24" cm="1">
        <x:f t="array" ref="AF769">SUM(--(" "=MID(AE769,_xlfn.SEQUENCE(1,LEN(AE769)),1)))+2</x:f>
        <x:v>2</x:v>
      </x:c>
      <x:c r="AG769" s="24" cm="1">
        <x:f t="array" ref="AG769">SUM(--($AG$9=MID(AC769,_xlfn.SEQUENCE(1,LEN(AC769)),1)))</x:f>
        <x:v>0</x:v>
      </x:c>
      <x:c r="AL769" s="24" t="b">
        <x:f t="shared" si="181"/>
        <x:v>0</x:v>
      </x:c>
      <x:c r="AM769" s="24" t="b">
        <x:f>_xlfn.XLOOKUP(G769,'Birthday Case Assumptions'!$I$6:$I$371,'Birthday Case Assumptions'!$J$6:$J$371)="Yes"</x:f>
        <x:v>1</x:v>
      </x:c>
      <x:c r="AN769" s="24" t="b">
        <x:f t="shared" si="187"/>
        <x:v>0</x:v>
      </x:c>
      <x:c r="AO769" s="24">
        <x:f t="shared" si="188"/>
        <x:v>0</x:v>
      </x:c>
    </x:row>
    <x:row r="770" spans="2:41" x14ac:dyDescent="0.35">
      <x:c r="B770" s="21">
        <x:v>37529</x:v>
      </x:c>
      <x:c r="C770" s="31">
        <x:f t="shared" si="175"/>
        <x:v>30</x:v>
      </x:c>
      <x:c r="D770" s="31">
        <x:f t="shared" si="176"/>
        <x:v>9</x:v>
      </x:c>
      <x:c r="E770" s="31">
        <x:f t="shared" si="177"/>
        <x:v>2002</x:v>
      </x:c>
      <x:c r="F770" s="31">
        <x:f t="shared" si="178"/>
        <x:v>2</x:v>
      </x:c>
      <x:c r="G770" s="21">
        <x:f t="shared" si="182"/>
        <x:v>45565</x:v>
      </x:c>
      <x:c r="H770" s="32">
        <x:f t="shared" si="183"/>
        <x:v>7763</x:v>
      </x:c>
      <x:c r="L770" s="25"/>
      <x:c r="S770" s="24" t="str">
        <x:v>Fayez Ali #13452720 4W</x:v>
      </x:c>
      <x:c r="T770" s="24" t="str" cm="1">
        <x:f t="array" ref="T770:U770">_xlfn.TEXTSPLIT(S770," #")</x:f>
        <x:v>Fayez Ali</x:v>
      </x:c>
      <x:c r="U770" s="24" t="str">
        <x:v>13452720 4W</x:v>
      </x:c>
      <x:c r="V770" s="24" t="str">
        <x:f t="shared" si="184"/>
        <x:v>4W</x:v>
      </x:c>
      <x:c r="W770" s="24">
        <x:f t="shared" si="185"/>
        <x:v>13452720</x:v>
      </x:c>
      <x:c r="X770" s="24">
        <x:f t="shared" si="189"/>
        <x:v>0</x:v>
      </x:c>
      <x:c r="AC770" s="24" t="str">
        <x:f t="shared" si="179"/>
        <x:v>Fayez</x:v>
      </x:c>
      <x:c r="AD770" s="24" t="str">
        <x:f t="shared" si="186"/>
        <x:v>F</x:v>
      </x:c>
      <x:c r="AE770" s="24" t="str">
        <x:f t="shared" si="180"/>
        <x:v>Ali</x:v>
      </x:c>
      <x:c r="AF770" s="24" cm="1">
        <x:f t="array" ref="AF770">SUM(--(" "=MID(AE770,_xlfn.SEQUENCE(1,LEN(AE770)),1)))+2</x:f>
        <x:v>2</x:v>
      </x:c>
      <x:c r="AG770" s="24" cm="1">
        <x:f t="array" ref="AG770">SUM(--($AG$9=MID(AC770,_xlfn.SEQUENCE(1,LEN(AC770)),1)))</x:f>
        <x:v>1</x:v>
      </x:c>
      <x:c r="AL770" s="24" t="b">
        <x:f t="shared" si="181"/>
        <x:v>1</x:v>
      </x:c>
      <x:c r="AM770" s="24" t="b">
        <x:f>_xlfn.XLOOKUP(G770,'Birthday Case Assumptions'!$I$6:$I$371,'Birthday Case Assumptions'!$J$6:$J$371)="Yes"</x:f>
        <x:v>1</x:v>
      </x:c>
      <x:c r="AN770" s="24" t="b">
        <x:f t="shared" si="187"/>
        <x:v>0</x:v>
      </x:c>
      <x:c r="AO770" s="24">
        <x:f t="shared" si="188"/>
        <x:v>0</x:v>
      </x:c>
    </x:row>
    <x:row r="771" spans="2:41" x14ac:dyDescent="0.35">
      <x:c r="B771" s="21">
        <x:v>37241</x:v>
      </x:c>
      <x:c r="C771" s="31">
        <x:f t="shared" si="175"/>
        <x:v>16</x:v>
      </x:c>
      <x:c r="D771" s="31">
        <x:f t="shared" si="176"/>
        <x:v>12</x:v>
      </x:c>
      <x:c r="E771" s="31">
        <x:f t="shared" si="177"/>
        <x:v>2001</x:v>
      </x:c>
      <x:c r="F771" s="31">
        <x:f t="shared" si="178"/>
        <x:v>1</x:v>
      </x:c>
      <x:c r="G771" s="21">
        <x:f t="shared" si="182"/>
        <x:v>45642</x:v>
      </x:c>
      <x:c r="H771" s="32">
        <x:f t="shared" si="183"/>
        <x:v>8051</x:v>
      </x:c>
      <x:c r="L771" s="25"/>
      <x:c r="S771" s="24" t="str">
        <x:v>Kamran Khalid #13452721 1W</x:v>
      </x:c>
      <x:c r="T771" s="24" t="str" cm="1">
        <x:f t="array" ref="T771:U771">_xlfn.TEXTSPLIT(S771," #")</x:f>
        <x:v>Kamran Khalid</x:v>
      </x:c>
      <x:c r="U771" s="24" t="str">
        <x:v>13452721 1W</x:v>
      </x:c>
      <x:c r="V771" s="24" t="str">
        <x:f t="shared" si="184"/>
        <x:v>1W</x:v>
      </x:c>
      <x:c r="W771" s="24">
        <x:f t="shared" si="185"/>
        <x:v>13452721</x:v>
      </x:c>
      <x:c r="X771" s="24">
        <x:f t="shared" si="189"/>
        <x:v>1</x:v>
      </x:c>
      <x:c r="AC771" s="24" t="str">
        <x:f t="shared" si="179"/>
        <x:v>Kamran</x:v>
      </x:c>
      <x:c r="AD771" s="24" t="str">
        <x:f t="shared" si="186"/>
        <x:v>K</x:v>
      </x:c>
      <x:c r="AE771" s="24" t="str">
        <x:f t="shared" si="180"/>
        <x:v>Khalid</x:v>
      </x:c>
      <x:c r="AF771" s="24" cm="1">
        <x:f t="array" ref="AF771">SUM(--(" "=MID(AE771,_xlfn.SEQUENCE(1,LEN(AE771)),1)))+2</x:f>
        <x:v>2</x:v>
      </x:c>
      <x:c r="AG771" s="24" cm="1">
        <x:f t="array" ref="AG771">SUM(--($AG$9=MID(AC771,_xlfn.SEQUENCE(1,LEN(AC771)),1)))</x:f>
        <x:v>2</x:v>
      </x:c>
      <x:c r="AL771" s="24" t="b">
        <x:f t="shared" si="181"/>
        <x:v>1</x:v>
      </x:c>
      <x:c r="AM771" s="24" t="b">
        <x:f>_xlfn.XLOOKUP(G771,'Birthday Case Assumptions'!$I$6:$I$371,'Birthday Case Assumptions'!$J$6:$J$371)="Yes"</x:f>
        <x:v>0</x:v>
      </x:c>
      <x:c r="AN771" s="24" t="b">
        <x:f t="shared" si="187"/>
        <x:v>0</x:v>
      </x:c>
      <x:c r="AO771" s="24">
        <x:f t="shared" si="188"/>
        <x:v>0</x:v>
      </x:c>
    </x:row>
    <x:row r="772" spans="2:41" x14ac:dyDescent="0.35">
      <x:c r="B772" s="21">
        <x:v>37409</x:v>
      </x:c>
      <x:c r="C772" s="31">
        <x:f t="shared" si="175"/>
        <x:v>2</x:v>
      </x:c>
      <x:c r="D772" s="31">
        <x:f t="shared" si="176"/>
        <x:v>6</x:v>
      </x:c>
      <x:c r="E772" s="31">
        <x:f t="shared" si="177"/>
        <x:v>2002</x:v>
      </x:c>
      <x:c r="F772" s="31">
        <x:f t="shared" si="178"/>
        <x:v>1</x:v>
      </x:c>
      <x:c r="G772" s="21">
        <x:f t="shared" si="182"/>
        <x:v>45445</x:v>
      </x:c>
      <x:c r="H772" s="32">
        <x:f t="shared" si="183"/>
        <x:v>7883</x:v>
      </x:c>
      <x:c r="L772" s="25"/>
      <x:c r="S772" s="24" t="str">
        <x:v>Jiang Guoqiang #13452722 3M</x:v>
      </x:c>
      <x:c r="T772" s="24" t="str" cm="1">
        <x:f t="array" ref="T772:U772">_xlfn.TEXTSPLIT(S772," #")</x:f>
        <x:v>Jiang Guoqiang</x:v>
      </x:c>
      <x:c r="U772" s="24" t="str">
        <x:v>13452722 3M</x:v>
      </x:c>
      <x:c r="V772" s="24" t="str">
        <x:f t="shared" si="184"/>
        <x:v>3M</x:v>
      </x:c>
      <x:c r="W772" s="24">
        <x:f t="shared" si="185"/>
        <x:v>13452722</x:v>
      </x:c>
      <x:c r="X772" s="24">
        <x:f t="shared" si="189"/>
        <x:v>2</x:v>
      </x:c>
      <x:c r="AC772" s="24" t="str">
        <x:f t="shared" si="179"/>
        <x:v>Jiang</x:v>
      </x:c>
      <x:c r="AD772" s="24" t="str">
        <x:f t="shared" si="186"/>
        <x:v>J</x:v>
      </x:c>
      <x:c r="AE772" s="24" t="str">
        <x:f t="shared" si="180"/>
        <x:v>Guoqiang</x:v>
      </x:c>
      <x:c r="AF772" s="24" cm="1">
        <x:f t="array" ref="AF772">SUM(--(" "=MID(AE772,_xlfn.SEQUENCE(1,LEN(AE772)),1)))+2</x:f>
        <x:v>2</x:v>
      </x:c>
      <x:c r="AG772" s="24" cm="1">
        <x:f t="array" ref="AG772">SUM(--($AG$9=MID(AC772,_xlfn.SEQUENCE(1,LEN(AC772)),1)))</x:f>
        <x:v>1</x:v>
      </x:c>
      <x:c r="AL772" s="24" t="b">
        <x:f t="shared" si="181"/>
        <x:v>0</x:v>
      </x:c>
      <x:c r="AM772" s="24" t="b">
        <x:f>_xlfn.XLOOKUP(G772,'Birthday Case Assumptions'!$I$6:$I$371,'Birthday Case Assumptions'!$J$6:$J$371)="Yes"</x:f>
        <x:v>0</x:v>
      </x:c>
      <x:c r="AN772" s="24" t="b">
        <x:f t="shared" si="187"/>
        <x:v>0</x:v>
      </x:c>
      <x:c r="AO772" s="24">
        <x:f t="shared" si="188"/>
        <x:v>0</x:v>
      </x:c>
    </x:row>
    <x:row r="773" spans="2:41" x14ac:dyDescent="0.35">
      <x:c r="B773" s="21">
        <x:v>37723</x:v>
      </x:c>
      <x:c r="C773" s="31">
        <x:f t="shared" si="175"/>
        <x:v>12</x:v>
      </x:c>
      <x:c r="D773" s="31">
        <x:f t="shared" si="176"/>
        <x:v>4</x:v>
      </x:c>
      <x:c r="E773" s="31">
        <x:f t="shared" si="177"/>
        <x:v>2003</x:v>
      </x:c>
      <x:c r="F773" s="31">
        <x:f t="shared" si="178"/>
        <x:v>7</x:v>
      </x:c>
      <x:c r="G773" s="21">
        <x:f t="shared" si="182"/>
        <x:v>45394</x:v>
      </x:c>
      <x:c r="H773" s="32">
        <x:f t="shared" si="183"/>
        <x:v>7569</x:v>
      </x:c>
      <x:c r="L773" s="25"/>
      <x:c r="S773" s="24" t="str">
        <x:v>Cao Shan #13452724 3W</x:v>
      </x:c>
      <x:c r="T773" s="24" t="str" cm="1">
        <x:f t="array" ref="T773:U773">_xlfn.TEXTSPLIT(S773," #")</x:f>
        <x:v>Cao Shan</x:v>
      </x:c>
      <x:c r="U773" s="24" t="str">
        <x:v>13452724 3W</x:v>
      </x:c>
      <x:c r="V773" s="24" t="str">
        <x:f t="shared" si="184"/>
        <x:v>3W</x:v>
      </x:c>
      <x:c r="W773" s="24">
        <x:f t="shared" si="185"/>
        <x:v>13452724</x:v>
      </x:c>
      <x:c r="X773" s="24">
        <x:f t="shared" si="189"/>
        <x:v>0</x:v>
      </x:c>
      <x:c r="AC773" s="24" t="str">
        <x:f t="shared" si="179"/>
        <x:v>Cao</x:v>
      </x:c>
      <x:c r="AD773" s="24" t="str">
        <x:f t="shared" si="186"/>
        <x:v>C</x:v>
      </x:c>
      <x:c r="AE773" s="24" t="str">
        <x:f t="shared" si="180"/>
        <x:v>Shan</x:v>
      </x:c>
      <x:c r="AF773" s="24" cm="1">
        <x:f t="array" ref="AF773">SUM(--(" "=MID(AE773,_xlfn.SEQUENCE(1,LEN(AE773)),1)))+2</x:f>
        <x:v>2</x:v>
      </x:c>
      <x:c r="AG773" s="24" cm="1">
        <x:f t="array" ref="AG773">SUM(--($AG$9=MID(AC773,_xlfn.SEQUENCE(1,LEN(AC773)),1)))</x:f>
        <x:v>1</x:v>
      </x:c>
      <x:c r="AL773" s="24" t="b">
        <x:f t="shared" si="181"/>
        <x:v>0</x:v>
      </x:c>
      <x:c r="AM773" s="24" t="b">
        <x:f>_xlfn.XLOOKUP(G773,'Birthday Case Assumptions'!$I$6:$I$371,'Birthday Case Assumptions'!$J$6:$J$371)="Yes"</x:f>
        <x:v>1</x:v>
      </x:c>
      <x:c r="AN773" s="24" t="b">
        <x:f t="shared" si="187"/>
        <x:v>0</x:v>
      </x:c>
      <x:c r="AO773" s="24">
        <x:f t="shared" si="188"/>
        <x:v>0</x:v>
      </x:c>
    </x:row>
    <x:row r="774" spans="2:41" x14ac:dyDescent="0.35">
      <x:c r="B774" s="21">
        <x:v>37874</x:v>
      </x:c>
      <x:c r="C774" s="31">
        <x:f t="shared" si="175"/>
        <x:v>10</x:v>
      </x:c>
      <x:c r="D774" s="31">
        <x:f t="shared" si="176"/>
        <x:v>9</x:v>
      </x:c>
      <x:c r="E774" s="31">
        <x:f t="shared" si="177"/>
        <x:v>2003</x:v>
      </x:c>
      <x:c r="F774" s="31">
        <x:f t="shared" si="178"/>
        <x:v>4</x:v>
      </x:c>
      <x:c r="G774" s="21">
        <x:f t="shared" si="182"/>
        <x:v>45545</x:v>
      </x:c>
      <x:c r="H774" s="32">
        <x:f t="shared" si="183"/>
        <x:v>7418</x:v>
      </x:c>
      <x:c r="L774" s="25"/>
      <x:c r="S774" s="24" t="str">
        <x:v>Samuel Walker #13452727 1W</x:v>
      </x:c>
      <x:c r="T774" s="24" t="str" cm="1">
        <x:f t="array" ref="T774:U774">_xlfn.TEXTSPLIT(S774," #")</x:f>
        <x:v>Samuel Walker</x:v>
      </x:c>
      <x:c r="U774" s="24" t="str">
        <x:v>13452727 1W</x:v>
      </x:c>
      <x:c r="V774" s="24" t="str">
        <x:f t="shared" si="184"/>
        <x:v>1W</x:v>
      </x:c>
      <x:c r="W774" s="24">
        <x:f t="shared" si="185"/>
        <x:v>13452727</x:v>
      </x:c>
      <x:c r="X774" s="24">
        <x:f t="shared" si="189"/>
        <x:v>0</x:v>
      </x:c>
      <x:c r="AC774" s="24" t="str">
        <x:f t="shared" si="179"/>
        <x:v>Samuel</x:v>
      </x:c>
      <x:c r="AD774" s="24" t="str">
        <x:f t="shared" si="186"/>
        <x:v>S</x:v>
      </x:c>
      <x:c r="AE774" s="24" t="str">
        <x:f t="shared" si="180"/>
        <x:v>Walker</x:v>
      </x:c>
      <x:c r="AF774" s="24" cm="1">
        <x:f t="array" ref="AF774">SUM(--(" "=MID(AE774,_xlfn.SEQUENCE(1,LEN(AE774)),1)))+2</x:f>
        <x:v>2</x:v>
      </x:c>
      <x:c r="AG774" s="24" cm="1">
        <x:f t="array" ref="AG774">SUM(--($AG$9=MID(AC774,_xlfn.SEQUENCE(1,LEN(AC774)),1)))</x:f>
        <x:v>1</x:v>
      </x:c>
      <x:c r="AL774" s="24" t="b">
        <x:f t="shared" si="181"/>
        <x:v>0</x:v>
      </x:c>
      <x:c r="AM774" s="24" t="b">
        <x:f>_xlfn.XLOOKUP(G774,'Birthday Case Assumptions'!$I$6:$I$371,'Birthday Case Assumptions'!$J$6:$J$371)="Yes"</x:f>
        <x:v>1</x:v>
      </x:c>
      <x:c r="AN774" s="24" t="b">
        <x:f t="shared" si="187"/>
        <x:v>0</x:v>
      </x:c>
      <x:c r="AO774" s="24">
        <x:f t="shared" si="188"/>
        <x:v>0</x:v>
      </x:c>
    </x:row>
    <x:row r="775" spans="2:41" x14ac:dyDescent="0.35">
      <x:c r="B775" s="21">
        <x:v>37456</x:v>
      </x:c>
      <x:c r="C775" s="31">
        <x:f t="shared" si="175"/>
        <x:v>19</x:v>
      </x:c>
      <x:c r="D775" s="31">
        <x:f t="shared" si="176"/>
        <x:v>7</x:v>
      </x:c>
      <x:c r="E775" s="31">
        <x:f t="shared" si="177"/>
        <x:v>2002</x:v>
      </x:c>
      <x:c r="F775" s="31">
        <x:f t="shared" si="178"/>
        <x:v>6</x:v>
      </x:c>
      <x:c r="G775" s="21">
        <x:f t="shared" si="182"/>
        <x:v>45492</x:v>
      </x:c>
      <x:c r="H775" s="32">
        <x:f t="shared" si="183"/>
        <x:v>7836</x:v>
      </x:c>
      <x:c r="L775" s="25"/>
      <x:c r="S775" s="24" t="str">
        <x:v>Heather Walker #13452729 2T</x:v>
      </x:c>
      <x:c r="T775" s="24" t="str" cm="1">
        <x:f t="array" ref="T775:U775">_xlfn.TEXTSPLIT(S775," #")</x:f>
        <x:v>Heather Walker</x:v>
      </x:c>
      <x:c r="U775" s="24" t="str">
        <x:v>13452729 2T</x:v>
      </x:c>
      <x:c r="V775" s="24" t="str">
        <x:f t="shared" si="184"/>
        <x:v>2T</x:v>
      </x:c>
      <x:c r="W775" s="24">
        <x:f t="shared" si="185"/>
        <x:v>13452729</x:v>
      </x:c>
      <x:c r="X775" s="24">
        <x:f t="shared" si="189"/>
        <x:v>0</x:v>
      </x:c>
      <x:c r="AC775" s="24" t="str">
        <x:f t="shared" si="179"/>
        <x:v>Heather</x:v>
      </x:c>
      <x:c r="AD775" s="24" t="str">
        <x:f t="shared" si="186"/>
        <x:v>H</x:v>
      </x:c>
      <x:c r="AE775" s="24" t="str">
        <x:f t="shared" si="180"/>
        <x:v>Walker</x:v>
      </x:c>
      <x:c r="AF775" s="24" cm="1">
        <x:f t="array" ref="AF775">SUM(--(" "=MID(AE775,_xlfn.SEQUENCE(1,LEN(AE775)),1)))+2</x:f>
        <x:v>2</x:v>
      </x:c>
      <x:c r="AG775" s="24" cm="1">
        <x:f t="array" ref="AG775">SUM(--($AG$9=MID(AC775,_xlfn.SEQUENCE(1,LEN(AC775)),1)))</x:f>
        <x:v>1</x:v>
      </x:c>
      <x:c r="AL775" s="24" t="b">
        <x:f t="shared" si="181"/>
        <x:v>0</x:v>
      </x:c>
      <x:c r="AM775" s="24" t="b">
        <x:f>_xlfn.XLOOKUP(G775,'Birthday Case Assumptions'!$I$6:$I$371,'Birthday Case Assumptions'!$J$6:$J$371)="Yes"</x:f>
        <x:v>0</x:v>
      </x:c>
      <x:c r="AN775" s="24" t="b">
        <x:f t="shared" si="187"/>
        <x:v>0</x:v>
      </x:c>
      <x:c r="AO775" s="24">
        <x:f t="shared" si="188"/>
        <x:v>0</x:v>
      </x:c>
    </x:row>
    <x:row r="776" spans="2:41" x14ac:dyDescent="0.35">
      <x:c r="B776" s="21">
        <x:v>37719</x:v>
      </x:c>
      <x:c r="C776" s="31">
        <x:f t="shared" si="175"/>
        <x:v>8</x:v>
      </x:c>
      <x:c r="D776" s="31">
        <x:f t="shared" si="176"/>
        <x:v>4</x:v>
      </x:c>
      <x:c r="E776" s="31">
        <x:f t="shared" si="177"/>
        <x:v>2003</x:v>
      </x:c>
      <x:c r="F776" s="31">
        <x:f t="shared" si="178"/>
        <x:v>3</x:v>
      </x:c>
      <x:c r="G776" s="21">
        <x:f t="shared" si="182"/>
        <x:v>45390</x:v>
      </x:c>
      <x:c r="H776" s="32">
        <x:f t="shared" si="183"/>
        <x:v>7573</x:v>
      </x:c>
      <x:c r="L776" s="25"/>
      <x:c r="S776" s="24" t="str">
        <x:v>Ashley Cook #13452732 3M</x:v>
      </x:c>
      <x:c r="T776" s="24" t="str" cm="1">
        <x:f t="array" ref="T776:U776">_xlfn.TEXTSPLIT(S776," #")</x:f>
        <x:v>Ashley Cook</x:v>
      </x:c>
      <x:c r="U776" s="24" t="str">
        <x:v>13452732 3M</x:v>
      </x:c>
      <x:c r="V776" s="24" t="str">
        <x:f t="shared" si="184"/>
        <x:v>3M</x:v>
      </x:c>
      <x:c r="W776" s="24">
        <x:f t="shared" si="185"/>
        <x:v>13452732</x:v>
      </x:c>
      <x:c r="X776" s="24">
        <x:f t="shared" si="189"/>
        <x:v>0</x:v>
      </x:c>
      <x:c r="AC776" s="24" t="str">
        <x:f t="shared" si="179"/>
        <x:v>Ashley</x:v>
      </x:c>
      <x:c r="AD776" s="24" t="str">
        <x:f t="shared" si="186"/>
        <x:v>A</x:v>
      </x:c>
      <x:c r="AE776" s="24" t="str">
        <x:f t="shared" si="180"/>
        <x:v>Cook</x:v>
      </x:c>
      <x:c r="AF776" s="24" cm="1">
        <x:f t="array" ref="AF776">SUM(--(" "=MID(AE776,_xlfn.SEQUENCE(1,LEN(AE776)),1)))+2</x:f>
        <x:v>2</x:v>
      </x:c>
      <x:c r="AG776" s="24" cm="1">
        <x:f t="array" ref="AG776">SUM(--($AG$9=MID(AC776,_xlfn.SEQUENCE(1,LEN(AC776)),1)))</x:f>
        <x:v>1</x:v>
      </x:c>
      <x:c r="AL776" s="24" t="b">
        <x:f t="shared" si="181"/>
        <x:v>1</x:v>
      </x:c>
      <x:c r="AM776" s="24" t="b">
        <x:f>_xlfn.XLOOKUP(G776,'Birthday Case Assumptions'!$I$6:$I$371,'Birthday Case Assumptions'!$J$6:$J$371)="Yes"</x:f>
        <x:v>1</x:v>
      </x:c>
      <x:c r="AN776" s="24" t="b">
        <x:f t="shared" si="187"/>
        <x:v>0</x:v>
      </x:c>
      <x:c r="AO776" s="24">
        <x:f t="shared" si="188"/>
        <x:v>0</x:v>
      </x:c>
    </x:row>
    <x:row r="777" spans="2:41" x14ac:dyDescent="0.35">
      <x:c r="B777" s="21">
        <x:v>37063</x:v>
      </x:c>
      <x:c r="C777" s="31">
        <x:f t="shared" si="175"/>
        <x:v>21</x:v>
      </x:c>
      <x:c r="D777" s="31">
        <x:f t="shared" si="176"/>
        <x:v>6</x:v>
      </x:c>
      <x:c r="E777" s="31">
        <x:f t="shared" si="177"/>
        <x:v>2001</x:v>
      </x:c>
      <x:c r="F777" s="31">
        <x:f t="shared" si="178"/>
        <x:v>5</x:v>
      </x:c>
      <x:c r="G777" s="21">
        <x:f t="shared" si="182"/>
        <x:v>45464</x:v>
      </x:c>
      <x:c r="H777" s="32">
        <x:f t="shared" si="183"/>
        <x:v>8229</x:v>
      </x:c>
      <x:c r="L777" s="25"/>
      <x:c r="S777" s="24" t="str">
        <x:v>Meng Peng #13452734 1W</x:v>
      </x:c>
      <x:c r="T777" s="24" t="str" cm="1">
        <x:f t="array" ref="T777:U777">_xlfn.TEXTSPLIT(S777," #")</x:f>
        <x:v>Meng Peng</x:v>
      </x:c>
      <x:c r="U777" s="24" t="str">
        <x:v>13452734 1W</x:v>
      </x:c>
      <x:c r="V777" s="24" t="str">
        <x:f t="shared" si="184"/>
        <x:v>1W</x:v>
      </x:c>
      <x:c r="W777" s="24">
        <x:f t="shared" si="185"/>
        <x:v>13452734</x:v>
      </x:c>
      <x:c r="X777" s="24">
        <x:f t="shared" si="189"/>
        <x:v>0</x:v>
      </x:c>
      <x:c r="AC777" s="24" t="str">
        <x:f t="shared" si="179"/>
        <x:v>Meng</x:v>
      </x:c>
      <x:c r="AD777" s="24" t="str">
        <x:f t="shared" si="186"/>
        <x:v>M</x:v>
      </x:c>
      <x:c r="AE777" s="24" t="str">
        <x:f t="shared" si="180"/>
        <x:v>Peng</x:v>
      </x:c>
      <x:c r="AF777" s="24" cm="1">
        <x:f t="array" ref="AF777">SUM(--(" "=MID(AE777,_xlfn.SEQUENCE(1,LEN(AE777)),1)))+2</x:f>
        <x:v>2</x:v>
      </x:c>
      <x:c r="AG777" s="24" cm="1">
        <x:f t="array" ref="AG777">SUM(--($AG$9=MID(AC777,_xlfn.SEQUENCE(1,LEN(AC777)),1)))</x:f>
        <x:v>0</x:v>
      </x:c>
      <x:c r="AL777" s="24" t="b">
        <x:f t="shared" si="181"/>
        <x:v>0</x:v>
      </x:c>
      <x:c r="AM777" s="24" t="b">
        <x:f>_xlfn.XLOOKUP(G777,'Birthday Case Assumptions'!$I$6:$I$371,'Birthday Case Assumptions'!$J$6:$J$371)="Yes"</x:f>
        <x:v>0</x:v>
      </x:c>
      <x:c r="AN777" s="24" t="b">
        <x:f t="shared" si="187"/>
        <x:v>0</x:v>
      </x:c>
      <x:c r="AO777" s="24">
        <x:f t="shared" si="188"/>
        <x:v>0</x:v>
      </x:c>
    </x:row>
    <x:row r="778" spans="2:41" x14ac:dyDescent="0.35">
      <x:c r="B778" s="21">
        <x:v>37496</x:v>
      </x:c>
      <x:c r="C778" s="31">
        <x:f t="shared" si="175"/>
        <x:v>28</x:v>
      </x:c>
      <x:c r="D778" s="31">
        <x:f t="shared" si="176"/>
        <x:v>8</x:v>
      </x:c>
      <x:c r="E778" s="31">
        <x:f t="shared" si="177"/>
        <x:v>2002</x:v>
      </x:c>
      <x:c r="F778" s="31">
        <x:f t="shared" si="178"/>
        <x:v>4</x:v>
      </x:c>
      <x:c r="G778" s="21">
        <x:f t="shared" si="182"/>
        <x:v>45532</x:v>
      </x:c>
      <x:c r="H778" s="32">
        <x:f t="shared" si="183"/>
        <x:v>7796</x:v>
      </x:c>
      <x:c r="L778" s="25"/>
      <x:c r="S778" s="24" t="str">
        <x:v>Tahir Alzahrani #13452736 4W</x:v>
      </x:c>
      <x:c r="T778" s="24" t="str" cm="1">
        <x:f t="array" ref="T778:U778">_xlfn.TEXTSPLIT(S778," #")</x:f>
        <x:v>Tahir Alzahrani</x:v>
      </x:c>
      <x:c r="U778" s="24" t="str">
        <x:v>13452736 4W</x:v>
      </x:c>
      <x:c r="V778" s="24" t="str">
        <x:f t="shared" si="184"/>
        <x:v>4W</x:v>
      </x:c>
      <x:c r="W778" s="24">
        <x:f t="shared" si="185"/>
        <x:v>13452736</x:v>
      </x:c>
      <x:c r="X778" s="24">
        <x:f t="shared" si="189"/>
        <x:v>0</x:v>
      </x:c>
      <x:c r="AC778" s="24" t="str">
        <x:f t="shared" si="179"/>
        <x:v>Tahir</x:v>
      </x:c>
      <x:c r="AD778" s="24" t="str">
        <x:f t="shared" si="186"/>
        <x:v>T</x:v>
      </x:c>
      <x:c r="AE778" s="24" t="str">
        <x:f t="shared" si="180"/>
        <x:v>Alzahrani</x:v>
      </x:c>
      <x:c r="AF778" s="24" cm="1">
        <x:f t="array" ref="AF778">SUM(--(" "=MID(AE778,_xlfn.SEQUENCE(1,LEN(AE778)),1)))+2</x:f>
        <x:v>2</x:v>
      </x:c>
      <x:c r="AG778" s="24" cm="1">
        <x:f t="array" ref="AG778">SUM(--($AG$9=MID(AC778,_xlfn.SEQUENCE(1,LEN(AC778)),1)))</x:f>
        <x:v>1</x:v>
      </x:c>
      <x:c r="AL778" s="24" t="b">
        <x:f t="shared" si="181"/>
        <x:v>0</x:v>
      </x:c>
      <x:c r="AM778" s="24" t="b">
        <x:f>_xlfn.XLOOKUP(G778,'Birthday Case Assumptions'!$I$6:$I$371,'Birthday Case Assumptions'!$J$6:$J$371)="Yes"</x:f>
        <x:v>1</x:v>
      </x:c>
      <x:c r="AN778" s="24" t="b">
        <x:f t="shared" si="187"/>
        <x:v>0</x:v>
      </x:c>
      <x:c r="AO778" s="24">
        <x:f t="shared" si="188"/>
        <x:v>0</x:v>
      </x:c>
    </x:row>
    <x:row r="779" spans="2:41" x14ac:dyDescent="0.35">
      <x:c r="B779" s="21">
        <x:v>35396</x:v>
      </x:c>
      <x:c r="C779" s="31">
        <x:f t="shared" ref="C779:C842" si="190">DAY(B779)</x:f>
        <x:v>27</x:v>
      </x:c>
      <x:c r="D779" s="31">
        <x:f t="shared" ref="D779:D842" si="191">MONTH(B779)</x:f>
        <x:v>11</x:v>
      </x:c>
      <x:c r="E779" s="31">
        <x:f t="shared" ref="E779:E842" si="192">YEAR(B779)</x:f>
        <x:v>1996</x:v>
      </x:c>
      <x:c r="F779" s="31">
        <x:f t="shared" ref="F779:F842" si="193">WEEKDAY(B779)</x:f>
        <x:v>4</x:v>
      </x:c>
      <x:c r="G779" s="21">
        <x:f t="shared" si="182"/>
        <x:v>45623</x:v>
      </x:c>
      <x:c r="H779" s="32">
        <x:f t="shared" si="183"/>
        <x:v>9896</x:v>
      </x:c>
      <x:c r="L779" s="25"/>
      <x:c r="S779" s="24" t="str">
        <x:v>Ashley Nelson #13452739 3W</x:v>
      </x:c>
      <x:c r="T779" s="24" t="str" cm="1">
        <x:f t="array" ref="T779:U779">_xlfn.TEXTSPLIT(S779," #")</x:f>
        <x:v>Ashley Nelson</x:v>
      </x:c>
      <x:c r="U779" s="24" t="str">
        <x:v>13452739 3W</x:v>
      </x:c>
      <x:c r="V779" s="24" t="str">
        <x:f t="shared" si="184"/>
        <x:v>3W</x:v>
      </x:c>
      <x:c r="W779" s="24">
        <x:f t="shared" si="185"/>
        <x:v>13452739</x:v>
      </x:c>
      <x:c r="X779" s="24">
        <x:f t="shared" si="189"/>
        <x:v>0</x:v>
      </x:c>
      <x:c r="AC779" s="24" t="str">
        <x:f t="shared" ref="AC779:AC842" si="194">_xlfn.TEXTBEFORE(T779, " ")</x:f>
        <x:v>Ashley</x:v>
      </x:c>
      <x:c r="AD779" s="24" t="str">
        <x:f t="shared" si="186"/>
        <x:v>A</x:v>
      </x:c>
      <x:c r="AE779" s="24" t="str">
        <x:f t="shared" ref="AE779:AE842" si="195">TRIM(SUBSTITUTE(T779,AC779,""))</x:f>
        <x:v>Nelson</x:v>
      </x:c>
      <x:c r="AF779" s="24" cm="1">
        <x:f t="array" ref="AF779">SUM(--(" "=MID(AE779,_xlfn.SEQUENCE(1,LEN(AE779)),1)))+2</x:f>
        <x:v>2</x:v>
      </x:c>
      <x:c r="AG779" s="24" cm="1">
        <x:f t="array" ref="AG779">SUM(--($AG$9=MID(AC779,_xlfn.SEQUENCE(1,LEN(AC779)),1)))</x:f>
        <x:v>1</x:v>
      </x:c>
      <x:c r="AL779" s="24" t="b">
        <x:f t="shared" ref="AL779:AL842" si="196">WEEKDAY(G779)=_xlfn.XLOOKUP(RIGHT($AL$9,1),$AL$3:$AL$6,$AM$3:$AM$6)</x:f>
        <x:v>0</x:v>
      </x:c>
      <x:c r="AM779" s="24" t="b">
        <x:f>_xlfn.XLOOKUP(G779,'Birthday Case Assumptions'!$I$6:$I$371,'Birthday Case Assumptions'!$J$6:$J$371)="Yes"</x:f>
        <x:v>1</x:v>
      </x:c>
      <x:c r="AN779" s="24" t="b">
        <x:f t="shared" si="187"/>
        <x:v>0</x:v>
      </x:c>
      <x:c r="AO779" s="24">
        <x:f t="shared" si="188"/>
        <x:v>0</x:v>
      </x:c>
    </x:row>
    <x:row r="780" spans="2:41" x14ac:dyDescent="0.35">
      <x:c r="B780" s="21">
        <x:v>37052</x:v>
      </x:c>
      <x:c r="C780" s="31">
        <x:f t="shared" si="190"/>
        <x:v>10</x:v>
      </x:c>
      <x:c r="D780" s="31">
        <x:f t="shared" si="191"/>
        <x:v>6</x:v>
      </x:c>
      <x:c r="E780" s="31">
        <x:f t="shared" si="192"/>
        <x:v>2001</x:v>
      </x:c>
      <x:c r="F780" s="31">
        <x:f t="shared" si="193"/>
        <x:v>1</x:v>
      </x:c>
      <x:c r="G780" s="21">
        <x:f t="shared" ref="G780:G843" si="197">DATE(2024,D780,C780)</x:f>
        <x:v>45453</x:v>
      </x:c>
      <x:c r="H780" s="32">
        <x:f t="shared" ref="H780:H843" si="198">DATE(2024,1,1)-B780</x:f>
        <x:v>8240</x:v>
      </x:c>
      <x:c r="L780" s="25"/>
      <x:c r="S780" s="24" t="str">
        <x:v>Janet Gutierrez #13452742 1M</x:v>
      </x:c>
      <x:c r="T780" s="24" t="str" cm="1">
        <x:f t="array" ref="T780:U780">_xlfn.TEXTSPLIT(S780," #")</x:f>
        <x:v>Janet Gutierrez</x:v>
      </x:c>
      <x:c r="U780" s="24" t="str">
        <x:v>13452742 1M</x:v>
      </x:c>
      <x:c r="V780" s="24" t="str">
        <x:f t="shared" ref="V780:V843" si="199">RIGHT(U780,2)</x:f>
        <x:v>1M</x:v>
      </x:c>
      <x:c r="W780" s="24">
        <x:f t="shared" ref="W780:W843" si="200">VALUE(_xlfn.TEXTBEFORE(U780, " "))</x:f>
        <x:v>13452742</x:v>
      </x:c>
      <x:c r="X780" s="24">
        <x:f t="shared" si="189"/>
        <x:v>0</x:v>
      </x:c>
      <x:c r="AC780" s="24" t="str">
        <x:f t="shared" si="194"/>
        <x:v>Janet</x:v>
      </x:c>
      <x:c r="AD780" s="24" t="str">
        <x:f t="shared" ref="AD780:AD843" si="201">LEFT(AC780,1)</x:f>
        <x:v>J</x:v>
      </x:c>
      <x:c r="AE780" s="24" t="str">
        <x:f t="shared" si="195"/>
        <x:v>Gutierrez</x:v>
      </x:c>
      <x:c r="AF780" s="24" cm="1">
        <x:f t="array" ref="AF780">SUM(--(" "=MID(AE780,_xlfn.SEQUENCE(1,LEN(AE780)),1)))+2</x:f>
        <x:v>2</x:v>
      </x:c>
      <x:c r="AG780" s="24" cm="1">
        <x:f t="array" ref="AG780">SUM(--($AG$9=MID(AC780,_xlfn.SEQUENCE(1,LEN(AC780)),1)))</x:f>
        <x:v>1</x:v>
      </x:c>
      <x:c r="AL780" s="24" t="b">
        <x:f t="shared" si="196"/>
        <x:v>1</x:v>
      </x:c>
      <x:c r="AM780" s="24" t="b">
        <x:f>_xlfn.XLOOKUP(G780,'Birthday Case Assumptions'!$I$6:$I$371,'Birthday Case Assumptions'!$J$6:$J$371)="Yes"</x:f>
        <x:v>0</x:v>
      </x:c>
      <x:c r="AN780" s="24" t="b">
        <x:f t="shared" ref="AN780:AN843" si="202">V780=$AL$9</x:f>
        <x:v>1</x:v>
      </x:c>
      <x:c r="AO780" s="24">
        <x:f t="shared" ref="AO780:AO843" si="203">--(AN780*AM780*AL780)</x:f>
        <x:v>0</x:v>
      </x:c>
    </x:row>
    <x:row r="781" spans="2:41" x14ac:dyDescent="0.35">
      <x:c r="B781" s="21">
        <x:v>37841</x:v>
      </x:c>
      <x:c r="C781" s="31">
        <x:f t="shared" si="190"/>
        <x:v>8</x:v>
      </x:c>
      <x:c r="D781" s="31">
        <x:f t="shared" si="191"/>
        <x:v>8</x:v>
      </x:c>
      <x:c r="E781" s="31">
        <x:f t="shared" si="192"/>
        <x:v>2003</x:v>
      </x:c>
      <x:c r="F781" s="31">
        <x:f t="shared" si="193"/>
        <x:v>6</x:v>
      </x:c>
      <x:c r="G781" s="21">
        <x:f t="shared" si="197"/>
        <x:v>45512</x:v>
      </x:c>
      <x:c r="H781" s="32">
        <x:f t="shared" si="198"/>
        <x:v>7451</x:v>
      </x:c>
      <x:c r="L781" s="25"/>
      <x:c r="S781" s="24" t="str">
        <x:v>Shirley Martin #13452743 4W</x:v>
      </x:c>
      <x:c r="T781" s="24" t="str" cm="1">
        <x:f t="array" ref="T781:U781">_xlfn.TEXTSPLIT(S781," #")</x:f>
        <x:v>Shirley Martin</x:v>
      </x:c>
      <x:c r="U781" s="24" t="str">
        <x:v>13452743 4W</x:v>
      </x:c>
      <x:c r="V781" s="24" t="str">
        <x:f t="shared" si="199"/>
        <x:v>4W</x:v>
      </x:c>
      <x:c r="W781" s="24">
        <x:f t="shared" si="200"/>
        <x:v>13452743</x:v>
      </x:c>
      <x:c r="X781" s="24">
        <x:f t="shared" ref="X781:X844" si="204">IF(W781=W780+1,X780+1,0)</x:f>
        <x:v>1</x:v>
      </x:c>
      <x:c r="AC781" s="24" t="str">
        <x:f t="shared" si="194"/>
        <x:v>Shirley</x:v>
      </x:c>
      <x:c r="AD781" s="24" t="str">
        <x:f t="shared" si="201"/>
        <x:v>S</x:v>
      </x:c>
      <x:c r="AE781" s="24" t="str">
        <x:f t="shared" si="195"/>
        <x:v>Martin</x:v>
      </x:c>
      <x:c r="AF781" s="24" cm="1">
        <x:f t="array" ref="AF781">SUM(--(" "=MID(AE781,_xlfn.SEQUENCE(1,LEN(AE781)),1)))+2</x:f>
        <x:v>2</x:v>
      </x:c>
      <x:c r="AG781" s="24" cm="1">
        <x:f t="array" ref="AG781">SUM(--($AG$9=MID(AC781,_xlfn.SEQUENCE(1,LEN(AC781)),1)))</x:f>
        <x:v>0</x:v>
      </x:c>
      <x:c r="AL781" s="24" t="b">
        <x:f t="shared" si="196"/>
        <x:v>0</x:v>
      </x:c>
      <x:c r="AM781" s="24" t="b">
        <x:f>_xlfn.XLOOKUP(G781,'Birthday Case Assumptions'!$I$6:$I$371,'Birthday Case Assumptions'!$J$6:$J$371)="Yes"</x:f>
        <x:v>0</x:v>
      </x:c>
      <x:c r="AN781" s="24" t="b">
        <x:f t="shared" si="202"/>
        <x:v>0</x:v>
      </x:c>
      <x:c r="AO781" s="24">
        <x:f t="shared" si="203"/>
        <x:v>0</x:v>
      </x:c>
    </x:row>
    <x:row r="782" spans="2:41" x14ac:dyDescent="0.35">
      <x:c r="B782" s="21">
        <x:v>38255</x:v>
      </x:c>
      <x:c r="C782" s="31">
        <x:f t="shared" si="190"/>
        <x:v>25</x:v>
      </x:c>
      <x:c r="D782" s="31">
        <x:f t="shared" si="191"/>
        <x:v>9</x:v>
      </x:c>
      <x:c r="E782" s="31">
        <x:f t="shared" si="192"/>
        <x:v>2004</x:v>
      </x:c>
      <x:c r="F782" s="31">
        <x:f t="shared" si="193"/>
        <x:v>7</x:v>
      </x:c>
      <x:c r="G782" s="21">
        <x:f t="shared" si="197"/>
        <x:v>45560</x:v>
      </x:c>
      <x:c r="H782" s="32">
        <x:f t="shared" si="198"/>
        <x:v>7037</x:v>
      </x:c>
      <x:c r="L782" s="25"/>
      <x:c r="S782" s="24" t="str">
        <x:v>Sun Lijuan #13452746 3W</x:v>
      </x:c>
      <x:c r="T782" s="24" t="str" cm="1">
        <x:f t="array" ref="T782:U782">_xlfn.TEXTSPLIT(S782," #")</x:f>
        <x:v>Sun Lijuan</x:v>
      </x:c>
      <x:c r="U782" s="24" t="str">
        <x:v>13452746 3W</x:v>
      </x:c>
      <x:c r="V782" s="24" t="str">
        <x:f t="shared" si="199"/>
        <x:v>3W</x:v>
      </x:c>
      <x:c r="W782" s="24">
        <x:f t="shared" si="200"/>
        <x:v>13452746</x:v>
      </x:c>
      <x:c r="X782" s="24">
        <x:f t="shared" si="204"/>
        <x:v>0</x:v>
      </x:c>
      <x:c r="AC782" s="24" t="str">
        <x:f t="shared" si="194"/>
        <x:v>Sun</x:v>
      </x:c>
      <x:c r="AD782" s="24" t="str">
        <x:f t="shared" si="201"/>
        <x:v>S</x:v>
      </x:c>
      <x:c r="AE782" s="24" t="str">
        <x:f t="shared" si="195"/>
        <x:v>Lijuan</x:v>
      </x:c>
      <x:c r="AF782" s="24" cm="1">
        <x:f t="array" ref="AF782">SUM(--(" "=MID(AE782,_xlfn.SEQUENCE(1,LEN(AE782)),1)))+2</x:f>
        <x:v>2</x:v>
      </x:c>
      <x:c r="AG782" s="24" cm="1">
        <x:f t="array" ref="AG782">SUM(--($AG$9=MID(AC782,_xlfn.SEQUENCE(1,LEN(AC782)),1)))</x:f>
        <x:v>0</x:v>
      </x:c>
      <x:c r="AL782" s="24" t="b">
        <x:f t="shared" si="196"/>
        <x:v>0</x:v>
      </x:c>
      <x:c r="AM782" s="24" t="b">
        <x:f>_xlfn.XLOOKUP(G782,'Birthday Case Assumptions'!$I$6:$I$371,'Birthday Case Assumptions'!$J$6:$J$371)="Yes"</x:f>
        <x:v>1</x:v>
      </x:c>
      <x:c r="AN782" s="24" t="b">
        <x:f t="shared" si="202"/>
        <x:v>0</x:v>
      </x:c>
      <x:c r="AO782" s="24">
        <x:f t="shared" si="203"/>
        <x:v>0</x:v>
      </x:c>
    </x:row>
    <x:row r="783" spans="2:41" x14ac:dyDescent="0.35">
      <x:c r="B783" s="21">
        <x:v>37080</x:v>
      </x:c>
      <x:c r="C783" s="31">
        <x:f t="shared" si="190"/>
        <x:v>8</x:v>
      </x:c>
      <x:c r="D783" s="31">
        <x:f t="shared" si="191"/>
        <x:v>7</x:v>
      </x:c>
      <x:c r="E783" s="31">
        <x:f t="shared" si="192"/>
        <x:v>2001</x:v>
      </x:c>
      <x:c r="F783" s="31">
        <x:f t="shared" si="193"/>
        <x:v>1</x:v>
      </x:c>
      <x:c r="G783" s="21">
        <x:f t="shared" si="197"/>
        <x:v>45481</x:v>
      </x:c>
      <x:c r="H783" s="32">
        <x:f t="shared" si="198"/>
        <x:v>8212</x:v>
      </x:c>
      <x:c r="L783" s="25"/>
      <x:c r="S783" s="24" t="str">
        <x:v>Zhang Xiaodong #13452748 1R</x:v>
      </x:c>
      <x:c r="T783" s="24" t="str" cm="1">
        <x:f t="array" ref="T783:U783">_xlfn.TEXTSPLIT(S783," #")</x:f>
        <x:v>Zhang Xiaodong</x:v>
      </x:c>
      <x:c r="U783" s="24" t="str">
        <x:v>13452748 1R</x:v>
      </x:c>
      <x:c r="V783" s="24" t="str">
        <x:f t="shared" si="199"/>
        <x:v>1R</x:v>
      </x:c>
      <x:c r="W783" s="24">
        <x:f t="shared" si="200"/>
        <x:v>13452748</x:v>
      </x:c>
      <x:c r="X783" s="24">
        <x:f t="shared" si="204"/>
        <x:v>0</x:v>
      </x:c>
      <x:c r="AC783" s="24" t="str">
        <x:f t="shared" si="194"/>
        <x:v>Zhang</x:v>
      </x:c>
      <x:c r="AD783" s="24" t="str">
        <x:f t="shared" si="201"/>
        <x:v>Z</x:v>
      </x:c>
      <x:c r="AE783" s="24" t="str">
        <x:f t="shared" si="195"/>
        <x:v>Xiaodong</x:v>
      </x:c>
      <x:c r="AF783" s="24" cm="1">
        <x:f t="array" ref="AF783">SUM(--(" "=MID(AE783,_xlfn.SEQUENCE(1,LEN(AE783)),1)))+2</x:f>
        <x:v>2</x:v>
      </x:c>
      <x:c r="AG783" s="24" cm="1">
        <x:f t="array" ref="AG783">SUM(--($AG$9=MID(AC783,_xlfn.SEQUENCE(1,LEN(AC783)),1)))</x:f>
        <x:v>1</x:v>
      </x:c>
      <x:c r="AL783" s="24" t="b">
        <x:f t="shared" si="196"/>
        <x:v>1</x:v>
      </x:c>
      <x:c r="AM783" s="24" t="b">
        <x:f>_xlfn.XLOOKUP(G783,'Birthday Case Assumptions'!$I$6:$I$371,'Birthday Case Assumptions'!$J$6:$J$371)="Yes"</x:f>
        <x:v>0</x:v>
      </x:c>
      <x:c r="AN783" s="24" t="b">
        <x:f t="shared" si="202"/>
        <x:v>0</x:v>
      </x:c>
      <x:c r="AO783" s="24">
        <x:f t="shared" si="203"/>
        <x:v>0</x:v>
      </x:c>
    </x:row>
    <x:row r="784" spans="2:41" x14ac:dyDescent="0.35">
      <x:c r="B784" s="21">
        <x:v>38235</x:v>
      </x:c>
      <x:c r="C784" s="31">
        <x:f t="shared" si="190"/>
        <x:v>5</x:v>
      </x:c>
      <x:c r="D784" s="31">
        <x:f t="shared" si="191"/>
        <x:v>9</x:v>
      </x:c>
      <x:c r="E784" s="31">
        <x:f t="shared" si="192"/>
        <x:v>2004</x:v>
      </x:c>
      <x:c r="F784" s="31">
        <x:f t="shared" si="193"/>
        <x:v>1</x:v>
      </x:c>
      <x:c r="G784" s="21">
        <x:f t="shared" si="197"/>
        <x:v>45540</x:v>
      </x:c>
      <x:c r="H784" s="32">
        <x:f t="shared" si="198"/>
        <x:v>7057</x:v>
      </x:c>
      <x:c r="L784" s="25"/>
      <x:c r="S784" s="24" t="str">
        <x:v>Jessica Williams #13452750 3M</x:v>
      </x:c>
      <x:c r="T784" s="24" t="str" cm="1">
        <x:f t="array" ref="T784:U784">_xlfn.TEXTSPLIT(S784," #")</x:f>
        <x:v>Jessica Williams</x:v>
      </x:c>
      <x:c r="U784" s="24" t="str">
        <x:v>13452750 3M</x:v>
      </x:c>
      <x:c r="V784" s="24" t="str">
        <x:f t="shared" si="199"/>
        <x:v>3M</x:v>
      </x:c>
      <x:c r="W784" s="24">
        <x:f t="shared" si="200"/>
        <x:v>13452750</x:v>
      </x:c>
      <x:c r="X784" s="24">
        <x:f t="shared" si="204"/>
        <x:v>0</x:v>
      </x:c>
      <x:c r="AC784" s="24" t="str">
        <x:f t="shared" si="194"/>
        <x:v>Jessica</x:v>
      </x:c>
      <x:c r="AD784" s="24" t="str">
        <x:f t="shared" si="201"/>
        <x:v>J</x:v>
      </x:c>
      <x:c r="AE784" s="24" t="str">
        <x:f t="shared" si="195"/>
        <x:v>Williams</x:v>
      </x:c>
      <x:c r="AF784" s="24" cm="1">
        <x:f t="array" ref="AF784">SUM(--(" "=MID(AE784,_xlfn.SEQUENCE(1,LEN(AE784)),1)))+2</x:f>
        <x:v>2</x:v>
      </x:c>
      <x:c r="AG784" s="24" cm="1">
        <x:f t="array" ref="AG784">SUM(--($AG$9=MID(AC784,_xlfn.SEQUENCE(1,LEN(AC784)),1)))</x:f>
        <x:v>1</x:v>
      </x:c>
      <x:c r="AL784" s="24" t="b">
        <x:f t="shared" si="196"/>
        <x:v>0</x:v>
      </x:c>
      <x:c r="AM784" s="24" t="b">
        <x:f>_xlfn.XLOOKUP(G784,'Birthday Case Assumptions'!$I$6:$I$371,'Birthday Case Assumptions'!$J$6:$J$371)="Yes"</x:f>
        <x:v>1</x:v>
      </x:c>
      <x:c r="AN784" s="24" t="b">
        <x:f t="shared" si="202"/>
        <x:v>0</x:v>
      </x:c>
      <x:c r="AO784" s="24">
        <x:f t="shared" si="203"/>
        <x:v>0</x:v>
      </x:c>
    </x:row>
    <x:row r="785" spans="2:41" x14ac:dyDescent="0.35">
      <x:c r="B785" s="21">
        <x:v>38091</x:v>
      </x:c>
      <x:c r="C785" s="31">
        <x:f t="shared" si="190"/>
        <x:v>14</x:v>
      </x:c>
      <x:c r="D785" s="31">
        <x:f t="shared" si="191"/>
        <x:v>4</x:v>
      </x:c>
      <x:c r="E785" s="31">
        <x:f t="shared" si="192"/>
        <x:v>2004</x:v>
      </x:c>
      <x:c r="F785" s="31">
        <x:f t="shared" si="193"/>
        <x:v>4</x:v>
      </x:c>
      <x:c r="G785" s="21">
        <x:f t="shared" si="197"/>
        <x:v>45396</x:v>
      </x:c>
      <x:c r="H785" s="32">
        <x:f t="shared" si="198"/>
        <x:v>7201</x:v>
      </x:c>
      <x:c r="L785" s="25"/>
      <x:c r="S785" s="24" t="str">
        <x:v>Lan Xiaojun #13452753 2R</x:v>
      </x:c>
      <x:c r="T785" s="24" t="str" cm="1">
        <x:f t="array" ref="T785:U785">_xlfn.TEXTSPLIT(S785," #")</x:f>
        <x:v>Lan Xiaojun</x:v>
      </x:c>
      <x:c r="U785" s="24" t="str">
        <x:v>13452753 2R</x:v>
      </x:c>
      <x:c r="V785" s="24" t="str">
        <x:f t="shared" si="199"/>
        <x:v>2R</x:v>
      </x:c>
      <x:c r="W785" s="24">
        <x:f t="shared" si="200"/>
        <x:v>13452753</x:v>
      </x:c>
      <x:c r="X785" s="24">
        <x:f t="shared" si="204"/>
        <x:v>0</x:v>
      </x:c>
      <x:c r="AC785" s="24" t="str">
        <x:f t="shared" si="194"/>
        <x:v>Lan</x:v>
      </x:c>
      <x:c r="AD785" s="24" t="str">
        <x:f t="shared" si="201"/>
        <x:v>L</x:v>
      </x:c>
      <x:c r="AE785" s="24" t="str">
        <x:f t="shared" si="195"/>
        <x:v>Xiaojun</x:v>
      </x:c>
      <x:c r="AF785" s="24" cm="1">
        <x:f t="array" ref="AF785">SUM(--(" "=MID(AE785,_xlfn.SEQUENCE(1,LEN(AE785)),1)))+2</x:f>
        <x:v>2</x:v>
      </x:c>
      <x:c r="AG785" s="24" cm="1">
        <x:f t="array" ref="AG785">SUM(--($AG$9=MID(AC785,_xlfn.SEQUENCE(1,LEN(AC785)),1)))</x:f>
        <x:v>1</x:v>
      </x:c>
      <x:c r="AL785" s="24" t="b">
        <x:f t="shared" si="196"/>
        <x:v>0</x:v>
      </x:c>
      <x:c r="AM785" s="24" t="b">
        <x:f>_xlfn.XLOOKUP(G785,'Birthday Case Assumptions'!$I$6:$I$371,'Birthday Case Assumptions'!$J$6:$J$371)="Yes"</x:f>
        <x:v>0</x:v>
      </x:c>
      <x:c r="AN785" s="24" t="b">
        <x:f t="shared" si="202"/>
        <x:v>0</x:v>
      </x:c>
      <x:c r="AO785" s="24">
        <x:f t="shared" si="203"/>
        <x:v>0</x:v>
      </x:c>
    </x:row>
    <x:row r="786" spans="2:41" x14ac:dyDescent="0.35">
      <x:c r="B786" s="21">
        <x:v>38306</x:v>
      </x:c>
      <x:c r="C786" s="31">
        <x:f t="shared" si="190"/>
        <x:v>15</x:v>
      </x:c>
      <x:c r="D786" s="31">
        <x:f t="shared" si="191"/>
        <x:v>11</x:v>
      </x:c>
      <x:c r="E786" s="31">
        <x:f t="shared" si="192"/>
        <x:v>2004</x:v>
      </x:c>
      <x:c r="F786" s="31">
        <x:f t="shared" si="193"/>
        <x:v>2</x:v>
      </x:c>
      <x:c r="G786" s="21">
        <x:f t="shared" si="197"/>
        <x:v>45611</x:v>
      </x:c>
      <x:c r="H786" s="32">
        <x:f t="shared" si="198"/>
        <x:v>6986</x:v>
      </x:c>
      <x:c r="L786" s="25"/>
      <x:c r="S786" s="24" t="str">
        <x:v>Noah Morales #13452756 1R</x:v>
      </x:c>
      <x:c r="T786" s="24" t="str" cm="1">
        <x:f t="array" ref="T786:U786">_xlfn.TEXTSPLIT(S786," #")</x:f>
        <x:v>Noah Morales</x:v>
      </x:c>
      <x:c r="U786" s="24" t="str">
        <x:v>13452756 1R</x:v>
      </x:c>
      <x:c r="V786" s="24" t="str">
        <x:f t="shared" si="199"/>
        <x:v>1R</x:v>
      </x:c>
      <x:c r="W786" s="24">
        <x:f t="shared" si="200"/>
        <x:v>13452756</x:v>
      </x:c>
      <x:c r="X786" s="24">
        <x:f t="shared" si="204"/>
        <x:v>0</x:v>
      </x:c>
      <x:c r="AC786" s="24" t="str">
        <x:f t="shared" si="194"/>
        <x:v>Noah</x:v>
      </x:c>
      <x:c r="AD786" s="24" t="str">
        <x:f t="shared" si="201"/>
        <x:v>N</x:v>
      </x:c>
      <x:c r="AE786" s="24" t="str">
        <x:f t="shared" si="195"/>
        <x:v>Morales</x:v>
      </x:c>
      <x:c r="AF786" s="24" cm="1">
        <x:f t="array" ref="AF786">SUM(--(" "=MID(AE786,_xlfn.SEQUENCE(1,LEN(AE786)),1)))+2</x:f>
        <x:v>2</x:v>
      </x:c>
      <x:c r="AG786" s="24" cm="1">
        <x:f t="array" ref="AG786">SUM(--($AG$9=MID(AC786,_xlfn.SEQUENCE(1,LEN(AC786)),1)))</x:f>
        <x:v>1</x:v>
      </x:c>
      <x:c r="AL786" s="24" t="b">
        <x:f t="shared" si="196"/>
        <x:v>0</x:v>
      </x:c>
      <x:c r="AM786" s="24" t="b">
        <x:f>_xlfn.XLOOKUP(G786,'Birthday Case Assumptions'!$I$6:$I$371,'Birthday Case Assumptions'!$J$6:$J$371)="Yes"</x:f>
        <x:v>1</x:v>
      </x:c>
      <x:c r="AN786" s="24" t="b">
        <x:f t="shared" si="202"/>
        <x:v>0</x:v>
      </x:c>
      <x:c r="AO786" s="24">
        <x:f t="shared" si="203"/>
        <x:v>0</x:v>
      </x:c>
    </x:row>
    <x:row r="787" spans="2:41" x14ac:dyDescent="0.35">
      <x:c r="B787" s="21">
        <x:v>38333</x:v>
      </x:c>
      <x:c r="C787" s="31">
        <x:f t="shared" si="190"/>
        <x:v>12</x:v>
      </x:c>
      <x:c r="D787" s="31">
        <x:f t="shared" si="191"/>
        <x:v>12</x:v>
      </x:c>
      <x:c r="E787" s="31">
        <x:f t="shared" si="192"/>
        <x:v>2004</x:v>
      </x:c>
      <x:c r="F787" s="31">
        <x:f t="shared" si="193"/>
        <x:v>1</x:v>
      </x:c>
      <x:c r="G787" s="21">
        <x:f t="shared" si="197"/>
        <x:v>45638</x:v>
      </x:c>
      <x:c r="H787" s="32">
        <x:f t="shared" si="198"/>
        <x:v>6959</x:v>
      </x:c>
      <x:c r="L787" s="25"/>
      <x:c r="S787" s="24" t="str">
        <x:v>Debra King #13452759 2W</x:v>
      </x:c>
      <x:c r="T787" s="24" t="str" cm="1">
        <x:f t="array" ref="T787:U787">_xlfn.TEXTSPLIT(S787," #")</x:f>
        <x:v>Debra King</x:v>
      </x:c>
      <x:c r="U787" s="24" t="str">
        <x:v>13452759 2W</x:v>
      </x:c>
      <x:c r="V787" s="24" t="str">
        <x:f t="shared" si="199"/>
        <x:v>2W</x:v>
      </x:c>
      <x:c r="W787" s="24">
        <x:f t="shared" si="200"/>
        <x:v>13452759</x:v>
      </x:c>
      <x:c r="X787" s="24">
        <x:f t="shared" si="204"/>
        <x:v>0</x:v>
      </x:c>
      <x:c r="AC787" s="24" t="str">
        <x:f t="shared" si="194"/>
        <x:v>Debra</x:v>
      </x:c>
      <x:c r="AD787" s="24" t="str">
        <x:f t="shared" si="201"/>
        <x:v>D</x:v>
      </x:c>
      <x:c r="AE787" s="24" t="str">
        <x:f t="shared" si="195"/>
        <x:v>King</x:v>
      </x:c>
      <x:c r="AF787" s="24" cm="1">
        <x:f t="array" ref="AF787">SUM(--(" "=MID(AE787,_xlfn.SEQUENCE(1,LEN(AE787)),1)))+2</x:f>
        <x:v>2</x:v>
      </x:c>
      <x:c r="AG787" s="24" cm="1">
        <x:f t="array" ref="AG787">SUM(--($AG$9=MID(AC787,_xlfn.SEQUENCE(1,LEN(AC787)),1)))</x:f>
        <x:v>1</x:v>
      </x:c>
      <x:c r="AL787" s="24" t="b">
        <x:f t="shared" si="196"/>
        <x:v>0</x:v>
      </x:c>
      <x:c r="AM787" s="24" t="b">
        <x:f>_xlfn.XLOOKUP(G787,'Birthday Case Assumptions'!$I$6:$I$371,'Birthday Case Assumptions'!$J$6:$J$371)="Yes"</x:f>
        <x:v>1</x:v>
      </x:c>
      <x:c r="AN787" s="24" t="b">
        <x:f t="shared" si="202"/>
        <x:v>0</x:v>
      </x:c>
      <x:c r="AO787" s="24">
        <x:f t="shared" si="203"/>
        <x:v>0</x:v>
      </x:c>
    </x:row>
    <x:row r="788" spans="2:41" x14ac:dyDescent="0.35">
      <x:c r="B788" s="21">
        <x:v>37084</x:v>
      </x:c>
      <x:c r="C788" s="31">
        <x:f t="shared" si="190"/>
        <x:v>12</x:v>
      </x:c>
      <x:c r="D788" s="31">
        <x:f t="shared" si="191"/>
        <x:v>7</x:v>
      </x:c>
      <x:c r="E788" s="31">
        <x:f t="shared" si="192"/>
        <x:v>2001</x:v>
      </x:c>
      <x:c r="F788" s="31">
        <x:f t="shared" si="193"/>
        <x:v>5</x:v>
      </x:c>
      <x:c r="G788" s="21">
        <x:f t="shared" si="197"/>
        <x:v>45485</x:v>
      </x:c>
      <x:c r="H788" s="32">
        <x:f t="shared" si="198"/>
        <x:v>8208</x:v>
      </x:c>
      <x:c r="L788" s="25"/>
      <x:c r="S788" s="24" t="str">
        <x:v>Carolyn Johnson #13452760 3W</x:v>
      </x:c>
      <x:c r="T788" s="24" t="str" cm="1">
        <x:f t="array" ref="T788:U788">_xlfn.TEXTSPLIT(S788," #")</x:f>
        <x:v>Carolyn Johnson</x:v>
      </x:c>
      <x:c r="U788" s="24" t="str">
        <x:v>13452760 3W</x:v>
      </x:c>
      <x:c r="V788" s="24" t="str">
        <x:f t="shared" si="199"/>
        <x:v>3W</x:v>
      </x:c>
      <x:c r="W788" s="24">
        <x:f t="shared" si="200"/>
        <x:v>13452760</x:v>
      </x:c>
      <x:c r="X788" s="24">
        <x:f t="shared" si="204"/>
        <x:v>1</x:v>
      </x:c>
      <x:c r="AC788" s="24" t="str">
        <x:f t="shared" si="194"/>
        <x:v>Carolyn</x:v>
      </x:c>
      <x:c r="AD788" s="24" t="str">
        <x:f t="shared" si="201"/>
        <x:v>C</x:v>
      </x:c>
      <x:c r="AE788" s="24" t="str">
        <x:f t="shared" si="195"/>
        <x:v>Johnson</x:v>
      </x:c>
      <x:c r="AF788" s="24" cm="1">
        <x:f t="array" ref="AF788">SUM(--(" "=MID(AE788,_xlfn.SEQUENCE(1,LEN(AE788)),1)))+2</x:f>
        <x:v>2</x:v>
      </x:c>
      <x:c r="AG788" s="24" cm="1">
        <x:f t="array" ref="AG788">SUM(--($AG$9=MID(AC788,_xlfn.SEQUENCE(1,LEN(AC788)),1)))</x:f>
        <x:v>1</x:v>
      </x:c>
      <x:c r="AL788" s="24" t="b">
        <x:f t="shared" si="196"/>
        <x:v>0</x:v>
      </x:c>
      <x:c r="AM788" s="24" t="b">
        <x:f>_xlfn.XLOOKUP(G788,'Birthday Case Assumptions'!$I$6:$I$371,'Birthday Case Assumptions'!$J$6:$J$371)="Yes"</x:f>
        <x:v>0</x:v>
      </x:c>
      <x:c r="AN788" s="24" t="b">
        <x:f t="shared" si="202"/>
        <x:v>0</x:v>
      </x:c>
      <x:c r="AO788" s="24">
        <x:f t="shared" si="203"/>
        <x:v>0</x:v>
      </x:c>
    </x:row>
    <x:row r="789" spans="2:41" x14ac:dyDescent="0.35">
      <x:c r="B789" s="21">
        <x:v>37081</x:v>
      </x:c>
      <x:c r="C789" s="31">
        <x:f t="shared" si="190"/>
        <x:v>9</x:v>
      </x:c>
      <x:c r="D789" s="31">
        <x:f t="shared" si="191"/>
        <x:v>7</x:v>
      </x:c>
      <x:c r="E789" s="31">
        <x:f t="shared" si="192"/>
        <x:v>2001</x:v>
      </x:c>
      <x:c r="F789" s="31">
        <x:f t="shared" si="193"/>
        <x:v>2</x:v>
      </x:c>
      <x:c r="G789" s="21">
        <x:f t="shared" si="197"/>
        <x:v>45482</x:v>
      </x:c>
      <x:c r="H789" s="32">
        <x:f t="shared" si="198"/>
        <x:v>8211</x:v>
      </x:c>
      <x:c r="L789" s="25"/>
      <x:c r="S789" s="24" t="str">
        <x:v>Mazin Khalil #13452762 3M</x:v>
      </x:c>
      <x:c r="T789" s="24" t="str" cm="1">
        <x:f t="array" ref="T789:U789">_xlfn.TEXTSPLIT(S789," #")</x:f>
        <x:v>Mazin Khalil</x:v>
      </x:c>
      <x:c r="U789" s="24" t="str">
        <x:v>13452762 3M</x:v>
      </x:c>
      <x:c r="V789" s="24" t="str">
        <x:f t="shared" si="199"/>
        <x:v>3M</x:v>
      </x:c>
      <x:c r="W789" s="24">
        <x:f t="shared" si="200"/>
        <x:v>13452762</x:v>
      </x:c>
      <x:c r="X789" s="24">
        <x:f t="shared" si="204"/>
        <x:v>0</x:v>
      </x:c>
      <x:c r="AC789" s="24" t="str">
        <x:f t="shared" si="194"/>
        <x:v>Mazin</x:v>
      </x:c>
      <x:c r="AD789" s="24" t="str">
        <x:f t="shared" si="201"/>
        <x:v>M</x:v>
      </x:c>
      <x:c r="AE789" s="24" t="str">
        <x:f t="shared" si="195"/>
        <x:v>Khalil</x:v>
      </x:c>
      <x:c r="AF789" s="24" cm="1">
        <x:f t="array" ref="AF789">SUM(--(" "=MID(AE789,_xlfn.SEQUENCE(1,LEN(AE789)),1)))+2</x:f>
        <x:v>2</x:v>
      </x:c>
      <x:c r="AG789" s="24" cm="1">
        <x:f t="array" ref="AG789">SUM(--($AG$9=MID(AC789,_xlfn.SEQUENCE(1,LEN(AC789)),1)))</x:f>
        <x:v>1</x:v>
      </x:c>
      <x:c r="AL789" s="24" t="b">
        <x:f t="shared" si="196"/>
        <x:v>0</x:v>
      </x:c>
      <x:c r="AM789" s="24" t="b">
        <x:f>_xlfn.XLOOKUP(G789,'Birthday Case Assumptions'!$I$6:$I$371,'Birthday Case Assumptions'!$J$6:$J$371)="Yes"</x:f>
        <x:v>0</x:v>
      </x:c>
      <x:c r="AN789" s="24" t="b">
        <x:f t="shared" si="202"/>
        <x:v>0</x:v>
      </x:c>
      <x:c r="AO789" s="24">
        <x:f t="shared" si="203"/>
        <x:v>0</x:v>
      </x:c>
    </x:row>
    <x:row r="790" spans="2:41" x14ac:dyDescent="0.35">
      <x:c r="B790" s="21">
        <x:v>36917</x:v>
      </x:c>
      <x:c r="C790" s="31">
        <x:f t="shared" si="190"/>
        <x:v>26</x:v>
      </x:c>
      <x:c r="D790" s="31">
        <x:f t="shared" si="191"/>
        <x:v>1</x:v>
      </x:c>
      <x:c r="E790" s="31">
        <x:f t="shared" si="192"/>
        <x:v>2001</x:v>
      </x:c>
      <x:c r="F790" s="31">
        <x:f t="shared" si="193"/>
        <x:v>6</x:v>
      </x:c>
      <x:c r="G790" s="21">
        <x:f t="shared" si="197"/>
        <x:v>45317</x:v>
      </x:c>
      <x:c r="H790" s="32">
        <x:f t="shared" si="198"/>
        <x:v>8375</x:v>
      </x:c>
      <x:c r="L790" s="25"/>
      <x:c r="S790" s="24" t="str">
        <x:v>Scott Howard #13452765 2T</x:v>
      </x:c>
      <x:c r="T790" s="24" t="str" cm="1">
        <x:f t="array" ref="T790:U790">_xlfn.TEXTSPLIT(S790," #")</x:f>
        <x:v>Scott Howard</x:v>
      </x:c>
      <x:c r="U790" s="24" t="str">
        <x:v>13452765 2T</x:v>
      </x:c>
      <x:c r="V790" s="24" t="str">
        <x:f t="shared" si="199"/>
        <x:v>2T</x:v>
      </x:c>
      <x:c r="W790" s="24">
        <x:f t="shared" si="200"/>
        <x:v>13452765</x:v>
      </x:c>
      <x:c r="X790" s="24">
        <x:f t="shared" si="204"/>
        <x:v>0</x:v>
      </x:c>
      <x:c r="AC790" s="24" t="str">
        <x:f t="shared" si="194"/>
        <x:v>Scott</x:v>
      </x:c>
      <x:c r="AD790" s="24" t="str">
        <x:f t="shared" si="201"/>
        <x:v>S</x:v>
      </x:c>
      <x:c r="AE790" s="24" t="str">
        <x:f t="shared" si="195"/>
        <x:v>Howard</x:v>
      </x:c>
      <x:c r="AF790" s="24" cm="1">
        <x:f t="array" ref="AF790">SUM(--(" "=MID(AE790,_xlfn.SEQUENCE(1,LEN(AE790)),1)))+2</x:f>
        <x:v>2</x:v>
      </x:c>
      <x:c r="AG790" s="24" cm="1">
        <x:f t="array" ref="AG790">SUM(--($AG$9=MID(AC790,_xlfn.SEQUENCE(1,LEN(AC790)),1)))</x:f>
        <x:v>0</x:v>
      </x:c>
      <x:c r="AL790" s="24" t="b">
        <x:f t="shared" si="196"/>
        <x:v>0</x:v>
      </x:c>
      <x:c r="AM790" s="24" t="b">
        <x:f>_xlfn.XLOOKUP(G790,'Birthday Case Assumptions'!$I$6:$I$371,'Birthday Case Assumptions'!$J$6:$J$371)="Yes"</x:f>
        <x:v>1</x:v>
      </x:c>
      <x:c r="AN790" s="24" t="b">
        <x:f t="shared" si="202"/>
        <x:v>0</x:v>
      </x:c>
      <x:c r="AO790" s="24">
        <x:f t="shared" si="203"/>
        <x:v>0</x:v>
      </x:c>
    </x:row>
    <x:row r="791" spans="2:41" x14ac:dyDescent="0.35">
      <x:c r="B791" s="21">
        <x:v>37882</x:v>
      </x:c>
      <x:c r="C791" s="31">
        <x:f t="shared" si="190"/>
        <x:v>18</x:v>
      </x:c>
      <x:c r="D791" s="31">
        <x:f t="shared" si="191"/>
        <x:v>9</x:v>
      </x:c>
      <x:c r="E791" s="31">
        <x:f t="shared" si="192"/>
        <x:v>2003</x:v>
      </x:c>
      <x:c r="F791" s="31">
        <x:f t="shared" si="193"/>
        <x:v>5</x:v>
      </x:c>
      <x:c r="G791" s="21">
        <x:f t="shared" si="197"/>
        <x:v>45553</x:v>
      </x:c>
      <x:c r="H791" s="32">
        <x:f t="shared" si="198"/>
        <x:v>7410</x:v>
      </x:c>
      <x:c r="L791" s="25"/>
      <x:c r="S791" s="24" t="str">
        <x:v>Taher Khaled #13452768 2M</x:v>
      </x:c>
      <x:c r="T791" s="24" t="str" cm="1">
        <x:f t="array" ref="T791:U791">_xlfn.TEXTSPLIT(S791," #")</x:f>
        <x:v>Taher Khaled</x:v>
      </x:c>
      <x:c r="U791" s="24" t="str">
        <x:v>13452768 2M</x:v>
      </x:c>
      <x:c r="V791" s="24" t="str">
        <x:f t="shared" si="199"/>
        <x:v>2M</x:v>
      </x:c>
      <x:c r="W791" s="24">
        <x:f t="shared" si="200"/>
        <x:v>13452768</x:v>
      </x:c>
      <x:c r="X791" s="24">
        <x:f t="shared" si="204"/>
        <x:v>0</x:v>
      </x:c>
      <x:c r="AC791" s="24" t="str">
        <x:f t="shared" si="194"/>
        <x:v>Taher</x:v>
      </x:c>
      <x:c r="AD791" s="24" t="str">
        <x:f t="shared" si="201"/>
        <x:v>T</x:v>
      </x:c>
      <x:c r="AE791" s="24" t="str">
        <x:f t="shared" si="195"/>
        <x:v>Khaled</x:v>
      </x:c>
      <x:c r="AF791" s="24" cm="1">
        <x:f t="array" ref="AF791">SUM(--(" "=MID(AE791,_xlfn.SEQUENCE(1,LEN(AE791)),1)))+2</x:f>
        <x:v>2</x:v>
      </x:c>
      <x:c r="AG791" s="24" cm="1">
        <x:f t="array" ref="AG791">SUM(--($AG$9=MID(AC791,_xlfn.SEQUENCE(1,LEN(AC791)),1)))</x:f>
        <x:v>1</x:v>
      </x:c>
      <x:c r="AL791" s="24" t="b">
        <x:f t="shared" si="196"/>
        <x:v>0</x:v>
      </x:c>
      <x:c r="AM791" s="24" t="b">
        <x:f>_xlfn.XLOOKUP(G791,'Birthday Case Assumptions'!$I$6:$I$371,'Birthday Case Assumptions'!$J$6:$J$371)="Yes"</x:f>
        <x:v>1</x:v>
      </x:c>
      <x:c r="AN791" s="24" t="b">
        <x:f t="shared" si="202"/>
        <x:v>0</x:v>
      </x:c>
      <x:c r="AO791" s="24">
        <x:f t="shared" si="203"/>
        <x:v>0</x:v>
      </x:c>
    </x:row>
    <x:row r="792" spans="2:41" x14ac:dyDescent="0.35">
      <x:c r="B792" s="21">
        <x:v>38286</x:v>
      </x:c>
      <x:c r="C792" s="31">
        <x:f t="shared" si="190"/>
        <x:v>26</x:v>
      </x:c>
      <x:c r="D792" s="31">
        <x:f t="shared" si="191"/>
        <x:v>10</x:v>
      </x:c>
      <x:c r="E792" s="31">
        <x:f t="shared" si="192"/>
        <x:v>2004</x:v>
      </x:c>
      <x:c r="F792" s="31">
        <x:f t="shared" si="193"/>
        <x:v>3</x:v>
      </x:c>
      <x:c r="G792" s="21">
        <x:f t="shared" si="197"/>
        <x:v>45591</x:v>
      </x:c>
      <x:c r="H792" s="32">
        <x:f t="shared" si="198"/>
        <x:v>7006</x:v>
      </x:c>
      <x:c r="L792" s="25"/>
      <x:c r="S792" s="24" t="str">
        <x:v>Tang Hong #13452771 1M</x:v>
      </x:c>
      <x:c r="T792" s="24" t="str" cm="1">
        <x:f t="array" ref="T792:U792">_xlfn.TEXTSPLIT(S792," #")</x:f>
        <x:v>Tang Hong</x:v>
      </x:c>
      <x:c r="U792" s="24" t="str">
        <x:v>13452771 1M</x:v>
      </x:c>
      <x:c r="V792" s="24" t="str">
        <x:f t="shared" si="199"/>
        <x:v>1M</x:v>
      </x:c>
      <x:c r="W792" s="24">
        <x:f t="shared" si="200"/>
        <x:v>13452771</x:v>
      </x:c>
      <x:c r="X792" s="24">
        <x:f t="shared" si="204"/>
        <x:v>0</x:v>
      </x:c>
      <x:c r="AC792" s="24" t="str">
        <x:f t="shared" si="194"/>
        <x:v>Tang</x:v>
      </x:c>
      <x:c r="AD792" s="24" t="str">
        <x:f t="shared" si="201"/>
        <x:v>T</x:v>
      </x:c>
      <x:c r="AE792" s="24" t="str">
        <x:f t="shared" si="195"/>
        <x:v>Hong</x:v>
      </x:c>
      <x:c r="AF792" s="24" cm="1">
        <x:f t="array" ref="AF792">SUM(--(" "=MID(AE792,_xlfn.SEQUENCE(1,LEN(AE792)),1)))+2</x:f>
        <x:v>2</x:v>
      </x:c>
      <x:c r="AG792" s="24" cm="1">
        <x:f t="array" ref="AG792">SUM(--($AG$9=MID(AC792,_xlfn.SEQUENCE(1,LEN(AC792)),1)))</x:f>
        <x:v>1</x:v>
      </x:c>
      <x:c r="AL792" s="24" t="b">
        <x:f t="shared" si="196"/>
        <x:v>0</x:v>
      </x:c>
      <x:c r="AM792" s="24" t="b">
        <x:f>_xlfn.XLOOKUP(G792,'Birthday Case Assumptions'!$I$6:$I$371,'Birthday Case Assumptions'!$J$6:$J$371)="Yes"</x:f>
        <x:v>0</x:v>
      </x:c>
      <x:c r="AN792" s="24" t="b">
        <x:f t="shared" si="202"/>
        <x:v>1</x:v>
      </x:c>
      <x:c r="AO792" s="24">
        <x:f t="shared" si="203"/>
        <x:v>0</x:v>
      </x:c>
    </x:row>
    <x:row r="793" spans="2:41" x14ac:dyDescent="0.35">
      <x:c r="B793" s="21">
        <x:v>37380</x:v>
      </x:c>
      <x:c r="C793" s="31">
        <x:f t="shared" si="190"/>
        <x:v>4</x:v>
      </x:c>
      <x:c r="D793" s="31">
        <x:f t="shared" si="191"/>
        <x:v>5</x:v>
      </x:c>
      <x:c r="E793" s="31">
        <x:f t="shared" si="192"/>
        <x:v>2002</x:v>
      </x:c>
      <x:c r="F793" s="31">
        <x:f t="shared" si="193"/>
        <x:v>7</x:v>
      </x:c>
      <x:c r="G793" s="21">
        <x:f t="shared" si="197"/>
        <x:v>45416</x:v>
      </x:c>
      <x:c r="H793" s="32">
        <x:f t="shared" si="198"/>
        <x:v>7912</x:v>
      </x:c>
      <x:c r="L793" s="25"/>
      <x:c r="S793" s="24" t="str">
        <x:v>Robert Nicole Wright #13452774 3W</x:v>
      </x:c>
      <x:c r="T793" s="24" t="str" cm="1">
        <x:f t="array" ref="T793:U793">_xlfn.TEXTSPLIT(S793," #")</x:f>
        <x:v>Robert Nicole Wright</x:v>
      </x:c>
      <x:c r="U793" s="24" t="str">
        <x:v>13452774 3W</x:v>
      </x:c>
      <x:c r="V793" s="24" t="str">
        <x:f t="shared" si="199"/>
        <x:v>3W</x:v>
      </x:c>
      <x:c r="W793" s="24">
        <x:f t="shared" si="200"/>
        <x:v>13452774</x:v>
      </x:c>
      <x:c r="X793" s="24">
        <x:f t="shared" si="204"/>
        <x:v>0</x:v>
      </x:c>
      <x:c r="AC793" s="24" t="str">
        <x:f t="shared" si="194"/>
        <x:v>Robert</x:v>
      </x:c>
      <x:c r="AD793" s="24" t="str">
        <x:f t="shared" si="201"/>
        <x:v>R</x:v>
      </x:c>
      <x:c r="AE793" s="24" t="str">
        <x:f t="shared" si="195"/>
        <x:v>Nicole Wright</x:v>
      </x:c>
      <x:c r="AF793" s="24" cm="1">
        <x:f t="array" ref="AF793">SUM(--(" "=MID(AE793,_xlfn.SEQUENCE(1,LEN(AE793)),1)))+2</x:f>
        <x:v>3</x:v>
      </x:c>
      <x:c r="AG793" s="24" cm="1">
        <x:f t="array" ref="AG793">SUM(--($AG$9=MID(AC793,_xlfn.SEQUENCE(1,LEN(AC793)),1)))</x:f>
        <x:v>0</x:v>
      </x:c>
      <x:c r="AL793" s="24" t="b">
        <x:f t="shared" si="196"/>
        <x:v>0</x:v>
      </x:c>
      <x:c r="AM793" s="24" t="b">
        <x:f>_xlfn.XLOOKUP(G793,'Birthday Case Assumptions'!$I$6:$I$371,'Birthday Case Assumptions'!$J$6:$J$371)="Yes"</x:f>
        <x:v>0</x:v>
      </x:c>
      <x:c r="AN793" s="24" t="b">
        <x:f t="shared" si="202"/>
        <x:v>0</x:v>
      </x:c>
      <x:c r="AO793" s="24">
        <x:f t="shared" si="203"/>
        <x:v>0</x:v>
      </x:c>
    </x:row>
    <x:row r="794" spans="2:41" x14ac:dyDescent="0.35">
      <x:c r="B794" s="21">
        <x:v>37494</x:v>
      </x:c>
      <x:c r="C794" s="31">
        <x:f t="shared" si="190"/>
        <x:v>26</x:v>
      </x:c>
      <x:c r="D794" s="31">
        <x:f t="shared" si="191"/>
        <x:v>8</x:v>
      </x:c>
      <x:c r="E794" s="31">
        <x:f t="shared" si="192"/>
        <x:v>2002</x:v>
      </x:c>
      <x:c r="F794" s="31">
        <x:f t="shared" si="193"/>
        <x:v>2</x:v>
      </x:c>
      <x:c r="G794" s="21">
        <x:f t="shared" si="197"/>
        <x:v>45530</x:v>
      </x:c>
      <x:c r="H794" s="32">
        <x:f t="shared" si="198"/>
        <x:v>7798</x:v>
      </x:c>
      <x:c r="L794" s="25"/>
      <x:c r="S794" s="24" t="str">
        <x:v>Hosam Mahmoud #13452777 1R</x:v>
      </x:c>
      <x:c r="T794" s="24" t="str" cm="1">
        <x:f t="array" ref="T794:U794">_xlfn.TEXTSPLIT(S794," #")</x:f>
        <x:v>Hosam Mahmoud</x:v>
      </x:c>
      <x:c r="U794" s="24" t="str">
        <x:v>13452777 1R</x:v>
      </x:c>
      <x:c r="V794" s="24" t="str">
        <x:f t="shared" si="199"/>
        <x:v>1R</x:v>
      </x:c>
      <x:c r="W794" s="24">
        <x:f t="shared" si="200"/>
        <x:v>13452777</x:v>
      </x:c>
      <x:c r="X794" s="24">
        <x:f t="shared" si="204"/>
        <x:v>0</x:v>
      </x:c>
      <x:c r="AC794" s="24" t="str">
        <x:f t="shared" si="194"/>
        <x:v>Hosam</x:v>
      </x:c>
      <x:c r="AD794" s="24" t="str">
        <x:f t="shared" si="201"/>
        <x:v>H</x:v>
      </x:c>
      <x:c r="AE794" s="24" t="str">
        <x:f t="shared" si="195"/>
        <x:v>Mahmoud</x:v>
      </x:c>
      <x:c r="AF794" s="24" cm="1">
        <x:f t="array" ref="AF794">SUM(--(" "=MID(AE794,_xlfn.SEQUENCE(1,LEN(AE794)),1)))+2</x:f>
        <x:v>2</x:v>
      </x:c>
      <x:c r="AG794" s="24" cm="1">
        <x:f t="array" ref="AG794">SUM(--($AG$9=MID(AC794,_xlfn.SEQUENCE(1,LEN(AC794)),1)))</x:f>
        <x:v>1</x:v>
      </x:c>
      <x:c r="AL794" s="24" t="b">
        <x:f t="shared" si="196"/>
        <x:v>1</x:v>
      </x:c>
      <x:c r="AM794" s="24" t="b">
        <x:f>_xlfn.XLOOKUP(G794,'Birthday Case Assumptions'!$I$6:$I$371,'Birthday Case Assumptions'!$J$6:$J$371)="Yes"</x:f>
        <x:v>1</x:v>
      </x:c>
      <x:c r="AN794" s="24" t="b">
        <x:f t="shared" si="202"/>
        <x:v>0</x:v>
      </x:c>
      <x:c r="AO794" s="24">
        <x:f t="shared" si="203"/>
        <x:v>0</x:v>
      </x:c>
    </x:row>
    <x:row r="795" spans="2:41" x14ac:dyDescent="0.35">
      <x:c r="B795" s="21">
        <x:v>37612</x:v>
      </x:c>
      <x:c r="C795" s="31">
        <x:f t="shared" si="190"/>
        <x:v>22</x:v>
      </x:c>
      <x:c r="D795" s="31">
        <x:f t="shared" si="191"/>
        <x:v>12</x:v>
      </x:c>
      <x:c r="E795" s="31">
        <x:f t="shared" si="192"/>
        <x:v>2002</x:v>
      </x:c>
      <x:c r="F795" s="31">
        <x:f t="shared" si="193"/>
        <x:v>1</x:v>
      </x:c>
      <x:c r="G795" s="21">
        <x:f t="shared" si="197"/>
        <x:v>45648</x:v>
      </x:c>
      <x:c r="H795" s="32">
        <x:f t="shared" si="198"/>
        <x:v>7680</x:v>
      </x:c>
      <x:c r="L795" s="25"/>
      <x:c r="S795" s="24" t="str">
        <x:v>Sohail Mansour #13452778 1T</x:v>
      </x:c>
      <x:c r="T795" s="24" t="str" cm="1">
        <x:f t="array" ref="T795:U795">_xlfn.TEXTSPLIT(S795," #")</x:f>
        <x:v>Sohail Mansour</x:v>
      </x:c>
      <x:c r="U795" s="24" t="str">
        <x:v>13452778 1T</x:v>
      </x:c>
      <x:c r="V795" s="24" t="str">
        <x:f t="shared" si="199"/>
        <x:v>1T</x:v>
      </x:c>
      <x:c r="W795" s="24">
        <x:f t="shared" si="200"/>
        <x:v>13452778</x:v>
      </x:c>
      <x:c r="X795" s="24">
        <x:f t="shared" si="204"/>
        <x:v>1</x:v>
      </x:c>
      <x:c r="AC795" s="24" t="str">
        <x:f t="shared" si="194"/>
        <x:v>Sohail</x:v>
      </x:c>
      <x:c r="AD795" s="24" t="str">
        <x:f t="shared" si="201"/>
        <x:v>S</x:v>
      </x:c>
      <x:c r="AE795" s="24" t="str">
        <x:f t="shared" si="195"/>
        <x:v>Mansour</x:v>
      </x:c>
      <x:c r="AF795" s="24" cm="1">
        <x:f t="array" ref="AF795">SUM(--(" "=MID(AE795,_xlfn.SEQUENCE(1,LEN(AE795)),1)))+2</x:f>
        <x:v>2</x:v>
      </x:c>
      <x:c r="AG795" s="24" cm="1">
        <x:f t="array" ref="AG795">SUM(--($AG$9=MID(AC795,_xlfn.SEQUENCE(1,LEN(AC795)),1)))</x:f>
        <x:v>1</x:v>
      </x:c>
      <x:c r="AL795" s="24" t="b">
        <x:f t="shared" si="196"/>
        <x:v>0</x:v>
      </x:c>
      <x:c r="AM795" s="24" t="b">
        <x:f>_xlfn.XLOOKUP(G795,'Birthday Case Assumptions'!$I$6:$I$371,'Birthday Case Assumptions'!$J$6:$J$371)="Yes"</x:f>
        <x:v>0</x:v>
      </x:c>
      <x:c r="AN795" s="24" t="b">
        <x:f t="shared" si="202"/>
        <x:v>0</x:v>
      </x:c>
      <x:c r="AO795" s="24">
        <x:f t="shared" si="203"/>
        <x:v>0</x:v>
      </x:c>
    </x:row>
    <x:row r="796" spans="2:41" x14ac:dyDescent="0.35">
      <x:c r="B796" s="21">
        <x:v>36975</x:v>
      </x:c>
      <x:c r="C796" s="31">
        <x:f t="shared" si="190"/>
        <x:v>25</x:v>
      </x:c>
      <x:c r="D796" s="31">
        <x:f t="shared" si="191"/>
        <x:v>3</x:v>
      </x:c>
      <x:c r="E796" s="31">
        <x:f t="shared" si="192"/>
        <x:v>2001</x:v>
      </x:c>
      <x:c r="F796" s="31">
        <x:f t="shared" si="193"/>
        <x:v>1</x:v>
      </x:c>
      <x:c r="G796" s="21">
        <x:f t="shared" si="197"/>
        <x:v>45376</x:v>
      </x:c>
      <x:c r="H796" s="32">
        <x:f t="shared" si="198"/>
        <x:v>8317</x:v>
      </x:c>
      <x:c r="L796" s="25"/>
      <x:c r="S796" s="24" t="str">
        <x:v>Abdulhadi Hadi #13452780 2M</x:v>
      </x:c>
      <x:c r="T796" s="24" t="str" cm="1">
        <x:f t="array" ref="T796:U796">_xlfn.TEXTSPLIT(S796," #")</x:f>
        <x:v>Abdulhadi Hadi</x:v>
      </x:c>
      <x:c r="U796" s="24" t="str">
        <x:v>13452780 2M</x:v>
      </x:c>
      <x:c r="V796" s="24" t="str">
        <x:f t="shared" si="199"/>
        <x:v>2M</x:v>
      </x:c>
      <x:c r="W796" s="24">
        <x:f t="shared" si="200"/>
        <x:v>13452780</x:v>
      </x:c>
      <x:c r="X796" s="24">
        <x:f t="shared" si="204"/>
        <x:v>0</x:v>
      </x:c>
      <x:c r="AC796" s="24" t="str">
        <x:f t="shared" si="194"/>
        <x:v>Abdulhadi</x:v>
      </x:c>
      <x:c r="AD796" s="24" t="str">
        <x:f t="shared" si="201"/>
        <x:v>A</x:v>
      </x:c>
      <x:c r="AE796" s="24" t="str">
        <x:f t="shared" si="195"/>
        <x:v>Hadi</x:v>
      </x:c>
      <x:c r="AF796" s="24" cm="1">
        <x:f t="array" ref="AF796">SUM(--(" "=MID(AE796,_xlfn.SEQUENCE(1,LEN(AE796)),1)))+2</x:f>
        <x:v>2</x:v>
      </x:c>
      <x:c r="AG796" s="24" cm="1">
        <x:f t="array" ref="AG796">SUM(--($AG$9=MID(AC796,_xlfn.SEQUENCE(1,LEN(AC796)),1)))</x:f>
        <x:v>2</x:v>
      </x:c>
      <x:c r="AL796" s="24" t="b">
        <x:f t="shared" si="196"/>
        <x:v>1</x:v>
      </x:c>
      <x:c r="AM796" s="24" t="b">
        <x:f>_xlfn.XLOOKUP(G796,'Birthday Case Assumptions'!$I$6:$I$371,'Birthday Case Assumptions'!$J$6:$J$371)="Yes"</x:f>
        <x:v>1</x:v>
      </x:c>
      <x:c r="AN796" s="24" t="b">
        <x:f t="shared" si="202"/>
        <x:v>0</x:v>
      </x:c>
      <x:c r="AO796" s="24">
        <x:f t="shared" si="203"/>
        <x:v>0</x:v>
      </x:c>
    </x:row>
    <x:row r="797" spans="2:41" x14ac:dyDescent="0.35">
      <x:c r="B797" s="21">
        <x:v>36892</x:v>
      </x:c>
      <x:c r="C797" s="31">
        <x:f t="shared" si="190"/>
        <x:v>1</x:v>
      </x:c>
      <x:c r="D797" s="31">
        <x:f t="shared" si="191"/>
        <x:v>1</x:v>
      </x:c>
      <x:c r="E797" s="31">
        <x:f t="shared" si="192"/>
        <x:v>2001</x:v>
      </x:c>
      <x:c r="F797" s="31">
        <x:f t="shared" si="193"/>
        <x:v>2</x:v>
      </x:c>
      <x:c r="G797" s="21">
        <x:f t="shared" si="197"/>
        <x:v>45292</x:v>
      </x:c>
      <x:c r="H797" s="32">
        <x:f t="shared" si="198"/>
        <x:v>8400</x:v>
      </x:c>
      <x:c r="L797" s="25"/>
      <x:c r="S797" s="24" t="str">
        <x:v>Maram Hussain #13452782 1T</x:v>
      </x:c>
      <x:c r="T797" s="24" t="str" cm="1">
        <x:f t="array" ref="T797:U797">_xlfn.TEXTSPLIT(S797," #")</x:f>
        <x:v>Maram Hussain</x:v>
      </x:c>
      <x:c r="U797" s="24" t="str">
        <x:v>13452782 1T</x:v>
      </x:c>
      <x:c r="V797" s="24" t="str">
        <x:f t="shared" si="199"/>
        <x:v>1T</x:v>
      </x:c>
      <x:c r="W797" s="24">
        <x:f t="shared" si="200"/>
        <x:v>13452782</x:v>
      </x:c>
      <x:c r="X797" s="24">
        <x:f t="shared" si="204"/>
        <x:v>0</x:v>
      </x:c>
      <x:c r="AC797" s="24" t="str">
        <x:f t="shared" si="194"/>
        <x:v>Maram</x:v>
      </x:c>
      <x:c r="AD797" s="24" t="str">
        <x:f t="shared" si="201"/>
        <x:v>M</x:v>
      </x:c>
      <x:c r="AE797" s="24" t="str">
        <x:f t="shared" si="195"/>
        <x:v>Hussain</x:v>
      </x:c>
      <x:c r="AF797" s="24" cm="1">
        <x:f t="array" ref="AF797">SUM(--(" "=MID(AE797,_xlfn.SEQUENCE(1,LEN(AE797)),1)))+2</x:f>
        <x:v>2</x:v>
      </x:c>
      <x:c r="AG797" s="24" cm="1">
        <x:f t="array" ref="AG797">SUM(--($AG$9=MID(AC797,_xlfn.SEQUENCE(1,LEN(AC797)),1)))</x:f>
        <x:v>2</x:v>
      </x:c>
      <x:c r="AL797" s="24" t="b">
        <x:f t="shared" si="196"/>
        <x:v>1</x:v>
      </x:c>
      <x:c r="AM797" s="24" t="b">
        <x:f>_xlfn.XLOOKUP(G797,'Birthday Case Assumptions'!$I$6:$I$371,'Birthday Case Assumptions'!$J$6:$J$371)="Yes"</x:f>
        <x:v>0</x:v>
      </x:c>
      <x:c r="AN797" s="24" t="b">
        <x:f t="shared" si="202"/>
        <x:v>0</x:v>
      </x:c>
      <x:c r="AO797" s="24">
        <x:f t="shared" si="203"/>
        <x:v>0</x:v>
      </x:c>
    </x:row>
    <x:row r="798" spans="2:41" x14ac:dyDescent="0.35">
      <x:c r="B798" s="21">
        <x:v>36983</x:v>
      </x:c>
      <x:c r="C798" s="31">
        <x:f t="shared" si="190"/>
        <x:v>2</x:v>
      </x:c>
      <x:c r="D798" s="31">
        <x:f t="shared" si="191"/>
        <x:v>4</x:v>
      </x:c>
      <x:c r="E798" s="31">
        <x:f t="shared" si="192"/>
        <x:v>2001</x:v>
      </x:c>
      <x:c r="F798" s="31">
        <x:f t="shared" si="193"/>
        <x:v>2</x:v>
      </x:c>
      <x:c r="G798" s="21">
        <x:f t="shared" si="197"/>
        <x:v>45384</x:v>
      </x:c>
      <x:c r="H798" s="32">
        <x:f t="shared" si="198"/>
        <x:v>8309</x:v>
      </x:c>
      <x:c r="L798" s="25"/>
      <x:c r="S798" s="24" t="str">
        <x:v>Qasim Suliman #13452785 2M</x:v>
      </x:c>
      <x:c r="T798" s="24" t="str" cm="1">
        <x:f t="array" ref="T798:U798">_xlfn.TEXTSPLIT(S798," #")</x:f>
        <x:v>Qasim Suliman</x:v>
      </x:c>
      <x:c r="U798" s="24" t="str">
        <x:v>13452785 2M</x:v>
      </x:c>
      <x:c r="V798" s="24" t="str">
        <x:f t="shared" si="199"/>
        <x:v>2M</x:v>
      </x:c>
      <x:c r="W798" s="24">
        <x:f t="shared" si="200"/>
        <x:v>13452785</x:v>
      </x:c>
      <x:c r="X798" s="24">
        <x:f t="shared" si="204"/>
        <x:v>0</x:v>
      </x:c>
      <x:c r="AC798" s="24" t="str">
        <x:f t="shared" si="194"/>
        <x:v>Qasim</x:v>
      </x:c>
      <x:c r="AD798" s="24" t="str">
        <x:f t="shared" si="201"/>
        <x:v>Q</x:v>
      </x:c>
      <x:c r="AE798" s="24" t="str">
        <x:f t="shared" si="195"/>
        <x:v>Suliman</x:v>
      </x:c>
      <x:c r="AF798" s="24" cm="1">
        <x:f t="array" ref="AF798">SUM(--(" "=MID(AE798,_xlfn.SEQUENCE(1,LEN(AE798)),1)))+2</x:f>
        <x:v>2</x:v>
      </x:c>
      <x:c r="AG798" s="24" cm="1">
        <x:f t="array" ref="AG798">SUM(--($AG$9=MID(AC798,_xlfn.SEQUENCE(1,LEN(AC798)),1)))</x:f>
        <x:v>1</x:v>
      </x:c>
      <x:c r="AL798" s="24" t="b">
        <x:f t="shared" si="196"/>
        <x:v>0</x:v>
      </x:c>
      <x:c r="AM798" s="24" t="b">
        <x:f>_xlfn.XLOOKUP(G798,'Birthday Case Assumptions'!$I$6:$I$371,'Birthday Case Assumptions'!$J$6:$J$371)="Yes"</x:f>
        <x:v>1</x:v>
      </x:c>
      <x:c r="AN798" s="24" t="b">
        <x:f t="shared" si="202"/>
        <x:v>0</x:v>
      </x:c>
      <x:c r="AO798" s="24">
        <x:f t="shared" si="203"/>
        <x:v>0</x:v>
      </x:c>
    </x:row>
    <x:row r="799" spans="2:41" x14ac:dyDescent="0.35">
      <x:c r="B799" s="21">
        <x:v>38250</x:v>
      </x:c>
      <x:c r="C799" s="31">
        <x:f t="shared" si="190"/>
        <x:v>20</x:v>
      </x:c>
      <x:c r="D799" s="31">
        <x:f t="shared" si="191"/>
        <x:v>9</x:v>
      </x:c>
      <x:c r="E799" s="31">
        <x:f t="shared" si="192"/>
        <x:v>2004</x:v>
      </x:c>
      <x:c r="F799" s="31">
        <x:f t="shared" si="193"/>
        <x:v>2</x:v>
      </x:c>
      <x:c r="G799" s="21">
        <x:f t="shared" si="197"/>
        <x:v>45555</x:v>
      </x:c>
      <x:c r="H799" s="32">
        <x:f t="shared" si="198"/>
        <x:v>7042</x:v>
      </x:c>
      <x:c r="L799" s="25"/>
      <x:c r="S799" s="24" t="str">
        <x:v>Kamran Hussain #13452788 4W</x:v>
      </x:c>
      <x:c r="T799" s="24" t="str" cm="1">
        <x:f t="array" ref="T799:U799">_xlfn.TEXTSPLIT(S799," #")</x:f>
        <x:v>Kamran Hussain</x:v>
      </x:c>
      <x:c r="U799" s="24" t="str">
        <x:v>13452788 4W</x:v>
      </x:c>
      <x:c r="V799" s="24" t="str">
        <x:f t="shared" si="199"/>
        <x:v>4W</x:v>
      </x:c>
      <x:c r="W799" s="24">
        <x:f t="shared" si="200"/>
        <x:v>13452788</x:v>
      </x:c>
      <x:c r="X799" s="24">
        <x:f t="shared" si="204"/>
        <x:v>0</x:v>
      </x:c>
      <x:c r="AC799" s="24" t="str">
        <x:f t="shared" si="194"/>
        <x:v>Kamran</x:v>
      </x:c>
      <x:c r="AD799" s="24" t="str">
        <x:f t="shared" si="201"/>
        <x:v>K</x:v>
      </x:c>
      <x:c r="AE799" s="24" t="str">
        <x:f t="shared" si="195"/>
        <x:v>Hussain</x:v>
      </x:c>
      <x:c r="AF799" s="24" cm="1">
        <x:f t="array" ref="AF799">SUM(--(" "=MID(AE799,_xlfn.SEQUENCE(1,LEN(AE799)),1)))+2</x:f>
        <x:v>2</x:v>
      </x:c>
      <x:c r="AG799" s="24" cm="1">
        <x:f t="array" ref="AG799">SUM(--($AG$9=MID(AC799,_xlfn.SEQUENCE(1,LEN(AC799)),1)))</x:f>
        <x:v>2</x:v>
      </x:c>
      <x:c r="AL799" s="24" t="b">
        <x:f t="shared" si="196"/>
        <x:v>0</x:v>
      </x:c>
      <x:c r="AM799" s="24" t="b">
        <x:f>_xlfn.XLOOKUP(G799,'Birthday Case Assumptions'!$I$6:$I$371,'Birthday Case Assumptions'!$J$6:$J$371)="Yes"</x:f>
        <x:v>1</x:v>
      </x:c>
      <x:c r="AN799" s="24" t="b">
        <x:f t="shared" si="202"/>
        <x:v>0</x:v>
      </x:c>
      <x:c r="AO799" s="24">
        <x:f t="shared" si="203"/>
        <x:v>0</x:v>
      </x:c>
    </x:row>
    <x:row r="800" spans="2:41" x14ac:dyDescent="0.35">
      <x:c r="B800" s="21">
        <x:v>37033</x:v>
      </x:c>
      <x:c r="C800" s="31">
        <x:f t="shared" si="190"/>
        <x:v>22</x:v>
      </x:c>
      <x:c r="D800" s="31">
        <x:f t="shared" si="191"/>
        <x:v>5</x:v>
      </x:c>
      <x:c r="E800" s="31">
        <x:f t="shared" si="192"/>
        <x:v>2001</x:v>
      </x:c>
      <x:c r="F800" s="31">
        <x:f t="shared" si="193"/>
        <x:v>3</x:v>
      </x:c>
      <x:c r="G800" s="21">
        <x:f t="shared" si="197"/>
        <x:v>45434</x:v>
      </x:c>
      <x:c r="H800" s="32">
        <x:f t="shared" si="198"/>
        <x:v>8259</x:v>
      </x:c>
      <x:c r="L800" s="25"/>
      <x:c r="S800" s="24" t="str">
        <x:v>Abigail Douglas Chavez #13452789 2W</x:v>
      </x:c>
      <x:c r="T800" s="24" t="str" cm="1">
        <x:f t="array" ref="T800:U800">_xlfn.TEXTSPLIT(S800," #")</x:f>
        <x:v>Abigail Douglas Chavez</x:v>
      </x:c>
      <x:c r="U800" s="24" t="str">
        <x:v>13452789 2W</x:v>
      </x:c>
      <x:c r="V800" s="24" t="str">
        <x:f t="shared" si="199"/>
        <x:v>2W</x:v>
      </x:c>
      <x:c r="W800" s="24">
        <x:f t="shared" si="200"/>
        <x:v>13452789</x:v>
      </x:c>
      <x:c r="X800" s="24">
        <x:f t="shared" si="204"/>
        <x:v>1</x:v>
      </x:c>
      <x:c r="AC800" s="24" t="str">
        <x:f t="shared" si="194"/>
        <x:v>Abigail</x:v>
      </x:c>
      <x:c r="AD800" s="24" t="str">
        <x:f t="shared" si="201"/>
        <x:v>A</x:v>
      </x:c>
      <x:c r="AE800" s="24" t="str">
        <x:f t="shared" si="195"/>
        <x:v>Douglas Chavez</x:v>
      </x:c>
      <x:c r="AF800" s="24" cm="1">
        <x:f t="array" ref="AF800">SUM(--(" "=MID(AE800,_xlfn.SEQUENCE(1,LEN(AE800)),1)))+2</x:f>
        <x:v>3</x:v>
      </x:c>
      <x:c r="AG800" s="24" cm="1">
        <x:f t="array" ref="AG800">SUM(--($AG$9=MID(AC800,_xlfn.SEQUENCE(1,LEN(AC800)),1)))</x:f>
        <x:v>2</x:v>
      </x:c>
      <x:c r="AL800" s="24" t="b">
        <x:f t="shared" si="196"/>
        <x:v>0</x:v>
      </x:c>
      <x:c r="AM800" s="24" t="b">
        <x:f>_xlfn.XLOOKUP(G800,'Birthday Case Assumptions'!$I$6:$I$371,'Birthday Case Assumptions'!$J$6:$J$371)="Yes"</x:f>
        <x:v>0</x:v>
      </x:c>
      <x:c r="AN800" s="24" t="b">
        <x:f t="shared" si="202"/>
        <x:v>0</x:v>
      </x:c>
      <x:c r="AO800" s="24">
        <x:f t="shared" si="203"/>
        <x:v>0</x:v>
      </x:c>
    </x:row>
    <x:row r="801" spans="2:41" x14ac:dyDescent="0.35">
      <x:c r="B801" s="21">
        <x:v>37605</x:v>
      </x:c>
      <x:c r="C801" s="31">
        <x:f t="shared" si="190"/>
        <x:v>15</x:v>
      </x:c>
      <x:c r="D801" s="31">
        <x:f t="shared" si="191"/>
        <x:v>12</x:v>
      </x:c>
      <x:c r="E801" s="31">
        <x:f t="shared" si="192"/>
        <x:v>2002</x:v>
      </x:c>
      <x:c r="F801" s="31">
        <x:f t="shared" si="193"/>
        <x:v>1</x:v>
      </x:c>
      <x:c r="G801" s="21">
        <x:f t="shared" si="197"/>
        <x:v>45641</x:v>
      </x:c>
      <x:c r="H801" s="32">
        <x:f t="shared" si="198"/>
        <x:v>7687</x:v>
      </x:c>
      <x:c r="L801" s="25"/>
      <x:c r="S801" s="24" t="str">
        <x:v>Abdulhadi Salah #13452792 2R</x:v>
      </x:c>
      <x:c r="T801" s="24" t="str" cm="1">
        <x:f t="array" ref="T801:U801">_xlfn.TEXTSPLIT(S801," #")</x:f>
        <x:v>Abdulhadi Salah</x:v>
      </x:c>
      <x:c r="U801" s="24" t="str">
        <x:v>13452792 2R</x:v>
      </x:c>
      <x:c r="V801" s="24" t="str">
        <x:f t="shared" si="199"/>
        <x:v>2R</x:v>
      </x:c>
      <x:c r="W801" s="24">
        <x:f t="shared" si="200"/>
        <x:v>13452792</x:v>
      </x:c>
      <x:c r="X801" s="24">
        <x:f t="shared" si="204"/>
        <x:v>0</x:v>
      </x:c>
      <x:c r="AC801" s="24" t="str">
        <x:f t="shared" si="194"/>
        <x:v>Abdulhadi</x:v>
      </x:c>
      <x:c r="AD801" s="24" t="str">
        <x:f t="shared" si="201"/>
        <x:v>A</x:v>
      </x:c>
      <x:c r="AE801" s="24" t="str">
        <x:f t="shared" si="195"/>
        <x:v>Salah</x:v>
      </x:c>
      <x:c r="AF801" s="24" cm="1">
        <x:f t="array" ref="AF801">SUM(--(" "=MID(AE801,_xlfn.SEQUENCE(1,LEN(AE801)),1)))+2</x:f>
        <x:v>2</x:v>
      </x:c>
      <x:c r="AG801" s="24" cm="1">
        <x:f t="array" ref="AG801">SUM(--($AG$9=MID(AC801,_xlfn.SEQUENCE(1,LEN(AC801)),1)))</x:f>
        <x:v>2</x:v>
      </x:c>
      <x:c r="AL801" s="24" t="b">
        <x:f t="shared" si="196"/>
        <x:v>0</x:v>
      </x:c>
      <x:c r="AM801" s="24" t="b">
        <x:f>_xlfn.XLOOKUP(G801,'Birthday Case Assumptions'!$I$6:$I$371,'Birthday Case Assumptions'!$J$6:$J$371)="Yes"</x:f>
        <x:v>0</x:v>
      </x:c>
      <x:c r="AN801" s="24" t="b">
        <x:f t="shared" si="202"/>
        <x:v>0</x:v>
      </x:c>
      <x:c r="AO801" s="24">
        <x:f t="shared" si="203"/>
        <x:v>0</x:v>
      </x:c>
    </x:row>
    <x:row r="802" spans="2:41" x14ac:dyDescent="0.35">
      <x:c r="B802" s="21">
        <x:v>37044</x:v>
      </x:c>
      <x:c r="C802" s="31">
        <x:f t="shared" si="190"/>
        <x:v>2</x:v>
      </x:c>
      <x:c r="D802" s="31">
        <x:f t="shared" si="191"/>
        <x:v>6</x:v>
      </x:c>
      <x:c r="E802" s="31">
        <x:f t="shared" si="192"/>
        <x:v>2001</x:v>
      </x:c>
      <x:c r="F802" s="31">
        <x:f t="shared" si="193"/>
        <x:v>7</x:v>
      </x:c>
      <x:c r="G802" s="21">
        <x:f t="shared" si="197"/>
        <x:v>45445</x:v>
      </x:c>
      <x:c r="H802" s="32">
        <x:f t="shared" si="198"/>
        <x:v>8248</x:v>
      </x:c>
      <x:c r="L802" s="25"/>
      <x:c r="S802" s="24" t="str">
        <x:v>Wang Min #13452793 4W</x:v>
      </x:c>
      <x:c r="T802" s="24" t="str" cm="1">
        <x:f t="array" ref="T802:U802">_xlfn.TEXTSPLIT(S802," #")</x:f>
        <x:v>Wang Min</x:v>
      </x:c>
      <x:c r="U802" s="24" t="str">
        <x:v>13452793 4W</x:v>
      </x:c>
      <x:c r="V802" s="24" t="str">
        <x:f t="shared" si="199"/>
        <x:v>4W</x:v>
      </x:c>
      <x:c r="W802" s="24">
        <x:f t="shared" si="200"/>
        <x:v>13452793</x:v>
      </x:c>
      <x:c r="X802" s="24">
        <x:f t="shared" si="204"/>
        <x:v>1</x:v>
      </x:c>
      <x:c r="AC802" s="24" t="str">
        <x:f t="shared" si="194"/>
        <x:v>Wang</x:v>
      </x:c>
      <x:c r="AD802" s="24" t="str">
        <x:f t="shared" si="201"/>
        <x:v>W</x:v>
      </x:c>
      <x:c r="AE802" s="24" t="str">
        <x:f t="shared" si="195"/>
        <x:v>Min</x:v>
      </x:c>
      <x:c r="AF802" s="24" cm="1">
        <x:f t="array" ref="AF802">SUM(--(" "=MID(AE802,_xlfn.SEQUENCE(1,LEN(AE802)),1)))+2</x:f>
        <x:v>2</x:v>
      </x:c>
      <x:c r="AG802" s="24" cm="1">
        <x:f t="array" ref="AG802">SUM(--($AG$9=MID(AC802,_xlfn.SEQUENCE(1,LEN(AC802)),1)))</x:f>
        <x:v>1</x:v>
      </x:c>
      <x:c r="AL802" s="24" t="b">
        <x:f t="shared" si="196"/>
        <x:v>0</x:v>
      </x:c>
      <x:c r="AM802" s="24" t="b">
        <x:f>_xlfn.XLOOKUP(G802,'Birthday Case Assumptions'!$I$6:$I$371,'Birthday Case Assumptions'!$J$6:$J$371)="Yes"</x:f>
        <x:v>0</x:v>
      </x:c>
      <x:c r="AN802" s="24" t="b">
        <x:f t="shared" si="202"/>
        <x:v>0</x:v>
      </x:c>
      <x:c r="AO802" s="24">
        <x:f t="shared" si="203"/>
        <x:v>0</x:v>
      </x:c>
    </x:row>
    <x:row r="803" spans="2:41" x14ac:dyDescent="0.35">
      <x:c r="B803" s="21">
        <x:v>38128</x:v>
      </x:c>
      <x:c r="C803" s="31">
        <x:f t="shared" si="190"/>
        <x:v>21</x:v>
      </x:c>
      <x:c r="D803" s="31">
        <x:f t="shared" si="191"/>
        <x:v>5</x:v>
      </x:c>
      <x:c r="E803" s="31">
        <x:f t="shared" si="192"/>
        <x:v>2004</x:v>
      </x:c>
      <x:c r="F803" s="31">
        <x:f t="shared" si="193"/>
        <x:v>6</x:v>
      </x:c>
      <x:c r="G803" s="21">
        <x:f t="shared" si="197"/>
        <x:v>45433</x:v>
      </x:c>
      <x:c r="H803" s="32">
        <x:f t="shared" si="198"/>
        <x:v>7164</x:v>
      </x:c>
      <x:c r="L803" s="25"/>
      <x:c r="S803" s="24" t="str">
        <x:v>Martha Parker #13452795 2W</x:v>
      </x:c>
      <x:c r="T803" s="24" t="str" cm="1">
        <x:f t="array" ref="T803:U803">_xlfn.TEXTSPLIT(S803," #")</x:f>
        <x:v>Martha Parker</x:v>
      </x:c>
      <x:c r="U803" s="24" t="str">
        <x:v>13452795 2W</x:v>
      </x:c>
      <x:c r="V803" s="24" t="str">
        <x:f t="shared" si="199"/>
        <x:v>2W</x:v>
      </x:c>
      <x:c r="W803" s="24">
        <x:f t="shared" si="200"/>
        <x:v>13452795</x:v>
      </x:c>
      <x:c r="X803" s="24">
        <x:f t="shared" si="204"/>
        <x:v>0</x:v>
      </x:c>
      <x:c r="AC803" s="24" t="str">
        <x:f t="shared" si="194"/>
        <x:v>Martha</x:v>
      </x:c>
      <x:c r="AD803" s="24" t="str">
        <x:f t="shared" si="201"/>
        <x:v>M</x:v>
      </x:c>
      <x:c r="AE803" s="24" t="str">
        <x:f t="shared" si="195"/>
        <x:v>Parker</x:v>
      </x:c>
      <x:c r="AF803" s="24" cm="1">
        <x:f t="array" ref="AF803">SUM(--(" "=MID(AE803,_xlfn.SEQUENCE(1,LEN(AE803)),1)))+2</x:f>
        <x:v>2</x:v>
      </x:c>
      <x:c r="AG803" s="24" cm="1">
        <x:f t="array" ref="AG803">SUM(--($AG$9=MID(AC803,_xlfn.SEQUENCE(1,LEN(AC803)),1)))</x:f>
        <x:v>2</x:v>
      </x:c>
      <x:c r="AL803" s="24" t="b">
        <x:f t="shared" si="196"/>
        <x:v>0</x:v>
      </x:c>
      <x:c r="AM803" s="24" t="b">
        <x:f>_xlfn.XLOOKUP(G803,'Birthday Case Assumptions'!$I$6:$I$371,'Birthday Case Assumptions'!$J$6:$J$371)="Yes"</x:f>
        <x:v>0</x:v>
      </x:c>
      <x:c r="AN803" s="24" t="b">
        <x:f t="shared" si="202"/>
        <x:v>0</x:v>
      </x:c>
      <x:c r="AO803" s="24">
        <x:f t="shared" si="203"/>
        <x:v>0</x:v>
      </x:c>
    </x:row>
    <x:row r="804" spans="2:41" x14ac:dyDescent="0.35">
      <x:c r="B804" s="21">
        <x:v>37990</x:v>
      </x:c>
      <x:c r="C804" s="31">
        <x:f t="shared" si="190"/>
        <x:v>4</x:v>
      </x:c>
      <x:c r="D804" s="31">
        <x:f t="shared" si="191"/>
        <x:v>1</x:v>
      </x:c>
      <x:c r="E804" s="31">
        <x:f t="shared" si="192"/>
        <x:v>2004</x:v>
      </x:c>
      <x:c r="F804" s="31">
        <x:f t="shared" si="193"/>
        <x:v>1</x:v>
      </x:c>
      <x:c r="G804" s="21">
        <x:f t="shared" si="197"/>
        <x:v>45295</x:v>
      </x:c>
      <x:c r="H804" s="32">
        <x:f t="shared" si="198"/>
        <x:v>7302</x:v>
      </x:c>
      <x:c r="L804" s="25"/>
      <x:c r="S804" s="24" t="str">
        <x:v>Mohsin Sultan #13452798 3W</x:v>
      </x:c>
      <x:c r="T804" s="24" t="str" cm="1">
        <x:f t="array" ref="T804:U804">_xlfn.TEXTSPLIT(S804," #")</x:f>
        <x:v>Mohsin Sultan</x:v>
      </x:c>
      <x:c r="U804" s="24" t="str">
        <x:v>13452798 3W</x:v>
      </x:c>
      <x:c r="V804" s="24" t="str">
        <x:f t="shared" si="199"/>
        <x:v>3W</x:v>
      </x:c>
      <x:c r="W804" s="24">
        <x:f t="shared" si="200"/>
        <x:v>13452798</x:v>
      </x:c>
      <x:c r="X804" s="24">
        <x:f t="shared" si="204"/>
        <x:v>0</x:v>
      </x:c>
      <x:c r="AC804" s="24" t="str">
        <x:f t="shared" si="194"/>
        <x:v>Mohsin</x:v>
      </x:c>
      <x:c r="AD804" s="24" t="str">
        <x:f t="shared" si="201"/>
        <x:v>M</x:v>
      </x:c>
      <x:c r="AE804" s="24" t="str">
        <x:f t="shared" si="195"/>
        <x:v>Sultan</x:v>
      </x:c>
      <x:c r="AF804" s="24" cm="1">
        <x:f t="array" ref="AF804">SUM(--(" "=MID(AE804,_xlfn.SEQUENCE(1,LEN(AE804)),1)))+2</x:f>
        <x:v>2</x:v>
      </x:c>
      <x:c r="AG804" s="24" cm="1">
        <x:f t="array" ref="AG804">SUM(--($AG$9=MID(AC804,_xlfn.SEQUENCE(1,LEN(AC804)),1)))</x:f>
        <x:v>0</x:v>
      </x:c>
      <x:c r="AL804" s="24" t="b">
        <x:f t="shared" si="196"/>
        <x:v>0</x:v>
      </x:c>
      <x:c r="AM804" s="24" t="b">
        <x:f>_xlfn.XLOOKUP(G804,'Birthday Case Assumptions'!$I$6:$I$371,'Birthday Case Assumptions'!$J$6:$J$371)="Yes"</x:f>
        <x:v>0</x:v>
      </x:c>
      <x:c r="AN804" s="24" t="b">
        <x:f t="shared" si="202"/>
        <x:v>0</x:v>
      </x:c>
      <x:c r="AO804" s="24">
        <x:f t="shared" si="203"/>
        <x:v>0</x:v>
      </x:c>
    </x:row>
    <x:row r="805" spans="2:41" x14ac:dyDescent="0.35">
      <x:c r="B805" s="21">
        <x:v>37149</x:v>
      </x:c>
      <x:c r="C805" s="31">
        <x:f t="shared" si="190"/>
        <x:v>15</x:v>
      </x:c>
      <x:c r="D805" s="31">
        <x:f t="shared" si="191"/>
        <x:v>9</x:v>
      </x:c>
      <x:c r="E805" s="31">
        <x:f t="shared" si="192"/>
        <x:v>2001</x:v>
      </x:c>
      <x:c r="F805" s="31">
        <x:f t="shared" si="193"/>
        <x:v>7</x:v>
      </x:c>
      <x:c r="G805" s="21">
        <x:f t="shared" si="197"/>
        <x:v>45550</x:v>
      </x:c>
      <x:c r="H805" s="32">
        <x:f t="shared" si="198"/>
        <x:v>8143</x:v>
      </x:c>
      <x:c r="L805" s="25"/>
      <x:c r="S805" s="24" t="str">
        <x:v>Sarah Edwards #13452799 2R</x:v>
      </x:c>
      <x:c r="T805" s="24" t="str" cm="1">
        <x:f t="array" ref="T805:U805">_xlfn.TEXTSPLIT(S805," #")</x:f>
        <x:v>Sarah Edwards</x:v>
      </x:c>
      <x:c r="U805" s="24" t="str">
        <x:v>13452799 2R</x:v>
      </x:c>
      <x:c r="V805" s="24" t="str">
        <x:f t="shared" si="199"/>
        <x:v>2R</x:v>
      </x:c>
      <x:c r="W805" s="24">
        <x:f t="shared" si="200"/>
        <x:v>13452799</x:v>
      </x:c>
      <x:c r="X805" s="24">
        <x:f t="shared" si="204"/>
        <x:v>1</x:v>
      </x:c>
      <x:c r="AC805" s="24" t="str">
        <x:f t="shared" si="194"/>
        <x:v>Sarah</x:v>
      </x:c>
      <x:c r="AD805" s="24" t="str">
        <x:f t="shared" si="201"/>
        <x:v>S</x:v>
      </x:c>
      <x:c r="AE805" s="24" t="str">
        <x:f t="shared" si="195"/>
        <x:v>Edwards</x:v>
      </x:c>
      <x:c r="AF805" s="24" cm="1">
        <x:f t="array" ref="AF805">SUM(--(" "=MID(AE805,_xlfn.SEQUENCE(1,LEN(AE805)),1)))+2</x:f>
        <x:v>2</x:v>
      </x:c>
      <x:c r="AG805" s="24" cm="1">
        <x:f t="array" ref="AG805">SUM(--($AG$9=MID(AC805,_xlfn.SEQUENCE(1,LEN(AC805)),1)))</x:f>
        <x:v>2</x:v>
      </x:c>
      <x:c r="AL805" s="24" t="b">
        <x:f t="shared" si="196"/>
        <x:v>0</x:v>
      </x:c>
      <x:c r="AM805" s="24" t="b">
        <x:f>_xlfn.XLOOKUP(G805,'Birthday Case Assumptions'!$I$6:$I$371,'Birthday Case Assumptions'!$J$6:$J$371)="Yes"</x:f>
        <x:v>0</x:v>
      </x:c>
      <x:c r="AN805" s="24" t="b">
        <x:f t="shared" si="202"/>
        <x:v>0</x:v>
      </x:c>
      <x:c r="AO805" s="24">
        <x:f t="shared" si="203"/>
        <x:v>0</x:v>
      </x:c>
    </x:row>
    <x:row r="806" spans="2:41" x14ac:dyDescent="0.35">
      <x:c r="B806" s="21">
        <x:v>37601</x:v>
      </x:c>
      <x:c r="C806" s="31">
        <x:f t="shared" si="190"/>
        <x:v>11</x:v>
      </x:c>
      <x:c r="D806" s="31">
        <x:f t="shared" si="191"/>
        <x:v>12</x:v>
      </x:c>
      <x:c r="E806" s="31">
        <x:f t="shared" si="192"/>
        <x:v>2002</x:v>
      </x:c>
      <x:c r="F806" s="31">
        <x:f t="shared" si="193"/>
        <x:v>4</x:v>
      </x:c>
      <x:c r="G806" s="21">
        <x:f t="shared" si="197"/>
        <x:v>45637</x:v>
      </x:c>
      <x:c r="H806" s="32">
        <x:f t="shared" si="198"/>
        <x:v>7691</x:v>
      </x:c>
      <x:c r="L806" s="25"/>
      <x:c r="S806" s="24" t="str">
        <x:v>Nidal Sajid Kamal #13452800 3M</x:v>
      </x:c>
      <x:c r="T806" s="24" t="str" cm="1">
        <x:f t="array" ref="T806:U806">_xlfn.TEXTSPLIT(S806," #")</x:f>
        <x:v>Nidal Sajid Kamal</x:v>
      </x:c>
      <x:c r="U806" s="24" t="str">
        <x:v>13452800 3M</x:v>
      </x:c>
      <x:c r="V806" s="24" t="str">
        <x:f t="shared" si="199"/>
        <x:v>3M</x:v>
      </x:c>
      <x:c r="W806" s="24">
        <x:f t="shared" si="200"/>
        <x:v>13452800</x:v>
      </x:c>
      <x:c r="X806" s="24">
        <x:f t="shared" si="204"/>
        <x:v>2</x:v>
      </x:c>
      <x:c r="AC806" s="24" t="str">
        <x:f t="shared" si="194"/>
        <x:v>Nidal</x:v>
      </x:c>
      <x:c r="AD806" s="24" t="str">
        <x:f t="shared" si="201"/>
        <x:v>N</x:v>
      </x:c>
      <x:c r="AE806" s="24" t="str">
        <x:f t="shared" si="195"/>
        <x:v>Sajid Kamal</x:v>
      </x:c>
      <x:c r="AF806" s="24" cm="1">
        <x:f t="array" ref="AF806">SUM(--(" "=MID(AE806,_xlfn.SEQUENCE(1,LEN(AE806)),1)))+2</x:f>
        <x:v>3</x:v>
      </x:c>
      <x:c r="AG806" s="24" cm="1">
        <x:f t="array" ref="AG806">SUM(--($AG$9=MID(AC806,_xlfn.SEQUENCE(1,LEN(AC806)),1)))</x:f>
        <x:v>1</x:v>
      </x:c>
      <x:c r="AL806" s="24" t="b">
        <x:f t="shared" si="196"/>
        <x:v>0</x:v>
      </x:c>
      <x:c r="AM806" s="24" t="b">
        <x:f>_xlfn.XLOOKUP(G806,'Birthday Case Assumptions'!$I$6:$I$371,'Birthday Case Assumptions'!$J$6:$J$371)="Yes"</x:f>
        <x:v>1</x:v>
      </x:c>
      <x:c r="AN806" s="24" t="b">
        <x:f t="shared" si="202"/>
        <x:v>0</x:v>
      </x:c>
      <x:c r="AO806" s="24">
        <x:f t="shared" si="203"/>
        <x:v>0</x:v>
      </x:c>
    </x:row>
    <x:row r="807" spans="2:41" x14ac:dyDescent="0.35">
      <x:c r="B807" s="21">
        <x:v>37503</x:v>
      </x:c>
      <x:c r="C807" s="31">
        <x:f t="shared" si="190"/>
        <x:v>4</x:v>
      </x:c>
      <x:c r="D807" s="31">
        <x:f t="shared" si="191"/>
        <x:v>9</x:v>
      </x:c>
      <x:c r="E807" s="31">
        <x:f t="shared" si="192"/>
        <x:v>2002</x:v>
      </x:c>
      <x:c r="F807" s="31">
        <x:f t="shared" si="193"/>
        <x:v>4</x:v>
      </x:c>
      <x:c r="G807" s="21">
        <x:f t="shared" si="197"/>
        <x:v>45539</x:v>
      </x:c>
      <x:c r="H807" s="32">
        <x:f t="shared" si="198"/>
        <x:v>7789</x:v>
      </x:c>
      <x:c r="L807" s="25"/>
      <x:c r="S807" s="24" t="str">
        <x:v>Yi Na #13452801 3W</x:v>
      </x:c>
      <x:c r="T807" s="24" t="str" cm="1">
        <x:f t="array" ref="T807:U807">_xlfn.TEXTSPLIT(S807," #")</x:f>
        <x:v>Yi Na</x:v>
      </x:c>
      <x:c r="U807" s="24" t="str">
        <x:v>13452801 3W</x:v>
      </x:c>
      <x:c r="V807" s="24" t="str">
        <x:f t="shared" si="199"/>
        <x:v>3W</x:v>
      </x:c>
      <x:c r="W807" s="24">
        <x:f t="shared" si="200"/>
        <x:v>13452801</x:v>
      </x:c>
      <x:c r="X807" s="24">
        <x:f t="shared" si="204"/>
        <x:v>3</x:v>
      </x:c>
      <x:c r="AC807" s="24" t="str">
        <x:f t="shared" si="194"/>
        <x:v>Yi</x:v>
      </x:c>
      <x:c r="AD807" s="24" t="str">
        <x:f t="shared" si="201"/>
        <x:v>Y</x:v>
      </x:c>
      <x:c r="AE807" s="24" t="str">
        <x:f t="shared" si="195"/>
        <x:v>Na</x:v>
      </x:c>
      <x:c r="AF807" s="24" cm="1">
        <x:f t="array" ref="AF807">SUM(--(" "=MID(AE807,_xlfn.SEQUENCE(1,LEN(AE807)),1)))+2</x:f>
        <x:v>2</x:v>
      </x:c>
      <x:c r="AG807" s="24" cm="1">
        <x:f t="array" ref="AG807">SUM(--($AG$9=MID(AC807,_xlfn.SEQUENCE(1,LEN(AC807)),1)))</x:f>
        <x:v>0</x:v>
      </x:c>
      <x:c r="AL807" s="24" t="b">
        <x:f t="shared" si="196"/>
        <x:v>0</x:v>
      </x:c>
      <x:c r="AM807" s="24" t="b">
        <x:f>_xlfn.XLOOKUP(G807,'Birthday Case Assumptions'!$I$6:$I$371,'Birthday Case Assumptions'!$J$6:$J$371)="Yes"</x:f>
        <x:v>1</x:v>
      </x:c>
      <x:c r="AN807" s="24" t="b">
        <x:f t="shared" si="202"/>
        <x:v>0</x:v>
      </x:c>
      <x:c r="AO807" s="24">
        <x:f t="shared" si="203"/>
        <x:v>0</x:v>
      </x:c>
    </x:row>
    <x:row r="808" spans="2:41" x14ac:dyDescent="0.35">
      <x:c r="B808" s="21">
        <x:v>38026</x:v>
      </x:c>
      <x:c r="C808" s="31">
        <x:f t="shared" si="190"/>
        <x:v>9</x:v>
      </x:c>
      <x:c r="D808" s="31">
        <x:f t="shared" si="191"/>
        <x:v>2</x:v>
      </x:c>
      <x:c r="E808" s="31">
        <x:f t="shared" si="192"/>
        <x:v>2004</x:v>
      </x:c>
      <x:c r="F808" s="31">
        <x:f t="shared" si="193"/>
        <x:v>2</x:v>
      </x:c>
      <x:c r="G808" s="21">
        <x:f t="shared" si="197"/>
        <x:v>45331</x:v>
      </x:c>
      <x:c r="H808" s="32">
        <x:f t="shared" si="198"/>
        <x:v>7266</x:v>
      </x:c>
      <x:c r="L808" s="25"/>
      <x:c r="S808" s="24" t="str">
        <x:v>Nicholas Wood #13452804 1T</x:v>
      </x:c>
      <x:c r="T808" s="24" t="str" cm="1">
        <x:f t="array" ref="T808:U808">_xlfn.TEXTSPLIT(S808," #")</x:f>
        <x:v>Nicholas Wood</x:v>
      </x:c>
      <x:c r="U808" s="24" t="str">
        <x:v>13452804 1T</x:v>
      </x:c>
      <x:c r="V808" s="24" t="str">
        <x:f t="shared" si="199"/>
        <x:v>1T</x:v>
      </x:c>
      <x:c r="W808" s="24">
        <x:f t="shared" si="200"/>
        <x:v>13452804</x:v>
      </x:c>
      <x:c r="X808" s="24">
        <x:f t="shared" si="204"/>
        <x:v>0</x:v>
      </x:c>
      <x:c r="AC808" s="24" t="str">
        <x:f t="shared" si="194"/>
        <x:v>Nicholas</x:v>
      </x:c>
      <x:c r="AD808" s="24" t="str">
        <x:f t="shared" si="201"/>
        <x:v>N</x:v>
      </x:c>
      <x:c r="AE808" s="24" t="str">
        <x:f t="shared" si="195"/>
        <x:v>Wood</x:v>
      </x:c>
      <x:c r="AF808" s="24" cm="1">
        <x:f t="array" ref="AF808">SUM(--(" "=MID(AE808,_xlfn.SEQUENCE(1,LEN(AE808)),1)))+2</x:f>
        <x:v>2</x:v>
      </x:c>
      <x:c r="AG808" s="24" cm="1">
        <x:f t="array" ref="AG808">SUM(--($AG$9=MID(AC808,_xlfn.SEQUENCE(1,LEN(AC808)),1)))</x:f>
        <x:v>1</x:v>
      </x:c>
      <x:c r="AL808" s="24" t="b">
        <x:f t="shared" si="196"/>
        <x:v>0</x:v>
      </x:c>
      <x:c r="AM808" s="24" t="b">
        <x:f>_xlfn.XLOOKUP(G808,'Birthday Case Assumptions'!$I$6:$I$371,'Birthday Case Assumptions'!$J$6:$J$371)="Yes"</x:f>
        <x:v>1</x:v>
      </x:c>
      <x:c r="AN808" s="24" t="b">
        <x:f t="shared" si="202"/>
        <x:v>0</x:v>
      </x:c>
      <x:c r="AO808" s="24">
        <x:f t="shared" si="203"/>
        <x:v>0</x:v>
      </x:c>
    </x:row>
    <x:row r="809" spans="2:41" x14ac:dyDescent="0.35">
      <x:c r="B809" s="21">
        <x:v>37023</x:v>
      </x:c>
      <x:c r="C809" s="31">
        <x:f t="shared" si="190"/>
        <x:v>12</x:v>
      </x:c>
      <x:c r="D809" s="31">
        <x:f t="shared" si="191"/>
        <x:v>5</x:v>
      </x:c>
      <x:c r="E809" s="31">
        <x:f t="shared" si="192"/>
        <x:v>2001</x:v>
      </x:c>
      <x:c r="F809" s="31">
        <x:f t="shared" si="193"/>
        <x:v>7</x:v>
      </x:c>
      <x:c r="G809" s="21">
        <x:f t="shared" si="197"/>
        <x:v>45424</x:v>
      </x:c>
      <x:c r="H809" s="32">
        <x:f t="shared" si="198"/>
        <x:v>8269</x:v>
      </x:c>
      <x:c r="L809" s="25"/>
      <x:c r="S809" s="24" t="str">
        <x:v>Maryam Abdullah #13452807 2M</x:v>
      </x:c>
      <x:c r="T809" s="24" t="str" cm="1">
        <x:f t="array" ref="T809:U809">_xlfn.TEXTSPLIT(S809," #")</x:f>
        <x:v>Maryam Abdullah</x:v>
      </x:c>
      <x:c r="U809" s="24" t="str">
        <x:v>13452807 2M</x:v>
      </x:c>
      <x:c r="V809" s="24" t="str">
        <x:f t="shared" si="199"/>
        <x:v>2M</x:v>
      </x:c>
      <x:c r="W809" s="24">
        <x:f t="shared" si="200"/>
        <x:v>13452807</x:v>
      </x:c>
      <x:c r="X809" s="24">
        <x:f t="shared" si="204"/>
        <x:v>0</x:v>
      </x:c>
      <x:c r="AC809" s="24" t="str">
        <x:f t="shared" si="194"/>
        <x:v>Maryam</x:v>
      </x:c>
      <x:c r="AD809" s="24" t="str">
        <x:f t="shared" si="201"/>
        <x:v>M</x:v>
      </x:c>
      <x:c r="AE809" s="24" t="str">
        <x:f t="shared" si="195"/>
        <x:v>Abdullah</x:v>
      </x:c>
      <x:c r="AF809" s="24" cm="1">
        <x:f t="array" ref="AF809">SUM(--(" "=MID(AE809,_xlfn.SEQUENCE(1,LEN(AE809)),1)))+2</x:f>
        <x:v>2</x:v>
      </x:c>
      <x:c r="AG809" s="24" cm="1">
        <x:f t="array" ref="AG809">SUM(--($AG$9=MID(AC809,_xlfn.SEQUENCE(1,LEN(AC809)),1)))</x:f>
        <x:v>2</x:v>
      </x:c>
      <x:c r="AL809" s="24" t="b">
        <x:f t="shared" si="196"/>
        <x:v>0</x:v>
      </x:c>
      <x:c r="AM809" s="24" t="b">
        <x:f>_xlfn.XLOOKUP(G809,'Birthday Case Assumptions'!$I$6:$I$371,'Birthday Case Assumptions'!$J$6:$J$371)="Yes"</x:f>
        <x:v>0</x:v>
      </x:c>
      <x:c r="AN809" s="24" t="b">
        <x:f t="shared" si="202"/>
        <x:v>0</x:v>
      </x:c>
      <x:c r="AO809" s="24">
        <x:f t="shared" si="203"/>
        <x:v>0</x:v>
      </x:c>
    </x:row>
    <x:row r="810" spans="2:41" x14ac:dyDescent="0.35">
      <x:c r="B810" s="21">
        <x:v>37297</x:v>
      </x:c>
      <x:c r="C810" s="31">
        <x:f t="shared" si="190"/>
        <x:v>10</x:v>
      </x:c>
      <x:c r="D810" s="31">
        <x:f t="shared" si="191"/>
        <x:v>2</x:v>
      </x:c>
      <x:c r="E810" s="31">
        <x:f t="shared" si="192"/>
        <x:v>2002</x:v>
      </x:c>
      <x:c r="F810" s="31">
        <x:f t="shared" si="193"/>
        <x:v>1</x:v>
      </x:c>
      <x:c r="G810" s="21">
        <x:f t="shared" si="197"/>
        <x:v>45332</x:v>
      </x:c>
      <x:c r="H810" s="32">
        <x:f t="shared" si="198"/>
        <x:v>7995</x:v>
      </x:c>
      <x:c r="L810" s="25"/>
      <x:c r="S810" s="24" t="str">
        <x:v>Esam Jaber #13452810 3M</x:v>
      </x:c>
      <x:c r="T810" s="24" t="str" cm="1">
        <x:f t="array" ref="T810:U810">_xlfn.TEXTSPLIT(S810," #")</x:f>
        <x:v>Esam Jaber</x:v>
      </x:c>
      <x:c r="U810" s="24" t="str">
        <x:v>13452810 3M</x:v>
      </x:c>
      <x:c r="V810" s="24" t="str">
        <x:f t="shared" si="199"/>
        <x:v>3M</x:v>
      </x:c>
      <x:c r="W810" s="24">
        <x:f t="shared" si="200"/>
        <x:v>13452810</x:v>
      </x:c>
      <x:c r="X810" s="24">
        <x:f t="shared" si="204"/>
        <x:v>0</x:v>
      </x:c>
      <x:c r="AC810" s="24" t="str">
        <x:f t="shared" si="194"/>
        <x:v>Esam</x:v>
      </x:c>
      <x:c r="AD810" s="24" t="str">
        <x:f t="shared" si="201"/>
        <x:v>E</x:v>
      </x:c>
      <x:c r="AE810" s="24" t="str">
        <x:f t="shared" si="195"/>
        <x:v>Jaber</x:v>
      </x:c>
      <x:c r="AF810" s="24" cm="1">
        <x:f t="array" ref="AF810">SUM(--(" "=MID(AE810,_xlfn.SEQUENCE(1,LEN(AE810)),1)))+2</x:f>
        <x:v>2</x:v>
      </x:c>
      <x:c r="AG810" s="24" cm="1">
        <x:f t="array" ref="AG810">SUM(--($AG$9=MID(AC810,_xlfn.SEQUENCE(1,LEN(AC810)),1)))</x:f>
        <x:v>1</x:v>
      </x:c>
      <x:c r="AL810" s="24" t="b">
        <x:f t="shared" si="196"/>
        <x:v>0</x:v>
      </x:c>
      <x:c r="AM810" s="24" t="b">
        <x:f>_xlfn.XLOOKUP(G810,'Birthday Case Assumptions'!$I$6:$I$371,'Birthday Case Assumptions'!$J$6:$J$371)="Yes"</x:f>
        <x:v>0</x:v>
      </x:c>
      <x:c r="AN810" s="24" t="b">
        <x:f t="shared" si="202"/>
        <x:v>0</x:v>
      </x:c>
      <x:c r="AO810" s="24">
        <x:f t="shared" si="203"/>
        <x:v>0</x:v>
      </x:c>
    </x:row>
    <x:row r="811" spans="2:41" x14ac:dyDescent="0.35">
      <x:c r="B811" s="21">
        <x:v>37864</x:v>
      </x:c>
      <x:c r="C811" s="31">
        <x:f t="shared" si="190"/>
        <x:v>31</x:v>
      </x:c>
      <x:c r="D811" s="31">
        <x:f t="shared" si="191"/>
        <x:v>8</x:v>
      </x:c>
      <x:c r="E811" s="31">
        <x:f t="shared" si="192"/>
        <x:v>2003</x:v>
      </x:c>
      <x:c r="F811" s="31">
        <x:f t="shared" si="193"/>
        <x:v>1</x:v>
      </x:c>
      <x:c r="G811" s="21">
        <x:f t="shared" si="197"/>
        <x:v>45535</x:v>
      </x:c>
      <x:c r="H811" s="32">
        <x:f t="shared" si="198"/>
        <x:v>7428</x:v>
      </x:c>
      <x:c r="L811" s="25"/>
      <x:c r="S811" s="24" t="str">
        <x:v>Barbara Brenda Jennifer Mitchell #13452813 2T</x:v>
      </x:c>
      <x:c r="T811" s="24" t="str" cm="1">
        <x:f t="array" ref="T811:U811">_xlfn.TEXTSPLIT(S811," #")</x:f>
        <x:v>Barbara Brenda Jennifer Mitchell</x:v>
      </x:c>
      <x:c r="U811" s="24" t="str">
        <x:v>13452813 2T</x:v>
      </x:c>
      <x:c r="V811" s="24" t="str">
        <x:f t="shared" si="199"/>
        <x:v>2T</x:v>
      </x:c>
      <x:c r="W811" s="24">
        <x:f t="shared" si="200"/>
        <x:v>13452813</x:v>
      </x:c>
      <x:c r="X811" s="24">
        <x:f t="shared" si="204"/>
        <x:v>0</x:v>
      </x:c>
      <x:c r="AC811" s="24" t="str">
        <x:f t="shared" si="194"/>
        <x:v>Barbara</x:v>
      </x:c>
      <x:c r="AD811" s="24" t="str">
        <x:f t="shared" si="201"/>
        <x:v>B</x:v>
      </x:c>
      <x:c r="AE811" s="24" t="str">
        <x:f t="shared" si="195"/>
        <x:v>Brenda Jennifer Mitchell</x:v>
      </x:c>
      <x:c r="AF811" s="24" cm="1">
        <x:f t="array" ref="AF811">SUM(--(" "=MID(AE811,_xlfn.SEQUENCE(1,LEN(AE811)),1)))+2</x:f>
        <x:v>4</x:v>
      </x:c>
      <x:c r="AG811" s="24" cm="1">
        <x:f t="array" ref="AG811">SUM(--($AG$9=MID(AC811,_xlfn.SEQUENCE(1,LEN(AC811)),1)))</x:f>
        <x:v>3</x:v>
      </x:c>
      <x:c r="AL811" s="24" t="b">
        <x:f t="shared" si="196"/>
        <x:v>0</x:v>
      </x:c>
      <x:c r="AM811" s="24" t="b">
        <x:f>_xlfn.XLOOKUP(G811,'Birthday Case Assumptions'!$I$6:$I$371,'Birthday Case Assumptions'!$J$6:$J$371)="Yes"</x:f>
        <x:v>0</x:v>
      </x:c>
      <x:c r="AN811" s="24" t="b">
        <x:f t="shared" si="202"/>
        <x:v>0</x:v>
      </x:c>
      <x:c r="AO811" s="24">
        <x:f t="shared" si="203"/>
        <x:v>0</x:v>
      </x:c>
    </x:row>
    <x:row r="812" spans="2:41" x14ac:dyDescent="0.35">
      <x:c r="B812" s="21">
        <x:v>37988</x:v>
      </x:c>
      <x:c r="C812" s="31">
        <x:f t="shared" si="190"/>
        <x:v>2</x:v>
      </x:c>
      <x:c r="D812" s="31">
        <x:f t="shared" si="191"/>
        <x:v>1</x:v>
      </x:c>
      <x:c r="E812" s="31">
        <x:f t="shared" si="192"/>
        <x:v>2004</x:v>
      </x:c>
      <x:c r="F812" s="31">
        <x:f t="shared" si="193"/>
        <x:v>6</x:v>
      </x:c>
      <x:c r="G812" s="21">
        <x:f t="shared" si="197"/>
        <x:v>45293</x:v>
      </x:c>
      <x:c r="H812" s="32">
        <x:f t="shared" si="198"/>
        <x:v>7304</x:v>
      </x:c>
      <x:c r="L812" s="25"/>
      <x:c r="S812" s="24" t="str">
        <x:v>Yuan Chao #13452814 3M</x:v>
      </x:c>
      <x:c r="T812" s="24" t="str" cm="1">
        <x:f t="array" ref="T812:U812">_xlfn.TEXTSPLIT(S812," #")</x:f>
        <x:v>Yuan Chao</x:v>
      </x:c>
      <x:c r="U812" s="24" t="str">
        <x:v>13452814 3M</x:v>
      </x:c>
      <x:c r="V812" s="24" t="str">
        <x:f t="shared" si="199"/>
        <x:v>3M</x:v>
      </x:c>
      <x:c r="W812" s="24">
        <x:f t="shared" si="200"/>
        <x:v>13452814</x:v>
      </x:c>
      <x:c r="X812" s="24">
        <x:f t="shared" si="204"/>
        <x:v>1</x:v>
      </x:c>
      <x:c r="AC812" s="24" t="str">
        <x:f t="shared" si="194"/>
        <x:v>Yuan</x:v>
      </x:c>
      <x:c r="AD812" s="24" t="str">
        <x:f t="shared" si="201"/>
        <x:v>Y</x:v>
      </x:c>
      <x:c r="AE812" s="24" t="str">
        <x:f t="shared" si="195"/>
        <x:v>Chao</x:v>
      </x:c>
      <x:c r="AF812" s="24" cm="1">
        <x:f t="array" ref="AF812">SUM(--(" "=MID(AE812,_xlfn.SEQUENCE(1,LEN(AE812)),1)))+2</x:f>
        <x:v>2</x:v>
      </x:c>
      <x:c r="AG812" s="24" cm="1">
        <x:f t="array" ref="AG812">SUM(--($AG$9=MID(AC812,_xlfn.SEQUENCE(1,LEN(AC812)),1)))</x:f>
        <x:v>1</x:v>
      </x:c>
      <x:c r="AL812" s="24" t="b">
        <x:f t="shared" si="196"/>
        <x:v>0</x:v>
      </x:c>
      <x:c r="AM812" s="24" t="b">
        <x:f>_xlfn.XLOOKUP(G812,'Birthday Case Assumptions'!$I$6:$I$371,'Birthday Case Assumptions'!$J$6:$J$371)="Yes"</x:f>
        <x:v>0</x:v>
      </x:c>
      <x:c r="AN812" s="24" t="b">
        <x:f t="shared" si="202"/>
        <x:v>0</x:v>
      </x:c>
      <x:c r="AO812" s="24">
        <x:f t="shared" si="203"/>
        <x:v>0</x:v>
      </x:c>
    </x:row>
    <x:row r="813" spans="2:41" x14ac:dyDescent="0.35">
      <x:c r="B813" s="21">
        <x:v>37615</x:v>
      </x:c>
      <x:c r="C813" s="31">
        <x:f t="shared" si="190"/>
        <x:v>25</x:v>
      </x:c>
      <x:c r="D813" s="31">
        <x:f t="shared" si="191"/>
        <x:v>12</x:v>
      </x:c>
      <x:c r="E813" s="31">
        <x:f t="shared" si="192"/>
        <x:v>2002</x:v>
      </x:c>
      <x:c r="F813" s="31">
        <x:f t="shared" si="193"/>
        <x:v>4</x:v>
      </x:c>
      <x:c r="G813" s="21">
        <x:f t="shared" si="197"/>
        <x:v>45651</x:v>
      </x:c>
      <x:c r="H813" s="32">
        <x:f t="shared" si="198"/>
        <x:v>7677</x:v>
      </x:c>
      <x:c r="L813" s="25"/>
      <x:c r="S813" s="24" t="str">
        <x:v>Alexis Reyes #13452815 2T</x:v>
      </x:c>
      <x:c r="T813" s="24" t="str" cm="1">
        <x:f t="array" ref="T813:U813">_xlfn.TEXTSPLIT(S813," #")</x:f>
        <x:v>Alexis Reyes</x:v>
      </x:c>
      <x:c r="U813" s="24" t="str">
        <x:v>13452815 2T</x:v>
      </x:c>
      <x:c r="V813" s="24" t="str">
        <x:f t="shared" si="199"/>
        <x:v>2T</x:v>
      </x:c>
      <x:c r="W813" s="24">
        <x:f t="shared" si="200"/>
        <x:v>13452815</x:v>
      </x:c>
      <x:c r="X813" s="24">
        <x:f t="shared" si="204"/>
        <x:v>2</x:v>
      </x:c>
      <x:c r="AC813" s="24" t="str">
        <x:f t="shared" si="194"/>
        <x:v>Alexis</x:v>
      </x:c>
      <x:c r="AD813" s="24" t="str">
        <x:f t="shared" si="201"/>
        <x:v>A</x:v>
      </x:c>
      <x:c r="AE813" s="24" t="str">
        <x:f t="shared" si="195"/>
        <x:v>Reyes</x:v>
      </x:c>
      <x:c r="AF813" s="24" cm="1">
        <x:f t="array" ref="AF813">SUM(--(" "=MID(AE813,_xlfn.SEQUENCE(1,LEN(AE813)),1)))+2</x:f>
        <x:v>2</x:v>
      </x:c>
      <x:c r="AG813" s="24" cm="1">
        <x:f t="array" ref="AG813">SUM(--($AG$9=MID(AC813,_xlfn.SEQUENCE(1,LEN(AC813)),1)))</x:f>
        <x:v>1</x:v>
      </x:c>
      <x:c r="AL813" s="24" t="b">
        <x:f t="shared" si="196"/>
        <x:v>0</x:v>
      </x:c>
      <x:c r="AM813" s="24" t="b">
        <x:f>_xlfn.XLOOKUP(G813,'Birthday Case Assumptions'!$I$6:$I$371,'Birthday Case Assumptions'!$J$6:$J$371)="Yes"</x:f>
        <x:v>0</x:v>
      </x:c>
      <x:c r="AN813" s="24" t="b">
        <x:f t="shared" si="202"/>
        <x:v>0</x:v>
      </x:c>
      <x:c r="AO813" s="24">
        <x:f t="shared" si="203"/>
        <x:v>0</x:v>
      </x:c>
    </x:row>
    <x:row r="814" spans="2:41" x14ac:dyDescent="0.35">
      <x:c r="B814" s="21">
        <x:v>37087</x:v>
      </x:c>
      <x:c r="C814" s="31">
        <x:f t="shared" si="190"/>
        <x:v>15</x:v>
      </x:c>
      <x:c r="D814" s="31">
        <x:f t="shared" si="191"/>
        <x:v>7</x:v>
      </x:c>
      <x:c r="E814" s="31">
        <x:f t="shared" si="192"/>
        <x:v>2001</x:v>
      </x:c>
      <x:c r="F814" s="31">
        <x:f t="shared" si="193"/>
        <x:v>1</x:v>
      </x:c>
      <x:c r="G814" s="21">
        <x:f t="shared" si="197"/>
        <x:v>45488</x:v>
      </x:c>
      <x:c r="H814" s="32">
        <x:f t="shared" si="198"/>
        <x:v>8205</x:v>
      </x:c>
      <x:c r="L814" s="25"/>
      <x:c r="S814" s="24" t="str">
        <x:v>Roger Hill #13452816 2W</x:v>
      </x:c>
      <x:c r="T814" s="24" t="str" cm="1">
        <x:f t="array" ref="T814:U814">_xlfn.TEXTSPLIT(S814," #")</x:f>
        <x:v>Roger Hill</x:v>
      </x:c>
      <x:c r="U814" s="24" t="str">
        <x:v>13452816 2W</x:v>
      </x:c>
      <x:c r="V814" s="24" t="str">
        <x:f t="shared" si="199"/>
        <x:v>2W</x:v>
      </x:c>
      <x:c r="W814" s="24">
        <x:f t="shared" si="200"/>
        <x:v>13452816</x:v>
      </x:c>
      <x:c r="X814" s="24">
        <x:f t="shared" si="204"/>
        <x:v>3</x:v>
      </x:c>
      <x:c r="AC814" s="24" t="str">
        <x:f t="shared" si="194"/>
        <x:v>Roger</x:v>
      </x:c>
      <x:c r="AD814" s="24" t="str">
        <x:f t="shared" si="201"/>
        <x:v>R</x:v>
      </x:c>
      <x:c r="AE814" s="24" t="str">
        <x:f t="shared" si="195"/>
        <x:v>Hill</x:v>
      </x:c>
      <x:c r="AF814" s="24" cm="1">
        <x:f t="array" ref="AF814">SUM(--(" "=MID(AE814,_xlfn.SEQUENCE(1,LEN(AE814)),1)))+2</x:f>
        <x:v>2</x:v>
      </x:c>
      <x:c r="AG814" s="24" cm="1">
        <x:f t="array" ref="AG814">SUM(--($AG$9=MID(AC814,_xlfn.SEQUENCE(1,LEN(AC814)),1)))</x:f>
        <x:v>0</x:v>
      </x:c>
      <x:c r="AL814" s="24" t="b">
        <x:f t="shared" si="196"/>
        <x:v>1</x:v>
      </x:c>
      <x:c r="AM814" s="24" t="b">
        <x:f>_xlfn.XLOOKUP(G814,'Birthday Case Assumptions'!$I$6:$I$371,'Birthday Case Assumptions'!$J$6:$J$371)="Yes"</x:f>
        <x:v>0</x:v>
      </x:c>
      <x:c r="AN814" s="24" t="b">
        <x:f t="shared" si="202"/>
        <x:v>0</x:v>
      </x:c>
      <x:c r="AO814" s="24">
        <x:f t="shared" si="203"/>
        <x:v>0</x:v>
      </x:c>
    </x:row>
    <x:row r="815" spans="2:41" x14ac:dyDescent="0.35">
      <x:c r="B815" s="21">
        <x:v>37473</x:v>
      </x:c>
      <x:c r="C815" s="31">
        <x:f t="shared" si="190"/>
        <x:v>5</x:v>
      </x:c>
      <x:c r="D815" s="31">
        <x:f t="shared" si="191"/>
        <x:v>8</x:v>
      </x:c>
      <x:c r="E815" s="31">
        <x:f t="shared" si="192"/>
        <x:v>2002</x:v>
      </x:c>
      <x:c r="F815" s="31">
        <x:f t="shared" si="193"/>
        <x:v>2</x:v>
      </x:c>
      <x:c r="G815" s="21">
        <x:f t="shared" si="197"/>
        <x:v>45509</x:v>
      </x:c>
      <x:c r="H815" s="32">
        <x:f t="shared" si="198"/>
        <x:v>7819</x:v>
      </x:c>
      <x:c r="L815" s="25"/>
      <x:c r="S815" s="24" t="str">
        <x:v>Magdy Khalil #13452818 1M</x:v>
      </x:c>
      <x:c r="T815" s="24" t="str" cm="1">
        <x:f t="array" ref="T815:U815">_xlfn.TEXTSPLIT(S815," #")</x:f>
        <x:v>Magdy Khalil</x:v>
      </x:c>
      <x:c r="U815" s="24" t="str">
        <x:v>13452818 1M</x:v>
      </x:c>
      <x:c r="V815" s="24" t="str">
        <x:f t="shared" si="199"/>
        <x:v>1M</x:v>
      </x:c>
      <x:c r="W815" s="24">
        <x:f t="shared" si="200"/>
        <x:v>13452818</x:v>
      </x:c>
      <x:c r="X815" s="24">
        <x:f t="shared" si="204"/>
        <x:v>0</x:v>
      </x:c>
      <x:c r="AC815" s="24" t="str">
        <x:f t="shared" si="194"/>
        <x:v>Magdy</x:v>
      </x:c>
      <x:c r="AD815" s="24" t="str">
        <x:f t="shared" si="201"/>
        <x:v>M</x:v>
      </x:c>
      <x:c r="AE815" s="24" t="str">
        <x:f t="shared" si="195"/>
        <x:v>Khalil</x:v>
      </x:c>
      <x:c r="AF815" s="24" cm="1">
        <x:f t="array" ref="AF815">SUM(--(" "=MID(AE815,_xlfn.SEQUENCE(1,LEN(AE815)),1)))+2</x:f>
        <x:v>2</x:v>
      </x:c>
      <x:c r="AG815" s="24" cm="1">
        <x:f t="array" ref="AG815">SUM(--($AG$9=MID(AC815,_xlfn.SEQUENCE(1,LEN(AC815)),1)))</x:f>
        <x:v>1</x:v>
      </x:c>
      <x:c r="AL815" s="24" t="b">
        <x:f t="shared" si="196"/>
        <x:v>1</x:v>
      </x:c>
      <x:c r="AM815" s="24" t="b">
        <x:f>_xlfn.XLOOKUP(G815,'Birthday Case Assumptions'!$I$6:$I$371,'Birthday Case Assumptions'!$J$6:$J$371)="Yes"</x:f>
        <x:v>0</x:v>
      </x:c>
      <x:c r="AN815" s="24" t="b">
        <x:f t="shared" si="202"/>
        <x:v>1</x:v>
      </x:c>
      <x:c r="AO815" s="24">
        <x:f t="shared" si="203"/>
        <x:v>0</x:v>
      </x:c>
    </x:row>
    <x:row r="816" spans="2:41" x14ac:dyDescent="0.35">
      <x:c r="B816" s="21">
        <x:v>36901</x:v>
      </x:c>
      <x:c r="C816" s="31">
        <x:f t="shared" si="190"/>
        <x:v>10</x:v>
      </x:c>
      <x:c r="D816" s="31">
        <x:f t="shared" si="191"/>
        <x:v>1</x:v>
      </x:c>
      <x:c r="E816" s="31">
        <x:f t="shared" si="192"/>
        <x:v>2001</x:v>
      </x:c>
      <x:c r="F816" s="31">
        <x:f t="shared" si="193"/>
        <x:v>4</x:v>
      </x:c>
      <x:c r="G816" s="21">
        <x:f t="shared" si="197"/>
        <x:v>45301</x:v>
      </x:c>
      <x:c r="H816" s="32">
        <x:f t="shared" si="198"/>
        <x:v>8391</x:v>
      </x:c>
      <x:c r="L816" s="25"/>
      <x:c r="S816" s="24" t="str">
        <x:v>Qasim Mohammad #13452819 2W</x:v>
      </x:c>
      <x:c r="T816" s="24" t="str" cm="1">
        <x:f t="array" ref="T816:U816">_xlfn.TEXTSPLIT(S816," #")</x:f>
        <x:v>Qasim Mohammad</x:v>
      </x:c>
      <x:c r="U816" s="24" t="str">
        <x:v>13452819 2W</x:v>
      </x:c>
      <x:c r="V816" s="24" t="str">
        <x:f t="shared" si="199"/>
        <x:v>2W</x:v>
      </x:c>
      <x:c r="W816" s="24">
        <x:f t="shared" si="200"/>
        <x:v>13452819</x:v>
      </x:c>
      <x:c r="X816" s="24">
        <x:f t="shared" si="204"/>
        <x:v>1</x:v>
      </x:c>
      <x:c r="AC816" s="24" t="str">
        <x:f t="shared" si="194"/>
        <x:v>Qasim</x:v>
      </x:c>
      <x:c r="AD816" s="24" t="str">
        <x:f t="shared" si="201"/>
        <x:v>Q</x:v>
      </x:c>
      <x:c r="AE816" s="24" t="str">
        <x:f t="shared" si="195"/>
        <x:v>Mohammad</x:v>
      </x:c>
      <x:c r="AF816" s="24" cm="1">
        <x:f t="array" ref="AF816">SUM(--(" "=MID(AE816,_xlfn.SEQUENCE(1,LEN(AE816)),1)))+2</x:f>
        <x:v>2</x:v>
      </x:c>
      <x:c r="AG816" s="24" cm="1">
        <x:f t="array" ref="AG816">SUM(--($AG$9=MID(AC816,_xlfn.SEQUENCE(1,LEN(AC816)),1)))</x:f>
        <x:v>1</x:v>
      </x:c>
      <x:c r="AL816" s="24" t="b">
        <x:f t="shared" si="196"/>
        <x:v>0</x:v>
      </x:c>
      <x:c r="AM816" s="24" t="b">
        <x:f>_xlfn.XLOOKUP(G816,'Birthday Case Assumptions'!$I$6:$I$371,'Birthday Case Assumptions'!$J$6:$J$371)="Yes"</x:f>
        <x:v>1</x:v>
      </x:c>
      <x:c r="AN816" s="24" t="b">
        <x:f t="shared" si="202"/>
        <x:v>0</x:v>
      </x:c>
      <x:c r="AO816" s="24">
        <x:f t="shared" si="203"/>
        <x:v>0</x:v>
      </x:c>
    </x:row>
    <x:row r="817" spans="2:41" x14ac:dyDescent="0.35">
      <x:c r="B817" s="21">
        <x:v>37525</x:v>
      </x:c>
      <x:c r="C817" s="31">
        <x:f t="shared" si="190"/>
        <x:v>26</x:v>
      </x:c>
      <x:c r="D817" s="31">
        <x:f t="shared" si="191"/>
        <x:v>9</x:v>
      </x:c>
      <x:c r="E817" s="31">
        <x:f t="shared" si="192"/>
        <x:v>2002</x:v>
      </x:c>
      <x:c r="F817" s="31">
        <x:f t="shared" si="193"/>
        <x:v>5</x:v>
      </x:c>
      <x:c r="G817" s="21">
        <x:f t="shared" si="197"/>
        <x:v>45561</x:v>
      </x:c>
      <x:c r="H817" s="32">
        <x:f t="shared" si="198"/>
        <x:v>7767</x:v>
      </x:c>
      <x:c r="L817" s="25"/>
      <x:c r="S817" s="24" t="str">
        <x:v>Tahir Elsayed #13452820 2R</x:v>
      </x:c>
      <x:c r="T817" s="24" t="str" cm="1">
        <x:f t="array" ref="T817:U817">_xlfn.TEXTSPLIT(S817," #")</x:f>
        <x:v>Tahir Elsayed</x:v>
      </x:c>
      <x:c r="U817" s="24" t="str">
        <x:v>13452820 2R</x:v>
      </x:c>
      <x:c r="V817" s="24" t="str">
        <x:f t="shared" si="199"/>
        <x:v>2R</x:v>
      </x:c>
      <x:c r="W817" s="24">
        <x:f t="shared" si="200"/>
        <x:v>13452820</x:v>
      </x:c>
      <x:c r="X817" s="24">
        <x:f t="shared" si="204"/>
        <x:v>2</x:v>
      </x:c>
      <x:c r="AC817" s="24" t="str">
        <x:f t="shared" si="194"/>
        <x:v>Tahir</x:v>
      </x:c>
      <x:c r="AD817" s="24" t="str">
        <x:f t="shared" si="201"/>
        <x:v>T</x:v>
      </x:c>
      <x:c r="AE817" s="24" t="str">
        <x:f t="shared" si="195"/>
        <x:v>Elsayed</x:v>
      </x:c>
      <x:c r="AF817" s="24" cm="1">
        <x:f t="array" ref="AF817">SUM(--(" "=MID(AE817,_xlfn.SEQUENCE(1,LEN(AE817)),1)))+2</x:f>
        <x:v>2</x:v>
      </x:c>
      <x:c r="AG817" s="24" cm="1">
        <x:f t="array" ref="AG817">SUM(--($AG$9=MID(AC817,_xlfn.SEQUENCE(1,LEN(AC817)),1)))</x:f>
        <x:v>1</x:v>
      </x:c>
      <x:c r="AL817" s="24" t="b">
        <x:f t="shared" si="196"/>
        <x:v>0</x:v>
      </x:c>
      <x:c r="AM817" s="24" t="b">
        <x:f>_xlfn.XLOOKUP(G817,'Birthday Case Assumptions'!$I$6:$I$371,'Birthday Case Assumptions'!$J$6:$J$371)="Yes"</x:f>
        <x:v>1</x:v>
      </x:c>
      <x:c r="AN817" s="24" t="b">
        <x:f t="shared" si="202"/>
        <x:v>0</x:v>
      </x:c>
      <x:c r="AO817" s="24">
        <x:f t="shared" si="203"/>
        <x:v>0</x:v>
      </x:c>
    </x:row>
    <x:row r="818" spans="2:41" x14ac:dyDescent="0.35">
      <x:c r="B818" s="21">
        <x:v>38292</x:v>
      </x:c>
      <x:c r="C818" s="31">
        <x:f t="shared" si="190"/>
        <x:v>1</x:v>
      </x:c>
      <x:c r="D818" s="31">
        <x:f t="shared" si="191"/>
        <x:v>11</x:v>
      </x:c>
      <x:c r="E818" s="31">
        <x:f t="shared" si="192"/>
        <x:v>2004</x:v>
      </x:c>
      <x:c r="F818" s="31">
        <x:f t="shared" si="193"/>
        <x:v>2</x:v>
      </x:c>
      <x:c r="G818" s="21">
        <x:f t="shared" si="197"/>
        <x:v>45597</x:v>
      </x:c>
      <x:c r="H818" s="32">
        <x:f t="shared" si="198"/>
        <x:v>7000</x:v>
      </x:c>
      <x:c r="L818" s="25"/>
      <x:c r="S818" s="24" t="str">
        <x:v>Chang Di #13452821 2W</x:v>
      </x:c>
      <x:c r="T818" s="24" t="str" cm="1">
        <x:f t="array" ref="T818:U818">_xlfn.TEXTSPLIT(S818," #")</x:f>
        <x:v>Chang Di</x:v>
      </x:c>
      <x:c r="U818" s="24" t="str">
        <x:v>13452821 2W</x:v>
      </x:c>
      <x:c r="V818" s="24" t="str">
        <x:f t="shared" si="199"/>
        <x:v>2W</x:v>
      </x:c>
      <x:c r="W818" s="24">
        <x:f t="shared" si="200"/>
        <x:v>13452821</x:v>
      </x:c>
      <x:c r="X818" s="24">
        <x:f t="shared" si="204"/>
        <x:v>3</x:v>
      </x:c>
      <x:c r="AC818" s="24" t="str">
        <x:f t="shared" si="194"/>
        <x:v>Chang</x:v>
      </x:c>
      <x:c r="AD818" s="24" t="str">
        <x:f t="shared" si="201"/>
        <x:v>C</x:v>
      </x:c>
      <x:c r="AE818" s="24" t="str">
        <x:f t="shared" si="195"/>
        <x:v>Di</x:v>
      </x:c>
      <x:c r="AF818" s="24" cm="1">
        <x:f t="array" ref="AF818">SUM(--(" "=MID(AE818,_xlfn.SEQUENCE(1,LEN(AE818)),1)))+2</x:f>
        <x:v>2</x:v>
      </x:c>
      <x:c r="AG818" s="24" cm="1">
        <x:f t="array" ref="AG818">SUM(--($AG$9=MID(AC818,_xlfn.SEQUENCE(1,LEN(AC818)),1)))</x:f>
        <x:v>1</x:v>
      </x:c>
      <x:c r="AL818" s="24" t="b">
        <x:f t="shared" si="196"/>
        <x:v>0</x:v>
      </x:c>
      <x:c r="AM818" s="24" t="b">
        <x:f>_xlfn.XLOOKUP(G818,'Birthday Case Assumptions'!$I$6:$I$371,'Birthday Case Assumptions'!$J$6:$J$371)="Yes"</x:f>
        <x:v>1</x:v>
      </x:c>
      <x:c r="AN818" s="24" t="b">
        <x:f t="shared" si="202"/>
        <x:v>0</x:v>
      </x:c>
      <x:c r="AO818" s="24">
        <x:f t="shared" si="203"/>
        <x:v>0</x:v>
      </x:c>
    </x:row>
    <x:row r="819" spans="2:41" x14ac:dyDescent="0.35">
      <x:c r="B819" s="21">
        <x:v>36948</x:v>
      </x:c>
      <x:c r="C819" s="31">
        <x:f t="shared" si="190"/>
        <x:v>26</x:v>
      </x:c>
      <x:c r="D819" s="31">
        <x:f t="shared" si="191"/>
        <x:v>2</x:v>
      </x:c>
      <x:c r="E819" s="31">
        <x:f t="shared" si="192"/>
        <x:v>2001</x:v>
      </x:c>
      <x:c r="F819" s="31">
        <x:f t="shared" si="193"/>
        <x:v>2</x:v>
      </x:c>
      <x:c r="G819" s="21">
        <x:f t="shared" si="197"/>
        <x:v>45348</x:v>
      </x:c>
      <x:c r="H819" s="32">
        <x:f t="shared" si="198"/>
        <x:v>8344</x:v>
      </x:c>
      <x:c r="L819" s="25"/>
      <x:c r="S819" s="24" t="str">
        <x:v>Michael Torres #13452822 3M</x:v>
      </x:c>
      <x:c r="T819" s="24" t="str" cm="1">
        <x:f t="array" ref="T819:U819">_xlfn.TEXTSPLIT(S819," #")</x:f>
        <x:v>Michael Torres</x:v>
      </x:c>
      <x:c r="U819" s="24" t="str">
        <x:v>13452822 3M</x:v>
      </x:c>
      <x:c r="V819" s="24" t="str">
        <x:f t="shared" si="199"/>
        <x:v>3M</x:v>
      </x:c>
      <x:c r="W819" s="24">
        <x:f t="shared" si="200"/>
        <x:v>13452822</x:v>
      </x:c>
      <x:c r="X819" s="24">
        <x:f t="shared" si="204"/>
        <x:v>4</x:v>
      </x:c>
      <x:c r="AC819" s="24" t="str">
        <x:f t="shared" si="194"/>
        <x:v>Michael</x:v>
      </x:c>
      <x:c r="AD819" s="24" t="str">
        <x:f t="shared" si="201"/>
        <x:v>M</x:v>
      </x:c>
      <x:c r="AE819" s="24" t="str">
        <x:f t="shared" si="195"/>
        <x:v>Torres</x:v>
      </x:c>
      <x:c r="AF819" s="24" cm="1">
        <x:f t="array" ref="AF819">SUM(--(" "=MID(AE819,_xlfn.SEQUENCE(1,LEN(AE819)),1)))+2</x:f>
        <x:v>2</x:v>
      </x:c>
      <x:c r="AG819" s="24" cm="1">
        <x:f t="array" ref="AG819">SUM(--($AG$9=MID(AC819,_xlfn.SEQUENCE(1,LEN(AC819)),1)))</x:f>
        <x:v>1</x:v>
      </x:c>
      <x:c r="AL819" s="24" t="b">
        <x:f t="shared" si="196"/>
        <x:v>1</x:v>
      </x:c>
      <x:c r="AM819" s="24" t="b">
        <x:f>_xlfn.XLOOKUP(G819,'Birthday Case Assumptions'!$I$6:$I$371,'Birthday Case Assumptions'!$J$6:$J$371)="Yes"</x:f>
        <x:v>1</x:v>
      </x:c>
      <x:c r="AN819" s="24" t="b">
        <x:f t="shared" si="202"/>
        <x:v>0</x:v>
      </x:c>
      <x:c r="AO819" s="24">
        <x:f t="shared" si="203"/>
        <x:v>0</x:v>
      </x:c>
    </x:row>
    <x:row r="820" spans="2:41" x14ac:dyDescent="0.35">
      <x:c r="B820" s="21">
        <x:v>38210</x:v>
      </x:c>
      <x:c r="C820" s="31">
        <x:f t="shared" si="190"/>
        <x:v>11</x:v>
      </x:c>
      <x:c r="D820" s="31">
        <x:f t="shared" si="191"/>
        <x:v>8</x:v>
      </x:c>
      <x:c r="E820" s="31">
        <x:f t="shared" si="192"/>
        <x:v>2004</x:v>
      </x:c>
      <x:c r="F820" s="31">
        <x:f t="shared" si="193"/>
        <x:v>4</x:v>
      </x:c>
      <x:c r="G820" s="21">
        <x:f t="shared" si="197"/>
        <x:v>45515</x:v>
      </x:c>
      <x:c r="H820" s="32">
        <x:f t="shared" si="198"/>
        <x:v>7082</x:v>
      </x:c>
      <x:c r="L820" s="25"/>
      <x:c r="S820" s="24" t="str">
        <x:v>Wesam Taha #13452825 1W</x:v>
      </x:c>
      <x:c r="T820" s="24" t="str" cm="1">
        <x:f t="array" ref="T820:U820">_xlfn.TEXTSPLIT(S820," #")</x:f>
        <x:v>Wesam Taha</x:v>
      </x:c>
      <x:c r="U820" s="24" t="str">
        <x:v>13452825 1W</x:v>
      </x:c>
      <x:c r="V820" s="24" t="str">
        <x:f t="shared" si="199"/>
        <x:v>1W</x:v>
      </x:c>
      <x:c r="W820" s="24">
        <x:f t="shared" si="200"/>
        <x:v>13452825</x:v>
      </x:c>
      <x:c r="X820" s="24">
        <x:f t="shared" si="204"/>
        <x:v>0</x:v>
      </x:c>
      <x:c r="AC820" s="24" t="str">
        <x:f t="shared" si="194"/>
        <x:v>Wesam</x:v>
      </x:c>
      <x:c r="AD820" s="24" t="str">
        <x:f t="shared" si="201"/>
        <x:v>W</x:v>
      </x:c>
      <x:c r="AE820" s="24" t="str">
        <x:f t="shared" si="195"/>
        <x:v>Taha</x:v>
      </x:c>
      <x:c r="AF820" s="24" cm="1">
        <x:f t="array" ref="AF820">SUM(--(" "=MID(AE820,_xlfn.SEQUENCE(1,LEN(AE820)),1)))+2</x:f>
        <x:v>2</x:v>
      </x:c>
      <x:c r="AG820" s="24" cm="1">
        <x:f t="array" ref="AG820">SUM(--($AG$9=MID(AC820,_xlfn.SEQUENCE(1,LEN(AC820)),1)))</x:f>
        <x:v>1</x:v>
      </x:c>
      <x:c r="AL820" s="24" t="b">
        <x:f t="shared" si="196"/>
        <x:v>0</x:v>
      </x:c>
      <x:c r="AM820" s="24" t="b">
        <x:f>_xlfn.XLOOKUP(G820,'Birthday Case Assumptions'!$I$6:$I$371,'Birthday Case Assumptions'!$J$6:$J$371)="Yes"</x:f>
        <x:v>0</x:v>
      </x:c>
      <x:c r="AN820" s="24" t="b">
        <x:f t="shared" si="202"/>
        <x:v>0</x:v>
      </x:c>
      <x:c r="AO820" s="24">
        <x:f t="shared" si="203"/>
        <x:v>0</x:v>
      </x:c>
    </x:row>
    <x:row r="821" spans="2:41" x14ac:dyDescent="0.35">
      <x:c r="B821" s="21">
        <x:v>36910</x:v>
      </x:c>
      <x:c r="C821" s="31">
        <x:f t="shared" si="190"/>
        <x:v>19</x:v>
      </x:c>
      <x:c r="D821" s="31">
        <x:f t="shared" si="191"/>
        <x:v>1</x:v>
      </x:c>
      <x:c r="E821" s="31">
        <x:f t="shared" si="192"/>
        <x:v>2001</x:v>
      </x:c>
      <x:c r="F821" s="31">
        <x:f t="shared" si="193"/>
        <x:v>6</x:v>
      </x:c>
      <x:c r="G821" s="21">
        <x:f t="shared" si="197"/>
        <x:v>45310</x:v>
      </x:c>
      <x:c r="H821" s="32">
        <x:f t="shared" si="198"/>
        <x:v>8382</x:v>
      </x:c>
      <x:c r="L821" s="25"/>
      <x:c r="S821" s="24" t="str">
        <x:v>Yang Lijun #13452828 2W</x:v>
      </x:c>
      <x:c r="T821" s="24" t="str" cm="1">
        <x:f t="array" ref="T821:U821">_xlfn.TEXTSPLIT(S821," #")</x:f>
        <x:v>Yang Lijun</x:v>
      </x:c>
      <x:c r="U821" s="24" t="str">
        <x:v>13452828 2W</x:v>
      </x:c>
      <x:c r="V821" s="24" t="str">
        <x:f t="shared" si="199"/>
        <x:v>2W</x:v>
      </x:c>
      <x:c r="W821" s="24">
        <x:f t="shared" si="200"/>
        <x:v>13452828</x:v>
      </x:c>
      <x:c r="X821" s="24">
        <x:f t="shared" si="204"/>
        <x:v>0</x:v>
      </x:c>
      <x:c r="AC821" s="24" t="str">
        <x:f t="shared" si="194"/>
        <x:v>Yang</x:v>
      </x:c>
      <x:c r="AD821" s="24" t="str">
        <x:f t="shared" si="201"/>
        <x:v>Y</x:v>
      </x:c>
      <x:c r="AE821" s="24" t="str">
        <x:f t="shared" si="195"/>
        <x:v>Lijun</x:v>
      </x:c>
      <x:c r="AF821" s="24" cm="1">
        <x:f t="array" ref="AF821">SUM(--(" "=MID(AE821,_xlfn.SEQUENCE(1,LEN(AE821)),1)))+2</x:f>
        <x:v>2</x:v>
      </x:c>
      <x:c r="AG821" s="24" cm="1">
        <x:f t="array" ref="AG821">SUM(--($AG$9=MID(AC821,_xlfn.SEQUENCE(1,LEN(AC821)),1)))</x:f>
        <x:v>1</x:v>
      </x:c>
      <x:c r="AL821" s="24" t="b">
        <x:f t="shared" si="196"/>
        <x:v>0</x:v>
      </x:c>
      <x:c r="AM821" s="24" t="b">
        <x:f>_xlfn.XLOOKUP(G821,'Birthday Case Assumptions'!$I$6:$I$371,'Birthday Case Assumptions'!$J$6:$J$371)="Yes"</x:f>
        <x:v>1</x:v>
      </x:c>
      <x:c r="AN821" s="24" t="b">
        <x:f t="shared" si="202"/>
        <x:v>0</x:v>
      </x:c>
      <x:c r="AO821" s="24">
        <x:f t="shared" si="203"/>
        <x:v>0</x:v>
      </x:c>
    </x:row>
    <x:row r="822" spans="2:41" x14ac:dyDescent="0.35">
      <x:c r="B822" s="21">
        <x:v>37682</x:v>
      </x:c>
      <x:c r="C822" s="31">
        <x:f t="shared" si="190"/>
        <x:v>2</x:v>
      </x:c>
      <x:c r="D822" s="31">
        <x:f t="shared" si="191"/>
        <x:v>3</x:v>
      </x:c>
      <x:c r="E822" s="31">
        <x:f t="shared" si="192"/>
        <x:v>2003</x:v>
      </x:c>
      <x:c r="F822" s="31">
        <x:f t="shared" si="193"/>
        <x:v>1</x:v>
      </x:c>
      <x:c r="G822" s="21">
        <x:f t="shared" si="197"/>
        <x:v>45353</x:v>
      </x:c>
      <x:c r="H822" s="32">
        <x:f t="shared" si="198"/>
        <x:v>7610</x:v>
      </x:c>
      <x:c r="L822" s="25"/>
      <x:c r="S822" s="24" t="str">
        <x:v>Magdy Mahmoud #13452831 1W</x:v>
      </x:c>
      <x:c r="T822" s="24" t="str" cm="1">
        <x:f t="array" ref="T822:U822">_xlfn.TEXTSPLIT(S822," #")</x:f>
        <x:v>Magdy Mahmoud</x:v>
      </x:c>
      <x:c r="U822" s="24" t="str">
        <x:v>13452831 1W</x:v>
      </x:c>
      <x:c r="V822" s="24" t="str">
        <x:f t="shared" si="199"/>
        <x:v>1W</x:v>
      </x:c>
      <x:c r="W822" s="24">
        <x:f t="shared" si="200"/>
        <x:v>13452831</x:v>
      </x:c>
      <x:c r="X822" s="24">
        <x:f t="shared" si="204"/>
        <x:v>0</x:v>
      </x:c>
      <x:c r="AC822" s="24" t="str">
        <x:f t="shared" si="194"/>
        <x:v>Magdy</x:v>
      </x:c>
      <x:c r="AD822" s="24" t="str">
        <x:f t="shared" si="201"/>
        <x:v>M</x:v>
      </x:c>
      <x:c r="AE822" s="24" t="str">
        <x:f t="shared" si="195"/>
        <x:v>Mahmoud</x:v>
      </x:c>
      <x:c r="AF822" s="24" cm="1">
        <x:f t="array" ref="AF822">SUM(--(" "=MID(AE822,_xlfn.SEQUENCE(1,LEN(AE822)),1)))+2</x:f>
        <x:v>2</x:v>
      </x:c>
      <x:c r="AG822" s="24" cm="1">
        <x:f t="array" ref="AG822">SUM(--($AG$9=MID(AC822,_xlfn.SEQUENCE(1,LEN(AC822)),1)))</x:f>
        <x:v>1</x:v>
      </x:c>
      <x:c r="AL822" s="24" t="b">
        <x:f t="shared" si="196"/>
        <x:v>0</x:v>
      </x:c>
      <x:c r="AM822" s="24" t="b">
        <x:f>_xlfn.XLOOKUP(G822,'Birthday Case Assumptions'!$I$6:$I$371,'Birthday Case Assumptions'!$J$6:$J$371)="Yes"</x:f>
        <x:v>0</x:v>
      </x:c>
      <x:c r="AN822" s="24" t="b">
        <x:f t="shared" si="202"/>
        <x:v>0</x:v>
      </x:c>
      <x:c r="AO822" s="24">
        <x:f t="shared" si="203"/>
        <x:v>0</x:v>
      </x:c>
    </x:row>
    <x:row r="823" spans="2:41" x14ac:dyDescent="0.35">
      <x:c r="B823" s="21">
        <x:v>36915</x:v>
      </x:c>
      <x:c r="C823" s="31">
        <x:f t="shared" si="190"/>
        <x:v>24</x:v>
      </x:c>
      <x:c r="D823" s="31">
        <x:f t="shared" si="191"/>
        <x:v>1</x:v>
      </x:c>
      <x:c r="E823" s="31">
        <x:f t="shared" si="192"/>
        <x:v>2001</x:v>
      </x:c>
      <x:c r="F823" s="31">
        <x:f t="shared" si="193"/>
        <x:v>4</x:v>
      </x:c>
      <x:c r="G823" s="21">
        <x:f t="shared" si="197"/>
        <x:v>45315</x:v>
      </x:c>
      <x:c r="H823" s="32">
        <x:f t="shared" si="198"/>
        <x:v>8377</x:v>
      </x:c>
      <x:c r="L823" s="25"/>
      <x:c r="S823" s="24" t="str">
        <x:v>Juan Stewart #13452832 4W</x:v>
      </x:c>
      <x:c r="T823" s="24" t="str" cm="1">
        <x:f t="array" ref="T823:U823">_xlfn.TEXTSPLIT(S823," #")</x:f>
        <x:v>Juan Stewart</x:v>
      </x:c>
      <x:c r="U823" s="24" t="str">
        <x:v>13452832 4W</x:v>
      </x:c>
      <x:c r="V823" s="24" t="str">
        <x:f t="shared" si="199"/>
        <x:v>4W</x:v>
      </x:c>
      <x:c r="W823" s="24">
        <x:f t="shared" si="200"/>
        <x:v>13452832</x:v>
      </x:c>
      <x:c r="X823" s="24">
        <x:f t="shared" si="204"/>
        <x:v>1</x:v>
      </x:c>
      <x:c r="AC823" s="24" t="str">
        <x:f t="shared" si="194"/>
        <x:v>Juan</x:v>
      </x:c>
      <x:c r="AD823" s="24" t="str">
        <x:f t="shared" si="201"/>
        <x:v>J</x:v>
      </x:c>
      <x:c r="AE823" s="24" t="str">
        <x:f t="shared" si="195"/>
        <x:v>Stewart</x:v>
      </x:c>
      <x:c r="AF823" s="24" cm="1">
        <x:f t="array" ref="AF823">SUM(--(" "=MID(AE823,_xlfn.SEQUENCE(1,LEN(AE823)),1)))+2</x:f>
        <x:v>2</x:v>
      </x:c>
      <x:c r="AG823" s="24" cm="1">
        <x:f t="array" ref="AG823">SUM(--($AG$9=MID(AC823,_xlfn.SEQUENCE(1,LEN(AC823)),1)))</x:f>
        <x:v>1</x:v>
      </x:c>
      <x:c r="AL823" s="24" t="b">
        <x:f t="shared" si="196"/>
        <x:v>0</x:v>
      </x:c>
      <x:c r="AM823" s="24" t="b">
        <x:f>_xlfn.XLOOKUP(G823,'Birthday Case Assumptions'!$I$6:$I$371,'Birthday Case Assumptions'!$J$6:$J$371)="Yes"</x:f>
        <x:v>1</x:v>
      </x:c>
      <x:c r="AN823" s="24" t="b">
        <x:f t="shared" si="202"/>
        <x:v>0</x:v>
      </x:c>
      <x:c r="AO823" s="24">
        <x:f t="shared" si="203"/>
        <x:v>0</x:v>
      </x:c>
    </x:row>
    <x:row r="824" spans="2:41" x14ac:dyDescent="0.35">
      <x:c r="B824" s="21">
        <x:v>37343</x:v>
      </x:c>
      <x:c r="C824" s="31">
        <x:f t="shared" si="190"/>
        <x:v>28</x:v>
      </x:c>
      <x:c r="D824" s="31">
        <x:f t="shared" si="191"/>
        <x:v>3</x:v>
      </x:c>
      <x:c r="E824" s="31">
        <x:f t="shared" si="192"/>
        <x:v>2002</x:v>
      </x:c>
      <x:c r="F824" s="31">
        <x:f t="shared" si="193"/>
        <x:v>5</x:v>
      </x:c>
      <x:c r="G824" s="21">
        <x:f t="shared" si="197"/>
        <x:v>45379</x:v>
      </x:c>
      <x:c r="H824" s="32">
        <x:f t="shared" si="198"/>
        <x:v>7949</x:v>
      </x:c>
      <x:c r="L824" s="25"/>
      <x:c r="S824" s="24" t="str">
        <x:v>Dai Nushi #13452834 1M</x:v>
      </x:c>
      <x:c r="T824" s="24" t="str" cm="1">
        <x:f t="array" ref="T824:U824">_xlfn.TEXTSPLIT(S824," #")</x:f>
        <x:v>Dai Nushi</x:v>
      </x:c>
      <x:c r="U824" s="24" t="str">
        <x:v>13452834 1M</x:v>
      </x:c>
      <x:c r="V824" s="24" t="str">
        <x:f t="shared" si="199"/>
        <x:v>1M</x:v>
      </x:c>
      <x:c r="W824" s="24">
        <x:f t="shared" si="200"/>
        <x:v>13452834</x:v>
      </x:c>
      <x:c r="X824" s="24">
        <x:f t="shared" si="204"/>
        <x:v>0</x:v>
      </x:c>
      <x:c r="AC824" s="24" t="str">
        <x:f t="shared" si="194"/>
        <x:v>Dai</x:v>
      </x:c>
      <x:c r="AD824" s="24" t="str">
        <x:f t="shared" si="201"/>
        <x:v>D</x:v>
      </x:c>
      <x:c r="AE824" s="24" t="str">
        <x:f t="shared" si="195"/>
        <x:v>Nushi</x:v>
      </x:c>
      <x:c r="AF824" s="24" cm="1">
        <x:f t="array" ref="AF824">SUM(--(" "=MID(AE824,_xlfn.SEQUENCE(1,LEN(AE824)),1)))+2</x:f>
        <x:v>2</x:v>
      </x:c>
      <x:c r="AG824" s="24" cm="1">
        <x:f t="array" ref="AG824">SUM(--($AG$9=MID(AC824,_xlfn.SEQUENCE(1,LEN(AC824)),1)))</x:f>
        <x:v>1</x:v>
      </x:c>
      <x:c r="AL824" s="24" t="b">
        <x:f t="shared" si="196"/>
        <x:v>0</x:v>
      </x:c>
      <x:c r="AM824" s="24" t="b">
        <x:f>_xlfn.XLOOKUP(G824,'Birthday Case Assumptions'!$I$6:$I$371,'Birthday Case Assumptions'!$J$6:$J$371)="Yes"</x:f>
        <x:v>1</x:v>
      </x:c>
      <x:c r="AN824" s="24" t="b">
        <x:f t="shared" si="202"/>
        <x:v>1</x:v>
      </x:c>
      <x:c r="AO824" s="24">
        <x:f t="shared" si="203"/>
        <x:v>0</x:v>
      </x:c>
    </x:row>
    <x:row r="825" spans="2:41" x14ac:dyDescent="0.35">
      <x:c r="B825" s="21">
        <x:v>37841</x:v>
      </x:c>
      <x:c r="C825" s="31">
        <x:f t="shared" si="190"/>
        <x:v>8</x:v>
      </x:c>
      <x:c r="D825" s="31">
        <x:f t="shared" si="191"/>
        <x:v>8</x:v>
      </x:c>
      <x:c r="E825" s="31">
        <x:f t="shared" si="192"/>
        <x:v>2003</x:v>
      </x:c>
      <x:c r="F825" s="31">
        <x:f t="shared" si="193"/>
        <x:v>6</x:v>
      </x:c>
      <x:c r="G825" s="21">
        <x:f t="shared" si="197"/>
        <x:v>45512</x:v>
      </x:c>
      <x:c r="H825" s="32">
        <x:f t="shared" si="198"/>
        <x:v>7451</x:v>
      </x:c>
      <x:c r="L825" s="25"/>
      <x:c r="S825" s="24" t="str">
        <x:v>Cheng Chao #13452837 1M</x:v>
      </x:c>
      <x:c r="T825" s="24" t="str" cm="1">
        <x:f t="array" ref="T825:U825">_xlfn.TEXTSPLIT(S825," #")</x:f>
        <x:v>Cheng Chao</x:v>
      </x:c>
      <x:c r="U825" s="24" t="str">
        <x:v>13452837 1M</x:v>
      </x:c>
      <x:c r="V825" s="24" t="str">
        <x:f t="shared" si="199"/>
        <x:v>1M</x:v>
      </x:c>
      <x:c r="W825" s="24">
        <x:f t="shared" si="200"/>
        <x:v>13452837</x:v>
      </x:c>
      <x:c r="X825" s="24">
        <x:f t="shared" si="204"/>
        <x:v>0</x:v>
      </x:c>
      <x:c r="AC825" s="24" t="str">
        <x:f t="shared" si="194"/>
        <x:v>Cheng</x:v>
      </x:c>
      <x:c r="AD825" s="24" t="str">
        <x:f t="shared" si="201"/>
        <x:v>C</x:v>
      </x:c>
      <x:c r="AE825" s="24" t="str">
        <x:f t="shared" si="195"/>
        <x:v>Chao</x:v>
      </x:c>
      <x:c r="AF825" s="24" cm="1">
        <x:f t="array" ref="AF825">SUM(--(" "=MID(AE825,_xlfn.SEQUENCE(1,LEN(AE825)),1)))+2</x:f>
        <x:v>2</x:v>
      </x:c>
      <x:c r="AG825" s="24" cm="1">
        <x:f t="array" ref="AG825">SUM(--($AG$9=MID(AC825,_xlfn.SEQUENCE(1,LEN(AC825)),1)))</x:f>
        <x:v>0</x:v>
      </x:c>
      <x:c r="AL825" s="24" t="b">
        <x:f t="shared" si="196"/>
        <x:v>0</x:v>
      </x:c>
      <x:c r="AM825" s="24" t="b">
        <x:f>_xlfn.XLOOKUP(G825,'Birthday Case Assumptions'!$I$6:$I$371,'Birthday Case Assumptions'!$J$6:$J$371)="Yes"</x:f>
        <x:v>0</x:v>
      </x:c>
      <x:c r="AN825" s="24" t="b">
        <x:f t="shared" si="202"/>
        <x:v>1</x:v>
      </x:c>
      <x:c r="AO825" s="24">
        <x:f t="shared" si="203"/>
        <x:v>0</x:v>
      </x:c>
    </x:row>
    <x:row r="826" spans="2:41" x14ac:dyDescent="0.35">
      <x:c r="B826" s="21">
        <x:v>36945</x:v>
      </x:c>
      <x:c r="C826" s="31">
        <x:f t="shared" si="190"/>
        <x:v>23</x:v>
      </x:c>
      <x:c r="D826" s="31">
        <x:f t="shared" si="191"/>
        <x:v>2</x:v>
      </x:c>
      <x:c r="E826" s="31">
        <x:f t="shared" si="192"/>
        <x:v>2001</x:v>
      </x:c>
      <x:c r="F826" s="31">
        <x:f t="shared" si="193"/>
        <x:v>6</x:v>
      </x:c>
      <x:c r="G826" s="21">
        <x:f t="shared" si="197"/>
        <x:v>45345</x:v>
      </x:c>
      <x:c r="H826" s="32">
        <x:f t="shared" si="198"/>
        <x:v>8347</x:v>
      </x:c>
      <x:c r="L826" s="25"/>
      <x:c r="S826" s="24" t="str">
        <x:v>Jia Hai #13452840 2W</x:v>
      </x:c>
      <x:c r="T826" s="24" t="str" cm="1">
        <x:f t="array" ref="T826:U826">_xlfn.TEXTSPLIT(S826," #")</x:f>
        <x:v>Jia Hai</x:v>
      </x:c>
      <x:c r="U826" s="24" t="str">
        <x:v>13452840 2W</x:v>
      </x:c>
      <x:c r="V826" s="24" t="str">
        <x:f t="shared" si="199"/>
        <x:v>2W</x:v>
      </x:c>
      <x:c r="W826" s="24">
        <x:f t="shared" si="200"/>
        <x:v>13452840</x:v>
      </x:c>
      <x:c r="X826" s="24">
        <x:f t="shared" si="204"/>
        <x:v>0</x:v>
      </x:c>
      <x:c r="AC826" s="24" t="str">
        <x:f t="shared" si="194"/>
        <x:v>Jia</x:v>
      </x:c>
      <x:c r="AD826" s="24" t="str">
        <x:f t="shared" si="201"/>
        <x:v>J</x:v>
      </x:c>
      <x:c r="AE826" s="24" t="str">
        <x:f t="shared" si="195"/>
        <x:v>Hai</x:v>
      </x:c>
      <x:c r="AF826" s="24" cm="1">
        <x:f t="array" ref="AF826">SUM(--(" "=MID(AE826,_xlfn.SEQUENCE(1,LEN(AE826)),1)))+2</x:f>
        <x:v>2</x:v>
      </x:c>
      <x:c r="AG826" s="24" cm="1">
        <x:f t="array" ref="AG826">SUM(--($AG$9=MID(AC826,_xlfn.SEQUENCE(1,LEN(AC826)),1)))</x:f>
        <x:v>1</x:v>
      </x:c>
      <x:c r="AL826" s="24" t="b">
        <x:f t="shared" si="196"/>
        <x:v>0</x:v>
      </x:c>
      <x:c r="AM826" s="24" t="b">
        <x:f>_xlfn.XLOOKUP(G826,'Birthday Case Assumptions'!$I$6:$I$371,'Birthday Case Assumptions'!$J$6:$J$371)="Yes"</x:f>
        <x:v>1</x:v>
      </x:c>
      <x:c r="AN826" s="24" t="b">
        <x:f t="shared" si="202"/>
        <x:v>0</x:v>
      </x:c>
      <x:c r="AO826" s="24">
        <x:f t="shared" si="203"/>
        <x:v>0</x:v>
      </x:c>
    </x:row>
    <x:row r="827" spans="2:41" x14ac:dyDescent="0.35">
      <x:c r="B827" s="21">
        <x:v>38003</x:v>
      </x:c>
      <x:c r="C827" s="31">
        <x:f t="shared" si="190"/>
        <x:v>17</x:v>
      </x:c>
      <x:c r="D827" s="31">
        <x:f t="shared" si="191"/>
        <x:v>1</x:v>
      </x:c>
      <x:c r="E827" s="31">
        <x:f t="shared" si="192"/>
        <x:v>2004</x:v>
      </x:c>
      <x:c r="F827" s="31">
        <x:f t="shared" si="193"/>
        <x:v>7</x:v>
      </x:c>
      <x:c r="G827" s="21">
        <x:f t="shared" si="197"/>
        <x:v>45308</x:v>
      </x:c>
      <x:c r="H827" s="32">
        <x:f t="shared" si="198"/>
        <x:v>7289</x:v>
      </x:c>
      <x:c r="L827" s="25"/>
      <x:c r="S827" s="24" t="str">
        <x:v>Chang Kai #13452843 2M</x:v>
      </x:c>
      <x:c r="T827" s="24" t="str" cm="1">
        <x:f t="array" ref="T827:U827">_xlfn.TEXTSPLIT(S827," #")</x:f>
        <x:v>Chang Kai</x:v>
      </x:c>
      <x:c r="U827" s="24" t="str">
        <x:v>13452843 2M</x:v>
      </x:c>
      <x:c r="V827" s="24" t="str">
        <x:f t="shared" si="199"/>
        <x:v>2M</x:v>
      </x:c>
      <x:c r="W827" s="24">
        <x:f t="shared" si="200"/>
        <x:v>13452843</x:v>
      </x:c>
      <x:c r="X827" s="24">
        <x:f t="shared" si="204"/>
        <x:v>0</x:v>
      </x:c>
      <x:c r="AC827" s="24" t="str">
        <x:f t="shared" si="194"/>
        <x:v>Chang</x:v>
      </x:c>
      <x:c r="AD827" s="24" t="str">
        <x:f t="shared" si="201"/>
        <x:v>C</x:v>
      </x:c>
      <x:c r="AE827" s="24" t="str">
        <x:f t="shared" si="195"/>
        <x:v>Kai</x:v>
      </x:c>
      <x:c r="AF827" s="24" cm="1">
        <x:f t="array" ref="AF827">SUM(--(" "=MID(AE827,_xlfn.SEQUENCE(1,LEN(AE827)),1)))+2</x:f>
        <x:v>2</x:v>
      </x:c>
      <x:c r="AG827" s="24" cm="1">
        <x:f t="array" ref="AG827">SUM(--($AG$9=MID(AC827,_xlfn.SEQUENCE(1,LEN(AC827)),1)))</x:f>
        <x:v>1</x:v>
      </x:c>
      <x:c r="AL827" s="24" t="b">
        <x:f t="shared" si="196"/>
        <x:v>0</x:v>
      </x:c>
      <x:c r="AM827" s="24" t="b">
        <x:f>_xlfn.XLOOKUP(G827,'Birthday Case Assumptions'!$I$6:$I$371,'Birthday Case Assumptions'!$J$6:$J$371)="Yes"</x:f>
        <x:v>1</x:v>
      </x:c>
      <x:c r="AN827" s="24" t="b">
        <x:f t="shared" si="202"/>
        <x:v>0</x:v>
      </x:c>
      <x:c r="AO827" s="24">
        <x:f t="shared" si="203"/>
        <x:v>0</x:v>
      </x:c>
    </x:row>
    <x:row r="828" spans="2:41" x14ac:dyDescent="0.35">
      <x:c r="B828" s="21">
        <x:v>38286</x:v>
      </x:c>
      <x:c r="C828" s="31">
        <x:f t="shared" si="190"/>
        <x:v>26</x:v>
      </x:c>
      <x:c r="D828" s="31">
        <x:f t="shared" si="191"/>
        <x:v>10</x:v>
      </x:c>
      <x:c r="E828" s="31">
        <x:f t="shared" si="192"/>
        <x:v>2004</x:v>
      </x:c>
      <x:c r="F828" s="31">
        <x:f t="shared" si="193"/>
        <x:v>3</x:v>
      </x:c>
      <x:c r="G828" s="21">
        <x:f t="shared" si="197"/>
        <x:v>45591</x:v>
      </x:c>
      <x:c r="H828" s="32">
        <x:f t="shared" si="198"/>
        <x:v>7006</x:v>
      </x:c>
      <x:c r="L828" s="25"/>
      <x:c r="S828" s="24" t="str">
        <x:v>Liao Jianxin #13452844 2W</x:v>
      </x:c>
      <x:c r="T828" s="24" t="str" cm="1">
        <x:f t="array" ref="T828:U828">_xlfn.TEXTSPLIT(S828," #")</x:f>
        <x:v>Liao Jianxin</x:v>
      </x:c>
      <x:c r="U828" s="24" t="str">
        <x:v>13452844 2W</x:v>
      </x:c>
      <x:c r="V828" s="24" t="str">
        <x:f t="shared" si="199"/>
        <x:v>2W</x:v>
      </x:c>
      <x:c r="W828" s="24">
        <x:f t="shared" si="200"/>
        <x:v>13452844</x:v>
      </x:c>
      <x:c r="X828" s="24">
        <x:f t="shared" si="204"/>
        <x:v>1</x:v>
      </x:c>
      <x:c r="AC828" s="24" t="str">
        <x:f t="shared" si="194"/>
        <x:v>Liao</x:v>
      </x:c>
      <x:c r="AD828" s="24" t="str">
        <x:f t="shared" si="201"/>
        <x:v>L</x:v>
      </x:c>
      <x:c r="AE828" s="24" t="str">
        <x:f t="shared" si="195"/>
        <x:v>Jianxin</x:v>
      </x:c>
      <x:c r="AF828" s="24" cm="1">
        <x:f t="array" ref="AF828">SUM(--(" "=MID(AE828,_xlfn.SEQUENCE(1,LEN(AE828)),1)))+2</x:f>
        <x:v>2</x:v>
      </x:c>
      <x:c r="AG828" s="24" cm="1">
        <x:f t="array" ref="AG828">SUM(--($AG$9=MID(AC828,_xlfn.SEQUENCE(1,LEN(AC828)),1)))</x:f>
        <x:v>1</x:v>
      </x:c>
      <x:c r="AL828" s="24" t="b">
        <x:f t="shared" si="196"/>
        <x:v>0</x:v>
      </x:c>
      <x:c r="AM828" s="24" t="b">
        <x:f>_xlfn.XLOOKUP(G828,'Birthday Case Assumptions'!$I$6:$I$371,'Birthday Case Assumptions'!$J$6:$J$371)="Yes"</x:f>
        <x:v>0</x:v>
      </x:c>
      <x:c r="AN828" s="24" t="b">
        <x:f t="shared" si="202"/>
        <x:v>0</x:v>
      </x:c>
      <x:c r="AO828" s="24">
        <x:f t="shared" si="203"/>
        <x:v>0</x:v>
      </x:c>
    </x:row>
    <x:row r="829" spans="2:41" x14ac:dyDescent="0.35">
      <x:c r="B829" s="21">
        <x:v>37657</x:v>
      </x:c>
      <x:c r="C829" s="31">
        <x:f t="shared" si="190"/>
        <x:v>5</x:v>
      </x:c>
      <x:c r="D829" s="31">
        <x:f t="shared" si="191"/>
        <x:v>2</x:v>
      </x:c>
      <x:c r="E829" s="31">
        <x:f t="shared" si="192"/>
        <x:v>2003</x:v>
      </x:c>
      <x:c r="F829" s="31">
        <x:f t="shared" si="193"/>
        <x:v>4</x:v>
      </x:c>
      <x:c r="G829" s="21">
        <x:f t="shared" si="197"/>
        <x:v>45327</x:v>
      </x:c>
      <x:c r="H829" s="32">
        <x:f t="shared" si="198"/>
        <x:v>7635</x:v>
      </x:c>
      <x:c r="L829" s="25"/>
      <x:c r="S829" s="24" t="str">
        <x:v>Timothy Collins #13452847 4W</x:v>
      </x:c>
      <x:c r="T829" s="24" t="str" cm="1">
        <x:f t="array" ref="T829:U829">_xlfn.TEXTSPLIT(S829," #")</x:f>
        <x:v>Timothy Collins</x:v>
      </x:c>
      <x:c r="U829" s="24" t="str">
        <x:v>13452847 4W</x:v>
      </x:c>
      <x:c r="V829" s="24" t="str">
        <x:f t="shared" si="199"/>
        <x:v>4W</x:v>
      </x:c>
      <x:c r="W829" s="24">
        <x:f t="shared" si="200"/>
        <x:v>13452847</x:v>
      </x:c>
      <x:c r="X829" s="24">
        <x:f t="shared" si="204"/>
        <x:v>0</x:v>
      </x:c>
      <x:c r="AC829" s="24" t="str">
        <x:f t="shared" si="194"/>
        <x:v>Timothy</x:v>
      </x:c>
      <x:c r="AD829" s="24" t="str">
        <x:f t="shared" si="201"/>
        <x:v>T</x:v>
      </x:c>
      <x:c r="AE829" s="24" t="str">
        <x:f t="shared" si="195"/>
        <x:v>Collins</x:v>
      </x:c>
      <x:c r="AF829" s="24" cm="1">
        <x:f t="array" ref="AF829">SUM(--(" "=MID(AE829,_xlfn.SEQUENCE(1,LEN(AE829)),1)))+2</x:f>
        <x:v>2</x:v>
      </x:c>
      <x:c r="AG829" s="24" cm="1">
        <x:f t="array" ref="AG829">SUM(--($AG$9=MID(AC829,_xlfn.SEQUENCE(1,LEN(AC829)),1)))</x:f>
        <x:v>0</x:v>
      </x:c>
      <x:c r="AL829" s="24" t="b">
        <x:f t="shared" si="196"/>
        <x:v>1</x:v>
      </x:c>
      <x:c r="AM829" s="24" t="b">
        <x:f>_xlfn.XLOOKUP(G829,'Birthday Case Assumptions'!$I$6:$I$371,'Birthday Case Assumptions'!$J$6:$J$371)="Yes"</x:f>
        <x:v>1</x:v>
      </x:c>
      <x:c r="AN829" s="24" t="b">
        <x:f t="shared" si="202"/>
        <x:v>0</x:v>
      </x:c>
      <x:c r="AO829" s="24">
        <x:f t="shared" si="203"/>
        <x:v>0</x:v>
      </x:c>
    </x:row>
    <x:row r="830" spans="2:41" x14ac:dyDescent="0.35">
      <x:c r="B830" s="21">
        <x:v>37940</x:v>
      </x:c>
      <x:c r="C830" s="31">
        <x:f t="shared" si="190"/>
        <x:v>15</x:v>
      </x:c>
      <x:c r="D830" s="31">
        <x:f t="shared" si="191"/>
        <x:v>11</x:v>
      </x:c>
      <x:c r="E830" s="31">
        <x:f t="shared" si="192"/>
        <x:v>2003</x:v>
      </x:c>
      <x:c r="F830" s="31">
        <x:f t="shared" si="193"/>
        <x:v>7</x:v>
      </x:c>
      <x:c r="G830" s="21">
        <x:f t="shared" si="197"/>
        <x:v>45611</x:v>
      </x:c>
      <x:c r="H830" s="32">
        <x:f t="shared" si="198"/>
        <x:v>7352</x:v>
      </x:c>
      <x:c r="L830" s="25"/>
      <x:c r="S830" s="24" t="str">
        <x:v>Fan Zhiwei #13452849 1T</x:v>
      </x:c>
      <x:c r="T830" s="24" t="str" cm="1">
        <x:f t="array" ref="T830:U830">_xlfn.TEXTSPLIT(S830," #")</x:f>
        <x:v>Fan Zhiwei</x:v>
      </x:c>
      <x:c r="U830" s="24" t="str">
        <x:v>13452849 1T</x:v>
      </x:c>
      <x:c r="V830" s="24" t="str">
        <x:f t="shared" si="199"/>
        <x:v>1T</x:v>
      </x:c>
      <x:c r="W830" s="24">
        <x:f t="shared" si="200"/>
        <x:v>13452849</x:v>
      </x:c>
      <x:c r="X830" s="24">
        <x:f t="shared" si="204"/>
        <x:v>0</x:v>
      </x:c>
      <x:c r="AC830" s="24" t="str">
        <x:f t="shared" si="194"/>
        <x:v>Fan</x:v>
      </x:c>
      <x:c r="AD830" s="24" t="str">
        <x:f t="shared" si="201"/>
        <x:v>F</x:v>
      </x:c>
      <x:c r="AE830" s="24" t="str">
        <x:f t="shared" si="195"/>
        <x:v>Zhiwei</x:v>
      </x:c>
      <x:c r="AF830" s="24" cm="1">
        <x:f t="array" ref="AF830">SUM(--(" "=MID(AE830,_xlfn.SEQUENCE(1,LEN(AE830)),1)))+2</x:f>
        <x:v>2</x:v>
      </x:c>
      <x:c r="AG830" s="24" cm="1">
        <x:f t="array" ref="AG830">SUM(--($AG$9=MID(AC830,_xlfn.SEQUENCE(1,LEN(AC830)),1)))</x:f>
        <x:v>1</x:v>
      </x:c>
      <x:c r="AL830" s="24" t="b">
        <x:f t="shared" si="196"/>
        <x:v>0</x:v>
      </x:c>
      <x:c r="AM830" s="24" t="b">
        <x:f>_xlfn.XLOOKUP(G830,'Birthday Case Assumptions'!$I$6:$I$371,'Birthday Case Assumptions'!$J$6:$J$371)="Yes"</x:f>
        <x:v>1</x:v>
      </x:c>
      <x:c r="AN830" s="24" t="b">
        <x:f t="shared" si="202"/>
        <x:v>0</x:v>
      </x:c>
      <x:c r="AO830" s="24">
        <x:f t="shared" si="203"/>
        <x:v>0</x:v>
      </x:c>
    </x:row>
    <x:row r="831" spans="2:41" x14ac:dyDescent="0.35">
      <x:c r="B831" s="21">
        <x:v>37866</x:v>
      </x:c>
      <x:c r="C831" s="31">
        <x:f t="shared" si="190"/>
        <x:v>2</x:v>
      </x:c>
      <x:c r="D831" s="31">
        <x:f t="shared" si="191"/>
        <x:v>9</x:v>
      </x:c>
      <x:c r="E831" s="31">
        <x:f t="shared" si="192"/>
        <x:v>2003</x:v>
      </x:c>
      <x:c r="F831" s="31">
        <x:f t="shared" si="193"/>
        <x:v>3</x:v>
      </x:c>
      <x:c r="G831" s="21">
        <x:f t="shared" si="197"/>
        <x:v>45537</x:v>
      </x:c>
      <x:c r="H831" s="32">
        <x:f t="shared" si="198"/>
        <x:v>7426</x:v>
      </x:c>
      <x:c r="L831" s="25"/>
      <x:c r="S831" s="24" t="str">
        <x:v>Gary Gutierrez #13452852 3M</x:v>
      </x:c>
      <x:c r="T831" s="24" t="str" cm="1">
        <x:f t="array" ref="T831:U831">_xlfn.TEXTSPLIT(S831," #")</x:f>
        <x:v>Gary Gutierrez</x:v>
      </x:c>
      <x:c r="U831" s="24" t="str">
        <x:v>13452852 3M</x:v>
      </x:c>
      <x:c r="V831" s="24" t="str">
        <x:f t="shared" si="199"/>
        <x:v>3M</x:v>
      </x:c>
      <x:c r="W831" s="24">
        <x:f t="shared" si="200"/>
        <x:v>13452852</x:v>
      </x:c>
      <x:c r="X831" s="24">
        <x:f t="shared" si="204"/>
        <x:v>0</x:v>
      </x:c>
      <x:c r="AC831" s="24" t="str">
        <x:f t="shared" si="194"/>
        <x:v>Gary</x:v>
      </x:c>
      <x:c r="AD831" s="24" t="str">
        <x:f t="shared" si="201"/>
        <x:v>G</x:v>
      </x:c>
      <x:c r="AE831" s="24" t="str">
        <x:f t="shared" si="195"/>
        <x:v>Gutierrez</x:v>
      </x:c>
      <x:c r="AF831" s="24" cm="1">
        <x:f t="array" ref="AF831">SUM(--(" "=MID(AE831,_xlfn.SEQUENCE(1,LEN(AE831)),1)))+2</x:f>
        <x:v>2</x:v>
      </x:c>
      <x:c r="AG831" s="24" cm="1">
        <x:f t="array" ref="AG831">SUM(--($AG$9=MID(AC831,_xlfn.SEQUENCE(1,LEN(AC831)),1)))</x:f>
        <x:v>1</x:v>
      </x:c>
      <x:c r="AL831" s="24" t="b">
        <x:f t="shared" si="196"/>
        <x:v>1</x:v>
      </x:c>
      <x:c r="AM831" s="24" t="b">
        <x:f>_xlfn.XLOOKUP(G831,'Birthday Case Assumptions'!$I$6:$I$371,'Birthday Case Assumptions'!$J$6:$J$371)="Yes"</x:f>
        <x:v>0</x:v>
      </x:c>
      <x:c r="AN831" s="24" t="b">
        <x:f t="shared" si="202"/>
        <x:v>0</x:v>
      </x:c>
      <x:c r="AO831" s="24">
        <x:f t="shared" si="203"/>
        <x:v>0</x:v>
      </x:c>
    </x:row>
    <x:row r="832" spans="2:41" x14ac:dyDescent="0.35">
      <x:c r="B832" s="21">
        <x:v>37232</x:v>
      </x:c>
      <x:c r="C832" s="31">
        <x:f t="shared" si="190"/>
        <x:v>7</x:v>
      </x:c>
      <x:c r="D832" s="31">
        <x:f t="shared" si="191"/>
        <x:v>12</x:v>
      </x:c>
      <x:c r="E832" s="31">
        <x:f t="shared" si="192"/>
        <x:v>2001</x:v>
      </x:c>
      <x:c r="F832" s="31">
        <x:f t="shared" si="193"/>
        <x:v>6</x:v>
      </x:c>
      <x:c r="G832" s="21">
        <x:f t="shared" si="197"/>
        <x:v>45633</x:v>
      </x:c>
      <x:c r="H832" s="32">
        <x:f t="shared" si="198"/>
        <x:v>8060</x:v>
      </x:c>
      <x:c r="L832" s="25"/>
      <x:c r="S832" s="24" t="str">
        <x:v>Mustafa Siddiqui #13452853 1R</x:v>
      </x:c>
      <x:c r="T832" s="24" t="str" cm="1">
        <x:f t="array" ref="T832:U832">_xlfn.TEXTSPLIT(S832," #")</x:f>
        <x:v>Mustafa Siddiqui</x:v>
      </x:c>
      <x:c r="U832" s="24" t="str">
        <x:v>13452853 1R</x:v>
      </x:c>
      <x:c r="V832" s="24" t="str">
        <x:f t="shared" si="199"/>
        <x:v>1R</x:v>
      </x:c>
      <x:c r="W832" s="24">
        <x:f t="shared" si="200"/>
        <x:v>13452853</x:v>
      </x:c>
      <x:c r="X832" s="24">
        <x:f t="shared" si="204"/>
        <x:v>1</x:v>
      </x:c>
      <x:c r="AC832" s="24" t="str">
        <x:f t="shared" si="194"/>
        <x:v>Mustafa</x:v>
      </x:c>
      <x:c r="AD832" s="24" t="str">
        <x:f t="shared" si="201"/>
        <x:v>M</x:v>
      </x:c>
      <x:c r="AE832" s="24" t="str">
        <x:f t="shared" si="195"/>
        <x:v>Siddiqui</x:v>
      </x:c>
      <x:c r="AF832" s="24" cm="1">
        <x:f t="array" ref="AF832">SUM(--(" "=MID(AE832,_xlfn.SEQUENCE(1,LEN(AE832)),1)))+2</x:f>
        <x:v>2</x:v>
      </x:c>
      <x:c r="AG832" s="24" cm="1">
        <x:f t="array" ref="AG832">SUM(--($AG$9=MID(AC832,_xlfn.SEQUENCE(1,LEN(AC832)),1)))</x:f>
        <x:v>2</x:v>
      </x:c>
      <x:c r="AL832" s="24" t="b">
        <x:f t="shared" si="196"/>
        <x:v>0</x:v>
      </x:c>
      <x:c r="AM832" s="24" t="b">
        <x:f>_xlfn.XLOOKUP(G832,'Birthday Case Assumptions'!$I$6:$I$371,'Birthday Case Assumptions'!$J$6:$J$371)="Yes"</x:f>
        <x:v>0</x:v>
      </x:c>
      <x:c r="AN832" s="24" t="b">
        <x:f t="shared" si="202"/>
        <x:v>0</x:v>
      </x:c>
      <x:c r="AO832" s="24">
        <x:f t="shared" si="203"/>
        <x:v>0</x:v>
      </x:c>
    </x:row>
    <x:row r="833" spans="2:41" x14ac:dyDescent="0.35">
      <x:c r="B833" s="21">
        <x:v>36986</x:v>
      </x:c>
      <x:c r="C833" s="31">
        <x:f t="shared" si="190"/>
        <x:v>5</x:v>
      </x:c>
      <x:c r="D833" s="31">
        <x:f t="shared" si="191"/>
        <x:v>4</x:v>
      </x:c>
      <x:c r="E833" s="31">
        <x:f t="shared" si="192"/>
        <x:v>2001</x:v>
      </x:c>
      <x:c r="F833" s="31">
        <x:f t="shared" si="193"/>
        <x:v>5</x:v>
      </x:c>
      <x:c r="G833" s="21">
        <x:f t="shared" si="197"/>
        <x:v>45387</x:v>
      </x:c>
      <x:c r="H833" s="32">
        <x:f t="shared" si="198"/>
        <x:v>8306</x:v>
      </x:c>
      <x:c r="L833" s="25"/>
      <x:c r="S833" s="24" t="str">
        <x:v>Hamdi Elsayed #13452855 3M</x:v>
      </x:c>
      <x:c r="T833" s="24" t="str" cm="1">
        <x:f t="array" ref="T833:U833">_xlfn.TEXTSPLIT(S833," #")</x:f>
        <x:v>Hamdi Elsayed</x:v>
      </x:c>
      <x:c r="U833" s="24" t="str">
        <x:v>13452855 3M</x:v>
      </x:c>
      <x:c r="V833" s="24" t="str">
        <x:f t="shared" si="199"/>
        <x:v>3M</x:v>
      </x:c>
      <x:c r="W833" s="24">
        <x:f t="shared" si="200"/>
        <x:v>13452855</x:v>
      </x:c>
      <x:c r="X833" s="24">
        <x:f t="shared" si="204"/>
        <x:v>0</x:v>
      </x:c>
      <x:c r="AC833" s="24" t="str">
        <x:f t="shared" si="194"/>
        <x:v>Hamdi</x:v>
      </x:c>
      <x:c r="AD833" s="24" t="str">
        <x:f t="shared" si="201"/>
        <x:v>H</x:v>
      </x:c>
      <x:c r="AE833" s="24" t="str">
        <x:f t="shared" si="195"/>
        <x:v>Elsayed</x:v>
      </x:c>
      <x:c r="AF833" s="24" cm="1">
        <x:f t="array" ref="AF833">SUM(--(" "=MID(AE833,_xlfn.SEQUENCE(1,LEN(AE833)),1)))+2</x:f>
        <x:v>2</x:v>
      </x:c>
      <x:c r="AG833" s="24" cm="1">
        <x:f t="array" ref="AG833">SUM(--($AG$9=MID(AC833,_xlfn.SEQUENCE(1,LEN(AC833)),1)))</x:f>
        <x:v>1</x:v>
      </x:c>
      <x:c r="AL833" s="24" t="b">
        <x:f t="shared" si="196"/>
        <x:v>0</x:v>
      </x:c>
      <x:c r="AM833" s="24" t="b">
        <x:f>_xlfn.XLOOKUP(G833,'Birthday Case Assumptions'!$I$6:$I$371,'Birthday Case Assumptions'!$J$6:$J$371)="Yes"</x:f>
        <x:v>1</x:v>
      </x:c>
      <x:c r="AN833" s="24" t="b">
        <x:f t="shared" si="202"/>
        <x:v>0</x:v>
      </x:c>
      <x:c r="AO833" s="24">
        <x:f t="shared" si="203"/>
        <x:v>0</x:v>
      </x:c>
    </x:row>
    <x:row r="834" spans="2:41" x14ac:dyDescent="0.35">
      <x:c r="B834" s="21">
        <x:v>37827</x:v>
      </x:c>
      <x:c r="C834" s="31">
        <x:f t="shared" si="190"/>
        <x:v>25</x:v>
      </x:c>
      <x:c r="D834" s="31">
        <x:f t="shared" si="191"/>
        <x:v>7</x:v>
      </x:c>
      <x:c r="E834" s="31">
        <x:f t="shared" si="192"/>
        <x:v>2003</x:v>
      </x:c>
      <x:c r="F834" s="31">
        <x:f t="shared" si="193"/>
        <x:v>6</x:v>
      </x:c>
      <x:c r="G834" s="21">
        <x:f t="shared" si="197"/>
        <x:v>45498</x:v>
      </x:c>
      <x:c r="H834" s="32">
        <x:f t="shared" si="198"/>
        <x:v>7465</x:v>
      </x:c>
      <x:c r="L834" s="25"/>
      <x:c r="S834" s="24" t="str">
        <x:v>Jin Xiaohui #13452856 3M</x:v>
      </x:c>
      <x:c r="T834" s="24" t="str" cm="1">
        <x:f t="array" ref="T834:U834">_xlfn.TEXTSPLIT(S834," #")</x:f>
        <x:v>Jin Xiaohui</x:v>
      </x:c>
      <x:c r="U834" s="24" t="str">
        <x:v>13452856 3M</x:v>
      </x:c>
      <x:c r="V834" s="24" t="str">
        <x:f t="shared" si="199"/>
        <x:v>3M</x:v>
      </x:c>
      <x:c r="W834" s="24">
        <x:f t="shared" si="200"/>
        <x:v>13452856</x:v>
      </x:c>
      <x:c r="X834" s="24">
        <x:f t="shared" si="204"/>
        <x:v>1</x:v>
      </x:c>
      <x:c r="AC834" s="24" t="str">
        <x:f t="shared" si="194"/>
        <x:v>Jin</x:v>
      </x:c>
      <x:c r="AD834" s="24" t="str">
        <x:f t="shared" si="201"/>
        <x:v>J</x:v>
      </x:c>
      <x:c r="AE834" s="24" t="str">
        <x:f t="shared" si="195"/>
        <x:v>Xiaohui</x:v>
      </x:c>
      <x:c r="AF834" s="24" cm="1">
        <x:f t="array" ref="AF834">SUM(--(" "=MID(AE834,_xlfn.SEQUENCE(1,LEN(AE834)),1)))+2</x:f>
        <x:v>2</x:v>
      </x:c>
      <x:c r="AG834" s="24" cm="1">
        <x:f t="array" ref="AG834">SUM(--($AG$9=MID(AC834,_xlfn.SEQUENCE(1,LEN(AC834)),1)))</x:f>
        <x:v>0</x:v>
      </x:c>
      <x:c r="AL834" s="24" t="b">
        <x:f t="shared" si="196"/>
        <x:v>0</x:v>
      </x:c>
      <x:c r="AM834" s="24" t="b">
        <x:f>_xlfn.XLOOKUP(G834,'Birthday Case Assumptions'!$I$6:$I$371,'Birthday Case Assumptions'!$J$6:$J$371)="Yes"</x:f>
        <x:v>0</x:v>
      </x:c>
      <x:c r="AN834" s="24" t="b">
        <x:f t="shared" si="202"/>
        <x:v>0</x:v>
      </x:c>
      <x:c r="AO834" s="24">
        <x:f t="shared" si="203"/>
        <x:v>0</x:v>
      </x:c>
    </x:row>
    <x:row r="835" spans="2:41" x14ac:dyDescent="0.35">
      <x:c r="B835" s="21">
        <x:v>37585</x:v>
      </x:c>
      <x:c r="C835" s="31">
        <x:f t="shared" si="190"/>
        <x:v>25</x:v>
      </x:c>
      <x:c r="D835" s="31">
        <x:f t="shared" si="191"/>
        <x:v>11</x:v>
      </x:c>
      <x:c r="E835" s="31">
        <x:f t="shared" si="192"/>
        <x:v>2002</x:v>
      </x:c>
      <x:c r="F835" s="31">
        <x:f t="shared" si="193"/>
        <x:v>2</x:v>
      </x:c>
      <x:c r="G835" s="21">
        <x:f t="shared" si="197"/>
        <x:v>45621</x:v>
      </x:c>
      <x:c r="H835" s="32">
        <x:f t="shared" si="198"/>
        <x:v>7707</x:v>
      </x:c>
      <x:c r="L835" s="25"/>
      <x:c r="S835" s="24" t="str">
        <x:v>Ramy Mahmoud #13452858 4W</x:v>
      </x:c>
      <x:c r="T835" s="24" t="str" cm="1">
        <x:f t="array" ref="T835:U835">_xlfn.TEXTSPLIT(S835," #")</x:f>
        <x:v>Ramy Mahmoud</x:v>
      </x:c>
      <x:c r="U835" s="24" t="str">
        <x:v>13452858 4W</x:v>
      </x:c>
      <x:c r="V835" s="24" t="str">
        <x:f t="shared" si="199"/>
        <x:v>4W</x:v>
      </x:c>
      <x:c r="W835" s="24">
        <x:f t="shared" si="200"/>
        <x:v>13452858</x:v>
      </x:c>
      <x:c r="X835" s="24">
        <x:f t="shared" si="204"/>
        <x:v>0</x:v>
      </x:c>
      <x:c r="AC835" s="24" t="str">
        <x:f t="shared" si="194"/>
        <x:v>Ramy</x:v>
      </x:c>
      <x:c r="AD835" s="24" t="str">
        <x:f t="shared" si="201"/>
        <x:v>R</x:v>
      </x:c>
      <x:c r="AE835" s="24" t="str">
        <x:f t="shared" si="195"/>
        <x:v>Mahmoud</x:v>
      </x:c>
      <x:c r="AF835" s="24" cm="1">
        <x:f t="array" ref="AF835">SUM(--(" "=MID(AE835,_xlfn.SEQUENCE(1,LEN(AE835)),1)))+2</x:f>
        <x:v>2</x:v>
      </x:c>
      <x:c r="AG835" s="24" cm="1">
        <x:f t="array" ref="AG835">SUM(--($AG$9=MID(AC835,_xlfn.SEQUENCE(1,LEN(AC835)),1)))</x:f>
        <x:v>1</x:v>
      </x:c>
      <x:c r="AL835" s="24" t="b">
        <x:f t="shared" si="196"/>
        <x:v>1</x:v>
      </x:c>
      <x:c r="AM835" s="24" t="b">
        <x:f>_xlfn.XLOOKUP(G835,'Birthday Case Assumptions'!$I$6:$I$371,'Birthday Case Assumptions'!$J$6:$J$371)="Yes"</x:f>
        <x:v>1</x:v>
      </x:c>
      <x:c r="AN835" s="24" t="b">
        <x:f t="shared" si="202"/>
        <x:v>0</x:v>
      </x:c>
      <x:c r="AO835" s="24">
        <x:f t="shared" si="203"/>
        <x:v>0</x:v>
      </x:c>
    </x:row>
    <x:row r="836" spans="2:41" x14ac:dyDescent="0.35">
      <x:c r="B836" s="21">
        <x:v>37458</x:v>
      </x:c>
      <x:c r="C836" s="31">
        <x:f t="shared" si="190"/>
        <x:v>21</x:v>
      </x:c>
      <x:c r="D836" s="31">
        <x:f t="shared" si="191"/>
        <x:v>7</x:v>
      </x:c>
      <x:c r="E836" s="31">
        <x:f t="shared" si="192"/>
        <x:v>2002</x:v>
      </x:c>
      <x:c r="F836" s="31">
        <x:f t="shared" si="193"/>
        <x:v>1</x:v>
      </x:c>
      <x:c r="G836" s="21">
        <x:f t="shared" si="197"/>
        <x:v>45494</x:v>
      </x:c>
      <x:c r="H836" s="32">
        <x:f t="shared" si="198"/>
        <x:v>7834</x:v>
      </x:c>
      <x:c r="L836" s="25"/>
      <x:c r="S836" s="24" t="str">
        <x:v>Ghassan Jaber #13452860 2W</x:v>
      </x:c>
      <x:c r="T836" s="24" t="str" cm="1">
        <x:f t="array" ref="T836:U836">_xlfn.TEXTSPLIT(S836," #")</x:f>
        <x:v>Ghassan Jaber</x:v>
      </x:c>
      <x:c r="U836" s="24" t="str">
        <x:v>13452860 2W</x:v>
      </x:c>
      <x:c r="V836" s="24" t="str">
        <x:f t="shared" si="199"/>
        <x:v>2W</x:v>
      </x:c>
      <x:c r="W836" s="24">
        <x:f t="shared" si="200"/>
        <x:v>13452860</x:v>
      </x:c>
      <x:c r="X836" s="24">
        <x:f t="shared" si="204"/>
        <x:v>0</x:v>
      </x:c>
      <x:c r="AC836" s="24" t="str">
        <x:f t="shared" si="194"/>
        <x:v>Ghassan</x:v>
      </x:c>
      <x:c r="AD836" s="24" t="str">
        <x:f t="shared" si="201"/>
        <x:v>G</x:v>
      </x:c>
      <x:c r="AE836" s="24" t="str">
        <x:f t="shared" si="195"/>
        <x:v>Jaber</x:v>
      </x:c>
      <x:c r="AF836" s="24" cm="1">
        <x:f t="array" ref="AF836">SUM(--(" "=MID(AE836,_xlfn.SEQUENCE(1,LEN(AE836)),1)))+2</x:f>
        <x:v>2</x:v>
      </x:c>
      <x:c r="AG836" s="24" cm="1">
        <x:f t="array" ref="AG836">SUM(--($AG$9=MID(AC836,_xlfn.SEQUENCE(1,LEN(AC836)),1)))</x:f>
        <x:v>2</x:v>
      </x:c>
      <x:c r="AL836" s="24" t="b">
        <x:f t="shared" si="196"/>
        <x:v>0</x:v>
      </x:c>
      <x:c r="AM836" s="24" t="b">
        <x:f>_xlfn.XLOOKUP(G836,'Birthday Case Assumptions'!$I$6:$I$371,'Birthday Case Assumptions'!$J$6:$J$371)="Yes"</x:f>
        <x:v>0</x:v>
      </x:c>
      <x:c r="AN836" s="24" t="b">
        <x:f t="shared" si="202"/>
        <x:v>0</x:v>
      </x:c>
      <x:c r="AO836" s="24">
        <x:f t="shared" si="203"/>
        <x:v>0</x:v>
      </x:c>
    </x:row>
    <x:row r="837" spans="2:41" x14ac:dyDescent="0.35">
      <x:c r="B837" s="21">
        <x:v>37426</x:v>
      </x:c>
      <x:c r="C837" s="31">
        <x:f t="shared" si="190"/>
        <x:v>19</x:v>
      </x:c>
      <x:c r="D837" s="31">
        <x:f t="shared" si="191"/>
        <x:v>6</x:v>
      </x:c>
      <x:c r="E837" s="31">
        <x:f t="shared" si="192"/>
        <x:v>2002</x:v>
      </x:c>
      <x:c r="F837" s="31">
        <x:f t="shared" si="193"/>
        <x:v>4</x:v>
      </x:c>
      <x:c r="G837" s="21">
        <x:f t="shared" si="197"/>
        <x:v>45462</x:v>
      </x:c>
      <x:c r="H837" s="32">
        <x:f t="shared" si="198"/>
        <x:v>7866</x:v>
      </x:c>
      <x:c r="L837" s="25"/>
      <x:c r="S837" s="24" t="str">
        <x:v>Naveed Abdallah #13452862 1T</x:v>
      </x:c>
      <x:c r="T837" s="24" t="str" cm="1">
        <x:f t="array" ref="T837:U837">_xlfn.TEXTSPLIT(S837," #")</x:f>
        <x:v>Naveed Abdallah</x:v>
      </x:c>
      <x:c r="U837" s="24" t="str">
        <x:v>13452862 1T</x:v>
      </x:c>
      <x:c r="V837" s="24" t="str">
        <x:f t="shared" si="199"/>
        <x:v>1T</x:v>
      </x:c>
      <x:c r="W837" s="24">
        <x:f t="shared" si="200"/>
        <x:v>13452862</x:v>
      </x:c>
      <x:c r="X837" s="24">
        <x:f t="shared" si="204"/>
        <x:v>0</x:v>
      </x:c>
      <x:c r="AC837" s="24" t="str">
        <x:f t="shared" si="194"/>
        <x:v>Naveed</x:v>
      </x:c>
      <x:c r="AD837" s="24" t="str">
        <x:f t="shared" si="201"/>
        <x:v>N</x:v>
      </x:c>
      <x:c r="AE837" s="24" t="str">
        <x:f t="shared" si="195"/>
        <x:v>Abdallah</x:v>
      </x:c>
      <x:c r="AF837" s="24" cm="1">
        <x:f t="array" ref="AF837">SUM(--(" "=MID(AE837,_xlfn.SEQUENCE(1,LEN(AE837)),1)))+2</x:f>
        <x:v>2</x:v>
      </x:c>
      <x:c r="AG837" s="24" cm="1">
        <x:f t="array" ref="AG837">SUM(--($AG$9=MID(AC837,_xlfn.SEQUENCE(1,LEN(AC837)),1)))</x:f>
        <x:v>1</x:v>
      </x:c>
      <x:c r="AL837" s="24" t="b">
        <x:f t="shared" si="196"/>
        <x:v>0</x:v>
      </x:c>
      <x:c r="AM837" s="24" t="b">
        <x:f>_xlfn.XLOOKUP(G837,'Birthday Case Assumptions'!$I$6:$I$371,'Birthday Case Assumptions'!$J$6:$J$371)="Yes"</x:f>
        <x:v>0</x:v>
      </x:c>
      <x:c r="AN837" s="24" t="b">
        <x:f t="shared" si="202"/>
        <x:v>0</x:v>
      </x:c>
      <x:c r="AO837" s="24">
        <x:f t="shared" si="203"/>
        <x:v>0</x:v>
      </x:c>
    </x:row>
    <x:row r="838" spans="2:41" x14ac:dyDescent="0.35">
      <x:c r="B838" s="21">
        <x:v>37067</x:v>
      </x:c>
      <x:c r="C838" s="31">
        <x:f t="shared" si="190"/>
        <x:v>25</x:v>
      </x:c>
      <x:c r="D838" s="31">
        <x:f t="shared" si="191"/>
        <x:v>6</x:v>
      </x:c>
      <x:c r="E838" s="31">
        <x:f t="shared" si="192"/>
        <x:v>2001</x:v>
      </x:c>
      <x:c r="F838" s="31">
        <x:f t="shared" si="193"/>
        <x:v>2</x:v>
      </x:c>
      <x:c r="G838" s="21">
        <x:f t="shared" si="197"/>
        <x:v>45468</x:v>
      </x:c>
      <x:c r="H838" s="32">
        <x:f t="shared" si="198"/>
        <x:v>8225</x:v>
      </x:c>
      <x:c r="L838" s="25"/>
      <x:c r="S838" s="24" t="str">
        <x:v>Ralph Torres #13452863 1R</x:v>
      </x:c>
      <x:c r="T838" s="24" t="str" cm="1">
        <x:f t="array" ref="T838:U838">_xlfn.TEXTSPLIT(S838," #")</x:f>
        <x:v>Ralph Torres</x:v>
      </x:c>
      <x:c r="U838" s="24" t="str">
        <x:v>13452863 1R</x:v>
      </x:c>
      <x:c r="V838" s="24" t="str">
        <x:f t="shared" si="199"/>
        <x:v>1R</x:v>
      </x:c>
      <x:c r="W838" s="24">
        <x:f t="shared" si="200"/>
        <x:v>13452863</x:v>
      </x:c>
      <x:c r="X838" s="24">
        <x:f t="shared" si="204"/>
        <x:v>1</x:v>
      </x:c>
      <x:c r="AC838" s="24" t="str">
        <x:f t="shared" si="194"/>
        <x:v>Ralph</x:v>
      </x:c>
      <x:c r="AD838" s="24" t="str">
        <x:f t="shared" si="201"/>
        <x:v>R</x:v>
      </x:c>
      <x:c r="AE838" s="24" t="str">
        <x:f t="shared" si="195"/>
        <x:v>Torres</x:v>
      </x:c>
      <x:c r="AF838" s="24" cm="1">
        <x:f t="array" ref="AF838">SUM(--(" "=MID(AE838,_xlfn.SEQUENCE(1,LEN(AE838)),1)))+2</x:f>
        <x:v>2</x:v>
      </x:c>
      <x:c r="AG838" s="24" cm="1">
        <x:f t="array" ref="AG838">SUM(--($AG$9=MID(AC838,_xlfn.SEQUENCE(1,LEN(AC838)),1)))</x:f>
        <x:v>1</x:v>
      </x:c>
      <x:c r="AL838" s="24" t="b">
        <x:f t="shared" si="196"/>
        <x:v>0</x:v>
      </x:c>
      <x:c r="AM838" s="24" t="b">
        <x:f>_xlfn.XLOOKUP(G838,'Birthday Case Assumptions'!$I$6:$I$371,'Birthday Case Assumptions'!$J$6:$J$371)="Yes"</x:f>
        <x:v>0</x:v>
      </x:c>
      <x:c r="AN838" s="24" t="b">
        <x:f t="shared" si="202"/>
        <x:v>0</x:v>
      </x:c>
      <x:c r="AO838" s="24">
        <x:f t="shared" si="203"/>
        <x:v>0</x:v>
      </x:c>
    </x:row>
    <x:row r="839" spans="2:41" x14ac:dyDescent="0.35">
      <x:c r="B839" s="21">
        <x:v>37976</x:v>
      </x:c>
      <x:c r="C839" s="31">
        <x:f t="shared" si="190"/>
        <x:v>21</x:v>
      </x:c>
      <x:c r="D839" s="31">
        <x:f t="shared" si="191"/>
        <x:v>12</x:v>
      </x:c>
      <x:c r="E839" s="31">
        <x:f t="shared" si="192"/>
        <x:v>2003</x:v>
      </x:c>
      <x:c r="F839" s="31">
        <x:f t="shared" si="193"/>
        <x:v>1</x:v>
      </x:c>
      <x:c r="G839" s="21">
        <x:f t="shared" si="197"/>
        <x:v>45647</x:v>
      </x:c>
      <x:c r="H839" s="32">
        <x:f t="shared" si="198"/>
        <x:v>7316</x:v>
      </x:c>
      <x:c r="L839" s="25"/>
      <x:c r="S839" s="24" t="str">
        <x:v>Justin Walker #13452864 2T</x:v>
      </x:c>
      <x:c r="T839" s="24" t="str" cm="1">
        <x:f t="array" ref="T839:U839">_xlfn.TEXTSPLIT(S839," #")</x:f>
        <x:v>Justin Walker</x:v>
      </x:c>
      <x:c r="U839" s="24" t="str">
        <x:v>13452864 2T</x:v>
      </x:c>
      <x:c r="V839" s="24" t="str">
        <x:f t="shared" si="199"/>
        <x:v>2T</x:v>
      </x:c>
      <x:c r="W839" s="24">
        <x:f t="shared" si="200"/>
        <x:v>13452864</x:v>
      </x:c>
      <x:c r="X839" s="24">
        <x:f t="shared" si="204"/>
        <x:v>2</x:v>
      </x:c>
      <x:c r="AC839" s="24" t="str">
        <x:f t="shared" si="194"/>
        <x:v>Justin</x:v>
      </x:c>
      <x:c r="AD839" s="24" t="str">
        <x:f t="shared" si="201"/>
        <x:v>J</x:v>
      </x:c>
      <x:c r="AE839" s="24" t="str">
        <x:f t="shared" si="195"/>
        <x:v>Walker</x:v>
      </x:c>
      <x:c r="AF839" s="24" cm="1">
        <x:f t="array" ref="AF839">SUM(--(" "=MID(AE839,_xlfn.SEQUENCE(1,LEN(AE839)),1)))+2</x:f>
        <x:v>2</x:v>
      </x:c>
      <x:c r="AG839" s="24" cm="1">
        <x:f t="array" ref="AG839">SUM(--($AG$9=MID(AC839,_xlfn.SEQUENCE(1,LEN(AC839)),1)))</x:f>
        <x:v>0</x:v>
      </x:c>
      <x:c r="AL839" s="24" t="b">
        <x:f t="shared" si="196"/>
        <x:v>0</x:v>
      </x:c>
      <x:c r="AM839" s="24" t="b">
        <x:f>_xlfn.XLOOKUP(G839,'Birthday Case Assumptions'!$I$6:$I$371,'Birthday Case Assumptions'!$J$6:$J$371)="Yes"</x:f>
        <x:v>0</x:v>
      </x:c>
      <x:c r="AN839" s="24" t="b">
        <x:f t="shared" si="202"/>
        <x:v>0</x:v>
      </x:c>
      <x:c r="AO839" s="24">
        <x:f t="shared" si="203"/>
        <x:v>0</x:v>
      </x:c>
    </x:row>
    <x:row r="840" spans="2:41" x14ac:dyDescent="0.35">
      <x:c r="B840" s="21">
        <x:v>38150</x:v>
      </x:c>
      <x:c r="C840" s="31">
        <x:f t="shared" si="190"/>
        <x:v>12</x:v>
      </x:c>
      <x:c r="D840" s="31">
        <x:f t="shared" si="191"/>
        <x:v>6</x:v>
      </x:c>
      <x:c r="E840" s="31">
        <x:f t="shared" si="192"/>
        <x:v>2004</x:v>
      </x:c>
      <x:c r="F840" s="31">
        <x:f t="shared" si="193"/>
        <x:v>7</x:v>
      </x:c>
      <x:c r="G840" s="21">
        <x:f t="shared" si="197"/>
        <x:v>45455</x:v>
      </x:c>
      <x:c r="H840" s="32">
        <x:f t="shared" si="198"/>
        <x:v>7142</x:v>
      </x:c>
      <x:c r="L840" s="25"/>
      <x:c r="S840" s="24" t="str">
        <x:v>Katherine Jones #13452865 2M</x:v>
      </x:c>
      <x:c r="T840" s="24" t="str" cm="1">
        <x:f t="array" ref="T840:U840">_xlfn.TEXTSPLIT(S840," #")</x:f>
        <x:v>Katherine Jones</x:v>
      </x:c>
      <x:c r="U840" s="24" t="str">
        <x:v>13452865 2M</x:v>
      </x:c>
      <x:c r="V840" s="24" t="str">
        <x:f t="shared" si="199"/>
        <x:v>2M</x:v>
      </x:c>
      <x:c r="W840" s="24">
        <x:f t="shared" si="200"/>
        <x:v>13452865</x:v>
      </x:c>
      <x:c r="X840" s="24">
        <x:f t="shared" si="204"/>
        <x:v>3</x:v>
      </x:c>
      <x:c r="AC840" s="24" t="str">
        <x:f t="shared" si="194"/>
        <x:v>Katherine</x:v>
      </x:c>
      <x:c r="AD840" s="24" t="str">
        <x:f t="shared" si="201"/>
        <x:v>K</x:v>
      </x:c>
      <x:c r="AE840" s="24" t="str">
        <x:f t="shared" si="195"/>
        <x:v>Jones</x:v>
      </x:c>
      <x:c r="AF840" s="24" cm="1">
        <x:f t="array" ref="AF840">SUM(--(" "=MID(AE840,_xlfn.SEQUENCE(1,LEN(AE840)),1)))+2</x:f>
        <x:v>2</x:v>
      </x:c>
      <x:c r="AG840" s="24" cm="1">
        <x:f t="array" ref="AG840">SUM(--($AG$9=MID(AC840,_xlfn.SEQUENCE(1,LEN(AC840)),1)))</x:f>
        <x:v>1</x:v>
      </x:c>
      <x:c r="AL840" s="24" t="b">
        <x:f t="shared" si="196"/>
        <x:v>0</x:v>
      </x:c>
      <x:c r="AM840" s="24" t="b">
        <x:f>_xlfn.XLOOKUP(G840,'Birthday Case Assumptions'!$I$6:$I$371,'Birthday Case Assumptions'!$J$6:$J$371)="Yes"</x:f>
        <x:v>0</x:v>
      </x:c>
      <x:c r="AN840" s="24" t="b">
        <x:f t="shared" si="202"/>
        <x:v>0</x:v>
      </x:c>
      <x:c r="AO840" s="24">
        <x:f t="shared" si="203"/>
        <x:v>0</x:v>
      </x:c>
    </x:row>
    <x:row r="841" spans="2:41" x14ac:dyDescent="0.35">
      <x:c r="B841" s="21">
        <x:v>37550</x:v>
      </x:c>
      <x:c r="C841" s="31">
        <x:f t="shared" si="190"/>
        <x:v>21</x:v>
      </x:c>
      <x:c r="D841" s="31">
        <x:f t="shared" si="191"/>
        <x:v>10</x:v>
      </x:c>
      <x:c r="E841" s="31">
        <x:f t="shared" si="192"/>
        <x:v>2002</x:v>
      </x:c>
      <x:c r="F841" s="31">
        <x:f t="shared" si="193"/>
        <x:v>2</x:v>
      </x:c>
      <x:c r="G841" s="21">
        <x:f t="shared" si="197"/>
        <x:v>45586</x:v>
      </x:c>
      <x:c r="H841" s="32">
        <x:f t="shared" si="198"/>
        <x:v>7742</x:v>
      </x:c>
      <x:c r="L841" s="25"/>
      <x:c r="S841" s="24" t="str">
        <x:v>Ehsan Abbasi #13452866 1W</x:v>
      </x:c>
      <x:c r="T841" s="24" t="str" cm="1">
        <x:f t="array" ref="T841:U841">_xlfn.TEXTSPLIT(S841," #")</x:f>
        <x:v>Ehsan Abbasi</x:v>
      </x:c>
      <x:c r="U841" s="24" t="str">
        <x:v>13452866 1W</x:v>
      </x:c>
      <x:c r="V841" s="24" t="str">
        <x:f t="shared" si="199"/>
        <x:v>1W</x:v>
      </x:c>
      <x:c r="W841" s="24">
        <x:f t="shared" si="200"/>
        <x:v>13452866</x:v>
      </x:c>
      <x:c r="X841" s="24">
        <x:f t="shared" si="204"/>
        <x:v>4</x:v>
      </x:c>
      <x:c r="AC841" s="24" t="str">
        <x:f t="shared" si="194"/>
        <x:v>Ehsan</x:v>
      </x:c>
      <x:c r="AD841" s="24" t="str">
        <x:f t="shared" si="201"/>
        <x:v>E</x:v>
      </x:c>
      <x:c r="AE841" s="24" t="str">
        <x:f t="shared" si="195"/>
        <x:v>Abbasi</x:v>
      </x:c>
      <x:c r="AF841" s="24" cm="1">
        <x:f t="array" ref="AF841">SUM(--(" "=MID(AE841,_xlfn.SEQUENCE(1,LEN(AE841)),1)))+2</x:f>
        <x:v>2</x:v>
      </x:c>
      <x:c r="AG841" s="24" cm="1">
        <x:f t="array" ref="AG841">SUM(--($AG$9=MID(AC841,_xlfn.SEQUENCE(1,LEN(AC841)),1)))</x:f>
        <x:v>1</x:v>
      </x:c>
      <x:c r="AL841" s="24" t="b">
        <x:f t="shared" si="196"/>
        <x:v>1</x:v>
      </x:c>
      <x:c r="AM841" s="24" t="b">
        <x:f>_xlfn.XLOOKUP(G841,'Birthday Case Assumptions'!$I$6:$I$371,'Birthday Case Assumptions'!$J$6:$J$371)="Yes"</x:f>
        <x:v>1</x:v>
      </x:c>
      <x:c r="AN841" s="24" t="b">
        <x:f t="shared" si="202"/>
        <x:v>0</x:v>
      </x:c>
      <x:c r="AO841" s="24">
        <x:f t="shared" si="203"/>
        <x:v>0</x:v>
      </x:c>
    </x:row>
    <x:row r="842" spans="2:41" x14ac:dyDescent="0.35">
      <x:c r="B842" s="21">
        <x:v>38152</x:v>
      </x:c>
      <x:c r="C842" s="31">
        <x:f t="shared" si="190"/>
        <x:v>14</x:v>
      </x:c>
      <x:c r="D842" s="31">
        <x:f t="shared" si="191"/>
        <x:v>6</x:v>
      </x:c>
      <x:c r="E842" s="31">
        <x:f t="shared" si="192"/>
        <x:v>2004</x:v>
      </x:c>
      <x:c r="F842" s="31">
        <x:f t="shared" si="193"/>
        <x:v>2</x:v>
      </x:c>
      <x:c r="G842" s="21">
        <x:f t="shared" si="197"/>
        <x:v>45457</x:v>
      </x:c>
      <x:c r="H842" s="32">
        <x:f t="shared" si="198"/>
        <x:v>7140</x:v>
      </x:c>
      <x:c r="L842" s="25"/>
      <x:c r="S842" s="24" t="str">
        <x:v>Russell Rivera #13452869 2R</x:v>
      </x:c>
      <x:c r="T842" s="24" t="str" cm="1">
        <x:f t="array" ref="T842:U842">_xlfn.TEXTSPLIT(S842," #")</x:f>
        <x:v>Russell Rivera</x:v>
      </x:c>
      <x:c r="U842" s="24" t="str">
        <x:v>13452869 2R</x:v>
      </x:c>
      <x:c r="V842" s="24" t="str">
        <x:f t="shared" si="199"/>
        <x:v>2R</x:v>
      </x:c>
      <x:c r="W842" s="24">
        <x:f t="shared" si="200"/>
        <x:v>13452869</x:v>
      </x:c>
      <x:c r="X842" s="24">
        <x:f t="shared" si="204"/>
        <x:v>0</x:v>
      </x:c>
      <x:c r="AC842" s="24" t="str">
        <x:f t="shared" si="194"/>
        <x:v>Russell</x:v>
      </x:c>
      <x:c r="AD842" s="24" t="str">
        <x:f t="shared" si="201"/>
        <x:v>R</x:v>
      </x:c>
      <x:c r="AE842" s="24" t="str">
        <x:f t="shared" si="195"/>
        <x:v>Rivera</x:v>
      </x:c>
      <x:c r="AF842" s="24" cm="1">
        <x:f t="array" ref="AF842">SUM(--(" "=MID(AE842,_xlfn.SEQUENCE(1,LEN(AE842)),1)))+2</x:f>
        <x:v>2</x:v>
      </x:c>
      <x:c r="AG842" s="24" cm="1">
        <x:f t="array" ref="AG842">SUM(--($AG$9=MID(AC842,_xlfn.SEQUENCE(1,LEN(AC842)),1)))</x:f>
        <x:v>0</x:v>
      </x:c>
      <x:c r="AL842" s="24" t="b">
        <x:f t="shared" si="196"/>
        <x:v>0</x:v>
      </x:c>
      <x:c r="AM842" s="24" t="b">
        <x:f>_xlfn.XLOOKUP(G842,'Birthday Case Assumptions'!$I$6:$I$371,'Birthday Case Assumptions'!$J$6:$J$371)="Yes"</x:f>
        <x:v>0</x:v>
      </x:c>
      <x:c r="AN842" s="24" t="b">
        <x:f t="shared" si="202"/>
        <x:v>0</x:v>
      </x:c>
      <x:c r="AO842" s="24">
        <x:f t="shared" si="203"/>
        <x:v>0</x:v>
      </x:c>
    </x:row>
    <x:row r="843" spans="2:41" x14ac:dyDescent="0.35">
      <x:c r="B843" s="21">
        <x:v>37622</x:v>
      </x:c>
      <x:c r="C843" s="31">
        <x:f t="shared" ref="C843:C906" si="205">DAY(B843)</x:f>
        <x:v>1</x:v>
      </x:c>
      <x:c r="D843" s="31">
        <x:f t="shared" ref="D843:D906" si="206">MONTH(B843)</x:f>
        <x:v>1</x:v>
      </x:c>
      <x:c r="E843" s="31">
        <x:f t="shared" ref="E843:E906" si="207">YEAR(B843)</x:f>
        <x:v>2003</x:v>
      </x:c>
      <x:c r="F843" s="31">
        <x:f t="shared" ref="F843:F906" si="208">WEEKDAY(B843)</x:f>
        <x:v>4</x:v>
      </x:c>
      <x:c r="G843" s="21">
        <x:f t="shared" si="197"/>
        <x:v>45292</x:v>
      </x:c>
      <x:c r="H843" s="32">
        <x:f t="shared" si="198"/>
        <x:v>7670</x:v>
      </x:c>
      <x:c r="L843" s="25"/>
      <x:c r="S843" s="24" t="str">
        <x:v>Zhang Long #13452871 2W</x:v>
      </x:c>
      <x:c r="T843" s="24" t="str" cm="1">
        <x:f t="array" ref="T843:U843">_xlfn.TEXTSPLIT(S843," #")</x:f>
        <x:v>Zhang Long</x:v>
      </x:c>
      <x:c r="U843" s="24" t="str">
        <x:v>13452871 2W</x:v>
      </x:c>
      <x:c r="V843" s="24" t="str">
        <x:f t="shared" si="199"/>
        <x:v>2W</x:v>
      </x:c>
      <x:c r="W843" s="24">
        <x:f t="shared" si="200"/>
        <x:v>13452871</x:v>
      </x:c>
      <x:c r="X843" s="24">
        <x:f t="shared" si="204"/>
        <x:v>0</x:v>
      </x:c>
      <x:c r="AC843" s="24" t="str">
        <x:f t="shared" ref="AC843:AC906" si="209">_xlfn.TEXTBEFORE(T843, " ")</x:f>
        <x:v>Zhang</x:v>
      </x:c>
      <x:c r="AD843" s="24" t="str">
        <x:f t="shared" si="201"/>
        <x:v>Z</x:v>
      </x:c>
      <x:c r="AE843" s="24" t="str">
        <x:f t="shared" ref="AE843:AE906" si="210">TRIM(SUBSTITUTE(T843,AC843,""))</x:f>
        <x:v>Long</x:v>
      </x:c>
      <x:c r="AF843" s="24" cm="1">
        <x:f t="array" ref="AF843">SUM(--(" "=MID(AE843,_xlfn.SEQUENCE(1,LEN(AE843)),1)))+2</x:f>
        <x:v>2</x:v>
      </x:c>
      <x:c r="AG843" s="24" cm="1">
        <x:f t="array" ref="AG843">SUM(--($AG$9=MID(AC843,_xlfn.SEQUENCE(1,LEN(AC843)),1)))</x:f>
        <x:v>1</x:v>
      </x:c>
      <x:c r="AL843" s="24" t="b">
        <x:f t="shared" ref="AL843:AL906" si="211">WEEKDAY(G843)=_xlfn.XLOOKUP(RIGHT($AL$9,1),$AL$3:$AL$6,$AM$3:$AM$6)</x:f>
        <x:v>1</x:v>
      </x:c>
      <x:c r="AM843" s="24" t="b">
        <x:f>_xlfn.XLOOKUP(G843,'Birthday Case Assumptions'!$I$6:$I$371,'Birthday Case Assumptions'!$J$6:$J$371)="Yes"</x:f>
        <x:v>0</x:v>
      </x:c>
      <x:c r="AN843" s="24" t="b">
        <x:f t="shared" si="202"/>
        <x:v>0</x:v>
      </x:c>
      <x:c r="AO843" s="24">
        <x:f t="shared" si="203"/>
        <x:v>0</x:v>
      </x:c>
    </x:row>
    <x:row r="844" spans="2:41" x14ac:dyDescent="0.35">
      <x:c r="B844" s="21">
        <x:v>37863</x:v>
      </x:c>
      <x:c r="C844" s="31">
        <x:f t="shared" si="205"/>
        <x:v>30</x:v>
      </x:c>
      <x:c r="D844" s="31">
        <x:f t="shared" si="206"/>
        <x:v>8</x:v>
      </x:c>
      <x:c r="E844" s="31">
        <x:f t="shared" si="207"/>
        <x:v>2003</x:v>
      </x:c>
      <x:c r="F844" s="31">
        <x:f t="shared" si="208"/>
        <x:v>7</x:v>
      </x:c>
      <x:c r="G844" s="21">
        <x:f t="shared" ref="G844:G907" si="212">DATE(2024,D844,C844)</x:f>
        <x:v>45534</x:v>
      </x:c>
      <x:c r="H844" s="32">
        <x:f t="shared" ref="H844:H907" si="213">DATE(2024,1,1)-B844</x:f>
        <x:v>7429</x:v>
      </x:c>
      <x:c r="L844" s="25"/>
      <x:c r="S844" s="24" t="str">
        <x:v>Noah Lopez #13452874 1T</x:v>
      </x:c>
      <x:c r="T844" s="24" t="str" cm="1">
        <x:f t="array" ref="T844:U844">_xlfn.TEXTSPLIT(S844," #")</x:f>
        <x:v>Noah Lopez</x:v>
      </x:c>
      <x:c r="U844" s="24" t="str">
        <x:v>13452874 1T</x:v>
      </x:c>
      <x:c r="V844" s="24" t="str">
        <x:f t="shared" ref="V844:V907" si="214">RIGHT(U844,2)</x:f>
        <x:v>1T</x:v>
      </x:c>
      <x:c r="W844" s="24">
        <x:f t="shared" ref="W844:W907" si="215">VALUE(_xlfn.TEXTBEFORE(U844, " "))</x:f>
        <x:v>13452874</x:v>
      </x:c>
      <x:c r="X844" s="24">
        <x:f t="shared" si="204"/>
        <x:v>0</x:v>
      </x:c>
      <x:c r="AC844" s="24" t="str">
        <x:f t="shared" si="209"/>
        <x:v>Noah</x:v>
      </x:c>
      <x:c r="AD844" s="24" t="str">
        <x:f t="shared" ref="AD844:AD907" si="216">LEFT(AC844,1)</x:f>
        <x:v>N</x:v>
      </x:c>
      <x:c r="AE844" s="24" t="str">
        <x:f t="shared" si="210"/>
        <x:v>Lopez</x:v>
      </x:c>
      <x:c r="AF844" s="24" cm="1">
        <x:f t="array" ref="AF844">SUM(--(" "=MID(AE844,_xlfn.SEQUENCE(1,LEN(AE844)),1)))+2</x:f>
        <x:v>2</x:v>
      </x:c>
      <x:c r="AG844" s="24" cm="1">
        <x:f t="array" ref="AG844">SUM(--($AG$9=MID(AC844,_xlfn.SEQUENCE(1,LEN(AC844)),1)))</x:f>
        <x:v>1</x:v>
      </x:c>
      <x:c r="AL844" s="24" t="b">
        <x:f t="shared" si="211"/>
        <x:v>0</x:v>
      </x:c>
      <x:c r="AM844" s="24" t="b">
        <x:f>_xlfn.XLOOKUP(G844,'Birthday Case Assumptions'!$I$6:$I$371,'Birthday Case Assumptions'!$J$6:$J$371)="Yes"</x:f>
        <x:v>1</x:v>
      </x:c>
      <x:c r="AN844" s="24" t="b">
        <x:f t="shared" ref="AN844:AN907" si="217">V844=$AL$9</x:f>
        <x:v>0</x:v>
      </x:c>
      <x:c r="AO844" s="24">
        <x:f t="shared" ref="AO844:AO907" si="218">--(AN844*AM844*AL844)</x:f>
        <x:v>0</x:v>
      </x:c>
    </x:row>
    <x:row r="845" spans="2:41" x14ac:dyDescent="0.35">
      <x:c r="B845" s="21">
        <x:v>37079</x:v>
      </x:c>
      <x:c r="C845" s="31">
        <x:f t="shared" si="205"/>
        <x:v>7</x:v>
      </x:c>
      <x:c r="D845" s="31">
        <x:f t="shared" si="206"/>
        <x:v>7</x:v>
      </x:c>
      <x:c r="E845" s="31">
        <x:f t="shared" si="207"/>
        <x:v>2001</x:v>
      </x:c>
      <x:c r="F845" s="31">
        <x:f t="shared" si="208"/>
        <x:v>7</x:v>
      </x:c>
      <x:c r="G845" s="21">
        <x:f t="shared" si="212"/>
        <x:v>45480</x:v>
      </x:c>
      <x:c r="H845" s="32">
        <x:f t="shared" si="213"/>
        <x:v>8213</x:v>
      </x:c>
      <x:c r="L845" s="25"/>
      <x:c r="S845" s="24" t="str">
        <x:v>Lawrence Edwards #13452875 2W</x:v>
      </x:c>
      <x:c r="T845" s="24" t="str" cm="1">
        <x:f t="array" ref="T845:U845">_xlfn.TEXTSPLIT(S845," #")</x:f>
        <x:v>Lawrence Edwards</x:v>
      </x:c>
      <x:c r="U845" s="24" t="str">
        <x:v>13452875 2W</x:v>
      </x:c>
      <x:c r="V845" s="24" t="str">
        <x:f t="shared" si="214"/>
        <x:v>2W</x:v>
      </x:c>
      <x:c r="W845" s="24">
        <x:f t="shared" si="215"/>
        <x:v>13452875</x:v>
      </x:c>
      <x:c r="X845" s="24">
        <x:f t="shared" ref="X845:X908" si="219">IF(W845=W844+1,X844+1,0)</x:f>
        <x:v>1</x:v>
      </x:c>
      <x:c r="AC845" s="24" t="str">
        <x:f t="shared" si="209"/>
        <x:v>Lawrence</x:v>
      </x:c>
      <x:c r="AD845" s="24" t="str">
        <x:f t="shared" si="216"/>
        <x:v>L</x:v>
      </x:c>
      <x:c r="AE845" s="24" t="str">
        <x:f t="shared" si="210"/>
        <x:v>Edwards</x:v>
      </x:c>
      <x:c r="AF845" s="24" cm="1">
        <x:f t="array" ref="AF845">SUM(--(" "=MID(AE845,_xlfn.SEQUENCE(1,LEN(AE845)),1)))+2</x:f>
        <x:v>2</x:v>
      </x:c>
      <x:c r="AG845" s="24" cm="1">
        <x:f t="array" ref="AG845">SUM(--($AG$9=MID(AC845,_xlfn.SEQUENCE(1,LEN(AC845)),1)))</x:f>
        <x:v>1</x:v>
      </x:c>
      <x:c r="AL845" s="24" t="b">
        <x:f t="shared" si="211"/>
        <x:v>0</x:v>
      </x:c>
      <x:c r="AM845" s="24" t="b">
        <x:f>_xlfn.XLOOKUP(G845,'Birthday Case Assumptions'!$I$6:$I$371,'Birthday Case Assumptions'!$J$6:$J$371)="Yes"</x:f>
        <x:v>0</x:v>
      </x:c>
      <x:c r="AN845" s="24" t="b">
        <x:f t="shared" si="217"/>
        <x:v>0</x:v>
      </x:c>
      <x:c r="AO845" s="24">
        <x:f t="shared" si="218"/>
        <x:v>0</x:v>
      </x:c>
    </x:row>
    <x:row r="846" spans="2:41" x14ac:dyDescent="0.35">
      <x:c r="B846" s="21">
        <x:v>37161</x:v>
      </x:c>
      <x:c r="C846" s="31">
        <x:f t="shared" si="205"/>
        <x:v>27</x:v>
      </x:c>
      <x:c r="D846" s="31">
        <x:f t="shared" si="206"/>
        <x:v>9</x:v>
      </x:c>
      <x:c r="E846" s="31">
        <x:f t="shared" si="207"/>
        <x:v>2001</x:v>
      </x:c>
      <x:c r="F846" s="31">
        <x:f t="shared" si="208"/>
        <x:v>5</x:v>
      </x:c>
      <x:c r="G846" s="21">
        <x:f t="shared" si="212"/>
        <x:v>45562</x:v>
      </x:c>
      <x:c r="H846" s="32">
        <x:f t="shared" si="213"/>
        <x:v>8131</x:v>
      </x:c>
      <x:c r="L846" s="25"/>
      <x:c r="S846" s="24" t="str">
        <x:v>Rana Al-Zahrani #13452877 3W</x:v>
      </x:c>
      <x:c r="T846" s="24" t="str" cm="1">
        <x:f t="array" ref="T846:U846">_xlfn.TEXTSPLIT(S846," #")</x:f>
        <x:v>Rana Al-Zahrani</x:v>
      </x:c>
      <x:c r="U846" s="24" t="str">
        <x:v>13452877 3W</x:v>
      </x:c>
      <x:c r="V846" s="24" t="str">
        <x:f t="shared" si="214"/>
        <x:v>3W</x:v>
      </x:c>
      <x:c r="W846" s="24">
        <x:f t="shared" si="215"/>
        <x:v>13452877</x:v>
      </x:c>
      <x:c r="X846" s="24">
        <x:f t="shared" si="219"/>
        <x:v>0</x:v>
      </x:c>
      <x:c r="AC846" s="24" t="str">
        <x:f t="shared" si="209"/>
        <x:v>Rana</x:v>
      </x:c>
      <x:c r="AD846" s="24" t="str">
        <x:f t="shared" si="216"/>
        <x:v>R</x:v>
      </x:c>
      <x:c r="AE846" s="24" t="str">
        <x:f t="shared" si="210"/>
        <x:v>Al-Zahrani</x:v>
      </x:c>
      <x:c r="AF846" s="24" cm="1">
        <x:f t="array" ref="AF846">SUM(--(" "=MID(AE846,_xlfn.SEQUENCE(1,LEN(AE846)),1)))+2</x:f>
        <x:v>2</x:v>
      </x:c>
      <x:c r="AG846" s="24" cm="1">
        <x:f t="array" ref="AG846">SUM(--($AG$9=MID(AC846,_xlfn.SEQUENCE(1,LEN(AC846)),1)))</x:f>
        <x:v>2</x:v>
      </x:c>
      <x:c r="AL846" s="24" t="b">
        <x:f t="shared" si="211"/>
        <x:v>0</x:v>
      </x:c>
      <x:c r="AM846" s="24" t="b">
        <x:f>_xlfn.XLOOKUP(G846,'Birthday Case Assumptions'!$I$6:$I$371,'Birthday Case Assumptions'!$J$6:$J$371)="Yes"</x:f>
        <x:v>1</x:v>
      </x:c>
      <x:c r="AN846" s="24" t="b">
        <x:f t="shared" si="217"/>
        <x:v>0</x:v>
      </x:c>
      <x:c r="AO846" s="24">
        <x:f t="shared" si="218"/>
        <x:v>0</x:v>
      </x:c>
    </x:row>
    <x:row r="847" spans="2:41" x14ac:dyDescent="0.35">
      <x:c r="B847" s="21">
        <x:v>37096</x:v>
      </x:c>
      <x:c r="C847" s="31">
        <x:f t="shared" si="205"/>
        <x:v>24</x:v>
      </x:c>
      <x:c r="D847" s="31">
        <x:f t="shared" si="206"/>
        <x:v>7</x:v>
      </x:c>
      <x:c r="E847" s="31">
        <x:f t="shared" si="207"/>
        <x:v>2001</x:v>
      </x:c>
      <x:c r="F847" s="31">
        <x:f t="shared" si="208"/>
        <x:v>3</x:v>
      </x:c>
      <x:c r="G847" s="21">
        <x:f t="shared" si="212"/>
        <x:v>45497</x:v>
      </x:c>
      <x:c r="H847" s="32">
        <x:f t="shared" si="213"/>
        <x:v>8196</x:v>
      </x:c>
      <x:c r="L847" s="25"/>
      <x:c r="S847" s="24" t="str">
        <x:v>Qian Tan Xiaojun #13452879 2W</x:v>
      </x:c>
      <x:c r="T847" s="24" t="str" cm="1">
        <x:f t="array" ref="T847:U847">_xlfn.TEXTSPLIT(S847," #")</x:f>
        <x:v>Qian Tan Xiaojun</x:v>
      </x:c>
      <x:c r="U847" s="24" t="str">
        <x:v>13452879 2W</x:v>
      </x:c>
      <x:c r="V847" s="24" t="str">
        <x:f t="shared" si="214"/>
        <x:v>2W</x:v>
      </x:c>
      <x:c r="W847" s="24">
        <x:f t="shared" si="215"/>
        <x:v>13452879</x:v>
      </x:c>
      <x:c r="X847" s="24">
        <x:f t="shared" si="219"/>
        <x:v>0</x:v>
      </x:c>
      <x:c r="AC847" s="24" t="str">
        <x:f t="shared" si="209"/>
        <x:v>Qian</x:v>
      </x:c>
      <x:c r="AD847" s="24" t="str">
        <x:f t="shared" si="216"/>
        <x:v>Q</x:v>
      </x:c>
      <x:c r="AE847" s="24" t="str">
        <x:f t="shared" si="210"/>
        <x:v>Tan Xiaojun</x:v>
      </x:c>
      <x:c r="AF847" s="24" cm="1">
        <x:f t="array" ref="AF847">SUM(--(" "=MID(AE847,_xlfn.SEQUENCE(1,LEN(AE847)),1)))+2</x:f>
        <x:v>3</x:v>
      </x:c>
      <x:c r="AG847" s="24" cm="1">
        <x:f t="array" ref="AG847">SUM(--($AG$9=MID(AC847,_xlfn.SEQUENCE(1,LEN(AC847)),1)))</x:f>
        <x:v>1</x:v>
      </x:c>
      <x:c r="AL847" s="24" t="b">
        <x:f t="shared" si="211"/>
        <x:v>0</x:v>
      </x:c>
      <x:c r="AM847" s="24" t="b">
        <x:f>_xlfn.XLOOKUP(G847,'Birthday Case Assumptions'!$I$6:$I$371,'Birthday Case Assumptions'!$J$6:$J$371)="Yes"</x:f>
        <x:v>0</x:v>
      </x:c>
      <x:c r="AN847" s="24" t="b">
        <x:f t="shared" si="217"/>
        <x:v>0</x:v>
      </x:c>
      <x:c r="AO847" s="24">
        <x:f t="shared" si="218"/>
        <x:v>0</x:v>
      </x:c>
    </x:row>
    <x:row r="848" spans="2:41" x14ac:dyDescent="0.35">
      <x:c r="B848" s="21">
        <x:v>37481</x:v>
      </x:c>
      <x:c r="C848" s="31">
        <x:f t="shared" si="205"/>
        <x:v>13</x:v>
      </x:c>
      <x:c r="D848" s="31">
        <x:f t="shared" si="206"/>
        <x:v>8</x:v>
      </x:c>
      <x:c r="E848" s="31">
        <x:f t="shared" si="207"/>
        <x:v>2002</x:v>
      </x:c>
      <x:c r="F848" s="31">
        <x:f t="shared" si="208"/>
        <x:v>3</x:v>
      </x:c>
      <x:c r="G848" s="21">
        <x:f t="shared" si="212"/>
        <x:v>45517</x:v>
      </x:c>
      <x:c r="H848" s="32">
        <x:f t="shared" si="213"/>
        <x:v>7811</x:v>
      </x:c>
      <x:c r="L848" s="25"/>
      <x:c r="S848" s="24" t="str">
        <x:v>Carol Cook #13452881 1R</x:v>
      </x:c>
      <x:c r="T848" s="24" t="str" cm="1">
        <x:f t="array" ref="T848:U848">_xlfn.TEXTSPLIT(S848," #")</x:f>
        <x:v>Carol Cook</x:v>
      </x:c>
      <x:c r="U848" s="24" t="str">
        <x:v>13452881 1R</x:v>
      </x:c>
      <x:c r="V848" s="24" t="str">
        <x:f t="shared" si="214"/>
        <x:v>1R</x:v>
      </x:c>
      <x:c r="W848" s="24">
        <x:f t="shared" si="215"/>
        <x:v>13452881</x:v>
      </x:c>
      <x:c r="X848" s="24">
        <x:f t="shared" si="219"/>
        <x:v>0</x:v>
      </x:c>
      <x:c r="AC848" s="24" t="str">
        <x:f t="shared" si="209"/>
        <x:v>Carol</x:v>
      </x:c>
      <x:c r="AD848" s="24" t="str">
        <x:f t="shared" si="216"/>
        <x:v>C</x:v>
      </x:c>
      <x:c r="AE848" s="24" t="str">
        <x:f t="shared" si="210"/>
        <x:v>Cook</x:v>
      </x:c>
      <x:c r="AF848" s="24" cm="1">
        <x:f t="array" ref="AF848">SUM(--(" "=MID(AE848,_xlfn.SEQUENCE(1,LEN(AE848)),1)))+2</x:f>
        <x:v>2</x:v>
      </x:c>
      <x:c r="AG848" s="24" cm="1">
        <x:f t="array" ref="AG848">SUM(--($AG$9=MID(AC848,_xlfn.SEQUENCE(1,LEN(AC848)),1)))</x:f>
        <x:v>1</x:v>
      </x:c>
      <x:c r="AL848" s="24" t="b">
        <x:f t="shared" si="211"/>
        <x:v>0</x:v>
      </x:c>
      <x:c r="AM848" s="24" t="b">
        <x:f>_xlfn.XLOOKUP(G848,'Birthday Case Assumptions'!$I$6:$I$371,'Birthday Case Assumptions'!$J$6:$J$371)="Yes"</x:f>
        <x:v>0</x:v>
      </x:c>
      <x:c r="AN848" s="24" t="b">
        <x:f t="shared" si="217"/>
        <x:v>0</x:v>
      </x:c>
      <x:c r="AO848" s="24">
        <x:f t="shared" si="218"/>
        <x:v>0</x:v>
      </x:c>
    </x:row>
    <x:row r="849" spans="2:41" x14ac:dyDescent="0.35">
      <x:c r="B849" s="21">
        <x:v>37797</x:v>
      </x:c>
      <x:c r="C849" s="31">
        <x:f t="shared" si="205"/>
        <x:v>25</x:v>
      </x:c>
      <x:c r="D849" s="31">
        <x:f t="shared" si="206"/>
        <x:v>6</x:v>
      </x:c>
      <x:c r="E849" s="31">
        <x:f t="shared" si="207"/>
        <x:v>2003</x:v>
      </x:c>
      <x:c r="F849" s="31">
        <x:f t="shared" si="208"/>
        <x:v>4</x:v>
      </x:c>
      <x:c r="G849" s="21">
        <x:f t="shared" si="212"/>
        <x:v>45468</x:v>
      </x:c>
      <x:c r="H849" s="32">
        <x:f t="shared" si="213"/>
        <x:v>7495</x:v>
      </x:c>
      <x:c r="L849" s="25"/>
      <x:c r="S849" s="24" t="str">
        <x:v>Bai Zhiming #13452884 1R</x:v>
      </x:c>
      <x:c r="T849" s="24" t="str" cm="1">
        <x:f t="array" ref="T849:U849">_xlfn.TEXTSPLIT(S849," #")</x:f>
        <x:v>Bai Zhiming</x:v>
      </x:c>
      <x:c r="U849" s="24" t="str">
        <x:v>13452884 1R</x:v>
      </x:c>
      <x:c r="V849" s="24" t="str">
        <x:f t="shared" si="214"/>
        <x:v>1R</x:v>
      </x:c>
      <x:c r="W849" s="24">
        <x:f t="shared" si="215"/>
        <x:v>13452884</x:v>
      </x:c>
      <x:c r="X849" s="24">
        <x:f t="shared" si="219"/>
        <x:v>0</x:v>
      </x:c>
      <x:c r="AC849" s="24" t="str">
        <x:f t="shared" si="209"/>
        <x:v>Bai</x:v>
      </x:c>
      <x:c r="AD849" s="24" t="str">
        <x:f t="shared" si="216"/>
        <x:v>B</x:v>
      </x:c>
      <x:c r="AE849" s="24" t="str">
        <x:f t="shared" si="210"/>
        <x:v>Zhiming</x:v>
      </x:c>
      <x:c r="AF849" s="24" cm="1">
        <x:f t="array" ref="AF849">SUM(--(" "=MID(AE849,_xlfn.SEQUENCE(1,LEN(AE849)),1)))+2</x:f>
        <x:v>2</x:v>
      </x:c>
      <x:c r="AG849" s="24" cm="1">
        <x:f t="array" ref="AG849">SUM(--($AG$9=MID(AC849,_xlfn.SEQUENCE(1,LEN(AC849)),1)))</x:f>
        <x:v>1</x:v>
      </x:c>
      <x:c r="AL849" s="24" t="b">
        <x:f t="shared" si="211"/>
        <x:v>0</x:v>
      </x:c>
      <x:c r="AM849" s="24" t="b">
        <x:f>_xlfn.XLOOKUP(G849,'Birthday Case Assumptions'!$I$6:$I$371,'Birthday Case Assumptions'!$J$6:$J$371)="Yes"</x:f>
        <x:v>0</x:v>
      </x:c>
      <x:c r="AN849" s="24" t="b">
        <x:f t="shared" si="217"/>
        <x:v>0</x:v>
      </x:c>
      <x:c r="AO849" s="24">
        <x:f t="shared" si="218"/>
        <x:v>0</x:v>
      </x:c>
    </x:row>
    <x:row r="850" spans="2:41" x14ac:dyDescent="0.35">
      <x:c r="B850" s="21">
        <x:v>37738</x:v>
      </x:c>
      <x:c r="C850" s="31">
        <x:f t="shared" si="205"/>
        <x:v>27</x:v>
      </x:c>
      <x:c r="D850" s="31">
        <x:f t="shared" si="206"/>
        <x:v>4</x:v>
      </x:c>
      <x:c r="E850" s="31">
        <x:f t="shared" si="207"/>
        <x:v>2003</x:v>
      </x:c>
      <x:c r="F850" s="31">
        <x:f t="shared" si="208"/>
        <x:v>1</x:v>
      </x:c>
      <x:c r="G850" s="21">
        <x:f t="shared" si="212"/>
        <x:v>45409</x:v>
      </x:c>
      <x:c r="H850" s="32">
        <x:f t="shared" si="213"/>
        <x:v>7554</x:v>
      </x:c>
      <x:c r="L850" s="25"/>
      <x:c r="S850" s="24" t="str">
        <x:v>Xie Zhigang #13452885 1M</x:v>
      </x:c>
      <x:c r="T850" s="24" t="str" cm="1">
        <x:f t="array" ref="T850:U850">_xlfn.TEXTSPLIT(S850," #")</x:f>
        <x:v>Xie Zhigang</x:v>
      </x:c>
      <x:c r="U850" s="24" t="str">
        <x:v>13452885 1M</x:v>
      </x:c>
      <x:c r="V850" s="24" t="str">
        <x:f t="shared" si="214"/>
        <x:v>1M</x:v>
      </x:c>
      <x:c r="W850" s="24">
        <x:f t="shared" si="215"/>
        <x:v>13452885</x:v>
      </x:c>
      <x:c r="X850" s="24">
        <x:f t="shared" si="219"/>
        <x:v>1</x:v>
      </x:c>
      <x:c r="AC850" s="24" t="str">
        <x:f t="shared" si="209"/>
        <x:v>Xie</x:v>
      </x:c>
      <x:c r="AD850" s="24" t="str">
        <x:f t="shared" si="216"/>
        <x:v>X</x:v>
      </x:c>
      <x:c r="AE850" s="24" t="str">
        <x:f t="shared" si="210"/>
        <x:v>Zhigang</x:v>
      </x:c>
      <x:c r="AF850" s="24" cm="1">
        <x:f t="array" ref="AF850">SUM(--(" "=MID(AE850,_xlfn.SEQUENCE(1,LEN(AE850)),1)))+2</x:f>
        <x:v>2</x:v>
      </x:c>
      <x:c r="AG850" s="24" cm="1">
        <x:f t="array" ref="AG850">SUM(--($AG$9=MID(AC850,_xlfn.SEQUENCE(1,LEN(AC850)),1)))</x:f>
        <x:v>0</x:v>
      </x:c>
      <x:c r="AL850" s="24" t="b">
        <x:f t="shared" si="211"/>
        <x:v>0</x:v>
      </x:c>
      <x:c r="AM850" s="24" t="b">
        <x:f>_xlfn.XLOOKUP(G850,'Birthday Case Assumptions'!$I$6:$I$371,'Birthday Case Assumptions'!$J$6:$J$371)="Yes"</x:f>
        <x:v>0</x:v>
      </x:c>
      <x:c r="AN850" s="24" t="b">
        <x:f t="shared" si="217"/>
        <x:v>1</x:v>
      </x:c>
      <x:c r="AO850" s="24">
        <x:f t="shared" si="218"/>
        <x:v>0</x:v>
      </x:c>
    </x:row>
    <x:row r="851" spans="2:41" x14ac:dyDescent="0.35">
      <x:c r="B851" s="21">
        <x:v>37506</x:v>
      </x:c>
      <x:c r="C851" s="31">
        <x:f t="shared" si="205"/>
        <x:v>7</x:v>
      </x:c>
      <x:c r="D851" s="31">
        <x:f t="shared" si="206"/>
        <x:v>9</x:v>
      </x:c>
      <x:c r="E851" s="31">
        <x:f t="shared" si="207"/>
        <x:v>2002</x:v>
      </x:c>
      <x:c r="F851" s="31">
        <x:f t="shared" si="208"/>
        <x:v>7</x:v>
      </x:c>
      <x:c r="G851" s="21">
        <x:f t="shared" si="212"/>
        <x:v>45542</x:v>
      </x:c>
      <x:c r="H851" s="32">
        <x:f t="shared" si="213"/>
        <x:v>7786</x:v>
      </x:c>
      <x:c r="L851" s="25"/>
      <x:c r="S851" s="24" t="str">
        <x:v>Shirley Taylor #13452887 4W</x:v>
      </x:c>
      <x:c r="T851" s="24" t="str" cm="1">
        <x:f t="array" ref="T851:U851">_xlfn.TEXTSPLIT(S851," #")</x:f>
        <x:v>Shirley Taylor</x:v>
      </x:c>
      <x:c r="U851" s="24" t="str">
        <x:v>13452887 4W</x:v>
      </x:c>
      <x:c r="V851" s="24" t="str">
        <x:f t="shared" si="214"/>
        <x:v>4W</x:v>
      </x:c>
      <x:c r="W851" s="24">
        <x:f t="shared" si="215"/>
        <x:v>13452887</x:v>
      </x:c>
      <x:c r="X851" s="24">
        <x:f t="shared" si="219"/>
        <x:v>0</x:v>
      </x:c>
      <x:c r="AC851" s="24" t="str">
        <x:f t="shared" si="209"/>
        <x:v>Shirley</x:v>
      </x:c>
      <x:c r="AD851" s="24" t="str">
        <x:f t="shared" si="216"/>
        <x:v>S</x:v>
      </x:c>
      <x:c r="AE851" s="24" t="str">
        <x:f t="shared" si="210"/>
        <x:v>Taylor</x:v>
      </x:c>
      <x:c r="AF851" s="24" cm="1">
        <x:f t="array" ref="AF851">SUM(--(" "=MID(AE851,_xlfn.SEQUENCE(1,LEN(AE851)),1)))+2</x:f>
        <x:v>2</x:v>
      </x:c>
      <x:c r="AG851" s="24" cm="1">
        <x:f t="array" ref="AG851">SUM(--($AG$9=MID(AC851,_xlfn.SEQUENCE(1,LEN(AC851)),1)))</x:f>
        <x:v>0</x:v>
      </x:c>
      <x:c r="AL851" s="24" t="b">
        <x:f t="shared" si="211"/>
        <x:v>0</x:v>
      </x:c>
      <x:c r="AM851" s="24" t="b">
        <x:f>_xlfn.XLOOKUP(G851,'Birthday Case Assumptions'!$I$6:$I$371,'Birthday Case Assumptions'!$J$6:$J$371)="Yes"</x:f>
        <x:v>0</x:v>
      </x:c>
      <x:c r="AN851" s="24" t="b">
        <x:f t="shared" si="217"/>
        <x:v>0</x:v>
      </x:c>
      <x:c r="AO851" s="24">
        <x:f t="shared" si="218"/>
        <x:v>0</x:v>
      </x:c>
    </x:row>
    <x:row r="852" spans="2:41" x14ac:dyDescent="0.35">
      <x:c r="B852" s="21">
        <x:v>37643</x:v>
      </x:c>
      <x:c r="C852" s="31">
        <x:f t="shared" si="205"/>
        <x:v>22</x:v>
      </x:c>
      <x:c r="D852" s="31">
        <x:f t="shared" si="206"/>
        <x:v>1</x:v>
      </x:c>
      <x:c r="E852" s="31">
        <x:f t="shared" si="207"/>
        <x:v>2003</x:v>
      </x:c>
      <x:c r="F852" s="31">
        <x:f t="shared" si="208"/>
        <x:v>4</x:v>
      </x:c>
      <x:c r="G852" s="21">
        <x:f t="shared" si="212"/>
        <x:v>45313</x:v>
      </x:c>
      <x:c r="H852" s="32">
        <x:f t="shared" si="213"/>
        <x:v>7649</x:v>
      </x:c>
      <x:c r="L852" s="25"/>
      <x:c r="S852" s="24" t="str">
        <x:v>Ralph Walker #13452890 3M</x:v>
      </x:c>
      <x:c r="T852" s="24" t="str" cm="1">
        <x:f t="array" ref="T852:U852">_xlfn.TEXTSPLIT(S852," #")</x:f>
        <x:v>Ralph Walker</x:v>
      </x:c>
      <x:c r="U852" s="24" t="str">
        <x:v>13452890 3M</x:v>
      </x:c>
      <x:c r="V852" s="24" t="str">
        <x:f t="shared" si="214"/>
        <x:v>3M</x:v>
      </x:c>
      <x:c r="W852" s="24">
        <x:f t="shared" si="215"/>
        <x:v>13452890</x:v>
      </x:c>
      <x:c r="X852" s="24">
        <x:f t="shared" si="219"/>
        <x:v>0</x:v>
      </x:c>
      <x:c r="AC852" s="24" t="str">
        <x:f t="shared" si="209"/>
        <x:v>Ralph</x:v>
      </x:c>
      <x:c r="AD852" s="24" t="str">
        <x:f t="shared" si="216"/>
        <x:v>R</x:v>
      </x:c>
      <x:c r="AE852" s="24" t="str">
        <x:f t="shared" si="210"/>
        <x:v>Walker</x:v>
      </x:c>
      <x:c r="AF852" s="24" cm="1">
        <x:f t="array" ref="AF852">SUM(--(" "=MID(AE852,_xlfn.SEQUENCE(1,LEN(AE852)),1)))+2</x:f>
        <x:v>2</x:v>
      </x:c>
      <x:c r="AG852" s="24" cm="1">
        <x:f t="array" ref="AG852">SUM(--($AG$9=MID(AC852,_xlfn.SEQUENCE(1,LEN(AC852)),1)))</x:f>
        <x:v>1</x:v>
      </x:c>
      <x:c r="AL852" s="24" t="b">
        <x:f t="shared" si="211"/>
        <x:v>1</x:v>
      </x:c>
      <x:c r="AM852" s="24" t="b">
        <x:f>_xlfn.XLOOKUP(G852,'Birthday Case Assumptions'!$I$6:$I$371,'Birthday Case Assumptions'!$J$6:$J$371)="Yes"</x:f>
        <x:v>1</x:v>
      </x:c>
      <x:c r="AN852" s="24" t="b">
        <x:f t="shared" si="217"/>
        <x:v>0</x:v>
      </x:c>
      <x:c r="AO852" s="24">
        <x:f t="shared" si="218"/>
        <x:v>0</x:v>
      </x:c>
    </x:row>
    <x:row r="853" spans="2:41" x14ac:dyDescent="0.35">
      <x:c r="B853" s="21">
        <x:v>37399</x:v>
      </x:c>
      <x:c r="C853" s="31">
        <x:f t="shared" si="205"/>
        <x:v>23</x:v>
      </x:c>
      <x:c r="D853" s="31">
        <x:f t="shared" si="206"/>
        <x:v>5</x:v>
      </x:c>
      <x:c r="E853" s="31">
        <x:f t="shared" si="207"/>
        <x:v>2002</x:v>
      </x:c>
      <x:c r="F853" s="31">
        <x:f t="shared" si="208"/>
        <x:v>5</x:v>
      </x:c>
      <x:c r="G853" s="21">
        <x:f t="shared" si="212"/>
        <x:v>45435</x:v>
      </x:c>
      <x:c r="H853" s="32">
        <x:f t="shared" si="213"/>
        <x:v>7893</x:v>
      </x:c>
      <x:c r="L853" s="25"/>
      <x:c r="S853" s="24" t="str">
        <x:v>Rasha Eid #13452893 1M</x:v>
      </x:c>
      <x:c r="T853" s="24" t="str" cm="1">
        <x:f t="array" ref="T853:U853">_xlfn.TEXTSPLIT(S853," #")</x:f>
        <x:v>Rasha Eid</x:v>
      </x:c>
      <x:c r="U853" s="24" t="str">
        <x:v>13452893 1M</x:v>
      </x:c>
      <x:c r="V853" s="24" t="str">
        <x:f t="shared" si="214"/>
        <x:v>1M</x:v>
      </x:c>
      <x:c r="W853" s="24">
        <x:f t="shared" si="215"/>
        <x:v>13452893</x:v>
      </x:c>
      <x:c r="X853" s="24">
        <x:f t="shared" si="219"/>
        <x:v>0</x:v>
      </x:c>
      <x:c r="AC853" s="24" t="str">
        <x:f t="shared" si="209"/>
        <x:v>Rasha</x:v>
      </x:c>
      <x:c r="AD853" s="24" t="str">
        <x:f t="shared" si="216"/>
        <x:v>R</x:v>
      </x:c>
      <x:c r="AE853" s="24" t="str">
        <x:f t="shared" si="210"/>
        <x:v>Eid</x:v>
      </x:c>
      <x:c r="AF853" s="24" cm="1">
        <x:f t="array" ref="AF853">SUM(--(" "=MID(AE853,_xlfn.SEQUENCE(1,LEN(AE853)),1)))+2</x:f>
        <x:v>2</x:v>
      </x:c>
      <x:c r="AG853" s="24" cm="1">
        <x:f t="array" ref="AG853">SUM(--($AG$9=MID(AC853,_xlfn.SEQUENCE(1,LEN(AC853)),1)))</x:f>
        <x:v>2</x:v>
      </x:c>
      <x:c r="AL853" s="24" t="b">
        <x:f t="shared" si="211"/>
        <x:v>0</x:v>
      </x:c>
      <x:c r="AM853" s="24" t="b">
        <x:f>_xlfn.XLOOKUP(G853,'Birthday Case Assumptions'!$I$6:$I$371,'Birthday Case Assumptions'!$J$6:$J$371)="Yes"</x:f>
        <x:v>0</x:v>
      </x:c>
      <x:c r="AN853" s="24" t="b">
        <x:f t="shared" si="217"/>
        <x:v>1</x:v>
      </x:c>
      <x:c r="AO853" s="24">
        <x:f t="shared" si="218"/>
        <x:v>0</x:v>
      </x:c>
    </x:row>
    <x:row r="854" spans="2:41" x14ac:dyDescent="0.35">
      <x:c r="B854" s="21">
        <x:v>38103</x:v>
      </x:c>
      <x:c r="C854" s="31">
        <x:f t="shared" si="205"/>
        <x:v>26</x:v>
      </x:c>
      <x:c r="D854" s="31">
        <x:f t="shared" si="206"/>
        <x:v>4</x:v>
      </x:c>
      <x:c r="E854" s="31">
        <x:f t="shared" si="207"/>
        <x:v>2004</x:v>
      </x:c>
      <x:c r="F854" s="31">
        <x:f t="shared" si="208"/>
        <x:v>2</x:v>
      </x:c>
      <x:c r="G854" s="21">
        <x:f t="shared" si="212"/>
        <x:v>45408</x:v>
      </x:c>
      <x:c r="H854" s="32">
        <x:f t="shared" si="213"/>
        <x:v>7189</x:v>
      </x:c>
      <x:c r="L854" s="25"/>
      <x:c r="S854" s="24" t="str">
        <x:v>Haifa Baig #13452895 1T</x:v>
      </x:c>
      <x:c r="T854" s="24" t="str" cm="1">
        <x:f t="array" ref="T854:U854">_xlfn.TEXTSPLIT(S854," #")</x:f>
        <x:v>Haifa Baig</x:v>
      </x:c>
      <x:c r="U854" s="24" t="str">
        <x:v>13452895 1T</x:v>
      </x:c>
      <x:c r="V854" s="24" t="str">
        <x:f t="shared" si="214"/>
        <x:v>1T</x:v>
      </x:c>
      <x:c r="W854" s="24">
        <x:f t="shared" si="215"/>
        <x:v>13452895</x:v>
      </x:c>
      <x:c r="X854" s="24">
        <x:f t="shared" si="219"/>
        <x:v>0</x:v>
      </x:c>
      <x:c r="AC854" s="24" t="str">
        <x:f t="shared" si="209"/>
        <x:v>Haifa</x:v>
      </x:c>
      <x:c r="AD854" s="24" t="str">
        <x:f t="shared" si="216"/>
        <x:v>H</x:v>
      </x:c>
      <x:c r="AE854" s="24" t="str">
        <x:f t="shared" si="210"/>
        <x:v>Baig</x:v>
      </x:c>
      <x:c r="AF854" s="24" cm="1">
        <x:f t="array" ref="AF854">SUM(--(" "=MID(AE854,_xlfn.SEQUENCE(1,LEN(AE854)),1)))+2</x:f>
        <x:v>2</x:v>
      </x:c>
      <x:c r="AG854" s="24" cm="1">
        <x:f t="array" ref="AG854">SUM(--($AG$9=MID(AC854,_xlfn.SEQUENCE(1,LEN(AC854)),1)))</x:f>
        <x:v>2</x:v>
      </x:c>
      <x:c r="AL854" s="24" t="b">
        <x:f t="shared" si="211"/>
        <x:v>0</x:v>
      </x:c>
      <x:c r="AM854" s="24" t="b">
        <x:f>_xlfn.XLOOKUP(G854,'Birthday Case Assumptions'!$I$6:$I$371,'Birthday Case Assumptions'!$J$6:$J$371)="Yes"</x:f>
        <x:v>1</x:v>
      </x:c>
      <x:c r="AN854" s="24" t="b">
        <x:f t="shared" si="217"/>
        <x:v>0</x:v>
      </x:c>
      <x:c r="AO854" s="24">
        <x:f t="shared" si="218"/>
        <x:v>0</x:v>
      </x:c>
    </x:row>
    <x:row r="855" spans="2:41" x14ac:dyDescent="0.35">
      <x:c r="B855" s="21">
        <x:v>38071</x:v>
      </x:c>
      <x:c r="C855" s="31">
        <x:f t="shared" si="205"/>
        <x:v>25</x:v>
      </x:c>
      <x:c r="D855" s="31">
        <x:f t="shared" si="206"/>
        <x:v>3</x:v>
      </x:c>
      <x:c r="E855" s="31">
        <x:f t="shared" si="207"/>
        <x:v>2004</x:v>
      </x:c>
      <x:c r="F855" s="31">
        <x:f t="shared" si="208"/>
        <x:v>5</x:v>
      </x:c>
      <x:c r="G855" s="21">
        <x:f t="shared" si="212"/>
        <x:v>45376</x:v>
      </x:c>
      <x:c r="H855" s="32">
        <x:f t="shared" si="213"/>
        <x:v>7221</x:v>
      </x:c>
      <x:c r="L855" s="25"/>
      <x:c r="S855" s="24" t="str">
        <x:v>Ahmad Kumar #13452897 2M</x:v>
      </x:c>
      <x:c r="T855" s="24" t="str" cm="1">
        <x:f t="array" ref="T855:U855">_xlfn.TEXTSPLIT(S855," #")</x:f>
        <x:v>Ahmad Kumar</x:v>
      </x:c>
      <x:c r="U855" s="24" t="str">
        <x:v>13452897 2M</x:v>
      </x:c>
      <x:c r="V855" s="24" t="str">
        <x:f t="shared" si="214"/>
        <x:v>2M</x:v>
      </x:c>
      <x:c r="W855" s="24">
        <x:f t="shared" si="215"/>
        <x:v>13452897</x:v>
      </x:c>
      <x:c r="X855" s="24">
        <x:f t="shared" si="219"/>
        <x:v>0</x:v>
      </x:c>
      <x:c r="AC855" s="24" t="str">
        <x:f t="shared" si="209"/>
        <x:v>Ahmad</x:v>
      </x:c>
      <x:c r="AD855" s="24" t="str">
        <x:f t="shared" si="216"/>
        <x:v>A</x:v>
      </x:c>
      <x:c r="AE855" s="24" t="str">
        <x:f t="shared" si="210"/>
        <x:v>Kumar</x:v>
      </x:c>
      <x:c r="AF855" s="24" cm="1">
        <x:f t="array" ref="AF855">SUM(--(" "=MID(AE855,_xlfn.SEQUENCE(1,LEN(AE855)),1)))+2</x:f>
        <x:v>2</x:v>
      </x:c>
      <x:c r="AG855" s="24" cm="1">
        <x:f t="array" ref="AG855">SUM(--($AG$9=MID(AC855,_xlfn.SEQUENCE(1,LEN(AC855)),1)))</x:f>
        <x:v>2</x:v>
      </x:c>
      <x:c r="AL855" s="24" t="b">
        <x:f t="shared" si="211"/>
        <x:v>1</x:v>
      </x:c>
      <x:c r="AM855" s="24" t="b">
        <x:f>_xlfn.XLOOKUP(G855,'Birthday Case Assumptions'!$I$6:$I$371,'Birthday Case Assumptions'!$J$6:$J$371)="Yes"</x:f>
        <x:v>1</x:v>
      </x:c>
      <x:c r="AN855" s="24" t="b">
        <x:f t="shared" si="217"/>
        <x:v>0</x:v>
      </x:c>
      <x:c r="AO855" s="24">
        <x:f t="shared" si="218"/>
        <x:v>0</x:v>
      </x:c>
    </x:row>
    <x:row r="856" spans="2:41" x14ac:dyDescent="0.35">
      <x:c r="B856" s="21">
        <x:v>37218</x:v>
      </x:c>
      <x:c r="C856" s="31">
        <x:f t="shared" si="205"/>
        <x:v>23</x:v>
      </x:c>
      <x:c r="D856" s="31">
        <x:f t="shared" si="206"/>
        <x:v>11</x:v>
      </x:c>
      <x:c r="E856" s="31">
        <x:f t="shared" si="207"/>
        <x:v>2001</x:v>
      </x:c>
      <x:c r="F856" s="31">
        <x:f t="shared" si="208"/>
        <x:v>6</x:v>
      </x:c>
      <x:c r="G856" s="21">
        <x:f t="shared" si="212"/>
        <x:v>45619</x:v>
      </x:c>
      <x:c r="H856" s="32">
        <x:f t="shared" si="213"/>
        <x:v>8074</x:v>
      </x:c>
      <x:c r="L856" s="25"/>
      <x:c r="S856" s="24" t="str">
        <x:v>Jason Bennet #13452900 2R</x:v>
      </x:c>
      <x:c r="T856" s="24" t="str" cm="1">
        <x:f t="array" ref="T856:U856">_xlfn.TEXTSPLIT(S856," #")</x:f>
        <x:v>Jason Bennet</x:v>
      </x:c>
      <x:c r="U856" s="24" t="str">
        <x:v>13452900 2R</x:v>
      </x:c>
      <x:c r="V856" s="24" t="str">
        <x:f t="shared" si="214"/>
        <x:v>2R</x:v>
      </x:c>
      <x:c r="W856" s="24">
        <x:f t="shared" si="215"/>
        <x:v>13452900</x:v>
      </x:c>
      <x:c r="X856" s="24">
        <x:f t="shared" si="219"/>
        <x:v>0</x:v>
      </x:c>
      <x:c r="AC856" s="24" t="str">
        <x:f t="shared" si="209"/>
        <x:v>Jason</x:v>
      </x:c>
      <x:c r="AD856" s="24" t="str">
        <x:f t="shared" si="216"/>
        <x:v>J</x:v>
      </x:c>
      <x:c r="AE856" s="24" t="str">
        <x:f t="shared" si="210"/>
        <x:v>Bennet</x:v>
      </x:c>
      <x:c r="AF856" s="24" cm="1">
        <x:f t="array" ref="AF856">SUM(--(" "=MID(AE856,_xlfn.SEQUENCE(1,LEN(AE856)),1)))+2</x:f>
        <x:v>2</x:v>
      </x:c>
      <x:c r="AG856" s="24" cm="1">
        <x:f t="array" ref="AG856">SUM(--($AG$9=MID(AC856,_xlfn.SEQUENCE(1,LEN(AC856)),1)))</x:f>
        <x:v>1</x:v>
      </x:c>
      <x:c r="AL856" s="24" t="b">
        <x:f t="shared" si="211"/>
        <x:v>0</x:v>
      </x:c>
      <x:c r="AM856" s="24" t="b">
        <x:f>_xlfn.XLOOKUP(G856,'Birthday Case Assumptions'!$I$6:$I$371,'Birthday Case Assumptions'!$J$6:$J$371)="Yes"</x:f>
        <x:v>0</x:v>
      </x:c>
      <x:c r="AN856" s="24" t="b">
        <x:f t="shared" si="217"/>
        <x:v>0</x:v>
      </x:c>
      <x:c r="AO856" s="24">
        <x:f t="shared" si="218"/>
        <x:v>0</x:v>
      </x:c>
    </x:row>
    <x:row r="857" spans="2:41" x14ac:dyDescent="0.35">
      <x:c r="B857" s="21">
        <x:v>37056</x:v>
      </x:c>
      <x:c r="C857" s="31">
        <x:f t="shared" si="205"/>
        <x:v>14</x:v>
      </x:c>
      <x:c r="D857" s="31">
        <x:f t="shared" si="206"/>
        <x:v>6</x:v>
      </x:c>
      <x:c r="E857" s="31">
        <x:f t="shared" si="207"/>
        <x:v>2001</x:v>
      </x:c>
      <x:c r="F857" s="31">
        <x:f t="shared" si="208"/>
        <x:v>5</x:v>
      </x:c>
      <x:c r="G857" s="21">
        <x:f t="shared" si="212"/>
        <x:v>45457</x:v>
      </x:c>
      <x:c r="H857" s="32">
        <x:f t="shared" si="213"/>
        <x:v>8236</x:v>
      </x:c>
      <x:c r="L857" s="25"/>
      <x:c r="S857" s="24" t="str">
        <x:v>Lolo Hamed #13452903 1W</x:v>
      </x:c>
      <x:c r="T857" s="24" t="str" cm="1">
        <x:f t="array" ref="T857:U857">_xlfn.TEXTSPLIT(S857," #")</x:f>
        <x:v>Lolo Hamed</x:v>
      </x:c>
      <x:c r="U857" s="24" t="str">
        <x:v>13452903 1W</x:v>
      </x:c>
      <x:c r="V857" s="24" t="str">
        <x:f t="shared" si="214"/>
        <x:v>1W</x:v>
      </x:c>
      <x:c r="W857" s="24">
        <x:f t="shared" si="215"/>
        <x:v>13452903</x:v>
      </x:c>
      <x:c r="X857" s="24">
        <x:f t="shared" si="219"/>
        <x:v>0</x:v>
      </x:c>
      <x:c r="AC857" s="24" t="str">
        <x:f t="shared" si="209"/>
        <x:v>Lolo</x:v>
      </x:c>
      <x:c r="AD857" s="24" t="str">
        <x:f t="shared" si="216"/>
        <x:v>L</x:v>
      </x:c>
      <x:c r="AE857" s="24" t="str">
        <x:f t="shared" si="210"/>
        <x:v>Hamed</x:v>
      </x:c>
      <x:c r="AF857" s="24" cm="1">
        <x:f t="array" ref="AF857">SUM(--(" "=MID(AE857,_xlfn.SEQUENCE(1,LEN(AE857)),1)))+2</x:f>
        <x:v>2</x:v>
      </x:c>
      <x:c r="AG857" s="24" cm="1">
        <x:f t="array" ref="AG857">SUM(--($AG$9=MID(AC857,_xlfn.SEQUENCE(1,LEN(AC857)),1)))</x:f>
        <x:v>0</x:v>
      </x:c>
      <x:c r="AL857" s="24" t="b">
        <x:f t="shared" si="211"/>
        <x:v>0</x:v>
      </x:c>
      <x:c r="AM857" s="24" t="b">
        <x:f>_xlfn.XLOOKUP(G857,'Birthday Case Assumptions'!$I$6:$I$371,'Birthday Case Assumptions'!$J$6:$J$371)="Yes"</x:f>
        <x:v>0</x:v>
      </x:c>
      <x:c r="AN857" s="24" t="b">
        <x:f t="shared" si="217"/>
        <x:v>0</x:v>
      </x:c>
      <x:c r="AO857" s="24">
        <x:f t="shared" si="218"/>
        <x:v>0</x:v>
      </x:c>
    </x:row>
    <x:row r="858" spans="2:41" x14ac:dyDescent="0.35">
      <x:c r="B858" s="21">
        <x:v>37577</x:v>
      </x:c>
      <x:c r="C858" s="31">
        <x:f t="shared" si="205"/>
        <x:v>17</x:v>
      </x:c>
      <x:c r="D858" s="31">
        <x:f t="shared" si="206"/>
        <x:v>11</x:v>
      </x:c>
      <x:c r="E858" s="31">
        <x:f t="shared" si="207"/>
        <x:v>2002</x:v>
      </x:c>
      <x:c r="F858" s="31">
        <x:f t="shared" si="208"/>
        <x:v>1</x:v>
      </x:c>
      <x:c r="G858" s="21">
        <x:f t="shared" si="212"/>
        <x:v>45613</x:v>
      </x:c>
      <x:c r="H858" s="32">
        <x:f t="shared" si="213"/>
        <x:v>7715</x:v>
      </x:c>
      <x:c r="L858" s="25"/>
      <x:c r="S858" s="24" t="str">
        <x:v>Xia Xiaohui #13452904 2T</x:v>
      </x:c>
      <x:c r="T858" s="24" t="str" cm="1">
        <x:f t="array" ref="T858:U858">_xlfn.TEXTSPLIT(S858," #")</x:f>
        <x:v>Xia Xiaohui</x:v>
      </x:c>
      <x:c r="U858" s="24" t="str">
        <x:v>13452904 2T</x:v>
      </x:c>
      <x:c r="V858" s="24" t="str">
        <x:f t="shared" si="214"/>
        <x:v>2T</x:v>
      </x:c>
      <x:c r="W858" s="24">
        <x:f t="shared" si="215"/>
        <x:v>13452904</x:v>
      </x:c>
      <x:c r="X858" s="24">
        <x:f t="shared" si="219"/>
        <x:v>1</x:v>
      </x:c>
      <x:c r="AC858" s="24" t="str">
        <x:f t="shared" si="209"/>
        <x:v>Xia</x:v>
      </x:c>
      <x:c r="AD858" s="24" t="str">
        <x:f t="shared" si="216"/>
        <x:v>X</x:v>
      </x:c>
      <x:c r="AE858" s="24" t="str">
        <x:f t="shared" si="210"/>
        <x:v>ohui</x:v>
      </x:c>
      <x:c r="AF858" s="24" cm="1">
        <x:f t="array" ref="AF858">SUM(--(" "=MID(AE858,_xlfn.SEQUENCE(1,LEN(AE858)),1)))+2</x:f>
        <x:v>2</x:v>
      </x:c>
      <x:c r="AG858" s="24" cm="1">
        <x:f t="array" ref="AG858">SUM(--($AG$9=MID(AC858,_xlfn.SEQUENCE(1,LEN(AC858)),1)))</x:f>
        <x:v>1</x:v>
      </x:c>
      <x:c r="AL858" s="24" t="b">
        <x:f t="shared" si="211"/>
        <x:v>0</x:v>
      </x:c>
      <x:c r="AM858" s="24" t="b">
        <x:f>_xlfn.XLOOKUP(G858,'Birthday Case Assumptions'!$I$6:$I$371,'Birthday Case Assumptions'!$J$6:$J$371)="Yes"</x:f>
        <x:v>0</x:v>
      </x:c>
      <x:c r="AN858" s="24" t="b">
        <x:f t="shared" si="217"/>
        <x:v>0</x:v>
      </x:c>
      <x:c r="AO858" s="24">
        <x:f t="shared" si="218"/>
        <x:v>0</x:v>
      </x:c>
    </x:row>
    <x:row r="859" spans="2:41" x14ac:dyDescent="0.35">
      <x:c r="B859" s="21">
        <x:v>37700</x:v>
      </x:c>
      <x:c r="C859" s="31">
        <x:f t="shared" si="205"/>
        <x:v>20</x:v>
      </x:c>
      <x:c r="D859" s="31">
        <x:f t="shared" si="206"/>
        <x:v>3</x:v>
      </x:c>
      <x:c r="E859" s="31">
        <x:f t="shared" si="207"/>
        <x:v>2003</x:v>
      </x:c>
      <x:c r="F859" s="31">
        <x:f t="shared" si="208"/>
        <x:v>5</x:v>
      </x:c>
      <x:c r="G859" s="21">
        <x:f t="shared" si="212"/>
        <x:v>45371</x:v>
      </x:c>
      <x:c r="H859" s="32">
        <x:f t="shared" si="213"/>
        <x:v>7592</x:v>
      </x:c>
      <x:c r="L859" s="25"/>
      <x:c r="S859" s="24" t="str">
        <x:v>Xue Jianhua #13452906 2R</x:v>
      </x:c>
      <x:c r="T859" s="24" t="str" cm="1">
        <x:f t="array" ref="T859:U859">_xlfn.TEXTSPLIT(S859," #")</x:f>
        <x:v>Xue Jianhua</x:v>
      </x:c>
      <x:c r="U859" s="24" t="str">
        <x:v>13452906 2R</x:v>
      </x:c>
      <x:c r="V859" s="24" t="str">
        <x:f t="shared" si="214"/>
        <x:v>2R</x:v>
      </x:c>
      <x:c r="W859" s="24">
        <x:f t="shared" si="215"/>
        <x:v>13452906</x:v>
      </x:c>
      <x:c r="X859" s="24">
        <x:f t="shared" si="219"/>
        <x:v>0</x:v>
      </x:c>
      <x:c r="AC859" s="24" t="str">
        <x:f t="shared" si="209"/>
        <x:v>Xue</x:v>
      </x:c>
      <x:c r="AD859" s="24" t="str">
        <x:f t="shared" si="216"/>
        <x:v>X</x:v>
      </x:c>
      <x:c r="AE859" s="24" t="str">
        <x:f t="shared" si="210"/>
        <x:v>Jianhua</x:v>
      </x:c>
      <x:c r="AF859" s="24" cm="1">
        <x:f t="array" ref="AF859">SUM(--(" "=MID(AE859,_xlfn.SEQUENCE(1,LEN(AE859)),1)))+2</x:f>
        <x:v>2</x:v>
      </x:c>
      <x:c r="AG859" s="24" cm="1">
        <x:f t="array" ref="AG859">SUM(--($AG$9=MID(AC859,_xlfn.SEQUENCE(1,LEN(AC859)),1)))</x:f>
        <x:v>0</x:v>
      </x:c>
      <x:c r="AL859" s="24" t="b">
        <x:f t="shared" si="211"/>
        <x:v>0</x:v>
      </x:c>
      <x:c r="AM859" s="24" t="b">
        <x:f>_xlfn.XLOOKUP(G859,'Birthday Case Assumptions'!$I$6:$I$371,'Birthday Case Assumptions'!$J$6:$J$371)="Yes"</x:f>
        <x:v>1</x:v>
      </x:c>
      <x:c r="AN859" s="24" t="b">
        <x:f t="shared" si="217"/>
        <x:v>0</x:v>
      </x:c>
      <x:c r="AO859" s="24">
        <x:f t="shared" si="218"/>
        <x:v>0</x:v>
      </x:c>
    </x:row>
    <x:row r="860" spans="2:41" x14ac:dyDescent="0.35">
      <x:c r="B860" s="21">
        <x:v>37861</x:v>
      </x:c>
      <x:c r="C860" s="31">
        <x:f t="shared" si="205"/>
        <x:v>28</x:v>
      </x:c>
      <x:c r="D860" s="31">
        <x:f t="shared" si="206"/>
        <x:v>8</x:v>
      </x:c>
      <x:c r="E860" s="31">
        <x:f t="shared" si="207"/>
        <x:v>2003</x:v>
      </x:c>
      <x:c r="F860" s="31">
        <x:f t="shared" si="208"/>
        <x:v>5</x:v>
      </x:c>
      <x:c r="G860" s="21">
        <x:f t="shared" si="212"/>
        <x:v>45532</x:v>
      </x:c>
      <x:c r="H860" s="32">
        <x:f t="shared" si="213"/>
        <x:v>7431</x:v>
      </x:c>
      <x:c r="L860" s="25"/>
      <x:c r="S860" s="24" t="str">
        <x:v>Jose Moore #13452908 1W</x:v>
      </x:c>
      <x:c r="T860" s="24" t="str" cm="1">
        <x:f t="array" ref="T860:U860">_xlfn.TEXTSPLIT(S860," #")</x:f>
        <x:v>Jose Moore</x:v>
      </x:c>
      <x:c r="U860" s="24" t="str">
        <x:v>13452908 1W</x:v>
      </x:c>
      <x:c r="V860" s="24" t="str">
        <x:f t="shared" si="214"/>
        <x:v>1W</x:v>
      </x:c>
      <x:c r="W860" s="24">
        <x:f t="shared" si="215"/>
        <x:v>13452908</x:v>
      </x:c>
      <x:c r="X860" s="24">
        <x:f t="shared" si="219"/>
        <x:v>0</x:v>
      </x:c>
      <x:c r="AC860" s="24" t="str">
        <x:f t="shared" si="209"/>
        <x:v>Jose</x:v>
      </x:c>
      <x:c r="AD860" s="24" t="str">
        <x:f t="shared" si="216"/>
        <x:v>J</x:v>
      </x:c>
      <x:c r="AE860" s="24" t="str">
        <x:f t="shared" si="210"/>
        <x:v>Moore</x:v>
      </x:c>
      <x:c r="AF860" s="24" cm="1">
        <x:f t="array" ref="AF860">SUM(--(" "=MID(AE860,_xlfn.SEQUENCE(1,LEN(AE860)),1)))+2</x:f>
        <x:v>2</x:v>
      </x:c>
      <x:c r="AG860" s="24" cm="1">
        <x:f t="array" ref="AG860">SUM(--($AG$9=MID(AC860,_xlfn.SEQUENCE(1,LEN(AC860)),1)))</x:f>
        <x:v>0</x:v>
      </x:c>
      <x:c r="AL860" s="24" t="b">
        <x:f t="shared" si="211"/>
        <x:v>0</x:v>
      </x:c>
      <x:c r="AM860" s="24" t="b">
        <x:f>_xlfn.XLOOKUP(G860,'Birthday Case Assumptions'!$I$6:$I$371,'Birthday Case Assumptions'!$J$6:$J$371)="Yes"</x:f>
        <x:v>1</x:v>
      </x:c>
      <x:c r="AN860" s="24" t="b">
        <x:f t="shared" si="217"/>
        <x:v>0</x:v>
      </x:c>
      <x:c r="AO860" s="24">
        <x:f t="shared" si="218"/>
        <x:v>0</x:v>
      </x:c>
    </x:row>
    <x:row r="861" spans="2:41" x14ac:dyDescent="0.35">
      <x:c r="B861" s="21">
        <x:v>37226</x:v>
      </x:c>
      <x:c r="C861" s="31">
        <x:f t="shared" si="205"/>
        <x:v>1</x:v>
      </x:c>
      <x:c r="D861" s="31">
        <x:f t="shared" si="206"/>
        <x:v>12</x:v>
      </x:c>
      <x:c r="E861" s="31">
        <x:f t="shared" si="207"/>
        <x:v>2001</x:v>
      </x:c>
      <x:c r="F861" s="31">
        <x:f t="shared" si="208"/>
        <x:v>7</x:v>
      </x:c>
      <x:c r="G861" s="21">
        <x:f t="shared" si="212"/>
        <x:v>45627</x:v>
      </x:c>
      <x:c r="H861" s="32">
        <x:f t="shared" si="213"/>
        <x:v>8066</x:v>
      </x:c>
      <x:c r="L861" s="25"/>
      <x:c r="S861" s="24" t="str">
        <x:v>Hannah Jackson #13452911 1W</x:v>
      </x:c>
      <x:c r="T861" s="24" t="str" cm="1">
        <x:f t="array" ref="T861:U861">_xlfn.TEXTSPLIT(S861," #")</x:f>
        <x:v>Hannah Jackson</x:v>
      </x:c>
      <x:c r="U861" s="24" t="str">
        <x:v>13452911 1W</x:v>
      </x:c>
      <x:c r="V861" s="24" t="str">
        <x:f t="shared" si="214"/>
        <x:v>1W</x:v>
      </x:c>
      <x:c r="W861" s="24">
        <x:f t="shared" si="215"/>
        <x:v>13452911</x:v>
      </x:c>
      <x:c r="X861" s="24">
        <x:f t="shared" si="219"/>
        <x:v>0</x:v>
      </x:c>
      <x:c r="AC861" s="24" t="str">
        <x:f t="shared" si="209"/>
        <x:v>Hannah</x:v>
      </x:c>
      <x:c r="AD861" s="24" t="str">
        <x:f t="shared" si="216"/>
        <x:v>H</x:v>
      </x:c>
      <x:c r="AE861" s="24" t="str">
        <x:f t="shared" si="210"/>
        <x:v>Jackson</x:v>
      </x:c>
      <x:c r="AF861" s="24" cm="1">
        <x:f t="array" ref="AF861">SUM(--(" "=MID(AE861,_xlfn.SEQUENCE(1,LEN(AE861)),1)))+2</x:f>
        <x:v>2</x:v>
      </x:c>
      <x:c r="AG861" s="24" cm="1">
        <x:f t="array" ref="AG861">SUM(--($AG$9=MID(AC861,_xlfn.SEQUENCE(1,LEN(AC861)),1)))</x:f>
        <x:v>2</x:v>
      </x:c>
      <x:c r="AL861" s="24" t="b">
        <x:f t="shared" si="211"/>
        <x:v>0</x:v>
      </x:c>
      <x:c r="AM861" s="24" t="b">
        <x:f>_xlfn.XLOOKUP(G861,'Birthday Case Assumptions'!$I$6:$I$371,'Birthday Case Assumptions'!$J$6:$J$371)="Yes"</x:f>
        <x:v>0</x:v>
      </x:c>
      <x:c r="AN861" s="24" t="b">
        <x:f t="shared" si="217"/>
        <x:v>0</x:v>
      </x:c>
      <x:c r="AO861" s="24">
        <x:f t="shared" si="218"/>
        <x:v>0</x:v>
      </x:c>
    </x:row>
    <x:row r="862" spans="2:41" x14ac:dyDescent="0.35">
      <x:c r="B862" s="21">
        <x:v>37666</x:v>
      </x:c>
      <x:c r="C862" s="31">
        <x:f t="shared" si="205"/>
        <x:v>14</x:v>
      </x:c>
      <x:c r="D862" s="31">
        <x:f t="shared" si="206"/>
        <x:v>2</x:v>
      </x:c>
      <x:c r="E862" s="31">
        <x:f t="shared" si="207"/>
        <x:v>2003</x:v>
      </x:c>
      <x:c r="F862" s="31">
        <x:f t="shared" si="208"/>
        <x:v>6</x:v>
      </x:c>
      <x:c r="G862" s="21">
        <x:f t="shared" si="212"/>
        <x:v>45336</x:v>
      </x:c>
      <x:c r="H862" s="32">
        <x:f t="shared" si="213"/>
        <x:v>7626</x:v>
      </x:c>
      <x:c r="L862" s="25"/>
      <x:c r="S862" s="24" t="str">
        <x:v>Shahid Abbasi #13452914 4W</x:v>
      </x:c>
      <x:c r="T862" s="24" t="str" cm="1">
        <x:f t="array" ref="T862:U862">_xlfn.TEXTSPLIT(S862," #")</x:f>
        <x:v>Shahid Abbasi</x:v>
      </x:c>
      <x:c r="U862" s="24" t="str">
        <x:v>13452914 4W</x:v>
      </x:c>
      <x:c r="V862" s="24" t="str">
        <x:f t="shared" si="214"/>
        <x:v>4W</x:v>
      </x:c>
      <x:c r="W862" s="24">
        <x:f t="shared" si="215"/>
        <x:v>13452914</x:v>
      </x:c>
      <x:c r="X862" s="24">
        <x:f t="shared" si="219"/>
        <x:v>0</x:v>
      </x:c>
      <x:c r="AC862" s="24" t="str">
        <x:f t="shared" si="209"/>
        <x:v>Shahid</x:v>
      </x:c>
      <x:c r="AD862" s="24" t="str">
        <x:f t="shared" si="216"/>
        <x:v>S</x:v>
      </x:c>
      <x:c r="AE862" s="24" t="str">
        <x:f t="shared" si="210"/>
        <x:v>Abbasi</x:v>
      </x:c>
      <x:c r="AF862" s="24" cm="1">
        <x:f t="array" ref="AF862">SUM(--(" "=MID(AE862,_xlfn.SEQUENCE(1,LEN(AE862)),1)))+2</x:f>
        <x:v>2</x:v>
      </x:c>
      <x:c r="AG862" s="24" cm="1">
        <x:f t="array" ref="AG862">SUM(--($AG$9=MID(AC862,_xlfn.SEQUENCE(1,LEN(AC862)),1)))</x:f>
        <x:v>1</x:v>
      </x:c>
      <x:c r="AL862" s="24" t="b">
        <x:f t="shared" si="211"/>
        <x:v>0</x:v>
      </x:c>
      <x:c r="AM862" s="24" t="b">
        <x:f>_xlfn.XLOOKUP(G862,'Birthday Case Assumptions'!$I$6:$I$371,'Birthday Case Assumptions'!$J$6:$J$371)="Yes"</x:f>
        <x:v>1</x:v>
      </x:c>
      <x:c r="AN862" s="24" t="b">
        <x:f t="shared" si="217"/>
        <x:v>0</x:v>
      </x:c>
      <x:c r="AO862" s="24">
        <x:f t="shared" si="218"/>
        <x:v>0</x:v>
      </x:c>
    </x:row>
    <x:row r="863" spans="2:41" x14ac:dyDescent="0.35">
      <x:c r="B863" s="21">
        <x:v>37883</x:v>
      </x:c>
      <x:c r="C863" s="31">
        <x:f t="shared" si="205"/>
        <x:v>19</x:v>
      </x:c>
      <x:c r="D863" s="31">
        <x:f t="shared" si="206"/>
        <x:v>9</x:v>
      </x:c>
      <x:c r="E863" s="31">
        <x:f t="shared" si="207"/>
        <x:v>2003</x:v>
      </x:c>
      <x:c r="F863" s="31">
        <x:f t="shared" si="208"/>
        <x:v>6</x:v>
      </x:c>
      <x:c r="G863" s="21">
        <x:f t="shared" si="212"/>
        <x:v>45554</x:v>
      </x:c>
      <x:c r="H863" s="32">
        <x:f t="shared" si="213"/>
        <x:v>7409</x:v>
      </x:c>
      <x:c r="L863" s="25"/>
      <x:c r="S863" s="24" t="str">
        <x:v>Ji Chao #13452917 1W</x:v>
      </x:c>
      <x:c r="T863" s="24" t="str" cm="1">
        <x:f t="array" ref="T863:U863">_xlfn.TEXTSPLIT(S863," #")</x:f>
        <x:v>Ji Chao</x:v>
      </x:c>
      <x:c r="U863" s="24" t="str">
        <x:v>13452917 1W</x:v>
      </x:c>
      <x:c r="V863" s="24" t="str">
        <x:f t="shared" si="214"/>
        <x:v>1W</x:v>
      </x:c>
      <x:c r="W863" s="24">
        <x:f t="shared" si="215"/>
        <x:v>13452917</x:v>
      </x:c>
      <x:c r="X863" s="24">
        <x:f t="shared" si="219"/>
        <x:v>0</x:v>
      </x:c>
      <x:c r="AC863" s="24" t="str">
        <x:f t="shared" si="209"/>
        <x:v>Ji</x:v>
      </x:c>
      <x:c r="AD863" s="24" t="str">
        <x:f t="shared" si="216"/>
        <x:v>J</x:v>
      </x:c>
      <x:c r="AE863" s="24" t="str">
        <x:f t="shared" si="210"/>
        <x:v>Chao</x:v>
      </x:c>
      <x:c r="AF863" s="24" cm="1">
        <x:f t="array" ref="AF863">SUM(--(" "=MID(AE863,_xlfn.SEQUENCE(1,LEN(AE863)),1)))+2</x:f>
        <x:v>2</x:v>
      </x:c>
      <x:c r="AG863" s="24" cm="1">
        <x:f t="array" ref="AG863">SUM(--($AG$9=MID(AC863,_xlfn.SEQUENCE(1,LEN(AC863)),1)))</x:f>
        <x:v>0</x:v>
      </x:c>
      <x:c r="AL863" s="24" t="b">
        <x:f t="shared" si="211"/>
        <x:v>0</x:v>
      </x:c>
      <x:c r="AM863" s="24" t="b">
        <x:f>_xlfn.XLOOKUP(G863,'Birthday Case Assumptions'!$I$6:$I$371,'Birthday Case Assumptions'!$J$6:$J$371)="Yes"</x:f>
        <x:v>1</x:v>
      </x:c>
      <x:c r="AN863" s="24" t="b">
        <x:f t="shared" si="217"/>
        <x:v>0</x:v>
      </x:c>
      <x:c r="AO863" s="24">
        <x:f t="shared" si="218"/>
        <x:v>0</x:v>
      </x:c>
    </x:row>
    <x:row r="864" spans="2:41" x14ac:dyDescent="0.35">
      <x:c r="B864" s="21">
        <x:v>35046</x:v>
      </x:c>
      <x:c r="C864" s="31">
        <x:f t="shared" si="205"/>
        <x:v>13</x:v>
      </x:c>
      <x:c r="D864" s="31">
        <x:f t="shared" si="206"/>
        <x:v>12</x:v>
      </x:c>
      <x:c r="E864" s="31">
        <x:f t="shared" si="207"/>
        <x:v>1995</x:v>
      </x:c>
      <x:c r="F864" s="31">
        <x:f t="shared" si="208"/>
        <x:v>4</x:v>
      </x:c>
      <x:c r="G864" s="21">
        <x:f t="shared" si="212"/>
        <x:v>45639</x:v>
      </x:c>
      <x:c r="H864" s="32">
        <x:f t="shared" si="213"/>
        <x:v>10246</x:v>
      </x:c>
      <x:c r="L864" s="25"/>
      <x:c r="S864" s="24" t="str">
        <x:v>Zhao Yu #13452919 4W</x:v>
      </x:c>
      <x:c r="T864" s="24" t="str" cm="1">
        <x:f t="array" ref="T864:U864">_xlfn.TEXTSPLIT(S864," #")</x:f>
        <x:v>Zhao Yu</x:v>
      </x:c>
      <x:c r="U864" s="24" t="str">
        <x:v>13452919 4W</x:v>
      </x:c>
      <x:c r="V864" s="24" t="str">
        <x:f t="shared" si="214"/>
        <x:v>4W</x:v>
      </x:c>
      <x:c r="W864" s="24">
        <x:f t="shared" si="215"/>
        <x:v>13452919</x:v>
      </x:c>
      <x:c r="X864" s="24">
        <x:f t="shared" si="219"/>
        <x:v>0</x:v>
      </x:c>
      <x:c r="AC864" s="24" t="str">
        <x:f t="shared" si="209"/>
        <x:v>Zhao</x:v>
      </x:c>
      <x:c r="AD864" s="24" t="str">
        <x:f t="shared" si="216"/>
        <x:v>Z</x:v>
      </x:c>
      <x:c r="AE864" s="24" t="str">
        <x:f t="shared" si="210"/>
        <x:v>Yu</x:v>
      </x:c>
      <x:c r="AF864" s="24" cm="1">
        <x:f t="array" ref="AF864">SUM(--(" "=MID(AE864,_xlfn.SEQUENCE(1,LEN(AE864)),1)))+2</x:f>
        <x:v>2</x:v>
      </x:c>
      <x:c r="AG864" s="24" cm="1">
        <x:f t="array" ref="AG864">SUM(--($AG$9=MID(AC864,_xlfn.SEQUENCE(1,LEN(AC864)),1)))</x:f>
        <x:v>1</x:v>
      </x:c>
      <x:c r="AL864" s="24" t="b">
        <x:f t="shared" si="211"/>
        <x:v>0</x:v>
      </x:c>
      <x:c r="AM864" s="24" t="b">
        <x:f>_xlfn.XLOOKUP(G864,'Birthday Case Assumptions'!$I$6:$I$371,'Birthday Case Assumptions'!$J$6:$J$371)="Yes"</x:f>
        <x:v>1</x:v>
      </x:c>
      <x:c r="AN864" s="24" t="b">
        <x:f t="shared" si="217"/>
        <x:v>0</x:v>
      </x:c>
      <x:c r="AO864" s="24">
        <x:f t="shared" si="218"/>
        <x:v>0</x:v>
      </x:c>
    </x:row>
    <x:row r="865" spans="2:41" x14ac:dyDescent="0.35">
      <x:c r="B865" s="21">
        <x:v>37042</x:v>
      </x:c>
      <x:c r="C865" s="31">
        <x:f t="shared" si="205"/>
        <x:v>31</x:v>
      </x:c>
      <x:c r="D865" s="31">
        <x:f t="shared" si="206"/>
        <x:v>5</x:v>
      </x:c>
      <x:c r="E865" s="31">
        <x:f t="shared" si="207"/>
        <x:v>2001</x:v>
      </x:c>
      <x:c r="F865" s="31">
        <x:f t="shared" si="208"/>
        <x:v>5</x:v>
      </x:c>
      <x:c r="G865" s="21">
        <x:f t="shared" si="212"/>
        <x:v>45443</x:v>
      </x:c>
      <x:c r="H865" s="32">
        <x:f t="shared" si="213"/>
        <x:v>8250</x:v>
      </x:c>
      <x:c r="L865" s="25"/>
      <x:c r="S865" s="24" t="str">
        <x:v>Khalil Omar #13452920 1T</x:v>
      </x:c>
      <x:c r="T865" s="24" t="str" cm="1">
        <x:f t="array" ref="T865:U865">_xlfn.TEXTSPLIT(S865," #")</x:f>
        <x:v>Khalil Omar</x:v>
      </x:c>
      <x:c r="U865" s="24" t="str">
        <x:v>13452920 1T</x:v>
      </x:c>
      <x:c r="V865" s="24" t="str">
        <x:f t="shared" si="214"/>
        <x:v>1T</x:v>
      </x:c>
      <x:c r="W865" s="24">
        <x:f t="shared" si="215"/>
        <x:v>13452920</x:v>
      </x:c>
      <x:c r="X865" s="24">
        <x:f t="shared" si="219"/>
        <x:v>1</x:v>
      </x:c>
      <x:c r="AC865" s="24" t="str">
        <x:f t="shared" si="209"/>
        <x:v>Khalil</x:v>
      </x:c>
      <x:c r="AD865" s="24" t="str">
        <x:f t="shared" si="216"/>
        <x:v>K</x:v>
      </x:c>
      <x:c r="AE865" s="24" t="str">
        <x:f t="shared" si="210"/>
        <x:v>Omar</x:v>
      </x:c>
      <x:c r="AF865" s="24" cm="1">
        <x:f t="array" ref="AF865">SUM(--(" "=MID(AE865,_xlfn.SEQUENCE(1,LEN(AE865)),1)))+2</x:f>
        <x:v>2</x:v>
      </x:c>
      <x:c r="AG865" s="24" cm="1">
        <x:f t="array" ref="AG865">SUM(--($AG$9=MID(AC865,_xlfn.SEQUENCE(1,LEN(AC865)),1)))</x:f>
        <x:v>1</x:v>
      </x:c>
      <x:c r="AL865" s="24" t="b">
        <x:f t="shared" si="211"/>
        <x:v>0</x:v>
      </x:c>
      <x:c r="AM865" s="24" t="b">
        <x:f>_xlfn.XLOOKUP(G865,'Birthday Case Assumptions'!$I$6:$I$371,'Birthday Case Assumptions'!$J$6:$J$371)="Yes"</x:f>
        <x:v>0</x:v>
      </x:c>
      <x:c r="AN865" s="24" t="b">
        <x:f t="shared" si="217"/>
        <x:v>0</x:v>
      </x:c>
      <x:c r="AO865" s="24">
        <x:f t="shared" si="218"/>
        <x:v>0</x:v>
      </x:c>
    </x:row>
    <x:row r="866" spans="2:41" x14ac:dyDescent="0.35">
      <x:c r="B866" s="21">
        <x:v>38183</x:v>
      </x:c>
      <x:c r="C866" s="31">
        <x:f t="shared" si="205"/>
        <x:v>15</x:v>
      </x:c>
      <x:c r="D866" s="31">
        <x:f t="shared" si="206"/>
        <x:v>7</x:v>
      </x:c>
      <x:c r="E866" s="31">
        <x:f t="shared" si="207"/>
        <x:v>2004</x:v>
      </x:c>
      <x:c r="F866" s="31">
        <x:f t="shared" si="208"/>
        <x:v>5</x:v>
      </x:c>
      <x:c r="G866" s="21">
        <x:f t="shared" si="212"/>
        <x:v>45488</x:v>
      </x:c>
      <x:c r="H866" s="32">
        <x:f t="shared" si="213"/>
        <x:v>7109</x:v>
      </x:c>
      <x:c r="L866" s="25"/>
      <x:c r="S866" s="24" t="str">
        <x:v>Tao Xiaoyan #13452922 2M</x:v>
      </x:c>
      <x:c r="T866" s="24" t="str" cm="1">
        <x:f t="array" ref="T866:U866">_xlfn.TEXTSPLIT(S866," #")</x:f>
        <x:v>Tao Xiaoyan</x:v>
      </x:c>
      <x:c r="U866" s="24" t="str">
        <x:v>13452922 2M</x:v>
      </x:c>
      <x:c r="V866" s="24" t="str">
        <x:f t="shared" si="214"/>
        <x:v>2M</x:v>
      </x:c>
      <x:c r="W866" s="24">
        <x:f t="shared" si="215"/>
        <x:v>13452922</x:v>
      </x:c>
      <x:c r="X866" s="24">
        <x:f t="shared" si="219"/>
        <x:v>0</x:v>
      </x:c>
      <x:c r="AC866" s="24" t="str">
        <x:f t="shared" si="209"/>
        <x:v>Tao</x:v>
      </x:c>
      <x:c r="AD866" s="24" t="str">
        <x:f t="shared" si="216"/>
        <x:v>T</x:v>
      </x:c>
      <x:c r="AE866" s="24" t="str">
        <x:f t="shared" si="210"/>
        <x:v>Xiaoyan</x:v>
      </x:c>
      <x:c r="AF866" s="24" cm="1">
        <x:f t="array" ref="AF866">SUM(--(" "=MID(AE866,_xlfn.SEQUENCE(1,LEN(AE866)),1)))+2</x:f>
        <x:v>2</x:v>
      </x:c>
      <x:c r="AG866" s="24" cm="1">
        <x:f t="array" ref="AG866">SUM(--($AG$9=MID(AC866,_xlfn.SEQUENCE(1,LEN(AC866)),1)))</x:f>
        <x:v>1</x:v>
      </x:c>
      <x:c r="AL866" s="24" t="b">
        <x:f t="shared" si="211"/>
        <x:v>1</x:v>
      </x:c>
      <x:c r="AM866" s="24" t="b">
        <x:f>_xlfn.XLOOKUP(G866,'Birthday Case Assumptions'!$I$6:$I$371,'Birthday Case Assumptions'!$J$6:$J$371)="Yes"</x:f>
        <x:v>0</x:v>
      </x:c>
      <x:c r="AN866" s="24" t="b">
        <x:f t="shared" si="217"/>
        <x:v>0</x:v>
      </x:c>
      <x:c r="AO866" s="24">
        <x:f t="shared" si="218"/>
        <x:v>0</x:v>
      </x:c>
    </x:row>
    <x:row r="867" spans="2:41" x14ac:dyDescent="0.35">
      <x:c r="B867" s="21">
        <x:v>36936</x:v>
      </x:c>
      <x:c r="C867" s="31">
        <x:f t="shared" si="205"/>
        <x:v>14</x:v>
      </x:c>
      <x:c r="D867" s="31">
        <x:f t="shared" si="206"/>
        <x:v>2</x:v>
      </x:c>
      <x:c r="E867" s="31">
        <x:f t="shared" si="207"/>
        <x:v>2001</x:v>
      </x:c>
      <x:c r="F867" s="31">
        <x:f t="shared" si="208"/>
        <x:v>4</x:v>
      </x:c>
      <x:c r="G867" s="21">
        <x:f t="shared" si="212"/>
        <x:v>45336</x:v>
      </x:c>
      <x:c r="H867" s="32">
        <x:f t="shared" si="213"/>
        <x:v>8356</x:v>
      </x:c>
      <x:c r="L867" s="25"/>
      <x:c r="S867" s="24" t="str">
        <x:v>Cheng Xiaojun #13452925 2W</x:v>
      </x:c>
      <x:c r="T867" s="24" t="str" cm="1">
        <x:f t="array" ref="T867:U867">_xlfn.TEXTSPLIT(S867," #")</x:f>
        <x:v>Cheng Xiaojun</x:v>
      </x:c>
      <x:c r="U867" s="24" t="str">
        <x:v>13452925 2W</x:v>
      </x:c>
      <x:c r="V867" s="24" t="str">
        <x:f t="shared" si="214"/>
        <x:v>2W</x:v>
      </x:c>
      <x:c r="W867" s="24">
        <x:f t="shared" si="215"/>
        <x:v>13452925</x:v>
      </x:c>
      <x:c r="X867" s="24">
        <x:f t="shared" si="219"/>
        <x:v>0</x:v>
      </x:c>
      <x:c r="AC867" s="24" t="str">
        <x:f t="shared" si="209"/>
        <x:v>Cheng</x:v>
      </x:c>
      <x:c r="AD867" s="24" t="str">
        <x:f t="shared" si="216"/>
        <x:v>C</x:v>
      </x:c>
      <x:c r="AE867" s="24" t="str">
        <x:f t="shared" si="210"/>
        <x:v>Xiaojun</x:v>
      </x:c>
      <x:c r="AF867" s="24" cm="1">
        <x:f t="array" ref="AF867">SUM(--(" "=MID(AE867,_xlfn.SEQUENCE(1,LEN(AE867)),1)))+2</x:f>
        <x:v>2</x:v>
      </x:c>
      <x:c r="AG867" s="24" cm="1">
        <x:f t="array" ref="AG867">SUM(--($AG$9=MID(AC867,_xlfn.SEQUENCE(1,LEN(AC867)),1)))</x:f>
        <x:v>0</x:v>
      </x:c>
      <x:c r="AL867" s="24" t="b">
        <x:f t="shared" si="211"/>
        <x:v>0</x:v>
      </x:c>
      <x:c r="AM867" s="24" t="b">
        <x:f>_xlfn.XLOOKUP(G867,'Birthday Case Assumptions'!$I$6:$I$371,'Birthday Case Assumptions'!$J$6:$J$371)="Yes"</x:f>
        <x:v>1</x:v>
      </x:c>
      <x:c r="AN867" s="24" t="b">
        <x:f t="shared" si="217"/>
        <x:v>0</x:v>
      </x:c>
      <x:c r="AO867" s="24">
        <x:f t="shared" si="218"/>
        <x:v>0</x:v>
      </x:c>
    </x:row>
    <x:row r="868" spans="2:41" x14ac:dyDescent="0.35">
      <x:c r="B868" s="21">
        <x:v>36967</x:v>
      </x:c>
      <x:c r="C868" s="31">
        <x:f t="shared" si="205"/>
        <x:v>17</x:v>
      </x:c>
      <x:c r="D868" s="31">
        <x:f t="shared" si="206"/>
        <x:v>3</x:v>
      </x:c>
      <x:c r="E868" s="31">
        <x:f t="shared" si="207"/>
        <x:v>2001</x:v>
      </x:c>
      <x:c r="F868" s="31">
        <x:f t="shared" si="208"/>
        <x:v>7</x:v>
      </x:c>
      <x:c r="G868" s="21">
        <x:f t="shared" si="212"/>
        <x:v>45368</x:v>
      </x:c>
      <x:c r="H868" s="32">
        <x:f t="shared" si="213"/>
        <x:v>8325</x:v>
      </x:c>
      <x:c r="L868" s="25"/>
      <x:c r="S868" s="24" t="str">
        <x:v>Amanda Reyes #13452927 2T</x:v>
      </x:c>
      <x:c r="T868" s="24" t="str" cm="1">
        <x:f t="array" ref="T868:U868">_xlfn.TEXTSPLIT(S868," #")</x:f>
        <x:v>Amanda Reyes</x:v>
      </x:c>
      <x:c r="U868" s="24" t="str">
        <x:v>13452927 2T</x:v>
      </x:c>
      <x:c r="V868" s="24" t="str">
        <x:f t="shared" si="214"/>
        <x:v>2T</x:v>
      </x:c>
      <x:c r="W868" s="24">
        <x:f t="shared" si="215"/>
        <x:v>13452927</x:v>
      </x:c>
      <x:c r="X868" s="24">
        <x:f t="shared" si="219"/>
        <x:v>0</x:v>
      </x:c>
      <x:c r="AC868" s="24" t="str">
        <x:f t="shared" si="209"/>
        <x:v>Amanda</x:v>
      </x:c>
      <x:c r="AD868" s="24" t="str">
        <x:f t="shared" si="216"/>
        <x:v>A</x:v>
      </x:c>
      <x:c r="AE868" s="24" t="str">
        <x:f t="shared" si="210"/>
        <x:v>Reyes</x:v>
      </x:c>
      <x:c r="AF868" s="24" cm="1">
        <x:f t="array" ref="AF868">SUM(--(" "=MID(AE868,_xlfn.SEQUENCE(1,LEN(AE868)),1)))+2</x:f>
        <x:v>2</x:v>
      </x:c>
      <x:c r="AG868" s="24" cm="1">
        <x:f t="array" ref="AG868">SUM(--($AG$9=MID(AC868,_xlfn.SEQUENCE(1,LEN(AC868)),1)))</x:f>
        <x:v>3</x:v>
      </x:c>
      <x:c r="AL868" s="24" t="b">
        <x:f t="shared" si="211"/>
        <x:v>0</x:v>
      </x:c>
      <x:c r="AM868" s="24" t="b">
        <x:f>_xlfn.XLOOKUP(G868,'Birthday Case Assumptions'!$I$6:$I$371,'Birthday Case Assumptions'!$J$6:$J$371)="Yes"</x:f>
        <x:v>0</x:v>
      </x:c>
      <x:c r="AN868" s="24" t="b">
        <x:f t="shared" si="217"/>
        <x:v>0</x:v>
      </x:c>
      <x:c r="AO868" s="24">
        <x:f t="shared" si="218"/>
        <x:v>0</x:v>
      </x:c>
    </x:row>
    <x:row r="869" spans="2:41" x14ac:dyDescent="0.35">
      <x:c r="B869" s="21">
        <x:v>38280</x:v>
      </x:c>
      <x:c r="C869" s="31">
        <x:f t="shared" si="205"/>
        <x:v>20</x:v>
      </x:c>
      <x:c r="D869" s="31">
        <x:f t="shared" si="206"/>
        <x:v>10</x:v>
      </x:c>
      <x:c r="E869" s="31">
        <x:f t="shared" si="207"/>
        <x:v>2004</x:v>
      </x:c>
      <x:c r="F869" s="31">
        <x:f t="shared" si="208"/>
        <x:v>4</x:v>
      </x:c>
      <x:c r="G869" s="21">
        <x:f t="shared" si="212"/>
        <x:v>45585</x:v>
      </x:c>
      <x:c r="H869" s="32">
        <x:f t="shared" si="213"/>
        <x:v>7012</x:v>
      </x:c>
      <x:c r="L869" s="25"/>
      <x:c r="S869" s="24" t="str">
        <x:v>Sun Rong #13452930 2T</x:v>
      </x:c>
      <x:c r="T869" s="24" t="str" cm="1">
        <x:f t="array" ref="T869:U869">_xlfn.TEXTSPLIT(S869," #")</x:f>
        <x:v>Sun Rong</x:v>
      </x:c>
      <x:c r="U869" s="24" t="str">
        <x:v>13452930 2T</x:v>
      </x:c>
      <x:c r="V869" s="24" t="str">
        <x:f t="shared" si="214"/>
        <x:v>2T</x:v>
      </x:c>
      <x:c r="W869" s="24">
        <x:f t="shared" si="215"/>
        <x:v>13452930</x:v>
      </x:c>
      <x:c r="X869" s="24">
        <x:f t="shared" si="219"/>
        <x:v>0</x:v>
      </x:c>
      <x:c r="AC869" s="24" t="str">
        <x:f t="shared" si="209"/>
        <x:v>Sun</x:v>
      </x:c>
      <x:c r="AD869" s="24" t="str">
        <x:f t="shared" si="216"/>
        <x:v>S</x:v>
      </x:c>
      <x:c r="AE869" s="24" t="str">
        <x:f t="shared" si="210"/>
        <x:v>Rong</x:v>
      </x:c>
      <x:c r="AF869" s="24" cm="1">
        <x:f t="array" ref="AF869">SUM(--(" "=MID(AE869,_xlfn.SEQUENCE(1,LEN(AE869)),1)))+2</x:f>
        <x:v>2</x:v>
      </x:c>
      <x:c r="AG869" s="24" cm="1">
        <x:f t="array" ref="AG869">SUM(--($AG$9=MID(AC869,_xlfn.SEQUENCE(1,LEN(AC869)),1)))</x:f>
        <x:v>0</x:v>
      </x:c>
      <x:c r="AL869" s="24" t="b">
        <x:f t="shared" si="211"/>
        <x:v>0</x:v>
      </x:c>
      <x:c r="AM869" s="24" t="b">
        <x:f>_xlfn.XLOOKUP(G869,'Birthday Case Assumptions'!$I$6:$I$371,'Birthday Case Assumptions'!$J$6:$J$371)="Yes"</x:f>
        <x:v>0</x:v>
      </x:c>
      <x:c r="AN869" s="24" t="b">
        <x:f t="shared" si="217"/>
        <x:v>0</x:v>
      </x:c>
      <x:c r="AO869" s="24">
        <x:f t="shared" si="218"/>
        <x:v>0</x:v>
      </x:c>
    </x:row>
    <x:row r="870" spans="2:41" x14ac:dyDescent="0.35">
      <x:c r="B870" s="21">
        <x:v>38161</x:v>
      </x:c>
      <x:c r="C870" s="31">
        <x:f t="shared" si="205"/>
        <x:v>23</x:v>
      </x:c>
      <x:c r="D870" s="31">
        <x:f t="shared" si="206"/>
        <x:v>6</x:v>
      </x:c>
      <x:c r="E870" s="31">
        <x:f t="shared" si="207"/>
        <x:v>2004</x:v>
      </x:c>
      <x:c r="F870" s="31">
        <x:f t="shared" si="208"/>
        <x:v>4</x:v>
      </x:c>
      <x:c r="G870" s="21">
        <x:f t="shared" si="212"/>
        <x:v>45466</x:v>
      </x:c>
      <x:c r="H870" s="32">
        <x:f t="shared" si="213"/>
        <x:v>7131</x:v>
      </x:c>
      <x:c r="L870" s="25"/>
      <x:c r="S870" s="24" t="str">
        <x:v>Asma Abdulaziz #13452931 3M</x:v>
      </x:c>
      <x:c r="T870" s="24" t="str" cm="1">
        <x:f t="array" ref="T870:U870">_xlfn.TEXTSPLIT(S870," #")</x:f>
        <x:v>Asma Abdulaziz</x:v>
      </x:c>
      <x:c r="U870" s="24" t="str">
        <x:v>13452931 3M</x:v>
      </x:c>
      <x:c r="V870" s="24" t="str">
        <x:f t="shared" si="214"/>
        <x:v>3M</x:v>
      </x:c>
      <x:c r="W870" s="24">
        <x:f t="shared" si="215"/>
        <x:v>13452931</x:v>
      </x:c>
      <x:c r="X870" s="24">
        <x:f t="shared" si="219"/>
        <x:v>1</x:v>
      </x:c>
      <x:c r="AC870" s="24" t="str">
        <x:f t="shared" si="209"/>
        <x:v>Asma</x:v>
      </x:c>
      <x:c r="AD870" s="24" t="str">
        <x:f t="shared" si="216"/>
        <x:v>A</x:v>
      </x:c>
      <x:c r="AE870" s="24" t="str">
        <x:f t="shared" si="210"/>
        <x:v>Abdulaziz</x:v>
      </x:c>
      <x:c r="AF870" s="24" cm="1">
        <x:f t="array" ref="AF870">SUM(--(" "=MID(AE870,_xlfn.SEQUENCE(1,LEN(AE870)),1)))+2</x:f>
        <x:v>2</x:v>
      </x:c>
      <x:c r="AG870" s="24" cm="1">
        <x:f t="array" ref="AG870">SUM(--($AG$9=MID(AC870,_xlfn.SEQUENCE(1,LEN(AC870)),1)))</x:f>
        <x:v>2</x:v>
      </x:c>
      <x:c r="AL870" s="24" t="b">
        <x:f t="shared" si="211"/>
        <x:v>0</x:v>
      </x:c>
      <x:c r="AM870" s="24" t="b">
        <x:f>_xlfn.XLOOKUP(G870,'Birthday Case Assumptions'!$I$6:$I$371,'Birthday Case Assumptions'!$J$6:$J$371)="Yes"</x:f>
        <x:v>0</x:v>
      </x:c>
      <x:c r="AN870" s="24" t="b">
        <x:f t="shared" si="217"/>
        <x:v>0</x:v>
      </x:c>
      <x:c r="AO870" s="24">
        <x:f t="shared" si="218"/>
        <x:v>0</x:v>
      </x:c>
    </x:row>
    <x:row r="871" spans="2:41" x14ac:dyDescent="0.35">
      <x:c r="B871" s="21">
        <x:v>37367</x:v>
      </x:c>
      <x:c r="C871" s="31">
        <x:f t="shared" si="205"/>
        <x:v>21</x:v>
      </x:c>
      <x:c r="D871" s="31">
        <x:f t="shared" si="206"/>
        <x:v>4</x:v>
      </x:c>
      <x:c r="E871" s="31">
        <x:f t="shared" si="207"/>
        <x:v>2002</x:v>
      </x:c>
      <x:c r="F871" s="31">
        <x:f t="shared" si="208"/>
        <x:v>1</x:v>
      </x:c>
      <x:c r="G871" s="21">
        <x:f t="shared" si="212"/>
        <x:v>45403</x:v>
      </x:c>
      <x:c r="H871" s="32">
        <x:f t="shared" si="213"/>
        <x:v>7925</x:v>
      </x:c>
      <x:c r="L871" s="25"/>
      <x:c r="S871" s="24" t="str">
        <x:v>Haifa Iqbal #13452932 3W</x:v>
      </x:c>
      <x:c r="T871" s="24" t="str" cm="1">
        <x:f t="array" ref="T871:U871">_xlfn.TEXTSPLIT(S871," #")</x:f>
        <x:v>Haifa Iqbal</x:v>
      </x:c>
      <x:c r="U871" s="24" t="str">
        <x:v>13452932 3W</x:v>
      </x:c>
      <x:c r="V871" s="24" t="str">
        <x:f t="shared" si="214"/>
        <x:v>3W</x:v>
      </x:c>
      <x:c r="W871" s="24">
        <x:f t="shared" si="215"/>
        <x:v>13452932</x:v>
      </x:c>
      <x:c r="X871" s="24">
        <x:f t="shared" si="219"/>
        <x:v>2</x:v>
      </x:c>
      <x:c r="AC871" s="24" t="str">
        <x:f t="shared" si="209"/>
        <x:v>Haifa</x:v>
      </x:c>
      <x:c r="AD871" s="24" t="str">
        <x:f t="shared" si="216"/>
        <x:v>H</x:v>
      </x:c>
      <x:c r="AE871" s="24" t="str">
        <x:f t="shared" si="210"/>
        <x:v>Iqbal</x:v>
      </x:c>
      <x:c r="AF871" s="24" cm="1">
        <x:f t="array" ref="AF871">SUM(--(" "=MID(AE871,_xlfn.SEQUENCE(1,LEN(AE871)),1)))+2</x:f>
        <x:v>2</x:v>
      </x:c>
      <x:c r="AG871" s="24" cm="1">
        <x:f t="array" ref="AG871">SUM(--($AG$9=MID(AC871,_xlfn.SEQUENCE(1,LEN(AC871)),1)))</x:f>
        <x:v>2</x:v>
      </x:c>
      <x:c r="AL871" s="24" t="b">
        <x:f t="shared" si="211"/>
        <x:v>0</x:v>
      </x:c>
      <x:c r="AM871" s="24" t="b">
        <x:f>_xlfn.XLOOKUP(G871,'Birthday Case Assumptions'!$I$6:$I$371,'Birthday Case Assumptions'!$J$6:$J$371)="Yes"</x:f>
        <x:v>0</x:v>
      </x:c>
      <x:c r="AN871" s="24" t="b">
        <x:f t="shared" si="217"/>
        <x:v>0</x:v>
      </x:c>
      <x:c r="AO871" s="24">
        <x:f t="shared" si="218"/>
        <x:v>0</x:v>
      </x:c>
    </x:row>
    <x:row r="872" spans="2:41" x14ac:dyDescent="0.35">
      <x:c r="B872" s="21">
        <x:v>37236</x:v>
      </x:c>
      <x:c r="C872" s="31">
        <x:f t="shared" si="205"/>
        <x:v>11</x:v>
      </x:c>
      <x:c r="D872" s="31">
        <x:f t="shared" si="206"/>
        <x:v>12</x:v>
      </x:c>
      <x:c r="E872" s="31">
        <x:f t="shared" si="207"/>
        <x:v>2001</x:v>
      </x:c>
      <x:c r="F872" s="31">
        <x:f t="shared" si="208"/>
        <x:v>3</x:v>
      </x:c>
      <x:c r="G872" s="21">
        <x:f t="shared" si="212"/>
        <x:v>45637</x:v>
      </x:c>
      <x:c r="H872" s="32">
        <x:f t="shared" si="213"/>
        <x:v>8056</x:v>
      </x:c>
      <x:c r="L872" s="25"/>
      <x:c r="S872" s="24" t="str">
        <x:v>Bruce Perez #13452933 3M</x:v>
      </x:c>
      <x:c r="T872" s="24" t="str" cm="1">
        <x:f t="array" ref="T872:U872">_xlfn.TEXTSPLIT(S872," #")</x:f>
        <x:v>Bruce Perez</x:v>
      </x:c>
      <x:c r="U872" s="24" t="str">
        <x:v>13452933 3M</x:v>
      </x:c>
      <x:c r="V872" s="24" t="str">
        <x:f t="shared" si="214"/>
        <x:v>3M</x:v>
      </x:c>
      <x:c r="W872" s="24">
        <x:f t="shared" si="215"/>
        <x:v>13452933</x:v>
      </x:c>
      <x:c r="X872" s="24">
        <x:f t="shared" si="219"/>
        <x:v>3</x:v>
      </x:c>
      <x:c r="AC872" s="24" t="str">
        <x:f t="shared" si="209"/>
        <x:v>Bruce</x:v>
      </x:c>
      <x:c r="AD872" s="24" t="str">
        <x:f t="shared" si="216"/>
        <x:v>B</x:v>
      </x:c>
      <x:c r="AE872" s="24" t="str">
        <x:f t="shared" si="210"/>
        <x:v>Perez</x:v>
      </x:c>
      <x:c r="AF872" s="24" cm="1">
        <x:f t="array" ref="AF872">SUM(--(" "=MID(AE872,_xlfn.SEQUENCE(1,LEN(AE872)),1)))+2</x:f>
        <x:v>2</x:v>
      </x:c>
      <x:c r="AG872" s="24" cm="1">
        <x:f t="array" ref="AG872">SUM(--($AG$9=MID(AC872,_xlfn.SEQUENCE(1,LEN(AC872)),1)))</x:f>
        <x:v>0</x:v>
      </x:c>
      <x:c r="AL872" s="24" t="b">
        <x:f t="shared" si="211"/>
        <x:v>0</x:v>
      </x:c>
      <x:c r="AM872" s="24" t="b">
        <x:f>_xlfn.XLOOKUP(G872,'Birthday Case Assumptions'!$I$6:$I$371,'Birthday Case Assumptions'!$J$6:$J$371)="Yes"</x:f>
        <x:v>1</x:v>
      </x:c>
      <x:c r="AN872" s="24" t="b">
        <x:f t="shared" si="217"/>
        <x:v>0</x:v>
      </x:c>
      <x:c r="AO872" s="24">
        <x:f t="shared" si="218"/>
        <x:v>0</x:v>
      </x:c>
    </x:row>
    <x:row r="873" spans="2:41" x14ac:dyDescent="0.35">
      <x:c r="B873" s="21">
        <x:v>37959</x:v>
      </x:c>
      <x:c r="C873" s="31">
        <x:f t="shared" si="205"/>
        <x:v>4</x:v>
      </x:c>
      <x:c r="D873" s="31">
        <x:f t="shared" si="206"/>
        <x:v>12</x:v>
      </x:c>
      <x:c r="E873" s="31">
        <x:f t="shared" si="207"/>
        <x:v>2003</x:v>
      </x:c>
      <x:c r="F873" s="31">
        <x:f t="shared" si="208"/>
        <x:v>5</x:v>
      </x:c>
      <x:c r="G873" s="21">
        <x:f t="shared" si="212"/>
        <x:v>45630</x:v>
      </x:c>
      <x:c r="H873" s="32">
        <x:f t="shared" si="213"/>
        <x:v>7333</x:v>
      </x:c>
      <x:c r="L873" s="25"/>
      <x:c r="S873" s="24" t="str">
        <x:v>Fan Haiyan #13452934 2M</x:v>
      </x:c>
      <x:c r="T873" s="24" t="str" cm="1">
        <x:f t="array" ref="T873:U873">_xlfn.TEXTSPLIT(S873," #")</x:f>
        <x:v>Fan Haiyan</x:v>
      </x:c>
      <x:c r="U873" s="24" t="str">
        <x:v>13452934 2M</x:v>
      </x:c>
      <x:c r="V873" s="24" t="str">
        <x:f t="shared" si="214"/>
        <x:v>2M</x:v>
      </x:c>
      <x:c r="W873" s="24">
        <x:f t="shared" si="215"/>
        <x:v>13452934</x:v>
      </x:c>
      <x:c r="X873" s="24">
        <x:f t="shared" si="219"/>
        <x:v>4</x:v>
      </x:c>
      <x:c r="AC873" s="24" t="str">
        <x:f t="shared" si="209"/>
        <x:v>Fan</x:v>
      </x:c>
      <x:c r="AD873" s="24" t="str">
        <x:f t="shared" si="216"/>
        <x:v>F</x:v>
      </x:c>
      <x:c r="AE873" s="24" t="str">
        <x:f t="shared" si="210"/>
        <x:v>Haiyan</x:v>
      </x:c>
      <x:c r="AF873" s="24" cm="1">
        <x:f t="array" ref="AF873">SUM(--(" "=MID(AE873,_xlfn.SEQUENCE(1,LEN(AE873)),1)))+2</x:f>
        <x:v>2</x:v>
      </x:c>
      <x:c r="AG873" s="24" cm="1">
        <x:f t="array" ref="AG873">SUM(--($AG$9=MID(AC873,_xlfn.SEQUENCE(1,LEN(AC873)),1)))</x:f>
        <x:v>1</x:v>
      </x:c>
      <x:c r="AL873" s="24" t="b">
        <x:f t="shared" si="211"/>
        <x:v>0</x:v>
      </x:c>
      <x:c r="AM873" s="24" t="b">
        <x:f>_xlfn.XLOOKUP(G873,'Birthday Case Assumptions'!$I$6:$I$371,'Birthday Case Assumptions'!$J$6:$J$371)="Yes"</x:f>
        <x:v>1</x:v>
      </x:c>
      <x:c r="AN873" s="24" t="b">
        <x:f t="shared" si="217"/>
        <x:v>0</x:v>
      </x:c>
      <x:c r="AO873" s="24">
        <x:f t="shared" si="218"/>
        <x:v>0</x:v>
      </x:c>
    </x:row>
    <x:row r="874" spans="2:41" x14ac:dyDescent="0.35">
      <x:c r="B874" s="21">
        <x:v>38281</x:v>
      </x:c>
      <x:c r="C874" s="31">
        <x:f t="shared" si="205"/>
        <x:v>21</x:v>
      </x:c>
      <x:c r="D874" s="31">
        <x:f t="shared" si="206"/>
        <x:v>10</x:v>
      </x:c>
      <x:c r="E874" s="31">
        <x:f t="shared" si="207"/>
        <x:v>2004</x:v>
      </x:c>
      <x:c r="F874" s="31">
        <x:f t="shared" si="208"/>
        <x:v>5</x:v>
      </x:c>
      <x:c r="G874" s="21">
        <x:f t="shared" si="212"/>
        <x:v>45586</x:v>
      </x:c>
      <x:c r="H874" s="32">
        <x:f t="shared" si="213"/>
        <x:v>7011</x:v>
      </x:c>
      <x:c r="L874" s="25"/>
      <x:c r="S874" s="24" t="str">
        <x:v>Heba Salem #13452935 1R</x:v>
      </x:c>
      <x:c r="T874" s="24" t="str" cm="1">
        <x:f t="array" ref="T874:U874">_xlfn.TEXTSPLIT(S874," #")</x:f>
        <x:v>Heba Salem</x:v>
      </x:c>
      <x:c r="U874" s="24" t="str">
        <x:v>13452935 1R</x:v>
      </x:c>
      <x:c r="V874" s="24" t="str">
        <x:f t="shared" si="214"/>
        <x:v>1R</x:v>
      </x:c>
      <x:c r="W874" s="24">
        <x:f t="shared" si="215"/>
        <x:v>13452935</x:v>
      </x:c>
      <x:c r="X874" s="24">
        <x:f t="shared" si="219"/>
        <x:v>5</x:v>
      </x:c>
      <x:c r="AC874" s="24" t="str">
        <x:f t="shared" si="209"/>
        <x:v>Heba</x:v>
      </x:c>
      <x:c r="AD874" s="24" t="str">
        <x:f t="shared" si="216"/>
        <x:v>H</x:v>
      </x:c>
      <x:c r="AE874" s="24" t="str">
        <x:f t="shared" si="210"/>
        <x:v>Salem</x:v>
      </x:c>
      <x:c r="AF874" s="24" cm="1">
        <x:f t="array" ref="AF874">SUM(--(" "=MID(AE874,_xlfn.SEQUENCE(1,LEN(AE874)),1)))+2</x:f>
        <x:v>2</x:v>
      </x:c>
      <x:c r="AG874" s="24" cm="1">
        <x:f t="array" ref="AG874">SUM(--($AG$9=MID(AC874,_xlfn.SEQUENCE(1,LEN(AC874)),1)))</x:f>
        <x:v>1</x:v>
      </x:c>
      <x:c r="AL874" s="24" t="b">
        <x:f t="shared" si="211"/>
        <x:v>1</x:v>
      </x:c>
      <x:c r="AM874" s="24" t="b">
        <x:f>_xlfn.XLOOKUP(G874,'Birthday Case Assumptions'!$I$6:$I$371,'Birthday Case Assumptions'!$J$6:$J$371)="Yes"</x:f>
        <x:v>1</x:v>
      </x:c>
      <x:c r="AN874" s="24" t="b">
        <x:f t="shared" si="217"/>
        <x:v>0</x:v>
      </x:c>
      <x:c r="AO874" s="24">
        <x:f t="shared" si="218"/>
        <x:v>0</x:v>
      </x:c>
    </x:row>
    <x:row r="875" spans="2:41" x14ac:dyDescent="0.35">
      <x:c r="B875" s="21">
        <x:v>37608</x:v>
      </x:c>
      <x:c r="C875" s="31">
        <x:f t="shared" si="205"/>
        <x:v>18</x:v>
      </x:c>
      <x:c r="D875" s="31">
        <x:f t="shared" si="206"/>
        <x:v>12</x:v>
      </x:c>
      <x:c r="E875" s="31">
        <x:f t="shared" si="207"/>
        <x:v>2002</x:v>
      </x:c>
      <x:c r="F875" s="31">
        <x:f t="shared" si="208"/>
        <x:v>4</x:v>
      </x:c>
      <x:c r="G875" s="21">
        <x:f t="shared" si="212"/>
        <x:v>45644</x:v>
      </x:c>
      <x:c r="H875" s="32">
        <x:f t="shared" si="213"/>
        <x:v>7684</x:v>
      </x:c>
      <x:c r="L875" s="25"/>
      <x:c r="S875" s="24" t="str">
        <x:v>Joe Hall #13452936 2T</x:v>
      </x:c>
      <x:c r="T875" s="24" t="str" cm="1">
        <x:f t="array" ref="T875:U875">_xlfn.TEXTSPLIT(S875," #")</x:f>
        <x:v>Joe Hall</x:v>
      </x:c>
      <x:c r="U875" s="24" t="str">
        <x:v>13452936 2T</x:v>
      </x:c>
      <x:c r="V875" s="24" t="str">
        <x:f t="shared" si="214"/>
        <x:v>2T</x:v>
      </x:c>
      <x:c r="W875" s="24">
        <x:f t="shared" si="215"/>
        <x:v>13452936</x:v>
      </x:c>
      <x:c r="X875" s="24">
        <x:f t="shared" si="219"/>
        <x:v>6</x:v>
      </x:c>
      <x:c r="AC875" s="24" t="str">
        <x:f t="shared" si="209"/>
        <x:v>Joe</x:v>
      </x:c>
      <x:c r="AD875" s="24" t="str">
        <x:f t="shared" si="216"/>
        <x:v>J</x:v>
      </x:c>
      <x:c r="AE875" s="24" t="str">
        <x:f t="shared" si="210"/>
        <x:v>Hall</x:v>
      </x:c>
      <x:c r="AF875" s="24" cm="1">
        <x:f t="array" ref="AF875">SUM(--(" "=MID(AE875,_xlfn.SEQUENCE(1,LEN(AE875)),1)))+2</x:f>
        <x:v>2</x:v>
      </x:c>
      <x:c r="AG875" s="24" cm="1">
        <x:f t="array" ref="AG875">SUM(--($AG$9=MID(AC875,_xlfn.SEQUENCE(1,LEN(AC875)),1)))</x:f>
        <x:v>0</x:v>
      </x:c>
      <x:c r="AL875" s="24" t="b">
        <x:f t="shared" si="211"/>
        <x:v>0</x:v>
      </x:c>
      <x:c r="AM875" s="24" t="b">
        <x:f>_xlfn.XLOOKUP(G875,'Birthday Case Assumptions'!$I$6:$I$371,'Birthday Case Assumptions'!$J$6:$J$371)="Yes"</x:f>
        <x:v>0</x:v>
      </x:c>
      <x:c r="AN875" s="24" t="b">
        <x:f t="shared" si="217"/>
        <x:v>0</x:v>
      </x:c>
      <x:c r="AO875" s="24">
        <x:f t="shared" si="218"/>
        <x:v>0</x:v>
      </x:c>
    </x:row>
    <x:row r="876" spans="2:41" x14ac:dyDescent="0.35">
      <x:c r="B876" s="21">
        <x:v>37272</x:v>
      </x:c>
      <x:c r="C876" s="31">
        <x:f t="shared" si="205"/>
        <x:v>16</x:v>
      </x:c>
      <x:c r="D876" s="31">
        <x:f t="shared" si="206"/>
        <x:v>1</x:v>
      </x:c>
      <x:c r="E876" s="31">
        <x:f t="shared" si="207"/>
        <x:v>2002</x:v>
      </x:c>
      <x:c r="F876" s="31">
        <x:f t="shared" si="208"/>
        <x:v>4</x:v>
      </x:c>
      <x:c r="G876" s="21">
        <x:f t="shared" si="212"/>
        <x:v>45307</x:v>
      </x:c>
      <x:c r="H876" s="32">
        <x:f t="shared" si="213"/>
        <x:v>8020</x:v>
      </x:c>
      <x:c r="L876" s="25"/>
      <x:c r="S876" s="24" t="str">
        <x:v>David Wood #13452937 2R</x:v>
      </x:c>
      <x:c r="T876" s="24" t="str" cm="1">
        <x:f t="array" ref="T876:U876">_xlfn.TEXTSPLIT(S876," #")</x:f>
        <x:v>David Wood</x:v>
      </x:c>
      <x:c r="U876" s="24" t="str">
        <x:v>13452937 2R</x:v>
      </x:c>
      <x:c r="V876" s="24" t="str">
        <x:f t="shared" si="214"/>
        <x:v>2R</x:v>
      </x:c>
      <x:c r="W876" s="24">
        <x:f t="shared" si="215"/>
        <x:v>13452937</x:v>
      </x:c>
      <x:c r="X876" s="24">
        <x:f t="shared" si="219"/>
        <x:v>7</x:v>
      </x:c>
      <x:c r="AC876" s="24" t="str">
        <x:f t="shared" si="209"/>
        <x:v>David</x:v>
      </x:c>
      <x:c r="AD876" s="24" t="str">
        <x:f t="shared" si="216"/>
        <x:v>D</x:v>
      </x:c>
      <x:c r="AE876" s="24" t="str">
        <x:f t="shared" si="210"/>
        <x:v>Wood</x:v>
      </x:c>
      <x:c r="AF876" s="24" cm="1">
        <x:f t="array" ref="AF876">SUM(--(" "=MID(AE876,_xlfn.SEQUENCE(1,LEN(AE876)),1)))+2</x:f>
        <x:v>2</x:v>
      </x:c>
      <x:c r="AG876" s="24" cm="1">
        <x:f t="array" ref="AG876">SUM(--($AG$9=MID(AC876,_xlfn.SEQUENCE(1,LEN(AC876)),1)))</x:f>
        <x:v>1</x:v>
      </x:c>
      <x:c r="AL876" s="24" t="b">
        <x:f t="shared" si="211"/>
        <x:v>0</x:v>
      </x:c>
      <x:c r="AM876" s="24" t="b">
        <x:f>_xlfn.XLOOKUP(G876,'Birthday Case Assumptions'!$I$6:$I$371,'Birthday Case Assumptions'!$J$6:$J$371)="Yes"</x:f>
        <x:v>1</x:v>
      </x:c>
      <x:c r="AN876" s="24" t="b">
        <x:f t="shared" si="217"/>
        <x:v>0</x:v>
      </x:c>
      <x:c r="AO876" s="24">
        <x:f t="shared" si="218"/>
        <x:v>0</x:v>
      </x:c>
    </x:row>
    <x:row r="877" spans="2:41" x14ac:dyDescent="0.35">
      <x:c r="B877" s="21">
        <x:v>38238</x:v>
      </x:c>
      <x:c r="C877" s="31">
        <x:f t="shared" si="205"/>
        <x:v>8</x:v>
      </x:c>
      <x:c r="D877" s="31">
        <x:f t="shared" si="206"/>
        <x:v>9</x:v>
      </x:c>
      <x:c r="E877" s="31">
        <x:f t="shared" si="207"/>
        <x:v>2004</x:v>
      </x:c>
      <x:c r="F877" s="31">
        <x:f t="shared" si="208"/>
        <x:v>4</x:v>
      </x:c>
      <x:c r="G877" s="21">
        <x:f t="shared" si="212"/>
        <x:v>45543</x:v>
      </x:c>
      <x:c r="H877" s="32">
        <x:f t="shared" si="213"/>
        <x:v>7054</x:v>
      </x:c>
      <x:c r="L877" s="25"/>
      <x:c r="S877" s="24" t="str">
        <x:v>Lin Lijun #13452940 3W</x:v>
      </x:c>
      <x:c r="T877" s="24" t="str" cm="1">
        <x:f t="array" ref="T877:U877">_xlfn.TEXTSPLIT(S877," #")</x:f>
        <x:v>Lin Lijun</x:v>
      </x:c>
      <x:c r="U877" s="24" t="str">
        <x:v>13452940 3W</x:v>
      </x:c>
      <x:c r="V877" s="24" t="str">
        <x:f t="shared" si="214"/>
        <x:v>3W</x:v>
      </x:c>
      <x:c r="W877" s="24">
        <x:f t="shared" si="215"/>
        <x:v>13452940</x:v>
      </x:c>
      <x:c r="X877" s="24">
        <x:f t="shared" si="219"/>
        <x:v>0</x:v>
      </x:c>
      <x:c r="AC877" s="24" t="str">
        <x:f t="shared" si="209"/>
        <x:v>Lin</x:v>
      </x:c>
      <x:c r="AD877" s="24" t="str">
        <x:f t="shared" si="216"/>
        <x:v>L</x:v>
      </x:c>
      <x:c r="AE877" s="24" t="str">
        <x:f t="shared" si="210"/>
        <x:v>Lijun</x:v>
      </x:c>
      <x:c r="AF877" s="24" cm="1">
        <x:f t="array" ref="AF877">SUM(--(" "=MID(AE877,_xlfn.SEQUENCE(1,LEN(AE877)),1)))+2</x:f>
        <x:v>2</x:v>
      </x:c>
      <x:c r="AG877" s="24" cm="1">
        <x:f t="array" ref="AG877">SUM(--($AG$9=MID(AC877,_xlfn.SEQUENCE(1,LEN(AC877)),1)))</x:f>
        <x:v>0</x:v>
      </x:c>
      <x:c r="AL877" s="24" t="b">
        <x:f t="shared" si="211"/>
        <x:v>0</x:v>
      </x:c>
      <x:c r="AM877" s="24" t="b">
        <x:f>_xlfn.XLOOKUP(G877,'Birthday Case Assumptions'!$I$6:$I$371,'Birthday Case Assumptions'!$J$6:$J$371)="Yes"</x:f>
        <x:v>0</x:v>
      </x:c>
      <x:c r="AN877" s="24" t="b">
        <x:f t="shared" si="217"/>
        <x:v>0</x:v>
      </x:c>
      <x:c r="AO877" s="24">
        <x:f t="shared" si="218"/>
        <x:v>0</x:v>
      </x:c>
    </x:row>
    <x:row r="878" spans="2:41" x14ac:dyDescent="0.35">
      <x:c r="B878" s="21">
        <x:v>33368</x:v>
      </x:c>
      <x:c r="C878" s="31">
        <x:f t="shared" si="205"/>
        <x:v>10</x:v>
      </x:c>
      <x:c r="D878" s="31">
        <x:f t="shared" si="206"/>
        <x:v>5</x:v>
      </x:c>
      <x:c r="E878" s="31">
        <x:f t="shared" si="207"/>
        <x:v>1991</x:v>
      </x:c>
      <x:c r="F878" s="31">
        <x:f t="shared" si="208"/>
        <x:v>6</x:v>
      </x:c>
      <x:c r="G878" s="21">
        <x:f t="shared" si="212"/>
        <x:v>45422</x:v>
      </x:c>
      <x:c r="H878" s="32">
        <x:f t="shared" si="213"/>
        <x:v>11924</x:v>
      </x:c>
      <x:c r="L878" s="25"/>
      <x:c r="S878" s="24" t="str">
        <x:v>Ceng Xiaoyu #13452943 2W</x:v>
      </x:c>
      <x:c r="T878" s="24" t="str" cm="1">
        <x:f t="array" ref="T878:U878">_xlfn.TEXTSPLIT(S878," #")</x:f>
        <x:v>Ceng Xiaoyu</x:v>
      </x:c>
      <x:c r="U878" s="24" t="str">
        <x:v>13452943 2W</x:v>
      </x:c>
      <x:c r="V878" s="24" t="str">
        <x:f t="shared" si="214"/>
        <x:v>2W</x:v>
      </x:c>
      <x:c r="W878" s="24">
        <x:f t="shared" si="215"/>
        <x:v>13452943</x:v>
      </x:c>
      <x:c r="X878" s="24">
        <x:f t="shared" si="219"/>
        <x:v>0</x:v>
      </x:c>
      <x:c r="AC878" s="24" t="str">
        <x:f t="shared" si="209"/>
        <x:v>Ceng</x:v>
      </x:c>
      <x:c r="AD878" s="24" t="str">
        <x:f t="shared" si="216"/>
        <x:v>C</x:v>
      </x:c>
      <x:c r="AE878" s="24" t="str">
        <x:f t="shared" si="210"/>
        <x:v>Xiaoyu</x:v>
      </x:c>
      <x:c r="AF878" s="24" cm="1">
        <x:f t="array" ref="AF878">SUM(--(" "=MID(AE878,_xlfn.SEQUENCE(1,LEN(AE878)),1)))+2</x:f>
        <x:v>2</x:v>
      </x:c>
      <x:c r="AG878" s="24" cm="1">
        <x:f t="array" ref="AG878">SUM(--($AG$9=MID(AC878,_xlfn.SEQUENCE(1,LEN(AC878)),1)))</x:f>
        <x:v>0</x:v>
      </x:c>
      <x:c r="AL878" s="24" t="b">
        <x:f t="shared" si="211"/>
        <x:v>0</x:v>
      </x:c>
      <x:c r="AM878" s="24" t="b">
        <x:f>_xlfn.XLOOKUP(G878,'Birthday Case Assumptions'!$I$6:$I$371,'Birthday Case Assumptions'!$J$6:$J$371)="Yes"</x:f>
        <x:v>1</x:v>
      </x:c>
      <x:c r="AN878" s="24" t="b">
        <x:f t="shared" si="217"/>
        <x:v>0</x:v>
      </x:c>
      <x:c r="AO878" s="24">
        <x:f t="shared" si="218"/>
        <x:v>0</x:v>
      </x:c>
    </x:row>
    <x:row r="879" spans="2:41" x14ac:dyDescent="0.35">
      <x:c r="B879" s="21">
        <x:v>36926</x:v>
      </x:c>
      <x:c r="C879" s="31">
        <x:f t="shared" si="205"/>
        <x:v>4</x:v>
      </x:c>
      <x:c r="D879" s="31">
        <x:f t="shared" si="206"/>
        <x:v>2</x:v>
      </x:c>
      <x:c r="E879" s="31">
        <x:f t="shared" si="207"/>
        <x:v>2001</x:v>
      </x:c>
      <x:c r="F879" s="31">
        <x:f t="shared" si="208"/>
        <x:v>1</x:v>
      </x:c>
      <x:c r="G879" s="21">
        <x:f t="shared" si="212"/>
        <x:v>45326</x:v>
      </x:c>
      <x:c r="H879" s="32">
        <x:f t="shared" si="213"/>
        <x:v>8366</x:v>
      </x:c>
      <x:c r="L879" s="25"/>
      <x:c r="S879" s="24" t="str">
        <x:v>Ji Jianfeng #13452945 3W</x:v>
      </x:c>
      <x:c r="T879" s="24" t="str" cm="1">
        <x:f t="array" ref="T879:U879">_xlfn.TEXTSPLIT(S879," #")</x:f>
        <x:v>Ji Jianfeng</x:v>
      </x:c>
      <x:c r="U879" s="24" t="str">
        <x:v>13452945 3W</x:v>
      </x:c>
      <x:c r="V879" s="24" t="str">
        <x:f t="shared" si="214"/>
        <x:v>3W</x:v>
      </x:c>
      <x:c r="W879" s="24">
        <x:f t="shared" si="215"/>
        <x:v>13452945</x:v>
      </x:c>
      <x:c r="X879" s="24">
        <x:f t="shared" si="219"/>
        <x:v>0</x:v>
      </x:c>
      <x:c r="AC879" s="24" t="str">
        <x:f t="shared" si="209"/>
        <x:v>Ji</x:v>
      </x:c>
      <x:c r="AD879" s="24" t="str">
        <x:f t="shared" si="216"/>
        <x:v>J</x:v>
      </x:c>
      <x:c r="AE879" s="24" t="str">
        <x:f t="shared" si="210"/>
        <x:v>anfeng</x:v>
      </x:c>
      <x:c r="AF879" s="24" cm="1">
        <x:f t="array" ref="AF879">SUM(--(" "=MID(AE879,_xlfn.SEQUENCE(1,LEN(AE879)),1)))+2</x:f>
        <x:v>2</x:v>
      </x:c>
      <x:c r="AG879" s="24" cm="1">
        <x:f t="array" ref="AG879">SUM(--($AG$9=MID(AC879,_xlfn.SEQUENCE(1,LEN(AC879)),1)))</x:f>
        <x:v>0</x:v>
      </x:c>
      <x:c r="AL879" s="24" t="b">
        <x:f t="shared" si="211"/>
        <x:v>0</x:v>
      </x:c>
      <x:c r="AM879" s="24" t="b">
        <x:f>_xlfn.XLOOKUP(G879,'Birthday Case Assumptions'!$I$6:$I$371,'Birthday Case Assumptions'!$J$6:$J$371)="Yes"</x:f>
        <x:v>0</x:v>
      </x:c>
      <x:c r="AN879" s="24" t="b">
        <x:f t="shared" si="217"/>
        <x:v>0</x:v>
      </x:c>
      <x:c r="AO879" s="24">
        <x:f t="shared" si="218"/>
        <x:v>0</x:v>
      </x:c>
    </x:row>
    <x:row r="880" spans="2:41" x14ac:dyDescent="0.35">
      <x:c r="B880" s="21">
        <x:v>37215</x:v>
      </x:c>
      <x:c r="C880" s="31">
        <x:f t="shared" si="205"/>
        <x:v>20</x:v>
      </x:c>
      <x:c r="D880" s="31">
        <x:f t="shared" si="206"/>
        <x:v>11</x:v>
      </x:c>
      <x:c r="E880" s="31">
        <x:f t="shared" si="207"/>
        <x:v>2001</x:v>
      </x:c>
      <x:c r="F880" s="31">
        <x:f t="shared" si="208"/>
        <x:v>3</x:v>
      </x:c>
      <x:c r="G880" s="21">
        <x:f t="shared" si="212"/>
        <x:v>45616</x:v>
      </x:c>
      <x:c r="H880" s="32">
        <x:f t="shared" si="213"/>
        <x:v>8077</x:v>
      </x:c>
      <x:c r="L880" s="25"/>
      <x:c r="S880" s="24" t="str">
        <x:v>Yuan Peng #13452948 1R</x:v>
      </x:c>
      <x:c r="T880" s="24" t="str" cm="1">
        <x:f t="array" ref="T880:U880">_xlfn.TEXTSPLIT(S880," #")</x:f>
        <x:v>Yuan Peng</x:v>
      </x:c>
      <x:c r="U880" s="24" t="str">
        <x:v>13452948 1R</x:v>
      </x:c>
      <x:c r="V880" s="24" t="str">
        <x:f t="shared" si="214"/>
        <x:v>1R</x:v>
      </x:c>
      <x:c r="W880" s="24">
        <x:f t="shared" si="215"/>
        <x:v>13452948</x:v>
      </x:c>
      <x:c r="X880" s="24">
        <x:f t="shared" si="219"/>
        <x:v>0</x:v>
      </x:c>
      <x:c r="AC880" s="24" t="str">
        <x:f t="shared" si="209"/>
        <x:v>Yuan</x:v>
      </x:c>
      <x:c r="AD880" s="24" t="str">
        <x:f t="shared" si="216"/>
        <x:v>Y</x:v>
      </x:c>
      <x:c r="AE880" s="24" t="str">
        <x:f t="shared" si="210"/>
        <x:v>Peng</x:v>
      </x:c>
      <x:c r="AF880" s="24" cm="1">
        <x:f t="array" ref="AF880">SUM(--(" "=MID(AE880,_xlfn.SEQUENCE(1,LEN(AE880)),1)))+2</x:f>
        <x:v>2</x:v>
      </x:c>
      <x:c r="AG880" s="24" cm="1">
        <x:f t="array" ref="AG880">SUM(--($AG$9=MID(AC880,_xlfn.SEQUENCE(1,LEN(AC880)),1)))</x:f>
        <x:v>1</x:v>
      </x:c>
      <x:c r="AL880" s="24" t="b">
        <x:f t="shared" si="211"/>
        <x:v>0</x:v>
      </x:c>
      <x:c r="AM880" s="24" t="b">
        <x:f>_xlfn.XLOOKUP(G880,'Birthday Case Assumptions'!$I$6:$I$371,'Birthday Case Assumptions'!$J$6:$J$371)="Yes"</x:f>
        <x:v>1</x:v>
      </x:c>
      <x:c r="AN880" s="24" t="b">
        <x:f t="shared" si="217"/>
        <x:v>0</x:v>
      </x:c>
      <x:c r="AO880" s="24">
        <x:f t="shared" si="218"/>
        <x:v>0</x:v>
      </x:c>
    </x:row>
    <x:row r="881" spans="2:41" x14ac:dyDescent="0.35">
      <x:c r="B881" s="21">
        <x:v>38135</x:v>
      </x:c>
      <x:c r="C881" s="31">
        <x:f t="shared" si="205"/>
        <x:v>28</x:v>
      </x:c>
      <x:c r="D881" s="31">
        <x:f t="shared" si="206"/>
        <x:v>5</x:v>
      </x:c>
      <x:c r="E881" s="31">
        <x:f t="shared" si="207"/>
        <x:v>2004</x:v>
      </x:c>
      <x:c r="F881" s="31">
        <x:f t="shared" si="208"/>
        <x:v>6</x:v>
      </x:c>
      <x:c r="G881" s="21">
        <x:f t="shared" si="212"/>
        <x:v>45440</x:v>
      </x:c>
      <x:c r="H881" s="32">
        <x:f t="shared" si="213"/>
        <x:v>7157</x:v>
      </x:c>
      <x:c r="L881" s="25"/>
      <x:c r="S881" s="24" t="str">
        <x:v>Wu Jin #13452951 3M</x:v>
      </x:c>
      <x:c r="T881" s="24" t="str" cm="1">
        <x:f t="array" ref="T881:U881">_xlfn.TEXTSPLIT(S881," #")</x:f>
        <x:v>Wu Jin</x:v>
      </x:c>
      <x:c r="U881" s="24" t="str">
        <x:v>13452951 3M</x:v>
      </x:c>
      <x:c r="V881" s="24" t="str">
        <x:f t="shared" si="214"/>
        <x:v>3M</x:v>
      </x:c>
      <x:c r="W881" s="24">
        <x:f t="shared" si="215"/>
        <x:v>13452951</x:v>
      </x:c>
      <x:c r="X881" s="24">
        <x:f t="shared" si="219"/>
        <x:v>0</x:v>
      </x:c>
      <x:c r="AC881" s="24" t="str">
        <x:f t="shared" si="209"/>
        <x:v>Wu</x:v>
      </x:c>
      <x:c r="AD881" s="24" t="str">
        <x:f t="shared" si="216"/>
        <x:v>W</x:v>
      </x:c>
      <x:c r="AE881" s="24" t="str">
        <x:f t="shared" si="210"/>
        <x:v>Jin</x:v>
      </x:c>
      <x:c r="AF881" s="24" cm="1">
        <x:f t="array" ref="AF881">SUM(--(" "=MID(AE881,_xlfn.SEQUENCE(1,LEN(AE881)),1)))+2</x:f>
        <x:v>2</x:v>
      </x:c>
      <x:c r="AG881" s="24" cm="1">
        <x:f t="array" ref="AG881">SUM(--($AG$9=MID(AC881,_xlfn.SEQUENCE(1,LEN(AC881)),1)))</x:f>
        <x:v>0</x:v>
      </x:c>
      <x:c r="AL881" s="24" t="b">
        <x:f t="shared" si="211"/>
        <x:v>0</x:v>
      </x:c>
      <x:c r="AM881" s="24" t="b">
        <x:f>_xlfn.XLOOKUP(G881,'Birthday Case Assumptions'!$I$6:$I$371,'Birthday Case Assumptions'!$J$6:$J$371)="Yes"</x:f>
        <x:v>0</x:v>
      </x:c>
      <x:c r="AN881" s="24" t="b">
        <x:f t="shared" si="217"/>
        <x:v>0</x:v>
      </x:c>
      <x:c r="AO881" s="24">
        <x:f t="shared" si="218"/>
        <x:v>0</x:v>
      </x:c>
    </x:row>
    <x:row r="882" spans="2:41" x14ac:dyDescent="0.35">
      <x:c r="B882" s="21">
        <x:v>38281</x:v>
      </x:c>
      <x:c r="C882" s="31">
        <x:f t="shared" si="205"/>
        <x:v>21</x:v>
      </x:c>
      <x:c r="D882" s="31">
        <x:f t="shared" si="206"/>
        <x:v>10</x:v>
      </x:c>
      <x:c r="E882" s="31">
        <x:f t="shared" si="207"/>
        <x:v>2004</x:v>
      </x:c>
      <x:c r="F882" s="31">
        <x:f t="shared" si="208"/>
        <x:v>5</x:v>
      </x:c>
      <x:c r="G882" s="21">
        <x:f t="shared" si="212"/>
        <x:v>45586</x:v>
      </x:c>
      <x:c r="H882" s="32">
        <x:f t="shared" si="213"/>
        <x:v>7011</x:v>
      </x:c>
      <x:c r="L882" s="25"/>
      <x:c r="S882" s="24" t="str">
        <x:v>Theresa Parker #13452952 1M</x:v>
      </x:c>
      <x:c r="T882" s="24" t="str" cm="1">
        <x:f t="array" ref="T882:U882">_xlfn.TEXTSPLIT(S882," #")</x:f>
        <x:v>Theresa Parker</x:v>
      </x:c>
      <x:c r="U882" s="24" t="str">
        <x:v>13452952 1M</x:v>
      </x:c>
      <x:c r="V882" s="24" t="str">
        <x:f t="shared" si="214"/>
        <x:v>1M</x:v>
      </x:c>
      <x:c r="W882" s="24">
        <x:f t="shared" si="215"/>
        <x:v>13452952</x:v>
      </x:c>
      <x:c r="X882" s="24">
        <x:f t="shared" si="219"/>
        <x:v>1</x:v>
      </x:c>
      <x:c r="AC882" s="24" t="str">
        <x:f t="shared" si="209"/>
        <x:v>Theresa</x:v>
      </x:c>
      <x:c r="AD882" s="24" t="str">
        <x:f t="shared" si="216"/>
        <x:v>T</x:v>
      </x:c>
      <x:c r="AE882" s="24" t="str">
        <x:f t="shared" si="210"/>
        <x:v>Parker</x:v>
      </x:c>
      <x:c r="AF882" s="24" cm="1">
        <x:f t="array" ref="AF882">SUM(--(" "=MID(AE882,_xlfn.SEQUENCE(1,LEN(AE882)),1)))+2</x:f>
        <x:v>2</x:v>
      </x:c>
      <x:c r="AG882" s="24" cm="1">
        <x:f t="array" ref="AG882">SUM(--($AG$9=MID(AC882,_xlfn.SEQUENCE(1,LEN(AC882)),1)))</x:f>
        <x:v>1</x:v>
      </x:c>
      <x:c r="AL882" s="24" t="b">
        <x:f t="shared" si="211"/>
        <x:v>1</x:v>
      </x:c>
      <x:c r="AM882" s="24" t="b">
        <x:f>_xlfn.XLOOKUP(G882,'Birthday Case Assumptions'!$I$6:$I$371,'Birthday Case Assumptions'!$J$6:$J$371)="Yes"</x:f>
        <x:v>1</x:v>
      </x:c>
      <x:c r="AN882" s="24" t="b">
        <x:f t="shared" si="217"/>
        <x:v>1</x:v>
      </x:c>
      <x:c r="AO882" s="24">
        <x:f t="shared" si="218"/>
        <x:v>1</x:v>
      </x:c>
    </x:row>
    <x:row r="883" spans="2:41" x14ac:dyDescent="0.35">
      <x:c r="B883" s="21">
        <x:v>37450</x:v>
      </x:c>
      <x:c r="C883" s="31">
        <x:f t="shared" si="205"/>
        <x:v>13</x:v>
      </x:c>
      <x:c r="D883" s="31">
        <x:f t="shared" si="206"/>
        <x:v>7</x:v>
      </x:c>
      <x:c r="E883" s="31">
        <x:f t="shared" si="207"/>
        <x:v>2002</x:v>
      </x:c>
      <x:c r="F883" s="31">
        <x:f t="shared" si="208"/>
        <x:v>7</x:v>
      </x:c>
      <x:c r="G883" s="21">
        <x:f t="shared" si="212"/>
        <x:v>45486</x:v>
      </x:c>
      <x:c r="H883" s="32">
        <x:f t="shared" si="213"/>
        <x:v>7842</x:v>
      </x:c>
      <x:c r="L883" s="25"/>
      <x:c r="S883" s="24" t="str">
        <x:v>Marwa Shaik #13452953 2W</x:v>
      </x:c>
      <x:c r="T883" s="24" t="str" cm="1">
        <x:f t="array" ref="T883:U883">_xlfn.TEXTSPLIT(S883," #")</x:f>
        <x:v>Marwa Shaik</x:v>
      </x:c>
      <x:c r="U883" s="24" t="str">
        <x:v>13452953 2W</x:v>
      </x:c>
      <x:c r="V883" s="24" t="str">
        <x:f t="shared" si="214"/>
        <x:v>2W</x:v>
      </x:c>
      <x:c r="W883" s="24">
        <x:f t="shared" si="215"/>
        <x:v>13452953</x:v>
      </x:c>
      <x:c r="X883" s="24">
        <x:f t="shared" si="219"/>
        <x:v>2</x:v>
      </x:c>
      <x:c r="AC883" s="24" t="str">
        <x:f t="shared" si="209"/>
        <x:v>Marwa</x:v>
      </x:c>
      <x:c r="AD883" s="24" t="str">
        <x:f t="shared" si="216"/>
        <x:v>M</x:v>
      </x:c>
      <x:c r="AE883" s="24" t="str">
        <x:f t="shared" si="210"/>
        <x:v>Shaik</x:v>
      </x:c>
      <x:c r="AF883" s="24" cm="1">
        <x:f t="array" ref="AF883">SUM(--(" "=MID(AE883,_xlfn.SEQUENCE(1,LEN(AE883)),1)))+2</x:f>
        <x:v>2</x:v>
      </x:c>
      <x:c r="AG883" s="24" cm="1">
        <x:f t="array" ref="AG883">SUM(--($AG$9=MID(AC883,_xlfn.SEQUENCE(1,LEN(AC883)),1)))</x:f>
        <x:v>2</x:v>
      </x:c>
      <x:c r="AL883" s="24" t="b">
        <x:f t="shared" si="211"/>
        <x:v>0</x:v>
      </x:c>
      <x:c r="AM883" s="24" t="b">
        <x:f>_xlfn.XLOOKUP(G883,'Birthday Case Assumptions'!$I$6:$I$371,'Birthday Case Assumptions'!$J$6:$J$371)="Yes"</x:f>
        <x:v>0</x:v>
      </x:c>
      <x:c r="AN883" s="24" t="b">
        <x:f t="shared" si="217"/>
        <x:v>0</x:v>
      </x:c>
      <x:c r="AO883" s="24">
        <x:f t="shared" si="218"/>
        <x:v>0</x:v>
      </x:c>
    </x:row>
    <x:row r="884" spans="2:41" x14ac:dyDescent="0.35">
      <x:c r="B884" s="21">
        <x:v>36920</x:v>
      </x:c>
      <x:c r="C884" s="31">
        <x:f t="shared" si="205"/>
        <x:v>29</x:v>
      </x:c>
      <x:c r="D884" s="31">
        <x:f t="shared" si="206"/>
        <x:v>1</x:v>
      </x:c>
      <x:c r="E884" s="31">
        <x:f t="shared" si="207"/>
        <x:v>2001</x:v>
      </x:c>
      <x:c r="F884" s="31">
        <x:f t="shared" si="208"/>
        <x:v>2</x:v>
      </x:c>
      <x:c r="G884" s="21">
        <x:f t="shared" si="212"/>
        <x:v>45320</x:v>
      </x:c>
      <x:c r="H884" s="32">
        <x:f t="shared" si="213"/>
        <x:v>8372</x:v>
      </x:c>
      <x:c r="L884" s="25"/>
      <x:c r="S884" s="24" t="str">
        <x:v>Pan Xiang #13452955 1R</x:v>
      </x:c>
      <x:c r="T884" s="24" t="str" cm="1">
        <x:f t="array" ref="T884:U884">_xlfn.TEXTSPLIT(S884," #")</x:f>
        <x:v>Pan Xiang</x:v>
      </x:c>
      <x:c r="U884" s="24" t="str">
        <x:v>13452955 1R</x:v>
      </x:c>
      <x:c r="V884" s="24" t="str">
        <x:f t="shared" si="214"/>
        <x:v>1R</x:v>
      </x:c>
      <x:c r="W884" s="24">
        <x:f t="shared" si="215"/>
        <x:v>13452955</x:v>
      </x:c>
      <x:c r="X884" s="24">
        <x:f t="shared" si="219"/>
        <x:v>0</x:v>
      </x:c>
      <x:c r="AC884" s="24" t="str">
        <x:f t="shared" si="209"/>
        <x:v>Pan</x:v>
      </x:c>
      <x:c r="AD884" s="24" t="str">
        <x:f t="shared" si="216"/>
        <x:v>P</x:v>
      </x:c>
      <x:c r="AE884" s="24" t="str">
        <x:f t="shared" si="210"/>
        <x:v>Xiang</x:v>
      </x:c>
      <x:c r="AF884" s="24" cm="1">
        <x:f t="array" ref="AF884">SUM(--(" "=MID(AE884,_xlfn.SEQUENCE(1,LEN(AE884)),1)))+2</x:f>
        <x:v>2</x:v>
      </x:c>
      <x:c r="AG884" s="24" cm="1">
        <x:f t="array" ref="AG884">SUM(--($AG$9=MID(AC884,_xlfn.SEQUENCE(1,LEN(AC884)),1)))</x:f>
        <x:v>1</x:v>
      </x:c>
      <x:c r="AL884" s="24" t="b">
        <x:f t="shared" si="211"/>
        <x:v>1</x:v>
      </x:c>
      <x:c r="AM884" s="24" t="b">
        <x:f>_xlfn.XLOOKUP(G884,'Birthday Case Assumptions'!$I$6:$I$371,'Birthday Case Assumptions'!$J$6:$J$371)="Yes"</x:f>
        <x:v>1</x:v>
      </x:c>
      <x:c r="AN884" s="24" t="b">
        <x:f t="shared" si="217"/>
        <x:v>0</x:v>
      </x:c>
      <x:c r="AO884" s="24">
        <x:f t="shared" si="218"/>
        <x:v>0</x:v>
      </x:c>
    </x:row>
    <x:row r="885" spans="2:41" x14ac:dyDescent="0.35">
      <x:c r="B885" s="21">
        <x:v>38255</x:v>
      </x:c>
      <x:c r="C885" s="31">
        <x:f t="shared" si="205"/>
        <x:v>25</x:v>
      </x:c>
      <x:c r="D885" s="31">
        <x:f t="shared" si="206"/>
        <x:v>9</x:v>
      </x:c>
      <x:c r="E885" s="31">
        <x:f t="shared" si="207"/>
        <x:v>2004</x:v>
      </x:c>
      <x:c r="F885" s="31">
        <x:f t="shared" si="208"/>
        <x:v>7</x:v>
      </x:c>
      <x:c r="G885" s="21">
        <x:f t="shared" si="212"/>
        <x:v>45560</x:v>
      </x:c>
      <x:c r="H885" s="32">
        <x:f t="shared" si="213"/>
        <x:v>7037</x:v>
      </x:c>
      <x:c r="L885" s="25"/>
      <x:c r="S885" s="24" t="str">
        <x:v>Alice Ortiz #13452957 2T</x:v>
      </x:c>
      <x:c r="T885" s="24" t="str" cm="1">
        <x:f t="array" ref="T885:U885">_xlfn.TEXTSPLIT(S885," #")</x:f>
        <x:v>Alice Ortiz</x:v>
      </x:c>
      <x:c r="U885" s="24" t="str">
        <x:v>13452957 2T</x:v>
      </x:c>
      <x:c r="V885" s="24" t="str">
        <x:f t="shared" si="214"/>
        <x:v>2T</x:v>
      </x:c>
      <x:c r="W885" s="24">
        <x:f t="shared" si="215"/>
        <x:v>13452957</x:v>
      </x:c>
      <x:c r="X885" s="24">
        <x:f t="shared" si="219"/>
        <x:v>0</x:v>
      </x:c>
      <x:c r="AC885" s="24" t="str">
        <x:f t="shared" si="209"/>
        <x:v>Alice</x:v>
      </x:c>
      <x:c r="AD885" s="24" t="str">
        <x:f t="shared" si="216"/>
        <x:v>A</x:v>
      </x:c>
      <x:c r="AE885" s="24" t="str">
        <x:f t="shared" si="210"/>
        <x:v>Ortiz</x:v>
      </x:c>
      <x:c r="AF885" s="24" cm="1">
        <x:f t="array" ref="AF885">SUM(--(" "=MID(AE885,_xlfn.SEQUENCE(1,LEN(AE885)),1)))+2</x:f>
        <x:v>2</x:v>
      </x:c>
      <x:c r="AG885" s="24" cm="1">
        <x:f t="array" ref="AG885">SUM(--($AG$9=MID(AC885,_xlfn.SEQUENCE(1,LEN(AC885)),1)))</x:f>
        <x:v>1</x:v>
      </x:c>
      <x:c r="AL885" s="24" t="b">
        <x:f t="shared" si="211"/>
        <x:v>0</x:v>
      </x:c>
      <x:c r="AM885" s="24" t="b">
        <x:f>_xlfn.XLOOKUP(G885,'Birthday Case Assumptions'!$I$6:$I$371,'Birthday Case Assumptions'!$J$6:$J$371)="Yes"</x:f>
        <x:v>1</x:v>
      </x:c>
      <x:c r="AN885" s="24" t="b">
        <x:f t="shared" si="217"/>
        <x:v>0</x:v>
      </x:c>
      <x:c r="AO885" s="24">
        <x:f t="shared" si="218"/>
        <x:v>0</x:v>
      </x:c>
    </x:row>
    <x:row r="886" spans="2:41" x14ac:dyDescent="0.35">
      <x:c r="B886" s="21">
        <x:v>37005</x:v>
      </x:c>
      <x:c r="C886" s="31">
        <x:f t="shared" si="205"/>
        <x:v>24</x:v>
      </x:c>
      <x:c r="D886" s="31">
        <x:f t="shared" si="206"/>
        <x:v>4</x:v>
      </x:c>
      <x:c r="E886" s="31">
        <x:f t="shared" si="207"/>
        <x:v>2001</x:v>
      </x:c>
      <x:c r="F886" s="31">
        <x:f t="shared" si="208"/>
        <x:v>3</x:v>
      </x:c>
      <x:c r="G886" s="21">
        <x:f t="shared" si="212"/>
        <x:v>45406</x:v>
      </x:c>
      <x:c r="H886" s="32">
        <x:f t="shared" si="213"/>
        <x:v>8287</x:v>
      </x:c>
      <x:c r="L886" s="25"/>
      <x:c r="S886" s="24" t="str">
        <x:v>Wayne Ruiz #13452958 2R</x:v>
      </x:c>
      <x:c r="T886" s="24" t="str" cm="1">
        <x:f t="array" ref="T886:U886">_xlfn.TEXTSPLIT(S886," #")</x:f>
        <x:v>Wayne Ruiz</x:v>
      </x:c>
      <x:c r="U886" s="24" t="str">
        <x:v>13452958 2R</x:v>
      </x:c>
      <x:c r="V886" s="24" t="str">
        <x:f t="shared" si="214"/>
        <x:v>2R</x:v>
      </x:c>
      <x:c r="W886" s="24">
        <x:f t="shared" si="215"/>
        <x:v>13452958</x:v>
      </x:c>
      <x:c r="X886" s="24">
        <x:f t="shared" si="219"/>
        <x:v>1</x:v>
      </x:c>
      <x:c r="AC886" s="24" t="str">
        <x:f t="shared" si="209"/>
        <x:v>Wayne</x:v>
      </x:c>
      <x:c r="AD886" s="24" t="str">
        <x:f t="shared" si="216"/>
        <x:v>W</x:v>
      </x:c>
      <x:c r="AE886" s="24" t="str">
        <x:f t="shared" si="210"/>
        <x:v>Ruiz</x:v>
      </x:c>
      <x:c r="AF886" s="24" cm="1">
        <x:f t="array" ref="AF886">SUM(--(" "=MID(AE886,_xlfn.SEQUENCE(1,LEN(AE886)),1)))+2</x:f>
        <x:v>2</x:v>
      </x:c>
      <x:c r="AG886" s="24" cm="1">
        <x:f t="array" ref="AG886">SUM(--($AG$9=MID(AC886,_xlfn.SEQUENCE(1,LEN(AC886)),1)))</x:f>
        <x:v>1</x:v>
      </x:c>
      <x:c r="AL886" s="24" t="b">
        <x:f t="shared" si="211"/>
        <x:v>0</x:v>
      </x:c>
      <x:c r="AM886" s="24" t="b">
        <x:f>_xlfn.XLOOKUP(G886,'Birthday Case Assumptions'!$I$6:$I$371,'Birthday Case Assumptions'!$J$6:$J$371)="Yes"</x:f>
        <x:v>1</x:v>
      </x:c>
      <x:c r="AN886" s="24" t="b">
        <x:f t="shared" si="217"/>
        <x:v>0</x:v>
      </x:c>
      <x:c r="AO886" s="24">
        <x:f t="shared" si="218"/>
        <x:v>0</x:v>
      </x:c>
    </x:row>
    <x:row r="887" spans="2:41" x14ac:dyDescent="0.35">
      <x:c r="B887" s="21">
        <x:v>37182</x:v>
      </x:c>
      <x:c r="C887" s="31">
        <x:f t="shared" si="205"/>
        <x:v>18</x:v>
      </x:c>
      <x:c r="D887" s="31">
        <x:f t="shared" si="206"/>
        <x:v>10</x:v>
      </x:c>
      <x:c r="E887" s="31">
        <x:f t="shared" si="207"/>
        <x:v>2001</x:v>
      </x:c>
      <x:c r="F887" s="31">
        <x:f t="shared" si="208"/>
        <x:v>5</x:v>
      </x:c>
      <x:c r="G887" s="21">
        <x:f t="shared" si="212"/>
        <x:v>45583</x:v>
      </x:c>
      <x:c r="H887" s="32">
        <x:f t="shared" si="213"/>
        <x:v>8110</x:v>
      </x:c>
      <x:c r="L887" s="25"/>
      <x:c r="S887" s="24" t="str">
        <x:v>Qu Jianjun #13452961 3W</x:v>
      </x:c>
      <x:c r="T887" s="24" t="str" cm="1">
        <x:f t="array" ref="T887:U887">_xlfn.TEXTSPLIT(S887," #")</x:f>
        <x:v>Qu Jianjun</x:v>
      </x:c>
      <x:c r="U887" s="24" t="str">
        <x:v>13452961 3W</x:v>
      </x:c>
      <x:c r="V887" s="24" t="str">
        <x:f t="shared" si="214"/>
        <x:v>3W</x:v>
      </x:c>
      <x:c r="W887" s="24">
        <x:f t="shared" si="215"/>
        <x:v>13452961</x:v>
      </x:c>
      <x:c r="X887" s="24">
        <x:f t="shared" si="219"/>
        <x:v>0</x:v>
      </x:c>
      <x:c r="AC887" s="24" t="str">
        <x:f t="shared" si="209"/>
        <x:v>Qu</x:v>
      </x:c>
      <x:c r="AD887" s="24" t="str">
        <x:f t="shared" si="216"/>
        <x:v>Q</x:v>
      </x:c>
      <x:c r="AE887" s="24" t="str">
        <x:f t="shared" si="210"/>
        <x:v>Jianjun</x:v>
      </x:c>
      <x:c r="AF887" s="24" cm="1">
        <x:f t="array" ref="AF887">SUM(--(" "=MID(AE887,_xlfn.SEQUENCE(1,LEN(AE887)),1)))+2</x:f>
        <x:v>2</x:v>
      </x:c>
      <x:c r="AG887" s="24" cm="1">
        <x:f t="array" ref="AG887">SUM(--($AG$9=MID(AC887,_xlfn.SEQUENCE(1,LEN(AC887)),1)))</x:f>
        <x:v>0</x:v>
      </x:c>
      <x:c r="AL887" s="24" t="b">
        <x:f t="shared" si="211"/>
        <x:v>0</x:v>
      </x:c>
      <x:c r="AM887" s="24" t="b">
        <x:f>_xlfn.XLOOKUP(G887,'Birthday Case Assumptions'!$I$6:$I$371,'Birthday Case Assumptions'!$J$6:$J$371)="Yes"</x:f>
        <x:v>1</x:v>
      </x:c>
      <x:c r="AN887" s="24" t="b">
        <x:f t="shared" si="217"/>
        <x:v>0</x:v>
      </x:c>
      <x:c r="AO887" s="24">
        <x:f t="shared" si="218"/>
        <x:v>0</x:v>
      </x:c>
    </x:row>
    <x:row r="888" spans="2:41" x14ac:dyDescent="0.35">
      <x:c r="B888" s="21">
        <x:v>38139</x:v>
      </x:c>
      <x:c r="C888" s="31">
        <x:f t="shared" si="205"/>
        <x:v>1</x:v>
      </x:c>
      <x:c r="D888" s="31">
        <x:f t="shared" si="206"/>
        <x:v>6</x:v>
      </x:c>
      <x:c r="E888" s="31">
        <x:f t="shared" si="207"/>
        <x:v>2004</x:v>
      </x:c>
      <x:c r="F888" s="31">
        <x:f t="shared" si="208"/>
        <x:v>3</x:v>
      </x:c>
      <x:c r="G888" s="21">
        <x:f t="shared" si="212"/>
        <x:v>45444</x:v>
      </x:c>
      <x:c r="H888" s="32">
        <x:f t="shared" si="213"/>
        <x:v>7153</x:v>
      </x:c>
      <x:c r="L888" s="25"/>
      <x:c r="S888" s="24" t="str">
        <x:v>Imam Saad #13452964 4W</x:v>
      </x:c>
      <x:c r="T888" s="24" t="str" cm="1">
        <x:f t="array" ref="T888:U888">_xlfn.TEXTSPLIT(S888," #")</x:f>
        <x:v>Imam Saad</x:v>
      </x:c>
      <x:c r="U888" s="24" t="str">
        <x:v>13452964 4W</x:v>
      </x:c>
      <x:c r="V888" s="24" t="str">
        <x:f t="shared" si="214"/>
        <x:v>4W</x:v>
      </x:c>
      <x:c r="W888" s="24">
        <x:f t="shared" si="215"/>
        <x:v>13452964</x:v>
      </x:c>
      <x:c r="X888" s="24">
        <x:f t="shared" si="219"/>
        <x:v>0</x:v>
      </x:c>
      <x:c r="AC888" s="24" t="str">
        <x:f t="shared" si="209"/>
        <x:v>Imam</x:v>
      </x:c>
      <x:c r="AD888" s="24" t="str">
        <x:f t="shared" si="216"/>
        <x:v>I</x:v>
      </x:c>
      <x:c r="AE888" s="24" t="str">
        <x:f t="shared" si="210"/>
        <x:v>Saad</x:v>
      </x:c>
      <x:c r="AF888" s="24" cm="1">
        <x:f t="array" ref="AF888">SUM(--(" "=MID(AE888,_xlfn.SEQUENCE(1,LEN(AE888)),1)))+2</x:f>
        <x:v>2</x:v>
      </x:c>
      <x:c r="AG888" s="24" cm="1">
        <x:f t="array" ref="AG888">SUM(--($AG$9=MID(AC888,_xlfn.SEQUENCE(1,LEN(AC888)),1)))</x:f>
        <x:v>1</x:v>
      </x:c>
      <x:c r="AL888" s="24" t="b">
        <x:f t="shared" si="211"/>
        <x:v>0</x:v>
      </x:c>
      <x:c r="AM888" s="24" t="b">
        <x:f>_xlfn.XLOOKUP(G888,'Birthday Case Assumptions'!$I$6:$I$371,'Birthday Case Assumptions'!$J$6:$J$371)="Yes"</x:f>
        <x:v>0</x:v>
      </x:c>
      <x:c r="AN888" s="24" t="b">
        <x:f t="shared" si="217"/>
        <x:v>0</x:v>
      </x:c>
      <x:c r="AO888" s="24">
        <x:f t="shared" si="218"/>
        <x:v>0</x:v>
      </x:c>
    </x:row>
    <x:row r="889" spans="2:41" x14ac:dyDescent="0.35">
      <x:c r="B889" s="21">
        <x:v>37090</x:v>
      </x:c>
      <x:c r="C889" s="31">
        <x:f t="shared" si="205"/>
        <x:v>18</x:v>
      </x:c>
      <x:c r="D889" s="31">
        <x:f t="shared" si="206"/>
        <x:v>7</x:v>
      </x:c>
      <x:c r="E889" s="31">
        <x:f t="shared" si="207"/>
        <x:v>2001</x:v>
      </x:c>
      <x:c r="F889" s="31">
        <x:f t="shared" si="208"/>
        <x:v>4</x:v>
      </x:c>
      <x:c r="G889" s="21">
        <x:f t="shared" si="212"/>
        <x:v>45491</x:v>
      </x:c>
      <x:c r="H889" s="32">
        <x:f t="shared" si="213"/>
        <x:v>8202</x:v>
      </x:c>
      <x:c r="L889" s="25"/>
      <x:c r="S889" s="24" t="str">
        <x:v>Charles Taylor #13452966 2W</x:v>
      </x:c>
      <x:c r="T889" s="24" t="str" cm="1">
        <x:f t="array" ref="T889:U889">_xlfn.TEXTSPLIT(S889," #")</x:f>
        <x:v>Charles Taylor</x:v>
      </x:c>
      <x:c r="U889" s="24" t="str">
        <x:v>13452966 2W</x:v>
      </x:c>
      <x:c r="V889" s="24" t="str">
        <x:f t="shared" si="214"/>
        <x:v>2W</x:v>
      </x:c>
      <x:c r="W889" s="24">
        <x:f t="shared" si="215"/>
        <x:v>13452966</x:v>
      </x:c>
      <x:c r="X889" s="24">
        <x:f t="shared" si="219"/>
        <x:v>0</x:v>
      </x:c>
      <x:c r="AC889" s="24" t="str">
        <x:f t="shared" si="209"/>
        <x:v>Charles</x:v>
      </x:c>
      <x:c r="AD889" s="24" t="str">
        <x:f t="shared" si="216"/>
        <x:v>C</x:v>
      </x:c>
      <x:c r="AE889" s="24" t="str">
        <x:f t="shared" si="210"/>
        <x:v>Taylor</x:v>
      </x:c>
      <x:c r="AF889" s="24" cm="1">
        <x:f t="array" ref="AF889">SUM(--(" "=MID(AE889,_xlfn.SEQUENCE(1,LEN(AE889)),1)))+2</x:f>
        <x:v>2</x:v>
      </x:c>
      <x:c r="AG889" s="24" cm="1">
        <x:f t="array" ref="AG889">SUM(--($AG$9=MID(AC889,_xlfn.SEQUENCE(1,LEN(AC889)),1)))</x:f>
        <x:v>1</x:v>
      </x:c>
      <x:c r="AL889" s="24" t="b">
        <x:f t="shared" si="211"/>
        <x:v>0</x:v>
      </x:c>
      <x:c r="AM889" s="24" t="b">
        <x:f>_xlfn.XLOOKUP(G889,'Birthday Case Assumptions'!$I$6:$I$371,'Birthday Case Assumptions'!$J$6:$J$371)="Yes"</x:f>
        <x:v>0</x:v>
      </x:c>
      <x:c r="AN889" s="24" t="b">
        <x:f t="shared" si="217"/>
        <x:v>0</x:v>
      </x:c>
      <x:c r="AO889" s="24">
        <x:f t="shared" si="218"/>
        <x:v>0</x:v>
      </x:c>
    </x:row>
    <x:row r="890" spans="2:41" x14ac:dyDescent="0.35">
      <x:c r="B890" s="21">
        <x:v>37174</x:v>
      </x:c>
      <x:c r="C890" s="31">
        <x:f t="shared" si="205"/>
        <x:v>10</x:v>
      </x:c>
      <x:c r="D890" s="31">
        <x:f t="shared" si="206"/>
        <x:v>10</x:v>
      </x:c>
      <x:c r="E890" s="31">
        <x:f t="shared" si="207"/>
        <x:v>2001</x:v>
      </x:c>
      <x:c r="F890" s="31">
        <x:f t="shared" si="208"/>
        <x:v>4</x:v>
      </x:c>
      <x:c r="G890" s="21">
        <x:f t="shared" si="212"/>
        <x:v>45575</x:v>
      </x:c>
      <x:c r="H890" s="32">
        <x:f t="shared" si="213"/>
        <x:v>8118</x:v>
      </x:c>
      <x:c r="L890" s="25"/>
      <x:c r="S890" s="24" t="str">
        <x:v>Carolyn Gutierrez #13452968 1R</x:v>
      </x:c>
      <x:c r="T890" s="24" t="str" cm="1">
        <x:f t="array" ref="T890:U890">_xlfn.TEXTSPLIT(S890," #")</x:f>
        <x:v>Carolyn Gutierrez</x:v>
      </x:c>
      <x:c r="U890" s="24" t="str">
        <x:v>13452968 1R</x:v>
      </x:c>
      <x:c r="V890" s="24" t="str">
        <x:f t="shared" si="214"/>
        <x:v>1R</x:v>
      </x:c>
      <x:c r="W890" s="24">
        <x:f t="shared" si="215"/>
        <x:v>13452968</x:v>
      </x:c>
      <x:c r="X890" s="24">
        <x:f t="shared" si="219"/>
        <x:v>0</x:v>
      </x:c>
      <x:c r="AC890" s="24" t="str">
        <x:f t="shared" si="209"/>
        <x:v>Carolyn</x:v>
      </x:c>
      <x:c r="AD890" s="24" t="str">
        <x:f t="shared" si="216"/>
        <x:v>C</x:v>
      </x:c>
      <x:c r="AE890" s="24" t="str">
        <x:f t="shared" si="210"/>
        <x:v>Gutierrez</x:v>
      </x:c>
      <x:c r="AF890" s="24" cm="1">
        <x:f t="array" ref="AF890">SUM(--(" "=MID(AE890,_xlfn.SEQUENCE(1,LEN(AE890)),1)))+2</x:f>
        <x:v>2</x:v>
      </x:c>
      <x:c r="AG890" s="24" cm="1">
        <x:f t="array" ref="AG890">SUM(--($AG$9=MID(AC890,_xlfn.SEQUENCE(1,LEN(AC890)),1)))</x:f>
        <x:v>1</x:v>
      </x:c>
      <x:c r="AL890" s="24" t="b">
        <x:f t="shared" si="211"/>
        <x:v>0</x:v>
      </x:c>
      <x:c r="AM890" s="24" t="b">
        <x:f>_xlfn.XLOOKUP(G890,'Birthday Case Assumptions'!$I$6:$I$371,'Birthday Case Assumptions'!$J$6:$J$371)="Yes"</x:f>
        <x:v>1</x:v>
      </x:c>
      <x:c r="AN890" s="24" t="b">
        <x:f t="shared" si="217"/>
        <x:v>0</x:v>
      </x:c>
      <x:c r="AO890" s="24">
        <x:f t="shared" si="218"/>
        <x:v>0</x:v>
      </x:c>
    </x:row>
    <x:row r="891" spans="2:41" x14ac:dyDescent="0.35">
      <x:c r="B891" s="21">
        <x:v>36351</x:v>
      </x:c>
      <x:c r="C891" s="31">
        <x:f t="shared" si="205"/>
        <x:v>10</x:v>
      </x:c>
      <x:c r="D891" s="31">
        <x:f t="shared" si="206"/>
        <x:v>7</x:v>
      </x:c>
      <x:c r="E891" s="31">
        <x:f t="shared" si="207"/>
        <x:v>1999</x:v>
      </x:c>
      <x:c r="F891" s="31">
        <x:f t="shared" si="208"/>
        <x:v>7</x:v>
      </x:c>
      <x:c r="G891" s="21">
        <x:f t="shared" si="212"/>
        <x:v>45483</x:v>
      </x:c>
      <x:c r="H891" s="32">
        <x:f t="shared" si="213"/>
        <x:v>8941</x:v>
      </x:c>
      <x:c r="L891" s="25"/>
      <x:c r="S891" s="24" t="str">
        <x:v>Bao Chao #13452969 1R</x:v>
      </x:c>
      <x:c r="T891" s="24" t="str" cm="1">
        <x:f t="array" ref="T891:U891">_xlfn.TEXTSPLIT(S891," #")</x:f>
        <x:v>Bao Chao</x:v>
      </x:c>
      <x:c r="U891" s="24" t="str">
        <x:v>13452969 1R</x:v>
      </x:c>
      <x:c r="V891" s="24" t="str">
        <x:f t="shared" si="214"/>
        <x:v>1R</x:v>
      </x:c>
      <x:c r="W891" s="24">
        <x:f t="shared" si="215"/>
        <x:v>13452969</x:v>
      </x:c>
      <x:c r="X891" s="24">
        <x:f t="shared" si="219"/>
        <x:v>1</x:v>
      </x:c>
      <x:c r="AC891" s="24" t="str">
        <x:f t="shared" si="209"/>
        <x:v>Bao</x:v>
      </x:c>
      <x:c r="AD891" s="24" t="str">
        <x:f t="shared" si="216"/>
        <x:v>B</x:v>
      </x:c>
      <x:c r="AE891" s="24" t="str">
        <x:f t="shared" si="210"/>
        <x:v>Chao</x:v>
      </x:c>
      <x:c r="AF891" s="24" cm="1">
        <x:f t="array" ref="AF891">SUM(--(" "=MID(AE891,_xlfn.SEQUENCE(1,LEN(AE891)),1)))+2</x:f>
        <x:v>2</x:v>
      </x:c>
      <x:c r="AG891" s="24" cm="1">
        <x:f t="array" ref="AG891">SUM(--($AG$9=MID(AC891,_xlfn.SEQUENCE(1,LEN(AC891)),1)))</x:f>
        <x:v>1</x:v>
      </x:c>
      <x:c r="AL891" s="24" t="b">
        <x:f t="shared" si="211"/>
        <x:v>0</x:v>
      </x:c>
      <x:c r="AM891" s="24" t="b">
        <x:f>_xlfn.XLOOKUP(G891,'Birthday Case Assumptions'!$I$6:$I$371,'Birthday Case Assumptions'!$J$6:$J$371)="Yes"</x:f>
        <x:v>0</x:v>
      </x:c>
      <x:c r="AN891" s="24" t="b">
        <x:f t="shared" si="217"/>
        <x:v>0</x:v>
      </x:c>
      <x:c r="AO891" s="24">
        <x:f t="shared" si="218"/>
        <x:v>0</x:v>
      </x:c>
    </x:row>
    <x:row r="892" spans="2:41" x14ac:dyDescent="0.35">
      <x:c r="B892" s="21">
        <x:v>37303</x:v>
      </x:c>
      <x:c r="C892" s="31">
        <x:f t="shared" si="205"/>
        <x:v>16</x:v>
      </x:c>
      <x:c r="D892" s="31">
        <x:f t="shared" si="206"/>
        <x:v>2</x:v>
      </x:c>
      <x:c r="E892" s="31">
        <x:f t="shared" si="207"/>
        <x:v>2002</x:v>
      </x:c>
      <x:c r="F892" s="31">
        <x:f t="shared" si="208"/>
        <x:v>7</x:v>
      </x:c>
      <x:c r="G892" s="21">
        <x:f t="shared" si="212"/>
        <x:v>45338</x:v>
      </x:c>
      <x:c r="H892" s="32">
        <x:f t="shared" si="213"/>
        <x:v>7989</x:v>
      </x:c>
      <x:c r="L892" s="25"/>
      <x:c r="S892" s="24" t="str">
        <x:v>Naveed As #13452971 3M</x:v>
      </x:c>
      <x:c r="T892" s="24" t="str" cm="1">
        <x:f t="array" ref="T892:U892">_xlfn.TEXTSPLIT(S892," #")</x:f>
        <x:v>Naveed As</x:v>
      </x:c>
      <x:c r="U892" s="24" t="str">
        <x:v>13452971 3M</x:v>
      </x:c>
      <x:c r="V892" s="24" t="str">
        <x:f t="shared" si="214"/>
        <x:v>3M</x:v>
      </x:c>
      <x:c r="W892" s="24">
        <x:f t="shared" si="215"/>
        <x:v>13452971</x:v>
      </x:c>
      <x:c r="X892" s="24">
        <x:f t="shared" si="219"/>
        <x:v>0</x:v>
      </x:c>
      <x:c r="AC892" s="24" t="str">
        <x:f t="shared" si="209"/>
        <x:v>Naveed</x:v>
      </x:c>
      <x:c r="AD892" s="24" t="str">
        <x:f t="shared" si="216"/>
        <x:v>N</x:v>
      </x:c>
      <x:c r="AE892" s="24" t="str">
        <x:f t="shared" si="210"/>
        <x:v>As</x:v>
      </x:c>
      <x:c r="AF892" s="24" cm="1">
        <x:f t="array" ref="AF892">SUM(--(" "=MID(AE892,_xlfn.SEQUENCE(1,LEN(AE892)),1)))+2</x:f>
        <x:v>2</x:v>
      </x:c>
      <x:c r="AG892" s="24" cm="1">
        <x:f t="array" ref="AG892">SUM(--($AG$9=MID(AC892,_xlfn.SEQUENCE(1,LEN(AC892)),1)))</x:f>
        <x:v>1</x:v>
      </x:c>
      <x:c r="AL892" s="24" t="b">
        <x:f t="shared" si="211"/>
        <x:v>0</x:v>
      </x:c>
      <x:c r="AM892" s="24" t="b">
        <x:f>_xlfn.XLOOKUP(G892,'Birthday Case Assumptions'!$I$6:$I$371,'Birthday Case Assumptions'!$J$6:$J$371)="Yes"</x:f>
        <x:v>1</x:v>
      </x:c>
      <x:c r="AN892" s="24" t="b">
        <x:f t="shared" si="217"/>
        <x:v>0</x:v>
      </x:c>
      <x:c r="AO892" s="24">
        <x:f t="shared" si="218"/>
        <x:v>0</x:v>
      </x:c>
    </x:row>
    <x:row r="893" spans="2:41" x14ac:dyDescent="0.35">
      <x:c r="B893" s="21">
        <x:v>37777</x:v>
      </x:c>
      <x:c r="C893" s="31">
        <x:f t="shared" si="205"/>
        <x:v>5</x:v>
      </x:c>
      <x:c r="D893" s="31">
        <x:f t="shared" si="206"/>
        <x:v>6</x:v>
      </x:c>
      <x:c r="E893" s="31">
        <x:f t="shared" si="207"/>
        <x:v>2003</x:v>
      </x:c>
      <x:c r="F893" s="31">
        <x:f t="shared" si="208"/>
        <x:v>5</x:v>
      </x:c>
      <x:c r="G893" s="21">
        <x:f t="shared" si="212"/>
        <x:v>45448</x:v>
      </x:c>
      <x:c r="H893" s="32">
        <x:f t="shared" si="213"/>
        <x:v>7515</x:v>
      </x:c>
      <x:c r="L893" s="25"/>
      <x:c r="S893" s="24" t="str">
        <x:v>Larry Reed #13452972 2W</x:v>
      </x:c>
      <x:c r="T893" s="24" t="str" cm="1">
        <x:f t="array" ref="T893:U893">_xlfn.TEXTSPLIT(S893," #")</x:f>
        <x:v>Larry Reed</x:v>
      </x:c>
      <x:c r="U893" s="24" t="str">
        <x:v>13452972 2W</x:v>
      </x:c>
      <x:c r="V893" s="24" t="str">
        <x:f t="shared" si="214"/>
        <x:v>2W</x:v>
      </x:c>
      <x:c r="W893" s="24">
        <x:f t="shared" si="215"/>
        <x:v>13452972</x:v>
      </x:c>
      <x:c r="X893" s="24">
        <x:f t="shared" si="219"/>
        <x:v>1</x:v>
      </x:c>
      <x:c r="AC893" s="24" t="str">
        <x:f t="shared" si="209"/>
        <x:v>Larry</x:v>
      </x:c>
      <x:c r="AD893" s="24" t="str">
        <x:f t="shared" si="216"/>
        <x:v>L</x:v>
      </x:c>
      <x:c r="AE893" s="24" t="str">
        <x:f t="shared" si="210"/>
        <x:v>Reed</x:v>
      </x:c>
      <x:c r="AF893" s="24" cm="1">
        <x:f t="array" ref="AF893">SUM(--(" "=MID(AE893,_xlfn.SEQUENCE(1,LEN(AE893)),1)))+2</x:f>
        <x:v>2</x:v>
      </x:c>
      <x:c r="AG893" s="24" cm="1">
        <x:f t="array" ref="AG893">SUM(--($AG$9=MID(AC893,_xlfn.SEQUENCE(1,LEN(AC893)),1)))</x:f>
        <x:v>1</x:v>
      </x:c>
      <x:c r="AL893" s="24" t="b">
        <x:f t="shared" si="211"/>
        <x:v>0</x:v>
      </x:c>
      <x:c r="AM893" s="24" t="b">
        <x:f>_xlfn.XLOOKUP(G893,'Birthday Case Assumptions'!$I$6:$I$371,'Birthday Case Assumptions'!$J$6:$J$371)="Yes"</x:f>
        <x:v>0</x:v>
      </x:c>
      <x:c r="AN893" s="24" t="b">
        <x:f t="shared" si="217"/>
        <x:v>0</x:v>
      </x:c>
      <x:c r="AO893" s="24">
        <x:f t="shared" si="218"/>
        <x:v>0</x:v>
      </x:c>
    </x:row>
    <x:row r="894" spans="2:41" x14ac:dyDescent="0.35">
      <x:c r="B894" s="21">
        <x:v>38305</x:v>
      </x:c>
      <x:c r="C894" s="31">
        <x:f t="shared" si="205"/>
        <x:v>14</x:v>
      </x:c>
      <x:c r="D894" s="31">
        <x:f t="shared" si="206"/>
        <x:v>11</x:v>
      </x:c>
      <x:c r="E894" s="31">
        <x:f t="shared" si="207"/>
        <x:v>2004</x:v>
      </x:c>
      <x:c r="F894" s="31">
        <x:f t="shared" si="208"/>
        <x:v>1</x:v>
      </x:c>
      <x:c r="G894" s="21">
        <x:f t="shared" si="212"/>
        <x:v>45610</x:v>
      </x:c>
      <x:c r="H894" s="32">
        <x:f t="shared" si="213"/>
        <x:v>6987</x:v>
      </x:c>
      <x:c r="L894" s="25"/>
      <x:c r="S894" s="24" t="str">
        <x:v>Chen Yu #13452973 3M</x:v>
      </x:c>
      <x:c r="T894" s="24" t="str" cm="1">
        <x:f t="array" ref="T894:U894">_xlfn.TEXTSPLIT(S894," #")</x:f>
        <x:v>Chen Yu</x:v>
      </x:c>
      <x:c r="U894" s="24" t="str">
        <x:v>13452973 3M</x:v>
      </x:c>
      <x:c r="V894" s="24" t="str">
        <x:f t="shared" si="214"/>
        <x:v>3M</x:v>
      </x:c>
      <x:c r="W894" s="24">
        <x:f t="shared" si="215"/>
        <x:v>13452973</x:v>
      </x:c>
      <x:c r="X894" s="24">
        <x:f t="shared" si="219"/>
        <x:v>2</x:v>
      </x:c>
      <x:c r="AC894" s="24" t="str">
        <x:f t="shared" si="209"/>
        <x:v>Chen</x:v>
      </x:c>
      <x:c r="AD894" s="24" t="str">
        <x:f t="shared" si="216"/>
        <x:v>C</x:v>
      </x:c>
      <x:c r="AE894" s="24" t="str">
        <x:f t="shared" si="210"/>
        <x:v>Yu</x:v>
      </x:c>
      <x:c r="AF894" s="24" cm="1">
        <x:f t="array" ref="AF894">SUM(--(" "=MID(AE894,_xlfn.SEQUENCE(1,LEN(AE894)),1)))+2</x:f>
        <x:v>2</x:v>
      </x:c>
      <x:c r="AG894" s="24" cm="1">
        <x:f t="array" ref="AG894">SUM(--($AG$9=MID(AC894,_xlfn.SEQUENCE(1,LEN(AC894)),1)))</x:f>
        <x:v>0</x:v>
      </x:c>
      <x:c r="AL894" s="24" t="b">
        <x:f t="shared" si="211"/>
        <x:v>0</x:v>
      </x:c>
      <x:c r="AM894" s="24" t="b">
        <x:f>_xlfn.XLOOKUP(G894,'Birthday Case Assumptions'!$I$6:$I$371,'Birthday Case Assumptions'!$J$6:$J$371)="Yes"</x:f>
        <x:v>1</x:v>
      </x:c>
      <x:c r="AN894" s="24" t="b">
        <x:f t="shared" si="217"/>
        <x:v>0</x:v>
      </x:c>
      <x:c r="AO894" s="24">
        <x:f t="shared" si="218"/>
        <x:v>0</x:v>
      </x:c>
    </x:row>
    <x:row r="895" spans="2:41" x14ac:dyDescent="0.35">
      <x:c r="B895" s="21">
        <x:v>38162</x:v>
      </x:c>
      <x:c r="C895" s="31">
        <x:f t="shared" si="205"/>
        <x:v>24</x:v>
      </x:c>
      <x:c r="D895" s="31">
        <x:f t="shared" si="206"/>
        <x:v>6</x:v>
      </x:c>
      <x:c r="E895" s="31">
        <x:f t="shared" si="207"/>
        <x:v>2004</x:v>
      </x:c>
      <x:c r="F895" s="31">
        <x:f t="shared" si="208"/>
        <x:v>5</x:v>
      </x:c>
      <x:c r="G895" s="21">
        <x:f t="shared" si="212"/>
        <x:v>45467</x:v>
      </x:c>
      <x:c r="H895" s="32">
        <x:f t="shared" si="213"/>
        <x:v>7130</x:v>
      </x:c>
      <x:c r="L895" s="25"/>
      <x:c r="S895" s="24" t="str">
        <x:v>Zhao Yan #13452974 1R</x:v>
      </x:c>
      <x:c r="T895" s="24" t="str" cm="1">
        <x:f t="array" ref="T895:U895">_xlfn.TEXTSPLIT(S895," #")</x:f>
        <x:v>Zhao Yan</x:v>
      </x:c>
      <x:c r="U895" s="24" t="str">
        <x:v>13452974 1R</x:v>
      </x:c>
      <x:c r="V895" s="24" t="str">
        <x:f t="shared" si="214"/>
        <x:v>1R</x:v>
      </x:c>
      <x:c r="W895" s="24">
        <x:f t="shared" si="215"/>
        <x:v>13452974</x:v>
      </x:c>
      <x:c r="X895" s="24">
        <x:f t="shared" si="219"/>
        <x:v>3</x:v>
      </x:c>
      <x:c r="AC895" s="24" t="str">
        <x:f t="shared" si="209"/>
        <x:v>Zhao</x:v>
      </x:c>
      <x:c r="AD895" s="24" t="str">
        <x:f t="shared" si="216"/>
        <x:v>Z</x:v>
      </x:c>
      <x:c r="AE895" s="24" t="str">
        <x:f t="shared" si="210"/>
        <x:v>Yan</x:v>
      </x:c>
      <x:c r="AF895" s="24" cm="1">
        <x:f t="array" ref="AF895">SUM(--(" "=MID(AE895,_xlfn.SEQUENCE(1,LEN(AE895)),1)))+2</x:f>
        <x:v>2</x:v>
      </x:c>
      <x:c r="AG895" s="24" cm="1">
        <x:f t="array" ref="AG895">SUM(--($AG$9=MID(AC895,_xlfn.SEQUENCE(1,LEN(AC895)),1)))</x:f>
        <x:v>1</x:v>
      </x:c>
      <x:c r="AL895" s="24" t="b">
        <x:f t="shared" si="211"/>
        <x:v>1</x:v>
      </x:c>
      <x:c r="AM895" s="24" t="b">
        <x:f>_xlfn.XLOOKUP(G895,'Birthday Case Assumptions'!$I$6:$I$371,'Birthday Case Assumptions'!$J$6:$J$371)="Yes"</x:f>
        <x:v>0</x:v>
      </x:c>
      <x:c r="AN895" s="24" t="b">
        <x:f t="shared" si="217"/>
        <x:v>0</x:v>
      </x:c>
      <x:c r="AO895" s="24">
        <x:f t="shared" si="218"/>
        <x:v>0</x:v>
      </x:c>
    </x:row>
    <x:row r="896" spans="2:41" x14ac:dyDescent="0.35">
      <x:c r="B896" s="21">
        <x:v>38168</x:v>
      </x:c>
      <x:c r="C896" s="31">
        <x:f t="shared" si="205"/>
        <x:v>30</x:v>
      </x:c>
      <x:c r="D896" s="31">
        <x:f t="shared" si="206"/>
        <x:v>6</x:v>
      </x:c>
      <x:c r="E896" s="31">
        <x:f t="shared" si="207"/>
        <x:v>2004</x:v>
      </x:c>
      <x:c r="F896" s="31">
        <x:f t="shared" si="208"/>
        <x:v>4</x:v>
      </x:c>
      <x:c r="G896" s="21">
        <x:f t="shared" si="212"/>
        <x:v>45473</x:v>
      </x:c>
      <x:c r="H896" s="32">
        <x:f t="shared" si="213"/>
        <x:v>7124</x:v>
      </x:c>
      <x:c r="L896" s="25"/>
      <x:c r="S896" s="24" t="str">
        <x:v>Firas Nasser #13452977 3M</x:v>
      </x:c>
      <x:c r="T896" s="24" t="str" cm="1">
        <x:f t="array" ref="T896:U896">_xlfn.TEXTSPLIT(S896," #")</x:f>
        <x:v>Firas Nasser</x:v>
      </x:c>
      <x:c r="U896" s="24" t="str">
        <x:v>13452977 3M</x:v>
      </x:c>
      <x:c r="V896" s="24" t="str">
        <x:f t="shared" si="214"/>
        <x:v>3M</x:v>
      </x:c>
      <x:c r="W896" s="24">
        <x:f t="shared" si="215"/>
        <x:v>13452977</x:v>
      </x:c>
      <x:c r="X896" s="24">
        <x:f t="shared" si="219"/>
        <x:v>0</x:v>
      </x:c>
      <x:c r="AC896" s="24" t="str">
        <x:f t="shared" si="209"/>
        <x:v>Firas</x:v>
      </x:c>
      <x:c r="AD896" s="24" t="str">
        <x:f t="shared" si="216"/>
        <x:v>F</x:v>
      </x:c>
      <x:c r="AE896" s="24" t="str">
        <x:f t="shared" si="210"/>
        <x:v>Nasser</x:v>
      </x:c>
      <x:c r="AF896" s="24" cm="1">
        <x:f t="array" ref="AF896">SUM(--(" "=MID(AE896,_xlfn.SEQUENCE(1,LEN(AE896)),1)))+2</x:f>
        <x:v>2</x:v>
      </x:c>
      <x:c r="AG896" s="24" cm="1">
        <x:f t="array" ref="AG896">SUM(--($AG$9=MID(AC896,_xlfn.SEQUENCE(1,LEN(AC896)),1)))</x:f>
        <x:v>1</x:v>
      </x:c>
      <x:c r="AL896" s="24" t="b">
        <x:f t="shared" si="211"/>
        <x:v>0</x:v>
      </x:c>
      <x:c r="AM896" s="24" t="b">
        <x:f>_xlfn.XLOOKUP(G896,'Birthday Case Assumptions'!$I$6:$I$371,'Birthday Case Assumptions'!$J$6:$J$371)="Yes"</x:f>
        <x:v>0</x:v>
      </x:c>
      <x:c r="AN896" s="24" t="b">
        <x:f t="shared" si="217"/>
        <x:v>0</x:v>
      </x:c>
      <x:c r="AO896" s="24">
        <x:f t="shared" si="218"/>
        <x:v>0</x:v>
      </x:c>
    </x:row>
    <x:row r="897" spans="2:41" x14ac:dyDescent="0.35">
      <x:c r="B897" s="21">
        <x:v>36975</x:v>
      </x:c>
      <x:c r="C897" s="31">
        <x:f t="shared" si="205"/>
        <x:v>25</x:v>
      </x:c>
      <x:c r="D897" s="31">
        <x:f t="shared" si="206"/>
        <x:v>3</x:v>
      </x:c>
      <x:c r="E897" s="31">
        <x:f t="shared" si="207"/>
        <x:v>2001</x:v>
      </x:c>
      <x:c r="F897" s="31">
        <x:f t="shared" si="208"/>
        <x:v>1</x:v>
      </x:c>
      <x:c r="G897" s="21">
        <x:f t="shared" si="212"/>
        <x:v>45376</x:v>
      </x:c>
      <x:c r="H897" s="32">
        <x:f t="shared" si="213"/>
        <x:v>8317</x:v>
      </x:c>
      <x:c r="L897" s="25"/>
      <x:c r="S897" s="24" t="str">
        <x:v>Hamdi Kumar #13452978 2R</x:v>
      </x:c>
      <x:c r="T897" s="24" t="str" cm="1">
        <x:f t="array" ref="T897:U897">_xlfn.TEXTSPLIT(S897," #")</x:f>
        <x:v>Hamdi Kumar</x:v>
      </x:c>
      <x:c r="U897" s="24" t="str">
        <x:v>13452978 2R</x:v>
      </x:c>
      <x:c r="V897" s="24" t="str">
        <x:f t="shared" si="214"/>
        <x:v>2R</x:v>
      </x:c>
      <x:c r="W897" s="24">
        <x:f t="shared" si="215"/>
        <x:v>13452978</x:v>
      </x:c>
      <x:c r="X897" s="24">
        <x:f t="shared" si="219"/>
        <x:v>1</x:v>
      </x:c>
      <x:c r="AC897" s="24" t="str">
        <x:f t="shared" si="209"/>
        <x:v>Hamdi</x:v>
      </x:c>
      <x:c r="AD897" s="24" t="str">
        <x:f t="shared" si="216"/>
        <x:v>H</x:v>
      </x:c>
      <x:c r="AE897" s="24" t="str">
        <x:f t="shared" si="210"/>
        <x:v>Kumar</x:v>
      </x:c>
      <x:c r="AF897" s="24" cm="1">
        <x:f t="array" ref="AF897">SUM(--(" "=MID(AE897,_xlfn.SEQUENCE(1,LEN(AE897)),1)))+2</x:f>
        <x:v>2</x:v>
      </x:c>
      <x:c r="AG897" s="24" cm="1">
        <x:f t="array" ref="AG897">SUM(--($AG$9=MID(AC897,_xlfn.SEQUENCE(1,LEN(AC897)),1)))</x:f>
        <x:v>1</x:v>
      </x:c>
      <x:c r="AL897" s="24" t="b">
        <x:f t="shared" si="211"/>
        <x:v>1</x:v>
      </x:c>
      <x:c r="AM897" s="24" t="b">
        <x:f>_xlfn.XLOOKUP(G897,'Birthday Case Assumptions'!$I$6:$I$371,'Birthday Case Assumptions'!$J$6:$J$371)="Yes"</x:f>
        <x:v>1</x:v>
      </x:c>
      <x:c r="AN897" s="24" t="b">
        <x:f t="shared" si="217"/>
        <x:v>0</x:v>
      </x:c>
      <x:c r="AO897" s="24">
        <x:f t="shared" si="218"/>
        <x:v>0</x:v>
      </x:c>
    </x:row>
    <x:row r="898" spans="2:41" x14ac:dyDescent="0.35">
      <x:c r="B898" s="21">
        <x:v>36906</x:v>
      </x:c>
      <x:c r="C898" s="31">
        <x:f t="shared" si="205"/>
        <x:v>15</x:v>
      </x:c>
      <x:c r="D898" s="31">
        <x:f t="shared" si="206"/>
        <x:v>1</x:v>
      </x:c>
      <x:c r="E898" s="31">
        <x:f t="shared" si="207"/>
        <x:v>2001</x:v>
      </x:c>
      <x:c r="F898" s="31">
        <x:f t="shared" si="208"/>
        <x:v>2</x:v>
      </x:c>
      <x:c r="G898" s="21">
        <x:f t="shared" si="212"/>
        <x:v>45306</x:v>
      </x:c>
      <x:c r="H898" s="32">
        <x:f t="shared" si="213"/>
        <x:v>8386</x:v>
      </x:c>
      <x:c r="L898" s="25"/>
      <x:c r="S898" s="24" t="str">
        <x:v>Qian Zhiqiang #13452981 1M</x:v>
      </x:c>
      <x:c r="T898" s="24" t="str" cm="1">
        <x:f t="array" ref="T898:U898">_xlfn.TEXTSPLIT(S898," #")</x:f>
        <x:v>Qian Zhiqiang</x:v>
      </x:c>
      <x:c r="U898" s="24" t="str">
        <x:v>13452981 1M</x:v>
      </x:c>
      <x:c r="V898" s="24" t="str">
        <x:f t="shared" si="214"/>
        <x:v>1M</x:v>
      </x:c>
      <x:c r="W898" s="24">
        <x:f t="shared" si="215"/>
        <x:v>13452981</x:v>
      </x:c>
      <x:c r="X898" s="24">
        <x:f t="shared" si="219"/>
        <x:v>0</x:v>
      </x:c>
      <x:c r="AC898" s="24" t="str">
        <x:f t="shared" si="209"/>
        <x:v>Qian</x:v>
      </x:c>
      <x:c r="AD898" s="24" t="str">
        <x:f t="shared" si="216"/>
        <x:v>Q</x:v>
      </x:c>
      <x:c r="AE898" s="24" t="str">
        <x:f t="shared" si="210"/>
        <x:v>Zhiqiang</x:v>
      </x:c>
      <x:c r="AF898" s="24" cm="1">
        <x:f t="array" ref="AF898">SUM(--(" "=MID(AE898,_xlfn.SEQUENCE(1,LEN(AE898)),1)))+2</x:f>
        <x:v>2</x:v>
      </x:c>
      <x:c r="AG898" s="24" cm="1">
        <x:f t="array" ref="AG898">SUM(--($AG$9=MID(AC898,_xlfn.SEQUENCE(1,LEN(AC898)),1)))</x:f>
        <x:v>1</x:v>
      </x:c>
      <x:c r="AL898" s="24" t="b">
        <x:f t="shared" si="211"/>
        <x:v>1</x:v>
      </x:c>
      <x:c r="AM898" s="24" t="b">
        <x:f>_xlfn.XLOOKUP(G898,'Birthday Case Assumptions'!$I$6:$I$371,'Birthday Case Assumptions'!$J$6:$J$371)="Yes"</x:f>
        <x:v>0</x:v>
      </x:c>
      <x:c r="AN898" s="24" t="b">
        <x:f t="shared" si="217"/>
        <x:v>1</x:v>
      </x:c>
      <x:c r="AO898" s="24">
        <x:f t="shared" si="218"/>
        <x:v>0</x:v>
      </x:c>
    </x:row>
    <x:row r="899" spans="2:41" x14ac:dyDescent="0.35">
      <x:c r="B899" s="21">
        <x:v>38003</x:v>
      </x:c>
      <x:c r="C899" s="31">
        <x:f t="shared" si="205"/>
        <x:v>17</x:v>
      </x:c>
      <x:c r="D899" s="31">
        <x:f t="shared" si="206"/>
        <x:v>1</x:v>
      </x:c>
      <x:c r="E899" s="31">
        <x:f t="shared" si="207"/>
        <x:v>2004</x:v>
      </x:c>
      <x:c r="F899" s="31">
        <x:f t="shared" si="208"/>
        <x:v>7</x:v>
      </x:c>
      <x:c r="G899" s="21">
        <x:f t="shared" si="212"/>
        <x:v>45308</x:v>
      </x:c>
      <x:c r="H899" s="32">
        <x:f t="shared" si="213"/>
        <x:v>7289</x:v>
      </x:c>
      <x:c r="L899" s="25"/>
      <x:c r="S899" s="24" t="str">
        <x:v>Deborah Ortiz #13452984 1R</x:v>
      </x:c>
      <x:c r="T899" s="24" t="str" cm="1">
        <x:f t="array" ref="T899:U899">_xlfn.TEXTSPLIT(S899," #")</x:f>
        <x:v>Deborah Ortiz</x:v>
      </x:c>
      <x:c r="U899" s="24" t="str">
        <x:v>13452984 1R</x:v>
      </x:c>
      <x:c r="V899" s="24" t="str">
        <x:f t="shared" si="214"/>
        <x:v>1R</x:v>
      </x:c>
      <x:c r="W899" s="24">
        <x:f t="shared" si="215"/>
        <x:v>13452984</x:v>
      </x:c>
      <x:c r="X899" s="24">
        <x:f t="shared" si="219"/>
        <x:v>0</x:v>
      </x:c>
      <x:c r="AC899" s="24" t="str">
        <x:f t="shared" si="209"/>
        <x:v>Deborah</x:v>
      </x:c>
      <x:c r="AD899" s="24" t="str">
        <x:f t="shared" si="216"/>
        <x:v>D</x:v>
      </x:c>
      <x:c r="AE899" s="24" t="str">
        <x:f t="shared" si="210"/>
        <x:v>Ortiz</x:v>
      </x:c>
      <x:c r="AF899" s="24" cm="1">
        <x:f t="array" ref="AF899">SUM(--(" "=MID(AE899,_xlfn.SEQUENCE(1,LEN(AE899)),1)))+2</x:f>
        <x:v>2</x:v>
      </x:c>
      <x:c r="AG899" s="24" cm="1">
        <x:f t="array" ref="AG899">SUM(--($AG$9=MID(AC899,_xlfn.SEQUENCE(1,LEN(AC899)),1)))</x:f>
        <x:v>1</x:v>
      </x:c>
      <x:c r="AL899" s="24" t="b">
        <x:f t="shared" si="211"/>
        <x:v>0</x:v>
      </x:c>
      <x:c r="AM899" s="24" t="b">
        <x:f>_xlfn.XLOOKUP(G899,'Birthday Case Assumptions'!$I$6:$I$371,'Birthday Case Assumptions'!$J$6:$J$371)="Yes"</x:f>
        <x:v>1</x:v>
      </x:c>
      <x:c r="AN899" s="24" t="b">
        <x:f t="shared" si="217"/>
        <x:v>0</x:v>
      </x:c>
      <x:c r="AO899" s="24">
        <x:f t="shared" si="218"/>
        <x:v>0</x:v>
      </x:c>
    </x:row>
    <x:row r="900" spans="2:41" x14ac:dyDescent="0.35">
      <x:c r="B900" s="21">
        <x:v>37887</x:v>
      </x:c>
      <x:c r="C900" s="31">
        <x:f t="shared" si="205"/>
        <x:v>23</x:v>
      </x:c>
      <x:c r="D900" s="31">
        <x:f t="shared" si="206"/>
        <x:v>9</x:v>
      </x:c>
      <x:c r="E900" s="31">
        <x:f t="shared" si="207"/>
        <x:v>2003</x:v>
      </x:c>
      <x:c r="F900" s="31">
        <x:f t="shared" si="208"/>
        <x:v>3</x:v>
      </x:c>
      <x:c r="G900" s="21">
        <x:f t="shared" si="212"/>
        <x:v>45558</x:v>
      </x:c>
      <x:c r="H900" s="32">
        <x:f t="shared" si="213"/>
        <x:v>7405</x:v>
      </x:c>
      <x:c r="L900" s="25"/>
      <x:c r="S900" s="24" t="str">
        <x:v>Nancy Phillips #13452986 3W</x:v>
      </x:c>
      <x:c r="T900" s="24" t="str" cm="1">
        <x:f t="array" ref="T900:U900">_xlfn.TEXTSPLIT(S900," #")</x:f>
        <x:v>Nancy Phillips</x:v>
      </x:c>
      <x:c r="U900" s="24" t="str">
        <x:v>13452986 3W</x:v>
      </x:c>
      <x:c r="V900" s="24" t="str">
        <x:f t="shared" si="214"/>
        <x:v>3W</x:v>
      </x:c>
      <x:c r="W900" s="24">
        <x:f t="shared" si="215"/>
        <x:v>13452986</x:v>
      </x:c>
      <x:c r="X900" s="24">
        <x:f t="shared" si="219"/>
        <x:v>0</x:v>
      </x:c>
      <x:c r="AC900" s="24" t="str">
        <x:f t="shared" si="209"/>
        <x:v>Nancy</x:v>
      </x:c>
      <x:c r="AD900" s="24" t="str">
        <x:f t="shared" si="216"/>
        <x:v>N</x:v>
      </x:c>
      <x:c r="AE900" s="24" t="str">
        <x:f t="shared" si="210"/>
        <x:v>Phillips</x:v>
      </x:c>
      <x:c r="AF900" s="24" cm="1">
        <x:f t="array" ref="AF900">SUM(--(" "=MID(AE900,_xlfn.SEQUENCE(1,LEN(AE900)),1)))+2</x:f>
        <x:v>2</x:v>
      </x:c>
      <x:c r="AG900" s="24" cm="1">
        <x:f t="array" ref="AG900">SUM(--($AG$9=MID(AC900,_xlfn.SEQUENCE(1,LEN(AC900)),1)))</x:f>
        <x:v>1</x:v>
      </x:c>
      <x:c r="AL900" s="24" t="b">
        <x:f t="shared" si="211"/>
        <x:v>1</x:v>
      </x:c>
      <x:c r="AM900" s="24" t="b">
        <x:f>_xlfn.XLOOKUP(G900,'Birthday Case Assumptions'!$I$6:$I$371,'Birthday Case Assumptions'!$J$6:$J$371)="Yes"</x:f>
        <x:v>1</x:v>
      </x:c>
      <x:c r="AN900" s="24" t="b">
        <x:f t="shared" si="217"/>
        <x:v>0</x:v>
      </x:c>
      <x:c r="AO900" s="24">
        <x:f t="shared" si="218"/>
        <x:v>0</x:v>
      </x:c>
    </x:row>
    <x:row r="901" spans="2:41" x14ac:dyDescent="0.35">
      <x:c r="B901" s="21">
        <x:v>37559</x:v>
      </x:c>
      <x:c r="C901" s="31">
        <x:f t="shared" si="205"/>
        <x:v>30</x:v>
      </x:c>
      <x:c r="D901" s="31">
        <x:f t="shared" si="206"/>
        <x:v>10</x:v>
      </x:c>
      <x:c r="E901" s="31">
        <x:f t="shared" si="207"/>
        <x:v>2002</x:v>
      </x:c>
      <x:c r="F901" s="31">
        <x:f t="shared" si="208"/>
        <x:v>4</x:v>
      </x:c>
      <x:c r="G901" s="21">
        <x:f t="shared" si="212"/>
        <x:v>45595</x:v>
      </x:c>
      <x:c r="H901" s="32">
        <x:f t="shared" si="213"/>
        <x:v>7733</x:v>
      </x:c>
      <x:c r="L901" s="25"/>
      <x:c r="S901" s="24" t="str">
        <x:v>Juan Kelly Grace Gonzales #13452988 1W</x:v>
      </x:c>
      <x:c r="T901" s="24" t="str" cm="1">
        <x:f t="array" ref="T901:U901">_xlfn.TEXTSPLIT(S901," #")</x:f>
        <x:v>Juan Kelly Grace Gonzales</x:v>
      </x:c>
      <x:c r="U901" s="24" t="str">
        <x:v>13452988 1W</x:v>
      </x:c>
      <x:c r="V901" s="24" t="str">
        <x:f t="shared" si="214"/>
        <x:v>1W</x:v>
      </x:c>
      <x:c r="W901" s="24">
        <x:f t="shared" si="215"/>
        <x:v>13452988</x:v>
      </x:c>
      <x:c r="X901" s="24">
        <x:f t="shared" si="219"/>
        <x:v>0</x:v>
      </x:c>
      <x:c r="AC901" s="24" t="str">
        <x:f t="shared" si="209"/>
        <x:v>Juan</x:v>
      </x:c>
      <x:c r="AD901" s="24" t="str">
        <x:f t="shared" si="216"/>
        <x:v>J</x:v>
      </x:c>
      <x:c r="AE901" s="24" t="str">
        <x:f t="shared" si="210"/>
        <x:v>Kelly Grace Gonzales</x:v>
      </x:c>
      <x:c r="AF901" s="24" cm="1">
        <x:f t="array" ref="AF901">SUM(--(" "=MID(AE901,_xlfn.SEQUENCE(1,LEN(AE901)),1)))+2</x:f>
        <x:v>4</x:v>
      </x:c>
      <x:c r="AG901" s="24" cm="1">
        <x:f t="array" ref="AG901">SUM(--($AG$9=MID(AC901,_xlfn.SEQUENCE(1,LEN(AC901)),1)))</x:f>
        <x:v>1</x:v>
      </x:c>
      <x:c r="AL901" s="24" t="b">
        <x:f t="shared" si="211"/>
        <x:v>0</x:v>
      </x:c>
      <x:c r="AM901" s="24" t="b">
        <x:f>_xlfn.XLOOKUP(G901,'Birthday Case Assumptions'!$I$6:$I$371,'Birthday Case Assumptions'!$J$6:$J$371)="Yes"</x:f>
        <x:v>1</x:v>
      </x:c>
      <x:c r="AN901" s="24" t="b">
        <x:f t="shared" si="217"/>
        <x:v>0</x:v>
      </x:c>
      <x:c r="AO901" s="24">
        <x:f t="shared" si="218"/>
        <x:v>0</x:v>
      </x:c>
    </x:row>
    <x:row r="902" spans="2:41" x14ac:dyDescent="0.35">
      <x:c r="B902" s="21">
        <x:v>37286</x:v>
      </x:c>
      <x:c r="C902" s="31">
        <x:f t="shared" si="205"/>
        <x:v>30</x:v>
      </x:c>
      <x:c r="D902" s="31">
        <x:f t="shared" si="206"/>
        <x:v>1</x:v>
      </x:c>
      <x:c r="E902" s="31">
        <x:f t="shared" si="207"/>
        <x:v>2002</x:v>
      </x:c>
      <x:c r="F902" s="31">
        <x:f t="shared" si="208"/>
        <x:v>4</x:v>
      </x:c>
      <x:c r="G902" s="21">
        <x:f t="shared" si="212"/>
        <x:v>45321</x:v>
      </x:c>
      <x:c r="H902" s="32">
        <x:f t="shared" si="213"/>
        <x:v>8006</x:v>
      </x:c>
      <x:c r="L902" s="25"/>
      <x:c r="S902" s="24" t="str">
        <x:v>Wan Di #13452991 1M</x:v>
      </x:c>
      <x:c r="T902" s="24" t="str" cm="1">
        <x:f t="array" ref="T902:U902">_xlfn.TEXTSPLIT(S902," #")</x:f>
        <x:v>Wan Di</x:v>
      </x:c>
      <x:c r="U902" s="24" t="str">
        <x:v>13452991 1M</x:v>
      </x:c>
      <x:c r="V902" s="24" t="str">
        <x:f t="shared" si="214"/>
        <x:v>1M</x:v>
      </x:c>
      <x:c r="W902" s="24">
        <x:f t="shared" si="215"/>
        <x:v>13452991</x:v>
      </x:c>
      <x:c r="X902" s="24">
        <x:f t="shared" si="219"/>
        <x:v>0</x:v>
      </x:c>
      <x:c r="AC902" s="24" t="str">
        <x:f t="shared" si="209"/>
        <x:v>Wan</x:v>
      </x:c>
      <x:c r="AD902" s="24" t="str">
        <x:f t="shared" si="216"/>
        <x:v>W</x:v>
      </x:c>
      <x:c r="AE902" s="24" t="str">
        <x:f t="shared" si="210"/>
        <x:v>Di</x:v>
      </x:c>
      <x:c r="AF902" s="24" cm="1">
        <x:f t="array" ref="AF902">SUM(--(" "=MID(AE902,_xlfn.SEQUENCE(1,LEN(AE902)),1)))+2</x:f>
        <x:v>2</x:v>
      </x:c>
      <x:c r="AG902" s="24" cm="1">
        <x:f t="array" ref="AG902">SUM(--($AG$9=MID(AC902,_xlfn.SEQUENCE(1,LEN(AC902)),1)))</x:f>
        <x:v>1</x:v>
      </x:c>
      <x:c r="AL902" s="24" t="b">
        <x:f t="shared" si="211"/>
        <x:v>0</x:v>
      </x:c>
      <x:c r="AM902" s="24" t="b">
        <x:f>_xlfn.XLOOKUP(G902,'Birthday Case Assumptions'!$I$6:$I$371,'Birthday Case Assumptions'!$J$6:$J$371)="Yes"</x:f>
        <x:v>1</x:v>
      </x:c>
      <x:c r="AN902" s="24" t="b">
        <x:f t="shared" si="217"/>
        <x:v>1</x:v>
      </x:c>
      <x:c r="AO902" s="24">
        <x:f t="shared" si="218"/>
        <x:v>0</x:v>
      </x:c>
    </x:row>
    <x:row r="903" spans="2:41" x14ac:dyDescent="0.35">
      <x:c r="B903" s="21">
        <x:v>36938</x:v>
      </x:c>
      <x:c r="C903" s="31">
        <x:f t="shared" si="205"/>
        <x:v>16</x:v>
      </x:c>
      <x:c r="D903" s="31">
        <x:f t="shared" si="206"/>
        <x:v>2</x:v>
      </x:c>
      <x:c r="E903" s="31">
        <x:f t="shared" si="207"/>
        <x:v>2001</x:v>
      </x:c>
      <x:c r="F903" s="31">
        <x:f t="shared" si="208"/>
        <x:v>6</x:v>
      </x:c>
      <x:c r="G903" s="21">
        <x:f t="shared" si="212"/>
        <x:v>45338</x:v>
      </x:c>
      <x:c r="H903" s="32">
        <x:f t="shared" si="213"/>
        <x:v>8354</x:v>
      </x:c>
      <x:c r="L903" s="25"/>
      <x:c r="S903" s="24" t="str">
        <x:v>Ren Jianping #13452992 2W</x:v>
      </x:c>
      <x:c r="T903" s="24" t="str" cm="1">
        <x:f t="array" ref="T903:U903">_xlfn.TEXTSPLIT(S903," #")</x:f>
        <x:v>Ren Jianping</x:v>
      </x:c>
      <x:c r="U903" s="24" t="str">
        <x:v>13452992 2W</x:v>
      </x:c>
      <x:c r="V903" s="24" t="str">
        <x:f t="shared" si="214"/>
        <x:v>2W</x:v>
      </x:c>
      <x:c r="W903" s="24">
        <x:f t="shared" si="215"/>
        <x:v>13452992</x:v>
      </x:c>
      <x:c r="X903" s="24">
        <x:f t="shared" si="219"/>
        <x:v>1</x:v>
      </x:c>
      <x:c r="AC903" s="24" t="str">
        <x:f t="shared" si="209"/>
        <x:v>Ren</x:v>
      </x:c>
      <x:c r="AD903" s="24" t="str">
        <x:f t="shared" si="216"/>
        <x:v>R</x:v>
      </x:c>
      <x:c r="AE903" s="24" t="str">
        <x:f t="shared" si="210"/>
        <x:v>Jianping</x:v>
      </x:c>
      <x:c r="AF903" s="24" cm="1">
        <x:f t="array" ref="AF903">SUM(--(" "=MID(AE903,_xlfn.SEQUENCE(1,LEN(AE903)),1)))+2</x:f>
        <x:v>2</x:v>
      </x:c>
      <x:c r="AG903" s="24" cm="1">
        <x:f t="array" ref="AG903">SUM(--($AG$9=MID(AC903,_xlfn.SEQUENCE(1,LEN(AC903)),1)))</x:f>
        <x:v>0</x:v>
      </x:c>
      <x:c r="AL903" s="24" t="b">
        <x:f t="shared" si="211"/>
        <x:v>0</x:v>
      </x:c>
      <x:c r="AM903" s="24" t="b">
        <x:f>_xlfn.XLOOKUP(G903,'Birthday Case Assumptions'!$I$6:$I$371,'Birthday Case Assumptions'!$J$6:$J$371)="Yes"</x:f>
        <x:v>1</x:v>
      </x:c>
      <x:c r="AN903" s="24" t="b">
        <x:f t="shared" si="217"/>
        <x:v>0</x:v>
      </x:c>
      <x:c r="AO903" s="24">
        <x:f t="shared" si="218"/>
        <x:v>0</x:v>
      </x:c>
    </x:row>
    <x:row r="904" spans="2:41" x14ac:dyDescent="0.35">
      <x:c r="B904" s="21">
        <x:v>37175</x:v>
      </x:c>
      <x:c r="C904" s="31">
        <x:f t="shared" si="205"/>
        <x:v>11</x:v>
      </x:c>
      <x:c r="D904" s="31">
        <x:f t="shared" si="206"/>
        <x:v>10</x:v>
      </x:c>
      <x:c r="E904" s="31">
        <x:f t="shared" si="207"/>
        <x:v>2001</x:v>
      </x:c>
      <x:c r="F904" s="31">
        <x:f t="shared" si="208"/>
        <x:v>5</x:v>
      </x:c>
      <x:c r="G904" s="21">
        <x:f t="shared" si="212"/>
        <x:v>45576</x:v>
      </x:c>
      <x:c r="H904" s="32">
        <x:f t="shared" si="213"/>
        <x:v>8117</x:v>
      </x:c>
      <x:c r="L904" s="25"/>
      <x:c r="S904" s="24" t="str">
        <x:v>Mustafa Mansour #13452994 1W</x:v>
      </x:c>
      <x:c r="T904" s="24" t="str" cm="1">
        <x:f t="array" ref="T904:U904">_xlfn.TEXTSPLIT(S904," #")</x:f>
        <x:v>Mustafa Mansour</x:v>
      </x:c>
      <x:c r="U904" s="24" t="str">
        <x:v>13452994 1W</x:v>
      </x:c>
      <x:c r="V904" s="24" t="str">
        <x:f t="shared" si="214"/>
        <x:v>1W</x:v>
      </x:c>
      <x:c r="W904" s="24">
        <x:f t="shared" si="215"/>
        <x:v>13452994</x:v>
      </x:c>
      <x:c r="X904" s="24">
        <x:f t="shared" si="219"/>
        <x:v>0</x:v>
      </x:c>
      <x:c r="AC904" s="24" t="str">
        <x:f t="shared" si="209"/>
        <x:v>Mustafa</x:v>
      </x:c>
      <x:c r="AD904" s="24" t="str">
        <x:f t="shared" si="216"/>
        <x:v>M</x:v>
      </x:c>
      <x:c r="AE904" s="24" t="str">
        <x:f t="shared" si="210"/>
        <x:v>Mansour</x:v>
      </x:c>
      <x:c r="AF904" s="24" cm="1">
        <x:f t="array" ref="AF904">SUM(--(" "=MID(AE904,_xlfn.SEQUENCE(1,LEN(AE904)),1)))+2</x:f>
        <x:v>2</x:v>
      </x:c>
      <x:c r="AG904" s="24" cm="1">
        <x:f t="array" ref="AG904">SUM(--($AG$9=MID(AC904,_xlfn.SEQUENCE(1,LEN(AC904)),1)))</x:f>
        <x:v>2</x:v>
      </x:c>
      <x:c r="AL904" s="24" t="b">
        <x:f t="shared" si="211"/>
        <x:v>0</x:v>
      </x:c>
      <x:c r="AM904" s="24" t="b">
        <x:f>_xlfn.XLOOKUP(G904,'Birthday Case Assumptions'!$I$6:$I$371,'Birthday Case Assumptions'!$J$6:$J$371)="Yes"</x:f>
        <x:v>1</x:v>
      </x:c>
      <x:c r="AN904" s="24" t="b">
        <x:f t="shared" si="217"/>
        <x:v>0</x:v>
      </x:c>
      <x:c r="AO904" s="24">
        <x:f t="shared" si="218"/>
        <x:v>0</x:v>
      </x:c>
    </x:row>
    <x:row r="905" spans="2:41" x14ac:dyDescent="0.35">
      <x:c r="B905" s="21">
        <x:v>38267</x:v>
      </x:c>
      <x:c r="C905" s="31">
        <x:f t="shared" si="205"/>
        <x:v>7</x:v>
      </x:c>
      <x:c r="D905" s="31">
        <x:f t="shared" si="206"/>
        <x:v>10</x:v>
      </x:c>
      <x:c r="E905" s="31">
        <x:f t="shared" si="207"/>
        <x:v>2004</x:v>
      </x:c>
      <x:c r="F905" s="31">
        <x:f t="shared" si="208"/>
        <x:v>5</x:v>
      </x:c>
      <x:c r="G905" s="21">
        <x:f t="shared" si="212"/>
        <x:v>45572</x:v>
      </x:c>
      <x:c r="H905" s="32">
        <x:f t="shared" si="213"/>
        <x:v>7025</x:v>
      </x:c>
      <x:c r="L905" s="25"/>
      <x:c r="S905" s="24" t="str">
        <x:v>Qin Haiyan #13452997 1M</x:v>
      </x:c>
      <x:c r="T905" s="24" t="str" cm="1">
        <x:f t="array" ref="T905:U905">_xlfn.TEXTSPLIT(S905," #")</x:f>
        <x:v>Qin Haiyan</x:v>
      </x:c>
      <x:c r="U905" s="24" t="str">
        <x:v>13452997 1M</x:v>
      </x:c>
      <x:c r="V905" s="24" t="str">
        <x:f t="shared" si="214"/>
        <x:v>1M</x:v>
      </x:c>
      <x:c r="W905" s="24">
        <x:f t="shared" si="215"/>
        <x:v>13452997</x:v>
      </x:c>
      <x:c r="X905" s="24">
        <x:f t="shared" si="219"/>
        <x:v>0</x:v>
      </x:c>
      <x:c r="AC905" s="24" t="str">
        <x:f t="shared" si="209"/>
        <x:v>Qin</x:v>
      </x:c>
      <x:c r="AD905" s="24" t="str">
        <x:f t="shared" si="216"/>
        <x:v>Q</x:v>
      </x:c>
      <x:c r="AE905" s="24" t="str">
        <x:f t="shared" si="210"/>
        <x:v>Haiyan</x:v>
      </x:c>
      <x:c r="AF905" s="24" cm="1">
        <x:f t="array" ref="AF905">SUM(--(" "=MID(AE905,_xlfn.SEQUENCE(1,LEN(AE905)),1)))+2</x:f>
        <x:v>2</x:v>
      </x:c>
      <x:c r="AG905" s="24" cm="1">
        <x:f t="array" ref="AG905">SUM(--($AG$9=MID(AC905,_xlfn.SEQUENCE(1,LEN(AC905)),1)))</x:f>
        <x:v>0</x:v>
      </x:c>
      <x:c r="AL905" s="24" t="b">
        <x:f t="shared" si="211"/>
        <x:v>1</x:v>
      </x:c>
      <x:c r="AM905" s="24" t="b">
        <x:f>_xlfn.XLOOKUP(G905,'Birthday Case Assumptions'!$I$6:$I$371,'Birthday Case Assumptions'!$J$6:$J$371)="Yes"</x:f>
        <x:v>1</x:v>
      </x:c>
      <x:c r="AN905" s="24" t="b">
        <x:f t="shared" si="217"/>
        <x:v>1</x:v>
      </x:c>
      <x:c r="AO905" s="24">
        <x:f t="shared" si="218"/>
        <x:v>1</x:v>
      </x:c>
    </x:row>
    <x:row r="906" spans="2:41" x14ac:dyDescent="0.35">
      <x:c r="B906" s="21">
        <x:v>37193</x:v>
      </x:c>
      <x:c r="C906" s="31">
        <x:f t="shared" si="205"/>
        <x:v>29</x:v>
      </x:c>
      <x:c r="D906" s="31">
        <x:f t="shared" si="206"/>
        <x:v>10</x:v>
      </x:c>
      <x:c r="E906" s="31">
        <x:f t="shared" si="207"/>
        <x:v>2001</x:v>
      </x:c>
      <x:c r="F906" s="31">
        <x:f t="shared" si="208"/>
        <x:v>2</x:v>
      </x:c>
      <x:c r="G906" s="21">
        <x:f t="shared" si="212"/>
        <x:v>45594</x:v>
      </x:c>
      <x:c r="H906" s="32">
        <x:f t="shared" si="213"/>
        <x:v>8099</x:v>
      </x:c>
      <x:c r="L906" s="25"/>
      <x:c r="S906" s="24" t="str">
        <x:v>Lin Mei #13452999 1M</x:v>
      </x:c>
      <x:c r="T906" s="24" t="str" cm="1">
        <x:f t="array" ref="T906:U906">_xlfn.TEXTSPLIT(S906," #")</x:f>
        <x:v>Lin Mei</x:v>
      </x:c>
      <x:c r="U906" s="24" t="str">
        <x:v>13452999 1M</x:v>
      </x:c>
      <x:c r="V906" s="24" t="str">
        <x:f t="shared" si="214"/>
        <x:v>1M</x:v>
      </x:c>
      <x:c r="W906" s="24">
        <x:f t="shared" si="215"/>
        <x:v>13452999</x:v>
      </x:c>
      <x:c r="X906" s="24">
        <x:f t="shared" si="219"/>
        <x:v>0</x:v>
      </x:c>
      <x:c r="AC906" s="24" t="str">
        <x:f t="shared" si="209"/>
        <x:v>Lin</x:v>
      </x:c>
      <x:c r="AD906" s="24" t="str">
        <x:f t="shared" si="216"/>
        <x:v>L</x:v>
      </x:c>
      <x:c r="AE906" s="24" t="str">
        <x:f t="shared" si="210"/>
        <x:v>Mei</x:v>
      </x:c>
      <x:c r="AF906" s="24" cm="1">
        <x:f t="array" ref="AF906">SUM(--(" "=MID(AE906,_xlfn.SEQUENCE(1,LEN(AE906)),1)))+2</x:f>
        <x:v>2</x:v>
      </x:c>
      <x:c r="AG906" s="24" cm="1">
        <x:f t="array" ref="AG906">SUM(--($AG$9=MID(AC906,_xlfn.SEQUENCE(1,LEN(AC906)),1)))</x:f>
        <x:v>0</x:v>
      </x:c>
      <x:c r="AL906" s="24" t="b">
        <x:f t="shared" si="211"/>
        <x:v>0</x:v>
      </x:c>
      <x:c r="AM906" s="24" t="b">
        <x:f>_xlfn.XLOOKUP(G906,'Birthday Case Assumptions'!$I$6:$I$371,'Birthday Case Assumptions'!$J$6:$J$371)="Yes"</x:f>
        <x:v>1</x:v>
      </x:c>
      <x:c r="AN906" s="24" t="b">
        <x:f t="shared" si="217"/>
        <x:v>1</x:v>
      </x:c>
      <x:c r="AO906" s="24">
        <x:f t="shared" si="218"/>
        <x:v>0</x:v>
      </x:c>
    </x:row>
    <x:row r="907" spans="2:41" x14ac:dyDescent="0.35">
      <x:c r="B907" s="21">
        <x:v>37783</x:v>
      </x:c>
      <x:c r="C907" s="31">
        <x:f t="shared" ref="C907:C970" si="220">DAY(B907)</x:f>
        <x:v>11</x:v>
      </x:c>
      <x:c r="D907" s="31">
        <x:f t="shared" ref="D907:D970" si="221">MONTH(B907)</x:f>
        <x:v>6</x:v>
      </x:c>
      <x:c r="E907" s="31">
        <x:f t="shared" ref="E907:E970" si="222">YEAR(B907)</x:f>
        <x:v>2003</x:v>
      </x:c>
      <x:c r="F907" s="31">
        <x:f t="shared" ref="F907:F970" si="223">WEEKDAY(B907)</x:f>
        <x:v>4</x:v>
      </x:c>
      <x:c r="G907" s="21">
        <x:f t="shared" si="212"/>
        <x:v>45454</x:v>
      </x:c>
      <x:c r="H907" s="32">
        <x:f t="shared" si="213"/>
        <x:v>7509</x:v>
      </x:c>
      <x:c r="L907" s="25"/>
      <x:c r="S907" s="24" t="str">
        <x:v>Brittany Ashley Miller #13453002 2R</x:v>
      </x:c>
      <x:c r="T907" s="24" t="str" cm="1">
        <x:f t="array" ref="T907:U907">_xlfn.TEXTSPLIT(S907," #")</x:f>
        <x:v>Brittany Ashley Miller</x:v>
      </x:c>
      <x:c r="U907" s="24" t="str">
        <x:v>13453002 2R</x:v>
      </x:c>
      <x:c r="V907" s="24" t="str">
        <x:f t="shared" si="214"/>
        <x:v>2R</x:v>
      </x:c>
      <x:c r="W907" s="24">
        <x:f t="shared" si="215"/>
        <x:v>13453002</x:v>
      </x:c>
      <x:c r="X907" s="24">
        <x:f t="shared" si="219"/>
        <x:v>0</x:v>
      </x:c>
      <x:c r="AC907" s="24" t="str">
        <x:f t="shared" ref="AC907:AC970" si="224">_xlfn.TEXTBEFORE(T907, " ")</x:f>
        <x:v>Brittany</x:v>
      </x:c>
      <x:c r="AD907" s="24" t="str">
        <x:f t="shared" si="216"/>
        <x:v>B</x:v>
      </x:c>
      <x:c r="AE907" s="24" t="str">
        <x:f t="shared" ref="AE907:AE970" si="225">TRIM(SUBSTITUTE(T907,AC907,""))</x:f>
        <x:v>Ashley Miller</x:v>
      </x:c>
      <x:c r="AF907" s="24" cm="1">
        <x:f t="array" ref="AF907">SUM(--(" "=MID(AE907,_xlfn.SEQUENCE(1,LEN(AE907)),1)))+2</x:f>
        <x:v>3</x:v>
      </x:c>
      <x:c r="AG907" s="24" cm="1">
        <x:f t="array" ref="AG907">SUM(--($AG$9=MID(AC907,_xlfn.SEQUENCE(1,LEN(AC907)),1)))</x:f>
        <x:v>1</x:v>
      </x:c>
      <x:c r="AL907" s="24" t="b">
        <x:f t="shared" ref="AL907:AL970" si="226">WEEKDAY(G907)=_xlfn.XLOOKUP(RIGHT($AL$9,1),$AL$3:$AL$6,$AM$3:$AM$6)</x:f>
        <x:v>0</x:v>
      </x:c>
      <x:c r="AM907" s="24" t="b">
        <x:f>_xlfn.XLOOKUP(G907,'Birthday Case Assumptions'!$I$6:$I$371,'Birthday Case Assumptions'!$J$6:$J$371)="Yes"</x:f>
        <x:v>0</x:v>
      </x:c>
      <x:c r="AN907" s="24" t="b">
        <x:f t="shared" si="217"/>
        <x:v>0</x:v>
      </x:c>
      <x:c r="AO907" s="24">
        <x:f t="shared" si="218"/>
        <x:v>0</x:v>
      </x:c>
    </x:row>
    <x:row r="908" spans="2:41" x14ac:dyDescent="0.35">
      <x:c r="B908" s="21">
        <x:v>37623</x:v>
      </x:c>
      <x:c r="C908" s="31">
        <x:f t="shared" si="220"/>
        <x:v>2</x:v>
      </x:c>
      <x:c r="D908" s="31">
        <x:f t="shared" si="221"/>
        <x:v>1</x:v>
      </x:c>
      <x:c r="E908" s="31">
        <x:f t="shared" si="222"/>
        <x:v>2003</x:v>
      </x:c>
      <x:c r="F908" s="31">
        <x:f t="shared" si="223"/>
        <x:v>5</x:v>
      </x:c>
      <x:c r="G908" s="21">
        <x:f t="shared" ref="G908:G971" si="227">DATE(2024,D908,C908)</x:f>
        <x:v>45293</x:v>
      </x:c>
      <x:c r="H908" s="32">
        <x:f t="shared" ref="H908:H971" si="228">DATE(2024,1,1)-B908</x:f>
        <x:v>7669</x:v>
      </x:c>
      <x:c r="L908" s="25"/>
      <x:c r="S908" s="24" t="str">
        <x:v>Ghassan Rana Alshammari #13453004 1W</x:v>
      </x:c>
      <x:c r="T908" s="24" t="str" cm="1">
        <x:f t="array" ref="T908:U908">_xlfn.TEXTSPLIT(S908," #")</x:f>
        <x:v>Ghassan Rana Alshammari</x:v>
      </x:c>
      <x:c r="U908" s="24" t="str">
        <x:v>13453004 1W</x:v>
      </x:c>
      <x:c r="V908" s="24" t="str">
        <x:f t="shared" ref="V908:V971" si="229">RIGHT(U908,2)</x:f>
        <x:v>1W</x:v>
      </x:c>
      <x:c r="W908" s="24">
        <x:f t="shared" ref="W908:W971" si="230">VALUE(_xlfn.TEXTBEFORE(U908, " "))</x:f>
        <x:v>13453004</x:v>
      </x:c>
      <x:c r="X908" s="24">
        <x:f t="shared" si="219"/>
        <x:v>0</x:v>
      </x:c>
      <x:c r="AC908" s="24" t="str">
        <x:f t="shared" si="224"/>
        <x:v>Ghassan</x:v>
      </x:c>
      <x:c r="AD908" s="24" t="str">
        <x:f t="shared" ref="AD908:AD971" si="231">LEFT(AC908,1)</x:f>
        <x:v>G</x:v>
      </x:c>
      <x:c r="AE908" s="24" t="str">
        <x:f t="shared" si="225"/>
        <x:v>Rana Alshammari</x:v>
      </x:c>
      <x:c r="AF908" s="24" cm="1">
        <x:f t="array" ref="AF908">SUM(--(" "=MID(AE908,_xlfn.SEQUENCE(1,LEN(AE908)),1)))+2</x:f>
        <x:v>3</x:v>
      </x:c>
      <x:c r="AG908" s="24" cm="1">
        <x:f t="array" ref="AG908">SUM(--($AG$9=MID(AC908,_xlfn.SEQUENCE(1,LEN(AC908)),1)))</x:f>
        <x:v>2</x:v>
      </x:c>
      <x:c r="AL908" s="24" t="b">
        <x:f t="shared" si="226"/>
        <x:v>0</x:v>
      </x:c>
      <x:c r="AM908" s="24" t="b">
        <x:f>_xlfn.XLOOKUP(G908,'Birthday Case Assumptions'!$I$6:$I$371,'Birthday Case Assumptions'!$J$6:$J$371)="Yes"</x:f>
        <x:v>0</x:v>
      </x:c>
      <x:c r="AN908" s="24" t="b">
        <x:f t="shared" ref="AN908:AN971" si="232">V908=$AL$9</x:f>
        <x:v>0</x:v>
      </x:c>
      <x:c r="AO908" s="24">
        <x:f t="shared" ref="AO908:AO971" si="233">--(AN908*AM908*AL908)</x:f>
        <x:v>0</x:v>
      </x:c>
    </x:row>
    <x:row r="909" spans="2:41" x14ac:dyDescent="0.35">
      <x:c r="B909" s="21">
        <x:v>36969</x:v>
      </x:c>
      <x:c r="C909" s="31">
        <x:f t="shared" si="220"/>
        <x:v>19</x:v>
      </x:c>
      <x:c r="D909" s="31">
        <x:f t="shared" si="221"/>
        <x:v>3</x:v>
      </x:c>
      <x:c r="E909" s="31">
        <x:f t="shared" si="222"/>
        <x:v>2001</x:v>
      </x:c>
      <x:c r="F909" s="31">
        <x:f t="shared" si="223"/>
        <x:v>2</x:v>
      </x:c>
      <x:c r="G909" s="21">
        <x:f t="shared" si="227"/>
        <x:v>45370</x:v>
      </x:c>
      <x:c r="H909" s="32">
        <x:f t="shared" si="228"/>
        <x:v>8323</x:v>
      </x:c>
      <x:c r="L909" s="25"/>
      <x:c r="S909" s="24" t="str">
        <x:v>Bai Jianhua #13453006 3W</x:v>
      </x:c>
      <x:c r="T909" s="24" t="str" cm="1">
        <x:f t="array" ref="T909:U909">_xlfn.TEXTSPLIT(S909," #")</x:f>
        <x:v>Bai Jianhua</x:v>
      </x:c>
      <x:c r="U909" s="24" t="str">
        <x:v>13453006 3W</x:v>
      </x:c>
      <x:c r="V909" s="24" t="str">
        <x:f t="shared" si="229"/>
        <x:v>3W</x:v>
      </x:c>
      <x:c r="W909" s="24">
        <x:f t="shared" si="230"/>
        <x:v>13453006</x:v>
      </x:c>
      <x:c r="X909" s="24">
        <x:f t="shared" ref="X909:X972" si="234">IF(W909=W908+1,X908+1,0)</x:f>
        <x:v>0</x:v>
      </x:c>
      <x:c r="AC909" s="24" t="str">
        <x:f t="shared" si="224"/>
        <x:v>Bai</x:v>
      </x:c>
      <x:c r="AD909" s="24" t="str">
        <x:f t="shared" si="231"/>
        <x:v>B</x:v>
      </x:c>
      <x:c r="AE909" s="24" t="str">
        <x:f t="shared" si="225"/>
        <x:v>Jianhua</x:v>
      </x:c>
      <x:c r="AF909" s="24" cm="1">
        <x:f t="array" ref="AF909">SUM(--(" "=MID(AE909,_xlfn.SEQUENCE(1,LEN(AE909)),1)))+2</x:f>
        <x:v>2</x:v>
      </x:c>
      <x:c r="AG909" s="24" cm="1">
        <x:f t="array" ref="AG909">SUM(--($AG$9=MID(AC909,_xlfn.SEQUENCE(1,LEN(AC909)),1)))</x:f>
        <x:v>1</x:v>
      </x:c>
      <x:c r="AL909" s="24" t="b">
        <x:f t="shared" si="226"/>
        <x:v>0</x:v>
      </x:c>
      <x:c r="AM909" s="24" t="b">
        <x:f>_xlfn.XLOOKUP(G909,'Birthday Case Assumptions'!$I$6:$I$371,'Birthday Case Assumptions'!$J$6:$J$371)="Yes"</x:f>
        <x:v>1</x:v>
      </x:c>
      <x:c r="AN909" s="24" t="b">
        <x:f t="shared" si="232"/>
        <x:v>0</x:v>
      </x:c>
      <x:c r="AO909" s="24">
        <x:f t="shared" si="233"/>
        <x:v>0</x:v>
      </x:c>
    </x:row>
    <x:row r="910" spans="2:41" x14ac:dyDescent="0.35">
      <x:c r="B910" s="21">
        <x:v>37798</x:v>
      </x:c>
      <x:c r="C910" s="31">
        <x:f t="shared" si="220"/>
        <x:v>26</x:v>
      </x:c>
      <x:c r="D910" s="31">
        <x:f t="shared" si="221"/>
        <x:v>6</x:v>
      </x:c>
      <x:c r="E910" s="31">
        <x:f t="shared" si="222"/>
        <x:v>2003</x:v>
      </x:c>
      <x:c r="F910" s="31">
        <x:f t="shared" si="223"/>
        <x:v>5</x:v>
      </x:c>
      <x:c r="G910" s="21">
        <x:f t="shared" si="227"/>
        <x:v>45469</x:v>
      </x:c>
      <x:c r="H910" s="32">
        <x:f t="shared" si="228"/>
        <x:v>7494</x:v>
      </x:c>
      <x:c r="L910" s="25"/>
      <x:c r="S910" s="24" t="str">
        <x:v>Salwa Azmi #13453009 1W</x:v>
      </x:c>
      <x:c r="T910" s="24" t="str" cm="1">
        <x:f t="array" ref="T910:U910">_xlfn.TEXTSPLIT(S910," #")</x:f>
        <x:v>Salwa Azmi</x:v>
      </x:c>
      <x:c r="U910" s="24" t="str">
        <x:v>13453009 1W</x:v>
      </x:c>
      <x:c r="V910" s="24" t="str">
        <x:f t="shared" si="229"/>
        <x:v>1W</x:v>
      </x:c>
      <x:c r="W910" s="24">
        <x:f t="shared" si="230"/>
        <x:v>13453009</x:v>
      </x:c>
      <x:c r="X910" s="24">
        <x:f t="shared" si="234"/>
        <x:v>0</x:v>
      </x:c>
      <x:c r="AC910" s="24" t="str">
        <x:f t="shared" si="224"/>
        <x:v>Salwa</x:v>
      </x:c>
      <x:c r="AD910" s="24" t="str">
        <x:f t="shared" si="231"/>
        <x:v>S</x:v>
      </x:c>
      <x:c r="AE910" s="24" t="str">
        <x:f t="shared" si="225"/>
        <x:v>Azmi</x:v>
      </x:c>
      <x:c r="AF910" s="24" cm="1">
        <x:f t="array" ref="AF910">SUM(--(" "=MID(AE910,_xlfn.SEQUENCE(1,LEN(AE910)),1)))+2</x:f>
        <x:v>2</x:v>
      </x:c>
      <x:c r="AG910" s="24" cm="1">
        <x:f t="array" ref="AG910">SUM(--($AG$9=MID(AC910,_xlfn.SEQUENCE(1,LEN(AC910)),1)))</x:f>
        <x:v>2</x:v>
      </x:c>
      <x:c r="AL910" s="24" t="b">
        <x:f t="shared" si="226"/>
        <x:v>0</x:v>
      </x:c>
      <x:c r="AM910" s="24" t="b">
        <x:f>_xlfn.XLOOKUP(G910,'Birthday Case Assumptions'!$I$6:$I$371,'Birthday Case Assumptions'!$J$6:$J$371)="Yes"</x:f>
        <x:v>0</x:v>
      </x:c>
      <x:c r="AN910" s="24" t="b">
        <x:f t="shared" si="232"/>
        <x:v>0</x:v>
      </x:c>
      <x:c r="AO910" s="24">
        <x:f t="shared" si="233"/>
        <x:v>0</x:v>
      </x:c>
    </x:row>
    <x:row r="911" spans="2:41" x14ac:dyDescent="0.35">
      <x:c r="B911" s="21">
        <x:v>36859</x:v>
      </x:c>
      <x:c r="C911" s="31">
        <x:f t="shared" si="220"/>
        <x:v>29</x:v>
      </x:c>
      <x:c r="D911" s="31">
        <x:f t="shared" si="221"/>
        <x:v>11</x:v>
      </x:c>
      <x:c r="E911" s="31">
        <x:f t="shared" si="222"/>
        <x:v>2000</x:v>
      </x:c>
      <x:c r="F911" s="31">
        <x:f t="shared" si="223"/>
        <x:v>4</x:v>
      </x:c>
      <x:c r="G911" s="21">
        <x:f t="shared" si="227"/>
        <x:v>45625</x:v>
      </x:c>
      <x:c r="H911" s="32">
        <x:f t="shared" si="228"/>
        <x:v>8433</x:v>
      </x:c>
      <x:c r="L911" s="25"/>
      <x:c r="S911" s="24" t="str">
        <x:v>Naji Shaheen #13453010 3W</x:v>
      </x:c>
      <x:c r="T911" s="24" t="str" cm="1">
        <x:f t="array" ref="T911:U911">_xlfn.TEXTSPLIT(S911," #")</x:f>
        <x:v>Naji Shaheen</x:v>
      </x:c>
      <x:c r="U911" s="24" t="str">
        <x:v>13453010 3W</x:v>
      </x:c>
      <x:c r="V911" s="24" t="str">
        <x:f t="shared" si="229"/>
        <x:v>3W</x:v>
      </x:c>
      <x:c r="W911" s="24">
        <x:f t="shared" si="230"/>
        <x:v>13453010</x:v>
      </x:c>
      <x:c r="X911" s="24">
        <x:f t="shared" si="234"/>
        <x:v>1</x:v>
      </x:c>
      <x:c r="AC911" s="24" t="str">
        <x:f t="shared" si="224"/>
        <x:v>Naji</x:v>
      </x:c>
      <x:c r="AD911" s="24" t="str">
        <x:f t="shared" si="231"/>
        <x:v>N</x:v>
      </x:c>
      <x:c r="AE911" s="24" t="str">
        <x:f t="shared" si="225"/>
        <x:v>Shaheen</x:v>
      </x:c>
      <x:c r="AF911" s="24" cm="1">
        <x:f t="array" ref="AF911">SUM(--(" "=MID(AE911,_xlfn.SEQUENCE(1,LEN(AE911)),1)))+2</x:f>
        <x:v>2</x:v>
      </x:c>
      <x:c r="AG911" s="24" cm="1">
        <x:f t="array" ref="AG911">SUM(--($AG$9=MID(AC911,_xlfn.SEQUENCE(1,LEN(AC911)),1)))</x:f>
        <x:v>1</x:v>
      </x:c>
      <x:c r="AL911" s="24" t="b">
        <x:f t="shared" si="226"/>
        <x:v>0</x:v>
      </x:c>
      <x:c r="AM911" s="24" t="b">
        <x:f>_xlfn.XLOOKUP(G911,'Birthday Case Assumptions'!$I$6:$I$371,'Birthday Case Assumptions'!$J$6:$J$371)="Yes"</x:f>
        <x:v>0</x:v>
      </x:c>
      <x:c r="AN911" s="24" t="b">
        <x:f t="shared" si="232"/>
        <x:v>0</x:v>
      </x:c>
      <x:c r="AO911" s="24">
        <x:f t="shared" si="233"/>
        <x:v>0</x:v>
      </x:c>
    </x:row>
    <x:row r="912" spans="2:41" x14ac:dyDescent="0.35">
      <x:c r="B912" s="21">
        <x:v>36908</x:v>
      </x:c>
      <x:c r="C912" s="31">
        <x:f t="shared" si="220"/>
        <x:v>17</x:v>
      </x:c>
      <x:c r="D912" s="31">
        <x:f t="shared" si="221"/>
        <x:v>1</x:v>
      </x:c>
      <x:c r="E912" s="31">
        <x:f t="shared" si="222"/>
        <x:v>2001</x:v>
      </x:c>
      <x:c r="F912" s="31">
        <x:f t="shared" si="223"/>
        <x:v>4</x:v>
      </x:c>
      <x:c r="G912" s="21">
        <x:f t="shared" si="227"/>
        <x:v>45308</x:v>
      </x:c>
      <x:c r="H912" s="32">
        <x:f t="shared" si="228"/>
        <x:v>8384</x:v>
      </x:c>
      <x:c r="L912" s="25"/>
      <x:c r="S912" s="24" t="str">
        <x:v>Carl Green #13453011 2T</x:v>
      </x:c>
      <x:c r="T912" s="24" t="str" cm="1">
        <x:f t="array" ref="T912:U912">_xlfn.TEXTSPLIT(S912," #")</x:f>
        <x:v>Carl Green</x:v>
      </x:c>
      <x:c r="U912" s="24" t="str">
        <x:v>13453011 2T</x:v>
      </x:c>
      <x:c r="V912" s="24" t="str">
        <x:f t="shared" si="229"/>
        <x:v>2T</x:v>
      </x:c>
      <x:c r="W912" s="24">
        <x:f t="shared" si="230"/>
        <x:v>13453011</x:v>
      </x:c>
      <x:c r="X912" s="24">
        <x:f t="shared" si="234"/>
        <x:v>2</x:v>
      </x:c>
      <x:c r="AC912" s="24" t="str">
        <x:f t="shared" si="224"/>
        <x:v>Carl</x:v>
      </x:c>
      <x:c r="AD912" s="24" t="str">
        <x:f t="shared" si="231"/>
        <x:v>C</x:v>
      </x:c>
      <x:c r="AE912" s="24" t="str">
        <x:f t="shared" si="225"/>
        <x:v>Green</x:v>
      </x:c>
      <x:c r="AF912" s="24" cm="1">
        <x:f t="array" ref="AF912">SUM(--(" "=MID(AE912,_xlfn.SEQUENCE(1,LEN(AE912)),1)))+2</x:f>
        <x:v>2</x:v>
      </x:c>
      <x:c r="AG912" s="24" cm="1">
        <x:f t="array" ref="AG912">SUM(--($AG$9=MID(AC912,_xlfn.SEQUENCE(1,LEN(AC912)),1)))</x:f>
        <x:v>1</x:v>
      </x:c>
      <x:c r="AL912" s="24" t="b">
        <x:f t="shared" si="226"/>
        <x:v>0</x:v>
      </x:c>
      <x:c r="AM912" s="24" t="b">
        <x:f>_xlfn.XLOOKUP(G912,'Birthday Case Assumptions'!$I$6:$I$371,'Birthday Case Assumptions'!$J$6:$J$371)="Yes"</x:f>
        <x:v>1</x:v>
      </x:c>
      <x:c r="AN912" s="24" t="b">
        <x:f t="shared" si="232"/>
        <x:v>0</x:v>
      </x:c>
      <x:c r="AO912" s="24">
        <x:f t="shared" si="233"/>
        <x:v>0</x:v>
      </x:c>
    </x:row>
    <x:row r="913" spans="2:41" x14ac:dyDescent="0.35">
      <x:c r="B913" s="21">
        <x:v>37876</x:v>
      </x:c>
      <x:c r="C913" s="31">
        <x:f t="shared" si="220"/>
        <x:v>12</x:v>
      </x:c>
      <x:c r="D913" s="31">
        <x:f t="shared" si="221"/>
        <x:v>9</x:v>
      </x:c>
      <x:c r="E913" s="31">
        <x:f t="shared" si="222"/>
        <x:v>2003</x:v>
      </x:c>
      <x:c r="F913" s="31">
        <x:f t="shared" si="223"/>
        <x:v>6</x:v>
      </x:c>
      <x:c r="G913" s="21">
        <x:f t="shared" si="227"/>
        <x:v>45547</x:v>
      </x:c>
      <x:c r="H913" s="32">
        <x:f t="shared" si="228"/>
        <x:v>7416</x:v>
      </x:c>
      <x:c r="L913" s="25"/>
      <x:c r="S913" s="24" t="str">
        <x:v>Eman Hadi #13453014 1T</x:v>
      </x:c>
      <x:c r="T913" s="24" t="str" cm="1">
        <x:f t="array" ref="T913:U913">_xlfn.TEXTSPLIT(S913," #")</x:f>
        <x:v>Eman Hadi</x:v>
      </x:c>
      <x:c r="U913" s="24" t="str">
        <x:v>13453014 1T</x:v>
      </x:c>
      <x:c r="V913" s="24" t="str">
        <x:f t="shared" si="229"/>
        <x:v>1T</x:v>
      </x:c>
      <x:c r="W913" s="24">
        <x:f t="shared" si="230"/>
        <x:v>13453014</x:v>
      </x:c>
      <x:c r="X913" s="24">
        <x:f t="shared" si="234"/>
        <x:v>0</x:v>
      </x:c>
      <x:c r="AC913" s="24" t="str">
        <x:f t="shared" si="224"/>
        <x:v>Eman</x:v>
      </x:c>
      <x:c r="AD913" s="24" t="str">
        <x:f t="shared" si="231"/>
        <x:v>E</x:v>
      </x:c>
      <x:c r="AE913" s="24" t="str">
        <x:f t="shared" si="225"/>
        <x:v>Hadi</x:v>
      </x:c>
      <x:c r="AF913" s="24" cm="1">
        <x:f t="array" ref="AF913">SUM(--(" "=MID(AE913,_xlfn.SEQUENCE(1,LEN(AE913)),1)))+2</x:f>
        <x:v>2</x:v>
      </x:c>
      <x:c r="AG913" s="24" cm="1">
        <x:f t="array" ref="AG913">SUM(--($AG$9=MID(AC913,_xlfn.SEQUENCE(1,LEN(AC913)),1)))</x:f>
        <x:v>1</x:v>
      </x:c>
      <x:c r="AL913" s="24" t="b">
        <x:f t="shared" si="226"/>
        <x:v>0</x:v>
      </x:c>
      <x:c r="AM913" s="24" t="b">
        <x:f>_xlfn.XLOOKUP(G913,'Birthday Case Assumptions'!$I$6:$I$371,'Birthday Case Assumptions'!$J$6:$J$371)="Yes"</x:f>
        <x:v>1</x:v>
      </x:c>
      <x:c r="AN913" s="24" t="b">
        <x:f t="shared" si="232"/>
        <x:v>0</x:v>
      </x:c>
      <x:c r="AO913" s="24">
        <x:f t="shared" si="233"/>
        <x:v>0</x:v>
      </x:c>
    </x:row>
    <x:row r="914" spans="2:41" x14ac:dyDescent="0.35">
      <x:c r="B914" s="21">
        <x:v>38141</x:v>
      </x:c>
      <x:c r="C914" s="31">
        <x:f t="shared" si="220"/>
        <x:v>3</x:v>
      </x:c>
      <x:c r="D914" s="31">
        <x:f t="shared" si="221"/>
        <x:v>6</x:v>
      </x:c>
      <x:c r="E914" s="31">
        <x:f t="shared" si="222"/>
        <x:v>2004</x:v>
      </x:c>
      <x:c r="F914" s="31">
        <x:f t="shared" si="223"/>
        <x:v>5</x:v>
      </x:c>
      <x:c r="G914" s="21">
        <x:f t="shared" si="227"/>
        <x:v>45446</x:v>
      </x:c>
      <x:c r="H914" s="32">
        <x:f t="shared" si="228"/>
        <x:v>7151</x:v>
      </x:c>
      <x:c r="L914" s="25"/>
      <x:c r="S914" s="24" t="str">
        <x:v>Charlotte Ramirez #13453017 1T</x:v>
      </x:c>
      <x:c r="T914" s="24" t="str" cm="1">
        <x:f t="array" ref="T914:U914">_xlfn.TEXTSPLIT(S914," #")</x:f>
        <x:v>Charlotte Ramirez</x:v>
      </x:c>
      <x:c r="U914" s="24" t="str">
        <x:v>13453017 1T</x:v>
      </x:c>
      <x:c r="V914" s="24" t="str">
        <x:f t="shared" si="229"/>
        <x:v>1T</x:v>
      </x:c>
      <x:c r="W914" s="24">
        <x:f t="shared" si="230"/>
        <x:v>13453017</x:v>
      </x:c>
      <x:c r="X914" s="24">
        <x:f t="shared" si="234"/>
        <x:v>0</x:v>
      </x:c>
      <x:c r="AC914" s="24" t="str">
        <x:f t="shared" si="224"/>
        <x:v>Charlotte</x:v>
      </x:c>
      <x:c r="AD914" s="24" t="str">
        <x:f t="shared" si="231"/>
        <x:v>C</x:v>
      </x:c>
      <x:c r="AE914" s="24" t="str">
        <x:f t="shared" si="225"/>
        <x:v>Ramirez</x:v>
      </x:c>
      <x:c r="AF914" s="24" cm="1">
        <x:f t="array" ref="AF914">SUM(--(" "=MID(AE914,_xlfn.SEQUENCE(1,LEN(AE914)),1)))+2</x:f>
        <x:v>2</x:v>
      </x:c>
      <x:c r="AG914" s="24" cm="1">
        <x:f t="array" ref="AG914">SUM(--($AG$9=MID(AC914,_xlfn.SEQUENCE(1,LEN(AC914)),1)))</x:f>
        <x:v>1</x:v>
      </x:c>
      <x:c r="AL914" s="24" t="b">
        <x:f t="shared" si="226"/>
        <x:v>1</x:v>
      </x:c>
      <x:c r="AM914" s="24" t="b">
        <x:f>_xlfn.XLOOKUP(G914,'Birthday Case Assumptions'!$I$6:$I$371,'Birthday Case Assumptions'!$J$6:$J$371)="Yes"</x:f>
        <x:v>0</x:v>
      </x:c>
      <x:c r="AN914" s="24" t="b">
        <x:f t="shared" si="232"/>
        <x:v>0</x:v>
      </x:c>
      <x:c r="AO914" s="24">
        <x:f t="shared" si="233"/>
        <x:v>0</x:v>
      </x:c>
    </x:row>
    <x:row r="915" spans="2:41" x14ac:dyDescent="0.35">
      <x:c r="B915" s="21">
        <x:v>37094</x:v>
      </x:c>
      <x:c r="C915" s="31">
        <x:f t="shared" si="220"/>
        <x:v>22</x:v>
      </x:c>
      <x:c r="D915" s="31">
        <x:f t="shared" si="221"/>
        <x:v>7</x:v>
      </x:c>
      <x:c r="E915" s="31">
        <x:f t="shared" si="222"/>
        <x:v>2001</x:v>
      </x:c>
      <x:c r="F915" s="31">
        <x:f t="shared" si="223"/>
        <x:v>1</x:v>
      </x:c>
      <x:c r="G915" s="21">
        <x:f t="shared" si="227"/>
        <x:v>45495</x:v>
      </x:c>
      <x:c r="H915" s="32">
        <x:f t="shared" si="228"/>
        <x:v>8198</x:v>
      </x:c>
      <x:c r="L915" s="25"/>
      <x:c r="S915" s="24" t="str">
        <x:v>Michelle Martinez #13453018 2T</x:v>
      </x:c>
      <x:c r="T915" s="24" t="str" cm="1">
        <x:f t="array" ref="T915:U915">_xlfn.TEXTSPLIT(S915," #")</x:f>
        <x:v>Michelle Martinez</x:v>
      </x:c>
      <x:c r="U915" s="24" t="str">
        <x:v>13453018 2T</x:v>
      </x:c>
      <x:c r="V915" s="24" t="str">
        <x:f t="shared" si="229"/>
        <x:v>2T</x:v>
      </x:c>
      <x:c r="W915" s="24">
        <x:f t="shared" si="230"/>
        <x:v>13453018</x:v>
      </x:c>
      <x:c r="X915" s="24">
        <x:f t="shared" si="234"/>
        <x:v>1</x:v>
      </x:c>
      <x:c r="AC915" s="24" t="str">
        <x:f t="shared" si="224"/>
        <x:v>Michelle</x:v>
      </x:c>
      <x:c r="AD915" s="24" t="str">
        <x:f t="shared" si="231"/>
        <x:v>M</x:v>
      </x:c>
      <x:c r="AE915" s="24" t="str">
        <x:f t="shared" si="225"/>
        <x:v>Martinez</x:v>
      </x:c>
      <x:c r="AF915" s="24" cm="1">
        <x:f t="array" ref="AF915">SUM(--(" "=MID(AE915,_xlfn.SEQUENCE(1,LEN(AE915)),1)))+2</x:f>
        <x:v>2</x:v>
      </x:c>
      <x:c r="AG915" s="24" cm="1">
        <x:f t="array" ref="AG915">SUM(--($AG$9=MID(AC915,_xlfn.SEQUENCE(1,LEN(AC915)),1)))</x:f>
        <x:v>0</x:v>
      </x:c>
      <x:c r="AL915" s="24" t="b">
        <x:f t="shared" si="226"/>
        <x:v>1</x:v>
      </x:c>
      <x:c r="AM915" s="24" t="b">
        <x:f>_xlfn.XLOOKUP(G915,'Birthday Case Assumptions'!$I$6:$I$371,'Birthday Case Assumptions'!$J$6:$J$371)="Yes"</x:f>
        <x:v>0</x:v>
      </x:c>
      <x:c r="AN915" s="24" t="b">
        <x:f t="shared" si="232"/>
        <x:v>0</x:v>
      </x:c>
      <x:c r="AO915" s="24">
        <x:f t="shared" si="233"/>
        <x:v>0</x:v>
      </x:c>
    </x:row>
    <x:row r="916" spans="2:41" x14ac:dyDescent="0.35">
      <x:c r="B916" s="21">
        <x:v>36975</x:v>
      </x:c>
      <x:c r="C916" s="31">
        <x:f t="shared" si="220"/>
        <x:v>25</x:v>
      </x:c>
      <x:c r="D916" s="31">
        <x:f t="shared" si="221"/>
        <x:v>3</x:v>
      </x:c>
      <x:c r="E916" s="31">
        <x:f t="shared" si="222"/>
        <x:v>2001</x:v>
      </x:c>
      <x:c r="F916" s="31">
        <x:f t="shared" si="223"/>
        <x:v>1</x:v>
      </x:c>
      <x:c r="G916" s="21">
        <x:f t="shared" si="227"/>
        <x:v>45376</x:v>
      </x:c>
      <x:c r="H916" s="32">
        <x:f t="shared" si="228"/>
        <x:v>8317</x:v>
      </x:c>
      <x:c r="L916" s="25"/>
      <x:c r="S916" s="24" t="str">
        <x:v>Bruce Doris Rodriguez #13453019 1T</x:v>
      </x:c>
      <x:c r="T916" s="24" t="str" cm="1">
        <x:f t="array" ref="T916:U916">_xlfn.TEXTSPLIT(S916," #")</x:f>
        <x:v>Bruce Doris Rodriguez</x:v>
      </x:c>
      <x:c r="U916" s="24" t="str">
        <x:v>13453019 1T</x:v>
      </x:c>
      <x:c r="V916" s="24" t="str">
        <x:f t="shared" si="229"/>
        <x:v>1T</x:v>
      </x:c>
      <x:c r="W916" s="24">
        <x:f t="shared" si="230"/>
        <x:v>13453019</x:v>
      </x:c>
      <x:c r="X916" s="24">
        <x:f t="shared" si="234"/>
        <x:v>2</x:v>
      </x:c>
      <x:c r="AC916" s="24" t="str">
        <x:f t="shared" si="224"/>
        <x:v>Bruce</x:v>
      </x:c>
      <x:c r="AD916" s="24" t="str">
        <x:f t="shared" si="231"/>
        <x:v>B</x:v>
      </x:c>
      <x:c r="AE916" s="24" t="str">
        <x:f t="shared" si="225"/>
        <x:v>Doris Rodriguez</x:v>
      </x:c>
      <x:c r="AF916" s="24" cm="1">
        <x:f t="array" ref="AF916">SUM(--(" "=MID(AE916,_xlfn.SEQUENCE(1,LEN(AE916)),1)))+2</x:f>
        <x:v>3</x:v>
      </x:c>
      <x:c r="AG916" s="24" cm="1">
        <x:f t="array" ref="AG916">SUM(--($AG$9=MID(AC916,_xlfn.SEQUENCE(1,LEN(AC916)),1)))</x:f>
        <x:v>0</x:v>
      </x:c>
      <x:c r="AL916" s="24" t="b">
        <x:f t="shared" si="226"/>
        <x:v>1</x:v>
      </x:c>
      <x:c r="AM916" s="24" t="b">
        <x:f>_xlfn.XLOOKUP(G916,'Birthday Case Assumptions'!$I$6:$I$371,'Birthday Case Assumptions'!$J$6:$J$371)="Yes"</x:f>
        <x:v>1</x:v>
      </x:c>
      <x:c r="AN916" s="24" t="b">
        <x:f t="shared" si="232"/>
        <x:v>0</x:v>
      </x:c>
      <x:c r="AO916" s="24">
        <x:f t="shared" si="233"/>
        <x:v>0</x:v>
      </x:c>
    </x:row>
    <x:row r="917" spans="2:41" x14ac:dyDescent="0.35">
      <x:c r="B917" s="21">
        <x:v>38119</x:v>
      </x:c>
      <x:c r="C917" s="31">
        <x:f t="shared" si="220"/>
        <x:v>12</x:v>
      </x:c>
      <x:c r="D917" s="31">
        <x:f t="shared" si="221"/>
        <x:v>5</x:v>
      </x:c>
      <x:c r="E917" s="31">
        <x:f t="shared" si="222"/>
        <x:v>2004</x:v>
      </x:c>
      <x:c r="F917" s="31">
        <x:f t="shared" si="223"/>
        <x:v>4</x:v>
      </x:c>
      <x:c r="G917" s="21">
        <x:f t="shared" si="227"/>
        <x:v>45424</x:v>
      </x:c>
      <x:c r="H917" s="32">
        <x:f t="shared" si="228"/>
        <x:v>7173</x:v>
      </x:c>
      <x:c r="L917" s="25"/>
      <x:c r="S917" s="24" t="str">
        <x:v>Naeem Hasan #13453020 2W</x:v>
      </x:c>
      <x:c r="T917" s="24" t="str" cm="1">
        <x:f t="array" ref="T917:U917">_xlfn.TEXTSPLIT(S917," #")</x:f>
        <x:v>Naeem Hasan</x:v>
      </x:c>
      <x:c r="U917" s="24" t="str">
        <x:v>13453020 2W</x:v>
      </x:c>
      <x:c r="V917" s="24" t="str">
        <x:f t="shared" si="229"/>
        <x:v>2W</x:v>
      </x:c>
      <x:c r="W917" s="24">
        <x:f t="shared" si="230"/>
        <x:v>13453020</x:v>
      </x:c>
      <x:c r="X917" s="24">
        <x:f t="shared" si="234"/>
        <x:v>3</x:v>
      </x:c>
      <x:c r="AC917" s="24" t="str">
        <x:f t="shared" si="224"/>
        <x:v>Naeem</x:v>
      </x:c>
      <x:c r="AD917" s="24" t="str">
        <x:f t="shared" si="231"/>
        <x:v>N</x:v>
      </x:c>
      <x:c r="AE917" s="24" t="str">
        <x:f t="shared" si="225"/>
        <x:v>Hasan</x:v>
      </x:c>
      <x:c r="AF917" s="24" cm="1">
        <x:f t="array" ref="AF917">SUM(--(" "=MID(AE917,_xlfn.SEQUENCE(1,LEN(AE917)),1)))+2</x:f>
        <x:v>2</x:v>
      </x:c>
      <x:c r="AG917" s="24" cm="1">
        <x:f t="array" ref="AG917">SUM(--($AG$9=MID(AC917,_xlfn.SEQUENCE(1,LEN(AC917)),1)))</x:f>
        <x:v>1</x:v>
      </x:c>
      <x:c r="AL917" s="24" t="b">
        <x:f t="shared" si="226"/>
        <x:v>0</x:v>
      </x:c>
      <x:c r="AM917" s="24" t="b">
        <x:f>_xlfn.XLOOKUP(G917,'Birthday Case Assumptions'!$I$6:$I$371,'Birthday Case Assumptions'!$J$6:$J$371)="Yes"</x:f>
        <x:v>0</x:v>
      </x:c>
      <x:c r="AN917" s="24" t="b">
        <x:f t="shared" si="232"/>
        <x:v>0</x:v>
      </x:c>
      <x:c r="AO917" s="24">
        <x:f t="shared" si="233"/>
        <x:v>0</x:v>
      </x:c>
    </x:row>
    <x:row r="918" spans="2:41" x14ac:dyDescent="0.35">
      <x:c r="B918" s="21">
        <x:v>37275</x:v>
      </x:c>
      <x:c r="C918" s="31">
        <x:f t="shared" si="220"/>
        <x:v>19</x:v>
      </x:c>
      <x:c r="D918" s="31">
        <x:f t="shared" si="221"/>
        <x:v>1</x:v>
      </x:c>
      <x:c r="E918" s="31">
        <x:f t="shared" si="222"/>
        <x:v>2002</x:v>
      </x:c>
      <x:c r="F918" s="31">
        <x:f t="shared" si="223"/>
        <x:v>7</x:v>
      </x:c>
      <x:c r="G918" s="21">
        <x:f t="shared" si="227"/>
        <x:v>45310</x:v>
      </x:c>
      <x:c r="H918" s="32">
        <x:f t="shared" si="228"/>
        <x:v>8017</x:v>
      </x:c>
      <x:c r="L918" s="25"/>
      <x:c r="S918" s="24" t="str">
        <x:v>Wei Qiong #13453021 1M</x:v>
      </x:c>
      <x:c r="T918" s="24" t="str" cm="1">
        <x:f t="array" ref="T918:U918">_xlfn.TEXTSPLIT(S918," #")</x:f>
        <x:v>Wei Qiong</x:v>
      </x:c>
      <x:c r="U918" s="24" t="str">
        <x:v>13453021 1M</x:v>
      </x:c>
      <x:c r="V918" s="24" t="str">
        <x:f t="shared" si="229"/>
        <x:v>1M</x:v>
      </x:c>
      <x:c r="W918" s="24">
        <x:f t="shared" si="230"/>
        <x:v>13453021</x:v>
      </x:c>
      <x:c r="X918" s="24">
        <x:f t="shared" si="234"/>
        <x:v>4</x:v>
      </x:c>
      <x:c r="AC918" s="24" t="str">
        <x:f t="shared" si="224"/>
        <x:v>Wei</x:v>
      </x:c>
      <x:c r="AD918" s="24" t="str">
        <x:f t="shared" si="231"/>
        <x:v>W</x:v>
      </x:c>
      <x:c r="AE918" s="24" t="str">
        <x:f t="shared" si="225"/>
        <x:v>Qiong</x:v>
      </x:c>
      <x:c r="AF918" s="24" cm="1">
        <x:f t="array" ref="AF918">SUM(--(" "=MID(AE918,_xlfn.SEQUENCE(1,LEN(AE918)),1)))+2</x:f>
        <x:v>2</x:v>
      </x:c>
      <x:c r="AG918" s="24" cm="1">
        <x:f t="array" ref="AG918">SUM(--($AG$9=MID(AC918,_xlfn.SEQUENCE(1,LEN(AC918)),1)))</x:f>
        <x:v>0</x:v>
      </x:c>
      <x:c r="AL918" s="24" t="b">
        <x:f t="shared" si="226"/>
        <x:v>0</x:v>
      </x:c>
      <x:c r="AM918" s="24" t="b">
        <x:f>_xlfn.XLOOKUP(G918,'Birthday Case Assumptions'!$I$6:$I$371,'Birthday Case Assumptions'!$J$6:$J$371)="Yes"</x:f>
        <x:v>1</x:v>
      </x:c>
      <x:c r="AN918" s="24" t="b">
        <x:f t="shared" si="232"/>
        <x:v>1</x:v>
      </x:c>
      <x:c r="AO918" s="24">
        <x:f t="shared" si="233"/>
        <x:v>0</x:v>
      </x:c>
    </x:row>
    <x:row r="919" spans="2:41" x14ac:dyDescent="0.35">
      <x:c r="B919" s="21">
        <x:v>37539</x:v>
      </x:c>
      <x:c r="C919" s="31">
        <x:f t="shared" si="220"/>
        <x:v>10</x:v>
      </x:c>
      <x:c r="D919" s="31">
        <x:f t="shared" si="221"/>
        <x:v>10</x:v>
      </x:c>
      <x:c r="E919" s="31">
        <x:f t="shared" si="222"/>
        <x:v>2002</x:v>
      </x:c>
      <x:c r="F919" s="31">
        <x:f t="shared" si="223"/>
        <x:v>5</x:v>
      </x:c>
      <x:c r="G919" s="21">
        <x:f t="shared" si="227"/>
        <x:v>45575</x:v>
      </x:c>
      <x:c r="H919" s="32">
        <x:f t="shared" si="228"/>
        <x:v>7753</x:v>
      </x:c>
      <x:c r="L919" s="25"/>
      <x:c r="S919" s="24" t="str">
        <x:v>Lei Xing #13453022 3W</x:v>
      </x:c>
      <x:c r="T919" s="24" t="str" cm="1">
        <x:f t="array" ref="T919:U919">_xlfn.TEXTSPLIT(S919," #")</x:f>
        <x:v>Lei Xing</x:v>
      </x:c>
      <x:c r="U919" s="24" t="str">
        <x:v>13453022 3W</x:v>
      </x:c>
      <x:c r="V919" s="24" t="str">
        <x:f t="shared" si="229"/>
        <x:v>3W</x:v>
      </x:c>
      <x:c r="W919" s="24">
        <x:f t="shared" si="230"/>
        <x:v>13453022</x:v>
      </x:c>
      <x:c r="X919" s="24">
        <x:f t="shared" si="234"/>
        <x:v>5</x:v>
      </x:c>
      <x:c r="AC919" s="24" t="str">
        <x:f t="shared" si="224"/>
        <x:v>Lei</x:v>
      </x:c>
      <x:c r="AD919" s="24" t="str">
        <x:f t="shared" si="231"/>
        <x:v>L</x:v>
      </x:c>
      <x:c r="AE919" s="24" t="str">
        <x:f t="shared" si="225"/>
        <x:v>Xing</x:v>
      </x:c>
      <x:c r="AF919" s="24" cm="1">
        <x:f t="array" ref="AF919">SUM(--(" "=MID(AE919,_xlfn.SEQUENCE(1,LEN(AE919)),1)))+2</x:f>
        <x:v>2</x:v>
      </x:c>
      <x:c r="AG919" s="24" cm="1">
        <x:f t="array" ref="AG919">SUM(--($AG$9=MID(AC919,_xlfn.SEQUENCE(1,LEN(AC919)),1)))</x:f>
        <x:v>0</x:v>
      </x:c>
      <x:c r="AL919" s="24" t="b">
        <x:f t="shared" si="226"/>
        <x:v>0</x:v>
      </x:c>
      <x:c r="AM919" s="24" t="b">
        <x:f>_xlfn.XLOOKUP(G919,'Birthday Case Assumptions'!$I$6:$I$371,'Birthday Case Assumptions'!$J$6:$J$371)="Yes"</x:f>
        <x:v>1</x:v>
      </x:c>
      <x:c r="AN919" s="24" t="b">
        <x:f t="shared" si="232"/>
        <x:v>0</x:v>
      </x:c>
      <x:c r="AO919" s="24">
        <x:f t="shared" si="233"/>
        <x:v>0</x:v>
      </x:c>
    </x:row>
    <x:row r="920" spans="2:41" x14ac:dyDescent="0.35">
      <x:c r="B920" s="21">
        <x:v>37575</x:v>
      </x:c>
      <x:c r="C920" s="31">
        <x:f t="shared" si="220"/>
        <x:v>15</x:v>
      </x:c>
      <x:c r="D920" s="31">
        <x:f t="shared" si="221"/>
        <x:v>11</x:v>
      </x:c>
      <x:c r="E920" s="31">
        <x:f t="shared" si="222"/>
        <x:v>2002</x:v>
      </x:c>
      <x:c r="F920" s="31">
        <x:f t="shared" si="223"/>
        <x:v>6</x:v>
      </x:c>
      <x:c r="G920" s="21">
        <x:f t="shared" si="227"/>
        <x:v>45611</x:v>
      </x:c>
      <x:c r="H920" s="32">
        <x:f t="shared" si="228"/>
        <x:v>7717</x:v>
      </x:c>
      <x:c r="L920" s="25"/>
      <x:c r="S920" s="24" t="str">
        <x:v>Duan Zhiyong #13453024 1T</x:v>
      </x:c>
      <x:c r="T920" s="24" t="str" cm="1">
        <x:f t="array" ref="T920:U920">_xlfn.TEXTSPLIT(S920," #")</x:f>
        <x:v>Duan Zhiyong</x:v>
      </x:c>
      <x:c r="U920" s="24" t="str">
        <x:v>13453024 1T</x:v>
      </x:c>
      <x:c r="V920" s="24" t="str">
        <x:f t="shared" si="229"/>
        <x:v>1T</x:v>
      </x:c>
      <x:c r="W920" s="24">
        <x:f t="shared" si="230"/>
        <x:v>13453024</x:v>
      </x:c>
      <x:c r="X920" s="24">
        <x:f t="shared" si="234"/>
        <x:v>0</x:v>
      </x:c>
      <x:c r="AC920" s="24" t="str">
        <x:f t="shared" si="224"/>
        <x:v>Duan</x:v>
      </x:c>
      <x:c r="AD920" s="24" t="str">
        <x:f t="shared" si="231"/>
        <x:v>D</x:v>
      </x:c>
      <x:c r="AE920" s="24" t="str">
        <x:f t="shared" si="225"/>
        <x:v>Zhiyong</x:v>
      </x:c>
      <x:c r="AF920" s="24" cm="1">
        <x:f t="array" ref="AF920">SUM(--(" "=MID(AE920,_xlfn.SEQUENCE(1,LEN(AE920)),1)))+2</x:f>
        <x:v>2</x:v>
      </x:c>
      <x:c r="AG920" s="24" cm="1">
        <x:f t="array" ref="AG920">SUM(--($AG$9=MID(AC920,_xlfn.SEQUENCE(1,LEN(AC920)),1)))</x:f>
        <x:v>1</x:v>
      </x:c>
      <x:c r="AL920" s="24" t="b">
        <x:f t="shared" si="226"/>
        <x:v>0</x:v>
      </x:c>
      <x:c r="AM920" s="24" t="b">
        <x:f>_xlfn.XLOOKUP(G920,'Birthday Case Assumptions'!$I$6:$I$371,'Birthday Case Assumptions'!$J$6:$J$371)="Yes"</x:f>
        <x:v>1</x:v>
      </x:c>
      <x:c r="AN920" s="24" t="b">
        <x:f t="shared" si="232"/>
        <x:v>0</x:v>
      </x:c>
      <x:c r="AO920" s="24">
        <x:f t="shared" si="233"/>
        <x:v>0</x:v>
      </x:c>
    </x:row>
    <x:row r="921" spans="2:41" x14ac:dyDescent="0.35">
      <x:c r="B921" s="21">
        <x:v>38340</x:v>
      </x:c>
      <x:c r="C921" s="31">
        <x:f t="shared" si="220"/>
        <x:v>19</x:v>
      </x:c>
      <x:c r="D921" s="31">
        <x:f t="shared" si="221"/>
        <x:v>12</x:v>
      </x:c>
      <x:c r="E921" s="31">
        <x:f t="shared" si="222"/>
        <x:v>2004</x:v>
      </x:c>
      <x:c r="F921" s="31">
        <x:f t="shared" si="223"/>
        <x:v>1</x:v>
      </x:c>
      <x:c r="G921" s="21">
        <x:f t="shared" si="227"/>
        <x:v>45645</x:v>
      </x:c>
      <x:c r="H921" s="32">
        <x:f t="shared" si="228"/>
        <x:v>6952</x:v>
      </x:c>
      <x:c r="L921" s="25"/>
      <x:c r="S921" s="24" t="str">
        <x:v>Du Long #13453025 4W</x:v>
      </x:c>
      <x:c r="T921" s="24" t="str" cm="1">
        <x:f t="array" ref="T921:U921">_xlfn.TEXTSPLIT(S921," #")</x:f>
        <x:v>Du Long</x:v>
      </x:c>
      <x:c r="U921" s="24" t="str">
        <x:v>13453025 4W</x:v>
      </x:c>
      <x:c r="V921" s="24" t="str">
        <x:f t="shared" si="229"/>
        <x:v>4W</x:v>
      </x:c>
      <x:c r="W921" s="24">
        <x:f t="shared" si="230"/>
        <x:v>13453025</x:v>
      </x:c>
      <x:c r="X921" s="24">
        <x:f t="shared" si="234"/>
        <x:v>1</x:v>
      </x:c>
      <x:c r="AC921" s="24" t="str">
        <x:f t="shared" si="224"/>
        <x:v>Du</x:v>
      </x:c>
      <x:c r="AD921" s="24" t="str">
        <x:f t="shared" si="231"/>
        <x:v>D</x:v>
      </x:c>
      <x:c r="AE921" s="24" t="str">
        <x:f t="shared" si="225"/>
        <x:v>Long</x:v>
      </x:c>
      <x:c r="AF921" s="24" cm="1">
        <x:f t="array" ref="AF921">SUM(--(" "=MID(AE921,_xlfn.SEQUENCE(1,LEN(AE921)),1)))+2</x:f>
        <x:v>2</x:v>
      </x:c>
      <x:c r="AG921" s="24" cm="1">
        <x:f t="array" ref="AG921">SUM(--($AG$9=MID(AC921,_xlfn.SEQUENCE(1,LEN(AC921)),1)))</x:f>
        <x:v>0</x:v>
      </x:c>
      <x:c r="AL921" s="24" t="b">
        <x:f t="shared" si="226"/>
        <x:v>0</x:v>
      </x:c>
      <x:c r="AM921" s="24" t="b">
        <x:f>_xlfn.XLOOKUP(G921,'Birthday Case Assumptions'!$I$6:$I$371,'Birthday Case Assumptions'!$J$6:$J$371)="Yes"</x:f>
        <x:v>0</x:v>
      </x:c>
      <x:c r="AN921" s="24" t="b">
        <x:f t="shared" si="232"/>
        <x:v>0</x:v>
      </x:c>
      <x:c r="AO921" s="24">
        <x:f t="shared" si="233"/>
        <x:v>0</x:v>
      </x:c>
    </x:row>
    <x:row r="922" spans="2:41" x14ac:dyDescent="0.35">
      <x:c r="B922" s="21">
        <x:v>38239</x:v>
      </x:c>
      <x:c r="C922" s="31">
        <x:f t="shared" si="220"/>
        <x:v>9</x:v>
      </x:c>
      <x:c r="D922" s="31">
        <x:f t="shared" si="221"/>
        <x:v>9</x:v>
      </x:c>
      <x:c r="E922" s="31">
        <x:f t="shared" si="222"/>
        <x:v>2004</x:v>
      </x:c>
      <x:c r="F922" s="31">
        <x:f t="shared" si="223"/>
        <x:v>5</x:v>
      </x:c>
      <x:c r="G922" s="21">
        <x:f t="shared" si="227"/>
        <x:v>45544</x:v>
      </x:c>
      <x:c r="H922" s="32">
        <x:f t="shared" si="228"/>
        <x:v>7053</x:v>
      </x:c>
      <x:c r="L922" s="25"/>
      <x:c r="S922" s="24" t="str">
        <x:v>Akram Ahmad #13453028 2M</x:v>
      </x:c>
      <x:c r="T922" s="24" t="str" cm="1">
        <x:f t="array" ref="T922:U922">_xlfn.TEXTSPLIT(S922," #")</x:f>
        <x:v>Akram Ahmad</x:v>
      </x:c>
      <x:c r="U922" s="24" t="str">
        <x:v>13453028 2M</x:v>
      </x:c>
      <x:c r="V922" s="24" t="str">
        <x:f t="shared" si="229"/>
        <x:v>2M</x:v>
      </x:c>
      <x:c r="W922" s="24">
        <x:f t="shared" si="230"/>
        <x:v>13453028</x:v>
      </x:c>
      <x:c r="X922" s="24">
        <x:f t="shared" si="234"/>
        <x:v>0</x:v>
      </x:c>
      <x:c r="AC922" s="24" t="str">
        <x:f t="shared" si="224"/>
        <x:v>Akram</x:v>
      </x:c>
      <x:c r="AD922" s="24" t="str">
        <x:f t="shared" si="231"/>
        <x:v>A</x:v>
      </x:c>
      <x:c r="AE922" s="24" t="str">
        <x:f t="shared" si="225"/>
        <x:v>Ahmad</x:v>
      </x:c>
      <x:c r="AF922" s="24" cm="1">
        <x:f t="array" ref="AF922">SUM(--(" "=MID(AE922,_xlfn.SEQUENCE(1,LEN(AE922)),1)))+2</x:f>
        <x:v>2</x:v>
      </x:c>
      <x:c r="AG922" s="24" cm="1">
        <x:f t="array" ref="AG922">SUM(--($AG$9=MID(AC922,_xlfn.SEQUENCE(1,LEN(AC922)),1)))</x:f>
        <x:v>2</x:v>
      </x:c>
      <x:c r="AL922" s="24" t="b">
        <x:f t="shared" si="226"/>
        <x:v>1</x:v>
      </x:c>
      <x:c r="AM922" s="24" t="b">
        <x:f>_xlfn.XLOOKUP(G922,'Birthday Case Assumptions'!$I$6:$I$371,'Birthday Case Assumptions'!$J$6:$J$371)="Yes"</x:f>
        <x:v>1</x:v>
      </x:c>
      <x:c r="AN922" s="24" t="b">
        <x:f t="shared" si="232"/>
        <x:v>0</x:v>
      </x:c>
      <x:c r="AO922" s="24">
        <x:f t="shared" si="233"/>
        <x:v>0</x:v>
      </x:c>
    </x:row>
    <x:row r="923" spans="2:41" x14ac:dyDescent="0.35">
      <x:c r="B923" s="21">
        <x:v>37245</x:v>
      </x:c>
      <x:c r="C923" s="31">
        <x:f t="shared" si="220"/>
        <x:v>20</x:v>
      </x:c>
      <x:c r="D923" s="31">
        <x:f t="shared" si="221"/>
        <x:v>12</x:v>
      </x:c>
      <x:c r="E923" s="31">
        <x:f t="shared" si="222"/>
        <x:v>2001</x:v>
      </x:c>
      <x:c r="F923" s="31">
        <x:f t="shared" si="223"/>
        <x:v>5</x:v>
      </x:c>
      <x:c r="G923" s="21">
        <x:f t="shared" si="227"/>
        <x:v>45646</x:v>
      </x:c>
      <x:c r="H923" s="32">
        <x:f t="shared" si="228"/>
        <x:v>8047</x:v>
      </x:c>
      <x:c r="L923" s="25"/>
      <x:c r="S923" s="24" t="str">
        <x:v>Wen Ming #13453030 2T</x:v>
      </x:c>
      <x:c r="T923" s="24" t="str" cm="1">
        <x:f t="array" ref="T923:U923">_xlfn.TEXTSPLIT(S923," #")</x:f>
        <x:v>Wen Ming</x:v>
      </x:c>
      <x:c r="U923" s="24" t="str">
        <x:v>13453030 2T</x:v>
      </x:c>
      <x:c r="V923" s="24" t="str">
        <x:f t="shared" si="229"/>
        <x:v>2T</x:v>
      </x:c>
      <x:c r="W923" s="24">
        <x:f t="shared" si="230"/>
        <x:v>13453030</x:v>
      </x:c>
      <x:c r="X923" s="24">
        <x:f t="shared" si="234"/>
        <x:v>0</x:v>
      </x:c>
      <x:c r="AC923" s="24" t="str">
        <x:f t="shared" si="224"/>
        <x:v>Wen</x:v>
      </x:c>
      <x:c r="AD923" s="24" t="str">
        <x:f t="shared" si="231"/>
        <x:v>W</x:v>
      </x:c>
      <x:c r="AE923" s="24" t="str">
        <x:f t="shared" si="225"/>
        <x:v>Ming</x:v>
      </x:c>
      <x:c r="AF923" s="24" cm="1">
        <x:f t="array" ref="AF923">SUM(--(" "=MID(AE923,_xlfn.SEQUENCE(1,LEN(AE923)),1)))+2</x:f>
        <x:v>2</x:v>
      </x:c>
      <x:c r="AG923" s="24" cm="1">
        <x:f t="array" ref="AG923">SUM(--($AG$9=MID(AC923,_xlfn.SEQUENCE(1,LEN(AC923)),1)))</x:f>
        <x:v>0</x:v>
      </x:c>
      <x:c r="AL923" s="24" t="b">
        <x:f t="shared" si="226"/>
        <x:v>0</x:v>
      </x:c>
      <x:c r="AM923" s="24" t="b">
        <x:f>_xlfn.XLOOKUP(G923,'Birthday Case Assumptions'!$I$6:$I$371,'Birthday Case Assumptions'!$J$6:$J$371)="Yes"</x:f>
        <x:v>0</x:v>
      </x:c>
      <x:c r="AN923" s="24" t="b">
        <x:f t="shared" si="232"/>
        <x:v>0</x:v>
      </x:c>
      <x:c r="AO923" s="24">
        <x:f t="shared" si="233"/>
        <x:v>0</x:v>
      </x:c>
    </x:row>
    <x:row r="924" spans="2:41" x14ac:dyDescent="0.35">
      <x:c r="B924" s="21">
        <x:v>37879</x:v>
      </x:c>
      <x:c r="C924" s="31">
        <x:f t="shared" si="220"/>
        <x:v>15</x:v>
      </x:c>
      <x:c r="D924" s="31">
        <x:f t="shared" si="221"/>
        <x:v>9</x:v>
      </x:c>
      <x:c r="E924" s="31">
        <x:f t="shared" si="222"/>
        <x:v>2003</x:v>
      </x:c>
      <x:c r="F924" s="31">
        <x:f t="shared" si="223"/>
        <x:v>2</x:v>
      </x:c>
      <x:c r="G924" s="21">
        <x:f t="shared" si="227"/>
        <x:v>45550</x:v>
      </x:c>
      <x:c r="H924" s="32">
        <x:f t="shared" si="228"/>
        <x:v>7413</x:v>
      </x:c>
      <x:c r="L924" s="25"/>
      <x:c r="S924" s="24" t="str">
        <x:v>Cheryl Peterson #13453032 2R</x:v>
      </x:c>
      <x:c r="T924" s="24" t="str" cm="1">
        <x:f t="array" ref="T924:U924">_xlfn.TEXTSPLIT(S924," #")</x:f>
        <x:v>Cheryl Peterson</x:v>
      </x:c>
      <x:c r="U924" s="24" t="str">
        <x:v>13453032 2R</x:v>
      </x:c>
      <x:c r="V924" s="24" t="str">
        <x:f t="shared" si="229"/>
        <x:v>2R</x:v>
      </x:c>
      <x:c r="W924" s="24">
        <x:f t="shared" si="230"/>
        <x:v>13453032</x:v>
      </x:c>
      <x:c r="X924" s="24">
        <x:f t="shared" si="234"/>
        <x:v>0</x:v>
      </x:c>
      <x:c r="AC924" s="24" t="str">
        <x:f t="shared" si="224"/>
        <x:v>Cheryl</x:v>
      </x:c>
      <x:c r="AD924" s="24" t="str">
        <x:f t="shared" si="231"/>
        <x:v>C</x:v>
      </x:c>
      <x:c r="AE924" s="24" t="str">
        <x:f t="shared" si="225"/>
        <x:v>Peterson</x:v>
      </x:c>
      <x:c r="AF924" s="24" cm="1">
        <x:f t="array" ref="AF924">SUM(--(" "=MID(AE924,_xlfn.SEQUENCE(1,LEN(AE924)),1)))+2</x:f>
        <x:v>2</x:v>
      </x:c>
      <x:c r="AG924" s="24" cm="1">
        <x:f t="array" ref="AG924">SUM(--($AG$9=MID(AC924,_xlfn.SEQUENCE(1,LEN(AC924)),1)))</x:f>
        <x:v>0</x:v>
      </x:c>
      <x:c r="AL924" s="24" t="b">
        <x:f t="shared" si="226"/>
        <x:v>0</x:v>
      </x:c>
      <x:c r="AM924" s="24" t="b">
        <x:f>_xlfn.XLOOKUP(G924,'Birthday Case Assumptions'!$I$6:$I$371,'Birthday Case Assumptions'!$J$6:$J$371)="Yes"</x:f>
        <x:v>0</x:v>
      </x:c>
      <x:c r="AN924" s="24" t="b">
        <x:f t="shared" si="232"/>
        <x:v>0</x:v>
      </x:c>
      <x:c r="AO924" s="24">
        <x:f t="shared" si="233"/>
        <x:v>0</x:v>
      </x:c>
    </x:row>
    <x:row r="925" spans="2:41" x14ac:dyDescent="0.35">
      <x:c r="B925" s="21">
        <x:v>37905</x:v>
      </x:c>
      <x:c r="C925" s="31">
        <x:f t="shared" si="220"/>
        <x:v>11</x:v>
      </x:c>
      <x:c r="D925" s="31">
        <x:f t="shared" si="221"/>
        <x:v>10</x:v>
      </x:c>
      <x:c r="E925" s="31">
        <x:f t="shared" si="222"/>
        <x:v>2003</x:v>
      </x:c>
      <x:c r="F925" s="31">
        <x:f t="shared" si="223"/>
        <x:v>7</x:v>
      </x:c>
      <x:c r="G925" s="21">
        <x:f t="shared" si="227"/>
        <x:v>45576</x:v>
      </x:c>
      <x:c r="H925" s="32">
        <x:f t="shared" si="228"/>
        <x:v>7387</x:v>
      </x:c>
      <x:c r="L925" s="25"/>
      <x:c r="S925" s="24" t="str">
        <x:v>Arshad Hashim #13453035 1R</x:v>
      </x:c>
      <x:c r="T925" s="24" t="str" cm="1">
        <x:f t="array" ref="T925:U925">_xlfn.TEXTSPLIT(S925," #")</x:f>
        <x:v>Arshad Hashim</x:v>
      </x:c>
      <x:c r="U925" s="24" t="str">
        <x:v>13453035 1R</x:v>
      </x:c>
      <x:c r="V925" s="24" t="str">
        <x:f t="shared" si="229"/>
        <x:v>1R</x:v>
      </x:c>
      <x:c r="W925" s="24">
        <x:f t="shared" si="230"/>
        <x:v>13453035</x:v>
      </x:c>
      <x:c r="X925" s="24">
        <x:f t="shared" si="234"/>
        <x:v>0</x:v>
      </x:c>
      <x:c r="AC925" s="24" t="str">
        <x:f t="shared" si="224"/>
        <x:v>Arshad</x:v>
      </x:c>
      <x:c r="AD925" s="24" t="str">
        <x:f t="shared" si="231"/>
        <x:v>A</x:v>
      </x:c>
      <x:c r="AE925" s="24" t="str">
        <x:f t="shared" si="225"/>
        <x:v>Hashim</x:v>
      </x:c>
      <x:c r="AF925" s="24" cm="1">
        <x:f t="array" ref="AF925">SUM(--(" "=MID(AE925,_xlfn.SEQUENCE(1,LEN(AE925)),1)))+2</x:f>
        <x:v>2</x:v>
      </x:c>
      <x:c r="AG925" s="24" cm="1">
        <x:f t="array" ref="AG925">SUM(--($AG$9=MID(AC925,_xlfn.SEQUENCE(1,LEN(AC925)),1)))</x:f>
        <x:v>2</x:v>
      </x:c>
      <x:c r="AL925" s="24" t="b">
        <x:f t="shared" si="226"/>
        <x:v>0</x:v>
      </x:c>
      <x:c r="AM925" s="24" t="b">
        <x:f>_xlfn.XLOOKUP(G925,'Birthday Case Assumptions'!$I$6:$I$371,'Birthday Case Assumptions'!$J$6:$J$371)="Yes"</x:f>
        <x:v>1</x:v>
      </x:c>
      <x:c r="AN925" s="24" t="b">
        <x:f t="shared" si="232"/>
        <x:v>0</x:v>
      </x:c>
      <x:c r="AO925" s="24">
        <x:f t="shared" si="233"/>
        <x:v>0</x:v>
      </x:c>
    </x:row>
    <x:row r="926" spans="2:41" x14ac:dyDescent="0.35">
      <x:c r="B926" s="21">
        <x:v>37954</x:v>
      </x:c>
      <x:c r="C926" s="31">
        <x:f t="shared" si="220"/>
        <x:v>29</x:v>
      </x:c>
      <x:c r="D926" s="31">
        <x:f t="shared" si="221"/>
        <x:v>11</x:v>
      </x:c>
      <x:c r="E926" s="31">
        <x:f t="shared" si="222"/>
        <x:v>2003</x:v>
      </x:c>
      <x:c r="F926" s="31">
        <x:f t="shared" si="223"/>
        <x:v>7</x:v>
      </x:c>
      <x:c r="G926" s="21">
        <x:f t="shared" si="227"/>
        <x:v>45625</x:v>
      </x:c>
      <x:c r="H926" s="32">
        <x:f t="shared" si="228"/>
        <x:v>7338</x:v>
      </x:c>
      <x:c r="L926" s="25"/>
      <x:c r="S926" s="24" t="str">
        <x:v>Janet Myers #13453036 3W</x:v>
      </x:c>
      <x:c r="T926" s="24" t="str" cm="1">
        <x:f t="array" ref="T926:U926">_xlfn.TEXTSPLIT(S926," #")</x:f>
        <x:v>Janet Myers</x:v>
      </x:c>
      <x:c r="U926" s="24" t="str">
        <x:v>13453036 3W</x:v>
      </x:c>
      <x:c r="V926" s="24" t="str">
        <x:f t="shared" si="229"/>
        <x:v>3W</x:v>
      </x:c>
      <x:c r="W926" s="24">
        <x:f t="shared" si="230"/>
        <x:v>13453036</x:v>
      </x:c>
      <x:c r="X926" s="24">
        <x:f t="shared" si="234"/>
        <x:v>1</x:v>
      </x:c>
      <x:c r="AC926" s="24" t="str">
        <x:f t="shared" si="224"/>
        <x:v>Janet</x:v>
      </x:c>
      <x:c r="AD926" s="24" t="str">
        <x:f t="shared" si="231"/>
        <x:v>J</x:v>
      </x:c>
      <x:c r="AE926" s="24" t="str">
        <x:f t="shared" si="225"/>
        <x:v>Myers</x:v>
      </x:c>
      <x:c r="AF926" s="24" cm="1">
        <x:f t="array" ref="AF926">SUM(--(" "=MID(AE926,_xlfn.SEQUENCE(1,LEN(AE926)),1)))+2</x:f>
        <x:v>2</x:v>
      </x:c>
      <x:c r="AG926" s="24" cm="1">
        <x:f t="array" ref="AG926">SUM(--($AG$9=MID(AC926,_xlfn.SEQUENCE(1,LEN(AC926)),1)))</x:f>
        <x:v>1</x:v>
      </x:c>
      <x:c r="AL926" s="24" t="b">
        <x:f t="shared" si="226"/>
        <x:v>0</x:v>
      </x:c>
      <x:c r="AM926" s="24" t="b">
        <x:f>_xlfn.XLOOKUP(G926,'Birthday Case Assumptions'!$I$6:$I$371,'Birthday Case Assumptions'!$J$6:$J$371)="Yes"</x:f>
        <x:v>0</x:v>
      </x:c>
      <x:c r="AN926" s="24" t="b">
        <x:f t="shared" si="232"/>
        <x:v>0</x:v>
      </x:c>
      <x:c r="AO926" s="24">
        <x:f t="shared" si="233"/>
        <x:v>0</x:v>
      </x:c>
    </x:row>
    <x:row r="927" spans="2:41" x14ac:dyDescent="0.35">
      <x:c r="B927" s="21">
        <x:v>36956</x:v>
      </x:c>
      <x:c r="C927" s="31">
        <x:f t="shared" si="220"/>
        <x:v>6</x:v>
      </x:c>
      <x:c r="D927" s="31">
        <x:f t="shared" si="221"/>
        <x:v>3</x:v>
      </x:c>
      <x:c r="E927" s="31">
        <x:f t="shared" si="222"/>
        <x:v>2001</x:v>
      </x:c>
      <x:c r="F927" s="31">
        <x:f t="shared" si="223"/>
        <x:v>3</x:v>
      </x:c>
      <x:c r="G927" s="21">
        <x:f t="shared" si="227"/>
        <x:v>45357</x:v>
      </x:c>
      <x:c r="H927" s="32">
        <x:f t="shared" si="228"/>
        <x:v>8336</x:v>
      </x:c>
      <x:c r="L927" s="25"/>
      <x:c r="S927" s="24" t="str">
        <x:v>Amro Mostafa #13453039 3M</x:v>
      </x:c>
      <x:c r="T927" s="24" t="str" cm="1">
        <x:f t="array" ref="T927:U927">_xlfn.TEXTSPLIT(S927," #")</x:f>
        <x:v>Amro Mostafa</x:v>
      </x:c>
      <x:c r="U927" s="24" t="str">
        <x:v>13453039 3M</x:v>
      </x:c>
      <x:c r="V927" s="24" t="str">
        <x:f t="shared" si="229"/>
        <x:v>3M</x:v>
      </x:c>
      <x:c r="W927" s="24">
        <x:f t="shared" si="230"/>
        <x:v>13453039</x:v>
      </x:c>
      <x:c r="X927" s="24">
        <x:f t="shared" si="234"/>
        <x:v>0</x:v>
      </x:c>
      <x:c r="AC927" s="24" t="str">
        <x:f t="shared" si="224"/>
        <x:v>Amro</x:v>
      </x:c>
      <x:c r="AD927" s="24" t="str">
        <x:f t="shared" si="231"/>
        <x:v>A</x:v>
      </x:c>
      <x:c r="AE927" s="24" t="str">
        <x:f t="shared" si="225"/>
        <x:v>Mostafa</x:v>
      </x:c>
      <x:c r="AF927" s="24" cm="1">
        <x:f t="array" ref="AF927">SUM(--(" "=MID(AE927,_xlfn.SEQUENCE(1,LEN(AE927)),1)))+2</x:f>
        <x:v>2</x:v>
      </x:c>
      <x:c r="AG927" s="24" cm="1">
        <x:f t="array" ref="AG927">SUM(--($AG$9=MID(AC927,_xlfn.SEQUENCE(1,LEN(AC927)),1)))</x:f>
        <x:v>1</x:v>
      </x:c>
      <x:c r="AL927" s="24" t="b">
        <x:f t="shared" si="226"/>
        <x:v>0</x:v>
      </x:c>
      <x:c r="AM927" s="24" t="b">
        <x:f>_xlfn.XLOOKUP(G927,'Birthday Case Assumptions'!$I$6:$I$371,'Birthday Case Assumptions'!$J$6:$J$371)="Yes"</x:f>
        <x:v>1</x:v>
      </x:c>
      <x:c r="AN927" s="24" t="b">
        <x:f t="shared" si="232"/>
        <x:v>0</x:v>
      </x:c>
      <x:c r="AO927" s="24">
        <x:f t="shared" si="233"/>
        <x:v>0</x:v>
      </x:c>
    </x:row>
    <x:row r="928" spans="2:41" x14ac:dyDescent="0.35">
      <x:c r="B928" s="21">
        <x:v>37009</x:v>
      </x:c>
      <x:c r="C928" s="31">
        <x:f t="shared" si="220"/>
        <x:v>28</x:v>
      </x:c>
      <x:c r="D928" s="31">
        <x:f t="shared" si="221"/>
        <x:v>4</x:v>
      </x:c>
      <x:c r="E928" s="31">
        <x:f t="shared" si="222"/>
        <x:v>2001</x:v>
      </x:c>
      <x:c r="F928" s="31">
        <x:f t="shared" si="223"/>
        <x:v>7</x:v>
      </x:c>
      <x:c r="G928" s="21">
        <x:f t="shared" si="227"/>
        <x:v>45410</x:v>
      </x:c>
      <x:c r="H928" s="32">
        <x:f t="shared" si="228"/>
        <x:v>8283</x:v>
      </x:c>
      <x:c r="L928" s="25"/>
      <x:c r="S928" s="24" t="str">
        <x:v>Nathan Garcia #13453040 3M</x:v>
      </x:c>
      <x:c r="T928" s="24" t="str" cm="1">
        <x:f t="array" ref="T928:U928">_xlfn.TEXTSPLIT(S928," #")</x:f>
        <x:v>Nathan Garcia</x:v>
      </x:c>
      <x:c r="U928" s="24" t="str">
        <x:v>13453040 3M</x:v>
      </x:c>
      <x:c r="V928" s="24" t="str">
        <x:f t="shared" si="229"/>
        <x:v>3M</x:v>
      </x:c>
      <x:c r="W928" s="24">
        <x:f t="shared" si="230"/>
        <x:v>13453040</x:v>
      </x:c>
      <x:c r="X928" s="24">
        <x:f t="shared" si="234"/>
        <x:v>1</x:v>
      </x:c>
      <x:c r="AC928" s="24" t="str">
        <x:f t="shared" si="224"/>
        <x:v>Nathan</x:v>
      </x:c>
      <x:c r="AD928" s="24" t="str">
        <x:f t="shared" si="231"/>
        <x:v>N</x:v>
      </x:c>
      <x:c r="AE928" s="24" t="str">
        <x:f t="shared" si="225"/>
        <x:v>Garcia</x:v>
      </x:c>
      <x:c r="AF928" s="24" cm="1">
        <x:f t="array" ref="AF928">SUM(--(" "=MID(AE928,_xlfn.SEQUENCE(1,LEN(AE928)),1)))+2</x:f>
        <x:v>2</x:v>
      </x:c>
      <x:c r="AG928" s="24" cm="1">
        <x:f t="array" ref="AG928">SUM(--($AG$9=MID(AC928,_xlfn.SEQUENCE(1,LEN(AC928)),1)))</x:f>
        <x:v>2</x:v>
      </x:c>
      <x:c r="AL928" s="24" t="b">
        <x:f t="shared" si="226"/>
        <x:v>0</x:v>
      </x:c>
      <x:c r="AM928" s="24" t="b">
        <x:f>_xlfn.XLOOKUP(G928,'Birthday Case Assumptions'!$I$6:$I$371,'Birthday Case Assumptions'!$J$6:$J$371)="Yes"</x:f>
        <x:v>0</x:v>
      </x:c>
      <x:c r="AN928" s="24" t="b">
        <x:f t="shared" si="232"/>
        <x:v>0</x:v>
      </x:c>
      <x:c r="AO928" s="24">
        <x:f t="shared" si="233"/>
        <x:v>0</x:v>
      </x:c>
    </x:row>
    <x:row r="929" spans="2:41" x14ac:dyDescent="0.35">
      <x:c r="B929" s="21">
        <x:v>38124</x:v>
      </x:c>
      <x:c r="C929" s="31">
        <x:f t="shared" si="220"/>
        <x:v>17</x:v>
      </x:c>
      <x:c r="D929" s="31">
        <x:f t="shared" si="221"/>
        <x:v>5</x:v>
      </x:c>
      <x:c r="E929" s="31">
        <x:f t="shared" si="222"/>
        <x:v>2004</x:v>
      </x:c>
      <x:c r="F929" s="31">
        <x:f t="shared" si="223"/>
        <x:v>2</x:v>
      </x:c>
      <x:c r="G929" s="21">
        <x:f t="shared" si="227"/>
        <x:v>45429</x:v>
      </x:c>
      <x:c r="H929" s="32">
        <x:f t="shared" si="228"/>
        <x:v>7168</x:v>
      </x:c>
      <x:c r="L929" s="25"/>
      <x:c r="S929" s="24" t="str">
        <x:v>Lauren Michelle Lopez #13453043 2R</x:v>
      </x:c>
      <x:c r="T929" s="24" t="str" cm="1">
        <x:f t="array" ref="T929:U929">_xlfn.TEXTSPLIT(S929," #")</x:f>
        <x:v>Lauren Michelle Lopez</x:v>
      </x:c>
      <x:c r="U929" s="24" t="str">
        <x:v>13453043 2R</x:v>
      </x:c>
      <x:c r="V929" s="24" t="str">
        <x:f t="shared" si="229"/>
        <x:v>2R</x:v>
      </x:c>
      <x:c r="W929" s="24">
        <x:f t="shared" si="230"/>
        <x:v>13453043</x:v>
      </x:c>
      <x:c r="X929" s="24">
        <x:f t="shared" si="234"/>
        <x:v>0</x:v>
      </x:c>
      <x:c r="AC929" s="24" t="str">
        <x:f t="shared" si="224"/>
        <x:v>Lauren</x:v>
      </x:c>
      <x:c r="AD929" s="24" t="str">
        <x:f t="shared" si="231"/>
        <x:v>L</x:v>
      </x:c>
      <x:c r="AE929" s="24" t="str">
        <x:f t="shared" si="225"/>
        <x:v>Michelle Lopez</x:v>
      </x:c>
      <x:c r="AF929" s="24" cm="1">
        <x:f t="array" ref="AF929">SUM(--(" "=MID(AE929,_xlfn.SEQUENCE(1,LEN(AE929)),1)))+2</x:f>
        <x:v>3</x:v>
      </x:c>
      <x:c r="AG929" s="24" cm="1">
        <x:f t="array" ref="AG929">SUM(--($AG$9=MID(AC929,_xlfn.SEQUENCE(1,LEN(AC929)),1)))</x:f>
        <x:v>1</x:v>
      </x:c>
      <x:c r="AL929" s="24" t="b">
        <x:f t="shared" si="226"/>
        <x:v>0</x:v>
      </x:c>
      <x:c r="AM929" s="24" t="b">
        <x:f>_xlfn.XLOOKUP(G929,'Birthday Case Assumptions'!$I$6:$I$371,'Birthday Case Assumptions'!$J$6:$J$371)="Yes"</x:f>
        <x:v>0</x:v>
      </x:c>
      <x:c r="AN929" s="24" t="b">
        <x:f t="shared" si="232"/>
        <x:v>0</x:v>
      </x:c>
      <x:c r="AO929" s="24">
        <x:f t="shared" si="233"/>
        <x:v>0</x:v>
      </x:c>
    </x:row>
    <x:row r="930" spans="2:41" x14ac:dyDescent="0.35">
      <x:c r="B930" s="21">
        <x:v>37514</x:v>
      </x:c>
      <x:c r="C930" s="31">
        <x:f t="shared" si="220"/>
        <x:v>15</x:v>
      </x:c>
      <x:c r="D930" s="31">
        <x:f t="shared" si="221"/>
        <x:v>9</x:v>
      </x:c>
      <x:c r="E930" s="31">
        <x:f t="shared" si="222"/>
        <x:v>2002</x:v>
      </x:c>
      <x:c r="F930" s="31">
        <x:f t="shared" si="223"/>
        <x:v>1</x:v>
      </x:c>
      <x:c r="G930" s="21">
        <x:f t="shared" si="227"/>
        <x:v>45550</x:v>
      </x:c>
      <x:c r="H930" s="32">
        <x:f t="shared" si="228"/>
        <x:v>7778</x:v>
      </x:c>
      <x:c r="L930" s="25"/>
      <x:c r="S930" s="24" t="str">
        <x:v>Sarah Torres #13453045 1W</x:v>
      </x:c>
      <x:c r="T930" s="24" t="str" cm="1">
        <x:f t="array" ref="T930:U930">_xlfn.TEXTSPLIT(S930," #")</x:f>
        <x:v>Sarah Torres</x:v>
      </x:c>
      <x:c r="U930" s="24" t="str">
        <x:v>13453045 1W</x:v>
      </x:c>
      <x:c r="V930" s="24" t="str">
        <x:f t="shared" si="229"/>
        <x:v>1W</x:v>
      </x:c>
      <x:c r="W930" s="24">
        <x:f t="shared" si="230"/>
        <x:v>13453045</x:v>
      </x:c>
      <x:c r="X930" s="24">
        <x:f t="shared" si="234"/>
        <x:v>0</x:v>
      </x:c>
      <x:c r="AC930" s="24" t="str">
        <x:f t="shared" si="224"/>
        <x:v>Sarah</x:v>
      </x:c>
      <x:c r="AD930" s="24" t="str">
        <x:f t="shared" si="231"/>
        <x:v>S</x:v>
      </x:c>
      <x:c r="AE930" s="24" t="str">
        <x:f t="shared" si="225"/>
        <x:v>Torres</x:v>
      </x:c>
      <x:c r="AF930" s="24" cm="1">
        <x:f t="array" ref="AF930">SUM(--(" "=MID(AE930,_xlfn.SEQUENCE(1,LEN(AE930)),1)))+2</x:f>
        <x:v>2</x:v>
      </x:c>
      <x:c r="AG930" s="24" cm="1">
        <x:f t="array" ref="AG930">SUM(--($AG$9=MID(AC930,_xlfn.SEQUENCE(1,LEN(AC930)),1)))</x:f>
        <x:v>2</x:v>
      </x:c>
      <x:c r="AL930" s="24" t="b">
        <x:f t="shared" si="226"/>
        <x:v>0</x:v>
      </x:c>
      <x:c r="AM930" s="24" t="b">
        <x:f>_xlfn.XLOOKUP(G930,'Birthday Case Assumptions'!$I$6:$I$371,'Birthday Case Assumptions'!$J$6:$J$371)="Yes"</x:f>
        <x:v>0</x:v>
      </x:c>
      <x:c r="AN930" s="24" t="b">
        <x:f t="shared" si="232"/>
        <x:v>0</x:v>
      </x:c>
      <x:c r="AO930" s="24">
        <x:f t="shared" si="233"/>
        <x:v>0</x:v>
      </x:c>
    </x:row>
    <x:row r="931" spans="2:41" x14ac:dyDescent="0.35">
      <x:c r="B931" s="21">
        <x:v>37057</x:v>
      </x:c>
      <x:c r="C931" s="31">
        <x:f t="shared" si="220"/>
        <x:v>15</x:v>
      </x:c>
      <x:c r="D931" s="31">
        <x:f t="shared" si="221"/>
        <x:v>6</x:v>
      </x:c>
      <x:c r="E931" s="31">
        <x:f t="shared" si="222"/>
        <x:v>2001</x:v>
      </x:c>
      <x:c r="F931" s="31">
        <x:f t="shared" si="223"/>
        <x:v>6</x:v>
      </x:c>
      <x:c r="G931" s="21">
        <x:f t="shared" si="227"/>
        <x:v>45458</x:v>
      </x:c>
      <x:c r="H931" s="32">
        <x:f t="shared" si="228"/>
        <x:v>8235</x:v>
      </x:c>
      <x:c r="L931" s="25"/>
      <x:c r="S931" s="24" t="str">
        <x:v>Bai Qiong #13453048 1W</x:v>
      </x:c>
      <x:c r="T931" s="24" t="str" cm="1">
        <x:f t="array" ref="T931:U931">_xlfn.TEXTSPLIT(S931," #")</x:f>
        <x:v>Bai Qiong</x:v>
      </x:c>
      <x:c r="U931" s="24" t="str">
        <x:v>13453048 1W</x:v>
      </x:c>
      <x:c r="V931" s="24" t="str">
        <x:f t="shared" si="229"/>
        <x:v>1W</x:v>
      </x:c>
      <x:c r="W931" s="24">
        <x:f t="shared" si="230"/>
        <x:v>13453048</x:v>
      </x:c>
      <x:c r="X931" s="24">
        <x:f t="shared" si="234"/>
        <x:v>0</x:v>
      </x:c>
      <x:c r="AC931" s="24" t="str">
        <x:f t="shared" si="224"/>
        <x:v>Bai</x:v>
      </x:c>
      <x:c r="AD931" s="24" t="str">
        <x:f t="shared" si="231"/>
        <x:v>B</x:v>
      </x:c>
      <x:c r="AE931" s="24" t="str">
        <x:f t="shared" si="225"/>
        <x:v>Qiong</x:v>
      </x:c>
      <x:c r="AF931" s="24" cm="1">
        <x:f t="array" ref="AF931">SUM(--(" "=MID(AE931,_xlfn.SEQUENCE(1,LEN(AE931)),1)))+2</x:f>
        <x:v>2</x:v>
      </x:c>
      <x:c r="AG931" s="24" cm="1">
        <x:f t="array" ref="AG931">SUM(--($AG$9=MID(AC931,_xlfn.SEQUENCE(1,LEN(AC931)),1)))</x:f>
        <x:v>1</x:v>
      </x:c>
      <x:c r="AL931" s="24" t="b">
        <x:f t="shared" si="226"/>
        <x:v>0</x:v>
      </x:c>
      <x:c r="AM931" s="24" t="b">
        <x:f>_xlfn.XLOOKUP(G931,'Birthday Case Assumptions'!$I$6:$I$371,'Birthday Case Assumptions'!$J$6:$J$371)="Yes"</x:f>
        <x:v>0</x:v>
      </x:c>
      <x:c r="AN931" s="24" t="b">
        <x:f t="shared" si="232"/>
        <x:v>0</x:v>
      </x:c>
      <x:c r="AO931" s="24">
        <x:f t="shared" si="233"/>
        <x:v>0</x:v>
      </x:c>
    </x:row>
    <x:row r="932" spans="2:41" x14ac:dyDescent="0.35">
      <x:c r="B932" s="21">
        <x:v>37688</x:v>
      </x:c>
      <x:c r="C932" s="31">
        <x:f t="shared" si="220"/>
        <x:v>8</x:v>
      </x:c>
      <x:c r="D932" s="31">
        <x:f t="shared" si="221"/>
        <x:v>3</x:v>
      </x:c>
      <x:c r="E932" s="31">
        <x:f t="shared" si="222"/>
        <x:v>2003</x:v>
      </x:c>
      <x:c r="F932" s="31">
        <x:f t="shared" si="223"/>
        <x:v>7</x:v>
      </x:c>
      <x:c r="G932" s="21">
        <x:f t="shared" si="227"/>
        <x:v>45359</x:v>
      </x:c>
      <x:c r="H932" s="32">
        <x:f t="shared" si="228"/>
        <x:v>7604</x:v>
      </x:c>
      <x:c r="L932" s="25"/>
      <x:c r="S932" s="24" t="str">
        <x:v>Hazem Alghamdi #13453049 1T</x:v>
      </x:c>
      <x:c r="T932" s="24" t="str" cm="1">
        <x:f t="array" ref="T932:U932">_xlfn.TEXTSPLIT(S932," #")</x:f>
        <x:v>Hazem Alghamdi</x:v>
      </x:c>
      <x:c r="U932" s="24" t="str">
        <x:v>13453049 1T</x:v>
      </x:c>
      <x:c r="V932" s="24" t="str">
        <x:f t="shared" si="229"/>
        <x:v>1T</x:v>
      </x:c>
      <x:c r="W932" s="24">
        <x:f t="shared" si="230"/>
        <x:v>13453049</x:v>
      </x:c>
      <x:c r="X932" s="24">
        <x:f t="shared" si="234"/>
        <x:v>1</x:v>
      </x:c>
      <x:c r="AC932" s="24" t="str">
        <x:f t="shared" si="224"/>
        <x:v>Hazem</x:v>
      </x:c>
      <x:c r="AD932" s="24" t="str">
        <x:f t="shared" si="231"/>
        <x:v>H</x:v>
      </x:c>
      <x:c r="AE932" s="24" t="str">
        <x:f t="shared" si="225"/>
        <x:v>Alghamdi</x:v>
      </x:c>
      <x:c r="AF932" s="24" cm="1">
        <x:f t="array" ref="AF932">SUM(--(" "=MID(AE932,_xlfn.SEQUENCE(1,LEN(AE932)),1)))+2</x:f>
        <x:v>2</x:v>
      </x:c>
      <x:c r="AG932" s="24" cm="1">
        <x:f t="array" ref="AG932">SUM(--($AG$9=MID(AC932,_xlfn.SEQUENCE(1,LEN(AC932)),1)))</x:f>
        <x:v>1</x:v>
      </x:c>
      <x:c r="AL932" s="24" t="b">
        <x:f t="shared" si="226"/>
        <x:v>0</x:v>
      </x:c>
      <x:c r="AM932" s="24" t="b">
        <x:f>_xlfn.XLOOKUP(G932,'Birthday Case Assumptions'!$I$6:$I$371,'Birthday Case Assumptions'!$J$6:$J$371)="Yes"</x:f>
        <x:v>1</x:v>
      </x:c>
      <x:c r="AN932" s="24" t="b">
        <x:f t="shared" si="232"/>
        <x:v>0</x:v>
      </x:c>
      <x:c r="AO932" s="24">
        <x:f t="shared" si="233"/>
        <x:v>0</x:v>
      </x:c>
    </x:row>
    <x:row r="933" spans="2:41" x14ac:dyDescent="0.35">
      <x:c r="B933" s="21">
        <x:v>38257</x:v>
      </x:c>
      <x:c r="C933" s="31">
        <x:f t="shared" si="220"/>
        <x:v>27</x:v>
      </x:c>
      <x:c r="D933" s="31">
        <x:f t="shared" si="221"/>
        <x:v>9</x:v>
      </x:c>
      <x:c r="E933" s="31">
        <x:f t="shared" si="222"/>
        <x:v>2004</x:v>
      </x:c>
      <x:c r="F933" s="31">
        <x:f t="shared" si="223"/>
        <x:v>2</x:v>
      </x:c>
      <x:c r="G933" s="21">
        <x:f t="shared" si="227"/>
        <x:v>45562</x:v>
      </x:c>
      <x:c r="H933" s="32">
        <x:f t="shared" si="228"/>
        <x:v>7035</x:v>
      </x:c>
      <x:c r="L933" s="25"/>
      <x:c r="S933" s="24" t="str">
        <x:v>Pamela Taylor #13453052 1R</x:v>
      </x:c>
      <x:c r="T933" s="24" t="str" cm="1">
        <x:f t="array" ref="T933:U933">_xlfn.TEXTSPLIT(S933," #")</x:f>
        <x:v>Pamela Taylor</x:v>
      </x:c>
      <x:c r="U933" s="24" t="str">
        <x:v>13453052 1R</x:v>
      </x:c>
      <x:c r="V933" s="24" t="str">
        <x:f t="shared" si="229"/>
        <x:v>1R</x:v>
      </x:c>
      <x:c r="W933" s="24">
        <x:f t="shared" si="230"/>
        <x:v>13453052</x:v>
      </x:c>
      <x:c r="X933" s="24">
        <x:f t="shared" si="234"/>
        <x:v>0</x:v>
      </x:c>
      <x:c r="AC933" s="24" t="str">
        <x:f t="shared" si="224"/>
        <x:v>Pamela</x:v>
      </x:c>
      <x:c r="AD933" s="24" t="str">
        <x:f t="shared" si="231"/>
        <x:v>P</x:v>
      </x:c>
      <x:c r="AE933" s="24" t="str">
        <x:f t="shared" si="225"/>
        <x:v>Taylor</x:v>
      </x:c>
      <x:c r="AF933" s="24" cm="1">
        <x:f t="array" ref="AF933">SUM(--(" "=MID(AE933,_xlfn.SEQUENCE(1,LEN(AE933)),1)))+2</x:f>
        <x:v>2</x:v>
      </x:c>
      <x:c r="AG933" s="24" cm="1">
        <x:f t="array" ref="AG933">SUM(--($AG$9=MID(AC933,_xlfn.SEQUENCE(1,LEN(AC933)),1)))</x:f>
        <x:v>2</x:v>
      </x:c>
      <x:c r="AL933" s="24" t="b">
        <x:f t="shared" si="226"/>
        <x:v>0</x:v>
      </x:c>
      <x:c r="AM933" s="24" t="b">
        <x:f>_xlfn.XLOOKUP(G933,'Birthday Case Assumptions'!$I$6:$I$371,'Birthday Case Assumptions'!$J$6:$J$371)="Yes"</x:f>
        <x:v>1</x:v>
      </x:c>
      <x:c r="AN933" s="24" t="b">
        <x:f t="shared" si="232"/>
        <x:v>0</x:v>
      </x:c>
      <x:c r="AO933" s="24">
        <x:f t="shared" si="233"/>
        <x:v>0</x:v>
      </x:c>
    </x:row>
    <x:row r="934" spans="2:41" x14ac:dyDescent="0.35">
      <x:c r="B934" s="21">
        <x:v>38115</x:v>
      </x:c>
      <x:c r="C934" s="31">
        <x:f t="shared" si="220"/>
        <x:v>8</x:v>
      </x:c>
      <x:c r="D934" s="31">
        <x:f t="shared" si="221"/>
        <x:v>5</x:v>
      </x:c>
      <x:c r="E934" s="31">
        <x:f t="shared" si="222"/>
        <x:v>2004</x:v>
      </x:c>
      <x:c r="F934" s="31">
        <x:f t="shared" si="223"/>
        <x:v>7</x:v>
      </x:c>
      <x:c r="G934" s="21">
        <x:f t="shared" si="227"/>
        <x:v>45420</x:v>
      </x:c>
      <x:c r="H934" s="32">
        <x:f t="shared" si="228"/>
        <x:v>7177</x:v>
      </x:c>
      <x:c r="L934" s="25"/>
      <x:c r="S934" s="24" t="str">
        <x:v>Waseem Alghamdi #13453055 1R</x:v>
      </x:c>
      <x:c r="T934" s="24" t="str" cm="1">
        <x:f t="array" ref="T934:U934">_xlfn.TEXTSPLIT(S934," #")</x:f>
        <x:v>Waseem Alghamdi</x:v>
      </x:c>
      <x:c r="U934" s="24" t="str">
        <x:v>13453055 1R</x:v>
      </x:c>
      <x:c r="V934" s="24" t="str">
        <x:f t="shared" si="229"/>
        <x:v>1R</x:v>
      </x:c>
      <x:c r="W934" s="24">
        <x:f t="shared" si="230"/>
        <x:v>13453055</x:v>
      </x:c>
      <x:c r="X934" s="24">
        <x:f t="shared" si="234"/>
        <x:v>0</x:v>
      </x:c>
      <x:c r="AC934" s="24" t="str">
        <x:f t="shared" si="224"/>
        <x:v>Waseem</x:v>
      </x:c>
      <x:c r="AD934" s="24" t="str">
        <x:f t="shared" si="231"/>
        <x:v>W</x:v>
      </x:c>
      <x:c r="AE934" s="24" t="str">
        <x:f t="shared" si="225"/>
        <x:v>Alghamdi</x:v>
      </x:c>
      <x:c r="AF934" s="24" cm="1">
        <x:f t="array" ref="AF934">SUM(--(" "=MID(AE934,_xlfn.SEQUENCE(1,LEN(AE934)),1)))+2</x:f>
        <x:v>2</x:v>
      </x:c>
      <x:c r="AG934" s="24" cm="1">
        <x:f t="array" ref="AG934">SUM(--($AG$9=MID(AC934,_xlfn.SEQUENCE(1,LEN(AC934)),1)))</x:f>
        <x:v>1</x:v>
      </x:c>
      <x:c r="AL934" s="24" t="b">
        <x:f t="shared" si="226"/>
        <x:v>0</x:v>
      </x:c>
      <x:c r="AM934" s="24" t="b">
        <x:f>_xlfn.XLOOKUP(G934,'Birthday Case Assumptions'!$I$6:$I$371,'Birthday Case Assumptions'!$J$6:$J$371)="Yes"</x:f>
        <x:v>1</x:v>
      </x:c>
      <x:c r="AN934" s="24" t="b">
        <x:f t="shared" si="232"/>
        <x:v>0</x:v>
      </x:c>
      <x:c r="AO934" s="24">
        <x:f t="shared" si="233"/>
        <x:v>0</x:v>
      </x:c>
    </x:row>
    <x:row r="935" spans="2:41" x14ac:dyDescent="0.35">
      <x:c r="B935" s="21">
        <x:v>38299</x:v>
      </x:c>
      <x:c r="C935" s="31">
        <x:f t="shared" si="220"/>
        <x:v>8</x:v>
      </x:c>
      <x:c r="D935" s="31">
        <x:f t="shared" si="221"/>
        <x:v>11</x:v>
      </x:c>
      <x:c r="E935" s="31">
        <x:f t="shared" si="222"/>
        <x:v>2004</x:v>
      </x:c>
      <x:c r="F935" s="31">
        <x:f t="shared" si="223"/>
        <x:v>2</x:v>
      </x:c>
      <x:c r="G935" s="21">
        <x:f t="shared" si="227"/>
        <x:v>45604</x:v>
      </x:c>
      <x:c r="H935" s="32">
        <x:f t="shared" si="228"/>
        <x:v>6993</x:v>
      </x:c>
      <x:c r="L935" s="25"/>
      <x:c r="S935" s="24" t="str">
        <x:v>Taher Salah #13453056 1W</x:v>
      </x:c>
      <x:c r="T935" s="24" t="str" cm="1">
        <x:f t="array" ref="T935:U935">_xlfn.TEXTSPLIT(S935," #")</x:f>
        <x:v>Taher Salah</x:v>
      </x:c>
      <x:c r="U935" s="24" t="str">
        <x:v>13453056 1W</x:v>
      </x:c>
      <x:c r="V935" s="24" t="str">
        <x:f t="shared" si="229"/>
        <x:v>1W</x:v>
      </x:c>
      <x:c r="W935" s="24">
        <x:f t="shared" si="230"/>
        <x:v>13453056</x:v>
      </x:c>
      <x:c r="X935" s="24">
        <x:f t="shared" si="234"/>
        <x:v>1</x:v>
      </x:c>
      <x:c r="AC935" s="24" t="str">
        <x:f t="shared" si="224"/>
        <x:v>Taher</x:v>
      </x:c>
      <x:c r="AD935" s="24" t="str">
        <x:f t="shared" si="231"/>
        <x:v>T</x:v>
      </x:c>
      <x:c r="AE935" s="24" t="str">
        <x:f t="shared" si="225"/>
        <x:v>Salah</x:v>
      </x:c>
      <x:c r="AF935" s="24" cm="1">
        <x:f t="array" ref="AF935">SUM(--(" "=MID(AE935,_xlfn.SEQUENCE(1,LEN(AE935)),1)))+2</x:f>
        <x:v>2</x:v>
      </x:c>
      <x:c r="AG935" s="24" cm="1">
        <x:f t="array" ref="AG935">SUM(--($AG$9=MID(AC935,_xlfn.SEQUENCE(1,LEN(AC935)),1)))</x:f>
        <x:v>1</x:v>
      </x:c>
      <x:c r="AL935" s="24" t="b">
        <x:f t="shared" si="226"/>
        <x:v>0</x:v>
      </x:c>
      <x:c r="AM935" s="24" t="b">
        <x:f>_xlfn.XLOOKUP(G935,'Birthday Case Assumptions'!$I$6:$I$371,'Birthday Case Assumptions'!$J$6:$J$371)="Yes"</x:f>
        <x:v>0</x:v>
      </x:c>
      <x:c r="AN935" s="24" t="b">
        <x:f t="shared" si="232"/>
        <x:v>0</x:v>
      </x:c>
      <x:c r="AO935" s="24">
        <x:f t="shared" si="233"/>
        <x:v>0</x:v>
      </x:c>
    </x:row>
    <x:row r="936" spans="2:41" x14ac:dyDescent="0.35">
      <x:c r="B936" s="21">
        <x:v>36993</x:v>
      </x:c>
      <x:c r="C936" s="31">
        <x:f t="shared" si="220"/>
        <x:v>12</x:v>
      </x:c>
      <x:c r="D936" s="31">
        <x:f t="shared" si="221"/>
        <x:v>4</x:v>
      </x:c>
      <x:c r="E936" s="31">
        <x:f t="shared" si="222"/>
        <x:v>2001</x:v>
      </x:c>
      <x:c r="F936" s="31">
        <x:f t="shared" si="223"/>
        <x:v>5</x:v>
      </x:c>
      <x:c r="G936" s="21">
        <x:f t="shared" si="227"/>
        <x:v>45394</x:v>
      </x:c>
      <x:c r="H936" s="32">
        <x:f t="shared" si="228"/>
        <x:v>8299</x:v>
      </x:c>
      <x:c r="L936" s="25"/>
      <x:c r="S936" s="24" t="str">
        <x:v>Patrick Alvarez #13453058 2W</x:v>
      </x:c>
      <x:c r="T936" s="24" t="str" cm="1">
        <x:f t="array" ref="T936:U936">_xlfn.TEXTSPLIT(S936," #")</x:f>
        <x:v>Patrick Alvarez</x:v>
      </x:c>
      <x:c r="U936" s="24" t="str">
        <x:v>13453058 2W</x:v>
      </x:c>
      <x:c r="V936" s="24" t="str">
        <x:f t="shared" si="229"/>
        <x:v>2W</x:v>
      </x:c>
      <x:c r="W936" s="24">
        <x:f t="shared" si="230"/>
        <x:v>13453058</x:v>
      </x:c>
      <x:c r="X936" s="24">
        <x:f t="shared" si="234"/>
        <x:v>0</x:v>
      </x:c>
      <x:c r="AC936" s="24" t="str">
        <x:f t="shared" si="224"/>
        <x:v>Patrick</x:v>
      </x:c>
      <x:c r="AD936" s="24" t="str">
        <x:f t="shared" si="231"/>
        <x:v>P</x:v>
      </x:c>
      <x:c r="AE936" s="24" t="str">
        <x:f t="shared" si="225"/>
        <x:v>Alvarez</x:v>
      </x:c>
      <x:c r="AF936" s="24" cm="1">
        <x:f t="array" ref="AF936">SUM(--(" "=MID(AE936,_xlfn.SEQUENCE(1,LEN(AE936)),1)))+2</x:f>
        <x:v>2</x:v>
      </x:c>
      <x:c r="AG936" s="24" cm="1">
        <x:f t="array" ref="AG936">SUM(--($AG$9=MID(AC936,_xlfn.SEQUENCE(1,LEN(AC936)),1)))</x:f>
        <x:v>1</x:v>
      </x:c>
      <x:c r="AL936" s="24" t="b">
        <x:f t="shared" si="226"/>
        <x:v>0</x:v>
      </x:c>
      <x:c r="AM936" s="24" t="b">
        <x:f>_xlfn.XLOOKUP(G936,'Birthday Case Assumptions'!$I$6:$I$371,'Birthday Case Assumptions'!$J$6:$J$371)="Yes"</x:f>
        <x:v>1</x:v>
      </x:c>
      <x:c r="AN936" s="24" t="b">
        <x:f t="shared" si="232"/>
        <x:v>0</x:v>
      </x:c>
      <x:c r="AO936" s="24">
        <x:f t="shared" si="233"/>
        <x:v>0</x:v>
      </x:c>
    </x:row>
    <x:row r="937" spans="2:41" x14ac:dyDescent="0.35">
      <x:c r="B937" s="21">
        <x:v>37676</x:v>
      </x:c>
      <x:c r="C937" s="31">
        <x:f t="shared" si="220"/>
        <x:v>24</x:v>
      </x:c>
      <x:c r="D937" s="31">
        <x:f t="shared" si="221"/>
        <x:v>2</x:v>
      </x:c>
      <x:c r="E937" s="31">
        <x:f t="shared" si="222"/>
        <x:v>2003</x:v>
      </x:c>
      <x:c r="F937" s="31">
        <x:f t="shared" si="223"/>
        <x:v>2</x:v>
      </x:c>
      <x:c r="G937" s="21">
        <x:f t="shared" si="227"/>
        <x:v>45346</x:v>
      </x:c>
      <x:c r="H937" s="32">
        <x:f t="shared" si="228"/>
        <x:v>7616</x:v>
      </x:c>
      <x:c r="L937" s="25"/>
      <x:c r="S937" s="24" t="str">
        <x:v>Ann Bennet #13453061 1T</x:v>
      </x:c>
      <x:c r="T937" s="24" t="str" cm="1">
        <x:f t="array" ref="T937:U937">_xlfn.TEXTSPLIT(S937," #")</x:f>
        <x:v>Ann Bennet</x:v>
      </x:c>
      <x:c r="U937" s="24" t="str">
        <x:v>13453061 1T</x:v>
      </x:c>
      <x:c r="V937" s="24" t="str">
        <x:f t="shared" si="229"/>
        <x:v>1T</x:v>
      </x:c>
      <x:c r="W937" s="24">
        <x:f t="shared" si="230"/>
        <x:v>13453061</x:v>
      </x:c>
      <x:c r="X937" s="24">
        <x:f t="shared" si="234"/>
        <x:v>0</x:v>
      </x:c>
      <x:c r="AC937" s="24" t="str">
        <x:f t="shared" si="224"/>
        <x:v>Ann</x:v>
      </x:c>
      <x:c r="AD937" s="24" t="str">
        <x:f t="shared" si="231"/>
        <x:v>A</x:v>
      </x:c>
      <x:c r="AE937" s="24" t="str">
        <x:f t="shared" si="225"/>
        <x:v>Bennet</x:v>
      </x:c>
      <x:c r="AF937" s="24" cm="1">
        <x:f t="array" ref="AF937">SUM(--(" "=MID(AE937,_xlfn.SEQUENCE(1,LEN(AE937)),1)))+2</x:f>
        <x:v>2</x:v>
      </x:c>
      <x:c r="AG937" s="24" cm="1">
        <x:f t="array" ref="AG937">SUM(--($AG$9=MID(AC937,_xlfn.SEQUENCE(1,LEN(AC937)),1)))</x:f>
        <x:v>1</x:v>
      </x:c>
      <x:c r="AL937" s="24" t="b">
        <x:f t="shared" si="226"/>
        <x:v>0</x:v>
      </x:c>
      <x:c r="AM937" s="24" t="b">
        <x:f>_xlfn.XLOOKUP(G937,'Birthday Case Assumptions'!$I$6:$I$371,'Birthday Case Assumptions'!$J$6:$J$371)="Yes"</x:f>
        <x:v>0</x:v>
      </x:c>
      <x:c r="AN937" s="24" t="b">
        <x:f t="shared" si="232"/>
        <x:v>0</x:v>
      </x:c>
      <x:c r="AO937" s="24">
        <x:f t="shared" si="233"/>
        <x:v>0</x:v>
      </x:c>
    </x:row>
    <x:row r="938" spans="2:41" x14ac:dyDescent="0.35">
      <x:c r="B938" s="21">
        <x:v>38221</x:v>
      </x:c>
      <x:c r="C938" s="31">
        <x:f t="shared" si="220"/>
        <x:v>22</x:v>
      </x:c>
      <x:c r="D938" s="31">
        <x:f t="shared" si="221"/>
        <x:v>8</x:v>
      </x:c>
      <x:c r="E938" s="31">
        <x:f t="shared" si="222"/>
        <x:v>2004</x:v>
      </x:c>
      <x:c r="F938" s="31">
        <x:f t="shared" si="223"/>
        <x:v>1</x:v>
      </x:c>
      <x:c r="G938" s="21">
        <x:f t="shared" si="227"/>
        <x:v>45526</x:v>
      </x:c>
      <x:c r="H938" s="32">
        <x:f t="shared" si="228"/>
        <x:v>7071</x:v>
      </x:c>
      <x:c r="L938" s="25"/>
      <x:c r="S938" s="24" t="str">
        <x:v>Jihad Abbas #13453063 2W</x:v>
      </x:c>
      <x:c r="T938" s="24" t="str" cm="1">
        <x:f t="array" ref="T938:U938">_xlfn.TEXTSPLIT(S938," #")</x:f>
        <x:v>Jihad Abbas</x:v>
      </x:c>
      <x:c r="U938" s="24" t="str">
        <x:v>13453063 2W</x:v>
      </x:c>
      <x:c r="V938" s="24" t="str">
        <x:f t="shared" si="229"/>
        <x:v>2W</x:v>
      </x:c>
      <x:c r="W938" s="24">
        <x:f t="shared" si="230"/>
        <x:v>13453063</x:v>
      </x:c>
      <x:c r="X938" s="24">
        <x:f t="shared" si="234"/>
        <x:v>0</x:v>
      </x:c>
      <x:c r="AC938" s="24" t="str">
        <x:f t="shared" si="224"/>
        <x:v>Jihad</x:v>
      </x:c>
      <x:c r="AD938" s="24" t="str">
        <x:f t="shared" si="231"/>
        <x:v>J</x:v>
      </x:c>
      <x:c r="AE938" s="24" t="str">
        <x:f t="shared" si="225"/>
        <x:v>Abbas</x:v>
      </x:c>
      <x:c r="AF938" s="24" cm="1">
        <x:f t="array" ref="AF938">SUM(--(" "=MID(AE938,_xlfn.SEQUENCE(1,LEN(AE938)),1)))+2</x:f>
        <x:v>2</x:v>
      </x:c>
      <x:c r="AG938" s="24" cm="1">
        <x:f t="array" ref="AG938">SUM(--($AG$9=MID(AC938,_xlfn.SEQUENCE(1,LEN(AC938)),1)))</x:f>
        <x:v>1</x:v>
      </x:c>
      <x:c r="AL938" s="24" t="b">
        <x:f t="shared" si="226"/>
        <x:v>0</x:v>
      </x:c>
      <x:c r="AM938" s="24" t="b">
        <x:f>_xlfn.XLOOKUP(G938,'Birthday Case Assumptions'!$I$6:$I$371,'Birthday Case Assumptions'!$J$6:$J$371)="Yes"</x:f>
        <x:v>1</x:v>
      </x:c>
      <x:c r="AN938" s="24" t="b">
        <x:f t="shared" si="232"/>
        <x:v>0</x:v>
      </x:c>
      <x:c r="AO938" s="24">
        <x:f t="shared" si="233"/>
        <x:v>0</x:v>
      </x:c>
    </x:row>
    <x:row r="939" spans="2:41" x14ac:dyDescent="0.35">
      <x:c r="B939" s="21">
        <x:v>38183</x:v>
      </x:c>
      <x:c r="C939" s="31">
        <x:f t="shared" si="220"/>
        <x:v>15</x:v>
      </x:c>
      <x:c r="D939" s="31">
        <x:f t="shared" si="221"/>
        <x:v>7</x:v>
      </x:c>
      <x:c r="E939" s="31">
        <x:f t="shared" si="222"/>
        <x:v>2004</x:v>
      </x:c>
      <x:c r="F939" s="31">
        <x:f t="shared" si="223"/>
        <x:v>5</x:v>
      </x:c>
      <x:c r="G939" s="21">
        <x:f t="shared" si="227"/>
        <x:v>45488</x:v>
      </x:c>
      <x:c r="H939" s="32">
        <x:f t="shared" si="228"/>
        <x:v>7109</x:v>
      </x:c>
      <x:c r="L939" s="25"/>
      <x:c r="S939" s="24" t="str">
        <x:v>Niu Zhiyong #13453066 2R</x:v>
      </x:c>
      <x:c r="T939" s="24" t="str" cm="1">
        <x:f t="array" ref="T939:U939">_xlfn.TEXTSPLIT(S939," #")</x:f>
        <x:v>Niu Zhiyong</x:v>
      </x:c>
      <x:c r="U939" s="24" t="str">
        <x:v>13453066 2R</x:v>
      </x:c>
      <x:c r="V939" s="24" t="str">
        <x:f t="shared" si="229"/>
        <x:v>2R</x:v>
      </x:c>
      <x:c r="W939" s="24">
        <x:f t="shared" si="230"/>
        <x:v>13453066</x:v>
      </x:c>
      <x:c r="X939" s="24">
        <x:f t="shared" si="234"/>
        <x:v>0</x:v>
      </x:c>
      <x:c r="AC939" s="24" t="str">
        <x:f t="shared" si="224"/>
        <x:v>Niu</x:v>
      </x:c>
      <x:c r="AD939" s="24" t="str">
        <x:f t="shared" si="231"/>
        <x:v>N</x:v>
      </x:c>
      <x:c r="AE939" s="24" t="str">
        <x:f t="shared" si="225"/>
        <x:v>Zhiyong</x:v>
      </x:c>
      <x:c r="AF939" s="24" cm="1">
        <x:f t="array" ref="AF939">SUM(--(" "=MID(AE939,_xlfn.SEQUENCE(1,LEN(AE939)),1)))+2</x:f>
        <x:v>2</x:v>
      </x:c>
      <x:c r="AG939" s="24" cm="1">
        <x:f t="array" ref="AG939">SUM(--($AG$9=MID(AC939,_xlfn.SEQUENCE(1,LEN(AC939)),1)))</x:f>
        <x:v>0</x:v>
      </x:c>
      <x:c r="AL939" s="24" t="b">
        <x:f t="shared" si="226"/>
        <x:v>1</x:v>
      </x:c>
      <x:c r="AM939" s="24" t="b">
        <x:f>_xlfn.XLOOKUP(G939,'Birthday Case Assumptions'!$I$6:$I$371,'Birthday Case Assumptions'!$J$6:$J$371)="Yes"</x:f>
        <x:v>0</x:v>
      </x:c>
      <x:c r="AN939" s="24" t="b">
        <x:f t="shared" si="232"/>
        <x:v>0</x:v>
      </x:c>
      <x:c r="AO939" s="24">
        <x:f t="shared" si="233"/>
        <x:v>0</x:v>
      </x:c>
    </x:row>
    <x:row r="940" spans="2:41" x14ac:dyDescent="0.35">
      <x:c r="B940" s="21">
        <x:v>37621</x:v>
      </x:c>
      <x:c r="C940" s="31">
        <x:f t="shared" si="220"/>
        <x:v>31</x:v>
      </x:c>
      <x:c r="D940" s="31">
        <x:f t="shared" si="221"/>
        <x:v>12</x:v>
      </x:c>
      <x:c r="E940" s="31">
        <x:f t="shared" si="222"/>
        <x:v>2002</x:v>
      </x:c>
      <x:c r="F940" s="31">
        <x:f t="shared" si="223"/>
        <x:v>3</x:v>
      </x:c>
      <x:c r="G940" s="21">
        <x:f t="shared" si="227"/>
        <x:v>45657</x:v>
      </x:c>
      <x:c r="H940" s="32">
        <x:f t="shared" si="228"/>
        <x:v>7671</x:v>
      </x:c>
      <x:c r="L940" s="25"/>
      <x:c r="S940" s="24" t="str">
        <x:v>Bai Zhiwei #13453069 1R</x:v>
      </x:c>
      <x:c r="T940" s="24" t="str" cm="1">
        <x:f t="array" ref="T940:U940">_xlfn.TEXTSPLIT(S940," #")</x:f>
        <x:v>Bai Zhiwei</x:v>
      </x:c>
      <x:c r="U940" s="24" t="str">
        <x:v>13453069 1R</x:v>
      </x:c>
      <x:c r="V940" s="24" t="str">
        <x:f t="shared" si="229"/>
        <x:v>1R</x:v>
      </x:c>
      <x:c r="W940" s="24">
        <x:f t="shared" si="230"/>
        <x:v>13453069</x:v>
      </x:c>
      <x:c r="X940" s="24">
        <x:f t="shared" si="234"/>
        <x:v>0</x:v>
      </x:c>
      <x:c r="AC940" s="24" t="str">
        <x:f t="shared" si="224"/>
        <x:v>Bai</x:v>
      </x:c>
      <x:c r="AD940" s="24" t="str">
        <x:f t="shared" si="231"/>
        <x:v>B</x:v>
      </x:c>
      <x:c r="AE940" s="24" t="str">
        <x:f t="shared" si="225"/>
        <x:v>Zhiwei</x:v>
      </x:c>
      <x:c r="AF940" s="24" cm="1">
        <x:f t="array" ref="AF940">SUM(--(" "=MID(AE940,_xlfn.SEQUENCE(1,LEN(AE940)),1)))+2</x:f>
        <x:v>2</x:v>
      </x:c>
      <x:c r="AG940" s="24" cm="1">
        <x:f t="array" ref="AG940">SUM(--($AG$9=MID(AC940,_xlfn.SEQUENCE(1,LEN(AC940)),1)))</x:f>
        <x:v>1</x:v>
      </x:c>
      <x:c r="AL940" s="24" t="b">
        <x:f t="shared" si="226"/>
        <x:v>0</x:v>
      </x:c>
      <x:c r="AM940" s="24" t="b">
        <x:f>_xlfn.XLOOKUP(G940,'Birthday Case Assumptions'!$I$6:$I$371,'Birthday Case Assumptions'!$J$6:$J$371)="Yes"</x:f>
        <x:v>0</x:v>
      </x:c>
      <x:c r="AN940" s="24" t="b">
        <x:f t="shared" si="232"/>
        <x:v>0</x:v>
      </x:c>
      <x:c r="AO940" s="24">
        <x:f t="shared" si="233"/>
        <x:v>0</x:v>
      </x:c>
    </x:row>
    <x:row r="941" spans="2:41" x14ac:dyDescent="0.35">
      <x:c r="B941" s="21">
        <x:v>37549</x:v>
      </x:c>
      <x:c r="C941" s="31">
        <x:f t="shared" si="220"/>
        <x:v>20</x:v>
      </x:c>
      <x:c r="D941" s="31">
        <x:f t="shared" si="221"/>
        <x:v>10</x:v>
      </x:c>
      <x:c r="E941" s="31">
        <x:f t="shared" si="222"/>
        <x:v>2002</x:v>
      </x:c>
      <x:c r="F941" s="31">
        <x:f t="shared" si="223"/>
        <x:v>1</x:v>
      </x:c>
      <x:c r="G941" s="21">
        <x:f t="shared" si="227"/>
        <x:v>45585</x:v>
      </x:c>
      <x:c r="H941" s="32">
        <x:f t="shared" si="228"/>
        <x:v>7743</x:v>
      </x:c>
      <x:c r="L941" s="25"/>
      <x:c r="S941" s="24" t="str">
        <x:v>Marilyn Allen #13453072 4W</x:v>
      </x:c>
      <x:c r="T941" s="24" t="str" cm="1">
        <x:f t="array" ref="T941:U941">_xlfn.TEXTSPLIT(S941," #")</x:f>
        <x:v>Marilyn Allen</x:v>
      </x:c>
      <x:c r="U941" s="24" t="str">
        <x:v>13453072 4W</x:v>
      </x:c>
      <x:c r="V941" s="24" t="str">
        <x:f t="shared" si="229"/>
        <x:v>4W</x:v>
      </x:c>
      <x:c r="W941" s="24">
        <x:f t="shared" si="230"/>
        <x:v>13453072</x:v>
      </x:c>
      <x:c r="X941" s="24">
        <x:f t="shared" si="234"/>
        <x:v>0</x:v>
      </x:c>
      <x:c r="AC941" s="24" t="str">
        <x:f t="shared" si="224"/>
        <x:v>Marilyn</x:v>
      </x:c>
      <x:c r="AD941" s="24" t="str">
        <x:f t="shared" si="231"/>
        <x:v>M</x:v>
      </x:c>
      <x:c r="AE941" s="24" t="str">
        <x:f t="shared" si="225"/>
        <x:v>Allen</x:v>
      </x:c>
      <x:c r="AF941" s="24" cm="1">
        <x:f t="array" ref="AF941">SUM(--(" "=MID(AE941,_xlfn.SEQUENCE(1,LEN(AE941)),1)))+2</x:f>
        <x:v>2</x:v>
      </x:c>
      <x:c r="AG941" s="24" cm="1">
        <x:f t="array" ref="AG941">SUM(--($AG$9=MID(AC941,_xlfn.SEQUENCE(1,LEN(AC941)),1)))</x:f>
        <x:v>1</x:v>
      </x:c>
      <x:c r="AL941" s="24" t="b">
        <x:f t="shared" si="226"/>
        <x:v>0</x:v>
      </x:c>
      <x:c r="AM941" s="24" t="b">
        <x:f>_xlfn.XLOOKUP(G941,'Birthday Case Assumptions'!$I$6:$I$371,'Birthday Case Assumptions'!$J$6:$J$371)="Yes"</x:f>
        <x:v>0</x:v>
      </x:c>
      <x:c r="AN941" s="24" t="b">
        <x:f t="shared" si="232"/>
        <x:v>0</x:v>
      </x:c>
      <x:c r="AO941" s="24">
        <x:f t="shared" si="233"/>
        <x:v>0</x:v>
      </x:c>
    </x:row>
    <x:row r="942" spans="2:41" x14ac:dyDescent="0.35">
      <x:c r="B942" s="21">
        <x:v>37998</x:v>
      </x:c>
      <x:c r="C942" s="31">
        <x:f t="shared" si="220"/>
        <x:v>12</x:v>
      </x:c>
      <x:c r="D942" s="31">
        <x:f t="shared" si="221"/>
        <x:v>1</x:v>
      </x:c>
      <x:c r="E942" s="31">
        <x:f t="shared" si="222"/>
        <x:v>2004</x:v>
      </x:c>
      <x:c r="F942" s="31">
        <x:f t="shared" si="223"/>
        <x:v>2</x:v>
      </x:c>
      <x:c r="G942" s="21">
        <x:f t="shared" si="227"/>
        <x:v>45303</x:v>
      </x:c>
      <x:c r="H942" s="32">
        <x:f t="shared" si="228"/>
        <x:v>7294</x:v>
      </x:c>
      <x:c r="L942" s="25"/>
      <x:c r="S942" s="24" t="str">
        <x:v>Kevin Ramirez #13453074 2M</x:v>
      </x:c>
      <x:c r="T942" s="24" t="str" cm="1">
        <x:f t="array" ref="T942:U942">_xlfn.TEXTSPLIT(S942," #")</x:f>
        <x:v>Kevin Ramirez</x:v>
      </x:c>
      <x:c r="U942" s="24" t="str">
        <x:v>13453074 2M</x:v>
      </x:c>
      <x:c r="V942" s="24" t="str">
        <x:f t="shared" si="229"/>
        <x:v>2M</x:v>
      </x:c>
      <x:c r="W942" s="24">
        <x:f t="shared" si="230"/>
        <x:v>13453074</x:v>
      </x:c>
      <x:c r="X942" s="24">
        <x:f t="shared" si="234"/>
        <x:v>0</x:v>
      </x:c>
      <x:c r="AC942" s="24" t="str">
        <x:f t="shared" si="224"/>
        <x:v>Kevin</x:v>
      </x:c>
      <x:c r="AD942" s="24" t="str">
        <x:f t="shared" si="231"/>
        <x:v>K</x:v>
      </x:c>
      <x:c r="AE942" s="24" t="str">
        <x:f t="shared" si="225"/>
        <x:v>Ramirez</x:v>
      </x:c>
      <x:c r="AF942" s="24" cm="1">
        <x:f t="array" ref="AF942">SUM(--(" "=MID(AE942,_xlfn.SEQUENCE(1,LEN(AE942)),1)))+2</x:f>
        <x:v>2</x:v>
      </x:c>
      <x:c r="AG942" s="24" cm="1">
        <x:f t="array" ref="AG942">SUM(--($AG$9=MID(AC942,_xlfn.SEQUENCE(1,LEN(AC942)),1)))</x:f>
        <x:v>0</x:v>
      </x:c>
      <x:c r="AL942" s="24" t="b">
        <x:f t="shared" si="226"/>
        <x:v>0</x:v>
      </x:c>
      <x:c r="AM942" s="24" t="b">
        <x:f>_xlfn.XLOOKUP(G942,'Birthday Case Assumptions'!$I$6:$I$371,'Birthday Case Assumptions'!$J$6:$J$371)="Yes"</x:f>
        <x:v>1</x:v>
      </x:c>
      <x:c r="AN942" s="24" t="b">
        <x:f t="shared" si="232"/>
        <x:v>0</x:v>
      </x:c>
      <x:c r="AO942" s="24">
        <x:f t="shared" si="233"/>
        <x:v>0</x:v>
      </x:c>
    </x:row>
    <x:row r="943" spans="2:41" x14ac:dyDescent="0.35">
      <x:c r="B943" s="21">
        <x:v>38054</x:v>
      </x:c>
      <x:c r="C943" s="31">
        <x:f t="shared" si="220"/>
        <x:v>8</x:v>
      </x:c>
      <x:c r="D943" s="31">
        <x:f t="shared" si="221"/>
        <x:v>3</x:v>
      </x:c>
      <x:c r="E943" s="31">
        <x:f t="shared" si="222"/>
        <x:v>2004</x:v>
      </x:c>
      <x:c r="F943" s="31">
        <x:f t="shared" si="223"/>
        <x:v>2</x:v>
      </x:c>
      <x:c r="G943" s="21">
        <x:f t="shared" si="227"/>
        <x:v>45359</x:v>
      </x:c>
      <x:c r="H943" s="32">
        <x:f t="shared" si="228"/>
        <x:v>7238</x:v>
      </x:c>
      <x:c r="L943" s="25"/>
      <x:c r="S943" s="24" t="str">
        <x:v>Hannah Jackson #13453075 3W</x:v>
      </x:c>
      <x:c r="T943" s="24" t="str" cm="1">
        <x:f t="array" ref="T943:U943">_xlfn.TEXTSPLIT(S943," #")</x:f>
        <x:v>Hannah Jackson</x:v>
      </x:c>
      <x:c r="U943" s="24" t="str">
        <x:v>13453075 3W</x:v>
      </x:c>
      <x:c r="V943" s="24" t="str">
        <x:f t="shared" si="229"/>
        <x:v>3W</x:v>
      </x:c>
      <x:c r="W943" s="24">
        <x:f t="shared" si="230"/>
        <x:v>13453075</x:v>
      </x:c>
      <x:c r="X943" s="24">
        <x:f t="shared" si="234"/>
        <x:v>1</x:v>
      </x:c>
      <x:c r="AC943" s="24" t="str">
        <x:f t="shared" si="224"/>
        <x:v>Hannah</x:v>
      </x:c>
      <x:c r="AD943" s="24" t="str">
        <x:f t="shared" si="231"/>
        <x:v>H</x:v>
      </x:c>
      <x:c r="AE943" s="24" t="str">
        <x:f t="shared" si="225"/>
        <x:v>Jackson</x:v>
      </x:c>
      <x:c r="AF943" s="24" cm="1">
        <x:f t="array" ref="AF943">SUM(--(" "=MID(AE943,_xlfn.SEQUENCE(1,LEN(AE943)),1)))+2</x:f>
        <x:v>2</x:v>
      </x:c>
      <x:c r="AG943" s="24" cm="1">
        <x:f t="array" ref="AG943">SUM(--($AG$9=MID(AC943,_xlfn.SEQUENCE(1,LEN(AC943)),1)))</x:f>
        <x:v>2</x:v>
      </x:c>
      <x:c r="AL943" s="24" t="b">
        <x:f t="shared" si="226"/>
        <x:v>0</x:v>
      </x:c>
      <x:c r="AM943" s="24" t="b">
        <x:f>_xlfn.XLOOKUP(G943,'Birthday Case Assumptions'!$I$6:$I$371,'Birthday Case Assumptions'!$J$6:$J$371)="Yes"</x:f>
        <x:v>1</x:v>
      </x:c>
      <x:c r="AN943" s="24" t="b">
        <x:f t="shared" si="232"/>
        <x:v>0</x:v>
      </x:c>
      <x:c r="AO943" s="24">
        <x:f t="shared" si="233"/>
        <x:v>0</x:v>
      </x:c>
    </x:row>
    <x:row r="944" spans="2:41" x14ac:dyDescent="0.35">
      <x:c r="B944" s="21">
        <x:v>37306</x:v>
      </x:c>
      <x:c r="C944" s="31">
        <x:f t="shared" si="220"/>
        <x:v>19</x:v>
      </x:c>
      <x:c r="D944" s="31">
        <x:f t="shared" si="221"/>
        <x:v>2</x:v>
      </x:c>
      <x:c r="E944" s="31">
        <x:f t="shared" si="222"/>
        <x:v>2002</x:v>
      </x:c>
      <x:c r="F944" s="31">
        <x:f t="shared" si="223"/>
        <x:v>3</x:v>
      </x:c>
      <x:c r="G944" s="21">
        <x:f t="shared" si="227"/>
        <x:v>45341</x:v>
      </x:c>
      <x:c r="H944" s="32">
        <x:f t="shared" si="228"/>
        <x:v>7986</x:v>
      </x:c>
      <x:c r="L944" s="25"/>
      <x:c r="S944" s="24" t="str">
        <x:v>Khalil Almutairi #13453077 2W</x:v>
      </x:c>
      <x:c r="T944" s="24" t="str" cm="1">
        <x:f t="array" ref="T944:U944">_xlfn.TEXTSPLIT(S944," #")</x:f>
        <x:v>Khalil Almutairi</x:v>
      </x:c>
      <x:c r="U944" s="24" t="str">
        <x:v>13453077 2W</x:v>
      </x:c>
      <x:c r="V944" s="24" t="str">
        <x:f t="shared" si="229"/>
        <x:v>2W</x:v>
      </x:c>
      <x:c r="W944" s="24">
        <x:f t="shared" si="230"/>
        <x:v>13453077</x:v>
      </x:c>
      <x:c r="X944" s="24">
        <x:f t="shared" si="234"/>
        <x:v>0</x:v>
      </x:c>
      <x:c r="AC944" s="24" t="str">
        <x:f t="shared" si="224"/>
        <x:v>Khalil</x:v>
      </x:c>
      <x:c r="AD944" s="24" t="str">
        <x:f t="shared" si="231"/>
        <x:v>K</x:v>
      </x:c>
      <x:c r="AE944" s="24" t="str">
        <x:f t="shared" si="225"/>
        <x:v>Almutairi</x:v>
      </x:c>
      <x:c r="AF944" s="24" cm="1">
        <x:f t="array" ref="AF944">SUM(--(" "=MID(AE944,_xlfn.SEQUENCE(1,LEN(AE944)),1)))+2</x:f>
        <x:v>2</x:v>
      </x:c>
      <x:c r="AG944" s="24" cm="1">
        <x:f t="array" ref="AG944">SUM(--($AG$9=MID(AC944,_xlfn.SEQUENCE(1,LEN(AC944)),1)))</x:f>
        <x:v>1</x:v>
      </x:c>
      <x:c r="AL944" s="24" t="b">
        <x:f t="shared" si="226"/>
        <x:v>1</x:v>
      </x:c>
      <x:c r="AM944" s="24" t="b">
        <x:f>_xlfn.XLOOKUP(G944,'Birthday Case Assumptions'!$I$6:$I$371,'Birthday Case Assumptions'!$J$6:$J$371)="Yes"</x:f>
        <x:v>0</x:v>
      </x:c>
      <x:c r="AN944" s="24" t="b">
        <x:f t="shared" si="232"/>
        <x:v>0</x:v>
      </x:c>
      <x:c r="AO944" s="24">
        <x:f t="shared" si="233"/>
        <x:v>0</x:v>
      </x:c>
    </x:row>
    <x:row r="945" spans="2:41" x14ac:dyDescent="0.35">
      <x:c r="B945" s="21">
        <x:v>36930</x:v>
      </x:c>
      <x:c r="C945" s="31">
        <x:f t="shared" si="220"/>
        <x:v>8</x:v>
      </x:c>
      <x:c r="D945" s="31">
        <x:f t="shared" si="221"/>
        <x:v>2</x:v>
      </x:c>
      <x:c r="E945" s="31">
        <x:f t="shared" si="222"/>
        <x:v>2001</x:v>
      </x:c>
      <x:c r="F945" s="31">
        <x:f t="shared" si="223"/>
        <x:v>5</x:v>
      </x:c>
      <x:c r="G945" s="21">
        <x:f t="shared" si="227"/>
        <x:v>45330</x:v>
      </x:c>
      <x:c r="H945" s="32">
        <x:f t="shared" si="228"/>
        <x:v>8362</x:v>
      </x:c>
      <x:c r="L945" s="25"/>
      <x:c r="S945" s="24" t="str">
        <x:v>Lin Yu #13453078 2R</x:v>
      </x:c>
      <x:c r="T945" s="24" t="str" cm="1">
        <x:f t="array" ref="T945:U945">_xlfn.TEXTSPLIT(S945," #")</x:f>
        <x:v>Lin Yu</x:v>
      </x:c>
      <x:c r="U945" s="24" t="str">
        <x:v>13453078 2R</x:v>
      </x:c>
      <x:c r="V945" s="24" t="str">
        <x:f t="shared" si="229"/>
        <x:v>2R</x:v>
      </x:c>
      <x:c r="W945" s="24">
        <x:f t="shared" si="230"/>
        <x:v>13453078</x:v>
      </x:c>
      <x:c r="X945" s="24">
        <x:f t="shared" si="234"/>
        <x:v>1</x:v>
      </x:c>
      <x:c r="AC945" s="24" t="str">
        <x:f t="shared" si="224"/>
        <x:v>Lin</x:v>
      </x:c>
      <x:c r="AD945" s="24" t="str">
        <x:f t="shared" si="231"/>
        <x:v>L</x:v>
      </x:c>
      <x:c r="AE945" s="24" t="str">
        <x:f t="shared" si="225"/>
        <x:v>Yu</x:v>
      </x:c>
      <x:c r="AF945" s="24" cm="1">
        <x:f t="array" ref="AF945">SUM(--(" "=MID(AE945,_xlfn.SEQUENCE(1,LEN(AE945)),1)))+2</x:f>
        <x:v>2</x:v>
      </x:c>
      <x:c r="AG945" s="24" cm="1">
        <x:f t="array" ref="AG945">SUM(--($AG$9=MID(AC945,_xlfn.SEQUENCE(1,LEN(AC945)),1)))</x:f>
        <x:v>0</x:v>
      </x:c>
      <x:c r="AL945" s="24" t="b">
        <x:f t="shared" si="226"/>
        <x:v>0</x:v>
      </x:c>
      <x:c r="AM945" s="24" t="b">
        <x:f>_xlfn.XLOOKUP(G945,'Birthday Case Assumptions'!$I$6:$I$371,'Birthday Case Assumptions'!$J$6:$J$371)="Yes"</x:f>
        <x:v>1</x:v>
      </x:c>
      <x:c r="AN945" s="24" t="b">
        <x:f t="shared" si="232"/>
        <x:v>0</x:v>
      </x:c>
      <x:c r="AO945" s="24">
        <x:f t="shared" si="233"/>
        <x:v>0</x:v>
      </x:c>
    </x:row>
    <x:row r="946" spans="2:41" x14ac:dyDescent="0.35">
      <x:c r="B946" s="21">
        <x:v>38198</x:v>
      </x:c>
      <x:c r="C946" s="31">
        <x:f t="shared" si="220"/>
        <x:v>30</x:v>
      </x:c>
      <x:c r="D946" s="31">
        <x:f t="shared" si="221"/>
        <x:v>7</x:v>
      </x:c>
      <x:c r="E946" s="31">
        <x:f t="shared" si="222"/>
        <x:v>2004</x:v>
      </x:c>
      <x:c r="F946" s="31">
        <x:f t="shared" si="223"/>
        <x:v>6</x:v>
      </x:c>
      <x:c r="G946" s="21">
        <x:f t="shared" si="227"/>
        <x:v>45503</x:v>
      </x:c>
      <x:c r="H946" s="32">
        <x:f t="shared" si="228"/>
        <x:v>7094</x:v>
      </x:c>
      <x:c r="L946" s="25"/>
      <x:c r="S946" s="24" t="str">
        <x:v>Atif Khan #13453080 1M</x:v>
      </x:c>
      <x:c r="T946" s="24" t="str" cm="1">
        <x:f t="array" ref="T946:U946">_xlfn.TEXTSPLIT(S946," #")</x:f>
        <x:v>Atif Khan</x:v>
      </x:c>
      <x:c r="U946" s="24" t="str">
        <x:v>13453080 1M</x:v>
      </x:c>
      <x:c r="V946" s="24" t="str">
        <x:f t="shared" si="229"/>
        <x:v>1M</x:v>
      </x:c>
      <x:c r="W946" s="24">
        <x:f t="shared" si="230"/>
        <x:v>13453080</x:v>
      </x:c>
      <x:c r="X946" s="24">
        <x:f t="shared" si="234"/>
        <x:v>0</x:v>
      </x:c>
      <x:c r="AC946" s="24" t="str">
        <x:f t="shared" si="224"/>
        <x:v>Atif</x:v>
      </x:c>
      <x:c r="AD946" s="24" t="str">
        <x:f t="shared" si="231"/>
        <x:v>A</x:v>
      </x:c>
      <x:c r="AE946" s="24" t="str">
        <x:f t="shared" si="225"/>
        <x:v>Khan</x:v>
      </x:c>
      <x:c r="AF946" s="24" cm="1">
        <x:f t="array" ref="AF946">SUM(--(" "=MID(AE946,_xlfn.SEQUENCE(1,LEN(AE946)),1)))+2</x:f>
        <x:v>2</x:v>
      </x:c>
      <x:c r="AG946" s="24" cm="1">
        <x:f t="array" ref="AG946">SUM(--($AG$9=MID(AC946,_xlfn.SEQUENCE(1,LEN(AC946)),1)))</x:f>
        <x:v>1</x:v>
      </x:c>
      <x:c r="AL946" s="24" t="b">
        <x:f t="shared" si="226"/>
        <x:v>0</x:v>
      </x:c>
      <x:c r="AM946" s="24" t="b">
        <x:f>_xlfn.XLOOKUP(G946,'Birthday Case Assumptions'!$I$6:$I$371,'Birthday Case Assumptions'!$J$6:$J$371)="Yes"</x:f>
        <x:v>0</x:v>
      </x:c>
      <x:c r="AN946" s="24" t="b">
        <x:f t="shared" si="232"/>
        <x:v>1</x:v>
      </x:c>
      <x:c r="AO946" s="24">
        <x:f t="shared" si="233"/>
        <x:v>0</x:v>
      </x:c>
    </x:row>
    <x:row r="947" spans="2:41" x14ac:dyDescent="0.35">
      <x:c r="B947" s="21">
        <x:v>35655</x:v>
      </x:c>
      <x:c r="C947" s="31">
        <x:f t="shared" si="220"/>
        <x:v>13</x:v>
      </x:c>
      <x:c r="D947" s="31">
        <x:f t="shared" si="221"/>
        <x:v>8</x:v>
      </x:c>
      <x:c r="E947" s="31">
        <x:f t="shared" si="222"/>
        <x:v>1997</x:v>
      </x:c>
      <x:c r="F947" s="31">
        <x:f t="shared" si="223"/>
        <x:v>4</x:v>
      </x:c>
      <x:c r="G947" s="21">
        <x:f t="shared" si="227"/>
        <x:v>45517</x:v>
      </x:c>
      <x:c r="H947" s="32">
        <x:f t="shared" si="228"/>
        <x:v>9637</x:v>
      </x:c>
      <x:c r="L947" s="25"/>
      <x:c r="S947" s="24" t="str">
        <x:v>Ye Lu Yue #13453081 2M</x:v>
      </x:c>
      <x:c r="T947" s="24" t="str" cm="1">
        <x:f t="array" ref="T947:U947">_xlfn.TEXTSPLIT(S947," #")</x:f>
        <x:v>Ye Lu Yue</x:v>
      </x:c>
      <x:c r="U947" s="24" t="str">
        <x:v>13453081 2M</x:v>
      </x:c>
      <x:c r="V947" s="24" t="str">
        <x:f t="shared" si="229"/>
        <x:v>2M</x:v>
      </x:c>
      <x:c r="W947" s="24">
        <x:f t="shared" si="230"/>
        <x:v>13453081</x:v>
      </x:c>
      <x:c r="X947" s="24">
        <x:f t="shared" si="234"/>
        <x:v>1</x:v>
      </x:c>
      <x:c r="AC947" s="24" t="str">
        <x:f t="shared" si="224"/>
        <x:v>Ye</x:v>
      </x:c>
      <x:c r="AD947" s="24" t="str">
        <x:f t="shared" si="231"/>
        <x:v>Y</x:v>
      </x:c>
      <x:c r="AE947" s="24" t="str">
        <x:f t="shared" si="225"/>
        <x:v>Lu Yue</x:v>
      </x:c>
      <x:c r="AF947" s="24" cm="1">
        <x:f t="array" ref="AF947">SUM(--(" "=MID(AE947,_xlfn.SEQUENCE(1,LEN(AE947)),1)))+2</x:f>
        <x:v>3</x:v>
      </x:c>
      <x:c r="AG947" s="24" cm="1">
        <x:f t="array" ref="AG947">SUM(--($AG$9=MID(AC947,_xlfn.SEQUENCE(1,LEN(AC947)),1)))</x:f>
        <x:v>0</x:v>
      </x:c>
      <x:c r="AL947" s="24" t="b">
        <x:f t="shared" si="226"/>
        <x:v>0</x:v>
      </x:c>
      <x:c r="AM947" s="24" t="b">
        <x:f>_xlfn.XLOOKUP(G947,'Birthday Case Assumptions'!$I$6:$I$371,'Birthday Case Assumptions'!$J$6:$J$371)="Yes"</x:f>
        <x:v>0</x:v>
      </x:c>
      <x:c r="AN947" s="24" t="b">
        <x:f t="shared" si="232"/>
        <x:v>0</x:v>
      </x:c>
      <x:c r="AO947" s="24">
        <x:f t="shared" si="233"/>
        <x:v>0</x:v>
      </x:c>
    </x:row>
    <x:row r="948" spans="2:41" x14ac:dyDescent="0.35">
      <x:c r="B948" s="21">
        <x:v>37026</x:v>
      </x:c>
      <x:c r="C948" s="31">
        <x:f t="shared" si="220"/>
        <x:v>15</x:v>
      </x:c>
      <x:c r="D948" s="31">
        <x:f t="shared" si="221"/>
        <x:v>5</x:v>
      </x:c>
      <x:c r="E948" s="31">
        <x:f t="shared" si="222"/>
        <x:v>2001</x:v>
      </x:c>
      <x:c r="F948" s="31">
        <x:f t="shared" si="223"/>
        <x:v>3</x:v>
      </x:c>
      <x:c r="G948" s="21">
        <x:f t="shared" si="227"/>
        <x:v>45427</x:v>
      </x:c>
      <x:c r="H948" s="32">
        <x:f t="shared" si="228"/>
        <x:v>8266</x:v>
      </x:c>
      <x:c r="L948" s="25"/>
      <x:c r="S948" s="24" t="str">
        <x:v>Cheng Long #13453083 2T</x:v>
      </x:c>
      <x:c r="T948" s="24" t="str" cm="1">
        <x:f t="array" ref="T948:U948">_xlfn.TEXTSPLIT(S948," #")</x:f>
        <x:v>Cheng Long</x:v>
      </x:c>
      <x:c r="U948" s="24" t="str">
        <x:v>13453083 2T</x:v>
      </x:c>
      <x:c r="V948" s="24" t="str">
        <x:f t="shared" si="229"/>
        <x:v>2T</x:v>
      </x:c>
      <x:c r="W948" s="24">
        <x:f t="shared" si="230"/>
        <x:v>13453083</x:v>
      </x:c>
      <x:c r="X948" s="24">
        <x:f t="shared" si="234"/>
        <x:v>0</x:v>
      </x:c>
      <x:c r="AC948" s="24" t="str">
        <x:f t="shared" si="224"/>
        <x:v>Cheng</x:v>
      </x:c>
      <x:c r="AD948" s="24" t="str">
        <x:f t="shared" si="231"/>
        <x:v>C</x:v>
      </x:c>
      <x:c r="AE948" s="24" t="str">
        <x:f t="shared" si="225"/>
        <x:v>Long</x:v>
      </x:c>
      <x:c r="AF948" s="24" cm="1">
        <x:f t="array" ref="AF948">SUM(--(" "=MID(AE948,_xlfn.SEQUENCE(1,LEN(AE948)),1)))+2</x:f>
        <x:v>2</x:v>
      </x:c>
      <x:c r="AG948" s="24" cm="1">
        <x:f t="array" ref="AG948">SUM(--($AG$9=MID(AC948,_xlfn.SEQUENCE(1,LEN(AC948)),1)))</x:f>
        <x:v>0</x:v>
      </x:c>
      <x:c r="AL948" s="24" t="b">
        <x:f t="shared" si="226"/>
        <x:v>0</x:v>
      </x:c>
      <x:c r="AM948" s="24" t="b">
        <x:f>_xlfn.XLOOKUP(G948,'Birthday Case Assumptions'!$I$6:$I$371,'Birthday Case Assumptions'!$J$6:$J$371)="Yes"</x:f>
        <x:v>0</x:v>
      </x:c>
      <x:c r="AN948" s="24" t="b">
        <x:f t="shared" si="232"/>
        <x:v>0</x:v>
      </x:c>
      <x:c r="AO948" s="24">
        <x:f t="shared" si="233"/>
        <x:v>0</x:v>
      </x:c>
    </x:row>
    <x:row r="949" spans="2:41" x14ac:dyDescent="0.35">
      <x:c r="B949" s="21">
        <x:v>37492</x:v>
      </x:c>
      <x:c r="C949" s="31">
        <x:f t="shared" si="220"/>
        <x:v>24</x:v>
      </x:c>
      <x:c r="D949" s="31">
        <x:f t="shared" si="221"/>
        <x:v>8</x:v>
      </x:c>
      <x:c r="E949" s="31">
        <x:f t="shared" si="222"/>
        <x:v>2002</x:v>
      </x:c>
      <x:c r="F949" s="31">
        <x:f t="shared" si="223"/>
        <x:v>7</x:v>
      </x:c>
      <x:c r="G949" s="21">
        <x:f t="shared" si="227"/>
        <x:v>45528</x:v>
      </x:c>
      <x:c r="H949" s="32">
        <x:f t="shared" si="228"/>
        <x:v>7800</x:v>
      </x:c>
      <x:c r="L949" s="25"/>
      <x:c r="S949" s="24" t="str">
        <x:v>Jacqueline Bailey #13453084 1W</x:v>
      </x:c>
      <x:c r="T949" s="24" t="str" cm="1">
        <x:f t="array" ref="T949:U949">_xlfn.TEXTSPLIT(S949," #")</x:f>
        <x:v>Jacqueline Bailey</x:v>
      </x:c>
      <x:c r="U949" s="24" t="str">
        <x:v>13453084 1W</x:v>
      </x:c>
      <x:c r="V949" s="24" t="str">
        <x:f t="shared" si="229"/>
        <x:v>1W</x:v>
      </x:c>
      <x:c r="W949" s="24">
        <x:f t="shared" si="230"/>
        <x:v>13453084</x:v>
      </x:c>
      <x:c r="X949" s="24">
        <x:f t="shared" si="234"/>
        <x:v>1</x:v>
      </x:c>
      <x:c r="AC949" s="24" t="str">
        <x:f t="shared" si="224"/>
        <x:v>Jacqueline</x:v>
      </x:c>
      <x:c r="AD949" s="24" t="str">
        <x:f t="shared" si="231"/>
        <x:v>J</x:v>
      </x:c>
      <x:c r="AE949" s="24" t="str">
        <x:f t="shared" si="225"/>
        <x:v>Bailey</x:v>
      </x:c>
      <x:c r="AF949" s="24" cm="1">
        <x:f t="array" ref="AF949">SUM(--(" "=MID(AE949,_xlfn.SEQUENCE(1,LEN(AE949)),1)))+2</x:f>
        <x:v>2</x:v>
      </x:c>
      <x:c r="AG949" s="24" cm="1">
        <x:f t="array" ref="AG949">SUM(--($AG$9=MID(AC949,_xlfn.SEQUENCE(1,LEN(AC949)),1)))</x:f>
        <x:v>1</x:v>
      </x:c>
      <x:c r="AL949" s="24" t="b">
        <x:f t="shared" si="226"/>
        <x:v>0</x:v>
      </x:c>
      <x:c r="AM949" s="24" t="b">
        <x:f>_xlfn.XLOOKUP(G949,'Birthday Case Assumptions'!$I$6:$I$371,'Birthday Case Assumptions'!$J$6:$J$371)="Yes"</x:f>
        <x:v>0</x:v>
      </x:c>
      <x:c r="AN949" s="24" t="b">
        <x:f t="shared" si="232"/>
        <x:v>0</x:v>
      </x:c>
      <x:c r="AO949" s="24">
        <x:f t="shared" si="233"/>
        <x:v>0</x:v>
      </x:c>
    </x:row>
    <x:row r="950" spans="2:41" x14ac:dyDescent="0.35">
      <x:c r="B950" s="21">
        <x:v>38275</x:v>
      </x:c>
      <x:c r="C950" s="31">
        <x:f t="shared" si="220"/>
        <x:v>15</x:v>
      </x:c>
      <x:c r="D950" s="31">
        <x:f t="shared" si="221"/>
        <x:v>10</x:v>
      </x:c>
      <x:c r="E950" s="31">
        <x:f t="shared" si="222"/>
        <x:v>2004</x:v>
      </x:c>
      <x:c r="F950" s="31">
        <x:f t="shared" si="223"/>
        <x:v>6</x:v>
      </x:c>
      <x:c r="G950" s="21">
        <x:f t="shared" si="227"/>
        <x:v>45580</x:v>
      </x:c>
      <x:c r="H950" s="32">
        <x:f t="shared" si="228"/>
        <x:v>7017</x:v>
      </x:c>
      <x:c r="L950" s="25"/>
      <x:c r="S950" s="24" t="str">
        <x:v>Deng Shuang #13453087 3M</x:v>
      </x:c>
      <x:c r="T950" s="24" t="str" cm="1">
        <x:f t="array" ref="T950:U950">_xlfn.TEXTSPLIT(S950," #")</x:f>
        <x:v>Deng Shuang</x:v>
      </x:c>
      <x:c r="U950" s="24" t="str">
        <x:v>13453087 3M</x:v>
      </x:c>
      <x:c r="V950" s="24" t="str">
        <x:f t="shared" si="229"/>
        <x:v>3M</x:v>
      </x:c>
      <x:c r="W950" s="24">
        <x:f t="shared" si="230"/>
        <x:v>13453087</x:v>
      </x:c>
      <x:c r="X950" s="24">
        <x:f t="shared" si="234"/>
        <x:v>0</x:v>
      </x:c>
      <x:c r="AC950" s="24" t="str">
        <x:f t="shared" si="224"/>
        <x:v>Deng</x:v>
      </x:c>
      <x:c r="AD950" s="24" t="str">
        <x:f t="shared" si="231"/>
        <x:v>D</x:v>
      </x:c>
      <x:c r="AE950" s="24" t="str">
        <x:f t="shared" si="225"/>
        <x:v>Shuang</x:v>
      </x:c>
      <x:c r="AF950" s="24" cm="1">
        <x:f t="array" ref="AF950">SUM(--(" "=MID(AE950,_xlfn.SEQUENCE(1,LEN(AE950)),1)))+2</x:f>
        <x:v>2</x:v>
      </x:c>
      <x:c r="AG950" s="24" cm="1">
        <x:f t="array" ref="AG950">SUM(--($AG$9=MID(AC950,_xlfn.SEQUENCE(1,LEN(AC950)),1)))</x:f>
        <x:v>0</x:v>
      </x:c>
      <x:c r="AL950" s="24" t="b">
        <x:f t="shared" si="226"/>
        <x:v>0</x:v>
      </x:c>
      <x:c r="AM950" s="24" t="b">
        <x:f>_xlfn.XLOOKUP(G950,'Birthday Case Assumptions'!$I$6:$I$371,'Birthday Case Assumptions'!$J$6:$J$371)="Yes"</x:f>
        <x:v>1</x:v>
      </x:c>
      <x:c r="AN950" s="24" t="b">
        <x:f t="shared" si="232"/>
        <x:v>0</x:v>
      </x:c>
      <x:c r="AO950" s="24">
        <x:f t="shared" si="233"/>
        <x:v>0</x:v>
      </x:c>
    </x:row>
    <x:row r="951" spans="2:41" x14ac:dyDescent="0.35">
      <x:c r="B951" s="21">
        <x:v>37759</x:v>
      </x:c>
      <x:c r="C951" s="31">
        <x:f t="shared" si="220"/>
        <x:v>18</x:v>
      </x:c>
      <x:c r="D951" s="31">
        <x:f t="shared" si="221"/>
        <x:v>5</x:v>
      </x:c>
      <x:c r="E951" s="31">
        <x:f t="shared" si="222"/>
        <x:v>2003</x:v>
      </x:c>
      <x:c r="F951" s="31">
        <x:f t="shared" si="223"/>
        <x:v>1</x:v>
      </x:c>
      <x:c r="G951" s="21">
        <x:f t="shared" si="227"/>
        <x:v>45430</x:v>
      </x:c>
      <x:c r="H951" s="32">
        <x:f t="shared" si="228"/>
        <x:v>7533</x:v>
      </x:c>
      <x:c r="L951" s="25"/>
      <x:c r="S951" s="24" t="str">
        <x:v>Virginia Lee #13453090 2M</x:v>
      </x:c>
      <x:c r="T951" s="24" t="str" cm="1">
        <x:f t="array" ref="T951:U951">_xlfn.TEXTSPLIT(S951," #")</x:f>
        <x:v>Virginia Lee</x:v>
      </x:c>
      <x:c r="U951" s="24" t="str">
        <x:v>13453090 2M</x:v>
      </x:c>
      <x:c r="V951" s="24" t="str">
        <x:f t="shared" si="229"/>
        <x:v>2M</x:v>
      </x:c>
      <x:c r="W951" s="24">
        <x:f t="shared" si="230"/>
        <x:v>13453090</x:v>
      </x:c>
      <x:c r="X951" s="24">
        <x:f t="shared" si="234"/>
        <x:v>0</x:v>
      </x:c>
      <x:c r="AC951" s="24" t="str">
        <x:f t="shared" si="224"/>
        <x:v>Virginia</x:v>
      </x:c>
      <x:c r="AD951" s="24" t="str">
        <x:f t="shared" si="231"/>
        <x:v>V</x:v>
      </x:c>
      <x:c r="AE951" s="24" t="str">
        <x:f t="shared" si="225"/>
        <x:v>Lee</x:v>
      </x:c>
      <x:c r="AF951" s="24" cm="1">
        <x:f t="array" ref="AF951">SUM(--(" "=MID(AE951,_xlfn.SEQUENCE(1,LEN(AE951)),1)))+2</x:f>
        <x:v>2</x:v>
      </x:c>
      <x:c r="AG951" s="24" cm="1">
        <x:f t="array" ref="AG951">SUM(--($AG$9=MID(AC951,_xlfn.SEQUENCE(1,LEN(AC951)),1)))</x:f>
        <x:v>1</x:v>
      </x:c>
      <x:c r="AL951" s="24" t="b">
        <x:f t="shared" si="226"/>
        <x:v>0</x:v>
      </x:c>
      <x:c r="AM951" s="24" t="b">
        <x:f>_xlfn.XLOOKUP(G951,'Birthday Case Assumptions'!$I$6:$I$371,'Birthday Case Assumptions'!$J$6:$J$371)="Yes"</x:f>
        <x:v>0</x:v>
      </x:c>
      <x:c r="AN951" s="24" t="b">
        <x:f t="shared" si="232"/>
        <x:v>0</x:v>
      </x:c>
      <x:c r="AO951" s="24">
        <x:f t="shared" si="233"/>
        <x:v>0</x:v>
      </x:c>
    </x:row>
    <x:row r="952" spans="2:41" x14ac:dyDescent="0.35">
      <x:c r="B952" s="21">
        <x:v>37668</x:v>
      </x:c>
      <x:c r="C952" s="31">
        <x:f t="shared" si="220"/>
        <x:v>16</x:v>
      </x:c>
      <x:c r="D952" s="31">
        <x:f t="shared" si="221"/>
        <x:v>2</x:v>
      </x:c>
      <x:c r="E952" s="31">
        <x:f t="shared" si="222"/>
        <x:v>2003</x:v>
      </x:c>
      <x:c r="F952" s="31">
        <x:f t="shared" si="223"/>
        <x:v>1</x:v>
      </x:c>
      <x:c r="G952" s="21">
        <x:f t="shared" si="227"/>
        <x:v>45338</x:v>
      </x:c>
      <x:c r="H952" s="32">
        <x:f t="shared" si="228"/>
        <x:v>7624</x:v>
      </x:c>
      <x:c r="L952" s="25"/>
      <x:c r="S952" s="24" t="str">
        <x:v>Gong Xiaohong #13453091 1M</x:v>
      </x:c>
      <x:c r="T952" s="24" t="str" cm="1">
        <x:f t="array" ref="T952:U952">_xlfn.TEXTSPLIT(S952," #")</x:f>
        <x:v>Gong Xiaohong</x:v>
      </x:c>
      <x:c r="U952" s="24" t="str">
        <x:v>13453091 1M</x:v>
      </x:c>
      <x:c r="V952" s="24" t="str">
        <x:f t="shared" si="229"/>
        <x:v>1M</x:v>
      </x:c>
      <x:c r="W952" s="24">
        <x:f t="shared" si="230"/>
        <x:v>13453091</x:v>
      </x:c>
      <x:c r="X952" s="24">
        <x:f t="shared" si="234"/>
        <x:v>1</x:v>
      </x:c>
      <x:c r="AC952" s="24" t="str">
        <x:f t="shared" si="224"/>
        <x:v>Gong</x:v>
      </x:c>
      <x:c r="AD952" s="24" t="str">
        <x:f t="shared" si="231"/>
        <x:v>G</x:v>
      </x:c>
      <x:c r="AE952" s="24" t="str">
        <x:f t="shared" si="225"/>
        <x:v>Xiaohong</x:v>
      </x:c>
      <x:c r="AF952" s="24" cm="1">
        <x:f t="array" ref="AF952">SUM(--(" "=MID(AE952,_xlfn.SEQUENCE(1,LEN(AE952)),1)))+2</x:f>
        <x:v>2</x:v>
      </x:c>
      <x:c r="AG952" s="24" cm="1">
        <x:f t="array" ref="AG952">SUM(--($AG$9=MID(AC952,_xlfn.SEQUENCE(1,LEN(AC952)),1)))</x:f>
        <x:v>0</x:v>
      </x:c>
      <x:c r="AL952" s="24" t="b">
        <x:f t="shared" si="226"/>
        <x:v>0</x:v>
      </x:c>
      <x:c r="AM952" s="24" t="b">
        <x:f>_xlfn.XLOOKUP(G952,'Birthday Case Assumptions'!$I$6:$I$371,'Birthday Case Assumptions'!$J$6:$J$371)="Yes"</x:f>
        <x:v>1</x:v>
      </x:c>
      <x:c r="AN952" s="24" t="b">
        <x:f t="shared" si="232"/>
        <x:v>1</x:v>
      </x:c>
      <x:c r="AO952" s="24">
        <x:f t="shared" si="233"/>
        <x:v>0</x:v>
      </x:c>
    </x:row>
    <x:row r="953" spans="2:41" x14ac:dyDescent="0.35">
      <x:c r="B953" s="21">
        <x:v>38225</x:v>
      </x:c>
      <x:c r="C953" s="31">
        <x:f t="shared" si="220"/>
        <x:v>26</x:v>
      </x:c>
      <x:c r="D953" s="31">
        <x:f t="shared" si="221"/>
        <x:v>8</x:v>
      </x:c>
      <x:c r="E953" s="31">
        <x:f t="shared" si="222"/>
        <x:v>2004</x:v>
      </x:c>
      <x:c r="F953" s="31">
        <x:f t="shared" si="223"/>
        <x:v>5</x:v>
      </x:c>
      <x:c r="G953" s="21">
        <x:f t="shared" si="227"/>
        <x:v>45530</x:v>
      </x:c>
      <x:c r="H953" s="32">
        <x:f t="shared" si="228"/>
        <x:v>7067</x:v>
      </x:c>
      <x:c r="L953" s="25"/>
      <x:c r="S953" s="24" t="str">
        <x:v>Fu Yan #13453094 2T</x:v>
      </x:c>
      <x:c r="T953" s="24" t="str" cm="1">
        <x:f t="array" ref="T953:U953">_xlfn.TEXTSPLIT(S953," #")</x:f>
        <x:v>Fu Yan</x:v>
      </x:c>
      <x:c r="U953" s="24" t="str">
        <x:v>13453094 2T</x:v>
      </x:c>
      <x:c r="V953" s="24" t="str">
        <x:f t="shared" si="229"/>
        <x:v>2T</x:v>
      </x:c>
      <x:c r="W953" s="24">
        <x:f t="shared" si="230"/>
        <x:v>13453094</x:v>
      </x:c>
      <x:c r="X953" s="24">
        <x:f t="shared" si="234"/>
        <x:v>0</x:v>
      </x:c>
      <x:c r="AC953" s="24" t="str">
        <x:f t="shared" si="224"/>
        <x:v>Fu</x:v>
      </x:c>
      <x:c r="AD953" s="24" t="str">
        <x:f t="shared" si="231"/>
        <x:v>F</x:v>
      </x:c>
      <x:c r="AE953" s="24" t="str">
        <x:f t="shared" si="225"/>
        <x:v>Yan</x:v>
      </x:c>
      <x:c r="AF953" s="24" cm="1">
        <x:f t="array" ref="AF953">SUM(--(" "=MID(AE953,_xlfn.SEQUENCE(1,LEN(AE953)),1)))+2</x:f>
        <x:v>2</x:v>
      </x:c>
      <x:c r="AG953" s="24" cm="1">
        <x:f t="array" ref="AG953">SUM(--($AG$9=MID(AC953,_xlfn.SEQUENCE(1,LEN(AC953)),1)))</x:f>
        <x:v>0</x:v>
      </x:c>
      <x:c r="AL953" s="24" t="b">
        <x:f t="shared" si="226"/>
        <x:v>1</x:v>
      </x:c>
      <x:c r="AM953" s="24" t="b">
        <x:f>_xlfn.XLOOKUP(G953,'Birthday Case Assumptions'!$I$6:$I$371,'Birthday Case Assumptions'!$J$6:$J$371)="Yes"</x:f>
        <x:v>1</x:v>
      </x:c>
      <x:c r="AN953" s="24" t="b">
        <x:f t="shared" si="232"/>
        <x:v>0</x:v>
      </x:c>
      <x:c r="AO953" s="24">
        <x:f t="shared" si="233"/>
        <x:v>0</x:v>
      </x:c>
    </x:row>
    <x:row r="954" spans="2:41" x14ac:dyDescent="0.35">
      <x:c r="B954" s="21">
        <x:v>37021</x:v>
      </x:c>
      <x:c r="C954" s="31">
        <x:f t="shared" si="220"/>
        <x:v>10</x:v>
      </x:c>
      <x:c r="D954" s="31">
        <x:f t="shared" si="221"/>
        <x:v>5</x:v>
      </x:c>
      <x:c r="E954" s="31">
        <x:f t="shared" si="222"/>
        <x:v>2001</x:v>
      </x:c>
      <x:c r="F954" s="31">
        <x:f t="shared" si="223"/>
        <x:v>5</x:v>
      </x:c>
      <x:c r="G954" s="21">
        <x:f t="shared" si="227"/>
        <x:v>45422</x:v>
      </x:c>
      <x:c r="H954" s="32">
        <x:f t="shared" si="228"/>
        <x:v>8271</x:v>
      </x:c>
      <x:c r="L954" s="25"/>
      <x:c r="S954" s="24" t="str">
        <x:v>Natalie Lee #13453095 2R</x:v>
      </x:c>
      <x:c r="T954" s="24" t="str" cm="1">
        <x:f t="array" ref="T954:U954">_xlfn.TEXTSPLIT(S954," #")</x:f>
        <x:v>Natalie Lee</x:v>
      </x:c>
      <x:c r="U954" s="24" t="str">
        <x:v>13453095 2R</x:v>
      </x:c>
      <x:c r="V954" s="24" t="str">
        <x:f t="shared" si="229"/>
        <x:v>2R</x:v>
      </x:c>
      <x:c r="W954" s="24">
        <x:f t="shared" si="230"/>
        <x:v>13453095</x:v>
      </x:c>
      <x:c r="X954" s="24">
        <x:f t="shared" si="234"/>
        <x:v>1</x:v>
      </x:c>
      <x:c r="AC954" s="24" t="str">
        <x:f t="shared" si="224"/>
        <x:v>Natalie</x:v>
      </x:c>
      <x:c r="AD954" s="24" t="str">
        <x:f t="shared" si="231"/>
        <x:v>N</x:v>
      </x:c>
      <x:c r="AE954" s="24" t="str">
        <x:f t="shared" si="225"/>
        <x:v>Lee</x:v>
      </x:c>
      <x:c r="AF954" s="24" cm="1">
        <x:f t="array" ref="AF954">SUM(--(" "=MID(AE954,_xlfn.SEQUENCE(1,LEN(AE954)),1)))+2</x:f>
        <x:v>2</x:v>
      </x:c>
      <x:c r="AG954" s="24" cm="1">
        <x:f t="array" ref="AG954">SUM(--($AG$9=MID(AC954,_xlfn.SEQUENCE(1,LEN(AC954)),1)))</x:f>
        <x:v>2</x:v>
      </x:c>
      <x:c r="AL954" s="24" t="b">
        <x:f t="shared" si="226"/>
        <x:v>0</x:v>
      </x:c>
      <x:c r="AM954" s="24" t="b">
        <x:f>_xlfn.XLOOKUP(G954,'Birthday Case Assumptions'!$I$6:$I$371,'Birthday Case Assumptions'!$J$6:$J$371)="Yes"</x:f>
        <x:v>1</x:v>
      </x:c>
      <x:c r="AN954" s="24" t="b">
        <x:f t="shared" si="232"/>
        <x:v>0</x:v>
      </x:c>
      <x:c r="AO954" s="24">
        <x:f t="shared" si="233"/>
        <x:v>0</x:v>
      </x:c>
    </x:row>
    <x:row r="955" spans="2:41" x14ac:dyDescent="0.35">
      <x:c r="B955" s="21">
        <x:v>37569</x:v>
      </x:c>
      <x:c r="C955" s="31">
        <x:f t="shared" si="220"/>
        <x:v>9</x:v>
      </x:c>
      <x:c r="D955" s="31">
        <x:f t="shared" si="221"/>
        <x:v>11</x:v>
      </x:c>
      <x:c r="E955" s="31">
        <x:f t="shared" si="222"/>
        <x:v>2002</x:v>
      </x:c>
      <x:c r="F955" s="31">
        <x:f t="shared" si="223"/>
        <x:v>7</x:v>
      </x:c>
      <x:c r="G955" s="21">
        <x:f t="shared" si="227"/>
        <x:v>45605</x:v>
      </x:c>
      <x:c r="H955" s="32">
        <x:f t="shared" si="228"/>
        <x:v>7723</x:v>
      </x:c>
      <x:c r="L955" s="25"/>
      <x:c r="S955" s="24" t="str">
        <x:v>Zuhair Almutairi #13453097 1R</x:v>
      </x:c>
      <x:c r="T955" s="24" t="str" cm="1">
        <x:f t="array" ref="T955:U955">_xlfn.TEXTSPLIT(S955," #")</x:f>
        <x:v>Zuhair Almutairi</x:v>
      </x:c>
      <x:c r="U955" s="24" t="str">
        <x:v>13453097 1R</x:v>
      </x:c>
      <x:c r="V955" s="24" t="str">
        <x:f t="shared" si="229"/>
        <x:v>1R</x:v>
      </x:c>
      <x:c r="W955" s="24">
        <x:f t="shared" si="230"/>
        <x:v>13453097</x:v>
      </x:c>
      <x:c r="X955" s="24">
        <x:f t="shared" si="234"/>
        <x:v>0</x:v>
      </x:c>
      <x:c r="AC955" s="24" t="str">
        <x:f t="shared" si="224"/>
        <x:v>Zuhair</x:v>
      </x:c>
      <x:c r="AD955" s="24" t="str">
        <x:f t="shared" si="231"/>
        <x:v>Z</x:v>
      </x:c>
      <x:c r="AE955" s="24" t="str">
        <x:f t="shared" si="225"/>
        <x:v>Almutairi</x:v>
      </x:c>
      <x:c r="AF955" s="24" cm="1">
        <x:f t="array" ref="AF955">SUM(--(" "=MID(AE955,_xlfn.SEQUENCE(1,LEN(AE955)),1)))+2</x:f>
        <x:v>2</x:v>
      </x:c>
      <x:c r="AG955" s="24" cm="1">
        <x:f t="array" ref="AG955">SUM(--($AG$9=MID(AC955,_xlfn.SEQUENCE(1,LEN(AC955)),1)))</x:f>
        <x:v>1</x:v>
      </x:c>
      <x:c r="AL955" s="24" t="b">
        <x:f t="shared" si="226"/>
        <x:v>0</x:v>
      </x:c>
      <x:c r="AM955" s="24" t="b">
        <x:f>_xlfn.XLOOKUP(G955,'Birthday Case Assumptions'!$I$6:$I$371,'Birthday Case Assumptions'!$J$6:$J$371)="Yes"</x:f>
        <x:v>0</x:v>
      </x:c>
      <x:c r="AN955" s="24" t="b">
        <x:f t="shared" si="232"/>
        <x:v>0</x:v>
      </x:c>
      <x:c r="AO955" s="24">
        <x:f t="shared" si="233"/>
        <x:v>0</x:v>
      </x:c>
    </x:row>
    <x:row r="956" spans="2:41" x14ac:dyDescent="0.35">
      <x:c r="B956" s="21">
        <x:v>37703</x:v>
      </x:c>
      <x:c r="C956" s="31">
        <x:f t="shared" si="220"/>
        <x:v>23</x:v>
      </x:c>
      <x:c r="D956" s="31">
        <x:f t="shared" si="221"/>
        <x:v>3</x:v>
      </x:c>
      <x:c r="E956" s="31">
        <x:f t="shared" si="222"/>
        <x:v>2003</x:v>
      </x:c>
      <x:c r="F956" s="31">
        <x:f t="shared" si="223"/>
        <x:v>1</x:v>
      </x:c>
      <x:c r="G956" s="21">
        <x:f t="shared" si="227"/>
        <x:v>45374</x:v>
      </x:c>
      <x:c r="H956" s="32">
        <x:f t="shared" si="228"/>
        <x:v>7589</x:v>
      </x:c>
      <x:c r="L956" s="25"/>
      <x:c r="S956" s="24" t="str">
        <x:v>Paul Torres #13453099 1T</x:v>
      </x:c>
      <x:c r="T956" s="24" t="str" cm="1">
        <x:f t="array" ref="T956:U956">_xlfn.TEXTSPLIT(S956," #")</x:f>
        <x:v>Paul Torres</x:v>
      </x:c>
      <x:c r="U956" s="24" t="str">
        <x:v>13453099 1T</x:v>
      </x:c>
      <x:c r="V956" s="24" t="str">
        <x:f t="shared" si="229"/>
        <x:v>1T</x:v>
      </x:c>
      <x:c r="W956" s="24">
        <x:f t="shared" si="230"/>
        <x:v>13453099</x:v>
      </x:c>
      <x:c r="X956" s="24">
        <x:f t="shared" si="234"/>
        <x:v>0</x:v>
      </x:c>
      <x:c r="AC956" s="24" t="str">
        <x:f t="shared" si="224"/>
        <x:v>Paul</x:v>
      </x:c>
      <x:c r="AD956" s="24" t="str">
        <x:f t="shared" si="231"/>
        <x:v>P</x:v>
      </x:c>
      <x:c r="AE956" s="24" t="str">
        <x:f t="shared" si="225"/>
        <x:v>Torres</x:v>
      </x:c>
      <x:c r="AF956" s="24" cm="1">
        <x:f t="array" ref="AF956">SUM(--(" "=MID(AE956,_xlfn.SEQUENCE(1,LEN(AE956)),1)))+2</x:f>
        <x:v>2</x:v>
      </x:c>
      <x:c r="AG956" s="24" cm="1">
        <x:f t="array" ref="AG956">SUM(--($AG$9=MID(AC956,_xlfn.SEQUENCE(1,LEN(AC956)),1)))</x:f>
        <x:v>1</x:v>
      </x:c>
      <x:c r="AL956" s="24" t="b">
        <x:f t="shared" si="226"/>
        <x:v>0</x:v>
      </x:c>
      <x:c r="AM956" s="24" t="b">
        <x:f>_xlfn.XLOOKUP(G956,'Birthday Case Assumptions'!$I$6:$I$371,'Birthday Case Assumptions'!$J$6:$J$371)="Yes"</x:f>
        <x:v>0</x:v>
      </x:c>
      <x:c r="AN956" s="24" t="b">
        <x:f t="shared" si="232"/>
        <x:v>0</x:v>
      </x:c>
      <x:c r="AO956" s="24">
        <x:f t="shared" si="233"/>
        <x:v>0</x:v>
      </x:c>
    </x:row>
    <x:row r="957" spans="2:41" x14ac:dyDescent="0.35">
      <x:c r="B957" s="21">
        <x:v>36923</x:v>
      </x:c>
      <x:c r="C957" s="31">
        <x:f t="shared" si="220"/>
        <x:v>1</x:v>
      </x:c>
      <x:c r="D957" s="31">
        <x:f t="shared" si="221"/>
        <x:v>2</x:v>
      </x:c>
      <x:c r="E957" s="31">
        <x:f t="shared" si="222"/>
        <x:v>2001</x:v>
      </x:c>
      <x:c r="F957" s="31">
        <x:f t="shared" si="223"/>
        <x:v>5</x:v>
      </x:c>
      <x:c r="G957" s="21">
        <x:f t="shared" si="227"/>
        <x:v>45323</x:v>
      </x:c>
      <x:c r="H957" s="32">
        <x:f t="shared" si="228"/>
        <x:v>8369</x:v>
      </x:c>
      <x:c r="L957" s="25"/>
      <x:c r="S957" s="24" t="str">
        <x:v>Magdy Mostafa #13453100 1T</x:v>
      </x:c>
      <x:c r="T957" s="24" t="str" cm="1">
        <x:f t="array" ref="T957:U957">_xlfn.TEXTSPLIT(S957," #")</x:f>
        <x:v>Magdy Mostafa</x:v>
      </x:c>
      <x:c r="U957" s="24" t="str">
        <x:v>13453100 1T</x:v>
      </x:c>
      <x:c r="V957" s="24" t="str">
        <x:f t="shared" si="229"/>
        <x:v>1T</x:v>
      </x:c>
      <x:c r="W957" s="24">
        <x:f t="shared" si="230"/>
        <x:v>13453100</x:v>
      </x:c>
      <x:c r="X957" s="24">
        <x:f t="shared" si="234"/>
        <x:v>1</x:v>
      </x:c>
      <x:c r="AC957" s="24" t="str">
        <x:f t="shared" si="224"/>
        <x:v>Magdy</x:v>
      </x:c>
      <x:c r="AD957" s="24" t="str">
        <x:f t="shared" si="231"/>
        <x:v>M</x:v>
      </x:c>
      <x:c r="AE957" s="24" t="str">
        <x:f t="shared" si="225"/>
        <x:v>Mostafa</x:v>
      </x:c>
      <x:c r="AF957" s="24" cm="1">
        <x:f t="array" ref="AF957">SUM(--(" "=MID(AE957,_xlfn.SEQUENCE(1,LEN(AE957)),1)))+2</x:f>
        <x:v>2</x:v>
      </x:c>
      <x:c r="AG957" s="24" cm="1">
        <x:f t="array" ref="AG957">SUM(--($AG$9=MID(AC957,_xlfn.SEQUENCE(1,LEN(AC957)),1)))</x:f>
        <x:v>1</x:v>
      </x:c>
      <x:c r="AL957" s="24" t="b">
        <x:f t="shared" si="226"/>
        <x:v>0</x:v>
      </x:c>
      <x:c r="AM957" s="24" t="b">
        <x:f>_xlfn.XLOOKUP(G957,'Birthday Case Assumptions'!$I$6:$I$371,'Birthday Case Assumptions'!$J$6:$J$371)="Yes"</x:f>
        <x:v>1</x:v>
      </x:c>
      <x:c r="AN957" s="24" t="b">
        <x:f t="shared" si="232"/>
        <x:v>0</x:v>
      </x:c>
      <x:c r="AO957" s="24">
        <x:f t="shared" si="233"/>
        <x:v>0</x:v>
      </x:c>
    </x:row>
    <x:row r="958" spans="2:41" x14ac:dyDescent="0.35">
      <x:c r="B958" s="21">
        <x:v>37131</x:v>
      </x:c>
      <x:c r="C958" s="31">
        <x:f t="shared" si="220"/>
        <x:v>28</x:v>
      </x:c>
      <x:c r="D958" s="31">
        <x:f t="shared" si="221"/>
        <x:v>8</x:v>
      </x:c>
      <x:c r="E958" s="31">
        <x:f t="shared" si="222"/>
        <x:v>2001</x:v>
      </x:c>
      <x:c r="F958" s="31">
        <x:f t="shared" si="223"/>
        <x:v>3</x:v>
      </x:c>
      <x:c r="G958" s="21">
        <x:f t="shared" si="227"/>
        <x:v>45532</x:v>
      </x:c>
      <x:c r="H958" s="32">
        <x:f t="shared" si="228"/>
        <x:v>8161</x:v>
      </x:c>
      <x:c r="L958" s="25"/>
      <x:c r="S958" s="24" t="str">
        <x:v>Song Jianhua #13453103 1M</x:v>
      </x:c>
      <x:c r="T958" s="24" t="str" cm="1">
        <x:f t="array" ref="T958:U958">_xlfn.TEXTSPLIT(S958," #")</x:f>
        <x:v>Song Jianhua</x:v>
      </x:c>
      <x:c r="U958" s="24" t="str">
        <x:v>13453103 1M</x:v>
      </x:c>
      <x:c r="V958" s="24" t="str">
        <x:f t="shared" si="229"/>
        <x:v>1M</x:v>
      </x:c>
      <x:c r="W958" s="24">
        <x:f t="shared" si="230"/>
        <x:v>13453103</x:v>
      </x:c>
      <x:c r="X958" s="24">
        <x:f t="shared" si="234"/>
        <x:v>0</x:v>
      </x:c>
      <x:c r="AC958" s="24" t="str">
        <x:f t="shared" si="224"/>
        <x:v>Song</x:v>
      </x:c>
      <x:c r="AD958" s="24" t="str">
        <x:f t="shared" si="231"/>
        <x:v>S</x:v>
      </x:c>
      <x:c r="AE958" s="24" t="str">
        <x:f t="shared" si="225"/>
        <x:v>Jianhua</x:v>
      </x:c>
      <x:c r="AF958" s="24" cm="1">
        <x:f t="array" ref="AF958">SUM(--(" "=MID(AE958,_xlfn.SEQUENCE(1,LEN(AE958)),1)))+2</x:f>
        <x:v>2</x:v>
      </x:c>
      <x:c r="AG958" s="24" cm="1">
        <x:f t="array" ref="AG958">SUM(--($AG$9=MID(AC958,_xlfn.SEQUENCE(1,LEN(AC958)),1)))</x:f>
        <x:v>0</x:v>
      </x:c>
      <x:c r="AL958" s="24" t="b">
        <x:f t="shared" si="226"/>
        <x:v>0</x:v>
      </x:c>
      <x:c r="AM958" s="24" t="b">
        <x:f>_xlfn.XLOOKUP(G958,'Birthday Case Assumptions'!$I$6:$I$371,'Birthday Case Assumptions'!$J$6:$J$371)="Yes"</x:f>
        <x:v>1</x:v>
      </x:c>
      <x:c r="AN958" s="24" t="b">
        <x:f t="shared" si="232"/>
        <x:v>1</x:v>
      </x:c>
      <x:c r="AO958" s="24">
        <x:f t="shared" si="233"/>
        <x:v>0</x:v>
      </x:c>
    </x:row>
    <x:row r="959" spans="2:41" x14ac:dyDescent="0.35">
      <x:c r="B959" s="21">
        <x:v>37125</x:v>
      </x:c>
      <x:c r="C959" s="31">
        <x:f t="shared" si="220"/>
        <x:v>22</x:v>
      </x:c>
      <x:c r="D959" s="31">
        <x:f t="shared" si="221"/>
        <x:v>8</x:v>
      </x:c>
      <x:c r="E959" s="31">
        <x:f t="shared" si="222"/>
        <x:v>2001</x:v>
      </x:c>
      <x:c r="F959" s="31">
        <x:f t="shared" si="223"/>
        <x:v>4</x:v>
      </x:c>
      <x:c r="G959" s="21">
        <x:f t="shared" si="227"/>
        <x:v>45526</x:v>
      </x:c>
      <x:c r="H959" s="32">
        <x:f t="shared" si="228"/>
        <x:v>8167</x:v>
      </x:c>
      <x:c r="L959" s="25"/>
      <x:c r="S959" s="24" t="str">
        <x:v>Jiang Min #13453106 2R</x:v>
      </x:c>
      <x:c r="T959" s="24" t="str" cm="1">
        <x:f t="array" ref="T959:U959">_xlfn.TEXTSPLIT(S959," #")</x:f>
        <x:v>Jiang Min</x:v>
      </x:c>
      <x:c r="U959" s="24" t="str">
        <x:v>13453106 2R</x:v>
      </x:c>
      <x:c r="V959" s="24" t="str">
        <x:f t="shared" si="229"/>
        <x:v>2R</x:v>
      </x:c>
      <x:c r="W959" s="24">
        <x:f t="shared" si="230"/>
        <x:v>13453106</x:v>
      </x:c>
      <x:c r="X959" s="24">
        <x:f t="shared" si="234"/>
        <x:v>0</x:v>
      </x:c>
      <x:c r="AC959" s="24" t="str">
        <x:f t="shared" si="224"/>
        <x:v>Jiang</x:v>
      </x:c>
      <x:c r="AD959" s="24" t="str">
        <x:f t="shared" si="231"/>
        <x:v>J</x:v>
      </x:c>
      <x:c r="AE959" s="24" t="str">
        <x:f t="shared" si="225"/>
        <x:v>Min</x:v>
      </x:c>
      <x:c r="AF959" s="24" cm="1">
        <x:f t="array" ref="AF959">SUM(--(" "=MID(AE959,_xlfn.SEQUENCE(1,LEN(AE959)),1)))+2</x:f>
        <x:v>2</x:v>
      </x:c>
      <x:c r="AG959" s="24" cm="1">
        <x:f t="array" ref="AG959">SUM(--($AG$9=MID(AC959,_xlfn.SEQUENCE(1,LEN(AC959)),1)))</x:f>
        <x:v>1</x:v>
      </x:c>
      <x:c r="AL959" s="24" t="b">
        <x:f t="shared" si="226"/>
        <x:v>0</x:v>
      </x:c>
      <x:c r="AM959" s="24" t="b">
        <x:f>_xlfn.XLOOKUP(G959,'Birthday Case Assumptions'!$I$6:$I$371,'Birthday Case Assumptions'!$J$6:$J$371)="Yes"</x:f>
        <x:v>1</x:v>
      </x:c>
      <x:c r="AN959" s="24" t="b">
        <x:f t="shared" si="232"/>
        <x:v>0</x:v>
      </x:c>
      <x:c r="AO959" s="24">
        <x:f t="shared" si="233"/>
        <x:v>0</x:v>
      </x:c>
    </x:row>
    <x:row r="960" spans="2:41" x14ac:dyDescent="0.35">
      <x:c r="B960" s="21">
        <x:v>37325</x:v>
      </x:c>
      <x:c r="C960" s="31">
        <x:f t="shared" si="220"/>
        <x:v>10</x:v>
      </x:c>
      <x:c r="D960" s="31">
        <x:f t="shared" si="221"/>
        <x:v>3</x:v>
      </x:c>
      <x:c r="E960" s="31">
        <x:f t="shared" si="222"/>
        <x:v>2002</x:v>
      </x:c>
      <x:c r="F960" s="31">
        <x:f t="shared" si="223"/>
        <x:v>1</x:v>
      </x:c>
      <x:c r="G960" s="21">
        <x:f t="shared" si="227"/>
        <x:v>45361</x:v>
      </x:c>
      <x:c r="H960" s="32">
        <x:f t="shared" si="228"/>
        <x:v>7967</x:v>
      </x:c>
      <x:c r="L960" s="25"/>
      <x:c r="S960" s="24" t="str">
        <x:v>Andrew Mitchell #13453109 1W</x:v>
      </x:c>
      <x:c r="T960" s="24" t="str" cm="1">
        <x:f t="array" ref="T960:U960">_xlfn.TEXTSPLIT(S960," #")</x:f>
        <x:v>Andrew Mitchell</x:v>
      </x:c>
      <x:c r="U960" s="24" t="str">
        <x:v>13453109 1W</x:v>
      </x:c>
      <x:c r="V960" s="24" t="str">
        <x:f t="shared" si="229"/>
        <x:v>1W</x:v>
      </x:c>
      <x:c r="W960" s="24">
        <x:f t="shared" si="230"/>
        <x:v>13453109</x:v>
      </x:c>
      <x:c r="X960" s="24">
        <x:f t="shared" si="234"/>
        <x:v>0</x:v>
      </x:c>
      <x:c r="AC960" s="24" t="str">
        <x:f t="shared" si="224"/>
        <x:v>Andrew</x:v>
      </x:c>
      <x:c r="AD960" s="24" t="str">
        <x:f t="shared" si="231"/>
        <x:v>A</x:v>
      </x:c>
      <x:c r="AE960" s="24" t="str">
        <x:f t="shared" si="225"/>
        <x:v>Mitchell</x:v>
      </x:c>
      <x:c r="AF960" s="24" cm="1">
        <x:f t="array" ref="AF960">SUM(--(" "=MID(AE960,_xlfn.SEQUENCE(1,LEN(AE960)),1)))+2</x:f>
        <x:v>2</x:v>
      </x:c>
      <x:c r="AG960" s="24" cm="1">
        <x:f t="array" ref="AG960">SUM(--($AG$9=MID(AC960,_xlfn.SEQUENCE(1,LEN(AC960)),1)))</x:f>
        <x:v>1</x:v>
      </x:c>
      <x:c r="AL960" s="24" t="b">
        <x:f t="shared" si="226"/>
        <x:v>0</x:v>
      </x:c>
      <x:c r="AM960" s="24" t="b">
        <x:f>_xlfn.XLOOKUP(G960,'Birthday Case Assumptions'!$I$6:$I$371,'Birthday Case Assumptions'!$J$6:$J$371)="Yes"</x:f>
        <x:v>0</x:v>
      </x:c>
      <x:c r="AN960" s="24" t="b">
        <x:f t="shared" si="232"/>
        <x:v>0</x:v>
      </x:c>
      <x:c r="AO960" s="24">
        <x:f t="shared" si="233"/>
        <x:v>0</x:v>
      </x:c>
    </x:row>
    <x:row r="961" spans="2:41" x14ac:dyDescent="0.35">
      <x:c r="B961" s="21">
        <x:v>37454</x:v>
      </x:c>
      <x:c r="C961" s="31">
        <x:f t="shared" si="220"/>
        <x:v>17</x:v>
      </x:c>
      <x:c r="D961" s="31">
        <x:f t="shared" si="221"/>
        <x:v>7</x:v>
      </x:c>
      <x:c r="E961" s="31">
        <x:f t="shared" si="222"/>
        <x:v>2002</x:v>
      </x:c>
      <x:c r="F961" s="31">
        <x:f t="shared" si="223"/>
        <x:v>4</x:v>
      </x:c>
      <x:c r="G961" s="21">
        <x:f t="shared" si="227"/>
        <x:v>45490</x:v>
      </x:c>
      <x:c r="H961" s="32">
        <x:f t="shared" si="228"/>
        <x:v>7838</x:v>
      </x:c>
      <x:c r="L961" s="25"/>
      <x:c r="S961" s="24" t="str">
        <x:v>Long Hai #13453112 2W</x:v>
      </x:c>
      <x:c r="T961" s="24" t="str" cm="1">
        <x:f t="array" ref="T961:U961">_xlfn.TEXTSPLIT(S961," #")</x:f>
        <x:v>Long Hai</x:v>
      </x:c>
      <x:c r="U961" s="24" t="str">
        <x:v>13453112 2W</x:v>
      </x:c>
      <x:c r="V961" s="24" t="str">
        <x:f t="shared" si="229"/>
        <x:v>2W</x:v>
      </x:c>
      <x:c r="W961" s="24">
        <x:f t="shared" si="230"/>
        <x:v>13453112</x:v>
      </x:c>
      <x:c r="X961" s="24">
        <x:f t="shared" si="234"/>
        <x:v>0</x:v>
      </x:c>
      <x:c r="AC961" s="24" t="str">
        <x:f t="shared" si="224"/>
        <x:v>Long</x:v>
      </x:c>
      <x:c r="AD961" s="24" t="str">
        <x:f t="shared" si="231"/>
        <x:v>L</x:v>
      </x:c>
      <x:c r="AE961" s="24" t="str">
        <x:f t="shared" si="225"/>
        <x:v>Hai</x:v>
      </x:c>
      <x:c r="AF961" s="24" cm="1">
        <x:f t="array" ref="AF961">SUM(--(" "=MID(AE961,_xlfn.SEQUENCE(1,LEN(AE961)),1)))+2</x:f>
        <x:v>2</x:v>
      </x:c>
      <x:c r="AG961" s="24" cm="1">
        <x:f t="array" ref="AG961">SUM(--($AG$9=MID(AC961,_xlfn.SEQUENCE(1,LEN(AC961)),1)))</x:f>
        <x:v>0</x:v>
      </x:c>
      <x:c r="AL961" s="24" t="b">
        <x:f t="shared" si="226"/>
        <x:v>0</x:v>
      </x:c>
      <x:c r="AM961" s="24" t="b">
        <x:f>_xlfn.XLOOKUP(G961,'Birthday Case Assumptions'!$I$6:$I$371,'Birthday Case Assumptions'!$J$6:$J$371)="Yes"</x:f>
        <x:v>0</x:v>
      </x:c>
      <x:c r="AN961" s="24" t="b">
        <x:f t="shared" si="232"/>
        <x:v>0</x:v>
      </x:c>
      <x:c r="AO961" s="24">
        <x:f t="shared" si="233"/>
        <x:v>0</x:v>
      </x:c>
    </x:row>
    <x:row r="962" spans="2:41" x14ac:dyDescent="0.35">
      <x:c r="B962" s="21">
        <x:v>38238</x:v>
      </x:c>
      <x:c r="C962" s="31">
        <x:f t="shared" si="220"/>
        <x:v>8</x:v>
      </x:c>
      <x:c r="D962" s="31">
        <x:f t="shared" si="221"/>
        <x:v>9</x:v>
      </x:c>
      <x:c r="E962" s="31">
        <x:f t="shared" si="222"/>
        <x:v>2004</x:v>
      </x:c>
      <x:c r="F962" s="31">
        <x:f t="shared" si="223"/>
        <x:v>4</x:v>
      </x:c>
      <x:c r="G962" s="21">
        <x:f t="shared" si="227"/>
        <x:v>45543</x:v>
      </x:c>
      <x:c r="H962" s="32">
        <x:f t="shared" si="228"/>
        <x:v>7054</x:v>
      </x:c>
      <x:c r="L962" s="25"/>
      <x:c r="S962" s="24" t="str">
        <x:v>Aly Awad #13453115 3W</x:v>
      </x:c>
      <x:c r="T962" s="24" t="str" cm="1">
        <x:f t="array" ref="T962:U962">_xlfn.TEXTSPLIT(S962," #")</x:f>
        <x:v>Aly Awad</x:v>
      </x:c>
      <x:c r="U962" s="24" t="str">
        <x:v>13453115 3W</x:v>
      </x:c>
      <x:c r="V962" s="24" t="str">
        <x:f t="shared" si="229"/>
        <x:v>3W</x:v>
      </x:c>
      <x:c r="W962" s="24">
        <x:f t="shared" si="230"/>
        <x:v>13453115</x:v>
      </x:c>
      <x:c r="X962" s="24">
        <x:f t="shared" si="234"/>
        <x:v>0</x:v>
      </x:c>
      <x:c r="AC962" s="24" t="str">
        <x:f t="shared" si="224"/>
        <x:v>Aly</x:v>
      </x:c>
      <x:c r="AD962" s="24" t="str">
        <x:f t="shared" si="231"/>
        <x:v>A</x:v>
      </x:c>
      <x:c r="AE962" s="24" t="str">
        <x:f t="shared" si="225"/>
        <x:v>Awad</x:v>
      </x:c>
      <x:c r="AF962" s="24" cm="1">
        <x:f t="array" ref="AF962">SUM(--(" "=MID(AE962,_xlfn.SEQUENCE(1,LEN(AE962)),1)))+2</x:f>
        <x:v>2</x:v>
      </x:c>
      <x:c r="AG962" s="24" cm="1">
        <x:f t="array" ref="AG962">SUM(--($AG$9=MID(AC962,_xlfn.SEQUENCE(1,LEN(AC962)),1)))</x:f>
        <x:v>1</x:v>
      </x:c>
      <x:c r="AL962" s="24" t="b">
        <x:f t="shared" si="226"/>
        <x:v>0</x:v>
      </x:c>
      <x:c r="AM962" s="24" t="b">
        <x:f>_xlfn.XLOOKUP(G962,'Birthday Case Assumptions'!$I$6:$I$371,'Birthday Case Assumptions'!$J$6:$J$371)="Yes"</x:f>
        <x:v>0</x:v>
      </x:c>
      <x:c r="AN962" s="24" t="b">
        <x:f t="shared" si="232"/>
        <x:v>0</x:v>
      </x:c>
      <x:c r="AO962" s="24">
        <x:f t="shared" si="233"/>
        <x:v>0</x:v>
      </x:c>
    </x:row>
    <x:row r="963" spans="2:41" x14ac:dyDescent="0.35">
      <x:c r="B963" s="21">
        <x:v>39598</x:v>
      </x:c>
      <x:c r="C963" s="31">
        <x:f t="shared" si="220"/>
        <x:v>30</x:v>
      </x:c>
      <x:c r="D963" s="31">
        <x:f t="shared" si="221"/>
        <x:v>5</x:v>
      </x:c>
      <x:c r="E963" s="31">
        <x:f t="shared" si="222"/>
        <x:v>2008</x:v>
      </x:c>
      <x:c r="F963" s="31">
        <x:f t="shared" si="223"/>
        <x:v>6</x:v>
      </x:c>
      <x:c r="G963" s="21">
        <x:f t="shared" si="227"/>
        <x:v>45442</x:v>
      </x:c>
      <x:c r="H963" s="32">
        <x:f t="shared" si="228"/>
        <x:v>5694</x:v>
      </x:c>
      <x:c r="L963" s="25"/>
      <x:c r="S963" s="24" t="str">
        <x:v>Nasir Hamdi Khalid #13453118 1W</x:v>
      </x:c>
      <x:c r="T963" s="24" t="str" cm="1">
        <x:f t="array" ref="T963:U963">_xlfn.TEXTSPLIT(S963," #")</x:f>
        <x:v>Nasir Hamdi Khalid</x:v>
      </x:c>
      <x:c r="U963" s="24" t="str">
        <x:v>13453118 1W</x:v>
      </x:c>
      <x:c r="V963" s="24" t="str">
        <x:f t="shared" si="229"/>
        <x:v>1W</x:v>
      </x:c>
      <x:c r="W963" s="24">
        <x:f t="shared" si="230"/>
        <x:v>13453118</x:v>
      </x:c>
      <x:c r="X963" s="24">
        <x:f t="shared" si="234"/>
        <x:v>0</x:v>
      </x:c>
      <x:c r="AC963" s="24" t="str">
        <x:f t="shared" si="224"/>
        <x:v>Nasir</x:v>
      </x:c>
      <x:c r="AD963" s="24" t="str">
        <x:f t="shared" si="231"/>
        <x:v>N</x:v>
      </x:c>
      <x:c r="AE963" s="24" t="str">
        <x:f t="shared" si="225"/>
        <x:v>Hamdi Khalid</x:v>
      </x:c>
      <x:c r="AF963" s="24" cm="1">
        <x:f t="array" ref="AF963">SUM(--(" "=MID(AE963,_xlfn.SEQUENCE(1,LEN(AE963)),1)))+2</x:f>
        <x:v>3</x:v>
      </x:c>
      <x:c r="AG963" s="24" cm="1">
        <x:f t="array" ref="AG963">SUM(--($AG$9=MID(AC963,_xlfn.SEQUENCE(1,LEN(AC963)),1)))</x:f>
        <x:v>1</x:v>
      </x:c>
      <x:c r="AL963" s="24" t="b">
        <x:f t="shared" si="226"/>
        <x:v>0</x:v>
      </x:c>
      <x:c r="AM963" s="24" t="b">
        <x:f>_xlfn.XLOOKUP(G963,'Birthday Case Assumptions'!$I$6:$I$371,'Birthday Case Assumptions'!$J$6:$J$371)="Yes"</x:f>
        <x:v>0</x:v>
      </x:c>
      <x:c r="AN963" s="24" t="b">
        <x:f t="shared" si="232"/>
        <x:v>0</x:v>
      </x:c>
      <x:c r="AO963" s="24">
        <x:f t="shared" si="233"/>
        <x:v>0</x:v>
      </x:c>
    </x:row>
    <x:row r="964" spans="2:41" x14ac:dyDescent="0.35">
      <x:c r="B964" s="21">
        <x:v>38182</x:v>
      </x:c>
      <x:c r="C964" s="31">
        <x:f t="shared" si="220"/>
        <x:v>14</x:v>
      </x:c>
      <x:c r="D964" s="31">
        <x:f t="shared" si="221"/>
        <x:v>7</x:v>
      </x:c>
      <x:c r="E964" s="31">
        <x:f t="shared" si="222"/>
        <x:v>2004</x:v>
      </x:c>
      <x:c r="F964" s="31">
        <x:f t="shared" si="223"/>
        <x:v>4</x:v>
      </x:c>
      <x:c r="G964" s="21">
        <x:f t="shared" si="227"/>
        <x:v>45487</x:v>
      </x:c>
      <x:c r="H964" s="32">
        <x:f t="shared" si="228"/>
        <x:v>7110</x:v>
      </x:c>
      <x:c r="L964" s="25"/>
      <x:c r="S964" s="24" t="str">
        <x:v>Barbara Patel #13453120 2M</x:v>
      </x:c>
      <x:c r="T964" s="24" t="str" cm="1">
        <x:f t="array" ref="T964:U964">_xlfn.TEXTSPLIT(S964," #")</x:f>
        <x:v>Barbara Patel</x:v>
      </x:c>
      <x:c r="U964" s="24" t="str">
        <x:v>13453120 2M</x:v>
      </x:c>
      <x:c r="V964" s="24" t="str">
        <x:f t="shared" si="229"/>
        <x:v>2M</x:v>
      </x:c>
      <x:c r="W964" s="24">
        <x:f t="shared" si="230"/>
        <x:v>13453120</x:v>
      </x:c>
      <x:c r="X964" s="24">
        <x:f t="shared" si="234"/>
        <x:v>0</x:v>
      </x:c>
      <x:c r="AC964" s="24" t="str">
        <x:f t="shared" si="224"/>
        <x:v>Barbara</x:v>
      </x:c>
      <x:c r="AD964" s="24" t="str">
        <x:f t="shared" si="231"/>
        <x:v>B</x:v>
      </x:c>
      <x:c r="AE964" s="24" t="str">
        <x:f t="shared" si="225"/>
        <x:v>Patel</x:v>
      </x:c>
      <x:c r="AF964" s="24" cm="1">
        <x:f t="array" ref="AF964">SUM(--(" "=MID(AE964,_xlfn.SEQUENCE(1,LEN(AE964)),1)))+2</x:f>
        <x:v>2</x:v>
      </x:c>
      <x:c r="AG964" s="24" cm="1">
        <x:f t="array" ref="AG964">SUM(--($AG$9=MID(AC964,_xlfn.SEQUENCE(1,LEN(AC964)),1)))</x:f>
        <x:v>3</x:v>
      </x:c>
      <x:c r="AL964" s="24" t="b">
        <x:f t="shared" si="226"/>
        <x:v>0</x:v>
      </x:c>
      <x:c r="AM964" s="24" t="b">
        <x:f>_xlfn.XLOOKUP(G964,'Birthday Case Assumptions'!$I$6:$I$371,'Birthday Case Assumptions'!$J$6:$J$371)="Yes"</x:f>
        <x:v>0</x:v>
      </x:c>
      <x:c r="AN964" s="24" t="b">
        <x:f t="shared" si="232"/>
        <x:v>0</x:v>
      </x:c>
      <x:c r="AO964" s="24">
        <x:f t="shared" si="233"/>
        <x:v>0</x:v>
      </x:c>
    </x:row>
    <x:row r="965" spans="2:41" x14ac:dyDescent="0.35">
      <x:c r="B965" s="21">
        <x:v>36913</x:v>
      </x:c>
      <x:c r="C965" s="31">
        <x:f t="shared" si="220"/>
        <x:v>22</x:v>
      </x:c>
      <x:c r="D965" s="31">
        <x:f t="shared" si="221"/>
        <x:v>1</x:v>
      </x:c>
      <x:c r="E965" s="31">
        <x:f t="shared" si="222"/>
        <x:v>2001</x:v>
      </x:c>
      <x:c r="F965" s="31">
        <x:f t="shared" si="223"/>
        <x:v>2</x:v>
      </x:c>
      <x:c r="G965" s="21">
        <x:f t="shared" si="227"/>
        <x:v>45313</x:v>
      </x:c>
      <x:c r="H965" s="32">
        <x:f t="shared" si="228"/>
        <x:v>8379</x:v>
      </x:c>
      <x:c r="L965" s="25"/>
      <x:c r="S965" s="24" t="str">
        <x:v>He Guoqiang #13453123 2W</x:v>
      </x:c>
      <x:c r="T965" s="24" t="str" cm="1">
        <x:f t="array" ref="T965:U965">_xlfn.TEXTSPLIT(S965," #")</x:f>
        <x:v>He Guoqiang</x:v>
      </x:c>
      <x:c r="U965" s="24" t="str">
        <x:v>13453123 2W</x:v>
      </x:c>
      <x:c r="V965" s="24" t="str">
        <x:f t="shared" si="229"/>
        <x:v>2W</x:v>
      </x:c>
      <x:c r="W965" s="24">
        <x:f t="shared" si="230"/>
        <x:v>13453123</x:v>
      </x:c>
      <x:c r="X965" s="24">
        <x:f t="shared" si="234"/>
        <x:v>0</x:v>
      </x:c>
      <x:c r="AC965" s="24" t="str">
        <x:f t="shared" si="224"/>
        <x:v>He</x:v>
      </x:c>
      <x:c r="AD965" s="24" t="str">
        <x:f t="shared" si="231"/>
        <x:v>H</x:v>
      </x:c>
      <x:c r="AE965" s="24" t="str">
        <x:f t="shared" si="225"/>
        <x:v>Guoqiang</x:v>
      </x:c>
      <x:c r="AF965" s="24" cm="1">
        <x:f t="array" ref="AF965">SUM(--(" "=MID(AE965,_xlfn.SEQUENCE(1,LEN(AE965)),1)))+2</x:f>
        <x:v>2</x:v>
      </x:c>
      <x:c r="AG965" s="24" cm="1">
        <x:f t="array" ref="AG965">SUM(--($AG$9=MID(AC965,_xlfn.SEQUENCE(1,LEN(AC965)),1)))</x:f>
        <x:v>0</x:v>
      </x:c>
      <x:c r="AL965" s="24" t="b">
        <x:f t="shared" si="226"/>
        <x:v>1</x:v>
      </x:c>
      <x:c r="AM965" s="24" t="b">
        <x:f>_xlfn.XLOOKUP(G965,'Birthday Case Assumptions'!$I$6:$I$371,'Birthday Case Assumptions'!$J$6:$J$371)="Yes"</x:f>
        <x:v>1</x:v>
      </x:c>
      <x:c r="AN965" s="24" t="b">
        <x:f t="shared" si="232"/>
        <x:v>0</x:v>
      </x:c>
      <x:c r="AO965" s="24">
        <x:f t="shared" si="233"/>
        <x:v>0</x:v>
      </x:c>
    </x:row>
    <x:row r="966" spans="2:41" x14ac:dyDescent="0.35">
      <x:c r="B966" s="21">
        <x:v>38080</x:v>
      </x:c>
      <x:c r="C966" s="31">
        <x:f t="shared" si="220"/>
        <x:v>3</x:v>
      </x:c>
      <x:c r="D966" s="31">
        <x:f t="shared" si="221"/>
        <x:v>4</x:v>
      </x:c>
      <x:c r="E966" s="31">
        <x:f t="shared" si="222"/>
        <x:v>2004</x:v>
      </x:c>
      <x:c r="F966" s="31">
        <x:f t="shared" si="223"/>
        <x:v>7</x:v>
      </x:c>
      <x:c r="G966" s="21">
        <x:f t="shared" si="227"/>
        <x:v>45385</x:v>
      </x:c>
      <x:c r="H966" s="32">
        <x:f t="shared" si="228"/>
        <x:v>7212</x:v>
      </x:c>
      <x:c r="L966" s="25"/>
      <x:c r="S966" s="24" t="str">
        <x:v>He Nan #13453125 1T</x:v>
      </x:c>
      <x:c r="T966" s="24" t="str" cm="1">
        <x:f t="array" ref="T966:U966">_xlfn.TEXTSPLIT(S966," #")</x:f>
        <x:v>He Nan</x:v>
      </x:c>
      <x:c r="U966" s="24" t="str">
        <x:v>13453125 1T</x:v>
      </x:c>
      <x:c r="V966" s="24" t="str">
        <x:f t="shared" si="229"/>
        <x:v>1T</x:v>
      </x:c>
      <x:c r="W966" s="24">
        <x:f t="shared" si="230"/>
        <x:v>13453125</x:v>
      </x:c>
      <x:c r="X966" s="24">
        <x:f t="shared" si="234"/>
        <x:v>0</x:v>
      </x:c>
      <x:c r="AC966" s="24" t="str">
        <x:f t="shared" si="224"/>
        <x:v>He</x:v>
      </x:c>
      <x:c r="AD966" s="24" t="str">
        <x:f t="shared" si="231"/>
        <x:v>H</x:v>
      </x:c>
      <x:c r="AE966" s="24" t="str">
        <x:f t="shared" si="225"/>
        <x:v>Nan</x:v>
      </x:c>
      <x:c r="AF966" s="24" cm="1">
        <x:f t="array" ref="AF966">SUM(--(" "=MID(AE966,_xlfn.SEQUENCE(1,LEN(AE966)),1)))+2</x:f>
        <x:v>2</x:v>
      </x:c>
      <x:c r="AG966" s="24" cm="1">
        <x:f t="array" ref="AG966">SUM(--($AG$9=MID(AC966,_xlfn.SEQUENCE(1,LEN(AC966)),1)))</x:f>
        <x:v>0</x:v>
      </x:c>
      <x:c r="AL966" s="24" t="b">
        <x:f t="shared" si="226"/>
        <x:v>0</x:v>
      </x:c>
      <x:c r="AM966" s="24" t="b">
        <x:f>_xlfn.XLOOKUP(G966,'Birthday Case Assumptions'!$I$6:$I$371,'Birthday Case Assumptions'!$J$6:$J$371)="Yes"</x:f>
        <x:v>1</x:v>
      </x:c>
      <x:c r="AN966" s="24" t="b">
        <x:f t="shared" si="232"/>
        <x:v>0</x:v>
      </x:c>
      <x:c r="AO966" s="24">
        <x:f t="shared" si="233"/>
        <x:v>0</x:v>
      </x:c>
    </x:row>
    <x:row r="967" spans="2:41" x14ac:dyDescent="0.35">
      <x:c r="B967" s="21">
        <x:v>38264</x:v>
      </x:c>
      <x:c r="C967" s="31">
        <x:f t="shared" si="220"/>
        <x:v>4</x:v>
      </x:c>
      <x:c r="D967" s="31">
        <x:f t="shared" si="221"/>
        <x:v>10</x:v>
      </x:c>
      <x:c r="E967" s="31">
        <x:f t="shared" si="222"/>
        <x:v>2004</x:v>
      </x:c>
      <x:c r="F967" s="31">
        <x:f t="shared" si="223"/>
        <x:v>2</x:v>
      </x:c>
      <x:c r="G967" s="21">
        <x:f t="shared" si="227"/>
        <x:v>45569</x:v>
      </x:c>
      <x:c r="H967" s="32">
        <x:f t="shared" si="228"/>
        <x:v>7028</x:v>
      </x:c>
      <x:c r="L967" s="25"/>
      <x:c r="S967" s="24" t="str">
        <x:v>Lauren Murphy #13453126 2W</x:v>
      </x:c>
      <x:c r="T967" s="24" t="str" cm="1">
        <x:f t="array" ref="T967:U967">_xlfn.TEXTSPLIT(S967," #")</x:f>
        <x:v>Lauren Murphy</x:v>
      </x:c>
      <x:c r="U967" s="24" t="str">
        <x:v>13453126 2W</x:v>
      </x:c>
      <x:c r="V967" s="24" t="str">
        <x:f t="shared" si="229"/>
        <x:v>2W</x:v>
      </x:c>
      <x:c r="W967" s="24">
        <x:f t="shared" si="230"/>
        <x:v>13453126</x:v>
      </x:c>
      <x:c r="X967" s="24">
        <x:f t="shared" si="234"/>
        <x:v>1</x:v>
      </x:c>
      <x:c r="AC967" s="24" t="str">
        <x:f t="shared" si="224"/>
        <x:v>Lauren</x:v>
      </x:c>
      <x:c r="AD967" s="24" t="str">
        <x:f t="shared" si="231"/>
        <x:v>L</x:v>
      </x:c>
      <x:c r="AE967" s="24" t="str">
        <x:f t="shared" si="225"/>
        <x:v>Murphy</x:v>
      </x:c>
      <x:c r="AF967" s="24" cm="1">
        <x:f t="array" ref="AF967">SUM(--(" "=MID(AE967,_xlfn.SEQUENCE(1,LEN(AE967)),1)))+2</x:f>
        <x:v>2</x:v>
      </x:c>
      <x:c r="AG967" s="24" cm="1">
        <x:f t="array" ref="AG967">SUM(--($AG$9=MID(AC967,_xlfn.SEQUENCE(1,LEN(AC967)),1)))</x:f>
        <x:v>1</x:v>
      </x:c>
      <x:c r="AL967" s="24" t="b">
        <x:f t="shared" si="226"/>
        <x:v>0</x:v>
      </x:c>
      <x:c r="AM967" s="24" t="b">
        <x:f>_xlfn.XLOOKUP(G967,'Birthday Case Assumptions'!$I$6:$I$371,'Birthday Case Assumptions'!$J$6:$J$371)="Yes"</x:f>
        <x:v>1</x:v>
      </x:c>
      <x:c r="AN967" s="24" t="b">
        <x:f t="shared" si="232"/>
        <x:v>0</x:v>
      </x:c>
      <x:c r="AO967" s="24">
        <x:f t="shared" si="233"/>
        <x:v>0</x:v>
      </x:c>
    </x:row>
    <x:row r="968" spans="2:41" x14ac:dyDescent="0.35">
      <x:c r="B968" s="21">
        <x:v>38016</x:v>
      </x:c>
      <x:c r="C968" s="31">
        <x:f t="shared" si="220"/>
        <x:v>30</x:v>
      </x:c>
      <x:c r="D968" s="31">
        <x:f t="shared" si="221"/>
        <x:v>1</x:v>
      </x:c>
      <x:c r="E968" s="31">
        <x:f t="shared" si="222"/>
        <x:v>2004</x:v>
      </x:c>
      <x:c r="F968" s="31">
        <x:f t="shared" si="223"/>
        <x:v>6</x:v>
      </x:c>
      <x:c r="G968" s="21">
        <x:f t="shared" si="227"/>
        <x:v>45321</x:v>
      </x:c>
      <x:c r="H968" s="32">
        <x:f t="shared" si="228"/>
        <x:v>7276</x:v>
      </x:c>
      <x:c r="L968" s="25"/>
      <x:c r="S968" s="24" t="str">
        <x:v>Qasim Abo #13453129 1W</x:v>
      </x:c>
      <x:c r="T968" s="24" t="str" cm="1">
        <x:f t="array" ref="T968:U968">_xlfn.TEXTSPLIT(S968," #")</x:f>
        <x:v>Qasim Abo</x:v>
      </x:c>
      <x:c r="U968" s="24" t="str">
        <x:v>13453129 1W</x:v>
      </x:c>
      <x:c r="V968" s="24" t="str">
        <x:f t="shared" si="229"/>
        <x:v>1W</x:v>
      </x:c>
      <x:c r="W968" s="24">
        <x:f t="shared" si="230"/>
        <x:v>13453129</x:v>
      </x:c>
      <x:c r="X968" s="24">
        <x:f t="shared" si="234"/>
        <x:v>0</x:v>
      </x:c>
      <x:c r="AC968" s="24" t="str">
        <x:f t="shared" si="224"/>
        <x:v>Qasim</x:v>
      </x:c>
      <x:c r="AD968" s="24" t="str">
        <x:f t="shared" si="231"/>
        <x:v>Q</x:v>
      </x:c>
      <x:c r="AE968" s="24" t="str">
        <x:f t="shared" si="225"/>
        <x:v>Abo</x:v>
      </x:c>
      <x:c r="AF968" s="24" cm="1">
        <x:f t="array" ref="AF968">SUM(--(" "=MID(AE968,_xlfn.SEQUENCE(1,LEN(AE968)),1)))+2</x:f>
        <x:v>2</x:v>
      </x:c>
      <x:c r="AG968" s="24" cm="1">
        <x:f t="array" ref="AG968">SUM(--($AG$9=MID(AC968,_xlfn.SEQUENCE(1,LEN(AC968)),1)))</x:f>
        <x:v>1</x:v>
      </x:c>
      <x:c r="AL968" s="24" t="b">
        <x:f t="shared" si="226"/>
        <x:v>0</x:v>
      </x:c>
      <x:c r="AM968" s="24" t="b">
        <x:f>_xlfn.XLOOKUP(G968,'Birthday Case Assumptions'!$I$6:$I$371,'Birthday Case Assumptions'!$J$6:$J$371)="Yes"</x:f>
        <x:v>1</x:v>
      </x:c>
      <x:c r="AN968" s="24" t="b">
        <x:f t="shared" si="232"/>
        <x:v>0</x:v>
      </x:c>
      <x:c r="AO968" s="24">
        <x:f t="shared" si="233"/>
        <x:v>0</x:v>
      </x:c>
    </x:row>
    <x:row r="969" spans="2:41" x14ac:dyDescent="0.35">
      <x:c r="B969" s="21">
        <x:v>37447</x:v>
      </x:c>
      <x:c r="C969" s="31">
        <x:f t="shared" si="220"/>
        <x:v>10</x:v>
      </x:c>
      <x:c r="D969" s="31">
        <x:f t="shared" si="221"/>
        <x:v>7</x:v>
      </x:c>
      <x:c r="E969" s="31">
        <x:f t="shared" si="222"/>
        <x:v>2002</x:v>
      </x:c>
      <x:c r="F969" s="31">
        <x:f t="shared" si="223"/>
        <x:v>4</x:v>
      </x:c>
      <x:c r="G969" s="21">
        <x:f t="shared" si="227"/>
        <x:v>45483</x:v>
      </x:c>
      <x:c r="H969" s="32">
        <x:f t="shared" si="228"/>
        <x:v>7845</x:v>
      </x:c>
      <x:c r="L969" s="25"/>
      <x:c r="S969" s="24" t="str">
        <x:v>Atef Mousa #13453132 2T</x:v>
      </x:c>
      <x:c r="T969" s="24" t="str" cm="1">
        <x:f t="array" ref="T969:U969">_xlfn.TEXTSPLIT(S969," #")</x:f>
        <x:v>Atef Mousa</x:v>
      </x:c>
      <x:c r="U969" s="24" t="str">
        <x:v>13453132 2T</x:v>
      </x:c>
      <x:c r="V969" s="24" t="str">
        <x:f t="shared" si="229"/>
        <x:v>2T</x:v>
      </x:c>
      <x:c r="W969" s="24">
        <x:f t="shared" si="230"/>
        <x:v>13453132</x:v>
      </x:c>
      <x:c r="X969" s="24">
        <x:f t="shared" si="234"/>
        <x:v>0</x:v>
      </x:c>
      <x:c r="AC969" s="24" t="str">
        <x:f t="shared" si="224"/>
        <x:v>Atef</x:v>
      </x:c>
      <x:c r="AD969" s="24" t="str">
        <x:f t="shared" si="231"/>
        <x:v>A</x:v>
      </x:c>
      <x:c r="AE969" s="24" t="str">
        <x:f t="shared" si="225"/>
        <x:v>Mousa</x:v>
      </x:c>
      <x:c r="AF969" s="24" cm="1">
        <x:f t="array" ref="AF969">SUM(--(" "=MID(AE969,_xlfn.SEQUENCE(1,LEN(AE969)),1)))+2</x:f>
        <x:v>2</x:v>
      </x:c>
      <x:c r="AG969" s="24" cm="1">
        <x:f t="array" ref="AG969">SUM(--($AG$9=MID(AC969,_xlfn.SEQUENCE(1,LEN(AC969)),1)))</x:f>
        <x:v>1</x:v>
      </x:c>
      <x:c r="AL969" s="24" t="b">
        <x:f t="shared" si="226"/>
        <x:v>0</x:v>
      </x:c>
      <x:c r="AM969" s="24" t="b">
        <x:f>_xlfn.XLOOKUP(G969,'Birthday Case Assumptions'!$I$6:$I$371,'Birthday Case Assumptions'!$J$6:$J$371)="Yes"</x:f>
        <x:v>0</x:v>
      </x:c>
      <x:c r="AN969" s="24" t="b">
        <x:f t="shared" si="232"/>
        <x:v>0</x:v>
      </x:c>
      <x:c r="AO969" s="24">
        <x:f t="shared" si="233"/>
        <x:v>0</x:v>
      </x:c>
    </x:row>
    <x:row r="970" spans="2:41" x14ac:dyDescent="0.35">
      <x:c r="B970" s="21">
        <x:v>37553</x:v>
      </x:c>
      <x:c r="C970" s="31">
        <x:f t="shared" si="220"/>
        <x:v>24</x:v>
      </x:c>
      <x:c r="D970" s="31">
        <x:f t="shared" si="221"/>
        <x:v>10</x:v>
      </x:c>
      <x:c r="E970" s="31">
        <x:f t="shared" si="222"/>
        <x:v>2002</x:v>
      </x:c>
      <x:c r="F970" s="31">
        <x:f t="shared" si="223"/>
        <x:v>5</x:v>
      </x:c>
      <x:c r="G970" s="21">
        <x:f t="shared" si="227"/>
        <x:v>45589</x:v>
      </x:c>
      <x:c r="H970" s="32">
        <x:f t="shared" si="228"/>
        <x:v>7739</x:v>
      </x:c>
      <x:c r="L970" s="25"/>
      <x:c r="S970" s="24" t="str">
        <x:v>Samuel Phillips #13453134 2T</x:v>
      </x:c>
      <x:c r="T970" s="24" t="str" cm="1">
        <x:f t="array" ref="T970:U970">_xlfn.TEXTSPLIT(S970," #")</x:f>
        <x:v>Samuel Phillips</x:v>
      </x:c>
      <x:c r="U970" s="24" t="str">
        <x:v>13453134 2T</x:v>
      </x:c>
      <x:c r="V970" s="24" t="str">
        <x:f t="shared" si="229"/>
        <x:v>2T</x:v>
      </x:c>
      <x:c r="W970" s="24">
        <x:f t="shared" si="230"/>
        <x:v>13453134</x:v>
      </x:c>
      <x:c r="X970" s="24">
        <x:f t="shared" si="234"/>
        <x:v>0</x:v>
      </x:c>
      <x:c r="AC970" s="24" t="str">
        <x:f t="shared" si="224"/>
        <x:v>Samuel</x:v>
      </x:c>
      <x:c r="AD970" s="24" t="str">
        <x:f t="shared" si="231"/>
        <x:v>S</x:v>
      </x:c>
      <x:c r="AE970" s="24" t="str">
        <x:f t="shared" si="225"/>
        <x:v>Phillips</x:v>
      </x:c>
      <x:c r="AF970" s="24" cm="1">
        <x:f t="array" ref="AF970">SUM(--(" "=MID(AE970,_xlfn.SEQUENCE(1,LEN(AE970)),1)))+2</x:f>
        <x:v>2</x:v>
      </x:c>
      <x:c r="AG970" s="24" cm="1">
        <x:f t="array" ref="AG970">SUM(--($AG$9=MID(AC970,_xlfn.SEQUENCE(1,LEN(AC970)),1)))</x:f>
        <x:v>1</x:v>
      </x:c>
      <x:c r="AL970" s="24" t="b">
        <x:f t="shared" si="226"/>
        <x:v>0</x:v>
      </x:c>
      <x:c r="AM970" s="24" t="b">
        <x:f>_xlfn.XLOOKUP(G970,'Birthday Case Assumptions'!$I$6:$I$371,'Birthday Case Assumptions'!$J$6:$J$371)="Yes"</x:f>
        <x:v>1</x:v>
      </x:c>
      <x:c r="AN970" s="24" t="b">
        <x:f t="shared" si="232"/>
        <x:v>0</x:v>
      </x:c>
      <x:c r="AO970" s="24">
        <x:f t="shared" si="233"/>
        <x:v>0</x:v>
      </x:c>
    </x:row>
    <x:row r="971" spans="2:41" x14ac:dyDescent="0.35">
      <x:c r="B971" s="21">
        <x:v>38054</x:v>
      </x:c>
      <x:c r="C971" s="31">
        <x:f t="shared" ref="C971:C1034" si="235">DAY(B971)</x:f>
        <x:v>8</x:v>
      </x:c>
      <x:c r="D971" s="31">
        <x:f t="shared" ref="D971:D1034" si="236">MONTH(B971)</x:f>
        <x:v>3</x:v>
      </x:c>
      <x:c r="E971" s="31">
        <x:f t="shared" ref="E971:E1034" si="237">YEAR(B971)</x:f>
        <x:v>2004</x:v>
      </x:c>
      <x:c r="F971" s="31">
        <x:f t="shared" ref="F971:F1034" si="238">WEEKDAY(B971)</x:f>
        <x:v>2</x:v>
      </x:c>
      <x:c r="G971" s="21">
        <x:f t="shared" si="227"/>
        <x:v>45359</x:v>
      </x:c>
      <x:c r="H971" s="32">
        <x:f t="shared" si="228"/>
        <x:v>7238</x:v>
      </x:c>
      <x:c r="L971" s="25"/>
      <x:c r="S971" s="24" t="str">
        <x:v>Shao Chunyan #13453135 4W</x:v>
      </x:c>
      <x:c r="T971" s="24" t="str" cm="1">
        <x:f t="array" ref="T971:U971">_xlfn.TEXTSPLIT(S971," #")</x:f>
        <x:v>Shao Chunyan</x:v>
      </x:c>
      <x:c r="U971" s="24" t="str">
        <x:v>13453135 4W</x:v>
      </x:c>
      <x:c r="V971" s="24" t="str">
        <x:f t="shared" si="229"/>
        <x:v>4W</x:v>
      </x:c>
      <x:c r="W971" s="24">
        <x:f t="shared" si="230"/>
        <x:v>13453135</x:v>
      </x:c>
      <x:c r="X971" s="24">
        <x:f t="shared" si="234"/>
        <x:v>1</x:v>
      </x:c>
      <x:c r="AC971" s="24" t="str">
        <x:f t="shared" ref="AC971:AC1034" si="239">_xlfn.TEXTBEFORE(T971, " ")</x:f>
        <x:v>Shao</x:v>
      </x:c>
      <x:c r="AD971" s="24" t="str">
        <x:f t="shared" si="231"/>
        <x:v>S</x:v>
      </x:c>
      <x:c r="AE971" s="24" t="str">
        <x:f t="shared" ref="AE971:AE1034" si="240">TRIM(SUBSTITUTE(T971,AC971,""))</x:f>
        <x:v>Chunyan</x:v>
      </x:c>
      <x:c r="AF971" s="24" cm="1">
        <x:f t="array" ref="AF971">SUM(--(" "=MID(AE971,_xlfn.SEQUENCE(1,LEN(AE971)),1)))+2</x:f>
        <x:v>2</x:v>
      </x:c>
      <x:c r="AG971" s="24" cm="1">
        <x:f t="array" ref="AG971">SUM(--($AG$9=MID(AC971,_xlfn.SEQUENCE(1,LEN(AC971)),1)))</x:f>
        <x:v>1</x:v>
      </x:c>
      <x:c r="AL971" s="24" t="b">
        <x:f t="shared" ref="AL971:AL1034" si="241">WEEKDAY(G971)=_xlfn.XLOOKUP(RIGHT($AL$9,1),$AL$3:$AL$6,$AM$3:$AM$6)</x:f>
        <x:v>0</x:v>
      </x:c>
      <x:c r="AM971" s="24" t="b">
        <x:f>_xlfn.XLOOKUP(G971,'Birthday Case Assumptions'!$I$6:$I$371,'Birthday Case Assumptions'!$J$6:$J$371)="Yes"</x:f>
        <x:v>1</x:v>
      </x:c>
      <x:c r="AN971" s="24" t="b">
        <x:f t="shared" si="232"/>
        <x:v>0</x:v>
      </x:c>
      <x:c r="AO971" s="24">
        <x:f t="shared" si="233"/>
        <x:v>0</x:v>
      </x:c>
    </x:row>
    <x:row r="972" spans="2:41" x14ac:dyDescent="0.35">
      <x:c r="B972" s="21">
        <x:v>37088</x:v>
      </x:c>
      <x:c r="C972" s="31">
        <x:f t="shared" si="235"/>
        <x:v>16</x:v>
      </x:c>
      <x:c r="D972" s="31">
        <x:f t="shared" si="236"/>
        <x:v>7</x:v>
      </x:c>
      <x:c r="E972" s="31">
        <x:f t="shared" si="237"/>
        <x:v>2001</x:v>
      </x:c>
      <x:c r="F972" s="31">
        <x:f t="shared" si="238"/>
        <x:v>2</x:v>
      </x:c>
      <x:c r="G972" s="21">
        <x:f t="shared" ref="G972:G1035" si="242">DATE(2024,D972,C972)</x:f>
        <x:v>45489</x:v>
      </x:c>
      <x:c r="H972" s="32">
        <x:f t="shared" ref="H972:H1035" si="243">DATE(2024,1,1)-B972</x:f>
        <x:v>8204</x:v>
      </x:c>
      <x:c r="L972" s="25"/>
      <x:c r="S972" s="24" t="str">
        <x:v>Areej Iqbal #13453138 1T</x:v>
      </x:c>
      <x:c r="T972" s="24" t="str" cm="1">
        <x:f t="array" ref="T972:U972">_xlfn.TEXTSPLIT(S972," #")</x:f>
        <x:v>Areej Iqbal</x:v>
      </x:c>
      <x:c r="U972" s="24" t="str">
        <x:v>13453138 1T</x:v>
      </x:c>
      <x:c r="V972" s="24" t="str">
        <x:f t="shared" ref="V972:V1035" si="244">RIGHT(U972,2)</x:f>
        <x:v>1T</x:v>
      </x:c>
      <x:c r="W972" s="24">
        <x:f t="shared" ref="W972:W1035" si="245">VALUE(_xlfn.TEXTBEFORE(U972, " "))</x:f>
        <x:v>13453138</x:v>
      </x:c>
      <x:c r="X972" s="24">
        <x:f t="shared" si="234"/>
        <x:v>0</x:v>
      </x:c>
      <x:c r="AC972" s="24" t="str">
        <x:f t="shared" si="239"/>
        <x:v>Areej</x:v>
      </x:c>
      <x:c r="AD972" s="24" t="str">
        <x:f t="shared" ref="AD972:AD1035" si="246">LEFT(AC972,1)</x:f>
        <x:v>A</x:v>
      </x:c>
      <x:c r="AE972" s="24" t="str">
        <x:f t="shared" si="240"/>
        <x:v>Iqbal</x:v>
      </x:c>
      <x:c r="AF972" s="24" cm="1">
        <x:f t="array" ref="AF972">SUM(--(" "=MID(AE972,_xlfn.SEQUENCE(1,LEN(AE972)),1)))+2</x:f>
        <x:v>2</x:v>
      </x:c>
      <x:c r="AG972" s="24" cm="1">
        <x:f t="array" ref="AG972">SUM(--($AG$9=MID(AC972,_xlfn.SEQUENCE(1,LEN(AC972)),1)))</x:f>
        <x:v>1</x:v>
      </x:c>
      <x:c r="AL972" s="24" t="b">
        <x:f t="shared" si="241"/>
        <x:v>0</x:v>
      </x:c>
      <x:c r="AM972" s="24" t="b">
        <x:f>_xlfn.XLOOKUP(G972,'Birthday Case Assumptions'!$I$6:$I$371,'Birthday Case Assumptions'!$J$6:$J$371)="Yes"</x:f>
        <x:v>0</x:v>
      </x:c>
      <x:c r="AN972" s="24" t="b">
        <x:f t="shared" ref="AN972:AN1035" si="247">V972=$AL$9</x:f>
        <x:v>0</x:v>
      </x:c>
      <x:c r="AO972" s="24">
        <x:f t="shared" ref="AO972:AO1035" si="248">--(AN972*AM972*AL972)</x:f>
        <x:v>0</x:v>
      </x:c>
    </x:row>
    <x:row r="973" spans="2:41" x14ac:dyDescent="0.35">
      <x:c r="B973" s="21">
        <x:v>37857</x:v>
      </x:c>
      <x:c r="C973" s="31">
        <x:f t="shared" si="235"/>
        <x:v>24</x:v>
      </x:c>
      <x:c r="D973" s="31">
        <x:f t="shared" si="236"/>
        <x:v>8</x:v>
      </x:c>
      <x:c r="E973" s="31">
        <x:f t="shared" si="237"/>
        <x:v>2003</x:v>
      </x:c>
      <x:c r="F973" s="31">
        <x:f t="shared" si="238"/>
        <x:v>1</x:v>
      </x:c>
      <x:c r="G973" s="21">
        <x:f t="shared" si="242"/>
        <x:v>45528</x:v>
      </x:c>
      <x:c r="H973" s="32">
        <x:f t="shared" si="243"/>
        <x:v>7435</x:v>
      </x:c>
      <x:c r="L973" s="25"/>
      <x:c r="S973" s="24" t="str">
        <x:v>Gong Kun #13453141 1M</x:v>
      </x:c>
      <x:c r="T973" s="24" t="str" cm="1">
        <x:f t="array" ref="T973:U973">_xlfn.TEXTSPLIT(S973," #")</x:f>
        <x:v>Gong Kun</x:v>
      </x:c>
      <x:c r="U973" s="24" t="str">
        <x:v>13453141 1M</x:v>
      </x:c>
      <x:c r="V973" s="24" t="str">
        <x:f t="shared" si="244"/>
        <x:v>1M</x:v>
      </x:c>
      <x:c r="W973" s="24">
        <x:f t="shared" si="245"/>
        <x:v>13453141</x:v>
      </x:c>
      <x:c r="X973" s="24">
        <x:f t="shared" ref="X973:X1036" si="249">IF(W973=W972+1,X972+1,0)</x:f>
        <x:v>0</x:v>
      </x:c>
      <x:c r="AC973" s="24" t="str">
        <x:f t="shared" si="239"/>
        <x:v>Gong</x:v>
      </x:c>
      <x:c r="AD973" s="24" t="str">
        <x:f t="shared" si="246"/>
        <x:v>G</x:v>
      </x:c>
      <x:c r="AE973" s="24" t="str">
        <x:f t="shared" si="240"/>
        <x:v>Kun</x:v>
      </x:c>
      <x:c r="AF973" s="24" cm="1">
        <x:f t="array" ref="AF973">SUM(--(" "=MID(AE973,_xlfn.SEQUENCE(1,LEN(AE973)),1)))+2</x:f>
        <x:v>2</x:v>
      </x:c>
      <x:c r="AG973" s="24" cm="1">
        <x:f t="array" ref="AG973">SUM(--($AG$9=MID(AC973,_xlfn.SEQUENCE(1,LEN(AC973)),1)))</x:f>
        <x:v>0</x:v>
      </x:c>
      <x:c r="AL973" s="24" t="b">
        <x:f t="shared" si="241"/>
        <x:v>0</x:v>
      </x:c>
      <x:c r="AM973" s="24" t="b">
        <x:f>_xlfn.XLOOKUP(G973,'Birthday Case Assumptions'!$I$6:$I$371,'Birthday Case Assumptions'!$J$6:$J$371)="Yes"</x:f>
        <x:v>0</x:v>
      </x:c>
      <x:c r="AN973" s="24" t="b">
        <x:f t="shared" si="247"/>
        <x:v>1</x:v>
      </x:c>
      <x:c r="AO973" s="24">
        <x:f t="shared" si="248"/>
        <x:v>0</x:v>
      </x:c>
    </x:row>
    <x:row r="974" spans="2:41" x14ac:dyDescent="0.35">
      <x:c r="B974" s="21">
        <x:v>37805</x:v>
      </x:c>
      <x:c r="C974" s="31">
        <x:f t="shared" si="235"/>
        <x:v>3</x:v>
      </x:c>
      <x:c r="D974" s="31">
        <x:f t="shared" si="236"/>
        <x:v>7</x:v>
      </x:c>
      <x:c r="E974" s="31">
        <x:f t="shared" si="237"/>
        <x:v>2003</x:v>
      </x:c>
      <x:c r="F974" s="31">
        <x:f t="shared" si="238"/>
        <x:v>5</x:v>
      </x:c>
      <x:c r="G974" s="21">
        <x:f t="shared" si="242"/>
        <x:v>45476</x:v>
      </x:c>
      <x:c r="H974" s="32">
        <x:f t="shared" si="243"/>
        <x:v>7487</x:v>
      </x:c>
      <x:c r="L974" s="25"/>
      <x:c r="S974" s="24" t="str">
        <x:v>Li Ying #13453143 2M</x:v>
      </x:c>
      <x:c r="T974" s="24" t="str" cm="1">
        <x:f t="array" ref="T974:U974">_xlfn.TEXTSPLIT(S974," #")</x:f>
        <x:v>Li Ying</x:v>
      </x:c>
      <x:c r="U974" s="24" t="str">
        <x:v>13453143 2M</x:v>
      </x:c>
      <x:c r="V974" s="24" t="str">
        <x:f t="shared" si="244"/>
        <x:v>2M</x:v>
      </x:c>
      <x:c r="W974" s="24">
        <x:f t="shared" si="245"/>
        <x:v>13453143</x:v>
      </x:c>
      <x:c r="X974" s="24">
        <x:f t="shared" si="249"/>
        <x:v>0</x:v>
      </x:c>
      <x:c r="AC974" s="24" t="str">
        <x:f t="shared" si="239"/>
        <x:v>Li</x:v>
      </x:c>
      <x:c r="AD974" s="24" t="str">
        <x:f t="shared" si="246"/>
        <x:v>L</x:v>
      </x:c>
      <x:c r="AE974" s="24" t="str">
        <x:f t="shared" si="240"/>
        <x:v>Ying</x:v>
      </x:c>
      <x:c r="AF974" s="24" cm="1">
        <x:f t="array" ref="AF974">SUM(--(" "=MID(AE974,_xlfn.SEQUENCE(1,LEN(AE974)),1)))+2</x:f>
        <x:v>2</x:v>
      </x:c>
      <x:c r="AG974" s="24" cm="1">
        <x:f t="array" ref="AG974">SUM(--($AG$9=MID(AC974,_xlfn.SEQUENCE(1,LEN(AC974)),1)))</x:f>
        <x:v>0</x:v>
      </x:c>
      <x:c r="AL974" s="24" t="b">
        <x:f t="shared" si="241"/>
        <x:v>0</x:v>
      </x:c>
      <x:c r="AM974" s="24" t="b">
        <x:f>_xlfn.XLOOKUP(G974,'Birthday Case Assumptions'!$I$6:$I$371,'Birthday Case Assumptions'!$J$6:$J$371)="Yes"</x:f>
        <x:v>0</x:v>
      </x:c>
      <x:c r="AN974" s="24" t="b">
        <x:f t="shared" si="247"/>
        <x:v>0</x:v>
      </x:c>
      <x:c r="AO974" s="24">
        <x:f t="shared" si="248"/>
        <x:v>0</x:v>
      </x:c>
    </x:row>
    <x:row r="975" spans="2:41" x14ac:dyDescent="0.35">
      <x:c r="B975" s="21">
        <x:v>36961</x:v>
      </x:c>
      <x:c r="C975" s="31">
        <x:f t="shared" si="235"/>
        <x:v>11</x:v>
      </x:c>
      <x:c r="D975" s="31">
        <x:f t="shared" si="236"/>
        <x:v>3</x:v>
      </x:c>
      <x:c r="E975" s="31">
        <x:f t="shared" si="237"/>
        <x:v>2001</x:v>
      </x:c>
      <x:c r="F975" s="31">
        <x:f t="shared" si="238"/>
        <x:v>1</x:v>
      </x:c>
      <x:c r="G975" s="21">
        <x:f t="shared" si="242"/>
        <x:v>45362</x:v>
      </x:c>
      <x:c r="H975" s="32">
        <x:f t="shared" si="243"/>
        <x:v>8331</x:v>
      </x:c>
      <x:c r="L975" s="25"/>
      <x:c r="S975" s="24" t="str">
        <x:v>Xiao Xiaohong #13453145 2T</x:v>
      </x:c>
      <x:c r="T975" s="24" t="str" cm="1">
        <x:f t="array" ref="T975:U975">_xlfn.TEXTSPLIT(S975," #")</x:f>
        <x:v>Xiao Xiaohong</x:v>
      </x:c>
      <x:c r="U975" s="24" t="str">
        <x:v>13453145 2T</x:v>
      </x:c>
      <x:c r="V975" s="24" t="str">
        <x:f t="shared" si="244"/>
        <x:v>2T</x:v>
      </x:c>
      <x:c r="W975" s="24">
        <x:f t="shared" si="245"/>
        <x:v>13453145</x:v>
      </x:c>
      <x:c r="X975" s="24">
        <x:f t="shared" si="249"/>
        <x:v>0</x:v>
      </x:c>
      <x:c r="AC975" s="24" t="str">
        <x:f t="shared" si="239"/>
        <x:v>Xiao</x:v>
      </x:c>
      <x:c r="AD975" s="24" t="str">
        <x:f t="shared" si="246"/>
        <x:v>X</x:v>
      </x:c>
      <x:c r="AE975" s="24" t="str">
        <x:f t="shared" si="240"/>
        <x:v>hong</x:v>
      </x:c>
      <x:c r="AF975" s="24" cm="1">
        <x:f t="array" ref="AF975">SUM(--(" "=MID(AE975,_xlfn.SEQUENCE(1,LEN(AE975)),1)))+2</x:f>
        <x:v>2</x:v>
      </x:c>
      <x:c r="AG975" s="24" cm="1">
        <x:f t="array" ref="AG975">SUM(--($AG$9=MID(AC975,_xlfn.SEQUENCE(1,LEN(AC975)),1)))</x:f>
        <x:v>1</x:v>
      </x:c>
      <x:c r="AL975" s="24" t="b">
        <x:f t="shared" si="241"/>
        <x:v>1</x:v>
      </x:c>
      <x:c r="AM975" s="24" t="b">
        <x:f>_xlfn.XLOOKUP(G975,'Birthday Case Assumptions'!$I$6:$I$371,'Birthday Case Assumptions'!$J$6:$J$371)="Yes"</x:f>
        <x:v>0</x:v>
      </x:c>
      <x:c r="AN975" s="24" t="b">
        <x:f t="shared" si="247"/>
        <x:v>0</x:v>
      </x:c>
      <x:c r="AO975" s="24">
        <x:f t="shared" si="248"/>
        <x:v>0</x:v>
      </x:c>
    </x:row>
    <x:row r="976" spans="2:41" x14ac:dyDescent="0.35">
      <x:c r="B976" s="21">
        <x:v>37458</x:v>
      </x:c>
      <x:c r="C976" s="31">
        <x:f t="shared" si="235"/>
        <x:v>21</x:v>
      </x:c>
      <x:c r="D976" s="31">
        <x:f t="shared" si="236"/>
        <x:v>7</x:v>
      </x:c>
      <x:c r="E976" s="31">
        <x:f t="shared" si="237"/>
        <x:v>2002</x:v>
      </x:c>
      <x:c r="F976" s="31">
        <x:f t="shared" si="238"/>
        <x:v>1</x:v>
      </x:c>
      <x:c r="G976" s="21">
        <x:f t="shared" si="242"/>
        <x:v>45494</x:v>
      </x:c>
      <x:c r="H976" s="32">
        <x:f t="shared" si="243"/>
        <x:v>7834</x:v>
      </x:c>
      <x:c r="L976" s="25"/>
      <x:c r="S976" s="24" t="str">
        <x:v>Qu Liping #13453148 4W</x:v>
      </x:c>
      <x:c r="T976" s="24" t="str" cm="1">
        <x:f t="array" ref="T976:U976">_xlfn.TEXTSPLIT(S976," #")</x:f>
        <x:v>Qu Liping</x:v>
      </x:c>
      <x:c r="U976" s="24" t="str">
        <x:v>13453148 4W</x:v>
      </x:c>
      <x:c r="V976" s="24" t="str">
        <x:f t="shared" si="244"/>
        <x:v>4W</x:v>
      </x:c>
      <x:c r="W976" s="24">
        <x:f t="shared" si="245"/>
        <x:v>13453148</x:v>
      </x:c>
      <x:c r="X976" s="24">
        <x:f t="shared" si="249"/>
        <x:v>0</x:v>
      </x:c>
      <x:c r="AC976" s="24" t="str">
        <x:f t="shared" si="239"/>
        <x:v>Qu</x:v>
      </x:c>
      <x:c r="AD976" s="24" t="str">
        <x:f t="shared" si="246"/>
        <x:v>Q</x:v>
      </x:c>
      <x:c r="AE976" s="24" t="str">
        <x:f t="shared" si="240"/>
        <x:v>Liping</x:v>
      </x:c>
      <x:c r="AF976" s="24" cm="1">
        <x:f t="array" ref="AF976">SUM(--(" "=MID(AE976,_xlfn.SEQUENCE(1,LEN(AE976)),1)))+2</x:f>
        <x:v>2</x:v>
      </x:c>
      <x:c r="AG976" s="24" cm="1">
        <x:f t="array" ref="AG976">SUM(--($AG$9=MID(AC976,_xlfn.SEQUENCE(1,LEN(AC976)),1)))</x:f>
        <x:v>0</x:v>
      </x:c>
      <x:c r="AL976" s="24" t="b">
        <x:f t="shared" si="241"/>
        <x:v>0</x:v>
      </x:c>
      <x:c r="AM976" s="24" t="b">
        <x:f>_xlfn.XLOOKUP(G976,'Birthday Case Assumptions'!$I$6:$I$371,'Birthday Case Assumptions'!$J$6:$J$371)="Yes"</x:f>
        <x:v>0</x:v>
      </x:c>
      <x:c r="AN976" s="24" t="b">
        <x:f t="shared" si="247"/>
        <x:v>0</x:v>
      </x:c>
      <x:c r="AO976" s="24">
        <x:f t="shared" si="248"/>
        <x:v>0</x:v>
      </x:c>
    </x:row>
    <x:row r="977" spans="2:41" x14ac:dyDescent="0.35">
      <x:c r="B977" s="21">
        <x:v>38271</x:v>
      </x:c>
      <x:c r="C977" s="31">
        <x:f t="shared" si="235"/>
        <x:v>11</x:v>
      </x:c>
      <x:c r="D977" s="31">
        <x:f t="shared" si="236"/>
        <x:v>10</x:v>
      </x:c>
      <x:c r="E977" s="31">
        <x:f t="shared" si="237"/>
        <x:v>2004</x:v>
      </x:c>
      <x:c r="F977" s="31">
        <x:f t="shared" si="238"/>
        <x:v>2</x:v>
      </x:c>
      <x:c r="G977" s="21">
        <x:f t="shared" si="242"/>
        <x:v>45576</x:v>
      </x:c>
      <x:c r="H977" s="32">
        <x:f t="shared" si="243"/>
        <x:v>7021</x:v>
      </x:c>
      <x:c r="L977" s="25"/>
      <x:c r="S977" s="24" t="str">
        <x:v>Qiu Long #13453151 3M</x:v>
      </x:c>
      <x:c r="T977" s="24" t="str" cm="1">
        <x:f t="array" ref="T977:U977">_xlfn.TEXTSPLIT(S977," #")</x:f>
        <x:v>Qiu Long</x:v>
      </x:c>
      <x:c r="U977" s="24" t="str">
        <x:v>13453151 3M</x:v>
      </x:c>
      <x:c r="V977" s="24" t="str">
        <x:f t="shared" si="244"/>
        <x:v>3M</x:v>
      </x:c>
      <x:c r="W977" s="24">
        <x:f t="shared" si="245"/>
        <x:v>13453151</x:v>
      </x:c>
      <x:c r="X977" s="24">
        <x:f t="shared" si="249"/>
        <x:v>0</x:v>
      </x:c>
      <x:c r="AC977" s="24" t="str">
        <x:f t="shared" si="239"/>
        <x:v>Qiu</x:v>
      </x:c>
      <x:c r="AD977" s="24" t="str">
        <x:f t="shared" si="246"/>
        <x:v>Q</x:v>
      </x:c>
      <x:c r="AE977" s="24" t="str">
        <x:f t="shared" si="240"/>
        <x:v>Long</x:v>
      </x:c>
      <x:c r="AF977" s="24" cm="1">
        <x:f t="array" ref="AF977">SUM(--(" "=MID(AE977,_xlfn.SEQUENCE(1,LEN(AE977)),1)))+2</x:f>
        <x:v>2</x:v>
      </x:c>
      <x:c r="AG977" s="24" cm="1">
        <x:f t="array" ref="AG977">SUM(--($AG$9=MID(AC977,_xlfn.SEQUENCE(1,LEN(AC977)),1)))</x:f>
        <x:v>0</x:v>
      </x:c>
      <x:c r="AL977" s="24" t="b">
        <x:f t="shared" si="241"/>
        <x:v>0</x:v>
      </x:c>
      <x:c r="AM977" s="24" t="b">
        <x:f>_xlfn.XLOOKUP(G977,'Birthday Case Assumptions'!$I$6:$I$371,'Birthday Case Assumptions'!$J$6:$J$371)="Yes"</x:f>
        <x:v>1</x:v>
      </x:c>
      <x:c r="AN977" s="24" t="b">
        <x:f t="shared" si="247"/>
        <x:v>0</x:v>
      </x:c>
      <x:c r="AO977" s="24">
        <x:f t="shared" si="248"/>
        <x:v>0</x:v>
      </x:c>
    </x:row>
    <x:row r="978" spans="2:41" x14ac:dyDescent="0.35">
      <x:c r="B978" s="21">
        <x:v>37234</x:v>
      </x:c>
      <x:c r="C978" s="31">
        <x:f t="shared" si="235"/>
        <x:v>9</x:v>
      </x:c>
      <x:c r="D978" s="31">
        <x:f t="shared" si="236"/>
        <x:v>12</x:v>
      </x:c>
      <x:c r="E978" s="31">
        <x:f t="shared" si="237"/>
        <x:v>2001</x:v>
      </x:c>
      <x:c r="F978" s="31">
        <x:f t="shared" si="238"/>
        <x:v>1</x:v>
      </x:c>
      <x:c r="G978" s="21">
        <x:f t="shared" si="242"/>
        <x:v>45635</x:v>
      </x:c>
      <x:c r="H978" s="32">
        <x:f t="shared" si="243"/>
        <x:v>8058</x:v>
      </x:c>
      <x:c r="L978" s="25"/>
      <x:c r="S978" s="24" t="str">
        <x:v>Kathryn Howard #13453153 3M</x:v>
      </x:c>
      <x:c r="T978" s="24" t="str" cm="1">
        <x:f t="array" ref="T978:U978">_xlfn.TEXTSPLIT(S978," #")</x:f>
        <x:v>Kathryn Howard</x:v>
      </x:c>
      <x:c r="U978" s="24" t="str">
        <x:v>13453153 3M</x:v>
      </x:c>
      <x:c r="V978" s="24" t="str">
        <x:f t="shared" si="244"/>
        <x:v>3M</x:v>
      </x:c>
      <x:c r="W978" s="24">
        <x:f t="shared" si="245"/>
        <x:v>13453153</x:v>
      </x:c>
      <x:c r="X978" s="24">
        <x:f t="shared" si="249"/>
        <x:v>0</x:v>
      </x:c>
      <x:c r="AC978" s="24" t="str">
        <x:f t="shared" si="239"/>
        <x:v>Kathryn</x:v>
      </x:c>
      <x:c r="AD978" s="24" t="str">
        <x:f t="shared" si="246"/>
        <x:v>K</x:v>
      </x:c>
      <x:c r="AE978" s="24" t="str">
        <x:f t="shared" si="240"/>
        <x:v>Howard</x:v>
      </x:c>
      <x:c r="AF978" s="24" cm="1">
        <x:f t="array" ref="AF978">SUM(--(" "=MID(AE978,_xlfn.SEQUENCE(1,LEN(AE978)),1)))+2</x:f>
        <x:v>2</x:v>
      </x:c>
      <x:c r="AG978" s="24" cm="1">
        <x:f t="array" ref="AG978">SUM(--($AG$9=MID(AC978,_xlfn.SEQUENCE(1,LEN(AC978)),1)))</x:f>
        <x:v>1</x:v>
      </x:c>
      <x:c r="AL978" s="24" t="b">
        <x:f t="shared" si="241"/>
        <x:v>1</x:v>
      </x:c>
      <x:c r="AM978" s="24" t="b">
        <x:f>_xlfn.XLOOKUP(G978,'Birthday Case Assumptions'!$I$6:$I$371,'Birthday Case Assumptions'!$J$6:$J$371)="Yes"</x:f>
        <x:v>1</x:v>
      </x:c>
      <x:c r="AN978" s="24" t="b">
        <x:f t="shared" si="247"/>
        <x:v>0</x:v>
      </x:c>
      <x:c r="AO978" s="24">
        <x:f t="shared" si="248"/>
        <x:v>0</x:v>
      </x:c>
    </x:row>
    <x:row r="979" spans="2:41" x14ac:dyDescent="0.35">
      <x:c r="B979" s="21">
        <x:v>37934</x:v>
      </x:c>
      <x:c r="C979" s="31">
        <x:f t="shared" si="235"/>
        <x:v>9</x:v>
      </x:c>
      <x:c r="D979" s="31">
        <x:f t="shared" si="236"/>
        <x:v>11</x:v>
      </x:c>
      <x:c r="E979" s="31">
        <x:f t="shared" si="237"/>
        <x:v>2003</x:v>
      </x:c>
      <x:c r="F979" s="31">
        <x:f t="shared" si="238"/>
        <x:v>1</x:v>
      </x:c>
      <x:c r="G979" s="21">
        <x:f t="shared" si="242"/>
        <x:v>45605</x:v>
      </x:c>
      <x:c r="H979" s="32">
        <x:f t="shared" si="243"/>
        <x:v>7358</x:v>
      </x:c>
      <x:c r="L979" s="25"/>
      <x:c r="S979" s="24" t="str">
        <x:v>Maram Jaber #13453154 1R</x:v>
      </x:c>
      <x:c r="T979" s="24" t="str" cm="1">
        <x:f t="array" ref="T979:U979">_xlfn.TEXTSPLIT(S979," #")</x:f>
        <x:v>Maram Jaber</x:v>
      </x:c>
      <x:c r="U979" s="24" t="str">
        <x:v>13453154 1R</x:v>
      </x:c>
      <x:c r="V979" s="24" t="str">
        <x:f t="shared" si="244"/>
        <x:v>1R</x:v>
      </x:c>
      <x:c r="W979" s="24">
        <x:f t="shared" si="245"/>
        <x:v>13453154</x:v>
      </x:c>
      <x:c r="X979" s="24">
        <x:f t="shared" si="249"/>
        <x:v>1</x:v>
      </x:c>
      <x:c r="AC979" s="24" t="str">
        <x:f t="shared" si="239"/>
        <x:v>Maram</x:v>
      </x:c>
      <x:c r="AD979" s="24" t="str">
        <x:f t="shared" si="246"/>
        <x:v>M</x:v>
      </x:c>
      <x:c r="AE979" s="24" t="str">
        <x:f t="shared" si="240"/>
        <x:v>Jaber</x:v>
      </x:c>
      <x:c r="AF979" s="24" cm="1">
        <x:f t="array" ref="AF979">SUM(--(" "=MID(AE979,_xlfn.SEQUENCE(1,LEN(AE979)),1)))+2</x:f>
        <x:v>2</x:v>
      </x:c>
      <x:c r="AG979" s="24" cm="1">
        <x:f t="array" ref="AG979">SUM(--($AG$9=MID(AC979,_xlfn.SEQUENCE(1,LEN(AC979)),1)))</x:f>
        <x:v>2</x:v>
      </x:c>
      <x:c r="AL979" s="24" t="b">
        <x:f t="shared" si="241"/>
        <x:v>0</x:v>
      </x:c>
      <x:c r="AM979" s="24" t="b">
        <x:f>_xlfn.XLOOKUP(G979,'Birthday Case Assumptions'!$I$6:$I$371,'Birthday Case Assumptions'!$J$6:$J$371)="Yes"</x:f>
        <x:v>0</x:v>
      </x:c>
      <x:c r="AN979" s="24" t="b">
        <x:f t="shared" si="247"/>
        <x:v>0</x:v>
      </x:c>
      <x:c r="AO979" s="24">
        <x:f t="shared" si="248"/>
        <x:v>0</x:v>
      </x:c>
    </x:row>
    <x:row r="980" spans="2:41" x14ac:dyDescent="0.35">
      <x:c r="B980" s="21">
        <x:v>38230</x:v>
      </x:c>
      <x:c r="C980" s="31">
        <x:f t="shared" si="235"/>
        <x:v>31</x:v>
      </x:c>
      <x:c r="D980" s="31">
        <x:f t="shared" si="236"/>
        <x:v>8</x:v>
      </x:c>
      <x:c r="E980" s="31">
        <x:f t="shared" si="237"/>
        <x:v>2004</x:v>
      </x:c>
      <x:c r="F980" s="31">
        <x:f t="shared" si="238"/>
        <x:v>3</x:v>
      </x:c>
      <x:c r="G980" s="21">
        <x:f t="shared" si="242"/>
        <x:v>45535</x:v>
      </x:c>
      <x:c r="H980" s="32">
        <x:f t="shared" si="243"/>
        <x:v>7062</x:v>
      </x:c>
      <x:c r="L980" s="25"/>
      <x:c r="S980" s="24" t="str">
        <x:v>Ghada Shaik #13453156 2W</x:v>
      </x:c>
      <x:c r="T980" s="24" t="str" cm="1">
        <x:f t="array" ref="T980:U980">_xlfn.TEXTSPLIT(S980," #")</x:f>
        <x:v>Ghada Shaik</x:v>
      </x:c>
      <x:c r="U980" s="24" t="str">
        <x:v>13453156 2W</x:v>
      </x:c>
      <x:c r="V980" s="24" t="str">
        <x:f t="shared" si="244"/>
        <x:v>2W</x:v>
      </x:c>
      <x:c r="W980" s="24">
        <x:f t="shared" si="245"/>
        <x:v>13453156</x:v>
      </x:c>
      <x:c r="X980" s="24">
        <x:f t="shared" si="249"/>
        <x:v>0</x:v>
      </x:c>
      <x:c r="AC980" s="24" t="str">
        <x:f t="shared" si="239"/>
        <x:v>Ghada</x:v>
      </x:c>
      <x:c r="AD980" s="24" t="str">
        <x:f t="shared" si="246"/>
        <x:v>G</x:v>
      </x:c>
      <x:c r="AE980" s="24" t="str">
        <x:f t="shared" si="240"/>
        <x:v>Shaik</x:v>
      </x:c>
      <x:c r="AF980" s="24" cm="1">
        <x:f t="array" ref="AF980">SUM(--(" "=MID(AE980,_xlfn.SEQUENCE(1,LEN(AE980)),1)))+2</x:f>
        <x:v>2</x:v>
      </x:c>
      <x:c r="AG980" s="24" cm="1">
        <x:f t="array" ref="AG980">SUM(--($AG$9=MID(AC980,_xlfn.SEQUENCE(1,LEN(AC980)),1)))</x:f>
        <x:v>2</x:v>
      </x:c>
      <x:c r="AL980" s="24" t="b">
        <x:f t="shared" si="241"/>
        <x:v>0</x:v>
      </x:c>
      <x:c r="AM980" s="24" t="b">
        <x:f>_xlfn.XLOOKUP(G980,'Birthday Case Assumptions'!$I$6:$I$371,'Birthday Case Assumptions'!$J$6:$J$371)="Yes"</x:f>
        <x:v>0</x:v>
      </x:c>
      <x:c r="AN980" s="24" t="b">
        <x:f t="shared" si="247"/>
        <x:v>0</x:v>
      </x:c>
      <x:c r="AO980" s="24">
        <x:f t="shared" si="248"/>
        <x:v>0</x:v>
      </x:c>
    </x:row>
    <x:row r="981" spans="2:41" x14ac:dyDescent="0.35">
      <x:c r="B981" s="21">
        <x:v>37477</x:v>
      </x:c>
      <x:c r="C981" s="31">
        <x:f t="shared" si="235"/>
        <x:v>9</x:v>
      </x:c>
      <x:c r="D981" s="31">
        <x:f t="shared" si="236"/>
        <x:v>8</x:v>
      </x:c>
      <x:c r="E981" s="31">
        <x:f t="shared" si="237"/>
        <x:v>2002</x:v>
      </x:c>
      <x:c r="F981" s="31">
        <x:f t="shared" si="238"/>
        <x:v>6</x:v>
      </x:c>
      <x:c r="G981" s="21">
        <x:f t="shared" si="242"/>
        <x:v>45513</x:v>
      </x:c>
      <x:c r="H981" s="32">
        <x:f t="shared" si="243"/>
        <x:v>7815</x:v>
      </x:c>
      <x:c r="L981" s="25"/>
      <x:c r="S981" s="24" t="str">
        <x:v>Doris Gomez #13453159 1T</x:v>
      </x:c>
      <x:c r="T981" s="24" t="str" cm="1">
        <x:f t="array" ref="T981:U981">_xlfn.TEXTSPLIT(S981," #")</x:f>
        <x:v>Doris Gomez</x:v>
      </x:c>
      <x:c r="U981" s="24" t="str">
        <x:v>13453159 1T</x:v>
      </x:c>
      <x:c r="V981" s="24" t="str">
        <x:f t="shared" si="244"/>
        <x:v>1T</x:v>
      </x:c>
      <x:c r="W981" s="24">
        <x:f t="shared" si="245"/>
        <x:v>13453159</x:v>
      </x:c>
      <x:c r="X981" s="24">
        <x:f t="shared" si="249"/>
        <x:v>0</x:v>
      </x:c>
      <x:c r="AC981" s="24" t="str">
        <x:f t="shared" si="239"/>
        <x:v>Doris</x:v>
      </x:c>
      <x:c r="AD981" s="24" t="str">
        <x:f t="shared" si="246"/>
        <x:v>D</x:v>
      </x:c>
      <x:c r="AE981" s="24" t="str">
        <x:f t="shared" si="240"/>
        <x:v>Gomez</x:v>
      </x:c>
      <x:c r="AF981" s="24" cm="1">
        <x:f t="array" ref="AF981">SUM(--(" "=MID(AE981,_xlfn.SEQUENCE(1,LEN(AE981)),1)))+2</x:f>
        <x:v>2</x:v>
      </x:c>
      <x:c r="AG981" s="24" cm="1">
        <x:f t="array" ref="AG981">SUM(--($AG$9=MID(AC981,_xlfn.SEQUENCE(1,LEN(AC981)),1)))</x:f>
        <x:v>0</x:v>
      </x:c>
      <x:c r="AL981" s="24" t="b">
        <x:f t="shared" si="241"/>
        <x:v>0</x:v>
      </x:c>
      <x:c r="AM981" s="24" t="b">
        <x:f>_xlfn.XLOOKUP(G981,'Birthday Case Assumptions'!$I$6:$I$371,'Birthday Case Assumptions'!$J$6:$J$371)="Yes"</x:f>
        <x:v>0</x:v>
      </x:c>
      <x:c r="AN981" s="24" t="b">
        <x:f t="shared" si="247"/>
        <x:v>0</x:v>
      </x:c>
      <x:c r="AO981" s="24">
        <x:f t="shared" si="248"/>
        <x:v>0</x:v>
      </x:c>
    </x:row>
    <x:row r="982" spans="2:41" x14ac:dyDescent="0.35">
      <x:c r="B982" s="21">
        <x:v>37885</x:v>
      </x:c>
      <x:c r="C982" s="31">
        <x:f t="shared" si="235"/>
        <x:v>21</x:v>
      </x:c>
      <x:c r="D982" s="31">
        <x:f t="shared" si="236"/>
        <x:v>9</x:v>
      </x:c>
      <x:c r="E982" s="31">
        <x:f t="shared" si="237"/>
        <x:v>2003</x:v>
      </x:c>
      <x:c r="F982" s="31">
        <x:f t="shared" si="238"/>
        <x:v>1</x:v>
      </x:c>
      <x:c r="G982" s="21">
        <x:f t="shared" si="242"/>
        <x:v>45556</x:v>
      </x:c>
      <x:c r="H982" s="32">
        <x:f t="shared" si="243"/>
        <x:v>7407</x:v>
      </x:c>
      <x:c r="L982" s="25"/>
      <x:c r="S982" s="24" t="str">
        <x:v>Chang Nushi #13453160 1T</x:v>
      </x:c>
      <x:c r="T982" s="24" t="str" cm="1">
        <x:f t="array" ref="T982:U982">_xlfn.TEXTSPLIT(S982," #")</x:f>
        <x:v>Chang Nushi</x:v>
      </x:c>
      <x:c r="U982" s="24" t="str">
        <x:v>13453160 1T</x:v>
      </x:c>
      <x:c r="V982" s="24" t="str">
        <x:f t="shared" si="244"/>
        <x:v>1T</x:v>
      </x:c>
      <x:c r="W982" s="24">
        <x:f t="shared" si="245"/>
        <x:v>13453160</x:v>
      </x:c>
      <x:c r="X982" s="24">
        <x:f t="shared" si="249"/>
        <x:v>1</x:v>
      </x:c>
      <x:c r="AC982" s="24" t="str">
        <x:f t="shared" si="239"/>
        <x:v>Chang</x:v>
      </x:c>
      <x:c r="AD982" s="24" t="str">
        <x:f t="shared" si="246"/>
        <x:v>C</x:v>
      </x:c>
      <x:c r="AE982" s="24" t="str">
        <x:f t="shared" si="240"/>
        <x:v>Nushi</x:v>
      </x:c>
      <x:c r="AF982" s="24" cm="1">
        <x:f t="array" ref="AF982">SUM(--(" "=MID(AE982,_xlfn.SEQUENCE(1,LEN(AE982)),1)))+2</x:f>
        <x:v>2</x:v>
      </x:c>
      <x:c r="AG982" s="24" cm="1">
        <x:f t="array" ref="AG982">SUM(--($AG$9=MID(AC982,_xlfn.SEQUENCE(1,LEN(AC982)),1)))</x:f>
        <x:v>1</x:v>
      </x:c>
      <x:c r="AL982" s="24" t="b">
        <x:f t="shared" si="241"/>
        <x:v>0</x:v>
      </x:c>
      <x:c r="AM982" s="24" t="b">
        <x:f>_xlfn.XLOOKUP(G982,'Birthday Case Assumptions'!$I$6:$I$371,'Birthday Case Assumptions'!$J$6:$J$371)="Yes"</x:f>
        <x:v>0</x:v>
      </x:c>
      <x:c r="AN982" s="24" t="b">
        <x:f t="shared" si="247"/>
        <x:v>0</x:v>
      </x:c>
      <x:c r="AO982" s="24">
        <x:f t="shared" si="248"/>
        <x:v>0</x:v>
      </x:c>
    </x:row>
    <x:row r="983" spans="2:41" x14ac:dyDescent="0.35">
      <x:c r="B983" s="21">
        <x:v>36980</x:v>
      </x:c>
      <x:c r="C983" s="31">
        <x:f t="shared" si="235"/>
        <x:v>30</x:v>
      </x:c>
      <x:c r="D983" s="31">
        <x:f t="shared" si="236"/>
        <x:v>3</x:v>
      </x:c>
      <x:c r="E983" s="31">
        <x:f t="shared" si="237"/>
        <x:v>2001</x:v>
      </x:c>
      <x:c r="F983" s="31">
        <x:f t="shared" si="238"/>
        <x:v>6</x:v>
      </x:c>
      <x:c r="G983" s="21">
        <x:f t="shared" si="242"/>
        <x:v>45381</x:v>
      </x:c>
      <x:c r="H983" s="32">
        <x:f t="shared" si="243"/>
        <x:v>8312</x:v>
      </x:c>
      <x:c r="L983" s="25"/>
      <x:c r="S983" s="24" t="str">
        <x:v>Stephanie Lee #13453161 2R</x:v>
      </x:c>
      <x:c r="T983" s="24" t="str" cm="1">
        <x:f t="array" ref="T983:U983">_xlfn.TEXTSPLIT(S983," #")</x:f>
        <x:v>Stephanie Lee</x:v>
      </x:c>
      <x:c r="U983" s="24" t="str">
        <x:v>13453161 2R</x:v>
      </x:c>
      <x:c r="V983" s="24" t="str">
        <x:f t="shared" si="244"/>
        <x:v>2R</x:v>
      </x:c>
      <x:c r="W983" s="24">
        <x:f t="shared" si="245"/>
        <x:v>13453161</x:v>
      </x:c>
      <x:c r="X983" s="24">
        <x:f t="shared" si="249"/>
        <x:v>2</x:v>
      </x:c>
      <x:c r="AC983" s="24" t="str">
        <x:f t="shared" si="239"/>
        <x:v>Stephanie</x:v>
      </x:c>
      <x:c r="AD983" s="24" t="str">
        <x:f t="shared" si="246"/>
        <x:v>S</x:v>
      </x:c>
      <x:c r="AE983" s="24" t="str">
        <x:f t="shared" si="240"/>
        <x:v>Lee</x:v>
      </x:c>
      <x:c r="AF983" s="24" cm="1">
        <x:f t="array" ref="AF983">SUM(--(" "=MID(AE983,_xlfn.SEQUENCE(1,LEN(AE983)),1)))+2</x:f>
        <x:v>2</x:v>
      </x:c>
      <x:c r="AG983" s="24" cm="1">
        <x:f t="array" ref="AG983">SUM(--($AG$9=MID(AC983,_xlfn.SEQUENCE(1,LEN(AC983)),1)))</x:f>
        <x:v>1</x:v>
      </x:c>
      <x:c r="AL983" s="24" t="b">
        <x:f t="shared" si="241"/>
        <x:v>0</x:v>
      </x:c>
      <x:c r="AM983" s="24" t="b">
        <x:f>_xlfn.XLOOKUP(G983,'Birthday Case Assumptions'!$I$6:$I$371,'Birthday Case Assumptions'!$J$6:$J$371)="Yes"</x:f>
        <x:v>0</x:v>
      </x:c>
      <x:c r="AN983" s="24" t="b">
        <x:f t="shared" si="247"/>
        <x:v>0</x:v>
      </x:c>
      <x:c r="AO983" s="24">
        <x:f t="shared" si="248"/>
        <x:v>0</x:v>
      </x:c>
    </x:row>
    <x:row r="984" spans="2:41" x14ac:dyDescent="0.35">
      <x:c r="B984" s="21">
        <x:v>37887</x:v>
      </x:c>
      <x:c r="C984" s="31">
        <x:f t="shared" si="235"/>
        <x:v>23</x:v>
      </x:c>
      <x:c r="D984" s="31">
        <x:f t="shared" si="236"/>
        <x:v>9</x:v>
      </x:c>
      <x:c r="E984" s="31">
        <x:f t="shared" si="237"/>
        <x:v>2003</x:v>
      </x:c>
      <x:c r="F984" s="31">
        <x:f t="shared" si="238"/>
        <x:v>3</x:v>
      </x:c>
      <x:c r="G984" s="21">
        <x:f t="shared" si="242"/>
        <x:v>45558</x:v>
      </x:c>
      <x:c r="H984" s="32">
        <x:f t="shared" si="243"/>
        <x:v>7405</x:v>
      </x:c>
      <x:c r="L984" s="25"/>
      <x:c r="S984" s="24" t="str">
        <x:v>Natalie Bennet #13453164 1M</x:v>
      </x:c>
      <x:c r="T984" s="24" t="str" cm="1">
        <x:f t="array" ref="T984:U984">_xlfn.TEXTSPLIT(S984," #")</x:f>
        <x:v>Natalie Bennet</x:v>
      </x:c>
      <x:c r="U984" s="24" t="str">
        <x:v>13453164 1M</x:v>
      </x:c>
      <x:c r="V984" s="24" t="str">
        <x:f t="shared" si="244"/>
        <x:v>1M</x:v>
      </x:c>
      <x:c r="W984" s="24">
        <x:f t="shared" si="245"/>
        <x:v>13453164</x:v>
      </x:c>
      <x:c r="X984" s="24">
        <x:f t="shared" si="249"/>
        <x:v>0</x:v>
      </x:c>
      <x:c r="AC984" s="24" t="str">
        <x:f t="shared" si="239"/>
        <x:v>Natalie</x:v>
      </x:c>
      <x:c r="AD984" s="24" t="str">
        <x:f t="shared" si="246"/>
        <x:v>N</x:v>
      </x:c>
      <x:c r="AE984" s="24" t="str">
        <x:f t="shared" si="240"/>
        <x:v>Bennet</x:v>
      </x:c>
      <x:c r="AF984" s="24" cm="1">
        <x:f t="array" ref="AF984">SUM(--(" "=MID(AE984,_xlfn.SEQUENCE(1,LEN(AE984)),1)))+2</x:f>
        <x:v>2</x:v>
      </x:c>
      <x:c r="AG984" s="24" cm="1">
        <x:f t="array" ref="AG984">SUM(--($AG$9=MID(AC984,_xlfn.SEQUENCE(1,LEN(AC984)),1)))</x:f>
        <x:v>2</x:v>
      </x:c>
      <x:c r="AL984" s="24" t="b">
        <x:f t="shared" si="241"/>
        <x:v>1</x:v>
      </x:c>
      <x:c r="AM984" s="24" t="b">
        <x:f>_xlfn.XLOOKUP(G984,'Birthday Case Assumptions'!$I$6:$I$371,'Birthday Case Assumptions'!$J$6:$J$371)="Yes"</x:f>
        <x:v>1</x:v>
      </x:c>
      <x:c r="AN984" s="24" t="b">
        <x:f t="shared" si="247"/>
        <x:v>1</x:v>
      </x:c>
      <x:c r="AO984" s="24">
        <x:f t="shared" si="248"/>
        <x:v>1</x:v>
      </x:c>
    </x:row>
    <x:row r="985" spans="2:41" x14ac:dyDescent="0.35">
      <x:c r="B985" s="21">
        <x:v>37489</x:v>
      </x:c>
      <x:c r="C985" s="31">
        <x:f t="shared" si="235"/>
        <x:v>21</x:v>
      </x:c>
      <x:c r="D985" s="31">
        <x:f t="shared" si="236"/>
        <x:v>8</x:v>
      </x:c>
      <x:c r="E985" s="31">
        <x:f t="shared" si="237"/>
        <x:v>2002</x:v>
      </x:c>
      <x:c r="F985" s="31">
        <x:f t="shared" si="238"/>
        <x:v>4</x:v>
      </x:c>
      <x:c r="G985" s="21">
        <x:f t="shared" si="242"/>
        <x:v>45525</x:v>
      </x:c>
      <x:c r="H985" s="32">
        <x:f t="shared" si="243"/>
        <x:v>7803</x:v>
      </x:c>
      <x:c r="L985" s="25"/>
      <x:c r="S985" s="24" t="str">
        <x:v>Jehad Abdo #13453167 2M</x:v>
      </x:c>
      <x:c r="T985" s="24" t="str" cm="1">
        <x:f t="array" ref="T985:U985">_xlfn.TEXTSPLIT(S985," #")</x:f>
        <x:v>Jehad Abdo</x:v>
      </x:c>
      <x:c r="U985" s="24" t="str">
        <x:v>13453167 2M</x:v>
      </x:c>
      <x:c r="V985" s="24" t="str">
        <x:f t="shared" si="244"/>
        <x:v>2M</x:v>
      </x:c>
      <x:c r="W985" s="24">
        <x:f t="shared" si="245"/>
        <x:v>13453167</x:v>
      </x:c>
      <x:c r="X985" s="24">
        <x:f t="shared" si="249"/>
        <x:v>0</x:v>
      </x:c>
      <x:c r="AC985" s="24" t="str">
        <x:f t="shared" si="239"/>
        <x:v>Jehad</x:v>
      </x:c>
      <x:c r="AD985" s="24" t="str">
        <x:f t="shared" si="246"/>
        <x:v>J</x:v>
      </x:c>
      <x:c r="AE985" s="24" t="str">
        <x:f t="shared" si="240"/>
        <x:v>Abdo</x:v>
      </x:c>
      <x:c r="AF985" s="24" cm="1">
        <x:f t="array" ref="AF985">SUM(--(" "=MID(AE985,_xlfn.SEQUENCE(1,LEN(AE985)),1)))+2</x:f>
        <x:v>2</x:v>
      </x:c>
      <x:c r="AG985" s="24" cm="1">
        <x:f t="array" ref="AG985">SUM(--($AG$9=MID(AC985,_xlfn.SEQUENCE(1,LEN(AC985)),1)))</x:f>
        <x:v>1</x:v>
      </x:c>
      <x:c r="AL985" s="24" t="b">
        <x:f t="shared" si="241"/>
        <x:v>0</x:v>
      </x:c>
      <x:c r="AM985" s="24" t="b">
        <x:f>_xlfn.XLOOKUP(G985,'Birthday Case Assumptions'!$I$6:$I$371,'Birthday Case Assumptions'!$J$6:$J$371)="Yes"</x:f>
        <x:v>1</x:v>
      </x:c>
      <x:c r="AN985" s="24" t="b">
        <x:f t="shared" si="247"/>
        <x:v>0</x:v>
      </x:c>
      <x:c r="AO985" s="24">
        <x:f t="shared" si="248"/>
        <x:v>0</x:v>
      </x:c>
    </x:row>
    <x:row r="986" spans="2:41" x14ac:dyDescent="0.35">
      <x:c r="B986" s="21">
        <x:v>36980</x:v>
      </x:c>
      <x:c r="C986" s="31">
        <x:f t="shared" si="235"/>
        <x:v>30</x:v>
      </x:c>
      <x:c r="D986" s="31">
        <x:f t="shared" si="236"/>
        <x:v>3</x:v>
      </x:c>
      <x:c r="E986" s="31">
        <x:f t="shared" si="237"/>
        <x:v>2001</x:v>
      </x:c>
      <x:c r="F986" s="31">
        <x:f t="shared" si="238"/>
        <x:v>6</x:v>
      </x:c>
      <x:c r="G986" s="21">
        <x:f t="shared" si="242"/>
        <x:v>45381</x:v>
      </x:c>
      <x:c r="H986" s="32">
        <x:f t="shared" si="243"/>
        <x:v>8312</x:v>
      </x:c>
      <x:c r="L986" s="25"/>
      <x:c r="S986" s="24" t="str">
        <x:v>Russell Bennet #13453170 2W</x:v>
      </x:c>
      <x:c r="T986" s="24" t="str" cm="1">
        <x:f t="array" ref="T986:U986">_xlfn.TEXTSPLIT(S986," #")</x:f>
        <x:v>Russell Bennet</x:v>
      </x:c>
      <x:c r="U986" s="24" t="str">
        <x:v>13453170 2W</x:v>
      </x:c>
      <x:c r="V986" s="24" t="str">
        <x:f t="shared" si="244"/>
        <x:v>2W</x:v>
      </x:c>
      <x:c r="W986" s="24">
        <x:f t="shared" si="245"/>
        <x:v>13453170</x:v>
      </x:c>
      <x:c r="X986" s="24">
        <x:f t="shared" si="249"/>
        <x:v>0</x:v>
      </x:c>
      <x:c r="AC986" s="24" t="str">
        <x:f t="shared" si="239"/>
        <x:v>Russell</x:v>
      </x:c>
      <x:c r="AD986" s="24" t="str">
        <x:f t="shared" si="246"/>
        <x:v>R</x:v>
      </x:c>
      <x:c r="AE986" s="24" t="str">
        <x:f t="shared" si="240"/>
        <x:v>Bennet</x:v>
      </x:c>
      <x:c r="AF986" s="24" cm="1">
        <x:f t="array" ref="AF986">SUM(--(" "=MID(AE986,_xlfn.SEQUENCE(1,LEN(AE986)),1)))+2</x:f>
        <x:v>2</x:v>
      </x:c>
      <x:c r="AG986" s="24" cm="1">
        <x:f t="array" ref="AG986">SUM(--($AG$9=MID(AC986,_xlfn.SEQUENCE(1,LEN(AC986)),1)))</x:f>
        <x:v>0</x:v>
      </x:c>
      <x:c r="AL986" s="24" t="b">
        <x:f t="shared" si="241"/>
        <x:v>0</x:v>
      </x:c>
      <x:c r="AM986" s="24" t="b">
        <x:f>_xlfn.XLOOKUP(G986,'Birthday Case Assumptions'!$I$6:$I$371,'Birthday Case Assumptions'!$J$6:$J$371)="Yes"</x:f>
        <x:v>0</x:v>
      </x:c>
      <x:c r="AN986" s="24" t="b">
        <x:f t="shared" si="247"/>
        <x:v>0</x:v>
      </x:c>
      <x:c r="AO986" s="24">
        <x:f t="shared" si="248"/>
        <x:v>0</x:v>
      </x:c>
    </x:row>
    <x:row r="987" spans="2:41" x14ac:dyDescent="0.35">
      <x:c r="B987" s="21">
        <x:v>37686</x:v>
      </x:c>
      <x:c r="C987" s="31">
        <x:f t="shared" si="235"/>
        <x:v>6</x:v>
      </x:c>
      <x:c r="D987" s="31">
        <x:f t="shared" si="236"/>
        <x:v>3</x:v>
      </x:c>
      <x:c r="E987" s="31">
        <x:f t="shared" si="237"/>
        <x:v>2003</x:v>
      </x:c>
      <x:c r="F987" s="31">
        <x:f t="shared" si="238"/>
        <x:v>5</x:v>
      </x:c>
      <x:c r="G987" s="21">
        <x:f t="shared" si="242"/>
        <x:v>45357</x:v>
      </x:c>
      <x:c r="H987" s="32">
        <x:f t="shared" si="243"/>
        <x:v>7606</x:v>
      </x:c>
      <x:c r="L987" s="25"/>
      <x:c r="S987" s="24" t="str">
        <x:v>Samantha Miller #13453173 1M</x:v>
      </x:c>
      <x:c r="T987" s="24" t="str" cm="1">
        <x:f t="array" ref="T987:U987">_xlfn.TEXTSPLIT(S987," #")</x:f>
        <x:v>Samantha Miller</x:v>
      </x:c>
      <x:c r="U987" s="24" t="str">
        <x:v>13453173 1M</x:v>
      </x:c>
      <x:c r="V987" s="24" t="str">
        <x:f t="shared" si="244"/>
        <x:v>1M</x:v>
      </x:c>
      <x:c r="W987" s="24">
        <x:f t="shared" si="245"/>
        <x:v>13453173</x:v>
      </x:c>
      <x:c r="X987" s="24">
        <x:f t="shared" si="249"/>
        <x:v>0</x:v>
      </x:c>
      <x:c r="AC987" s="24" t="str">
        <x:f t="shared" si="239"/>
        <x:v>Samantha</x:v>
      </x:c>
      <x:c r="AD987" s="24" t="str">
        <x:f t="shared" si="246"/>
        <x:v>S</x:v>
      </x:c>
      <x:c r="AE987" s="24" t="str">
        <x:f t="shared" si="240"/>
        <x:v>Miller</x:v>
      </x:c>
      <x:c r="AF987" s="24" cm="1">
        <x:f t="array" ref="AF987">SUM(--(" "=MID(AE987,_xlfn.SEQUENCE(1,LEN(AE987)),1)))+2</x:f>
        <x:v>2</x:v>
      </x:c>
      <x:c r="AG987" s="24" cm="1">
        <x:f t="array" ref="AG987">SUM(--($AG$9=MID(AC987,_xlfn.SEQUENCE(1,LEN(AC987)),1)))</x:f>
        <x:v>3</x:v>
      </x:c>
      <x:c r="AL987" s="24" t="b">
        <x:f t="shared" si="241"/>
        <x:v>0</x:v>
      </x:c>
      <x:c r="AM987" s="24" t="b">
        <x:f>_xlfn.XLOOKUP(G987,'Birthday Case Assumptions'!$I$6:$I$371,'Birthday Case Assumptions'!$J$6:$J$371)="Yes"</x:f>
        <x:v>1</x:v>
      </x:c>
      <x:c r="AN987" s="24" t="b">
        <x:f t="shared" si="247"/>
        <x:v>1</x:v>
      </x:c>
      <x:c r="AO987" s="24">
        <x:f t="shared" si="248"/>
        <x:v>0</x:v>
      </x:c>
    </x:row>
    <x:row r="988" spans="2:41" x14ac:dyDescent="0.35">
      <x:c r="B988" s="21">
        <x:v>38037</x:v>
      </x:c>
      <x:c r="C988" s="31">
        <x:f t="shared" si="235"/>
        <x:v>20</x:v>
      </x:c>
      <x:c r="D988" s="31">
        <x:f t="shared" si="236"/>
        <x:v>2</x:v>
      </x:c>
      <x:c r="E988" s="31">
        <x:f t="shared" si="237"/>
        <x:v>2004</x:v>
      </x:c>
      <x:c r="F988" s="31">
        <x:f t="shared" si="238"/>
        <x:v>6</x:v>
      </x:c>
      <x:c r="G988" s="21">
        <x:f t="shared" si="242"/>
        <x:v>45342</x:v>
      </x:c>
      <x:c r="H988" s="32">
        <x:f t="shared" si="243"/>
        <x:v>7255</x:v>
      </x:c>
      <x:c r="L988" s="25"/>
      <x:c r="S988" s="24" t="str">
        <x:v>Ding Tingting #13453176 2R</x:v>
      </x:c>
      <x:c r="T988" s="24" t="str" cm="1">
        <x:f t="array" ref="T988:U988">_xlfn.TEXTSPLIT(S988," #")</x:f>
        <x:v>Ding Tingting</x:v>
      </x:c>
      <x:c r="U988" s="24" t="str">
        <x:v>13453176 2R</x:v>
      </x:c>
      <x:c r="V988" s="24" t="str">
        <x:f t="shared" si="244"/>
        <x:v>2R</x:v>
      </x:c>
      <x:c r="W988" s="24">
        <x:f t="shared" si="245"/>
        <x:v>13453176</x:v>
      </x:c>
      <x:c r="X988" s="24">
        <x:f t="shared" si="249"/>
        <x:v>0</x:v>
      </x:c>
      <x:c r="AC988" s="24" t="str">
        <x:f t="shared" si="239"/>
        <x:v>Ding</x:v>
      </x:c>
      <x:c r="AD988" s="24" t="str">
        <x:f t="shared" si="246"/>
        <x:v>D</x:v>
      </x:c>
      <x:c r="AE988" s="24" t="str">
        <x:f t="shared" si="240"/>
        <x:v>Tingting</x:v>
      </x:c>
      <x:c r="AF988" s="24" cm="1">
        <x:f t="array" ref="AF988">SUM(--(" "=MID(AE988,_xlfn.SEQUENCE(1,LEN(AE988)),1)))+2</x:f>
        <x:v>2</x:v>
      </x:c>
      <x:c r="AG988" s="24" cm="1">
        <x:f t="array" ref="AG988">SUM(--($AG$9=MID(AC988,_xlfn.SEQUENCE(1,LEN(AC988)),1)))</x:f>
        <x:v>0</x:v>
      </x:c>
      <x:c r="AL988" s="24" t="b">
        <x:f t="shared" si="241"/>
        <x:v>0</x:v>
      </x:c>
      <x:c r="AM988" s="24" t="b">
        <x:f>_xlfn.XLOOKUP(G988,'Birthday Case Assumptions'!$I$6:$I$371,'Birthday Case Assumptions'!$J$6:$J$371)="Yes"</x:f>
        <x:v>1</x:v>
      </x:c>
      <x:c r="AN988" s="24" t="b">
        <x:f t="shared" si="247"/>
        <x:v>0</x:v>
      </x:c>
      <x:c r="AO988" s="24">
        <x:f t="shared" si="248"/>
        <x:v>0</x:v>
      </x:c>
    </x:row>
    <x:row r="989" spans="2:41" x14ac:dyDescent="0.35">
      <x:c r="B989" s="21">
        <x:v>37591</x:v>
      </x:c>
      <x:c r="C989" s="31">
        <x:f t="shared" si="235"/>
        <x:v>1</x:v>
      </x:c>
      <x:c r="D989" s="31">
        <x:f t="shared" si="236"/>
        <x:v>12</x:v>
      </x:c>
      <x:c r="E989" s="31">
        <x:f t="shared" si="237"/>
        <x:v>2002</x:v>
      </x:c>
      <x:c r="F989" s="31">
        <x:f t="shared" si="238"/>
        <x:v>1</x:v>
      </x:c>
      <x:c r="G989" s="21">
        <x:f t="shared" si="242"/>
        <x:v>45627</x:v>
      </x:c>
      <x:c r="H989" s="32">
        <x:f t="shared" si="243"/>
        <x:v>7701</x:v>
      </x:c>
      <x:c r="L989" s="25"/>
      <x:c r="S989" s="24" t="str">
        <x:v>Arshad Eid #13453177 3M</x:v>
      </x:c>
      <x:c r="T989" s="24" t="str" cm="1">
        <x:f t="array" ref="T989:U989">_xlfn.TEXTSPLIT(S989," #")</x:f>
        <x:v>Arshad Eid</x:v>
      </x:c>
      <x:c r="U989" s="24" t="str">
        <x:v>13453177 3M</x:v>
      </x:c>
      <x:c r="V989" s="24" t="str">
        <x:f t="shared" si="244"/>
        <x:v>3M</x:v>
      </x:c>
      <x:c r="W989" s="24">
        <x:f t="shared" si="245"/>
        <x:v>13453177</x:v>
      </x:c>
      <x:c r="X989" s="24">
        <x:f t="shared" si="249"/>
        <x:v>1</x:v>
      </x:c>
      <x:c r="AC989" s="24" t="str">
        <x:f t="shared" si="239"/>
        <x:v>Arshad</x:v>
      </x:c>
      <x:c r="AD989" s="24" t="str">
        <x:f t="shared" si="246"/>
        <x:v>A</x:v>
      </x:c>
      <x:c r="AE989" s="24" t="str">
        <x:f t="shared" si="240"/>
        <x:v>Eid</x:v>
      </x:c>
      <x:c r="AF989" s="24" cm="1">
        <x:f t="array" ref="AF989">SUM(--(" "=MID(AE989,_xlfn.SEQUENCE(1,LEN(AE989)),1)))+2</x:f>
        <x:v>2</x:v>
      </x:c>
      <x:c r="AG989" s="24" cm="1">
        <x:f t="array" ref="AG989">SUM(--($AG$9=MID(AC989,_xlfn.SEQUENCE(1,LEN(AC989)),1)))</x:f>
        <x:v>2</x:v>
      </x:c>
      <x:c r="AL989" s="24" t="b">
        <x:f t="shared" si="241"/>
        <x:v>0</x:v>
      </x:c>
      <x:c r="AM989" s="24" t="b">
        <x:f>_xlfn.XLOOKUP(G989,'Birthday Case Assumptions'!$I$6:$I$371,'Birthday Case Assumptions'!$J$6:$J$371)="Yes"</x:f>
        <x:v>0</x:v>
      </x:c>
      <x:c r="AN989" s="24" t="b">
        <x:f t="shared" si="247"/>
        <x:v>0</x:v>
      </x:c>
      <x:c r="AO989" s="24">
        <x:f t="shared" si="248"/>
        <x:v>0</x:v>
      </x:c>
    </x:row>
    <x:row r="990" spans="2:41" x14ac:dyDescent="0.35">
      <x:c r="B990" s="21">
        <x:v>37106</x:v>
      </x:c>
      <x:c r="C990" s="31">
        <x:f t="shared" si="235"/>
        <x:v>3</x:v>
      </x:c>
      <x:c r="D990" s="31">
        <x:f t="shared" si="236"/>
        <x:v>8</x:v>
      </x:c>
      <x:c r="E990" s="31">
        <x:f t="shared" si="237"/>
        <x:v>2001</x:v>
      </x:c>
      <x:c r="F990" s="31">
        <x:f t="shared" si="238"/>
        <x:v>6</x:v>
      </x:c>
      <x:c r="G990" s="21">
        <x:f t="shared" si="242"/>
        <x:v>45507</x:v>
      </x:c>
      <x:c r="H990" s="32">
        <x:f t="shared" si="243"/>
        <x:v>8186</x:v>
      </x:c>
      <x:c r="L990" s="25"/>
      <x:c r="S990" s="24" t="str">
        <x:v>Joseph Ward #13453179 1W</x:v>
      </x:c>
      <x:c r="T990" s="24" t="str" cm="1">
        <x:f t="array" ref="T990:U990">_xlfn.TEXTSPLIT(S990," #")</x:f>
        <x:v>Joseph Ward</x:v>
      </x:c>
      <x:c r="U990" s="24" t="str">
        <x:v>13453179 1W</x:v>
      </x:c>
      <x:c r="V990" s="24" t="str">
        <x:f t="shared" si="244"/>
        <x:v>1W</x:v>
      </x:c>
      <x:c r="W990" s="24">
        <x:f t="shared" si="245"/>
        <x:v>13453179</x:v>
      </x:c>
      <x:c r="X990" s="24">
        <x:f t="shared" si="249"/>
        <x:v>0</x:v>
      </x:c>
      <x:c r="AC990" s="24" t="str">
        <x:f t="shared" si="239"/>
        <x:v>Joseph</x:v>
      </x:c>
      <x:c r="AD990" s="24" t="str">
        <x:f t="shared" si="246"/>
        <x:v>J</x:v>
      </x:c>
      <x:c r="AE990" s="24" t="str">
        <x:f t="shared" si="240"/>
        <x:v>Ward</x:v>
      </x:c>
      <x:c r="AF990" s="24" cm="1">
        <x:f t="array" ref="AF990">SUM(--(" "=MID(AE990,_xlfn.SEQUENCE(1,LEN(AE990)),1)))+2</x:f>
        <x:v>2</x:v>
      </x:c>
      <x:c r="AG990" s="24" cm="1">
        <x:f t="array" ref="AG990">SUM(--($AG$9=MID(AC990,_xlfn.SEQUENCE(1,LEN(AC990)),1)))</x:f>
        <x:v>0</x:v>
      </x:c>
      <x:c r="AL990" s="24" t="b">
        <x:f t="shared" si="241"/>
        <x:v>0</x:v>
      </x:c>
      <x:c r="AM990" s="24" t="b">
        <x:f>_xlfn.XLOOKUP(G990,'Birthday Case Assumptions'!$I$6:$I$371,'Birthday Case Assumptions'!$J$6:$J$371)="Yes"</x:f>
        <x:v>0</x:v>
      </x:c>
      <x:c r="AN990" s="24" t="b">
        <x:f t="shared" si="247"/>
        <x:v>0</x:v>
      </x:c>
      <x:c r="AO990" s="24">
        <x:f t="shared" si="248"/>
        <x:v>0</x:v>
      </x:c>
    </x:row>
    <x:row r="991" spans="2:41" x14ac:dyDescent="0.35">
      <x:c r="B991" s="21">
        <x:v>37137</x:v>
      </x:c>
      <x:c r="C991" s="31">
        <x:f t="shared" si="235"/>
        <x:v>3</x:v>
      </x:c>
      <x:c r="D991" s="31">
        <x:f t="shared" si="236"/>
        <x:v>9</x:v>
      </x:c>
      <x:c r="E991" s="31">
        <x:f t="shared" si="237"/>
        <x:v>2001</x:v>
      </x:c>
      <x:c r="F991" s="31">
        <x:f t="shared" si="238"/>
        <x:v>2</x:v>
      </x:c>
      <x:c r="G991" s="21">
        <x:f t="shared" si="242"/>
        <x:v>45538</x:v>
      </x:c>
      <x:c r="H991" s="32">
        <x:f t="shared" si="243"/>
        <x:v>8155</x:v>
      </x:c>
      <x:c r="L991" s="25"/>
      <x:c r="S991" s="24" t="str">
        <x:v>Kenneth Roberts #13453181 2T</x:v>
      </x:c>
      <x:c r="T991" s="24" t="str" cm="1">
        <x:f t="array" ref="T991:U991">_xlfn.TEXTSPLIT(S991," #")</x:f>
        <x:v>Kenneth Roberts</x:v>
      </x:c>
      <x:c r="U991" s="24" t="str">
        <x:v>13453181 2T</x:v>
      </x:c>
      <x:c r="V991" s="24" t="str">
        <x:f t="shared" si="244"/>
        <x:v>2T</x:v>
      </x:c>
      <x:c r="W991" s="24">
        <x:f t="shared" si="245"/>
        <x:v>13453181</x:v>
      </x:c>
      <x:c r="X991" s="24">
        <x:f t="shared" si="249"/>
        <x:v>0</x:v>
      </x:c>
      <x:c r="AC991" s="24" t="str">
        <x:f t="shared" si="239"/>
        <x:v>Kenneth</x:v>
      </x:c>
      <x:c r="AD991" s="24" t="str">
        <x:f t="shared" si="246"/>
        <x:v>K</x:v>
      </x:c>
      <x:c r="AE991" s="24" t="str">
        <x:f t="shared" si="240"/>
        <x:v>Roberts</x:v>
      </x:c>
      <x:c r="AF991" s="24" cm="1">
        <x:f t="array" ref="AF991">SUM(--(" "=MID(AE991,_xlfn.SEQUENCE(1,LEN(AE991)),1)))+2</x:f>
        <x:v>2</x:v>
      </x:c>
      <x:c r="AG991" s="24" cm="1">
        <x:f t="array" ref="AG991">SUM(--($AG$9=MID(AC991,_xlfn.SEQUENCE(1,LEN(AC991)),1)))</x:f>
        <x:v>0</x:v>
      </x:c>
      <x:c r="AL991" s="24" t="b">
        <x:f t="shared" si="241"/>
        <x:v>0</x:v>
      </x:c>
      <x:c r="AM991" s="24" t="b">
        <x:f>_xlfn.XLOOKUP(G991,'Birthday Case Assumptions'!$I$6:$I$371,'Birthday Case Assumptions'!$J$6:$J$371)="Yes"</x:f>
        <x:v>1</x:v>
      </x:c>
      <x:c r="AN991" s="24" t="b">
        <x:f t="shared" si="247"/>
        <x:v>0</x:v>
      </x:c>
      <x:c r="AO991" s="24">
        <x:f t="shared" si="248"/>
        <x:v>0</x:v>
      </x:c>
    </x:row>
    <x:row r="992" spans="2:41" x14ac:dyDescent="0.35">
      <x:c r="B992" s="21">
        <x:v>37176</x:v>
      </x:c>
      <x:c r="C992" s="31">
        <x:f t="shared" si="235"/>
        <x:v>12</x:v>
      </x:c>
      <x:c r="D992" s="31">
        <x:f t="shared" si="236"/>
        <x:v>10</x:v>
      </x:c>
      <x:c r="E992" s="31">
        <x:f t="shared" si="237"/>
        <x:v>2001</x:v>
      </x:c>
      <x:c r="F992" s="31">
        <x:f t="shared" si="238"/>
        <x:v>6</x:v>
      </x:c>
      <x:c r="G992" s="21">
        <x:f t="shared" si="242"/>
        <x:v>45577</x:v>
      </x:c>
      <x:c r="H992" s="32">
        <x:f t="shared" si="243"/>
        <x:v>8116</x:v>
      </x:c>
      <x:c r="L992" s="25"/>
      <x:c r="S992" s="24" t="str">
        <x:v>Pamela Jackson #13453182 1W</x:v>
      </x:c>
      <x:c r="T992" s="24" t="str" cm="1">
        <x:f t="array" ref="T992:U992">_xlfn.TEXTSPLIT(S992," #")</x:f>
        <x:v>Pamela Jackson</x:v>
      </x:c>
      <x:c r="U992" s="24" t="str">
        <x:v>13453182 1W</x:v>
      </x:c>
      <x:c r="V992" s="24" t="str">
        <x:f t="shared" si="244"/>
        <x:v>1W</x:v>
      </x:c>
      <x:c r="W992" s="24">
        <x:f t="shared" si="245"/>
        <x:v>13453182</x:v>
      </x:c>
      <x:c r="X992" s="24">
        <x:f t="shared" si="249"/>
        <x:v>1</x:v>
      </x:c>
      <x:c r="AC992" s="24" t="str">
        <x:f t="shared" si="239"/>
        <x:v>Pamela</x:v>
      </x:c>
      <x:c r="AD992" s="24" t="str">
        <x:f t="shared" si="246"/>
        <x:v>P</x:v>
      </x:c>
      <x:c r="AE992" s="24" t="str">
        <x:f t="shared" si="240"/>
        <x:v>Jackson</x:v>
      </x:c>
      <x:c r="AF992" s="24" cm="1">
        <x:f t="array" ref="AF992">SUM(--(" "=MID(AE992,_xlfn.SEQUENCE(1,LEN(AE992)),1)))+2</x:f>
        <x:v>2</x:v>
      </x:c>
      <x:c r="AG992" s="24" cm="1">
        <x:f t="array" ref="AG992">SUM(--($AG$9=MID(AC992,_xlfn.SEQUENCE(1,LEN(AC992)),1)))</x:f>
        <x:v>2</x:v>
      </x:c>
      <x:c r="AL992" s="24" t="b">
        <x:f t="shared" si="241"/>
        <x:v>0</x:v>
      </x:c>
      <x:c r="AM992" s="24" t="b">
        <x:f>_xlfn.XLOOKUP(G992,'Birthday Case Assumptions'!$I$6:$I$371,'Birthday Case Assumptions'!$J$6:$J$371)="Yes"</x:f>
        <x:v>0</x:v>
      </x:c>
      <x:c r="AN992" s="24" t="b">
        <x:f t="shared" si="247"/>
        <x:v>0</x:v>
      </x:c>
      <x:c r="AO992" s="24">
        <x:f t="shared" si="248"/>
        <x:v>0</x:v>
      </x:c>
    </x:row>
    <x:row r="993" spans="2:41" x14ac:dyDescent="0.35">
      <x:c r="B993" s="21">
        <x:v>37581</x:v>
      </x:c>
      <x:c r="C993" s="31">
        <x:f t="shared" si="235"/>
        <x:v>21</x:v>
      </x:c>
      <x:c r="D993" s="31">
        <x:f t="shared" si="236"/>
        <x:v>11</x:v>
      </x:c>
      <x:c r="E993" s="31">
        <x:f t="shared" si="237"/>
        <x:v>2002</x:v>
      </x:c>
      <x:c r="F993" s="31">
        <x:f t="shared" si="238"/>
        <x:v>5</x:v>
      </x:c>
      <x:c r="G993" s="21">
        <x:f t="shared" si="242"/>
        <x:v>45617</x:v>
      </x:c>
      <x:c r="H993" s="32">
        <x:f t="shared" si="243"/>
        <x:v>7711</x:v>
      </x:c>
      <x:c r="L993" s="25"/>
      <x:c r="S993" s="24" t="str">
        <x:v>Xia Xiaohong #13453185 4W</x:v>
      </x:c>
      <x:c r="T993" s="24" t="str" cm="1">
        <x:f t="array" ref="T993:U993">_xlfn.TEXTSPLIT(S993," #")</x:f>
        <x:v>Xia Xiaohong</x:v>
      </x:c>
      <x:c r="U993" s="24" t="str">
        <x:v>13453185 4W</x:v>
      </x:c>
      <x:c r="V993" s="24" t="str">
        <x:f t="shared" si="244"/>
        <x:v>4W</x:v>
      </x:c>
      <x:c r="W993" s="24">
        <x:f t="shared" si="245"/>
        <x:v>13453185</x:v>
      </x:c>
      <x:c r="X993" s="24">
        <x:f t="shared" si="249"/>
        <x:v>0</x:v>
      </x:c>
      <x:c r="AC993" s="24" t="str">
        <x:f t="shared" si="239"/>
        <x:v>Xia</x:v>
      </x:c>
      <x:c r="AD993" s="24" t="str">
        <x:f t="shared" si="246"/>
        <x:v>X</x:v>
      </x:c>
      <x:c r="AE993" s="24" t="str">
        <x:f t="shared" si="240"/>
        <x:v>ohong</x:v>
      </x:c>
      <x:c r="AF993" s="24" cm="1">
        <x:f t="array" ref="AF993">SUM(--(" "=MID(AE993,_xlfn.SEQUENCE(1,LEN(AE993)),1)))+2</x:f>
        <x:v>2</x:v>
      </x:c>
      <x:c r="AG993" s="24" cm="1">
        <x:f t="array" ref="AG993">SUM(--($AG$9=MID(AC993,_xlfn.SEQUENCE(1,LEN(AC993)),1)))</x:f>
        <x:v>1</x:v>
      </x:c>
      <x:c r="AL993" s="24" t="b">
        <x:f t="shared" si="241"/>
        <x:v>0</x:v>
      </x:c>
      <x:c r="AM993" s="24" t="b">
        <x:f>_xlfn.XLOOKUP(G993,'Birthday Case Assumptions'!$I$6:$I$371,'Birthday Case Assumptions'!$J$6:$J$371)="Yes"</x:f>
        <x:v>1</x:v>
      </x:c>
      <x:c r="AN993" s="24" t="b">
        <x:f t="shared" si="247"/>
        <x:v>0</x:v>
      </x:c>
      <x:c r="AO993" s="24">
        <x:f t="shared" si="248"/>
        <x:v>0</x:v>
      </x:c>
    </x:row>
    <x:row r="994" spans="2:41" x14ac:dyDescent="0.35">
      <x:c r="B994" s="21">
        <x:v>37641</x:v>
      </x:c>
      <x:c r="C994" s="31">
        <x:f t="shared" si="235"/>
        <x:v>20</x:v>
      </x:c>
      <x:c r="D994" s="31">
        <x:f t="shared" si="236"/>
        <x:v>1</x:v>
      </x:c>
      <x:c r="E994" s="31">
        <x:f t="shared" si="237"/>
        <x:v>2003</x:v>
      </x:c>
      <x:c r="F994" s="31">
        <x:f t="shared" si="238"/>
        <x:v>2</x:v>
      </x:c>
      <x:c r="G994" s="21">
        <x:f t="shared" si="242"/>
        <x:v>45311</x:v>
      </x:c>
      <x:c r="H994" s="32">
        <x:f t="shared" si="243"/>
        <x:v>7651</x:v>
      </x:c>
      <x:c r="L994" s="25"/>
      <x:c r="S994" s="24" t="str">
        <x:v>Bahaa Mostafa #13453186 2R</x:v>
      </x:c>
      <x:c r="T994" s="24" t="str" cm="1">
        <x:f t="array" ref="T994:U994">_xlfn.TEXTSPLIT(S994," #")</x:f>
        <x:v>Bahaa Mostafa</x:v>
      </x:c>
      <x:c r="U994" s="24" t="str">
        <x:v>13453186 2R</x:v>
      </x:c>
      <x:c r="V994" s="24" t="str">
        <x:f t="shared" si="244"/>
        <x:v>2R</x:v>
      </x:c>
      <x:c r="W994" s="24">
        <x:f t="shared" si="245"/>
        <x:v>13453186</x:v>
      </x:c>
      <x:c r="X994" s="24">
        <x:f t="shared" si="249"/>
        <x:v>1</x:v>
      </x:c>
      <x:c r="AC994" s="24" t="str">
        <x:f t="shared" si="239"/>
        <x:v>Bahaa</x:v>
      </x:c>
      <x:c r="AD994" s="24" t="str">
        <x:f t="shared" si="246"/>
        <x:v>B</x:v>
      </x:c>
      <x:c r="AE994" s="24" t="str">
        <x:f t="shared" si="240"/>
        <x:v>Mostafa</x:v>
      </x:c>
      <x:c r="AF994" s="24" cm="1">
        <x:f t="array" ref="AF994">SUM(--(" "=MID(AE994,_xlfn.SEQUENCE(1,LEN(AE994)),1)))+2</x:f>
        <x:v>2</x:v>
      </x:c>
      <x:c r="AG994" s="24" cm="1">
        <x:f t="array" ref="AG994">SUM(--($AG$9=MID(AC994,_xlfn.SEQUENCE(1,LEN(AC994)),1)))</x:f>
        <x:v>3</x:v>
      </x:c>
      <x:c r="AL994" s="24" t="b">
        <x:f t="shared" si="241"/>
        <x:v>0</x:v>
      </x:c>
      <x:c r="AM994" s="24" t="b">
        <x:f>_xlfn.XLOOKUP(G994,'Birthday Case Assumptions'!$I$6:$I$371,'Birthday Case Assumptions'!$J$6:$J$371)="Yes"</x:f>
        <x:v>0</x:v>
      </x:c>
      <x:c r="AN994" s="24" t="b">
        <x:f t="shared" si="247"/>
        <x:v>0</x:v>
      </x:c>
      <x:c r="AO994" s="24">
        <x:f t="shared" si="248"/>
        <x:v>0</x:v>
      </x:c>
    </x:row>
    <x:row r="995" spans="2:41" x14ac:dyDescent="0.35">
      <x:c r="B995" s="21">
        <x:v>38291</x:v>
      </x:c>
      <x:c r="C995" s="31">
        <x:f t="shared" si="235"/>
        <x:v>31</x:v>
      </x:c>
      <x:c r="D995" s="31">
        <x:f t="shared" si="236"/>
        <x:v>10</x:v>
      </x:c>
      <x:c r="E995" s="31">
        <x:f t="shared" si="237"/>
        <x:v>2004</x:v>
      </x:c>
      <x:c r="F995" s="31">
        <x:f t="shared" si="238"/>
        <x:v>1</x:v>
      </x:c>
      <x:c r="G995" s="21">
        <x:f t="shared" si="242"/>
        <x:v>45596</x:v>
      </x:c>
      <x:c r="H995" s="32">
        <x:f t="shared" si="243"/>
        <x:v>7001</x:v>
      </x:c>
      <x:c r="L995" s="25"/>
      <x:c r="S995" s="24" t="str">
        <x:v>Bahaa Hamed #13453189 4W</x:v>
      </x:c>
      <x:c r="T995" s="24" t="str" cm="1">
        <x:f t="array" ref="T995:U995">_xlfn.TEXTSPLIT(S995," #")</x:f>
        <x:v>Bahaa Hamed</x:v>
      </x:c>
      <x:c r="U995" s="24" t="str">
        <x:v>13453189 4W</x:v>
      </x:c>
      <x:c r="V995" s="24" t="str">
        <x:f t="shared" si="244"/>
        <x:v>4W</x:v>
      </x:c>
      <x:c r="W995" s="24">
        <x:f t="shared" si="245"/>
        <x:v>13453189</x:v>
      </x:c>
      <x:c r="X995" s="24">
        <x:f t="shared" si="249"/>
        <x:v>0</x:v>
      </x:c>
      <x:c r="AC995" s="24" t="str">
        <x:f t="shared" si="239"/>
        <x:v>Bahaa</x:v>
      </x:c>
      <x:c r="AD995" s="24" t="str">
        <x:f t="shared" si="246"/>
        <x:v>B</x:v>
      </x:c>
      <x:c r="AE995" s="24" t="str">
        <x:f t="shared" si="240"/>
        <x:v>Hamed</x:v>
      </x:c>
      <x:c r="AF995" s="24" cm="1">
        <x:f t="array" ref="AF995">SUM(--(" "=MID(AE995,_xlfn.SEQUENCE(1,LEN(AE995)),1)))+2</x:f>
        <x:v>2</x:v>
      </x:c>
      <x:c r="AG995" s="24" cm="1">
        <x:f t="array" ref="AG995">SUM(--($AG$9=MID(AC995,_xlfn.SEQUENCE(1,LEN(AC995)),1)))</x:f>
        <x:v>3</x:v>
      </x:c>
      <x:c r="AL995" s="24" t="b">
        <x:f t="shared" si="241"/>
        <x:v>0</x:v>
      </x:c>
      <x:c r="AM995" s="24" t="b">
        <x:f>_xlfn.XLOOKUP(G995,'Birthday Case Assumptions'!$I$6:$I$371,'Birthday Case Assumptions'!$J$6:$J$371)="Yes"</x:f>
        <x:v>1</x:v>
      </x:c>
      <x:c r="AN995" s="24" t="b">
        <x:f t="shared" si="247"/>
        <x:v>0</x:v>
      </x:c>
      <x:c r="AO995" s="24">
        <x:f t="shared" si="248"/>
        <x:v>0</x:v>
      </x:c>
    </x:row>
    <x:row r="996" spans="2:41" x14ac:dyDescent="0.35">
      <x:c r="B996" s="21">
        <x:v>37481</x:v>
      </x:c>
      <x:c r="C996" s="31">
        <x:f t="shared" si="235"/>
        <x:v>13</x:v>
      </x:c>
      <x:c r="D996" s="31">
        <x:f t="shared" si="236"/>
        <x:v>8</x:v>
      </x:c>
      <x:c r="E996" s="31">
        <x:f t="shared" si="237"/>
        <x:v>2002</x:v>
      </x:c>
      <x:c r="F996" s="31">
        <x:f t="shared" si="238"/>
        <x:v>3</x:v>
      </x:c>
      <x:c r="G996" s="21">
        <x:f t="shared" si="242"/>
        <x:v>45517</x:v>
      </x:c>
      <x:c r="H996" s="32">
        <x:f t="shared" si="243"/>
        <x:v>7811</x:v>
      </x:c>
      <x:c r="L996" s="25"/>
      <x:c r="S996" s="24" t="str">
        <x:v>Amber Thompson #13453190 1M</x:v>
      </x:c>
      <x:c r="T996" s="24" t="str" cm="1">
        <x:f t="array" ref="T996:U996">_xlfn.TEXTSPLIT(S996," #")</x:f>
        <x:v>Amber Thompson</x:v>
      </x:c>
      <x:c r="U996" s="24" t="str">
        <x:v>13453190 1M</x:v>
      </x:c>
      <x:c r="V996" s="24" t="str">
        <x:f t="shared" si="244"/>
        <x:v>1M</x:v>
      </x:c>
      <x:c r="W996" s="24">
        <x:f t="shared" si="245"/>
        <x:v>13453190</x:v>
      </x:c>
      <x:c r="X996" s="24">
        <x:f t="shared" si="249"/>
        <x:v>1</x:v>
      </x:c>
      <x:c r="AC996" s="24" t="str">
        <x:f t="shared" si="239"/>
        <x:v>Amber</x:v>
      </x:c>
      <x:c r="AD996" s="24" t="str">
        <x:f t="shared" si="246"/>
        <x:v>A</x:v>
      </x:c>
      <x:c r="AE996" s="24" t="str">
        <x:f t="shared" si="240"/>
        <x:v>Thompson</x:v>
      </x:c>
      <x:c r="AF996" s="24" cm="1">
        <x:f t="array" ref="AF996">SUM(--(" "=MID(AE996,_xlfn.SEQUENCE(1,LEN(AE996)),1)))+2</x:f>
        <x:v>2</x:v>
      </x:c>
      <x:c r="AG996" s="24" cm="1">
        <x:f t="array" ref="AG996">SUM(--($AG$9=MID(AC996,_xlfn.SEQUENCE(1,LEN(AC996)),1)))</x:f>
        <x:v>1</x:v>
      </x:c>
      <x:c r="AL996" s="24" t="b">
        <x:f t="shared" si="241"/>
        <x:v>0</x:v>
      </x:c>
      <x:c r="AM996" s="24" t="b">
        <x:f>_xlfn.XLOOKUP(G996,'Birthday Case Assumptions'!$I$6:$I$371,'Birthday Case Assumptions'!$J$6:$J$371)="Yes"</x:f>
        <x:v>0</x:v>
      </x:c>
      <x:c r="AN996" s="24" t="b">
        <x:f t="shared" si="247"/>
        <x:v>1</x:v>
      </x:c>
      <x:c r="AO996" s="24">
        <x:f t="shared" si="248"/>
        <x:v>0</x:v>
      </x:c>
    </x:row>
    <x:row r="997" spans="2:41" x14ac:dyDescent="0.35">
      <x:c r="B997" s="21">
        <x:v>37312</x:v>
      </x:c>
      <x:c r="C997" s="31">
        <x:f t="shared" si="235"/>
        <x:v>25</x:v>
      </x:c>
      <x:c r="D997" s="31">
        <x:f t="shared" si="236"/>
        <x:v>2</x:v>
      </x:c>
      <x:c r="E997" s="31">
        <x:f t="shared" si="237"/>
        <x:v>2002</x:v>
      </x:c>
      <x:c r="F997" s="31">
        <x:f t="shared" si="238"/>
        <x:v>2</x:v>
      </x:c>
      <x:c r="G997" s="21">
        <x:f t="shared" si="242"/>
        <x:v>45347</x:v>
      </x:c>
      <x:c r="H997" s="32">
        <x:f t="shared" si="243"/>
        <x:v>7980</x:v>
      </x:c>
      <x:c r="L997" s="25"/>
      <x:c r="S997" s="24" t="str">
        <x:v>Qiu Long #13453192 1M</x:v>
      </x:c>
      <x:c r="T997" s="24" t="str" cm="1">
        <x:f t="array" ref="T997:U997">_xlfn.TEXTSPLIT(S997," #")</x:f>
        <x:v>Qiu Long</x:v>
      </x:c>
      <x:c r="U997" s="24" t="str">
        <x:v>13453192 1M</x:v>
      </x:c>
      <x:c r="V997" s="24" t="str">
        <x:f t="shared" si="244"/>
        <x:v>1M</x:v>
      </x:c>
      <x:c r="W997" s="24">
        <x:f t="shared" si="245"/>
        <x:v>13453192</x:v>
      </x:c>
      <x:c r="X997" s="24">
        <x:f t="shared" si="249"/>
        <x:v>0</x:v>
      </x:c>
      <x:c r="AC997" s="24" t="str">
        <x:f t="shared" si="239"/>
        <x:v>Qiu</x:v>
      </x:c>
      <x:c r="AD997" s="24" t="str">
        <x:f t="shared" si="246"/>
        <x:v>Q</x:v>
      </x:c>
      <x:c r="AE997" s="24" t="str">
        <x:f t="shared" si="240"/>
        <x:v>Long</x:v>
      </x:c>
      <x:c r="AF997" s="24" cm="1">
        <x:f t="array" ref="AF997">SUM(--(" "=MID(AE997,_xlfn.SEQUENCE(1,LEN(AE997)),1)))+2</x:f>
        <x:v>2</x:v>
      </x:c>
      <x:c r="AG997" s="24" cm="1">
        <x:f t="array" ref="AG997">SUM(--($AG$9=MID(AC997,_xlfn.SEQUENCE(1,LEN(AC997)),1)))</x:f>
        <x:v>0</x:v>
      </x:c>
      <x:c r="AL997" s="24" t="b">
        <x:f t="shared" si="241"/>
        <x:v>0</x:v>
      </x:c>
      <x:c r="AM997" s="24" t="b">
        <x:f>_xlfn.XLOOKUP(G997,'Birthday Case Assumptions'!$I$6:$I$371,'Birthday Case Assumptions'!$J$6:$J$371)="Yes"</x:f>
        <x:v>0</x:v>
      </x:c>
      <x:c r="AN997" s="24" t="b">
        <x:f t="shared" si="247"/>
        <x:v>1</x:v>
      </x:c>
      <x:c r="AO997" s="24">
        <x:f t="shared" si="248"/>
        <x:v>0</x:v>
      </x:c>
    </x:row>
    <x:row r="998" spans="2:41" x14ac:dyDescent="0.35">
      <x:c r="B998" s="21">
        <x:v>38054</x:v>
      </x:c>
      <x:c r="C998" s="31">
        <x:f t="shared" si="235"/>
        <x:v>8</x:v>
      </x:c>
      <x:c r="D998" s="31">
        <x:f t="shared" si="236"/>
        <x:v>3</x:v>
      </x:c>
      <x:c r="E998" s="31">
        <x:f t="shared" si="237"/>
        <x:v>2004</x:v>
      </x:c>
      <x:c r="F998" s="31">
        <x:f t="shared" si="238"/>
        <x:v>2</x:v>
      </x:c>
      <x:c r="G998" s="21">
        <x:f t="shared" si="242"/>
        <x:v>45359</x:v>
      </x:c>
      <x:c r="H998" s="32">
        <x:f t="shared" si="243"/>
        <x:v>7238</x:v>
      </x:c>
      <x:c r="L998" s="25"/>
      <x:c r="S998" s="24" t="str">
        <x:v>Mao Chunyan #13453193 1R</x:v>
      </x:c>
      <x:c r="T998" s="24" t="str" cm="1">
        <x:f t="array" ref="T998:U998">_xlfn.TEXTSPLIT(S998," #")</x:f>
        <x:v>Mao Chunyan</x:v>
      </x:c>
      <x:c r="U998" s="24" t="str">
        <x:v>13453193 1R</x:v>
      </x:c>
      <x:c r="V998" s="24" t="str">
        <x:f t="shared" si="244"/>
        <x:v>1R</x:v>
      </x:c>
      <x:c r="W998" s="24">
        <x:f t="shared" si="245"/>
        <x:v>13453193</x:v>
      </x:c>
      <x:c r="X998" s="24">
        <x:f t="shared" si="249"/>
        <x:v>1</x:v>
      </x:c>
      <x:c r="AC998" s="24" t="str">
        <x:f t="shared" si="239"/>
        <x:v>Mao</x:v>
      </x:c>
      <x:c r="AD998" s="24" t="str">
        <x:f t="shared" si="246"/>
        <x:v>M</x:v>
      </x:c>
      <x:c r="AE998" s="24" t="str">
        <x:f t="shared" si="240"/>
        <x:v>Chunyan</x:v>
      </x:c>
      <x:c r="AF998" s="24" cm="1">
        <x:f t="array" ref="AF998">SUM(--(" "=MID(AE998,_xlfn.SEQUENCE(1,LEN(AE998)),1)))+2</x:f>
        <x:v>2</x:v>
      </x:c>
      <x:c r="AG998" s="24" cm="1">
        <x:f t="array" ref="AG998">SUM(--($AG$9=MID(AC998,_xlfn.SEQUENCE(1,LEN(AC998)),1)))</x:f>
        <x:v>1</x:v>
      </x:c>
      <x:c r="AL998" s="24" t="b">
        <x:f t="shared" si="241"/>
        <x:v>0</x:v>
      </x:c>
      <x:c r="AM998" s="24" t="b">
        <x:f>_xlfn.XLOOKUP(G998,'Birthday Case Assumptions'!$I$6:$I$371,'Birthday Case Assumptions'!$J$6:$J$371)="Yes"</x:f>
        <x:v>1</x:v>
      </x:c>
      <x:c r="AN998" s="24" t="b">
        <x:f t="shared" si="247"/>
        <x:v>0</x:v>
      </x:c>
      <x:c r="AO998" s="24">
        <x:f t="shared" si="248"/>
        <x:v>0</x:v>
      </x:c>
    </x:row>
    <x:row r="999" spans="2:41" x14ac:dyDescent="0.35">
      <x:c r="B999" s="21">
        <x:v>38333</x:v>
      </x:c>
      <x:c r="C999" s="31">
        <x:f t="shared" si="235"/>
        <x:v>12</x:v>
      </x:c>
      <x:c r="D999" s="31">
        <x:f t="shared" si="236"/>
        <x:v>12</x:v>
      </x:c>
      <x:c r="E999" s="31">
        <x:f t="shared" si="237"/>
        <x:v>2004</x:v>
      </x:c>
      <x:c r="F999" s="31">
        <x:f t="shared" si="238"/>
        <x:v>1</x:v>
      </x:c>
      <x:c r="G999" s="21">
        <x:f t="shared" si="242"/>
        <x:v>45638</x:v>
      </x:c>
      <x:c r="H999" s="32">
        <x:f t="shared" si="243"/>
        <x:v>6959</x:v>
      </x:c>
      <x:c r="L999" s="25"/>
      <x:c r="S999" s="24" t="str">
        <x:v>Jehad Almutairi #13453195 3W</x:v>
      </x:c>
      <x:c r="T999" s="24" t="str" cm="1">
        <x:f t="array" ref="T999:U999">_xlfn.TEXTSPLIT(S999," #")</x:f>
        <x:v>Jehad Almutairi</x:v>
      </x:c>
      <x:c r="U999" s="24" t="str">
        <x:v>13453195 3W</x:v>
      </x:c>
      <x:c r="V999" s="24" t="str">
        <x:f t="shared" si="244"/>
        <x:v>3W</x:v>
      </x:c>
      <x:c r="W999" s="24">
        <x:f t="shared" si="245"/>
        <x:v>13453195</x:v>
      </x:c>
      <x:c r="X999" s="24">
        <x:f t="shared" si="249"/>
        <x:v>0</x:v>
      </x:c>
      <x:c r="AC999" s="24" t="str">
        <x:f t="shared" si="239"/>
        <x:v>Jehad</x:v>
      </x:c>
      <x:c r="AD999" s="24" t="str">
        <x:f t="shared" si="246"/>
        <x:v>J</x:v>
      </x:c>
      <x:c r="AE999" s="24" t="str">
        <x:f t="shared" si="240"/>
        <x:v>Almutairi</x:v>
      </x:c>
      <x:c r="AF999" s="24" cm="1">
        <x:f t="array" ref="AF999">SUM(--(" "=MID(AE999,_xlfn.SEQUENCE(1,LEN(AE999)),1)))+2</x:f>
        <x:v>2</x:v>
      </x:c>
      <x:c r="AG999" s="24" cm="1">
        <x:f t="array" ref="AG999">SUM(--($AG$9=MID(AC999,_xlfn.SEQUENCE(1,LEN(AC999)),1)))</x:f>
        <x:v>1</x:v>
      </x:c>
      <x:c r="AL999" s="24" t="b">
        <x:f t="shared" si="241"/>
        <x:v>0</x:v>
      </x:c>
      <x:c r="AM999" s="24" t="b">
        <x:f>_xlfn.XLOOKUP(G999,'Birthday Case Assumptions'!$I$6:$I$371,'Birthday Case Assumptions'!$J$6:$J$371)="Yes"</x:f>
        <x:v>1</x:v>
      </x:c>
      <x:c r="AN999" s="24" t="b">
        <x:f t="shared" si="247"/>
        <x:v>0</x:v>
      </x:c>
      <x:c r="AO999" s="24">
        <x:f t="shared" si="248"/>
        <x:v>0</x:v>
      </x:c>
    </x:row>
    <x:row r="1000" spans="2:41" x14ac:dyDescent="0.35">
      <x:c r="B1000" s="21">
        <x:v>37875</x:v>
      </x:c>
      <x:c r="C1000" s="31">
        <x:f t="shared" si="235"/>
        <x:v>11</x:v>
      </x:c>
      <x:c r="D1000" s="31">
        <x:f t="shared" si="236"/>
        <x:v>9</x:v>
      </x:c>
      <x:c r="E1000" s="31">
        <x:f t="shared" si="237"/>
        <x:v>2003</x:v>
      </x:c>
      <x:c r="F1000" s="31">
        <x:f t="shared" si="238"/>
        <x:v>5</x:v>
      </x:c>
      <x:c r="G1000" s="21">
        <x:f t="shared" si="242"/>
        <x:v>45546</x:v>
      </x:c>
      <x:c r="H1000" s="32">
        <x:f t="shared" si="243"/>
        <x:v>7417</x:v>
      </x:c>
      <x:c r="L1000" s="25"/>
      <x:c r="S1000" s="24" t="str">
        <x:v>Han Jianping #13453196 1T</x:v>
      </x:c>
      <x:c r="T1000" s="24" t="str" cm="1">
        <x:f t="array" ref="T1000:U1000">_xlfn.TEXTSPLIT(S1000," #")</x:f>
        <x:v>Han Jianping</x:v>
      </x:c>
      <x:c r="U1000" s="24" t="str">
        <x:v>13453196 1T</x:v>
      </x:c>
      <x:c r="V1000" s="24" t="str">
        <x:f t="shared" si="244"/>
        <x:v>1T</x:v>
      </x:c>
      <x:c r="W1000" s="24">
        <x:f t="shared" si="245"/>
        <x:v>13453196</x:v>
      </x:c>
      <x:c r="X1000" s="24">
        <x:f t="shared" si="249"/>
        <x:v>1</x:v>
      </x:c>
      <x:c r="AC1000" s="24" t="str">
        <x:f t="shared" si="239"/>
        <x:v>Han</x:v>
      </x:c>
      <x:c r="AD1000" s="24" t="str">
        <x:f t="shared" si="246"/>
        <x:v>H</x:v>
      </x:c>
      <x:c r="AE1000" s="24" t="str">
        <x:f t="shared" si="240"/>
        <x:v>Jianping</x:v>
      </x:c>
      <x:c r="AF1000" s="24" cm="1">
        <x:f t="array" ref="AF1000">SUM(--(" "=MID(AE1000,_xlfn.SEQUENCE(1,LEN(AE1000)),1)))+2</x:f>
        <x:v>2</x:v>
      </x:c>
      <x:c r="AG1000" s="24" cm="1">
        <x:f t="array" ref="AG1000">SUM(--($AG$9=MID(AC1000,_xlfn.SEQUENCE(1,LEN(AC1000)),1)))</x:f>
        <x:v>1</x:v>
      </x:c>
      <x:c r="AL1000" s="24" t="b">
        <x:f t="shared" si="241"/>
        <x:v>0</x:v>
      </x:c>
      <x:c r="AM1000" s="24" t="b">
        <x:f>_xlfn.XLOOKUP(G1000,'Birthday Case Assumptions'!$I$6:$I$371,'Birthday Case Assumptions'!$J$6:$J$371)="Yes"</x:f>
        <x:v>1</x:v>
      </x:c>
      <x:c r="AN1000" s="24" t="b">
        <x:f t="shared" si="247"/>
        <x:v>0</x:v>
      </x:c>
      <x:c r="AO1000" s="24">
        <x:f t="shared" si="248"/>
        <x:v>0</x:v>
      </x:c>
      <x:c r="XX1000" s="72" t="n">
        <x:v>125713</x:v>
      </x:c>
    </x:row>
    <x:row r="1001" spans="2:41" x14ac:dyDescent="0.35">
      <x:c r="B1001" s="21">
        <x:v>37600</x:v>
      </x:c>
      <x:c r="C1001" s="31">
        <x:f t="shared" si="235"/>
        <x:v>10</x:v>
      </x:c>
      <x:c r="D1001" s="31">
        <x:f t="shared" si="236"/>
        <x:v>12</x:v>
      </x:c>
      <x:c r="E1001" s="31">
        <x:f t="shared" si="237"/>
        <x:v>2002</x:v>
      </x:c>
      <x:c r="F1001" s="31">
        <x:f t="shared" si="238"/>
        <x:v>3</x:v>
      </x:c>
      <x:c r="G1001" s="21">
        <x:f t="shared" si="242"/>
        <x:v>45636</x:v>
      </x:c>
      <x:c r="H1001" s="32">
        <x:f t="shared" si="243"/>
        <x:v>7692</x:v>
      </x:c>
      <x:c r="L1001" s="25"/>
      <x:c r="S1001" s="24" t="str">
        <x:v>Emma Gray #13453199 4W</x:v>
      </x:c>
      <x:c r="T1001" s="24" t="str" cm="1">
        <x:f t="array" ref="T1001:U1001">_xlfn.TEXTSPLIT(S1001," #")</x:f>
        <x:v>Emma Gray</x:v>
      </x:c>
      <x:c r="U1001" s="24" t="str">
        <x:v>13453199 4W</x:v>
      </x:c>
      <x:c r="V1001" s="24" t="str">
        <x:f t="shared" si="244"/>
        <x:v>4W</x:v>
      </x:c>
      <x:c r="W1001" s="24">
        <x:f t="shared" si="245"/>
        <x:v>13453199</x:v>
      </x:c>
      <x:c r="X1001" s="24">
        <x:f t="shared" si="249"/>
        <x:v>0</x:v>
      </x:c>
      <x:c r="AC1001" s="24" t="str">
        <x:f t="shared" si="239"/>
        <x:v>Emma</x:v>
      </x:c>
      <x:c r="AD1001" s="24" t="str">
        <x:f t="shared" si="246"/>
        <x:v>E</x:v>
      </x:c>
      <x:c r="AE1001" s="24" t="str">
        <x:f t="shared" si="240"/>
        <x:v>Gray</x:v>
      </x:c>
      <x:c r="AF1001" s="24" cm="1">
        <x:f t="array" ref="AF1001">SUM(--(" "=MID(AE1001,_xlfn.SEQUENCE(1,LEN(AE1001)),1)))+2</x:f>
        <x:v>2</x:v>
      </x:c>
      <x:c r="AG1001" s="24" cm="1">
        <x:f t="array" ref="AG1001">SUM(--($AG$9=MID(AC1001,_xlfn.SEQUENCE(1,LEN(AC1001)),1)))</x:f>
        <x:v>1</x:v>
      </x:c>
      <x:c r="AL1001" s="24" t="b">
        <x:f t="shared" si="241"/>
        <x:v>0</x:v>
      </x:c>
      <x:c r="AM1001" s="24" t="b">
        <x:f>_xlfn.XLOOKUP(G1001,'Birthday Case Assumptions'!$I$6:$I$371,'Birthday Case Assumptions'!$J$6:$J$371)="Yes"</x:f>
        <x:v>1</x:v>
      </x:c>
      <x:c r="AN1001" s="24" t="b">
        <x:f t="shared" si="247"/>
        <x:v>0</x:v>
      </x:c>
      <x:c r="AO1001" s="24">
        <x:f t="shared" si="248"/>
        <x:v>0</x:v>
      </x:c>
    </x:row>
    <x:row r="1002" spans="2:41" x14ac:dyDescent="0.35">
      <x:c r="B1002" s="21">
        <x:v>39052</x:v>
      </x:c>
      <x:c r="C1002" s="31">
        <x:f t="shared" si="235"/>
        <x:v>1</x:v>
      </x:c>
      <x:c r="D1002" s="31">
        <x:f t="shared" si="236"/>
        <x:v>12</x:v>
      </x:c>
      <x:c r="E1002" s="31">
        <x:f t="shared" si="237"/>
        <x:v>2006</x:v>
      </x:c>
      <x:c r="F1002" s="31">
        <x:f t="shared" si="238"/>
        <x:v>6</x:v>
      </x:c>
      <x:c r="G1002" s="21">
        <x:f t="shared" si="242"/>
        <x:v>45627</x:v>
      </x:c>
      <x:c r="H1002" s="32">
        <x:f t="shared" si="243"/>
        <x:v>6240</x:v>
      </x:c>
      <x:c r="L1002" s="25"/>
      <x:c r="S1002" s="24" t="str">
        <x:v>Jihad Shaheen #13453200 2W</x:v>
      </x:c>
      <x:c r="T1002" s="24" t="str" cm="1">
        <x:f t="array" ref="T1002:U1002">_xlfn.TEXTSPLIT(S1002," #")</x:f>
        <x:v>Jihad Shaheen</x:v>
      </x:c>
      <x:c r="U1002" s="24" t="str">
        <x:v>13453200 2W</x:v>
      </x:c>
      <x:c r="V1002" s="24" t="str">
        <x:f t="shared" si="244"/>
        <x:v>2W</x:v>
      </x:c>
      <x:c r="W1002" s="24">
        <x:f t="shared" si="245"/>
        <x:v>13453200</x:v>
      </x:c>
      <x:c r="X1002" s="24">
        <x:f t="shared" si="249"/>
        <x:v>1</x:v>
      </x:c>
      <x:c r="AC1002" s="24" t="str">
        <x:f t="shared" si="239"/>
        <x:v>Jihad</x:v>
      </x:c>
      <x:c r="AD1002" s="24" t="str">
        <x:f t="shared" si="246"/>
        <x:v>J</x:v>
      </x:c>
      <x:c r="AE1002" s="24" t="str">
        <x:f t="shared" si="240"/>
        <x:v>Shaheen</x:v>
      </x:c>
      <x:c r="AF1002" s="24" cm="1">
        <x:f t="array" ref="AF1002">SUM(--(" "=MID(AE1002,_xlfn.SEQUENCE(1,LEN(AE1002)),1)))+2</x:f>
        <x:v>2</x:v>
      </x:c>
      <x:c r="AG1002" s="24" cm="1">
        <x:f t="array" ref="AG1002">SUM(--($AG$9=MID(AC1002,_xlfn.SEQUENCE(1,LEN(AC1002)),1)))</x:f>
        <x:v>1</x:v>
      </x:c>
      <x:c r="AL1002" s="24" t="b">
        <x:f t="shared" si="241"/>
        <x:v>0</x:v>
      </x:c>
      <x:c r="AM1002" s="24" t="b">
        <x:f>_xlfn.XLOOKUP(G1002,'Birthday Case Assumptions'!$I$6:$I$371,'Birthday Case Assumptions'!$J$6:$J$371)="Yes"</x:f>
        <x:v>0</x:v>
      </x:c>
      <x:c r="AN1002" s="24" t="b">
        <x:f t="shared" si="247"/>
        <x:v>0</x:v>
      </x:c>
      <x:c r="AO1002" s="24">
        <x:f t="shared" si="248"/>
        <x:v>0</x:v>
      </x:c>
    </x:row>
    <x:row r="1003" spans="2:41" x14ac:dyDescent="0.35">
      <x:c r="B1003" s="21">
        <x:v>37684</x:v>
      </x:c>
      <x:c r="C1003" s="31">
        <x:f t="shared" si="235"/>
        <x:v>4</x:v>
      </x:c>
      <x:c r="D1003" s="31">
        <x:f t="shared" si="236"/>
        <x:v>3</x:v>
      </x:c>
      <x:c r="E1003" s="31">
        <x:f t="shared" si="237"/>
        <x:v>2003</x:v>
      </x:c>
      <x:c r="F1003" s="31">
        <x:f t="shared" si="238"/>
        <x:v>3</x:v>
      </x:c>
      <x:c r="G1003" s="21">
        <x:f t="shared" si="242"/>
        <x:v>45355</x:v>
      </x:c>
      <x:c r="H1003" s="32">
        <x:f t="shared" si="243"/>
        <x:v>7608</x:v>
      </x:c>
      <x:c r="L1003" s="25"/>
      <x:c r="S1003" s="24" t="str">
        <x:v>Fan Lijun #13453201 1R</x:v>
      </x:c>
      <x:c r="T1003" s="24" t="str" cm="1">
        <x:f t="array" ref="T1003:U1003">_xlfn.TEXTSPLIT(S1003," #")</x:f>
        <x:v>Fan Lijun</x:v>
      </x:c>
      <x:c r="U1003" s="24" t="str">
        <x:v>13453201 1R</x:v>
      </x:c>
      <x:c r="V1003" s="24" t="str">
        <x:f t="shared" si="244"/>
        <x:v>1R</x:v>
      </x:c>
      <x:c r="W1003" s="24">
        <x:f t="shared" si="245"/>
        <x:v>13453201</x:v>
      </x:c>
      <x:c r="X1003" s="24">
        <x:f t="shared" si="249"/>
        <x:v>2</x:v>
      </x:c>
      <x:c r="AC1003" s="24" t="str">
        <x:f t="shared" si="239"/>
        <x:v>Fan</x:v>
      </x:c>
      <x:c r="AD1003" s="24" t="str">
        <x:f t="shared" si="246"/>
        <x:v>F</x:v>
      </x:c>
      <x:c r="AE1003" s="24" t="str">
        <x:f t="shared" si="240"/>
        <x:v>Lijun</x:v>
      </x:c>
      <x:c r="AF1003" s="24" cm="1">
        <x:f t="array" ref="AF1003">SUM(--(" "=MID(AE1003,_xlfn.SEQUENCE(1,LEN(AE1003)),1)))+2</x:f>
        <x:v>2</x:v>
      </x:c>
      <x:c r="AG1003" s="24" cm="1">
        <x:f t="array" ref="AG1003">SUM(--($AG$9=MID(AC1003,_xlfn.SEQUENCE(1,LEN(AC1003)),1)))</x:f>
        <x:v>1</x:v>
      </x:c>
      <x:c r="AL1003" s="24" t="b">
        <x:f t="shared" si="241"/>
        <x:v>1</x:v>
      </x:c>
      <x:c r="AM1003" s="24" t="b">
        <x:f>_xlfn.XLOOKUP(G1003,'Birthday Case Assumptions'!$I$6:$I$371,'Birthday Case Assumptions'!$J$6:$J$371)="Yes"</x:f>
        <x:v>1</x:v>
      </x:c>
      <x:c r="AN1003" s="24" t="b">
        <x:f t="shared" si="247"/>
        <x:v>0</x:v>
      </x:c>
      <x:c r="AO1003" s="24">
        <x:f t="shared" si="248"/>
        <x:v>0</x:v>
      </x:c>
    </x:row>
    <x:row r="1004" spans="2:41" x14ac:dyDescent="0.35">
      <x:c r="B1004" s="21">
        <x:v>37713</x:v>
      </x:c>
      <x:c r="C1004" s="31">
        <x:f t="shared" si="235"/>
        <x:v>2</x:v>
      </x:c>
      <x:c r="D1004" s="31">
        <x:f t="shared" si="236"/>
        <x:v>4</x:v>
      </x:c>
      <x:c r="E1004" s="31">
        <x:f t="shared" si="237"/>
        <x:v>2003</x:v>
      </x:c>
      <x:c r="F1004" s="31">
        <x:f t="shared" si="238"/>
        <x:v>4</x:v>
      </x:c>
      <x:c r="G1004" s="21">
        <x:f t="shared" si="242"/>
        <x:v>45384</x:v>
      </x:c>
      <x:c r="H1004" s="32">
        <x:f t="shared" si="243"/>
        <x:v>7579</x:v>
      </x:c>
      <x:c r="L1004" s="25"/>
      <x:c r="S1004" s="24" t="str">
        <x:v>Angela Baker #13453202 3W</x:v>
      </x:c>
      <x:c r="T1004" s="24" t="str" cm="1">
        <x:f t="array" ref="T1004:U1004">_xlfn.TEXTSPLIT(S1004," #")</x:f>
        <x:v>Angela Baker</x:v>
      </x:c>
      <x:c r="U1004" s="24" t="str">
        <x:v>13453202 3W</x:v>
      </x:c>
      <x:c r="V1004" s="24" t="str">
        <x:f t="shared" si="244"/>
        <x:v>3W</x:v>
      </x:c>
      <x:c r="W1004" s="24">
        <x:f t="shared" si="245"/>
        <x:v>13453202</x:v>
      </x:c>
      <x:c r="X1004" s="24">
        <x:f t="shared" si="249"/>
        <x:v>3</x:v>
      </x:c>
      <x:c r="AC1004" s="24" t="str">
        <x:f t="shared" si="239"/>
        <x:v>Angela</x:v>
      </x:c>
      <x:c r="AD1004" s="24" t="str">
        <x:f t="shared" si="246"/>
        <x:v>A</x:v>
      </x:c>
      <x:c r="AE1004" s="24" t="str">
        <x:f t="shared" si="240"/>
        <x:v>Baker</x:v>
      </x:c>
      <x:c r="AF1004" s="24" cm="1">
        <x:f t="array" ref="AF1004">SUM(--(" "=MID(AE1004,_xlfn.SEQUENCE(1,LEN(AE1004)),1)))+2</x:f>
        <x:v>2</x:v>
      </x:c>
      <x:c r="AG1004" s="24" cm="1">
        <x:f t="array" ref="AG1004">SUM(--($AG$9=MID(AC1004,_xlfn.SEQUENCE(1,LEN(AC1004)),1)))</x:f>
        <x:v>2</x:v>
      </x:c>
      <x:c r="AL1004" s="24" t="b">
        <x:f t="shared" si="241"/>
        <x:v>0</x:v>
      </x:c>
      <x:c r="AM1004" s="24" t="b">
        <x:f>_xlfn.XLOOKUP(G1004,'Birthday Case Assumptions'!$I$6:$I$371,'Birthday Case Assumptions'!$J$6:$J$371)="Yes"</x:f>
        <x:v>1</x:v>
      </x:c>
      <x:c r="AN1004" s="24" t="b">
        <x:f t="shared" si="247"/>
        <x:v>0</x:v>
      </x:c>
      <x:c r="AO1004" s="24">
        <x:f t="shared" si="248"/>
        <x:v>0</x:v>
      </x:c>
    </x:row>
    <x:row r="1005" spans="2:41" x14ac:dyDescent="0.35">
      <x:c r="B1005" s="21">
        <x:v>37266</x:v>
      </x:c>
      <x:c r="C1005" s="31">
        <x:f t="shared" si="235"/>
        <x:v>10</x:v>
      </x:c>
      <x:c r="D1005" s="31">
        <x:f t="shared" si="236"/>
        <x:v>1</x:v>
      </x:c>
      <x:c r="E1005" s="31">
        <x:f t="shared" si="237"/>
        <x:v>2002</x:v>
      </x:c>
      <x:c r="F1005" s="31">
        <x:f t="shared" si="238"/>
        <x:v>5</x:v>
      </x:c>
      <x:c r="G1005" s="21">
        <x:f t="shared" si="242"/>
        <x:v>45301</x:v>
      </x:c>
      <x:c r="H1005" s="32">
        <x:f t="shared" si="243"/>
        <x:v>8026</x:v>
      </x:c>
      <x:c r="L1005" s="25"/>
      <x:c r="S1005" s="24" t="str">
        <x:v>Jia Xiaofeng #13453205 3M</x:v>
      </x:c>
      <x:c r="T1005" s="24" t="str" cm="1">
        <x:f t="array" ref="T1005:U1005">_xlfn.TEXTSPLIT(S1005," #")</x:f>
        <x:v>Jia Xiaofeng</x:v>
      </x:c>
      <x:c r="U1005" s="24" t="str">
        <x:v>13453205 3M</x:v>
      </x:c>
      <x:c r="V1005" s="24" t="str">
        <x:f t="shared" si="244"/>
        <x:v>3M</x:v>
      </x:c>
      <x:c r="W1005" s="24">
        <x:f t="shared" si="245"/>
        <x:v>13453205</x:v>
      </x:c>
      <x:c r="X1005" s="24">
        <x:f t="shared" si="249"/>
        <x:v>0</x:v>
      </x:c>
      <x:c r="AC1005" s="24" t="str">
        <x:f t="shared" si="239"/>
        <x:v>Jia</x:v>
      </x:c>
      <x:c r="AD1005" s="24" t="str">
        <x:f t="shared" si="246"/>
        <x:v>J</x:v>
      </x:c>
      <x:c r="AE1005" s="24" t="str">
        <x:f t="shared" si="240"/>
        <x:v>Xiaofeng</x:v>
      </x:c>
      <x:c r="AF1005" s="24" cm="1">
        <x:f t="array" ref="AF1005">SUM(--(" "=MID(AE1005,_xlfn.SEQUENCE(1,LEN(AE1005)),1)))+2</x:f>
        <x:v>2</x:v>
      </x:c>
      <x:c r="AG1005" s="24" cm="1">
        <x:f t="array" ref="AG1005">SUM(--($AG$9=MID(AC1005,_xlfn.SEQUENCE(1,LEN(AC1005)),1)))</x:f>
        <x:v>1</x:v>
      </x:c>
      <x:c r="AL1005" s="24" t="b">
        <x:f t="shared" si="241"/>
        <x:v>0</x:v>
      </x:c>
      <x:c r="AM1005" s="24" t="b">
        <x:f>_xlfn.XLOOKUP(G1005,'Birthday Case Assumptions'!$I$6:$I$371,'Birthday Case Assumptions'!$J$6:$J$371)="Yes"</x:f>
        <x:v>1</x:v>
      </x:c>
      <x:c r="AN1005" s="24" t="b">
        <x:f t="shared" si="247"/>
        <x:v>0</x:v>
      </x:c>
      <x:c r="AO1005" s="24">
        <x:f t="shared" si="248"/>
        <x:v>0</x:v>
      </x:c>
    </x:row>
    <x:row r="1006" spans="2:41" x14ac:dyDescent="0.35">
      <x:c r="B1006" s="21">
        <x:v>37775</x:v>
      </x:c>
      <x:c r="C1006" s="31">
        <x:f t="shared" si="235"/>
        <x:v>3</x:v>
      </x:c>
      <x:c r="D1006" s="31">
        <x:f t="shared" si="236"/>
        <x:v>6</x:v>
      </x:c>
      <x:c r="E1006" s="31">
        <x:f t="shared" si="237"/>
        <x:v>2003</x:v>
      </x:c>
      <x:c r="F1006" s="31">
        <x:f t="shared" si="238"/>
        <x:v>3</x:v>
      </x:c>
      <x:c r="G1006" s="21">
        <x:f t="shared" si="242"/>
        <x:v>45446</x:v>
      </x:c>
      <x:c r="H1006" s="32">
        <x:f t="shared" si="243"/>
        <x:v>7517</x:v>
      </x:c>
      <x:c r="L1006" s="25"/>
      <x:c r="S1006" s="24" t="str">
        <x:v>Lei Liu #13453206 1T</x:v>
      </x:c>
      <x:c r="T1006" s="24" t="str" cm="1">
        <x:f t="array" ref="T1006:U1006">_xlfn.TEXTSPLIT(S1006," #")</x:f>
        <x:v>Lei Liu</x:v>
      </x:c>
      <x:c r="U1006" s="24" t="str">
        <x:v>13453206 1T</x:v>
      </x:c>
      <x:c r="V1006" s="24" t="str">
        <x:f t="shared" si="244"/>
        <x:v>1T</x:v>
      </x:c>
      <x:c r="W1006" s="24">
        <x:f t="shared" si="245"/>
        <x:v>13453206</x:v>
      </x:c>
      <x:c r="X1006" s="24">
        <x:f t="shared" si="249"/>
        <x:v>1</x:v>
      </x:c>
      <x:c r="AC1006" s="24" t="str">
        <x:f t="shared" si="239"/>
        <x:v>Lei</x:v>
      </x:c>
      <x:c r="AD1006" s="24" t="str">
        <x:f t="shared" si="246"/>
        <x:v>L</x:v>
      </x:c>
      <x:c r="AE1006" s="24" t="str">
        <x:f t="shared" si="240"/>
        <x:v>Liu</x:v>
      </x:c>
      <x:c r="AF1006" s="24" cm="1">
        <x:f t="array" ref="AF1006">SUM(--(" "=MID(AE1006,_xlfn.SEQUENCE(1,LEN(AE1006)),1)))+2</x:f>
        <x:v>2</x:v>
      </x:c>
      <x:c r="AG1006" s="24" cm="1">
        <x:f t="array" ref="AG1006">SUM(--($AG$9=MID(AC1006,_xlfn.SEQUENCE(1,LEN(AC1006)),1)))</x:f>
        <x:v>0</x:v>
      </x:c>
      <x:c r="AL1006" s="24" t="b">
        <x:f t="shared" si="241"/>
        <x:v>1</x:v>
      </x:c>
      <x:c r="AM1006" s="24" t="b">
        <x:f>_xlfn.XLOOKUP(G1006,'Birthday Case Assumptions'!$I$6:$I$371,'Birthday Case Assumptions'!$J$6:$J$371)="Yes"</x:f>
        <x:v>0</x:v>
      </x:c>
      <x:c r="AN1006" s="24" t="b">
        <x:f t="shared" si="247"/>
        <x:v>0</x:v>
      </x:c>
      <x:c r="AO1006" s="24">
        <x:f t="shared" si="248"/>
        <x:v>0</x:v>
      </x:c>
    </x:row>
    <x:row r="1007" spans="2:41" x14ac:dyDescent="0.35">
      <x:c r="B1007" s="21">
        <x:v>35960</x:v>
      </x:c>
      <x:c r="C1007" s="31">
        <x:f t="shared" si="235"/>
        <x:v>14</x:v>
      </x:c>
      <x:c r="D1007" s="31">
        <x:f t="shared" si="236"/>
        <x:v>6</x:v>
      </x:c>
      <x:c r="E1007" s="31">
        <x:f t="shared" si="237"/>
        <x:v>1998</x:v>
      </x:c>
      <x:c r="F1007" s="31">
        <x:f t="shared" si="238"/>
        <x:v>1</x:v>
      </x:c>
      <x:c r="G1007" s="21">
        <x:f t="shared" si="242"/>
        <x:v>45457</x:v>
      </x:c>
      <x:c r="H1007" s="32">
        <x:f t="shared" si="243"/>
        <x:v>9332</x:v>
      </x:c>
      <x:c r="L1007" s="25"/>
      <x:c r="S1007" s="24" t="str">
        <x:v>Michelle Aaron Bryan Williams #13453207 1M</x:v>
      </x:c>
      <x:c r="T1007" s="24" t="str" cm="1">
        <x:f t="array" ref="T1007:U1007">_xlfn.TEXTSPLIT(S1007," #")</x:f>
        <x:v>Michelle Aaron Bryan Williams</x:v>
      </x:c>
      <x:c r="U1007" s="24" t="str">
        <x:v>13453207 1M</x:v>
      </x:c>
      <x:c r="V1007" s="24" t="str">
        <x:f t="shared" si="244"/>
        <x:v>1M</x:v>
      </x:c>
      <x:c r="W1007" s="24">
        <x:f t="shared" si="245"/>
        <x:v>13453207</x:v>
      </x:c>
      <x:c r="X1007" s="24">
        <x:f t="shared" si="249"/>
        <x:v>2</x:v>
      </x:c>
      <x:c r="AC1007" s="24" t="str">
        <x:f t="shared" si="239"/>
        <x:v>Michelle</x:v>
      </x:c>
      <x:c r="AD1007" s="24" t="str">
        <x:f t="shared" si="246"/>
        <x:v>M</x:v>
      </x:c>
      <x:c r="AE1007" s="24" t="str">
        <x:f t="shared" si="240"/>
        <x:v>Aaron Bryan Williams</x:v>
      </x:c>
      <x:c r="AF1007" s="24" cm="1">
        <x:f t="array" ref="AF1007">SUM(--(" "=MID(AE1007,_xlfn.SEQUENCE(1,LEN(AE1007)),1)))+2</x:f>
        <x:v>4</x:v>
      </x:c>
      <x:c r="AG1007" s="24" cm="1">
        <x:f t="array" ref="AG1007">SUM(--($AG$9=MID(AC1007,_xlfn.SEQUENCE(1,LEN(AC1007)),1)))</x:f>
        <x:v>0</x:v>
      </x:c>
      <x:c r="AL1007" s="24" t="b">
        <x:f t="shared" si="241"/>
        <x:v>0</x:v>
      </x:c>
      <x:c r="AM1007" s="24" t="b">
        <x:f>_xlfn.XLOOKUP(G1007,'Birthday Case Assumptions'!$I$6:$I$371,'Birthday Case Assumptions'!$J$6:$J$371)="Yes"</x:f>
        <x:v>0</x:v>
      </x:c>
      <x:c r="AN1007" s="24" t="b">
        <x:f t="shared" si="247"/>
        <x:v>1</x:v>
      </x:c>
      <x:c r="AO1007" s="24">
        <x:f t="shared" si="248"/>
        <x:v>0</x:v>
      </x:c>
    </x:row>
    <x:row r="1008" spans="2:41" x14ac:dyDescent="0.35">
      <x:c r="B1008" s="21">
        <x:v>37713</x:v>
      </x:c>
      <x:c r="C1008" s="31">
        <x:f t="shared" si="235"/>
        <x:v>2</x:v>
      </x:c>
      <x:c r="D1008" s="31">
        <x:f t="shared" si="236"/>
        <x:v>4</x:v>
      </x:c>
      <x:c r="E1008" s="31">
        <x:f t="shared" si="237"/>
        <x:v>2003</x:v>
      </x:c>
      <x:c r="F1008" s="31">
        <x:f t="shared" si="238"/>
        <x:v>4</x:v>
      </x:c>
      <x:c r="G1008" s="21">
        <x:f t="shared" si="242"/>
        <x:v>45384</x:v>
      </x:c>
      <x:c r="H1008" s="32">
        <x:f t="shared" si="243"/>
        <x:v>7579</x:v>
      </x:c>
      <x:c r="L1008" s="25"/>
      <x:c r="S1008" s="24" t="str">
        <x:v>Eugene Nelson #13453210 2M</x:v>
      </x:c>
      <x:c r="T1008" s="24" t="str" cm="1">
        <x:f t="array" ref="T1008:U1008">_xlfn.TEXTSPLIT(S1008," #")</x:f>
        <x:v>Eugene Nelson</x:v>
      </x:c>
      <x:c r="U1008" s="24" t="str">
        <x:v>13453210 2M</x:v>
      </x:c>
      <x:c r="V1008" s="24" t="str">
        <x:f t="shared" si="244"/>
        <x:v>2M</x:v>
      </x:c>
      <x:c r="W1008" s="24">
        <x:f t="shared" si="245"/>
        <x:v>13453210</x:v>
      </x:c>
      <x:c r="X1008" s="24">
        <x:f t="shared" si="249"/>
        <x:v>0</x:v>
      </x:c>
      <x:c r="AC1008" s="24" t="str">
        <x:f t="shared" si="239"/>
        <x:v>Eugene</x:v>
      </x:c>
      <x:c r="AD1008" s="24" t="str">
        <x:f t="shared" si="246"/>
        <x:v>E</x:v>
      </x:c>
      <x:c r="AE1008" s="24" t="str">
        <x:f t="shared" si="240"/>
        <x:v>Nelson</x:v>
      </x:c>
      <x:c r="AF1008" s="24" cm="1">
        <x:f t="array" ref="AF1008">SUM(--(" "=MID(AE1008,_xlfn.SEQUENCE(1,LEN(AE1008)),1)))+2</x:f>
        <x:v>2</x:v>
      </x:c>
      <x:c r="AG1008" s="24" cm="1">
        <x:f t="array" ref="AG1008">SUM(--($AG$9=MID(AC1008,_xlfn.SEQUENCE(1,LEN(AC1008)),1)))</x:f>
        <x:v>0</x:v>
      </x:c>
      <x:c r="AL1008" s="24" t="b">
        <x:f t="shared" si="241"/>
        <x:v>0</x:v>
      </x:c>
      <x:c r="AM1008" s="24" t="b">
        <x:f>_xlfn.XLOOKUP(G1008,'Birthday Case Assumptions'!$I$6:$I$371,'Birthday Case Assumptions'!$J$6:$J$371)="Yes"</x:f>
        <x:v>1</x:v>
      </x:c>
      <x:c r="AN1008" s="24" t="b">
        <x:f t="shared" si="247"/>
        <x:v>0</x:v>
      </x:c>
      <x:c r="AO1008" s="24">
        <x:f t="shared" si="248"/>
        <x:v>0</x:v>
      </x:c>
    </x:row>
    <x:row r="1009" spans="2:41" x14ac:dyDescent="0.35">
      <x:c r="B1009" s="21">
        <x:v>38154</x:v>
      </x:c>
      <x:c r="C1009" s="31">
        <x:f t="shared" si="235"/>
        <x:v>16</x:v>
      </x:c>
      <x:c r="D1009" s="31">
        <x:f t="shared" si="236"/>
        <x:v>6</x:v>
      </x:c>
      <x:c r="E1009" s="31">
        <x:f t="shared" si="237"/>
        <x:v>2004</x:v>
      </x:c>
      <x:c r="F1009" s="31">
        <x:f t="shared" si="238"/>
        <x:v>4</x:v>
      </x:c>
      <x:c r="G1009" s="21">
        <x:f t="shared" si="242"/>
        <x:v>45459</x:v>
      </x:c>
      <x:c r="H1009" s="32">
        <x:f t="shared" si="243"/>
        <x:v>7138</x:v>
      </x:c>
      <x:c r="L1009" s="25"/>
      <x:c r="S1009" s="24" t="str">
        <x:v>Meng Xiaoying #13453211 1W</x:v>
      </x:c>
      <x:c r="T1009" s="24" t="str" cm="1">
        <x:f t="array" ref="T1009:U1009">_xlfn.TEXTSPLIT(S1009," #")</x:f>
        <x:v>Meng Xiaoying</x:v>
      </x:c>
      <x:c r="U1009" s="24" t="str">
        <x:v>13453211 1W</x:v>
      </x:c>
      <x:c r="V1009" s="24" t="str">
        <x:f t="shared" si="244"/>
        <x:v>1W</x:v>
      </x:c>
      <x:c r="W1009" s="24">
        <x:f t="shared" si="245"/>
        <x:v>13453211</x:v>
      </x:c>
      <x:c r="X1009" s="24">
        <x:f t="shared" si="249"/>
        <x:v>1</x:v>
      </x:c>
      <x:c r="AC1009" s="24" t="str">
        <x:f t="shared" si="239"/>
        <x:v>Meng</x:v>
      </x:c>
      <x:c r="AD1009" s="24" t="str">
        <x:f t="shared" si="246"/>
        <x:v>M</x:v>
      </x:c>
      <x:c r="AE1009" s="24" t="str">
        <x:f t="shared" si="240"/>
        <x:v>Xiaoying</x:v>
      </x:c>
      <x:c r="AF1009" s="24" cm="1">
        <x:f t="array" ref="AF1009">SUM(--(" "=MID(AE1009,_xlfn.SEQUENCE(1,LEN(AE1009)),1)))+2</x:f>
        <x:v>2</x:v>
      </x:c>
      <x:c r="AG1009" s="24" cm="1">
        <x:f t="array" ref="AG1009">SUM(--($AG$9=MID(AC1009,_xlfn.SEQUENCE(1,LEN(AC1009)),1)))</x:f>
        <x:v>0</x:v>
      </x:c>
      <x:c r="AL1009" s="24" t="b">
        <x:f t="shared" si="241"/>
        <x:v>0</x:v>
      </x:c>
      <x:c r="AM1009" s="24" t="b">
        <x:f>_xlfn.XLOOKUP(G1009,'Birthday Case Assumptions'!$I$6:$I$371,'Birthday Case Assumptions'!$J$6:$J$371)="Yes"</x:f>
        <x:v>0</x:v>
      </x:c>
      <x:c r="AN1009" s="24" t="b">
        <x:f t="shared" si="247"/>
        <x:v>0</x:v>
      </x:c>
      <x:c r="AO1009" s="24">
        <x:f t="shared" si="248"/>
        <x:v>0</x:v>
      </x:c>
    </x:row>
    <x:row r="1010" spans="2:41" x14ac:dyDescent="0.35">
      <x:c r="B1010" s="21">
        <x:v>37424</x:v>
      </x:c>
      <x:c r="C1010" s="31">
        <x:f t="shared" si="235"/>
        <x:v>17</x:v>
      </x:c>
      <x:c r="D1010" s="31">
        <x:f t="shared" si="236"/>
        <x:v>6</x:v>
      </x:c>
      <x:c r="E1010" s="31">
        <x:f t="shared" si="237"/>
        <x:v>2002</x:v>
      </x:c>
      <x:c r="F1010" s="31">
        <x:f t="shared" si="238"/>
        <x:v>2</x:v>
      </x:c>
      <x:c r="G1010" s="21">
        <x:f t="shared" si="242"/>
        <x:v>45460</x:v>
      </x:c>
      <x:c r="H1010" s="32">
        <x:f t="shared" si="243"/>
        <x:v>7868</x:v>
      </x:c>
      <x:c r="L1010" s="25"/>
      <x:c r="S1010" s="24" t="str">
        <x:v>Yao Lihua #13453214 2T</x:v>
      </x:c>
      <x:c r="T1010" s="24" t="str" cm="1">
        <x:f t="array" ref="T1010:U1010">_xlfn.TEXTSPLIT(S1010," #")</x:f>
        <x:v>Yao Lihua</x:v>
      </x:c>
      <x:c r="U1010" s="24" t="str">
        <x:v>13453214 2T</x:v>
      </x:c>
      <x:c r="V1010" s="24" t="str">
        <x:f t="shared" si="244"/>
        <x:v>2T</x:v>
      </x:c>
      <x:c r="W1010" s="24">
        <x:f t="shared" si="245"/>
        <x:v>13453214</x:v>
      </x:c>
      <x:c r="X1010" s="24">
        <x:f t="shared" si="249"/>
        <x:v>0</x:v>
      </x:c>
      <x:c r="AC1010" s="24" t="str">
        <x:f t="shared" si="239"/>
        <x:v>Yao</x:v>
      </x:c>
      <x:c r="AD1010" s="24" t="str">
        <x:f t="shared" si="246"/>
        <x:v>Y</x:v>
      </x:c>
      <x:c r="AE1010" s="24" t="str">
        <x:f t="shared" si="240"/>
        <x:v>Lihua</x:v>
      </x:c>
      <x:c r="AF1010" s="24" cm="1">
        <x:f t="array" ref="AF1010">SUM(--(" "=MID(AE1010,_xlfn.SEQUENCE(1,LEN(AE1010)),1)))+2</x:f>
        <x:v>2</x:v>
      </x:c>
      <x:c r="AG1010" s="24" cm="1">
        <x:f t="array" ref="AG1010">SUM(--($AG$9=MID(AC1010,_xlfn.SEQUENCE(1,LEN(AC1010)),1)))</x:f>
        <x:v>1</x:v>
      </x:c>
      <x:c r="AL1010" s="24" t="b">
        <x:f t="shared" si="241"/>
        <x:v>1</x:v>
      </x:c>
      <x:c r="AM1010" s="24" t="b">
        <x:f>_xlfn.XLOOKUP(G1010,'Birthday Case Assumptions'!$I$6:$I$371,'Birthday Case Assumptions'!$J$6:$J$371)="Yes"</x:f>
        <x:v>0</x:v>
      </x:c>
      <x:c r="AN1010" s="24" t="b">
        <x:f t="shared" si="247"/>
        <x:v>0</x:v>
      </x:c>
      <x:c r="AO1010" s="24">
        <x:f t="shared" si="248"/>
        <x:v>0</x:v>
      </x:c>
    </x:row>
    <x:row r="1011" spans="2:41" x14ac:dyDescent="0.35">
      <x:c r="B1011" s="21">
        <x:v>37478</x:v>
      </x:c>
      <x:c r="C1011" s="31">
        <x:f t="shared" si="235"/>
        <x:v>10</x:v>
      </x:c>
      <x:c r="D1011" s="31">
        <x:f t="shared" si="236"/>
        <x:v>8</x:v>
      </x:c>
      <x:c r="E1011" s="31">
        <x:f t="shared" si="237"/>
        <x:v>2002</x:v>
      </x:c>
      <x:c r="F1011" s="31">
        <x:f t="shared" si="238"/>
        <x:v>7</x:v>
      </x:c>
      <x:c r="G1011" s="21">
        <x:f t="shared" si="242"/>
        <x:v>45514</x:v>
      </x:c>
      <x:c r="H1011" s="32">
        <x:f t="shared" si="243"/>
        <x:v>7814</x:v>
      </x:c>
      <x:c r="L1011" s="25"/>
      <x:c r="S1011" s="24" t="str">
        <x:v>Mohsin Shaik #13453216 4W</x:v>
      </x:c>
      <x:c r="T1011" s="24" t="str" cm="1">
        <x:f t="array" ref="T1011:U1011">_xlfn.TEXTSPLIT(S1011," #")</x:f>
        <x:v>Mohsin Shaik</x:v>
      </x:c>
      <x:c r="U1011" s="24" t="str">
        <x:v>13453216 4W</x:v>
      </x:c>
      <x:c r="V1011" s="24" t="str">
        <x:f t="shared" si="244"/>
        <x:v>4W</x:v>
      </x:c>
      <x:c r="W1011" s="24">
        <x:f t="shared" si="245"/>
        <x:v>13453216</x:v>
      </x:c>
      <x:c r="X1011" s="24">
        <x:f t="shared" si="249"/>
        <x:v>0</x:v>
      </x:c>
      <x:c r="AC1011" s="24" t="str">
        <x:f t="shared" si="239"/>
        <x:v>Mohsin</x:v>
      </x:c>
      <x:c r="AD1011" s="24" t="str">
        <x:f t="shared" si="246"/>
        <x:v>M</x:v>
      </x:c>
      <x:c r="AE1011" s="24" t="str">
        <x:f t="shared" si="240"/>
        <x:v>Shaik</x:v>
      </x:c>
      <x:c r="AF1011" s="24" cm="1">
        <x:f t="array" ref="AF1011">SUM(--(" "=MID(AE1011,_xlfn.SEQUENCE(1,LEN(AE1011)),1)))+2</x:f>
        <x:v>2</x:v>
      </x:c>
      <x:c r="AG1011" s="24" cm="1">
        <x:f t="array" ref="AG1011">SUM(--($AG$9=MID(AC1011,_xlfn.SEQUENCE(1,LEN(AC1011)),1)))</x:f>
        <x:v>0</x:v>
      </x:c>
      <x:c r="AL1011" s="24" t="b">
        <x:f t="shared" si="241"/>
        <x:v>0</x:v>
      </x:c>
      <x:c r="AM1011" s="24" t="b">
        <x:f>_xlfn.XLOOKUP(G1011,'Birthday Case Assumptions'!$I$6:$I$371,'Birthday Case Assumptions'!$J$6:$J$371)="Yes"</x:f>
        <x:v>0</x:v>
      </x:c>
      <x:c r="AN1011" s="24" t="b">
        <x:f t="shared" si="247"/>
        <x:v>0</x:v>
      </x:c>
      <x:c r="AO1011" s="24">
        <x:f t="shared" si="248"/>
        <x:v>0</x:v>
      </x:c>
    </x:row>
    <x:row r="1012" spans="2:41" x14ac:dyDescent="0.35">
      <x:c r="B1012" s="21">
        <x:v>37849</x:v>
      </x:c>
      <x:c r="C1012" s="31">
        <x:f t="shared" si="235"/>
        <x:v>16</x:v>
      </x:c>
      <x:c r="D1012" s="31">
        <x:f t="shared" si="236"/>
        <x:v>8</x:v>
      </x:c>
      <x:c r="E1012" s="31">
        <x:f t="shared" si="237"/>
        <x:v>2003</x:v>
      </x:c>
      <x:c r="F1012" s="31">
        <x:f t="shared" si="238"/>
        <x:v>7</x:v>
      </x:c>
      <x:c r="G1012" s="21">
        <x:f t="shared" si="242"/>
        <x:v>45520</x:v>
      </x:c>
      <x:c r="H1012" s="32">
        <x:f t="shared" si="243"/>
        <x:v>7443</x:v>
      </x:c>
      <x:c r="L1012" s="25"/>
      <x:c r="S1012" s="24" t="str">
        <x:v>Xie Jianguo #13453218 1T</x:v>
      </x:c>
      <x:c r="T1012" s="24" t="str" cm="1">
        <x:f t="array" ref="T1012:U1012">_xlfn.TEXTSPLIT(S1012," #")</x:f>
        <x:v>Xie Jianguo</x:v>
      </x:c>
      <x:c r="U1012" s="24" t="str">
        <x:v>13453218 1T</x:v>
      </x:c>
      <x:c r="V1012" s="24" t="str">
        <x:f t="shared" si="244"/>
        <x:v>1T</x:v>
      </x:c>
      <x:c r="W1012" s="24">
        <x:f t="shared" si="245"/>
        <x:v>13453218</x:v>
      </x:c>
      <x:c r="X1012" s="24">
        <x:f t="shared" si="249"/>
        <x:v>0</x:v>
      </x:c>
      <x:c r="AC1012" s="24" t="str">
        <x:f t="shared" si="239"/>
        <x:v>Xie</x:v>
      </x:c>
      <x:c r="AD1012" s="24" t="str">
        <x:f t="shared" si="246"/>
        <x:v>X</x:v>
      </x:c>
      <x:c r="AE1012" s="24" t="str">
        <x:f t="shared" si="240"/>
        <x:v>Jianguo</x:v>
      </x:c>
      <x:c r="AF1012" s="24" cm="1">
        <x:f t="array" ref="AF1012">SUM(--(" "=MID(AE1012,_xlfn.SEQUENCE(1,LEN(AE1012)),1)))+2</x:f>
        <x:v>2</x:v>
      </x:c>
      <x:c r="AG1012" s="24" cm="1">
        <x:f t="array" ref="AG1012">SUM(--($AG$9=MID(AC1012,_xlfn.SEQUENCE(1,LEN(AC1012)),1)))</x:f>
        <x:v>0</x:v>
      </x:c>
      <x:c r="AL1012" s="24" t="b">
        <x:f t="shared" si="241"/>
        <x:v>0</x:v>
      </x:c>
      <x:c r="AM1012" s="24" t="b">
        <x:f>_xlfn.XLOOKUP(G1012,'Birthday Case Assumptions'!$I$6:$I$371,'Birthday Case Assumptions'!$J$6:$J$371)="Yes"</x:f>
        <x:v>0</x:v>
      </x:c>
      <x:c r="AN1012" s="24" t="b">
        <x:f t="shared" si="247"/>
        <x:v>0</x:v>
      </x:c>
      <x:c r="AO1012" s="24">
        <x:f t="shared" si="248"/>
        <x:v>0</x:v>
      </x:c>
    </x:row>
    <x:row r="1013" spans="2:41" x14ac:dyDescent="0.35">
      <x:c r="B1013" s="21">
        <x:v>37277</x:v>
      </x:c>
      <x:c r="C1013" s="31">
        <x:f t="shared" si="235"/>
        <x:v>21</x:v>
      </x:c>
      <x:c r="D1013" s="31">
        <x:f t="shared" si="236"/>
        <x:v>1</x:v>
      </x:c>
      <x:c r="E1013" s="31">
        <x:f t="shared" si="237"/>
        <x:v>2002</x:v>
      </x:c>
      <x:c r="F1013" s="31">
        <x:f t="shared" si="238"/>
        <x:v>2</x:v>
      </x:c>
      <x:c r="G1013" s="21">
        <x:f t="shared" si="242"/>
        <x:v>45312</x:v>
      </x:c>
      <x:c r="H1013" s="32">
        <x:f t="shared" si="243"/>
        <x:v>8015</x:v>
      </x:c>
      <x:c r="L1013" s="25"/>
      <x:c r="S1013" s="24" t="str">
        <x:v>Diana Richardson #13453221 1M</x:v>
      </x:c>
      <x:c r="T1013" s="24" t="str" cm="1">
        <x:f t="array" ref="T1013:U1013">_xlfn.TEXTSPLIT(S1013," #")</x:f>
        <x:v>Diana Richardson</x:v>
      </x:c>
      <x:c r="U1013" s="24" t="str">
        <x:v>13453221 1M</x:v>
      </x:c>
      <x:c r="V1013" s="24" t="str">
        <x:f t="shared" si="244"/>
        <x:v>1M</x:v>
      </x:c>
      <x:c r="W1013" s="24">
        <x:f t="shared" si="245"/>
        <x:v>13453221</x:v>
      </x:c>
      <x:c r="X1013" s="24">
        <x:f t="shared" si="249"/>
        <x:v>0</x:v>
      </x:c>
      <x:c r="AC1013" s="24" t="str">
        <x:f t="shared" si="239"/>
        <x:v>Diana</x:v>
      </x:c>
      <x:c r="AD1013" s="24" t="str">
        <x:f t="shared" si="246"/>
        <x:v>D</x:v>
      </x:c>
      <x:c r="AE1013" s="24" t="str">
        <x:f t="shared" si="240"/>
        <x:v>Richardson</x:v>
      </x:c>
      <x:c r="AF1013" s="24" cm="1">
        <x:f t="array" ref="AF1013">SUM(--(" "=MID(AE1013,_xlfn.SEQUENCE(1,LEN(AE1013)),1)))+2</x:f>
        <x:v>2</x:v>
      </x:c>
      <x:c r="AG1013" s="24" cm="1">
        <x:f t="array" ref="AG1013">SUM(--($AG$9=MID(AC1013,_xlfn.SEQUENCE(1,LEN(AC1013)),1)))</x:f>
        <x:v>2</x:v>
      </x:c>
      <x:c r="AL1013" s="24" t="b">
        <x:f t="shared" si="241"/>
        <x:v>0</x:v>
      </x:c>
      <x:c r="AM1013" s="24" t="b">
        <x:f>_xlfn.XLOOKUP(G1013,'Birthday Case Assumptions'!$I$6:$I$371,'Birthday Case Assumptions'!$J$6:$J$371)="Yes"</x:f>
        <x:v>0</x:v>
      </x:c>
      <x:c r="AN1013" s="24" t="b">
        <x:f t="shared" si="247"/>
        <x:v>1</x:v>
      </x:c>
      <x:c r="AO1013" s="24">
        <x:f t="shared" si="248"/>
        <x:v>0</x:v>
      </x:c>
    </x:row>
    <x:row r="1014" spans="2:41" x14ac:dyDescent="0.35">
      <x:c r="B1014" s="21">
        <x:v>37106</x:v>
      </x:c>
      <x:c r="C1014" s="31">
        <x:f t="shared" si="235"/>
        <x:v>3</x:v>
      </x:c>
      <x:c r="D1014" s="31">
        <x:f t="shared" si="236"/>
        <x:v>8</x:v>
      </x:c>
      <x:c r="E1014" s="31">
        <x:f t="shared" si="237"/>
        <x:v>2001</x:v>
      </x:c>
      <x:c r="F1014" s="31">
        <x:f t="shared" si="238"/>
        <x:v>6</x:v>
      </x:c>
      <x:c r="G1014" s="21">
        <x:f t="shared" si="242"/>
        <x:v>45507</x:v>
      </x:c>
      <x:c r="H1014" s="32">
        <x:f t="shared" si="243"/>
        <x:v>8186</x:v>
      </x:c>
      <x:c r="L1014" s="25"/>
      <x:c r="S1014" s="24" t="str">
        <x:v>Amy Carter #13453223 3M</x:v>
      </x:c>
      <x:c r="T1014" s="24" t="str" cm="1">
        <x:f t="array" ref="T1014:U1014">_xlfn.TEXTSPLIT(S1014," #")</x:f>
        <x:v>Amy Carter</x:v>
      </x:c>
      <x:c r="U1014" s="24" t="str">
        <x:v>13453223 3M</x:v>
      </x:c>
      <x:c r="V1014" s="24" t="str">
        <x:f t="shared" si="244"/>
        <x:v>3M</x:v>
      </x:c>
      <x:c r="W1014" s="24">
        <x:f t="shared" si="245"/>
        <x:v>13453223</x:v>
      </x:c>
      <x:c r="X1014" s="24">
        <x:f t="shared" si="249"/>
        <x:v>0</x:v>
      </x:c>
      <x:c r="AC1014" s="24" t="str">
        <x:f t="shared" si="239"/>
        <x:v>Amy</x:v>
      </x:c>
      <x:c r="AD1014" s="24" t="str">
        <x:f t="shared" si="246"/>
        <x:v>A</x:v>
      </x:c>
      <x:c r="AE1014" s="24" t="str">
        <x:f t="shared" si="240"/>
        <x:v>Carter</x:v>
      </x:c>
      <x:c r="AF1014" s="24" cm="1">
        <x:f t="array" ref="AF1014">SUM(--(" "=MID(AE1014,_xlfn.SEQUENCE(1,LEN(AE1014)),1)))+2</x:f>
        <x:v>2</x:v>
      </x:c>
      <x:c r="AG1014" s="24" cm="1">
        <x:f t="array" ref="AG1014">SUM(--($AG$9=MID(AC1014,_xlfn.SEQUENCE(1,LEN(AC1014)),1)))</x:f>
        <x:v>1</x:v>
      </x:c>
      <x:c r="AL1014" s="24" t="b">
        <x:f t="shared" si="241"/>
        <x:v>0</x:v>
      </x:c>
      <x:c r="AM1014" s="24" t="b">
        <x:f>_xlfn.XLOOKUP(G1014,'Birthday Case Assumptions'!$I$6:$I$371,'Birthday Case Assumptions'!$J$6:$J$371)="Yes"</x:f>
        <x:v>0</x:v>
      </x:c>
      <x:c r="AN1014" s="24" t="b">
        <x:f t="shared" si="247"/>
        <x:v>0</x:v>
      </x:c>
      <x:c r="AO1014" s="24">
        <x:f t="shared" si="248"/>
        <x:v>0</x:v>
      </x:c>
    </x:row>
    <x:row r="1015" spans="2:41" x14ac:dyDescent="0.35">
      <x:c r="B1015" s="21">
        <x:v>37354</x:v>
      </x:c>
      <x:c r="C1015" s="31">
        <x:f t="shared" si="235"/>
        <x:v>8</x:v>
      </x:c>
      <x:c r="D1015" s="31">
        <x:f t="shared" si="236"/>
        <x:v>4</x:v>
      </x:c>
      <x:c r="E1015" s="31">
        <x:f t="shared" si="237"/>
        <x:v>2002</x:v>
      </x:c>
      <x:c r="F1015" s="31">
        <x:f t="shared" si="238"/>
        <x:v>2</x:v>
      </x:c>
      <x:c r="G1015" s="21">
        <x:f t="shared" si="242"/>
        <x:v>45390</x:v>
      </x:c>
      <x:c r="H1015" s="32">
        <x:f t="shared" si="243"/>
        <x:v>7938</x:v>
      </x:c>
      <x:c r="L1015" s="25"/>
      <x:c r="S1015" s="24" t="str">
        <x:v>Ehsan Awad #13453225 1T</x:v>
      </x:c>
      <x:c r="T1015" s="24" t="str" cm="1">
        <x:f t="array" ref="T1015:U1015">_xlfn.TEXTSPLIT(S1015," #")</x:f>
        <x:v>Ehsan Awad</x:v>
      </x:c>
      <x:c r="U1015" s="24" t="str">
        <x:v>13453225 1T</x:v>
      </x:c>
      <x:c r="V1015" s="24" t="str">
        <x:f t="shared" si="244"/>
        <x:v>1T</x:v>
      </x:c>
      <x:c r="W1015" s="24">
        <x:f t="shared" si="245"/>
        <x:v>13453225</x:v>
      </x:c>
      <x:c r="X1015" s="24">
        <x:f t="shared" si="249"/>
        <x:v>0</x:v>
      </x:c>
      <x:c r="AC1015" s="24" t="str">
        <x:f t="shared" si="239"/>
        <x:v>Ehsan</x:v>
      </x:c>
      <x:c r="AD1015" s="24" t="str">
        <x:f t="shared" si="246"/>
        <x:v>E</x:v>
      </x:c>
      <x:c r="AE1015" s="24" t="str">
        <x:f t="shared" si="240"/>
        <x:v>Awad</x:v>
      </x:c>
      <x:c r="AF1015" s="24" cm="1">
        <x:f t="array" ref="AF1015">SUM(--(" "=MID(AE1015,_xlfn.SEQUENCE(1,LEN(AE1015)),1)))+2</x:f>
        <x:v>2</x:v>
      </x:c>
      <x:c r="AG1015" s="24" cm="1">
        <x:f t="array" ref="AG1015">SUM(--($AG$9=MID(AC1015,_xlfn.SEQUENCE(1,LEN(AC1015)),1)))</x:f>
        <x:v>1</x:v>
      </x:c>
      <x:c r="AL1015" s="24" t="b">
        <x:f t="shared" si="241"/>
        <x:v>1</x:v>
      </x:c>
      <x:c r="AM1015" s="24" t="b">
        <x:f>_xlfn.XLOOKUP(G1015,'Birthday Case Assumptions'!$I$6:$I$371,'Birthday Case Assumptions'!$J$6:$J$371)="Yes"</x:f>
        <x:v>1</x:v>
      </x:c>
      <x:c r="AN1015" s="24" t="b">
        <x:f t="shared" si="247"/>
        <x:v>0</x:v>
      </x:c>
      <x:c r="AO1015" s="24">
        <x:f t="shared" si="248"/>
        <x:v>0</x:v>
      </x:c>
    </x:row>
    <x:row r="1016" spans="2:41" x14ac:dyDescent="0.35">
      <x:c r="B1016" s="21">
        <x:v>37037</x:v>
      </x:c>
      <x:c r="C1016" s="31">
        <x:f t="shared" si="235"/>
        <x:v>26</x:v>
      </x:c>
      <x:c r="D1016" s="31">
        <x:f t="shared" si="236"/>
        <x:v>5</x:v>
      </x:c>
      <x:c r="E1016" s="31">
        <x:f t="shared" si="237"/>
        <x:v>2001</x:v>
      </x:c>
      <x:c r="F1016" s="31">
        <x:f t="shared" si="238"/>
        <x:v>7</x:v>
      </x:c>
      <x:c r="G1016" s="21">
        <x:f t="shared" si="242"/>
        <x:v>45438</x:v>
      </x:c>
      <x:c r="H1016" s="32">
        <x:f t="shared" si="243"/>
        <x:v>8255</x:v>
      </x:c>
      <x:c r="L1016" s="25"/>
      <x:c r="S1016" s="24" t="str">
        <x:v>Henry Parker #13453227 1T</x:v>
      </x:c>
      <x:c r="T1016" s="24" t="str" cm="1">
        <x:f t="array" ref="T1016:U1016">_xlfn.TEXTSPLIT(S1016," #")</x:f>
        <x:v>Henry Parker</x:v>
      </x:c>
      <x:c r="U1016" s="24" t="str">
        <x:v>13453227 1T</x:v>
      </x:c>
      <x:c r="V1016" s="24" t="str">
        <x:f t="shared" si="244"/>
        <x:v>1T</x:v>
      </x:c>
      <x:c r="W1016" s="24">
        <x:f t="shared" si="245"/>
        <x:v>13453227</x:v>
      </x:c>
      <x:c r="X1016" s="24">
        <x:f t="shared" si="249"/>
        <x:v>0</x:v>
      </x:c>
      <x:c r="AC1016" s="24" t="str">
        <x:f t="shared" si="239"/>
        <x:v>Henry</x:v>
      </x:c>
      <x:c r="AD1016" s="24" t="str">
        <x:f t="shared" si="246"/>
        <x:v>H</x:v>
      </x:c>
      <x:c r="AE1016" s="24" t="str">
        <x:f t="shared" si="240"/>
        <x:v>Parker</x:v>
      </x:c>
      <x:c r="AF1016" s="24" cm="1">
        <x:f t="array" ref="AF1016">SUM(--(" "=MID(AE1016,_xlfn.SEQUENCE(1,LEN(AE1016)),1)))+2</x:f>
        <x:v>2</x:v>
      </x:c>
      <x:c r="AG1016" s="24" cm="1">
        <x:f t="array" ref="AG1016">SUM(--($AG$9=MID(AC1016,_xlfn.SEQUENCE(1,LEN(AC1016)),1)))</x:f>
        <x:v>0</x:v>
      </x:c>
      <x:c r="AL1016" s="24" t="b">
        <x:f t="shared" si="241"/>
        <x:v>0</x:v>
      </x:c>
      <x:c r="AM1016" s="24" t="b">
        <x:f>_xlfn.XLOOKUP(G1016,'Birthday Case Assumptions'!$I$6:$I$371,'Birthday Case Assumptions'!$J$6:$J$371)="Yes"</x:f>
        <x:v>0</x:v>
      </x:c>
      <x:c r="AN1016" s="24" t="b">
        <x:f t="shared" si="247"/>
        <x:v>0</x:v>
      </x:c>
      <x:c r="AO1016" s="24">
        <x:f t="shared" si="248"/>
        <x:v>0</x:v>
      </x:c>
    </x:row>
    <x:row r="1017" spans="2:41" x14ac:dyDescent="0.35">
      <x:c r="B1017" s="21">
        <x:v>37218</x:v>
      </x:c>
      <x:c r="C1017" s="31">
        <x:f t="shared" si="235"/>
        <x:v>23</x:v>
      </x:c>
      <x:c r="D1017" s="31">
        <x:f t="shared" si="236"/>
        <x:v>11</x:v>
      </x:c>
      <x:c r="E1017" s="31">
        <x:f t="shared" si="237"/>
        <x:v>2001</x:v>
      </x:c>
      <x:c r="F1017" s="31">
        <x:f t="shared" si="238"/>
        <x:v>6</x:v>
      </x:c>
      <x:c r="G1017" s="21">
        <x:f t="shared" si="242"/>
        <x:v>45619</x:v>
      </x:c>
      <x:c r="H1017" s="32">
        <x:f t="shared" si="243"/>
        <x:v>8074</x:v>
      </x:c>
      <x:c r="L1017" s="25"/>
      <x:c r="S1017" s="24" t="str">
        <x:v>Yuan Long #13453230 1T</x:v>
      </x:c>
      <x:c r="T1017" s="24" t="str" cm="1">
        <x:f t="array" ref="T1017:U1017">_xlfn.TEXTSPLIT(S1017," #")</x:f>
        <x:v>Yuan Long</x:v>
      </x:c>
      <x:c r="U1017" s="24" t="str">
        <x:v>13453230 1T</x:v>
      </x:c>
      <x:c r="V1017" s="24" t="str">
        <x:f t="shared" si="244"/>
        <x:v>1T</x:v>
      </x:c>
      <x:c r="W1017" s="24">
        <x:f t="shared" si="245"/>
        <x:v>13453230</x:v>
      </x:c>
      <x:c r="X1017" s="24">
        <x:f t="shared" si="249"/>
        <x:v>0</x:v>
      </x:c>
      <x:c r="AC1017" s="24" t="str">
        <x:f t="shared" si="239"/>
        <x:v>Yuan</x:v>
      </x:c>
      <x:c r="AD1017" s="24" t="str">
        <x:f t="shared" si="246"/>
        <x:v>Y</x:v>
      </x:c>
      <x:c r="AE1017" s="24" t="str">
        <x:f t="shared" si="240"/>
        <x:v>Long</x:v>
      </x:c>
      <x:c r="AF1017" s="24" cm="1">
        <x:f t="array" ref="AF1017">SUM(--(" "=MID(AE1017,_xlfn.SEQUENCE(1,LEN(AE1017)),1)))+2</x:f>
        <x:v>2</x:v>
      </x:c>
      <x:c r="AG1017" s="24" cm="1">
        <x:f t="array" ref="AG1017">SUM(--($AG$9=MID(AC1017,_xlfn.SEQUENCE(1,LEN(AC1017)),1)))</x:f>
        <x:v>1</x:v>
      </x:c>
      <x:c r="AL1017" s="24" t="b">
        <x:f t="shared" si="241"/>
        <x:v>0</x:v>
      </x:c>
      <x:c r="AM1017" s="24" t="b">
        <x:f>_xlfn.XLOOKUP(G1017,'Birthday Case Assumptions'!$I$6:$I$371,'Birthday Case Assumptions'!$J$6:$J$371)="Yes"</x:f>
        <x:v>0</x:v>
      </x:c>
      <x:c r="AN1017" s="24" t="b">
        <x:f t="shared" si="247"/>
        <x:v>0</x:v>
      </x:c>
      <x:c r="AO1017" s="24">
        <x:f t="shared" si="248"/>
        <x:v>0</x:v>
      </x:c>
    </x:row>
    <x:row r="1018" spans="2:41" x14ac:dyDescent="0.35">
      <x:c r="B1018" s="21">
        <x:v>37135</x:v>
      </x:c>
      <x:c r="C1018" s="31">
        <x:f t="shared" si="235"/>
        <x:v>1</x:v>
      </x:c>
      <x:c r="D1018" s="31">
        <x:f t="shared" si="236"/>
        <x:v>9</x:v>
      </x:c>
      <x:c r="E1018" s="31">
        <x:f t="shared" si="237"/>
        <x:v>2001</x:v>
      </x:c>
      <x:c r="F1018" s="31">
        <x:f t="shared" si="238"/>
        <x:v>7</x:v>
      </x:c>
      <x:c r="G1018" s="21">
        <x:f t="shared" si="242"/>
        <x:v>45536</x:v>
      </x:c>
      <x:c r="H1018" s="32">
        <x:f t="shared" si="243"/>
        <x:v>8157</x:v>
      </x:c>
      <x:c r="L1018" s="25"/>
      <x:c r="S1018" s="24" t="str">
        <x:v>Sajid Kareem Raja Soliman #13453232 2W</x:v>
      </x:c>
      <x:c r="T1018" s="24" t="str" cm="1">
        <x:f t="array" ref="T1018:U1018">_xlfn.TEXTSPLIT(S1018," #")</x:f>
        <x:v>Sajid Kareem Raja Soliman</x:v>
      </x:c>
      <x:c r="U1018" s="24" t="str">
        <x:v>13453232 2W</x:v>
      </x:c>
      <x:c r="V1018" s="24" t="str">
        <x:f t="shared" si="244"/>
        <x:v>2W</x:v>
      </x:c>
      <x:c r="W1018" s="24">
        <x:f t="shared" si="245"/>
        <x:v>13453232</x:v>
      </x:c>
      <x:c r="X1018" s="24">
        <x:f t="shared" si="249"/>
        <x:v>0</x:v>
      </x:c>
      <x:c r="AC1018" s="24" t="str">
        <x:f t="shared" si="239"/>
        <x:v>Sajid</x:v>
      </x:c>
      <x:c r="AD1018" s="24" t="str">
        <x:f t="shared" si="246"/>
        <x:v>S</x:v>
      </x:c>
      <x:c r="AE1018" s="24" t="str">
        <x:f t="shared" si="240"/>
        <x:v>Kareem Raja Soliman</x:v>
      </x:c>
      <x:c r="AF1018" s="24" cm="1">
        <x:f t="array" ref="AF1018">SUM(--(" "=MID(AE1018,_xlfn.SEQUENCE(1,LEN(AE1018)),1)))+2</x:f>
        <x:v>4</x:v>
      </x:c>
      <x:c r="AG1018" s="24" cm="1">
        <x:f t="array" ref="AG1018">SUM(--($AG$9=MID(AC1018,_xlfn.SEQUENCE(1,LEN(AC1018)),1)))</x:f>
        <x:v>1</x:v>
      </x:c>
      <x:c r="AL1018" s="24" t="b">
        <x:f t="shared" si="241"/>
        <x:v>0</x:v>
      </x:c>
      <x:c r="AM1018" s="24" t="b">
        <x:f>_xlfn.XLOOKUP(G1018,'Birthday Case Assumptions'!$I$6:$I$371,'Birthday Case Assumptions'!$J$6:$J$371)="Yes"</x:f>
        <x:v>0</x:v>
      </x:c>
      <x:c r="AN1018" s="24" t="b">
        <x:f t="shared" si="247"/>
        <x:v>0</x:v>
      </x:c>
      <x:c r="AO1018" s="24">
        <x:f t="shared" si="248"/>
        <x:v>0</x:v>
      </x:c>
    </x:row>
    <x:row r="1019" spans="2:41" x14ac:dyDescent="0.35">
      <x:c r="B1019" s="21">
        <x:v>37974</x:v>
      </x:c>
      <x:c r="C1019" s="31">
        <x:f t="shared" si="235"/>
        <x:v>19</x:v>
      </x:c>
      <x:c r="D1019" s="31">
        <x:f t="shared" si="236"/>
        <x:v>12</x:v>
      </x:c>
      <x:c r="E1019" s="31">
        <x:f t="shared" si="237"/>
        <x:v>2003</x:v>
      </x:c>
      <x:c r="F1019" s="31">
        <x:f t="shared" si="238"/>
        <x:v>6</x:v>
      </x:c>
      <x:c r="G1019" s="21">
        <x:f t="shared" si="242"/>
        <x:v>45645</x:v>
      </x:c>
      <x:c r="H1019" s="32">
        <x:f t="shared" si="243"/>
        <x:v>7318</x:v>
      </x:c>
      <x:c r="L1019" s="25"/>
      <x:c r="S1019" s="24" t="str">
        <x:v>Kong Zhiyong #13453234 2R</x:v>
      </x:c>
      <x:c r="T1019" s="24" t="str" cm="1">
        <x:f t="array" ref="T1019:U1019">_xlfn.TEXTSPLIT(S1019," #")</x:f>
        <x:v>Kong Zhiyong</x:v>
      </x:c>
      <x:c r="U1019" s="24" t="str">
        <x:v>13453234 2R</x:v>
      </x:c>
      <x:c r="V1019" s="24" t="str">
        <x:f t="shared" si="244"/>
        <x:v>2R</x:v>
      </x:c>
      <x:c r="W1019" s="24">
        <x:f t="shared" si="245"/>
        <x:v>13453234</x:v>
      </x:c>
      <x:c r="X1019" s="24">
        <x:f t="shared" si="249"/>
        <x:v>0</x:v>
      </x:c>
      <x:c r="AC1019" s="24" t="str">
        <x:f t="shared" si="239"/>
        <x:v>Kong</x:v>
      </x:c>
      <x:c r="AD1019" s="24" t="str">
        <x:f t="shared" si="246"/>
        <x:v>K</x:v>
      </x:c>
      <x:c r="AE1019" s="24" t="str">
        <x:f t="shared" si="240"/>
        <x:v>Zhiyong</x:v>
      </x:c>
      <x:c r="AF1019" s="24" cm="1">
        <x:f t="array" ref="AF1019">SUM(--(" "=MID(AE1019,_xlfn.SEQUENCE(1,LEN(AE1019)),1)))+2</x:f>
        <x:v>2</x:v>
      </x:c>
      <x:c r="AG1019" s="24" cm="1">
        <x:f t="array" ref="AG1019">SUM(--($AG$9=MID(AC1019,_xlfn.SEQUENCE(1,LEN(AC1019)),1)))</x:f>
        <x:v>0</x:v>
      </x:c>
      <x:c r="AL1019" s="24" t="b">
        <x:f t="shared" si="241"/>
        <x:v>0</x:v>
      </x:c>
      <x:c r="AM1019" s="24" t="b">
        <x:f>_xlfn.XLOOKUP(G1019,'Birthday Case Assumptions'!$I$6:$I$371,'Birthday Case Assumptions'!$J$6:$J$371)="Yes"</x:f>
        <x:v>0</x:v>
      </x:c>
      <x:c r="AN1019" s="24" t="b">
        <x:f t="shared" si="247"/>
        <x:v>0</x:v>
      </x:c>
      <x:c r="AO1019" s="24">
        <x:f t="shared" si="248"/>
        <x:v>0</x:v>
      </x:c>
    </x:row>
    <x:row r="1020" spans="2:41" x14ac:dyDescent="0.35">
      <x:c r="B1020" s="21">
        <x:v>37901</x:v>
      </x:c>
      <x:c r="C1020" s="31">
        <x:f t="shared" si="235"/>
        <x:v>7</x:v>
      </x:c>
      <x:c r="D1020" s="31">
        <x:f t="shared" si="236"/>
        <x:v>10</x:v>
      </x:c>
      <x:c r="E1020" s="31">
        <x:f t="shared" si="237"/>
        <x:v>2003</x:v>
      </x:c>
      <x:c r="F1020" s="31">
        <x:f t="shared" si="238"/>
        <x:v>3</x:v>
      </x:c>
      <x:c r="G1020" s="21">
        <x:f t="shared" si="242"/>
        <x:v>45572</x:v>
      </x:c>
      <x:c r="H1020" s="32">
        <x:f t="shared" si="243"/>
        <x:v>7391</x:v>
      </x:c>
      <x:c r="L1020" s="25"/>
      <x:c r="S1020" s="24" t="str">
        <x:v>Aaron Watson #13453237 1T</x:v>
      </x:c>
      <x:c r="T1020" s="24" t="str" cm="1">
        <x:f t="array" ref="T1020:U1020">_xlfn.TEXTSPLIT(S1020," #")</x:f>
        <x:v>Aaron Watson</x:v>
      </x:c>
      <x:c r="U1020" s="24" t="str">
        <x:v>13453237 1T</x:v>
      </x:c>
      <x:c r="V1020" s="24" t="str">
        <x:f t="shared" si="244"/>
        <x:v>1T</x:v>
      </x:c>
      <x:c r="W1020" s="24">
        <x:f t="shared" si="245"/>
        <x:v>13453237</x:v>
      </x:c>
      <x:c r="X1020" s="24">
        <x:f t="shared" si="249"/>
        <x:v>0</x:v>
      </x:c>
      <x:c r="AC1020" s="24" t="str">
        <x:f t="shared" si="239"/>
        <x:v>Aaron</x:v>
      </x:c>
      <x:c r="AD1020" s="24" t="str">
        <x:f t="shared" si="246"/>
        <x:v>A</x:v>
      </x:c>
      <x:c r="AE1020" s="24" t="str">
        <x:f t="shared" si="240"/>
        <x:v>Watson</x:v>
      </x:c>
      <x:c r="AF1020" s="24" cm="1">
        <x:f t="array" ref="AF1020">SUM(--(" "=MID(AE1020,_xlfn.SEQUENCE(1,LEN(AE1020)),1)))+2</x:f>
        <x:v>2</x:v>
      </x:c>
      <x:c r="AG1020" s="24" cm="1">
        <x:f t="array" ref="AG1020">SUM(--($AG$9=MID(AC1020,_xlfn.SEQUENCE(1,LEN(AC1020)),1)))</x:f>
        <x:v>2</x:v>
      </x:c>
      <x:c r="AL1020" s="24" t="b">
        <x:f t="shared" si="241"/>
        <x:v>1</x:v>
      </x:c>
      <x:c r="AM1020" s="24" t="b">
        <x:f>_xlfn.XLOOKUP(G1020,'Birthday Case Assumptions'!$I$6:$I$371,'Birthday Case Assumptions'!$J$6:$J$371)="Yes"</x:f>
        <x:v>1</x:v>
      </x:c>
      <x:c r="AN1020" s="24" t="b">
        <x:f t="shared" si="247"/>
        <x:v>0</x:v>
      </x:c>
      <x:c r="AO1020" s="24">
        <x:f t="shared" si="248"/>
        <x:v>0</x:v>
      </x:c>
    </x:row>
    <x:row r="1021" spans="2:41" x14ac:dyDescent="0.35">
      <x:c r="B1021" s="21">
        <x:v>38007</x:v>
      </x:c>
      <x:c r="C1021" s="31">
        <x:f t="shared" si="235"/>
        <x:v>21</x:v>
      </x:c>
      <x:c r="D1021" s="31">
        <x:f t="shared" si="236"/>
        <x:v>1</x:v>
      </x:c>
      <x:c r="E1021" s="31">
        <x:f t="shared" si="237"/>
        <x:v>2004</x:v>
      </x:c>
      <x:c r="F1021" s="31">
        <x:f t="shared" si="238"/>
        <x:v>4</x:v>
      </x:c>
      <x:c r="G1021" s="21">
        <x:f t="shared" si="242"/>
        <x:v>45312</x:v>
      </x:c>
      <x:c r="H1021" s="32">
        <x:f t="shared" si="243"/>
        <x:v>7285</x:v>
      </x:c>
      <x:c r="L1021" s="25"/>
      <x:c r="S1021" s="24" t="str">
        <x:v>Deng Shan #13453238 3M</x:v>
      </x:c>
      <x:c r="T1021" s="24" t="str" cm="1">
        <x:f t="array" ref="T1021:U1021">_xlfn.TEXTSPLIT(S1021," #")</x:f>
        <x:v>Deng Shan</x:v>
      </x:c>
      <x:c r="U1021" s="24" t="str">
        <x:v>13453238 3M</x:v>
      </x:c>
      <x:c r="V1021" s="24" t="str">
        <x:f t="shared" si="244"/>
        <x:v>3M</x:v>
      </x:c>
      <x:c r="W1021" s="24">
        <x:f t="shared" si="245"/>
        <x:v>13453238</x:v>
      </x:c>
      <x:c r="X1021" s="24">
        <x:f t="shared" si="249"/>
        <x:v>1</x:v>
      </x:c>
      <x:c r="AC1021" s="24" t="str">
        <x:f t="shared" si="239"/>
        <x:v>Deng</x:v>
      </x:c>
      <x:c r="AD1021" s="24" t="str">
        <x:f t="shared" si="246"/>
        <x:v>D</x:v>
      </x:c>
      <x:c r="AE1021" s="24" t="str">
        <x:f t="shared" si="240"/>
        <x:v>Shan</x:v>
      </x:c>
      <x:c r="AF1021" s="24" cm="1">
        <x:f t="array" ref="AF1021">SUM(--(" "=MID(AE1021,_xlfn.SEQUENCE(1,LEN(AE1021)),1)))+2</x:f>
        <x:v>2</x:v>
      </x:c>
      <x:c r="AG1021" s="24" cm="1">
        <x:f t="array" ref="AG1021">SUM(--($AG$9=MID(AC1021,_xlfn.SEQUENCE(1,LEN(AC1021)),1)))</x:f>
        <x:v>0</x:v>
      </x:c>
      <x:c r="AL1021" s="24" t="b">
        <x:f t="shared" si="241"/>
        <x:v>0</x:v>
      </x:c>
      <x:c r="AM1021" s="24" t="b">
        <x:f>_xlfn.XLOOKUP(G1021,'Birthday Case Assumptions'!$I$6:$I$371,'Birthday Case Assumptions'!$J$6:$J$371)="Yes"</x:f>
        <x:v>0</x:v>
      </x:c>
      <x:c r="AN1021" s="24" t="b">
        <x:f t="shared" si="247"/>
        <x:v>0</x:v>
      </x:c>
      <x:c r="AO1021" s="24">
        <x:f t="shared" si="248"/>
        <x:v>0</x:v>
      </x:c>
    </x:row>
    <x:row r="1022" spans="2:41" x14ac:dyDescent="0.35">
      <x:c r="B1022" s="21">
        <x:v>38166</x:v>
      </x:c>
      <x:c r="C1022" s="31">
        <x:f t="shared" si="235"/>
        <x:v>28</x:v>
      </x:c>
      <x:c r="D1022" s="31">
        <x:f t="shared" si="236"/>
        <x:v>6</x:v>
      </x:c>
      <x:c r="E1022" s="31">
        <x:f t="shared" si="237"/>
        <x:v>2004</x:v>
      </x:c>
      <x:c r="F1022" s="31">
        <x:f t="shared" si="238"/>
        <x:v>2</x:v>
      </x:c>
      <x:c r="G1022" s="21">
        <x:f t="shared" si="242"/>
        <x:v>45471</x:v>
      </x:c>
      <x:c r="H1022" s="32">
        <x:f t="shared" si="243"/>
        <x:v>7126</x:v>
      </x:c>
      <x:c r="L1022" s="25"/>
      <x:c r="S1022" s="24" t="str">
        <x:v>Zou Jianping #13453240 1W</x:v>
      </x:c>
      <x:c r="T1022" s="24" t="str" cm="1">
        <x:f t="array" ref="T1022:U1022">_xlfn.TEXTSPLIT(S1022," #")</x:f>
        <x:v>Zou Jianping</x:v>
      </x:c>
      <x:c r="U1022" s="24" t="str">
        <x:v>13453240 1W</x:v>
      </x:c>
      <x:c r="V1022" s="24" t="str">
        <x:f t="shared" si="244"/>
        <x:v>1W</x:v>
      </x:c>
      <x:c r="W1022" s="24">
        <x:f t="shared" si="245"/>
        <x:v>13453240</x:v>
      </x:c>
      <x:c r="X1022" s="24">
        <x:f t="shared" si="249"/>
        <x:v>0</x:v>
      </x:c>
      <x:c r="AC1022" s="24" t="str">
        <x:f t="shared" si="239"/>
        <x:v>Zou</x:v>
      </x:c>
      <x:c r="AD1022" s="24" t="str">
        <x:f t="shared" si="246"/>
        <x:v>Z</x:v>
      </x:c>
      <x:c r="AE1022" s="24" t="str">
        <x:f t="shared" si="240"/>
        <x:v>Jianping</x:v>
      </x:c>
      <x:c r="AF1022" s="24" cm="1">
        <x:f t="array" ref="AF1022">SUM(--(" "=MID(AE1022,_xlfn.SEQUENCE(1,LEN(AE1022)),1)))+2</x:f>
        <x:v>2</x:v>
      </x:c>
      <x:c r="AG1022" s="24" cm="1">
        <x:f t="array" ref="AG1022">SUM(--($AG$9=MID(AC1022,_xlfn.SEQUENCE(1,LEN(AC1022)),1)))</x:f>
        <x:v>0</x:v>
      </x:c>
      <x:c r="AL1022" s="24" t="b">
        <x:f t="shared" si="241"/>
        <x:v>0</x:v>
      </x:c>
      <x:c r="AM1022" s="24" t="b">
        <x:f>_xlfn.XLOOKUP(G1022,'Birthday Case Assumptions'!$I$6:$I$371,'Birthday Case Assumptions'!$J$6:$J$371)="Yes"</x:f>
        <x:v>0</x:v>
      </x:c>
      <x:c r="AN1022" s="24" t="b">
        <x:f t="shared" si="247"/>
        <x:v>0</x:v>
      </x:c>
      <x:c r="AO1022" s="24">
        <x:f t="shared" si="248"/>
        <x:v>0</x:v>
      </x:c>
    </x:row>
    <x:row r="1023" spans="2:41" x14ac:dyDescent="0.35">
      <x:c r="B1023" s="21">
        <x:v>37570</x:v>
      </x:c>
      <x:c r="C1023" s="31">
        <x:f t="shared" si="235"/>
        <x:v>10</x:v>
      </x:c>
      <x:c r="D1023" s="31">
        <x:f t="shared" si="236"/>
        <x:v>11</x:v>
      </x:c>
      <x:c r="E1023" s="31">
        <x:f t="shared" si="237"/>
        <x:v>2002</x:v>
      </x:c>
      <x:c r="F1023" s="31">
        <x:f t="shared" si="238"/>
        <x:v>1</x:v>
      </x:c>
      <x:c r="G1023" s="21">
        <x:f t="shared" si="242"/>
        <x:v>45606</x:v>
      </x:c>
      <x:c r="H1023" s="32">
        <x:f t="shared" si="243"/>
        <x:v>7722</x:v>
      </x:c>
      <x:c r="L1023" s="25"/>
      <x:c r="S1023" s="24" t="str">
        <x:v>Nouf Abdullah #13453243 3W</x:v>
      </x:c>
      <x:c r="T1023" s="24" t="str" cm="1">
        <x:f t="array" ref="T1023:U1023">_xlfn.TEXTSPLIT(S1023," #")</x:f>
        <x:v>Nouf Abdullah</x:v>
      </x:c>
      <x:c r="U1023" s="24" t="str">
        <x:v>13453243 3W</x:v>
      </x:c>
      <x:c r="V1023" s="24" t="str">
        <x:f t="shared" si="244"/>
        <x:v>3W</x:v>
      </x:c>
      <x:c r="W1023" s="24">
        <x:f t="shared" si="245"/>
        <x:v>13453243</x:v>
      </x:c>
      <x:c r="X1023" s="24">
        <x:f t="shared" si="249"/>
        <x:v>0</x:v>
      </x:c>
      <x:c r="AC1023" s="24" t="str">
        <x:f t="shared" si="239"/>
        <x:v>Nouf</x:v>
      </x:c>
      <x:c r="AD1023" s="24" t="str">
        <x:f t="shared" si="246"/>
        <x:v>N</x:v>
      </x:c>
      <x:c r="AE1023" s="24" t="str">
        <x:f t="shared" si="240"/>
        <x:v>Abdullah</x:v>
      </x:c>
      <x:c r="AF1023" s="24" cm="1">
        <x:f t="array" ref="AF1023">SUM(--(" "=MID(AE1023,_xlfn.SEQUENCE(1,LEN(AE1023)),1)))+2</x:f>
        <x:v>2</x:v>
      </x:c>
      <x:c r="AG1023" s="24" cm="1">
        <x:f t="array" ref="AG1023">SUM(--($AG$9=MID(AC1023,_xlfn.SEQUENCE(1,LEN(AC1023)),1)))</x:f>
        <x:v>0</x:v>
      </x:c>
      <x:c r="AL1023" s="24" t="b">
        <x:f t="shared" si="241"/>
        <x:v>0</x:v>
      </x:c>
      <x:c r="AM1023" s="24" t="b">
        <x:f>_xlfn.XLOOKUP(G1023,'Birthday Case Assumptions'!$I$6:$I$371,'Birthday Case Assumptions'!$J$6:$J$371)="Yes"</x:f>
        <x:v>0</x:v>
      </x:c>
      <x:c r="AN1023" s="24" t="b">
        <x:f t="shared" si="247"/>
        <x:v>0</x:v>
      </x:c>
      <x:c r="AO1023" s="24">
        <x:f t="shared" si="248"/>
        <x:v>0</x:v>
      </x:c>
    </x:row>
    <x:row r="1024" spans="2:41" x14ac:dyDescent="0.35">
      <x:c r="B1024" s="21">
        <x:v>37115</x:v>
      </x:c>
      <x:c r="C1024" s="31">
        <x:f t="shared" si="235"/>
        <x:v>12</x:v>
      </x:c>
      <x:c r="D1024" s="31">
        <x:f t="shared" si="236"/>
        <x:v>8</x:v>
      </x:c>
      <x:c r="E1024" s="31">
        <x:f t="shared" si="237"/>
        <x:v>2001</x:v>
      </x:c>
      <x:c r="F1024" s="31">
        <x:f t="shared" si="238"/>
        <x:v>1</x:v>
      </x:c>
      <x:c r="G1024" s="21">
        <x:f t="shared" si="242"/>
        <x:v>45516</x:v>
      </x:c>
      <x:c r="H1024" s="32">
        <x:f t="shared" si="243"/>
        <x:v>8177</x:v>
      </x:c>
      <x:c r="L1024" s="25"/>
      <x:c r="S1024" s="24" t="str">
        <x:v>Brandon Bennet #13453245 2T</x:v>
      </x:c>
      <x:c r="T1024" s="24" t="str" cm="1">
        <x:f t="array" ref="T1024:U1024">_xlfn.TEXTSPLIT(S1024," #")</x:f>
        <x:v>Brandon Bennet</x:v>
      </x:c>
      <x:c r="U1024" s="24" t="str">
        <x:v>13453245 2T</x:v>
      </x:c>
      <x:c r="V1024" s="24" t="str">
        <x:f t="shared" si="244"/>
        <x:v>2T</x:v>
      </x:c>
      <x:c r="W1024" s="24">
        <x:f t="shared" si="245"/>
        <x:v>13453245</x:v>
      </x:c>
      <x:c r="X1024" s="24">
        <x:f t="shared" si="249"/>
        <x:v>0</x:v>
      </x:c>
      <x:c r="AC1024" s="24" t="str">
        <x:f t="shared" si="239"/>
        <x:v>Brandon</x:v>
      </x:c>
      <x:c r="AD1024" s="24" t="str">
        <x:f t="shared" si="246"/>
        <x:v>B</x:v>
      </x:c>
      <x:c r="AE1024" s="24" t="str">
        <x:f t="shared" si="240"/>
        <x:v>Bennet</x:v>
      </x:c>
      <x:c r="AF1024" s="24" cm="1">
        <x:f t="array" ref="AF1024">SUM(--(" "=MID(AE1024,_xlfn.SEQUENCE(1,LEN(AE1024)),1)))+2</x:f>
        <x:v>2</x:v>
      </x:c>
      <x:c r="AG1024" s="24" cm="1">
        <x:f t="array" ref="AG1024">SUM(--($AG$9=MID(AC1024,_xlfn.SEQUENCE(1,LEN(AC1024)),1)))</x:f>
        <x:v>1</x:v>
      </x:c>
      <x:c r="AL1024" s="24" t="b">
        <x:f t="shared" si="241"/>
        <x:v>1</x:v>
      </x:c>
      <x:c r="AM1024" s="24" t="b">
        <x:f>_xlfn.XLOOKUP(G1024,'Birthday Case Assumptions'!$I$6:$I$371,'Birthday Case Assumptions'!$J$6:$J$371)="Yes"</x:f>
        <x:v>0</x:v>
      </x:c>
      <x:c r="AN1024" s="24" t="b">
        <x:f t="shared" si="247"/>
        <x:v>0</x:v>
      </x:c>
      <x:c r="AO1024" s="24">
        <x:f t="shared" si="248"/>
        <x:v>0</x:v>
      </x:c>
    </x:row>
    <x:row r="1025" spans="2:41" x14ac:dyDescent="0.35">
      <x:c r="B1025" s="21">
        <x:v>37553</x:v>
      </x:c>
      <x:c r="C1025" s="31">
        <x:f t="shared" si="235"/>
        <x:v>24</x:v>
      </x:c>
      <x:c r="D1025" s="31">
        <x:f t="shared" si="236"/>
        <x:v>10</x:v>
      </x:c>
      <x:c r="E1025" s="31">
        <x:f t="shared" si="237"/>
        <x:v>2002</x:v>
      </x:c>
      <x:c r="F1025" s="31">
        <x:f t="shared" si="238"/>
        <x:v>5</x:v>
      </x:c>
      <x:c r="G1025" s="21">
        <x:f t="shared" si="242"/>
        <x:v>45589</x:v>
      </x:c>
      <x:c r="H1025" s="32">
        <x:f t="shared" si="243"/>
        <x:v>7739</x:v>
      </x:c>
      <x:c r="L1025" s="25"/>
      <x:c r="S1025" s="24" t="str">
        <x:v>Xiang Chao #13453248 2W</x:v>
      </x:c>
      <x:c r="T1025" s="24" t="str" cm="1">
        <x:f t="array" ref="T1025:U1025">_xlfn.TEXTSPLIT(S1025," #")</x:f>
        <x:v>Xiang Chao</x:v>
      </x:c>
      <x:c r="U1025" s="24" t="str">
        <x:v>13453248 2W</x:v>
      </x:c>
      <x:c r="V1025" s="24" t="str">
        <x:f t="shared" si="244"/>
        <x:v>2W</x:v>
      </x:c>
      <x:c r="W1025" s="24">
        <x:f t="shared" si="245"/>
        <x:v>13453248</x:v>
      </x:c>
      <x:c r="X1025" s="24">
        <x:f t="shared" si="249"/>
        <x:v>0</x:v>
      </x:c>
      <x:c r="AC1025" s="24" t="str">
        <x:f t="shared" si="239"/>
        <x:v>Xiang</x:v>
      </x:c>
      <x:c r="AD1025" s="24" t="str">
        <x:f t="shared" si="246"/>
        <x:v>X</x:v>
      </x:c>
      <x:c r="AE1025" s="24" t="str">
        <x:f t="shared" si="240"/>
        <x:v>Chao</x:v>
      </x:c>
      <x:c r="AF1025" s="24" cm="1">
        <x:f t="array" ref="AF1025">SUM(--(" "=MID(AE1025,_xlfn.SEQUENCE(1,LEN(AE1025)),1)))+2</x:f>
        <x:v>2</x:v>
      </x:c>
      <x:c r="AG1025" s="24" cm="1">
        <x:f t="array" ref="AG1025">SUM(--($AG$9=MID(AC1025,_xlfn.SEQUENCE(1,LEN(AC1025)),1)))</x:f>
        <x:v>1</x:v>
      </x:c>
      <x:c r="AL1025" s="24" t="b">
        <x:f t="shared" si="241"/>
        <x:v>0</x:v>
      </x:c>
      <x:c r="AM1025" s="24" t="b">
        <x:f>_xlfn.XLOOKUP(G1025,'Birthday Case Assumptions'!$I$6:$I$371,'Birthday Case Assumptions'!$J$6:$J$371)="Yes"</x:f>
        <x:v>1</x:v>
      </x:c>
      <x:c r="AN1025" s="24" t="b">
        <x:f t="shared" si="247"/>
        <x:v>0</x:v>
      </x:c>
      <x:c r="AO1025" s="24">
        <x:f t="shared" si="248"/>
        <x:v>0</x:v>
      </x:c>
    </x:row>
    <x:row r="1026" spans="2:41" x14ac:dyDescent="0.35">
      <x:c r="B1026" s="21">
        <x:v>37324</x:v>
      </x:c>
      <x:c r="C1026" s="31">
        <x:f t="shared" si="235"/>
        <x:v>9</x:v>
      </x:c>
      <x:c r="D1026" s="31">
        <x:f t="shared" si="236"/>
        <x:v>3</x:v>
      </x:c>
      <x:c r="E1026" s="31">
        <x:f t="shared" si="237"/>
        <x:v>2002</x:v>
      </x:c>
      <x:c r="F1026" s="31">
        <x:f t="shared" si="238"/>
        <x:v>7</x:v>
      </x:c>
      <x:c r="G1026" s="21">
        <x:f t="shared" si="242"/>
        <x:v>45360</x:v>
      </x:c>
      <x:c r="H1026" s="32">
        <x:f t="shared" si="243"/>
        <x:v>7968</x:v>
      </x:c>
      <x:c r="L1026" s="25"/>
      <x:c r="S1026" s="24" t="str">
        <x:v>Wayne Williams #13453249 1T</x:v>
      </x:c>
      <x:c r="T1026" s="24" t="str" cm="1">
        <x:f t="array" ref="T1026:U1026">_xlfn.TEXTSPLIT(S1026," #")</x:f>
        <x:v>Wayne Williams</x:v>
      </x:c>
      <x:c r="U1026" s="24" t="str">
        <x:v>13453249 1T</x:v>
      </x:c>
      <x:c r="V1026" s="24" t="str">
        <x:f t="shared" si="244"/>
        <x:v>1T</x:v>
      </x:c>
      <x:c r="W1026" s="24">
        <x:f t="shared" si="245"/>
        <x:v>13453249</x:v>
      </x:c>
      <x:c r="X1026" s="24">
        <x:f t="shared" si="249"/>
        <x:v>1</x:v>
      </x:c>
      <x:c r="AC1026" s="24" t="str">
        <x:f t="shared" si="239"/>
        <x:v>Wayne</x:v>
      </x:c>
      <x:c r="AD1026" s="24" t="str">
        <x:f t="shared" si="246"/>
        <x:v>W</x:v>
      </x:c>
      <x:c r="AE1026" s="24" t="str">
        <x:f t="shared" si="240"/>
        <x:v>Williams</x:v>
      </x:c>
      <x:c r="AF1026" s="24" cm="1">
        <x:f t="array" ref="AF1026">SUM(--(" "=MID(AE1026,_xlfn.SEQUENCE(1,LEN(AE1026)),1)))+2</x:f>
        <x:v>2</x:v>
      </x:c>
      <x:c r="AG1026" s="24" cm="1">
        <x:f t="array" ref="AG1026">SUM(--($AG$9=MID(AC1026,_xlfn.SEQUENCE(1,LEN(AC1026)),1)))</x:f>
        <x:v>1</x:v>
      </x:c>
      <x:c r="AL1026" s="24" t="b">
        <x:f t="shared" si="241"/>
        <x:v>0</x:v>
      </x:c>
      <x:c r="AM1026" s="24" t="b">
        <x:f>_xlfn.XLOOKUP(G1026,'Birthday Case Assumptions'!$I$6:$I$371,'Birthday Case Assumptions'!$J$6:$J$371)="Yes"</x:f>
        <x:v>0</x:v>
      </x:c>
      <x:c r="AN1026" s="24" t="b">
        <x:f t="shared" si="247"/>
        <x:v>0</x:v>
      </x:c>
      <x:c r="AO1026" s="24">
        <x:f t="shared" si="248"/>
        <x:v>0</x:v>
      </x:c>
    </x:row>
    <x:row r="1027" spans="2:41" x14ac:dyDescent="0.35">
      <x:c r="B1027" s="21">
        <x:v>37067</x:v>
      </x:c>
      <x:c r="C1027" s="31">
        <x:f t="shared" si="235"/>
        <x:v>25</x:v>
      </x:c>
      <x:c r="D1027" s="31">
        <x:f t="shared" si="236"/>
        <x:v>6</x:v>
      </x:c>
      <x:c r="E1027" s="31">
        <x:f t="shared" si="237"/>
        <x:v>2001</x:v>
      </x:c>
      <x:c r="F1027" s="31">
        <x:f t="shared" si="238"/>
        <x:v>2</x:v>
      </x:c>
      <x:c r="G1027" s="21">
        <x:f t="shared" si="242"/>
        <x:v>45468</x:v>
      </x:c>
      <x:c r="H1027" s="32">
        <x:f t="shared" si="243"/>
        <x:v>8225</x:v>
      </x:c>
      <x:c r="L1027" s="25"/>
      <x:c r="S1027" s="24" t="str">
        <x:v>Christian Rivera #13453251 2W</x:v>
      </x:c>
      <x:c r="T1027" s="24" t="str" cm="1">
        <x:f t="array" ref="T1027:U1027">_xlfn.TEXTSPLIT(S1027," #")</x:f>
        <x:v>Christian Rivera</x:v>
      </x:c>
      <x:c r="U1027" s="24" t="str">
        <x:v>13453251 2W</x:v>
      </x:c>
      <x:c r="V1027" s="24" t="str">
        <x:f t="shared" si="244"/>
        <x:v>2W</x:v>
      </x:c>
      <x:c r="W1027" s="24">
        <x:f t="shared" si="245"/>
        <x:v>13453251</x:v>
      </x:c>
      <x:c r="X1027" s="24">
        <x:f t="shared" si="249"/>
        <x:v>0</x:v>
      </x:c>
      <x:c r="AC1027" s="24" t="str">
        <x:f t="shared" si="239"/>
        <x:v>Christian</x:v>
      </x:c>
      <x:c r="AD1027" s="24" t="str">
        <x:f t="shared" si="246"/>
        <x:v>C</x:v>
      </x:c>
      <x:c r="AE1027" s="24" t="str">
        <x:f t="shared" si="240"/>
        <x:v>Rivera</x:v>
      </x:c>
      <x:c r="AF1027" s="24" cm="1">
        <x:f t="array" ref="AF1027">SUM(--(" "=MID(AE1027,_xlfn.SEQUENCE(1,LEN(AE1027)),1)))+2</x:f>
        <x:v>2</x:v>
      </x:c>
      <x:c r="AG1027" s="24" cm="1">
        <x:f t="array" ref="AG1027">SUM(--($AG$9=MID(AC1027,_xlfn.SEQUENCE(1,LEN(AC1027)),1)))</x:f>
        <x:v>1</x:v>
      </x:c>
      <x:c r="AL1027" s="24" t="b">
        <x:f t="shared" si="241"/>
        <x:v>0</x:v>
      </x:c>
      <x:c r="AM1027" s="24" t="b">
        <x:f>_xlfn.XLOOKUP(G1027,'Birthday Case Assumptions'!$I$6:$I$371,'Birthday Case Assumptions'!$J$6:$J$371)="Yes"</x:f>
        <x:v>0</x:v>
      </x:c>
      <x:c r="AN1027" s="24" t="b">
        <x:f t="shared" si="247"/>
        <x:v>0</x:v>
      </x:c>
      <x:c r="AO1027" s="24">
        <x:f t="shared" si="248"/>
        <x:v>0</x:v>
      </x:c>
    </x:row>
    <x:row r="1028" spans="2:41" x14ac:dyDescent="0.35">
      <x:c r="B1028" s="21">
        <x:v>38024</x:v>
      </x:c>
      <x:c r="C1028" s="31">
        <x:f t="shared" si="235"/>
        <x:v>7</x:v>
      </x:c>
      <x:c r="D1028" s="31">
        <x:f t="shared" si="236"/>
        <x:v>2</x:v>
      </x:c>
      <x:c r="E1028" s="31">
        <x:f t="shared" si="237"/>
        <x:v>2004</x:v>
      </x:c>
      <x:c r="F1028" s="31">
        <x:f t="shared" si="238"/>
        <x:v>7</x:v>
      </x:c>
      <x:c r="G1028" s="21">
        <x:f t="shared" si="242"/>
        <x:v>45329</x:v>
      </x:c>
      <x:c r="H1028" s="32">
        <x:f t="shared" si="243"/>
        <x:v>7268</x:v>
      </x:c>
      <x:c r="L1028" s="25"/>
      <x:c r="S1028" s="24" t="str">
        <x:v>Wei Qiong #13453253 2R</x:v>
      </x:c>
      <x:c r="T1028" s="24" t="str" cm="1">
        <x:f t="array" ref="T1028:U1028">_xlfn.TEXTSPLIT(S1028," #")</x:f>
        <x:v>Wei Qiong</x:v>
      </x:c>
      <x:c r="U1028" s="24" t="str">
        <x:v>13453253 2R</x:v>
      </x:c>
      <x:c r="V1028" s="24" t="str">
        <x:f t="shared" si="244"/>
        <x:v>2R</x:v>
      </x:c>
      <x:c r="W1028" s="24">
        <x:f t="shared" si="245"/>
        <x:v>13453253</x:v>
      </x:c>
      <x:c r="X1028" s="24">
        <x:f t="shared" si="249"/>
        <x:v>0</x:v>
      </x:c>
      <x:c r="AC1028" s="24" t="str">
        <x:f t="shared" si="239"/>
        <x:v>Wei</x:v>
      </x:c>
      <x:c r="AD1028" s="24" t="str">
        <x:f t="shared" si="246"/>
        <x:v>W</x:v>
      </x:c>
      <x:c r="AE1028" s="24" t="str">
        <x:f t="shared" si="240"/>
        <x:v>Qiong</x:v>
      </x:c>
      <x:c r="AF1028" s="24" cm="1">
        <x:f t="array" ref="AF1028">SUM(--(" "=MID(AE1028,_xlfn.SEQUENCE(1,LEN(AE1028)),1)))+2</x:f>
        <x:v>2</x:v>
      </x:c>
      <x:c r="AG1028" s="24" cm="1">
        <x:f t="array" ref="AG1028">SUM(--($AG$9=MID(AC1028,_xlfn.SEQUENCE(1,LEN(AC1028)),1)))</x:f>
        <x:v>0</x:v>
      </x:c>
      <x:c r="AL1028" s="24" t="b">
        <x:f t="shared" si="241"/>
        <x:v>0</x:v>
      </x:c>
      <x:c r="AM1028" s="24" t="b">
        <x:f>_xlfn.XLOOKUP(G1028,'Birthday Case Assumptions'!$I$6:$I$371,'Birthday Case Assumptions'!$J$6:$J$371)="Yes"</x:f>
        <x:v>1</x:v>
      </x:c>
      <x:c r="AN1028" s="24" t="b">
        <x:f t="shared" si="247"/>
        <x:v>0</x:v>
      </x:c>
      <x:c r="AO1028" s="24">
        <x:f t="shared" si="248"/>
        <x:v>0</x:v>
      </x:c>
    </x:row>
    <x:row r="1029" spans="2:41" x14ac:dyDescent="0.35">
      <x:c r="B1029" s="21">
        <x:v>37698</x:v>
      </x:c>
      <x:c r="C1029" s="31">
        <x:f t="shared" si="235"/>
        <x:v>18</x:v>
      </x:c>
      <x:c r="D1029" s="31">
        <x:f t="shared" si="236"/>
        <x:v>3</x:v>
      </x:c>
      <x:c r="E1029" s="31">
        <x:f t="shared" si="237"/>
        <x:v>2003</x:v>
      </x:c>
      <x:c r="F1029" s="31">
        <x:f t="shared" si="238"/>
        <x:v>3</x:v>
      </x:c>
      <x:c r="G1029" s="21">
        <x:f t="shared" si="242"/>
        <x:v>45369</x:v>
      </x:c>
      <x:c r="H1029" s="32">
        <x:f t="shared" si="243"/>
        <x:v>7594</x:v>
      </x:c>
      <x:c r="L1029" s="25"/>
      <x:c r="S1029" s="24" t="str">
        <x:v>Wei Weidong #13453254 3W</x:v>
      </x:c>
      <x:c r="T1029" s="24" t="str" cm="1">
        <x:f t="array" ref="T1029:U1029">_xlfn.TEXTSPLIT(S1029," #")</x:f>
        <x:v>Wei Weidong</x:v>
      </x:c>
      <x:c r="U1029" s="24" t="str">
        <x:v>13453254 3W</x:v>
      </x:c>
      <x:c r="V1029" s="24" t="str">
        <x:f t="shared" si="244"/>
        <x:v>3W</x:v>
      </x:c>
      <x:c r="W1029" s="24">
        <x:f t="shared" si="245"/>
        <x:v>13453254</x:v>
      </x:c>
      <x:c r="X1029" s="24">
        <x:f t="shared" si="249"/>
        <x:v>1</x:v>
      </x:c>
      <x:c r="AC1029" s="24" t="str">
        <x:f t="shared" si="239"/>
        <x:v>Wei</x:v>
      </x:c>
      <x:c r="AD1029" s="24" t="str">
        <x:f t="shared" si="246"/>
        <x:v>W</x:v>
      </x:c>
      <x:c r="AE1029" s="24" t="str">
        <x:f t="shared" si="240"/>
        <x:v>dong</x:v>
      </x:c>
      <x:c r="AF1029" s="24" cm="1">
        <x:f t="array" ref="AF1029">SUM(--(" "=MID(AE1029,_xlfn.SEQUENCE(1,LEN(AE1029)),1)))+2</x:f>
        <x:v>2</x:v>
      </x:c>
      <x:c r="AG1029" s="24" cm="1">
        <x:f t="array" ref="AG1029">SUM(--($AG$9=MID(AC1029,_xlfn.SEQUENCE(1,LEN(AC1029)),1)))</x:f>
        <x:v>0</x:v>
      </x:c>
      <x:c r="AL1029" s="24" t="b">
        <x:f t="shared" si="241"/>
        <x:v>1</x:v>
      </x:c>
      <x:c r="AM1029" s="24" t="b">
        <x:f>_xlfn.XLOOKUP(G1029,'Birthday Case Assumptions'!$I$6:$I$371,'Birthday Case Assumptions'!$J$6:$J$371)="Yes"</x:f>
        <x:v>1</x:v>
      </x:c>
      <x:c r="AN1029" s="24" t="b">
        <x:f t="shared" si="247"/>
        <x:v>0</x:v>
      </x:c>
      <x:c r="AO1029" s="24">
        <x:f t="shared" si="248"/>
        <x:v>0</x:v>
      </x:c>
    </x:row>
    <x:row r="1030" spans="2:41" x14ac:dyDescent="0.35">
      <x:c r="B1030" s="21">
        <x:v>37840</x:v>
      </x:c>
      <x:c r="C1030" s="31">
        <x:f t="shared" si="235"/>
        <x:v>7</x:v>
      </x:c>
      <x:c r="D1030" s="31">
        <x:f t="shared" si="236"/>
        <x:v>8</x:v>
      </x:c>
      <x:c r="E1030" s="31">
        <x:f t="shared" si="237"/>
        <x:v>2003</x:v>
      </x:c>
      <x:c r="F1030" s="31">
        <x:f t="shared" si="238"/>
        <x:v>5</x:v>
      </x:c>
      <x:c r="G1030" s="21">
        <x:f t="shared" si="242"/>
        <x:v>45511</x:v>
      </x:c>
      <x:c r="H1030" s="32">
        <x:f t="shared" si="243"/>
        <x:v>7452</x:v>
      </x:c>
      <x:c r="L1030" s="25"/>
      <x:c r="S1030" s="24" t="str">
        <x:v>Atef Alharbi #13453257 1R</x:v>
      </x:c>
      <x:c r="T1030" s="24" t="str" cm="1">
        <x:f t="array" ref="T1030:U1030">_xlfn.TEXTSPLIT(S1030," #")</x:f>
        <x:v>Atef Alharbi</x:v>
      </x:c>
      <x:c r="U1030" s="24" t="str">
        <x:v>13453257 1R</x:v>
      </x:c>
      <x:c r="V1030" s="24" t="str">
        <x:f t="shared" si="244"/>
        <x:v>1R</x:v>
      </x:c>
      <x:c r="W1030" s="24">
        <x:f t="shared" si="245"/>
        <x:v>13453257</x:v>
      </x:c>
      <x:c r="X1030" s="24">
        <x:f t="shared" si="249"/>
        <x:v>0</x:v>
      </x:c>
      <x:c r="AC1030" s="24" t="str">
        <x:f t="shared" si="239"/>
        <x:v>Atef</x:v>
      </x:c>
      <x:c r="AD1030" s="24" t="str">
        <x:f t="shared" si="246"/>
        <x:v>A</x:v>
      </x:c>
      <x:c r="AE1030" s="24" t="str">
        <x:f t="shared" si="240"/>
        <x:v>Alharbi</x:v>
      </x:c>
      <x:c r="AF1030" s="24" cm="1">
        <x:f t="array" ref="AF1030">SUM(--(" "=MID(AE1030,_xlfn.SEQUENCE(1,LEN(AE1030)),1)))+2</x:f>
        <x:v>2</x:v>
      </x:c>
      <x:c r="AG1030" s="24" cm="1">
        <x:f t="array" ref="AG1030">SUM(--($AG$9=MID(AC1030,_xlfn.SEQUENCE(1,LEN(AC1030)),1)))</x:f>
        <x:v>1</x:v>
      </x:c>
      <x:c r="AL1030" s="24" t="b">
        <x:f t="shared" si="241"/>
        <x:v>0</x:v>
      </x:c>
      <x:c r="AM1030" s="24" t="b">
        <x:f>_xlfn.XLOOKUP(G1030,'Birthday Case Assumptions'!$I$6:$I$371,'Birthday Case Assumptions'!$J$6:$J$371)="Yes"</x:f>
        <x:v>0</x:v>
      </x:c>
      <x:c r="AN1030" s="24" t="b">
        <x:f t="shared" si="247"/>
        <x:v>0</x:v>
      </x:c>
      <x:c r="AO1030" s="24">
        <x:f t="shared" si="248"/>
        <x:v>0</x:v>
      </x:c>
    </x:row>
    <x:row r="1031" spans="2:41" x14ac:dyDescent="0.35">
      <x:c r="B1031" s="21">
        <x:v>38001</x:v>
      </x:c>
      <x:c r="C1031" s="31">
        <x:f t="shared" si="235"/>
        <x:v>15</x:v>
      </x:c>
      <x:c r="D1031" s="31">
        <x:f t="shared" si="236"/>
        <x:v>1</x:v>
      </x:c>
      <x:c r="E1031" s="31">
        <x:f t="shared" si="237"/>
        <x:v>2004</x:v>
      </x:c>
      <x:c r="F1031" s="31">
        <x:f t="shared" si="238"/>
        <x:v>5</x:v>
      </x:c>
      <x:c r="G1031" s="21">
        <x:f t="shared" si="242"/>
        <x:v>45306</x:v>
      </x:c>
      <x:c r="H1031" s="32">
        <x:f t="shared" si="243"/>
        <x:v>7291</x:v>
      </x:c>
      <x:c r="L1031" s="25"/>
      <x:c r="S1031" s="24" t="str">
        <x:v>Hazem Hussein #13453259 2M</x:v>
      </x:c>
      <x:c r="T1031" s="24" t="str" cm="1">
        <x:f t="array" ref="T1031:U1031">_xlfn.TEXTSPLIT(S1031," #")</x:f>
        <x:v>Hazem Hussein</x:v>
      </x:c>
      <x:c r="U1031" s="24" t="str">
        <x:v>13453259 2M</x:v>
      </x:c>
      <x:c r="V1031" s="24" t="str">
        <x:f t="shared" si="244"/>
        <x:v>2M</x:v>
      </x:c>
      <x:c r="W1031" s="24">
        <x:f t="shared" si="245"/>
        <x:v>13453259</x:v>
      </x:c>
      <x:c r="X1031" s="24">
        <x:f t="shared" si="249"/>
        <x:v>0</x:v>
      </x:c>
      <x:c r="AC1031" s="24" t="str">
        <x:f t="shared" si="239"/>
        <x:v>Hazem</x:v>
      </x:c>
      <x:c r="AD1031" s="24" t="str">
        <x:f t="shared" si="246"/>
        <x:v>H</x:v>
      </x:c>
      <x:c r="AE1031" s="24" t="str">
        <x:f t="shared" si="240"/>
        <x:v>Hussein</x:v>
      </x:c>
      <x:c r="AF1031" s="24" cm="1">
        <x:f t="array" ref="AF1031">SUM(--(" "=MID(AE1031,_xlfn.SEQUENCE(1,LEN(AE1031)),1)))+2</x:f>
        <x:v>2</x:v>
      </x:c>
      <x:c r="AG1031" s="24" cm="1">
        <x:f t="array" ref="AG1031">SUM(--($AG$9=MID(AC1031,_xlfn.SEQUENCE(1,LEN(AC1031)),1)))</x:f>
        <x:v>1</x:v>
      </x:c>
      <x:c r="AL1031" s="24" t="b">
        <x:f t="shared" si="241"/>
        <x:v>1</x:v>
      </x:c>
      <x:c r="AM1031" s="24" t="b">
        <x:f>_xlfn.XLOOKUP(G1031,'Birthday Case Assumptions'!$I$6:$I$371,'Birthday Case Assumptions'!$J$6:$J$371)="Yes"</x:f>
        <x:v>0</x:v>
      </x:c>
      <x:c r="AN1031" s="24" t="b">
        <x:f t="shared" si="247"/>
        <x:v>0</x:v>
      </x:c>
      <x:c r="AO1031" s="24">
        <x:f t="shared" si="248"/>
        <x:v>0</x:v>
      </x:c>
    </x:row>
    <x:row r="1032" spans="2:41" x14ac:dyDescent="0.35">
      <x:c r="B1032" s="21">
        <x:v>37347</x:v>
      </x:c>
      <x:c r="C1032" s="31">
        <x:f t="shared" si="235"/>
        <x:v>1</x:v>
      </x:c>
      <x:c r="D1032" s="31">
        <x:f t="shared" si="236"/>
        <x:v>4</x:v>
      </x:c>
      <x:c r="E1032" s="31">
        <x:f t="shared" si="237"/>
        <x:v>2002</x:v>
      </x:c>
      <x:c r="F1032" s="31">
        <x:f t="shared" si="238"/>
        <x:v>2</x:v>
      </x:c>
      <x:c r="G1032" s="21">
        <x:f t="shared" si="242"/>
        <x:v>45383</x:v>
      </x:c>
      <x:c r="H1032" s="32">
        <x:f t="shared" si="243"/>
        <x:v>7945</x:v>
      </x:c>
      <x:c r="L1032" s="25"/>
      <x:c r="S1032" s="24" t="str">
        <x:v>Amani Ali #13453260 3W</x:v>
      </x:c>
      <x:c r="T1032" s="24" t="str" cm="1">
        <x:f t="array" ref="T1032:U1032">_xlfn.TEXTSPLIT(S1032," #")</x:f>
        <x:v>Amani Ali</x:v>
      </x:c>
      <x:c r="U1032" s="24" t="str">
        <x:v>13453260 3W</x:v>
      </x:c>
      <x:c r="V1032" s="24" t="str">
        <x:f t="shared" si="244"/>
        <x:v>3W</x:v>
      </x:c>
      <x:c r="W1032" s="24">
        <x:f t="shared" si="245"/>
        <x:v>13453260</x:v>
      </x:c>
      <x:c r="X1032" s="24">
        <x:f t="shared" si="249"/>
        <x:v>1</x:v>
      </x:c>
      <x:c r="AC1032" s="24" t="str">
        <x:f t="shared" si="239"/>
        <x:v>Amani</x:v>
      </x:c>
      <x:c r="AD1032" s="24" t="str">
        <x:f t="shared" si="246"/>
        <x:v>A</x:v>
      </x:c>
      <x:c r="AE1032" s="24" t="str">
        <x:f t="shared" si="240"/>
        <x:v>Ali</x:v>
      </x:c>
      <x:c r="AF1032" s="24" cm="1">
        <x:f t="array" ref="AF1032">SUM(--(" "=MID(AE1032,_xlfn.SEQUENCE(1,LEN(AE1032)),1)))+2</x:f>
        <x:v>2</x:v>
      </x:c>
      <x:c r="AG1032" s="24" cm="1">
        <x:f t="array" ref="AG1032">SUM(--($AG$9=MID(AC1032,_xlfn.SEQUENCE(1,LEN(AC1032)),1)))</x:f>
        <x:v>2</x:v>
      </x:c>
      <x:c r="AL1032" s="24" t="b">
        <x:f t="shared" si="241"/>
        <x:v>1</x:v>
      </x:c>
      <x:c r="AM1032" s="24" t="b">
        <x:f>_xlfn.XLOOKUP(G1032,'Birthday Case Assumptions'!$I$6:$I$371,'Birthday Case Assumptions'!$J$6:$J$371)="Yes"</x:f>
        <x:v>1</x:v>
      </x:c>
      <x:c r="AN1032" s="24" t="b">
        <x:f t="shared" si="247"/>
        <x:v>0</x:v>
      </x:c>
      <x:c r="AO1032" s="24">
        <x:f t="shared" si="248"/>
        <x:v>0</x:v>
      </x:c>
    </x:row>
    <x:row r="1033" spans="2:41" x14ac:dyDescent="0.35">
      <x:c r="B1033" s="21">
        <x:v>37501</x:v>
      </x:c>
      <x:c r="C1033" s="31">
        <x:f t="shared" si="235"/>
        <x:v>2</x:v>
      </x:c>
      <x:c r="D1033" s="31">
        <x:f t="shared" si="236"/>
        <x:v>9</x:v>
      </x:c>
      <x:c r="E1033" s="31">
        <x:f t="shared" si="237"/>
        <x:v>2002</x:v>
      </x:c>
      <x:c r="F1033" s="31">
        <x:f t="shared" si="238"/>
        <x:v>2</x:v>
      </x:c>
      <x:c r="G1033" s="21">
        <x:f t="shared" si="242"/>
        <x:v>45537</x:v>
      </x:c>
      <x:c r="H1033" s="32">
        <x:f t="shared" si="243"/>
        <x:v>7791</x:v>
      </x:c>
      <x:c r="L1033" s="25"/>
      <x:c r="S1033" s="24" t="str">
        <x:v>Raymond Moore #13453261 1M</x:v>
      </x:c>
      <x:c r="T1033" s="24" t="str" cm="1">
        <x:f t="array" ref="T1033:U1033">_xlfn.TEXTSPLIT(S1033," #")</x:f>
        <x:v>Raymond Moore</x:v>
      </x:c>
      <x:c r="U1033" s="24" t="str">
        <x:v>13453261 1M</x:v>
      </x:c>
      <x:c r="V1033" s="24" t="str">
        <x:f t="shared" si="244"/>
        <x:v>1M</x:v>
      </x:c>
      <x:c r="W1033" s="24">
        <x:f t="shared" si="245"/>
        <x:v>13453261</x:v>
      </x:c>
      <x:c r="X1033" s="24">
        <x:f t="shared" si="249"/>
        <x:v>2</x:v>
      </x:c>
      <x:c r="AC1033" s="24" t="str">
        <x:f t="shared" si="239"/>
        <x:v>Raymond</x:v>
      </x:c>
      <x:c r="AD1033" s="24" t="str">
        <x:f t="shared" si="246"/>
        <x:v>R</x:v>
      </x:c>
      <x:c r="AE1033" s="24" t="str">
        <x:f t="shared" si="240"/>
        <x:v>Moore</x:v>
      </x:c>
      <x:c r="AF1033" s="24" cm="1">
        <x:f t="array" ref="AF1033">SUM(--(" "=MID(AE1033,_xlfn.SEQUENCE(1,LEN(AE1033)),1)))+2</x:f>
        <x:v>2</x:v>
      </x:c>
      <x:c r="AG1033" s="24" cm="1">
        <x:f t="array" ref="AG1033">SUM(--($AG$9=MID(AC1033,_xlfn.SEQUENCE(1,LEN(AC1033)),1)))</x:f>
        <x:v>1</x:v>
      </x:c>
      <x:c r="AL1033" s="24" t="b">
        <x:f t="shared" si="241"/>
        <x:v>1</x:v>
      </x:c>
      <x:c r="AM1033" s="24" t="b">
        <x:f>_xlfn.XLOOKUP(G1033,'Birthday Case Assumptions'!$I$6:$I$371,'Birthday Case Assumptions'!$J$6:$J$371)="Yes"</x:f>
        <x:v>0</x:v>
      </x:c>
      <x:c r="AN1033" s="24" t="b">
        <x:f t="shared" si="247"/>
        <x:v>1</x:v>
      </x:c>
      <x:c r="AO1033" s="24">
        <x:f t="shared" si="248"/>
        <x:v>0</x:v>
      </x:c>
    </x:row>
    <x:row r="1034" spans="2:41" x14ac:dyDescent="0.35">
      <x:c r="B1034" s="21">
        <x:v>38117</x:v>
      </x:c>
      <x:c r="C1034" s="31">
        <x:f t="shared" si="235"/>
        <x:v>10</x:v>
      </x:c>
      <x:c r="D1034" s="31">
        <x:f t="shared" si="236"/>
        <x:v>5</x:v>
      </x:c>
      <x:c r="E1034" s="31">
        <x:f t="shared" si="237"/>
        <x:v>2004</x:v>
      </x:c>
      <x:c r="F1034" s="31">
        <x:f t="shared" si="238"/>
        <x:v>2</x:v>
      </x:c>
      <x:c r="G1034" s="21">
        <x:f t="shared" si="242"/>
        <x:v>45422</x:v>
      </x:c>
      <x:c r="H1034" s="32">
        <x:f t="shared" si="243"/>
        <x:v>7175</x:v>
      </x:c>
      <x:c r="L1034" s="25"/>
      <x:c r="S1034" s="24" t="str">
        <x:v>Faiz Hashim #13453262 1R</x:v>
      </x:c>
      <x:c r="T1034" s="24" t="str" cm="1">
        <x:f t="array" ref="T1034:U1034">_xlfn.TEXTSPLIT(S1034," #")</x:f>
        <x:v>Faiz Hashim</x:v>
      </x:c>
      <x:c r="U1034" s="24" t="str">
        <x:v>13453262 1R</x:v>
      </x:c>
      <x:c r="V1034" s="24" t="str">
        <x:f t="shared" si="244"/>
        <x:v>1R</x:v>
      </x:c>
      <x:c r="W1034" s="24">
        <x:f t="shared" si="245"/>
        <x:v>13453262</x:v>
      </x:c>
      <x:c r="X1034" s="24">
        <x:f t="shared" si="249"/>
        <x:v>3</x:v>
      </x:c>
      <x:c r="AC1034" s="24" t="str">
        <x:f t="shared" si="239"/>
        <x:v>Faiz</x:v>
      </x:c>
      <x:c r="AD1034" s="24" t="str">
        <x:f t="shared" si="246"/>
        <x:v>F</x:v>
      </x:c>
      <x:c r="AE1034" s="24" t="str">
        <x:f t="shared" si="240"/>
        <x:v>Hashim</x:v>
      </x:c>
      <x:c r="AF1034" s="24" cm="1">
        <x:f t="array" ref="AF1034">SUM(--(" "=MID(AE1034,_xlfn.SEQUENCE(1,LEN(AE1034)),1)))+2</x:f>
        <x:v>2</x:v>
      </x:c>
      <x:c r="AG1034" s="24" cm="1">
        <x:f t="array" ref="AG1034">SUM(--($AG$9=MID(AC1034,_xlfn.SEQUENCE(1,LEN(AC1034)),1)))</x:f>
        <x:v>1</x:v>
      </x:c>
      <x:c r="AL1034" s="24" t="b">
        <x:f t="shared" si="241"/>
        <x:v>0</x:v>
      </x:c>
      <x:c r="AM1034" s="24" t="b">
        <x:f>_xlfn.XLOOKUP(G1034,'Birthday Case Assumptions'!$I$6:$I$371,'Birthday Case Assumptions'!$J$6:$J$371)="Yes"</x:f>
        <x:v>1</x:v>
      </x:c>
      <x:c r="AN1034" s="24" t="b">
        <x:f t="shared" si="247"/>
        <x:v>0</x:v>
      </x:c>
      <x:c r="AO1034" s="24">
        <x:f t="shared" si="248"/>
        <x:v>0</x:v>
      </x:c>
    </x:row>
    <x:row r="1035" spans="2:41" x14ac:dyDescent="0.35">
      <x:c r="B1035" s="21">
        <x:v>37454</x:v>
      </x:c>
      <x:c r="C1035" s="31">
        <x:f t="shared" ref="C1035:C1098" si="250">DAY(B1035)</x:f>
        <x:v>17</x:v>
      </x:c>
      <x:c r="D1035" s="31">
        <x:f t="shared" ref="D1035:D1098" si="251">MONTH(B1035)</x:f>
        <x:v>7</x:v>
      </x:c>
      <x:c r="E1035" s="31">
        <x:f t="shared" ref="E1035:E1098" si="252">YEAR(B1035)</x:f>
        <x:v>2002</x:v>
      </x:c>
      <x:c r="F1035" s="31">
        <x:f t="shared" ref="F1035:F1098" si="253">WEEKDAY(B1035)</x:f>
        <x:v>4</x:v>
      </x:c>
      <x:c r="G1035" s="21">
        <x:f t="shared" si="242"/>
        <x:v>45490</x:v>
      </x:c>
      <x:c r="H1035" s="32">
        <x:f t="shared" si="243"/>
        <x:v>7838</x:v>
      </x:c>
      <x:c r="L1035" s="25"/>
      <x:c r="S1035" s="24" t="str">
        <x:v>Chang Tian Xuan #13453264 2W</x:v>
      </x:c>
      <x:c r="T1035" s="24" t="str" cm="1">
        <x:f t="array" ref="T1035:U1035">_xlfn.TEXTSPLIT(S1035," #")</x:f>
        <x:v>Chang Tian Xuan</x:v>
      </x:c>
      <x:c r="U1035" s="24" t="str">
        <x:v>13453264 2W</x:v>
      </x:c>
      <x:c r="V1035" s="24" t="str">
        <x:f t="shared" si="244"/>
        <x:v>2W</x:v>
      </x:c>
      <x:c r="W1035" s="24">
        <x:f t="shared" si="245"/>
        <x:v>13453264</x:v>
      </x:c>
      <x:c r="X1035" s="24">
        <x:f t="shared" si="249"/>
        <x:v>0</x:v>
      </x:c>
      <x:c r="AC1035" s="24" t="str">
        <x:f t="shared" ref="AC1035:AC1098" si="254">_xlfn.TEXTBEFORE(T1035, " ")</x:f>
        <x:v>Chang</x:v>
      </x:c>
      <x:c r="AD1035" s="24" t="str">
        <x:f t="shared" si="246"/>
        <x:v>C</x:v>
      </x:c>
      <x:c r="AE1035" s="24" t="str">
        <x:f t="shared" ref="AE1035:AE1098" si="255">TRIM(SUBSTITUTE(T1035,AC1035,""))</x:f>
        <x:v>Tian Xuan</x:v>
      </x:c>
      <x:c r="AF1035" s="24" cm="1">
        <x:f t="array" ref="AF1035">SUM(--(" "=MID(AE1035,_xlfn.SEQUENCE(1,LEN(AE1035)),1)))+2</x:f>
        <x:v>3</x:v>
      </x:c>
      <x:c r="AG1035" s="24" cm="1">
        <x:f t="array" ref="AG1035">SUM(--($AG$9=MID(AC1035,_xlfn.SEQUENCE(1,LEN(AC1035)),1)))</x:f>
        <x:v>1</x:v>
      </x:c>
      <x:c r="AL1035" s="24" t="b">
        <x:f t="shared" ref="AL1035:AL1098" si="256">WEEKDAY(G1035)=_xlfn.XLOOKUP(RIGHT($AL$9,1),$AL$3:$AL$6,$AM$3:$AM$6)</x:f>
        <x:v>0</x:v>
      </x:c>
      <x:c r="AM1035" s="24" t="b">
        <x:f>_xlfn.XLOOKUP(G1035,'Birthday Case Assumptions'!$I$6:$I$371,'Birthday Case Assumptions'!$J$6:$J$371)="Yes"</x:f>
        <x:v>0</x:v>
      </x:c>
      <x:c r="AN1035" s="24" t="b">
        <x:f t="shared" si="247"/>
        <x:v>0</x:v>
      </x:c>
      <x:c r="AO1035" s="24">
        <x:f t="shared" si="248"/>
        <x:v>0</x:v>
      </x:c>
    </x:row>
    <x:row r="1036" spans="2:41" x14ac:dyDescent="0.35">
      <x:c r="B1036" s="21">
        <x:v>37915</x:v>
      </x:c>
      <x:c r="C1036" s="31">
        <x:f t="shared" si="250"/>
        <x:v>21</x:v>
      </x:c>
      <x:c r="D1036" s="31">
        <x:f t="shared" si="251"/>
        <x:v>10</x:v>
      </x:c>
      <x:c r="E1036" s="31">
        <x:f t="shared" si="252"/>
        <x:v>2003</x:v>
      </x:c>
      <x:c r="F1036" s="31">
        <x:f t="shared" si="253"/>
        <x:v>3</x:v>
      </x:c>
      <x:c r="G1036" s="21">
        <x:f t="shared" ref="G1036:G1099" si="257">DATE(2024,D1036,C1036)</x:f>
        <x:v>45586</x:v>
      </x:c>
      <x:c r="H1036" s="32">
        <x:f t="shared" ref="H1036:H1099" si="258">DATE(2024,1,1)-B1036</x:f>
        <x:v>7377</x:v>
      </x:c>
      <x:c r="L1036" s="25"/>
      <x:c r="S1036" s="24" t="str">
        <x:v>Alice Thomas #13453266 2W</x:v>
      </x:c>
      <x:c r="T1036" s="24" t="str" cm="1">
        <x:f t="array" ref="T1036:U1036">_xlfn.TEXTSPLIT(S1036," #")</x:f>
        <x:v>Alice Thomas</x:v>
      </x:c>
      <x:c r="U1036" s="24" t="str">
        <x:v>13453266 2W</x:v>
      </x:c>
      <x:c r="V1036" s="24" t="str">
        <x:f t="shared" ref="V1036:V1099" si="259">RIGHT(U1036,2)</x:f>
        <x:v>2W</x:v>
      </x:c>
      <x:c r="W1036" s="24">
        <x:f t="shared" ref="W1036:W1099" si="260">VALUE(_xlfn.TEXTBEFORE(U1036, " "))</x:f>
        <x:v>13453266</x:v>
      </x:c>
      <x:c r="X1036" s="24">
        <x:f t="shared" si="249"/>
        <x:v>0</x:v>
      </x:c>
      <x:c r="AC1036" s="24" t="str">
        <x:f t="shared" si="254"/>
        <x:v>Alice</x:v>
      </x:c>
      <x:c r="AD1036" s="24" t="str">
        <x:f t="shared" ref="AD1036:AD1099" si="261">LEFT(AC1036,1)</x:f>
        <x:v>A</x:v>
      </x:c>
      <x:c r="AE1036" s="24" t="str">
        <x:f t="shared" si="255"/>
        <x:v>Thomas</x:v>
      </x:c>
      <x:c r="AF1036" s="24" cm="1">
        <x:f t="array" ref="AF1036">SUM(--(" "=MID(AE1036,_xlfn.SEQUENCE(1,LEN(AE1036)),1)))+2</x:f>
        <x:v>2</x:v>
      </x:c>
      <x:c r="AG1036" s="24" cm="1">
        <x:f t="array" ref="AG1036">SUM(--($AG$9=MID(AC1036,_xlfn.SEQUENCE(1,LEN(AC1036)),1)))</x:f>
        <x:v>1</x:v>
      </x:c>
      <x:c r="AL1036" s="24" t="b">
        <x:f t="shared" si="256"/>
        <x:v>1</x:v>
      </x:c>
      <x:c r="AM1036" s="24" t="b">
        <x:f>_xlfn.XLOOKUP(G1036,'Birthday Case Assumptions'!$I$6:$I$371,'Birthday Case Assumptions'!$J$6:$J$371)="Yes"</x:f>
        <x:v>1</x:v>
      </x:c>
      <x:c r="AN1036" s="24" t="b">
        <x:f t="shared" ref="AN1036:AN1099" si="262">V1036=$AL$9</x:f>
        <x:v>0</x:v>
      </x:c>
      <x:c r="AO1036" s="24">
        <x:f t="shared" ref="AO1036:AO1099" si="263">--(AN1036*AM1036*AL1036)</x:f>
        <x:v>0</x:v>
      </x:c>
    </x:row>
    <x:row r="1037" spans="2:41" x14ac:dyDescent="0.35">
      <x:c r="B1037" s="21">
        <x:v>37119</x:v>
      </x:c>
      <x:c r="C1037" s="31">
        <x:f t="shared" si="250"/>
        <x:v>16</x:v>
      </x:c>
      <x:c r="D1037" s="31">
        <x:f t="shared" si="251"/>
        <x:v>8</x:v>
      </x:c>
      <x:c r="E1037" s="31">
        <x:f t="shared" si="252"/>
        <x:v>2001</x:v>
      </x:c>
      <x:c r="F1037" s="31">
        <x:f t="shared" si="253"/>
        <x:v>5</x:v>
      </x:c>
      <x:c r="G1037" s="21">
        <x:f t="shared" si="257"/>
        <x:v>45520</x:v>
      </x:c>
      <x:c r="H1037" s="32">
        <x:f t="shared" si="258"/>
        <x:v>8173</x:v>
      </x:c>
      <x:c r="L1037" s="25"/>
      <x:c r="S1037" s="24" t="str">
        <x:v>Abdulhadi Aziz #13453267 1R</x:v>
      </x:c>
      <x:c r="T1037" s="24" t="str" cm="1">
        <x:f t="array" ref="T1037:U1037">_xlfn.TEXTSPLIT(S1037," #")</x:f>
        <x:v>Abdulhadi Aziz</x:v>
      </x:c>
      <x:c r="U1037" s="24" t="str">
        <x:v>13453267 1R</x:v>
      </x:c>
      <x:c r="V1037" s="24" t="str">
        <x:f t="shared" si="259"/>
        <x:v>1R</x:v>
      </x:c>
      <x:c r="W1037" s="24">
        <x:f t="shared" si="260"/>
        <x:v>13453267</x:v>
      </x:c>
      <x:c r="X1037" s="24">
        <x:f t="shared" ref="X1037:X1100" si="264">IF(W1037=W1036+1,X1036+1,0)</x:f>
        <x:v>1</x:v>
      </x:c>
      <x:c r="AC1037" s="24" t="str">
        <x:f t="shared" si="254"/>
        <x:v>Abdulhadi</x:v>
      </x:c>
      <x:c r="AD1037" s="24" t="str">
        <x:f t="shared" si="261"/>
        <x:v>A</x:v>
      </x:c>
      <x:c r="AE1037" s="24" t="str">
        <x:f t="shared" si="255"/>
        <x:v>Aziz</x:v>
      </x:c>
      <x:c r="AF1037" s="24" cm="1">
        <x:f t="array" ref="AF1037">SUM(--(" "=MID(AE1037,_xlfn.SEQUENCE(1,LEN(AE1037)),1)))+2</x:f>
        <x:v>2</x:v>
      </x:c>
      <x:c r="AG1037" s="24" cm="1">
        <x:f t="array" ref="AG1037">SUM(--($AG$9=MID(AC1037,_xlfn.SEQUENCE(1,LEN(AC1037)),1)))</x:f>
        <x:v>2</x:v>
      </x:c>
      <x:c r="AL1037" s="24" t="b">
        <x:f t="shared" si="256"/>
        <x:v>0</x:v>
      </x:c>
      <x:c r="AM1037" s="24" t="b">
        <x:f>_xlfn.XLOOKUP(G1037,'Birthday Case Assumptions'!$I$6:$I$371,'Birthday Case Assumptions'!$J$6:$J$371)="Yes"</x:f>
        <x:v>0</x:v>
      </x:c>
      <x:c r="AN1037" s="24" t="b">
        <x:f t="shared" si="262"/>
        <x:v>0</x:v>
      </x:c>
      <x:c r="AO1037" s="24">
        <x:f t="shared" si="263"/>
        <x:v>0</x:v>
      </x:c>
    </x:row>
    <x:row r="1038" spans="2:41" x14ac:dyDescent="0.35">
      <x:c r="B1038" s="21">
        <x:v>37105</x:v>
      </x:c>
      <x:c r="C1038" s="31">
        <x:f t="shared" si="250"/>
        <x:v>2</x:v>
      </x:c>
      <x:c r="D1038" s="31">
        <x:f t="shared" si="251"/>
        <x:v>8</x:v>
      </x:c>
      <x:c r="E1038" s="31">
        <x:f t="shared" si="252"/>
        <x:v>2001</x:v>
      </x:c>
      <x:c r="F1038" s="31">
        <x:f t="shared" si="253"/>
        <x:v>5</x:v>
      </x:c>
      <x:c r="G1038" s="21">
        <x:f t="shared" si="257"/>
        <x:v>45506</x:v>
      </x:c>
      <x:c r="H1038" s="32">
        <x:f t="shared" si="258"/>
        <x:v>8187</x:v>
      </x:c>
      <x:c r="L1038" s="25"/>
      <x:c r="S1038" s="24" t="str">
        <x:v>Alan Campbell #13453269 1W</x:v>
      </x:c>
      <x:c r="T1038" s="24" t="str" cm="1">
        <x:f t="array" ref="T1038:U1038">_xlfn.TEXTSPLIT(S1038," #")</x:f>
        <x:v>Alan Campbell</x:v>
      </x:c>
      <x:c r="U1038" s="24" t="str">
        <x:v>13453269 1W</x:v>
      </x:c>
      <x:c r="V1038" s="24" t="str">
        <x:f t="shared" si="259"/>
        <x:v>1W</x:v>
      </x:c>
      <x:c r="W1038" s="24">
        <x:f t="shared" si="260"/>
        <x:v>13453269</x:v>
      </x:c>
      <x:c r="X1038" s="24">
        <x:f t="shared" si="264"/>
        <x:v>0</x:v>
      </x:c>
      <x:c r="AC1038" s="24" t="str">
        <x:f t="shared" si="254"/>
        <x:v>Alan</x:v>
      </x:c>
      <x:c r="AD1038" s="24" t="str">
        <x:f t="shared" si="261"/>
        <x:v>A</x:v>
      </x:c>
      <x:c r="AE1038" s="24" t="str">
        <x:f t="shared" si="255"/>
        <x:v>Campbell</x:v>
      </x:c>
      <x:c r="AF1038" s="24" cm="1">
        <x:f t="array" ref="AF1038">SUM(--(" "=MID(AE1038,_xlfn.SEQUENCE(1,LEN(AE1038)),1)))+2</x:f>
        <x:v>2</x:v>
      </x:c>
      <x:c r="AG1038" s="24" cm="1">
        <x:f t="array" ref="AG1038">SUM(--($AG$9=MID(AC1038,_xlfn.SEQUENCE(1,LEN(AC1038)),1)))</x:f>
        <x:v>2</x:v>
      </x:c>
      <x:c r="AL1038" s="24" t="b">
        <x:f t="shared" si="256"/>
        <x:v>0</x:v>
      </x:c>
      <x:c r="AM1038" s="24" t="b">
        <x:f>_xlfn.XLOOKUP(G1038,'Birthday Case Assumptions'!$I$6:$I$371,'Birthday Case Assumptions'!$J$6:$J$371)="Yes"</x:f>
        <x:v>0</x:v>
      </x:c>
      <x:c r="AN1038" s="24" t="b">
        <x:f t="shared" si="262"/>
        <x:v>0</x:v>
      </x:c>
      <x:c r="AO1038" s="24">
        <x:f t="shared" si="263"/>
        <x:v>0</x:v>
      </x:c>
    </x:row>
    <x:row r="1039" spans="2:41" x14ac:dyDescent="0.35">
      <x:c r="B1039" s="21">
        <x:v>37808</x:v>
      </x:c>
      <x:c r="C1039" s="31">
        <x:f t="shared" si="250"/>
        <x:v>6</x:v>
      </x:c>
      <x:c r="D1039" s="31">
        <x:f t="shared" si="251"/>
        <x:v>7</x:v>
      </x:c>
      <x:c r="E1039" s="31">
        <x:f t="shared" si="252"/>
        <x:v>2003</x:v>
      </x:c>
      <x:c r="F1039" s="31">
        <x:f t="shared" si="253"/>
        <x:v>1</x:v>
      </x:c>
      <x:c r="G1039" s="21">
        <x:f t="shared" si="257"/>
        <x:v>45479</x:v>
      </x:c>
      <x:c r="H1039" s="32">
        <x:f t="shared" si="258"/>
        <x:v>7484</x:v>
      </x:c>
      <x:c r="L1039" s="25"/>
      <x:c r="S1039" s="24" t="str">
        <x:v>Saleem Alshammari #13453270 1T</x:v>
      </x:c>
      <x:c r="T1039" s="24" t="str" cm="1">
        <x:f t="array" ref="T1039:U1039">_xlfn.TEXTSPLIT(S1039," #")</x:f>
        <x:v>Saleem Alshammari</x:v>
      </x:c>
      <x:c r="U1039" s="24" t="str">
        <x:v>13453270 1T</x:v>
      </x:c>
      <x:c r="V1039" s="24" t="str">
        <x:f t="shared" si="259"/>
        <x:v>1T</x:v>
      </x:c>
      <x:c r="W1039" s="24">
        <x:f t="shared" si="260"/>
        <x:v>13453270</x:v>
      </x:c>
      <x:c r="X1039" s="24">
        <x:f t="shared" si="264"/>
        <x:v>1</x:v>
      </x:c>
      <x:c r="AC1039" s="24" t="str">
        <x:f t="shared" si="254"/>
        <x:v>Saleem</x:v>
      </x:c>
      <x:c r="AD1039" s="24" t="str">
        <x:f t="shared" si="261"/>
        <x:v>S</x:v>
      </x:c>
      <x:c r="AE1039" s="24" t="str">
        <x:f t="shared" si="255"/>
        <x:v>Alshammari</x:v>
      </x:c>
      <x:c r="AF1039" s="24" cm="1">
        <x:f t="array" ref="AF1039">SUM(--(" "=MID(AE1039,_xlfn.SEQUENCE(1,LEN(AE1039)),1)))+2</x:f>
        <x:v>2</x:v>
      </x:c>
      <x:c r="AG1039" s="24" cm="1">
        <x:f t="array" ref="AG1039">SUM(--($AG$9=MID(AC1039,_xlfn.SEQUENCE(1,LEN(AC1039)),1)))</x:f>
        <x:v>1</x:v>
      </x:c>
      <x:c r="AL1039" s="24" t="b">
        <x:f t="shared" si="256"/>
        <x:v>0</x:v>
      </x:c>
      <x:c r="AM1039" s="24" t="b">
        <x:f>_xlfn.XLOOKUP(G1039,'Birthday Case Assumptions'!$I$6:$I$371,'Birthday Case Assumptions'!$J$6:$J$371)="Yes"</x:f>
        <x:v>0</x:v>
      </x:c>
      <x:c r="AN1039" s="24" t="b">
        <x:f t="shared" si="262"/>
        <x:v>0</x:v>
      </x:c>
      <x:c r="AO1039" s="24">
        <x:f t="shared" si="263"/>
        <x:v>0</x:v>
      </x:c>
    </x:row>
    <x:row r="1040" spans="2:41" x14ac:dyDescent="0.35">
      <x:c r="B1040" s="21">
        <x:v>38304</x:v>
      </x:c>
      <x:c r="C1040" s="31">
        <x:f t="shared" si="250"/>
        <x:v>13</x:v>
      </x:c>
      <x:c r="D1040" s="31">
        <x:f t="shared" si="251"/>
        <x:v>11</x:v>
      </x:c>
      <x:c r="E1040" s="31">
        <x:f t="shared" si="252"/>
        <x:v>2004</x:v>
      </x:c>
      <x:c r="F1040" s="31">
        <x:f t="shared" si="253"/>
        <x:v>7</x:v>
      </x:c>
      <x:c r="G1040" s="21">
        <x:f t="shared" si="257"/>
        <x:v>45609</x:v>
      </x:c>
      <x:c r="H1040" s="32">
        <x:f t="shared" si="258"/>
        <x:v>6988</x:v>
      </x:c>
      <x:c r="L1040" s="25"/>
      <x:c r="S1040" s="24" t="str">
        <x:v>Duan Chao #13453271 2T</x:v>
      </x:c>
      <x:c r="T1040" s="24" t="str" cm="1">
        <x:f t="array" ref="T1040:U1040">_xlfn.TEXTSPLIT(S1040," #")</x:f>
        <x:v>Duan Chao</x:v>
      </x:c>
      <x:c r="U1040" s="24" t="str">
        <x:v>13453271 2T</x:v>
      </x:c>
      <x:c r="V1040" s="24" t="str">
        <x:f t="shared" si="259"/>
        <x:v>2T</x:v>
      </x:c>
      <x:c r="W1040" s="24">
        <x:f t="shared" si="260"/>
        <x:v>13453271</x:v>
      </x:c>
      <x:c r="X1040" s="24">
        <x:f t="shared" si="264"/>
        <x:v>2</x:v>
      </x:c>
      <x:c r="AC1040" s="24" t="str">
        <x:f t="shared" si="254"/>
        <x:v>Duan</x:v>
      </x:c>
      <x:c r="AD1040" s="24" t="str">
        <x:f t="shared" si="261"/>
        <x:v>D</x:v>
      </x:c>
      <x:c r="AE1040" s="24" t="str">
        <x:f t="shared" si="255"/>
        <x:v>Chao</x:v>
      </x:c>
      <x:c r="AF1040" s="24" cm="1">
        <x:f t="array" ref="AF1040">SUM(--(" "=MID(AE1040,_xlfn.SEQUENCE(1,LEN(AE1040)),1)))+2</x:f>
        <x:v>2</x:v>
      </x:c>
      <x:c r="AG1040" s="24" cm="1">
        <x:f t="array" ref="AG1040">SUM(--($AG$9=MID(AC1040,_xlfn.SEQUENCE(1,LEN(AC1040)),1)))</x:f>
        <x:v>1</x:v>
      </x:c>
      <x:c r="AL1040" s="24" t="b">
        <x:f t="shared" si="256"/>
        <x:v>0</x:v>
      </x:c>
      <x:c r="AM1040" s="24" t="b">
        <x:f>_xlfn.XLOOKUP(G1040,'Birthday Case Assumptions'!$I$6:$I$371,'Birthday Case Assumptions'!$J$6:$J$371)="Yes"</x:f>
        <x:v>1</x:v>
      </x:c>
      <x:c r="AN1040" s="24" t="b">
        <x:f t="shared" si="262"/>
        <x:v>0</x:v>
      </x:c>
      <x:c r="AO1040" s="24">
        <x:f t="shared" si="263"/>
        <x:v>0</x:v>
      </x:c>
    </x:row>
    <x:row r="1041" spans="2:41" x14ac:dyDescent="0.35">
      <x:c r="B1041" s="21">
        <x:v>38105</x:v>
      </x:c>
      <x:c r="C1041" s="31">
        <x:f t="shared" si="250"/>
        <x:v>28</x:v>
      </x:c>
      <x:c r="D1041" s="31">
        <x:f t="shared" si="251"/>
        <x:v>4</x:v>
      </x:c>
      <x:c r="E1041" s="31">
        <x:f t="shared" si="252"/>
        <x:v>2004</x:v>
      </x:c>
      <x:c r="F1041" s="31">
        <x:f t="shared" si="253"/>
        <x:v>4</x:v>
      </x:c>
      <x:c r="G1041" s="21">
        <x:f t="shared" si="257"/>
        <x:v>45410</x:v>
      </x:c>
      <x:c r="H1041" s="32">
        <x:f t="shared" si="258"/>
        <x:v>7187</x:v>
      </x:c>
      <x:c r="L1041" s="25"/>
      <x:c r="S1041" s="24" t="str">
        <x:v>Bao Nushi #13453273 2M</x:v>
      </x:c>
      <x:c r="T1041" s="24" t="str" cm="1">
        <x:f t="array" ref="T1041:U1041">_xlfn.TEXTSPLIT(S1041," #")</x:f>
        <x:v>Bao Nushi</x:v>
      </x:c>
      <x:c r="U1041" s="24" t="str">
        <x:v>13453273 2M</x:v>
      </x:c>
      <x:c r="V1041" s="24" t="str">
        <x:f t="shared" si="259"/>
        <x:v>2M</x:v>
      </x:c>
      <x:c r="W1041" s="24">
        <x:f t="shared" si="260"/>
        <x:v>13453273</x:v>
      </x:c>
      <x:c r="X1041" s="24">
        <x:f t="shared" si="264"/>
        <x:v>0</x:v>
      </x:c>
      <x:c r="AC1041" s="24" t="str">
        <x:f t="shared" si="254"/>
        <x:v>Bao</x:v>
      </x:c>
      <x:c r="AD1041" s="24" t="str">
        <x:f t="shared" si="261"/>
        <x:v>B</x:v>
      </x:c>
      <x:c r="AE1041" s="24" t="str">
        <x:f t="shared" si="255"/>
        <x:v>Nushi</x:v>
      </x:c>
      <x:c r="AF1041" s="24" cm="1">
        <x:f t="array" ref="AF1041">SUM(--(" "=MID(AE1041,_xlfn.SEQUENCE(1,LEN(AE1041)),1)))+2</x:f>
        <x:v>2</x:v>
      </x:c>
      <x:c r="AG1041" s="24" cm="1">
        <x:f t="array" ref="AG1041">SUM(--($AG$9=MID(AC1041,_xlfn.SEQUENCE(1,LEN(AC1041)),1)))</x:f>
        <x:v>1</x:v>
      </x:c>
      <x:c r="AL1041" s="24" t="b">
        <x:f t="shared" si="256"/>
        <x:v>0</x:v>
      </x:c>
      <x:c r="AM1041" s="24" t="b">
        <x:f>_xlfn.XLOOKUP(G1041,'Birthday Case Assumptions'!$I$6:$I$371,'Birthday Case Assumptions'!$J$6:$J$371)="Yes"</x:f>
        <x:v>0</x:v>
      </x:c>
      <x:c r="AN1041" s="24" t="b">
        <x:f t="shared" si="262"/>
        <x:v>0</x:v>
      </x:c>
      <x:c r="AO1041" s="24">
        <x:f t="shared" si="263"/>
        <x:v>0</x:v>
      </x:c>
    </x:row>
    <x:row r="1042" spans="2:41" x14ac:dyDescent="0.35">
      <x:c r="B1042" s="21">
        <x:v>37790</x:v>
      </x:c>
      <x:c r="C1042" s="31">
        <x:f t="shared" si="250"/>
        <x:v>18</x:v>
      </x:c>
      <x:c r="D1042" s="31">
        <x:f t="shared" si="251"/>
        <x:v>6</x:v>
      </x:c>
      <x:c r="E1042" s="31">
        <x:f t="shared" si="252"/>
        <x:v>2003</x:v>
      </x:c>
      <x:c r="F1042" s="31">
        <x:f t="shared" si="253"/>
        <x:v>4</x:v>
      </x:c>
      <x:c r="G1042" s="21">
        <x:f t="shared" si="257"/>
        <x:v>45461</x:v>
      </x:c>
      <x:c r="H1042" s="32">
        <x:f t="shared" si="258"/>
        <x:v>7502</x:v>
      </x:c>
      <x:c r="L1042" s="25"/>
      <x:c r="S1042" s="24" t="str">
        <x:v>Hind Alotaibi #13453274 1T</x:v>
      </x:c>
      <x:c r="T1042" s="24" t="str" cm="1">
        <x:f t="array" ref="T1042:U1042">_xlfn.TEXTSPLIT(S1042," #")</x:f>
        <x:v>Hind Alotaibi</x:v>
      </x:c>
      <x:c r="U1042" s="24" t="str">
        <x:v>13453274 1T</x:v>
      </x:c>
      <x:c r="V1042" s="24" t="str">
        <x:f t="shared" si="259"/>
        <x:v>1T</x:v>
      </x:c>
      <x:c r="W1042" s="24">
        <x:f t="shared" si="260"/>
        <x:v>13453274</x:v>
      </x:c>
      <x:c r="X1042" s="24">
        <x:f t="shared" si="264"/>
        <x:v>1</x:v>
      </x:c>
      <x:c r="AC1042" s="24" t="str">
        <x:f t="shared" si="254"/>
        <x:v>Hind</x:v>
      </x:c>
      <x:c r="AD1042" s="24" t="str">
        <x:f t="shared" si="261"/>
        <x:v>H</x:v>
      </x:c>
      <x:c r="AE1042" s="24" t="str">
        <x:f t="shared" si="255"/>
        <x:v>Alotaibi</x:v>
      </x:c>
      <x:c r="AF1042" s="24" cm="1">
        <x:f t="array" ref="AF1042">SUM(--(" "=MID(AE1042,_xlfn.SEQUENCE(1,LEN(AE1042)),1)))+2</x:f>
        <x:v>2</x:v>
      </x:c>
      <x:c r="AG1042" s="24" cm="1">
        <x:f t="array" ref="AG1042">SUM(--($AG$9=MID(AC1042,_xlfn.SEQUENCE(1,LEN(AC1042)),1)))</x:f>
        <x:v>0</x:v>
      </x:c>
      <x:c r="AL1042" s="24" t="b">
        <x:f t="shared" si="256"/>
        <x:v>0</x:v>
      </x:c>
      <x:c r="AM1042" s="24" t="b">
        <x:f>_xlfn.XLOOKUP(G1042,'Birthday Case Assumptions'!$I$6:$I$371,'Birthday Case Assumptions'!$J$6:$J$371)="Yes"</x:f>
        <x:v>0</x:v>
      </x:c>
      <x:c r="AN1042" s="24" t="b">
        <x:f t="shared" si="262"/>
        <x:v>0</x:v>
      </x:c>
      <x:c r="AO1042" s="24">
        <x:f t="shared" si="263"/>
        <x:v>0</x:v>
      </x:c>
    </x:row>
    <x:row r="1043" spans="2:41" x14ac:dyDescent="0.35">
      <x:c r="B1043" s="21">
        <x:v>38099</x:v>
      </x:c>
      <x:c r="C1043" s="31">
        <x:f t="shared" si="250"/>
        <x:v>22</x:v>
      </x:c>
      <x:c r="D1043" s="31">
        <x:f t="shared" si="251"/>
        <x:v>4</x:v>
      </x:c>
      <x:c r="E1043" s="31">
        <x:f t="shared" si="252"/>
        <x:v>2004</x:v>
      </x:c>
      <x:c r="F1043" s="31">
        <x:f t="shared" si="253"/>
        <x:v>5</x:v>
      </x:c>
      <x:c r="G1043" s="21">
        <x:f t="shared" si="257"/>
        <x:v>45404</x:v>
      </x:c>
      <x:c r="H1043" s="32">
        <x:f t="shared" si="258"/>
        <x:v>7193</x:v>
      </x:c>
      <x:c r="L1043" s="25"/>
      <x:c r="S1043" s="24" t="str">
        <x:v>Ding Qiong #13453275 3W</x:v>
      </x:c>
      <x:c r="T1043" s="24" t="str" cm="1">
        <x:f t="array" ref="T1043:U1043">_xlfn.TEXTSPLIT(S1043," #")</x:f>
        <x:v>Ding Qiong</x:v>
      </x:c>
      <x:c r="U1043" s="24" t="str">
        <x:v>13453275 3W</x:v>
      </x:c>
      <x:c r="V1043" s="24" t="str">
        <x:f t="shared" si="259"/>
        <x:v>3W</x:v>
      </x:c>
      <x:c r="W1043" s="24">
        <x:f t="shared" si="260"/>
        <x:v>13453275</x:v>
      </x:c>
      <x:c r="X1043" s="24">
        <x:f t="shared" si="264"/>
        <x:v>2</x:v>
      </x:c>
      <x:c r="AC1043" s="24" t="str">
        <x:f t="shared" si="254"/>
        <x:v>Ding</x:v>
      </x:c>
      <x:c r="AD1043" s="24" t="str">
        <x:f t="shared" si="261"/>
        <x:v>D</x:v>
      </x:c>
      <x:c r="AE1043" s="24" t="str">
        <x:f t="shared" si="255"/>
        <x:v>Qiong</x:v>
      </x:c>
      <x:c r="AF1043" s="24" cm="1">
        <x:f t="array" ref="AF1043">SUM(--(" "=MID(AE1043,_xlfn.SEQUENCE(1,LEN(AE1043)),1)))+2</x:f>
        <x:v>2</x:v>
      </x:c>
      <x:c r="AG1043" s="24" cm="1">
        <x:f t="array" ref="AG1043">SUM(--($AG$9=MID(AC1043,_xlfn.SEQUENCE(1,LEN(AC1043)),1)))</x:f>
        <x:v>0</x:v>
      </x:c>
      <x:c r="AL1043" s="24" t="b">
        <x:f t="shared" si="256"/>
        <x:v>1</x:v>
      </x:c>
      <x:c r="AM1043" s="24" t="b">
        <x:f>_xlfn.XLOOKUP(G1043,'Birthday Case Assumptions'!$I$6:$I$371,'Birthday Case Assumptions'!$J$6:$J$371)="Yes"</x:f>
        <x:v>1</x:v>
      </x:c>
      <x:c r="AN1043" s="24" t="b">
        <x:f t="shared" si="262"/>
        <x:v>0</x:v>
      </x:c>
      <x:c r="AO1043" s="24">
        <x:f t="shared" si="263"/>
        <x:v>0</x:v>
      </x:c>
    </x:row>
    <x:row r="1044" spans="2:41" x14ac:dyDescent="0.35">
      <x:c r="B1044" s="21">
        <x:v>38069</x:v>
      </x:c>
      <x:c r="C1044" s="31">
        <x:f t="shared" si="250"/>
        <x:v>23</x:v>
      </x:c>
      <x:c r="D1044" s="31">
        <x:f t="shared" si="251"/>
        <x:v>3</x:v>
      </x:c>
      <x:c r="E1044" s="31">
        <x:f t="shared" si="252"/>
        <x:v>2004</x:v>
      </x:c>
      <x:c r="F1044" s="31">
        <x:f t="shared" si="253"/>
        <x:v>3</x:v>
      </x:c>
      <x:c r="G1044" s="21">
        <x:f t="shared" si="257"/>
        <x:v>45374</x:v>
      </x:c>
      <x:c r="H1044" s="32">
        <x:f t="shared" si="258"/>
        <x:v>7223</x:v>
      </x:c>
      <x:c r="L1044" s="25"/>
      <x:c r="S1044" s="24" t="str">
        <x:v>Xing Xiaoyan #13453277 1R</x:v>
      </x:c>
      <x:c r="T1044" s="24" t="str" cm="1">
        <x:f t="array" ref="T1044:U1044">_xlfn.TEXTSPLIT(S1044," #")</x:f>
        <x:v>Xing Xiaoyan</x:v>
      </x:c>
      <x:c r="U1044" s="24" t="str">
        <x:v>13453277 1R</x:v>
      </x:c>
      <x:c r="V1044" s="24" t="str">
        <x:f t="shared" si="259"/>
        <x:v>1R</x:v>
      </x:c>
      <x:c r="W1044" s="24">
        <x:f t="shared" si="260"/>
        <x:v>13453277</x:v>
      </x:c>
      <x:c r="X1044" s="24">
        <x:f t="shared" si="264"/>
        <x:v>0</x:v>
      </x:c>
      <x:c r="AC1044" s="24" t="str">
        <x:f t="shared" si="254"/>
        <x:v>Xing</x:v>
      </x:c>
      <x:c r="AD1044" s="24" t="str">
        <x:f t="shared" si="261"/>
        <x:v>X</x:v>
      </x:c>
      <x:c r="AE1044" s="24" t="str">
        <x:f t="shared" si="255"/>
        <x:v>Xiaoyan</x:v>
      </x:c>
      <x:c r="AF1044" s="24" cm="1">
        <x:f t="array" ref="AF1044">SUM(--(" "=MID(AE1044,_xlfn.SEQUENCE(1,LEN(AE1044)),1)))+2</x:f>
        <x:v>2</x:v>
      </x:c>
      <x:c r="AG1044" s="24" cm="1">
        <x:f t="array" ref="AG1044">SUM(--($AG$9=MID(AC1044,_xlfn.SEQUENCE(1,LEN(AC1044)),1)))</x:f>
        <x:v>0</x:v>
      </x:c>
      <x:c r="AL1044" s="24" t="b">
        <x:f t="shared" si="256"/>
        <x:v>0</x:v>
      </x:c>
      <x:c r="AM1044" s="24" t="b">
        <x:f>_xlfn.XLOOKUP(G1044,'Birthday Case Assumptions'!$I$6:$I$371,'Birthday Case Assumptions'!$J$6:$J$371)="Yes"</x:f>
        <x:v>0</x:v>
      </x:c>
      <x:c r="AN1044" s="24" t="b">
        <x:f t="shared" si="262"/>
        <x:v>0</x:v>
      </x:c>
      <x:c r="AO1044" s="24">
        <x:f t="shared" si="263"/>
        <x:v>0</x:v>
      </x:c>
    </x:row>
    <x:row r="1045" spans="2:41" x14ac:dyDescent="0.35">
      <x:c r="B1045" s="21">
        <x:v>38017</x:v>
      </x:c>
      <x:c r="C1045" s="31">
        <x:f t="shared" si="250"/>
        <x:v>31</x:v>
      </x:c>
      <x:c r="D1045" s="31">
        <x:f t="shared" si="251"/>
        <x:v>1</x:v>
      </x:c>
      <x:c r="E1045" s="31">
        <x:f t="shared" si="252"/>
        <x:v>2004</x:v>
      </x:c>
      <x:c r="F1045" s="31">
        <x:f t="shared" si="253"/>
        <x:v>7</x:v>
      </x:c>
      <x:c r="G1045" s="21">
        <x:f t="shared" si="257"/>
        <x:v>45322</x:v>
      </x:c>
      <x:c r="H1045" s="32">
        <x:f t="shared" si="258"/>
        <x:v>7275</x:v>
      </x:c>
      <x:c r="L1045" s="25"/>
      <x:c r="S1045" s="24" t="str">
        <x:v>Liu Xiaoping #13453279 3M</x:v>
      </x:c>
      <x:c r="T1045" s="24" t="str" cm="1">
        <x:f t="array" ref="T1045:U1045">_xlfn.TEXTSPLIT(S1045," #")</x:f>
        <x:v>Liu Xiaoping</x:v>
      </x:c>
      <x:c r="U1045" s="24" t="str">
        <x:v>13453279 3M</x:v>
      </x:c>
      <x:c r="V1045" s="24" t="str">
        <x:f t="shared" si="259"/>
        <x:v>3M</x:v>
      </x:c>
      <x:c r="W1045" s="24">
        <x:f t="shared" si="260"/>
        <x:v>13453279</x:v>
      </x:c>
      <x:c r="X1045" s="24">
        <x:f t="shared" si="264"/>
        <x:v>0</x:v>
      </x:c>
      <x:c r="AC1045" s="24" t="str">
        <x:f t="shared" si="254"/>
        <x:v>Liu</x:v>
      </x:c>
      <x:c r="AD1045" s="24" t="str">
        <x:f t="shared" si="261"/>
        <x:v>L</x:v>
      </x:c>
      <x:c r="AE1045" s="24" t="str">
        <x:f t="shared" si="255"/>
        <x:v>Xiaoping</x:v>
      </x:c>
      <x:c r="AF1045" s="24" cm="1">
        <x:f t="array" ref="AF1045">SUM(--(" "=MID(AE1045,_xlfn.SEQUENCE(1,LEN(AE1045)),1)))+2</x:f>
        <x:v>2</x:v>
      </x:c>
      <x:c r="AG1045" s="24" cm="1">
        <x:f t="array" ref="AG1045">SUM(--($AG$9=MID(AC1045,_xlfn.SEQUENCE(1,LEN(AC1045)),1)))</x:f>
        <x:v>0</x:v>
      </x:c>
      <x:c r="AL1045" s="24" t="b">
        <x:f t="shared" si="256"/>
        <x:v>0</x:v>
      </x:c>
      <x:c r="AM1045" s="24" t="b">
        <x:f>_xlfn.XLOOKUP(G1045,'Birthday Case Assumptions'!$I$6:$I$371,'Birthday Case Assumptions'!$J$6:$J$371)="Yes"</x:f>
        <x:v>1</x:v>
      </x:c>
      <x:c r="AN1045" s="24" t="b">
        <x:f t="shared" si="262"/>
        <x:v>0</x:v>
      </x:c>
      <x:c r="AO1045" s="24">
        <x:f t="shared" si="263"/>
        <x:v>0</x:v>
      </x:c>
    </x:row>
    <x:row r="1046" spans="2:41" x14ac:dyDescent="0.35">
      <x:c r="B1046" s="21">
        <x:v>37033</x:v>
      </x:c>
      <x:c r="C1046" s="31">
        <x:f t="shared" si="250"/>
        <x:v>22</x:v>
      </x:c>
      <x:c r="D1046" s="31">
        <x:f t="shared" si="251"/>
        <x:v>5</x:v>
      </x:c>
      <x:c r="E1046" s="31">
        <x:f t="shared" si="252"/>
        <x:v>2001</x:v>
      </x:c>
      <x:c r="F1046" s="31">
        <x:f t="shared" si="253"/>
        <x:v>3</x:v>
      </x:c>
      <x:c r="G1046" s="21">
        <x:f t="shared" si="257"/>
        <x:v>45434</x:v>
      </x:c>
      <x:c r="H1046" s="32">
        <x:f t="shared" si="258"/>
        <x:v>8259</x:v>
      </x:c>
      <x:c r="L1046" s="25"/>
      <x:c r="S1046" s="24" t="str">
        <x:v>Noura Heba Salwa Saleem #13453281 2W</x:v>
      </x:c>
      <x:c r="T1046" s="24" t="str" cm="1">
        <x:f t="array" ref="T1046:U1046">_xlfn.TEXTSPLIT(S1046," #")</x:f>
        <x:v>Noura Heba Salwa Saleem</x:v>
      </x:c>
      <x:c r="U1046" s="24" t="str">
        <x:v>13453281 2W</x:v>
      </x:c>
      <x:c r="V1046" s="24" t="str">
        <x:f t="shared" si="259"/>
        <x:v>2W</x:v>
      </x:c>
      <x:c r="W1046" s="24">
        <x:f t="shared" si="260"/>
        <x:v>13453281</x:v>
      </x:c>
      <x:c r="X1046" s="24">
        <x:f t="shared" si="264"/>
        <x:v>0</x:v>
      </x:c>
      <x:c r="AC1046" s="24" t="str">
        <x:f t="shared" si="254"/>
        <x:v>Noura</x:v>
      </x:c>
      <x:c r="AD1046" s="24" t="str">
        <x:f t="shared" si="261"/>
        <x:v>N</x:v>
      </x:c>
      <x:c r="AE1046" s="24" t="str">
        <x:f t="shared" si="255"/>
        <x:v>Heba Salwa Saleem</x:v>
      </x:c>
      <x:c r="AF1046" s="24" cm="1">
        <x:f t="array" ref="AF1046">SUM(--(" "=MID(AE1046,_xlfn.SEQUENCE(1,LEN(AE1046)),1)))+2</x:f>
        <x:v>4</x:v>
      </x:c>
      <x:c r="AG1046" s="24" cm="1">
        <x:f t="array" ref="AG1046">SUM(--($AG$9=MID(AC1046,_xlfn.SEQUENCE(1,LEN(AC1046)),1)))</x:f>
        <x:v>1</x:v>
      </x:c>
      <x:c r="AL1046" s="24" t="b">
        <x:f t="shared" si="256"/>
        <x:v>0</x:v>
      </x:c>
      <x:c r="AM1046" s="24" t="b">
        <x:f>_xlfn.XLOOKUP(G1046,'Birthday Case Assumptions'!$I$6:$I$371,'Birthday Case Assumptions'!$J$6:$J$371)="Yes"</x:f>
        <x:v>0</x:v>
      </x:c>
      <x:c r="AN1046" s="24" t="b">
        <x:f t="shared" si="262"/>
        <x:v>0</x:v>
      </x:c>
      <x:c r="AO1046" s="24">
        <x:f t="shared" si="263"/>
        <x:v>0</x:v>
      </x:c>
    </x:row>
    <x:row r="1047" spans="2:41" x14ac:dyDescent="0.35">
      <x:c r="B1047" s="21">
        <x:v>37457</x:v>
      </x:c>
      <x:c r="C1047" s="31">
        <x:f t="shared" si="250"/>
        <x:v>20</x:v>
      </x:c>
      <x:c r="D1047" s="31">
        <x:f t="shared" si="251"/>
        <x:v>7</x:v>
      </x:c>
      <x:c r="E1047" s="31">
        <x:f t="shared" si="252"/>
        <x:v>2002</x:v>
      </x:c>
      <x:c r="F1047" s="31">
        <x:f t="shared" si="253"/>
        <x:v>7</x:v>
      </x:c>
      <x:c r="G1047" s="21">
        <x:f t="shared" si="257"/>
        <x:v>45493</x:v>
      </x:c>
      <x:c r="H1047" s="32">
        <x:f t="shared" si="258"/>
        <x:v>7835</x:v>
      </x:c>
      <x:c r="L1047" s="25"/>
      <x:c r="S1047" s="24" t="str">
        <x:v>Areej Abdel #13453284 1W</x:v>
      </x:c>
      <x:c r="T1047" s="24" t="str" cm="1">
        <x:f t="array" ref="T1047:U1047">_xlfn.TEXTSPLIT(S1047," #")</x:f>
        <x:v>Areej Abdel</x:v>
      </x:c>
      <x:c r="U1047" s="24" t="str">
        <x:v>13453284 1W</x:v>
      </x:c>
      <x:c r="V1047" s="24" t="str">
        <x:f t="shared" si="259"/>
        <x:v>1W</x:v>
      </x:c>
      <x:c r="W1047" s="24">
        <x:f t="shared" si="260"/>
        <x:v>13453284</x:v>
      </x:c>
      <x:c r="X1047" s="24">
        <x:f t="shared" si="264"/>
        <x:v>0</x:v>
      </x:c>
      <x:c r="AC1047" s="24" t="str">
        <x:f t="shared" si="254"/>
        <x:v>Areej</x:v>
      </x:c>
      <x:c r="AD1047" s="24" t="str">
        <x:f t="shared" si="261"/>
        <x:v>A</x:v>
      </x:c>
      <x:c r="AE1047" s="24" t="str">
        <x:f t="shared" si="255"/>
        <x:v>Abdel</x:v>
      </x:c>
      <x:c r="AF1047" s="24" cm="1">
        <x:f t="array" ref="AF1047">SUM(--(" "=MID(AE1047,_xlfn.SEQUENCE(1,LEN(AE1047)),1)))+2</x:f>
        <x:v>2</x:v>
      </x:c>
      <x:c r="AG1047" s="24" cm="1">
        <x:f t="array" ref="AG1047">SUM(--($AG$9=MID(AC1047,_xlfn.SEQUENCE(1,LEN(AC1047)),1)))</x:f>
        <x:v>1</x:v>
      </x:c>
      <x:c r="AL1047" s="24" t="b">
        <x:f t="shared" si="256"/>
        <x:v>0</x:v>
      </x:c>
      <x:c r="AM1047" s="24" t="b">
        <x:f>_xlfn.XLOOKUP(G1047,'Birthday Case Assumptions'!$I$6:$I$371,'Birthday Case Assumptions'!$J$6:$J$371)="Yes"</x:f>
        <x:v>0</x:v>
      </x:c>
      <x:c r="AN1047" s="24" t="b">
        <x:f t="shared" si="262"/>
        <x:v>0</x:v>
      </x:c>
      <x:c r="AO1047" s="24">
        <x:f t="shared" si="263"/>
        <x:v>0</x:v>
      </x:c>
    </x:row>
    <x:row r="1048" spans="2:41" x14ac:dyDescent="0.35">
      <x:c r="B1048" s="21">
        <x:v>37556</x:v>
      </x:c>
      <x:c r="C1048" s="31">
        <x:f t="shared" si="250"/>
        <x:v>27</x:v>
      </x:c>
      <x:c r="D1048" s="31">
        <x:f t="shared" si="251"/>
        <x:v>10</x:v>
      </x:c>
      <x:c r="E1048" s="31">
        <x:f t="shared" si="252"/>
        <x:v>2002</x:v>
      </x:c>
      <x:c r="F1048" s="31">
        <x:f t="shared" si="253"/>
        <x:v>1</x:v>
      </x:c>
      <x:c r="G1048" s="21">
        <x:f t="shared" si="257"/>
        <x:v>45592</x:v>
      </x:c>
      <x:c r="H1048" s="32">
        <x:f t="shared" si="258"/>
        <x:v>7736</x:v>
      </x:c>
      <x:c r="L1048" s="25"/>
      <x:c r="S1048" s="24" t="str">
        <x:v>Tao Yuanyuan #13453285 3M</x:v>
      </x:c>
      <x:c r="T1048" s="24" t="str" cm="1">
        <x:f t="array" ref="T1048:U1048">_xlfn.TEXTSPLIT(S1048," #")</x:f>
        <x:v>Tao Yuanyuan</x:v>
      </x:c>
      <x:c r="U1048" s="24" t="str">
        <x:v>13453285 3M</x:v>
      </x:c>
      <x:c r="V1048" s="24" t="str">
        <x:f t="shared" si="259"/>
        <x:v>3M</x:v>
      </x:c>
      <x:c r="W1048" s="24">
        <x:f t="shared" si="260"/>
        <x:v>13453285</x:v>
      </x:c>
      <x:c r="X1048" s="24">
        <x:f t="shared" si="264"/>
        <x:v>1</x:v>
      </x:c>
      <x:c r="AC1048" s="24" t="str">
        <x:f t="shared" si="254"/>
        <x:v>Tao</x:v>
      </x:c>
      <x:c r="AD1048" s="24" t="str">
        <x:f t="shared" si="261"/>
        <x:v>T</x:v>
      </x:c>
      <x:c r="AE1048" s="24" t="str">
        <x:f t="shared" si="255"/>
        <x:v>Yuanyuan</x:v>
      </x:c>
      <x:c r="AF1048" s="24" cm="1">
        <x:f t="array" ref="AF1048">SUM(--(" "=MID(AE1048,_xlfn.SEQUENCE(1,LEN(AE1048)),1)))+2</x:f>
        <x:v>2</x:v>
      </x:c>
      <x:c r="AG1048" s="24" cm="1">
        <x:f t="array" ref="AG1048">SUM(--($AG$9=MID(AC1048,_xlfn.SEQUENCE(1,LEN(AC1048)),1)))</x:f>
        <x:v>1</x:v>
      </x:c>
      <x:c r="AL1048" s="24" t="b">
        <x:f t="shared" si="256"/>
        <x:v>0</x:v>
      </x:c>
      <x:c r="AM1048" s="24" t="b">
        <x:f>_xlfn.XLOOKUP(G1048,'Birthday Case Assumptions'!$I$6:$I$371,'Birthday Case Assumptions'!$J$6:$J$371)="Yes"</x:f>
        <x:v>0</x:v>
      </x:c>
      <x:c r="AN1048" s="24" t="b">
        <x:f t="shared" si="262"/>
        <x:v>0</x:v>
      </x:c>
      <x:c r="AO1048" s="24">
        <x:f t="shared" si="263"/>
        <x:v>0</x:v>
      </x:c>
    </x:row>
    <x:row r="1049" spans="2:41" x14ac:dyDescent="0.35">
      <x:c r="B1049" s="21">
        <x:v>37040</x:v>
      </x:c>
      <x:c r="C1049" s="31">
        <x:f t="shared" si="250"/>
        <x:v>29</x:v>
      </x:c>
      <x:c r="D1049" s="31">
        <x:f t="shared" si="251"/>
        <x:v>5</x:v>
      </x:c>
      <x:c r="E1049" s="31">
        <x:f t="shared" si="252"/>
        <x:v>2001</x:v>
      </x:c>
      <x:c r="F1049" s="31">
        <x:f t="shared" si="253"/>
        <x:v>3</x:v>
      </x:c>
      <x:c r="G1049" s="21">
        <x:f t="shared" si="257"/>
        <x:v>45441</x:v>
      </x:c>
      <x:c r="H1049" s="32">
        <x:f t="shared" si="258"/>
        <x:v>8252</x:v>
      </x:c>
      <x:c r="L1049" s="25"/>
      <x:c r="S1049" s="24" t="str">
        <x:v>Haifa Malik #13453287 2W</x:v>
      </x:c>
      <x:c r="T1049" s="24" t="str" cm="1">
        <x:f t="array" ref="T1049:U1049">_xlfn.TEXTSPLIT(S1049," #")</x:f>
        <x:v>Haifa Malik</x:v>
      </x:c>
      <x:c r="U1049" s="24" t="str">
        <x:v>13453287 2W</x:v>
      </x:c>
      <x:c r="V1049" s="24" t="str">
        <x:f t="shared" si="259"/>
        <x:v>2W</x:v>
      </x:c>
      <x:c r="W1049" s="24">
        <x:f t="shared" si="260"/>
        <x:v>13453287</x:v>
      </x:c>
      <x:c r="X1049" s="24">
        <x:f t="shared" si="264"/>
        <x:v>0</x:v>
      </x:c>
      <x:c r="AC1049" s="24" t="str">
        <x:f t="shared" si="254"/>
        <x:v>Haifa</x:v>
      </x:c>
      <x:c r="AD1049" s="24" t="str">
        <x:f t="shared" si="261"/>
        <x:v>H</x:v>
      </x:c>
      <x:c r="AE1049" s="24" t="str">
        <x:f t="shared" si="255"/>
        <x:v>Malik</x:v>
      </x:c>
      <x:c r="AF1049" s="24" cm="1">
        <x:f t="array" ref="AF1049">SUM(--(" "=MID(AE1049,_xlfn.SEQUENCE(1,LEN(AE1049)),1)))+2</x:f>
        <x:v>2</x:v>
      </x:c>
      <x:c r="AG1049" s="24" cm="1">
        <x:f t="array" ref="AG1049">SUM(--($AG$9=MID(AC1049,_xlfn.SEQUENCE(1,LEN(AC1049)),1)))</x:f>
        <x:v>2</x:v>
      </x:c>
      <x:c r="AL1049" s="24" t="b">
        <x:f t="shared" si="256"/>
        <x:v>0</x:v>
      </x:c>
      <x:c r="AM1049" s="24" t="b">
        <x:f>_xlfn.XLOOKUP(G1049,'Birthday Case Assumptions'!$I$6:$I$371,'Birthday Case Assumptions'!$J$6:$J$371)="Yes"</x:f>
        <x:v>0</x:v>
      </x:c>
      <x:c r="AN1049" s="24" t="b">
        <x:f t="shared" si="262"/>
        <x:v>0</x:v>
      </x:c>
      <x:c r="AO1049" s="24">
        <x:f t="shared" si="263"/>
        <x:v>0</x:v>
      </x:c>
    </x:row>
    <x:row r="1050" spans="2:41" x14ac:dyDescent="0.35">
      <x:c r="B1050" s="21">
        <x:v>36994</x:v>
      </x:c>
      <x:c r="C1050" s="31">
        <x:f t="shared" si="250"/>
        <x:v>13</x:v>
      </x:c>
      <x:c r="D1050" s="31">
        <x:f t="shared" si="251"/>
        <x:v>4</x:v>
      </x:c>
      <x:c r="E1050" s="31">
        <x:f t="shared" si="252"/>
        <x:v>2001</x:v>
      </x:c>
      <x:c r="F1050" s="31">
        <x:f t="shared" si="253"/>
        <x:v>6</x:v>
      </x:c>
      <x:c r="G1050" s="21">
        <x:f t="shared" si="257"/>
        <x:v>45395</x:v>
      </x:c>
      <x:c r="H1050" s="32">
        <x:f t="shared" si="258"/>
        <x:v>8298</x:v>
      </x:c>
      <x:c r="L1050" s="25"/>
      <x:c r="S1050" s="24" t="str">
        <x:v>Heba Zaki #13453288 2M</x:v>
      </x:c>
      <x:c r="T1050" s="24" t="str" cm="1">
        <x:f t="array" ref="T1050:U1050">_xlfn.TEXTSPLIT(S1050," #")</x:f>
        <x:v>Heba Zaki</x:v>
      </x:c>
      <x:c r="U1050" s="24" t="str">
        <x:v>13453288 2M</x:v>
      </x:c>
      <x:c r="V1050" s="24" t="str">
        <x:f t="shared" si="259"/>
        <x:v>2M</x:v>
      </x:c>
      <x:c r="W1050" s="24">
        <x:f t="shared" si="260"/>
        <x:v>13453288</x:v>
      </x:c>
      <x:c r="X1050" s="24">
        <x:f t="shared" si="264"/>
        <x:v>1</x:v>
      </x:c>
      <x:c r="AC1050" s="24" t="str">
        <x:f t="shared" si="254"/>
        <x:v>Heba</x:v>
      </x:c>
      <x:c r="AD1050" s="24" t="str">
        <x:f t="shared" si="261"/>
        <x:v>H</x:v>
      </x:c>
      <x:c r="AE1050" s="24" t="str">
        <x:f t="shared" si="255"/>
        <x:v>Zaki</x:v>
      </x:c>
      <x:c r="AF1050" s="24" cm="1">
        <x:f t="array" ref="AF1050">SUM(--(" "=MID(AE1050,_xlfn.SEQUENCE(1,LEN(AE1050)),1)))+2</x:f>
        <x:v>2</x:v>
      </x:c>
      <x:c r="AG1050" s="24" cm="1">
        <x:f t="array" ref="AG1050">SUM(--($AG$9=MID(AC1050,_xlfn.SEQUENCE(1,LEN(AC1050)),1)))</x:f>
        <x:v>1</x:v>
      </x:c>
      <x:c r="AL1050" s="24" t="b">
        <x:f t="shared" si="256"/>
        <x:v>0</x:v>
      </x:c>
      <x:c r="AM1050" s="24" t="b">
        <x:f>_xlfn.XLOOKUP(G1050,'Birthday Case Assumptions'!$I$6:$I$371,'Birthday Case Assumptions'!$J$6:$J$371)="Yes"</x:f>
        <x:v>0</x:v>
      </x:c>
      <x:c r="AN1050" s="24" t="b">
        <x:f t="shared" si="262"/>
        <x:v>0</x:v>
      </x:c>
      <x:c r="AO1050" s="24">
        <x:f t="shared" si="263"/>
        <x:v>0</x:v>
      </x:c>
    </x:row>
    <x:row r="1051" spans="2:41" x14ac:dyDescent="0.35">
      <x:c r="B1051" s="21">
        <x:v>37886</x:v>
      </x:c>
      <x:c r="C1051" s="31">
        <x:f t="shared" si="250"/>
        <x:v>22</x:v>
      </x:c>
      <x:c r="D1051" s="31">
        <x:f t="shared" si="251"/>
        <x:v>9</x:v>
      </x:c>
      <x:c r="E1051" s="31">
        <x:f t="shared" si="252"/>
        <x:v>2003</x:v>
      </x:c>
      <x:c r="F1051" s="31">
        <x:f t="shared" si="253"/>
        <x:v>2</x:v>
      </x:c>
      <x:c r="G1051" s="21">
        <x:f t="shared" si="257"/>
        <x:v>45557</x:v>
      </x:c>
      <x:c r="H1051" s="32">
        <x:f t="shared" si="258"/>
        <x:v>7406</x:v>
      </x:c>
      <x:c r="L1051" s="25"/>
      <x:c r="S1051" s="24" t="str">
        <x:v>Hind Alzahrani #13453289 3W</x:v>
      </x:c>
      <x:c r="T1051" s="24" t="str" cm="1">
        <x:f t="array" ref="T1051:U1051">_xlfn.TEXTSPLIT(S1051," #")</x:f>
        <x:v>Hind Alzahrani</x:v>
      </x:c>
      <x:c r="U1051" s="24" t="str">
        <x:v>13453289 3W</x:v>
      </x:c>
      <x:c r="V1051" s="24" t="str">
        <x:f t="shared" si="259"/>
        <x:v>3W</x:v>
      </x:c>
      <x:c r="W1051" s="24">
        <x:f t="shared" si="260"/>
        <x:v>13453289</x:v>
      </x:c>
      <x:c r="X1051" s="24">
        <x:f t="shared" si="264"/>
        <x:v>2</x:v>
      </x:c>
      <x:c r="AC1051" s="24" t="str">
        <x:f t="shared" si="254"/>
        <x:v>Hind</x:v>
      </x:c>
      <x:c r="AD1051" s="24" t="str">
        <x:f t="shared" si="261"/>
        <x:v>H</x:v>
      </x:c>
      <x:c r="AE1051" s="24" t="str">
        <x:f t="shared" si="255"/>
        <x:v>Alzahrani</x:v>
      </x:c>
      <x:c r="AF1051" s="24" cm="1">
        <x:f t="array" ref="AF1051">SUM(--(" "=MID(AE1051,_xlfn.SEQUENCE(1,LEN(AE1051)),1)))+2</x:f>
        <x:v>2</x:v>
      </x:c>
      <x:c r="AG1051" s="24" cm="1">
        <x:f t="array" ref="AG1051">SUM(--($AG$9=MID(AC1051,_xlfn.SEQUENCE(1,LEN(AC1051)),1)))</x:f>
        <x:v>0</x:v>
      </x:c>
      <x:c r="AL1051" s="24" t="b">
        <x:f t="shared" si="256"/>
        <x:v>0</x:v>
      </x:c>
      <x:c r="AM1051" s="24" t="b">
        <x:f>_xlfn.XLOOKUP(G1051,'Birthday Case Assumptions'!$I$6:$I$371,'Birthday Case Assumptions'!$J$6:$J$371)="Yes"</x:f>
        <x:v>0</x:v>
      </x:c>
      <x:c r="AN1051" s="24" t="b">
        <x:f t="shared" si="262"/>
        <x:v>0</x:v>
      </x:c>
      <x:c r="AO1051" s="24">
        <x:f t="shared" si="263"/>
        <x:v>0</x:v>
      </x:c>
    </x:row>
    <x:row r="1052" spans="2:41" x14ac:dyDescent="0.35">
      <x:c r="B1052" s="21">
        <x:v>37587</x:v>
      </x:c>
      <x:c r="C1052" s="31">
        <x:f t="shared" si="250"/>
        <x:v>27</x:v>
      </x:c>
      <x:c r="D1052" s="31">
        <x:f t="shared" si="251"/>
        <x:v>11</x:v>
      </x:c>
      <x:c r="E1052" s="31">
        <x:f t="shared" si="252"/>
        <x:v>2002</x:v>
      </x:c>
      <x:c r="F1052" s="31">
        <x:f t="shared" si="253"/>
        <x:v>4</x:v>
      </x:c>
      <x:c r="G1052" s="21">
        <x:f t="shared" si="257"/>
        <x:v>45623</x:v>
      </x:c>
      <x:c r="H1052" s="32">
        <x:f t="shared" si="258"/>
        <x:v>7705</x:v>
      </x:c>
      <x:c r="L1052" s="25"/>
      <x:c r="S1052" s="24" t="str">
        <x:v>Joshua Cooper #13453292 1W</x:v>
      </x:c>
      <x:c r="T1052" s="24" t="str" cm="1">
        <x:f t="array" ref="T1052:U1052">_xlfn.TEXTSPLIT(S1052," #")</x:f>
        <x:v>Joshua Cooper</x:v>
      </x:c>
      <x:c r="U1052" s="24" t="str">
        <x:v>13453292 1W</x:v>
      </x:c>
      <x:c r="V1052" s="24" t="str">
        <x:f t="shared" si="259"/>
        <x:v>1W</x:v>
      </x:c>
      <x:c r="W1052" s="24">
        <x:f t="shared" si="260"/>
        <x:v>13453292</x:v>
      </x:c>
      <x:c r="X1052" s="24">
        <x:f t="shared" si="264"/>
        <x:v>0</x:v>
      </x:c>
      <x:c r="AC1052" s="24" t="str">
        <x:f t="shared" si="254"/>
        <x:v>Joshua</x:v>
      </x:c>
      <x:c r="AD1052" s="24" t="str">
        <x:f t="shared" si="261"/>
        <x:v>J</x:v>
      </x:c>
      <x:c r="AE1052" s="24" t="str">
        <x:f t="shared" si="255"/>
        <x:v>Cooper</x:v>
      </x:c>
      <x:c r="AF1052" s="24" cm="1">
        <x:f t="array" ref="AF1052">SUM(--(" "=MID(AE1052,_xlfn.SEQUENCE(1,LEN(AE1052)),1)))+2</x:f>
        <x:v>2</x:v>
      </x:c>
      <x:c r="AG1052" s="24" cm="1">
        <x:f t="array" ref="AG1052">SUM(--($AG$9=MID(AC1052,_xlfn.SEQUENCE(1,LEN(AC1052)),1)))</x:f>
        <x:v>1</x:v>
      </x:c>
      <x:c r="AL1052" s="24" t="b">
        <x:f t="shared" si="256"/>
        <x:v>0</x:v>
      </x:c>
      <x:c r="AM1052" s="24" t="b">
        <x:f>_xlfn.XLOOKUP(G1052,'Birthday Case Assumptions'!$I$6:$I$371,'Birthday Case Assumptions'!$J$6:$J$371)="Yes"</x:f>
        <x:v>1</x:v>
      </x:c>
      <x:c r="AN1052" s="24" t="b">
        <x:f t="shared" si="262"/>
        <x:v>0</x:v>
      </x:c>
      <x:c r="AO1052" s="24">
        <x:f t="shared" si="263"/>
        <x:v>0</x:v>
      </x:c>
    </x:row>
    <x:row r="1053" spans="2:41" x14ac:dyDescent="0.35">
      <x:c r="B1053" s="21">
        <x:v>38035</x:v>
      </x:c>
      <x:c r="C1053" s="31">
        <x:f t="shared" si="250"/>
        <x:v>18</x:v>
      </x:c>
      <x:c r="D1053" s="31">
        <x:f t="shared" si="251"/>
        <x:v>2</x:v>
      </x:c>
      <x:c r="E1053" s="31">
        <x:f t="shared" si="252"/>
        <x:v>2004</x:v>
      </x:c>
      <x:c r="F1053" s="31">
        <x:f t="shared" si="253"/>
        <x:v>4</x:v>
      </x:c>
      <x:c r="G1053" s="21">
        <x:f t="shared" si="257"/>
        <x:v>45340</x:v>
      </x:c>
      <x:c r="H1053" s="32">
        <x:f t="shared" si="258"/>
        <x:v>7257</x:v>
      </x:c>
      <x:c r="L1053" s="25"/>
      <x:c r="S1053" s="24" t="str">
        <x:v>Katherine Parker #13453295 3W</x:v>
      </x:c>
      <x:c r="T1053" s="24" t="str" cm="1">
        <x:f t="array" ref="T1053:U1053">_xlfn.TEXTSPLIT(S1053," #")</x:f>
        <x:v>Katherine Parker</x:v>
      </x:c>
      <x:c r="U1053" s="24" t="str">
        <x:v>13453295 3W</x:v>
      </x:c>
      <x:c r="V1053" s="24" t="str">
        <x:f t="shared" si="259"/>
        <x:v>3W</x:v>
      </x:c>
      <x:c r="W1053" s="24">
        <x:f t="shared" si="260"/>
        <x:v>13453295</x:v>
      </x:c>
      <x:c r="X1053" s="24">
        <x:f t="shared" si="264"/>
        <x:v>0</x:v>
      </x:c>
      <x:c r="AC1053" s="24" t="str">
        <x:f t="shared" si="254"/>
        <x:v>Katherine</x:v>
      </x:c>
      <x:c r="AD1053" s="24" t="str">
        <x:f t="shared" si="261"/>
        <x:v>K</x:v>
      </x:c>
      <x:c r="AE1053" s="24" t="str">
        <x:f t="shared" si="255"/>
        <x:v>Parker</x:v>
      </x:c>
      <x:c r="AF1053" s="24" cm="1">
        <x:f t="array" ref="AF1053">SUM(--(" "=MID(AE1053,_xlfn.SEQUENCE(1,LEN(AE1053)),1)))+2</x:f>
        <x:v>2</x:v>
      </x:c>
      <x:c r="AG1053" s="24" cm="1">
        <x:f t="array" ref="AG1053">SUM(--($AG$9=MID(AC1053,_xlfn.SEQUENCE(1,LEN(AC1053)),1)))</x:f>
        <x:v>1</x:v>
      </x:c>
      <x:c r="AL1053" s="24" t="b">
        <x:f t="shared" si="256"/>
        <x:v>0</x:v>
      </x:c>
      <x:c r="AM1053" s="24" t="b">
        <x:f>_xlfn.XLOOKUP(G1053,'Birthday Case Assumptions'!$I$6:$I$371,'Birthday Case Assumptions'!$J$6:$J$371)="Yes"</x:f>
        <x:v>0</x:v>
      </x:c>
      <x:c r="AN1053" s="24" t="b">
        <x:f t="shared" si="262"/>
        <x:v>0</x:v>
      </x:c>
      <x:c r="AO1053" s="24">
        <x:f t="shared" si="263"/>
        <x:v>0</x:v>
      </x:c>
    </x:row>
    <x:row r="1054" spans="2:41" x14ac:dyDescent="0.35">
      <x:c r="B1054" s="21">
        <x:v>37608</x:v>
      </x:c>
      <x:c r="C1054" s="31">
        <x:f t="shared" si="250"/>
        <x:v>18</x:v>
      </x:c>
      <x:c r="D1054" s="31">
        <x:f t="shared" si="251"/>
        <x:v>12</x:v>
      </x:c>
      <x:c r="E1054" s="31">
        <x:f t="shared" si="252"/>
        <x:v>2002</x:v>
      </x:c>
      <x:c r="F1054" s="31">
        <x:f t="shared" si="253"/>
        <x:v>4</x:v>
      </x:c>
      <x:c r="G1054" s="21">
        <x:f t="shared" si="257"/>
        <x:v>45644</x:v>
      </x:c>
      <x:c r="H1054" s="32">
        <x:f t="shared" si="258"/>
        <x:v>7684</x:v>
      </x:c>
      <x:c r="L1054" s="25"/>
      <x:c r="S1054" s="24" t="str">
        <x:v>Saleem Tareq Faiz Hadi #13453298 1R</x:v>
      </x:c>
      <x:c r="T1054" s="24" t="str" cm="1">
        <x:f t="array" ref="T1054:U1054">_xlfn.TEXTSPLIT(S1054," #")</x:f>
        <x:v>Saleem Tareq Faiz Hadi</x:v>
      </x:c>
      <x:c r="U1054" s="24" t="str">
        <x:v>13453298 1R</x:v>
      </x:c>
      <x:c r="V1054" s="24" t="str">
        <x:f t="shared" si="259"/>
        <x:v>1R</x:v>
      </x:c>
      <x:c r="W1054" s="24">
        <x:f t="shared" si="260"/>
        <x:v>13453298</x:v>
      </x:c>
      <x:c r="X1054" s="24">
        <x:f t="shared" si="264"/>
        <x:v>0</x:v>
      </x:c>
      <x:c r="AC1054" s="24" t="str">
        <x:f t="shared" si="254"/>
        <x:v>Saleem</x:v>
      </x:c>
      <x:c r="AD1054" s="24" t="str">
        <x:f t="shared" si="261"/>
        <x:v>S</x:v>
      </x:c>
      <x:c r="AE1054" s="24" t="str">
        <x:f t="shared" si="255"/>
        <x:v>Tareq Faiz Hadi</x:v>
      </x:c>
      <x:c r="AF1054" s="24" cm="1">
        <x:f t="array" ref="AF1054">SUM(--(" "=MID(AE1054,_xlfn.SEQUENCE(1,LEN(AE1054)),1)))+2</x:f>
        <x:v>4</x:v>
      </x:c>
      <x:c r="AG1054" s="24" cm="1">
        <x:f t="array" ref="AG1054">SUM(--($AG$9=MID(AC1054,_xlfn.SEQUENCE(1,LEN(AC1054)),1)))</x:f>
        <x:v>1</x:v>
      </x:c>
      <x:c r="AL1054" s="24" t="b">
        <x:f t="shared" si="256"/>
        <x:v>0</x:v>
      </x:c>
      <x:c r="AM1054" s="24" t="b">
        <x:f>_xlfn.XLOOKUP(G1054,'Birthday Case Assumptions'!$I$6:$I$371,'Birthday Case Assumptions'!$J$6:$J$371)="Yes"</x:f>
        <x:v>0</x:v>
      </x:c>
      <x:c r="AN1054" s="24" t="b">
        <x:f t="shared" si="262"/>
        <x:v>0</x:v>
      </x:c>
      <x:c r="AO1054" s="24">
        <x:f t="shared" si="263"/>
        <x:v>0</x:v>
      </x:c>
    </x:row>
    <x:row r="1055" spans="2:41" x14ac:dyDescent="0.35">
      <x:c r="B1055" s="21">
        <x:v>38118</x:v>
      </x:c>
      <x:c r="C1055" s="31">
        <x:f t="shared" si="250"/>
        <x:v>11</x:v>
      </x:c>
      <x:c r="D1055" s="31">
        <x:f t="shared" si="251"/>
        <x:v>5</x:v>
      </x:c>
      <x:c r="E1055" s="31">
        <x:f t="shared" si="252"/>
        <x:v>2004</x:v>
      </x:c>
      <x:c r="F1055" s="31">
        <x:f t="shared" si="253"/>
        <x:v>3</x:v>
      </x:c>
      <x:c r="G1055" s="21">
        <x:f t="shared" si="257"/>
        <x:v>45423</x:v>
      </x:c>
      <x:c r="H1055" s="32">
        <x:f t="shared" si="258"/>
        <x:v>7174</x:v>
      </x:c>
      <x:c r="L1055" s="25"/>
      <x:c r="S1055" s="24" t="str">
        <x:v>Mao Xiaohong #13453301 1T</x:v>
      </x:c>
      <x:c r="T1055" s="24" t="str" cm="1">
        <x:f t="array" ref="T1055:U1055">_xlfn.TEXTSPLIT(S1055," #")</x:f>
        <x:v>Mao Xiaohong</x:v>
      </x:c>
      <x:c r="U1055" s="24" t="str">
        <x:v>13453301 1T</x:v>
      </x:c>
      <x:c r="V1055" s="24" t="str">
        <x:f t="shared" si="259"/>
        <x:v>1T</x:v>
      </x:c>
      <x:c r="W1055" s="24">
        <x:f t="shared" si="260"/>
        <x:v>13453301</x:v>
      </x:c>
      <x:c r="X1055" s="24">
        <x:f t="shared" si="264"/>
        <x:v>0</x:v>
      </x:c>
      <x:c r="AC1055" s="24" t="str">
        <x:f t="shared" si="254"/>
        <x:v>Mao</x:v>
      </x:c>
      <x:c r="AD1055" s="24" t="str">
        <x:f t="shared" si="261"/>
        <x:v>M</x:v>
      </x:c>
      <x:c r="AE1055" s="24" t="str">
        <x:f t="shared" si="255"/>
        <x:v>Xiaohong</x:v>
      </x:c>
      <x:c r="AF1055" s="24" cm="1">
        <x:f t="array" ref="AF1055">SUM(--(" "=MID(AE1055,_xlfn.SEQUENCE(1,LEN(AE1055)),1)))+2</x:f>
        <x:v>2</x:v>
      </x:c>
      <x:c r="AG1055" s="24" cm="1">
        <x:f t="array" ref="AG1055">SUM(--($AG$9=MID(AC1055,_xlfn.SEQUENCE(1,LEN(AC1055)),1)))</x:f>
        <x:v>1</x:v>
      </x:c>
      <x:c r="AL1055" s="24" t="b">
        <x:f t="shared" si="256"/>
        <x:v>0</x:v>
      </x:c>
      <x:c r="AM1055" s="24" t="b">
        <x:f>_xlfn.XLOOKUP(G1055,'Birthday Case Assumptions'!$I$6:$I$371,'Birthday Case Assumptions'!$J$6:$J$371)="Yes"</x:f>
        <x:v>0</x:v>
      </x:c>
      <x:c r="AN1055" s="24" t="b">
        <x:f t="shared" si="262"/>
        <x:v>0</x:v>
      </x:c>
      <x:c r="AO1055" s="24">
        <x:f t="shared" si="263"/>
        <x:v>0</x:v>
      </x:c>
    </x:row>
    <x:row r="1056" spans="2:41" x14ac:dyDescent="0.35">
      <x:c r="B1056" s="21">
        <x:v>38118</x:v>
      </x:c>
      <x:c r="C1056" s="31">
        <x:f t="shared" si="250"/>
        <x:v>11</x:v>
      </x:c>
      <x:c r="D1056" s="31">
        <x:f t="shared" si="251"/>
        <x:v>5</x:v>
      </x:c>
      <x:c r="E1056" s="31">
        <x:f t="shared" si="252"/>
        <x:v>2004</x:v>
      </x:c>
      <x:c r="F1056" s="31">
        <x:f t="shared" si="253"/>
        <x:v>3</x:v>
      </x:c>
      <x:c r="G1056" s="21">
        <x:f t="shared" si="257"/>
        <x:v>45423</x:v>
      </x:c>
      <x:c r="H1056" s="32">
        <x:f t="shared" si="258"/>
        <x:v>7174</x:v>
      </x:c>
      <x:c r="L1056" s="25"/>
      <x:c r="S1056" s="24" t="str">
        <x:v>Betty Reyes #13453303 1M</x:v>
      </x:c>
      <x:c r="T1056" s="24" t="str" cm="1">
        <x:f t="array" ref="T1056:U1056">_xlfn.TEXTSPLIT(S1056," #")</x:f>
        <x:v>Betty Reyes</x:v>
      </x:c>
      <x:c r="U1056" s="24" t="str">
        <x:v>13453303 1M</x:v>
      </x:c>
      <x:c r="V1056" s="24" t="str">
        <x:f t="shared" si="259"/>
        <x:v>1M</x:v>
      </x:c>
      <x:c r="W1056" s="24">
        <x:f t="shared" si="260"/>
        <x:v>13453303</x:v>
      </x:c>
      <x:c r="X1056" s="24">
        <x:f t="shared" si="264"/>
        <x:v>0</x:v>
      </x:c>
      <x:c r="AC1056" s="24" t="str">
        <x:f t="shared" si="254"/>
        <x:v>Betty</x:v>
      </x:c>
      <x:c r="AD1056" s="24" t="str">
        <x:f t="shared" si="261"/>
        <x:v>B</x:v>
      </x:c>
      <x:c r="AE1056" s="24" t="str">
        <x:f t="shared" si="255"/>
        <x:v>Reyes</x:v>
      </x:c>
      <x:c r="AF1056" s="24" cm="1">
        <x:f t="array" ref="AF1056">SUM(--(" "=MID(AE1056,_xlfn.SEQUENCE(1,LEN(AE1056)),1)))+2</x:f>
        <x:v>2</x:v>
      </x:c>
      <x:c r="AG1056" s="24" cm="1">
        <x:f t="array" ref="AG1056">SUM(--($AG$9=MID(AC1056,_xlfn.SEQUENCE(1,LEN(AC1056)),1)))</x:f>
        <x:v>0</x:v>
      </x:c>
      <x:c r="AL1056" s="24" t="b">
        <x:f t="shared" si="256"/>
        <x:v>0</x:v>
      </x:c>
      <x:c r="AM1056" s="24" t="b">
        <x:f>_xlfn.XLOOKUP(G1056,'Birthday Case Assumptions'!$I$6:$I$371,'Birthday Case Assumptions'!$J$6:$J$371)="Yes"</x:f>
        <x:v>0</x:v>
      </x:c>
      <x:c r="AN1056" s="24" t="b">
        <x:f t="shared" si="262"/>
        <x:v>1</x:v>
      </x:c>
      <x:c r="AO1056" s="24">
        <x:f t="shared" si="263"/>
        <x:v>0</x:v>
      </x:c>
    </x:row>
    <x:row r="1057" spans="2:41" x14ac:dyDescent="0.35">
      <x:c r="B1057" s="21">
        <x:v>38243</x:v>
      </x:c>
      <x:c r="C1057" s="31">
        <x:f t="shared" si="250"/>
        <x:v>13</x:v>
      </x:c>
      <x:c r="D1057" s="31">
        <x:f t="shared" si="251"/>
        <x:v>9</x:v>
      </x:c>
      <x:c r="E1057" s="31">
        <x:f t="shared" si="252"/>
        <x:v>2004</x:v>
      </x:c>
      <x:c r="F1057" s="31">
        <x:f t="shared" si="253"/>
        <x:v>2</x:v>
      </x:c>
      <x:c r="G1057" s="21">
        <x:f t="shared" si="257"/>
        <x:v>45548</x:v>
      </x:c>
      <x:c r="H1057" s="32">
        <x:f t="shared" si="258"/>
        <x:v>7049</x:v>
      </x:c>
      <x:c r="L1057" s="25"/>
      <x:c r="S1057" s="24" t="str">
        <x:v>Tahir Jaber #13453304 2R</x:v>
      </x:c>
      <x:c r="T1057" s="24" t="str" cm="1">
        <x:f t="array" ref="T1057:U1057">_xlfn.TEXTSPLIT(S1057," #")</x:f>
        <x:v>Tahir Jaber</x:v>
      </x:c>
      <x:c r="U1057" s="24" t="str">
        <x:v>13453304 2R</x:v>
      </x:c>
      <x:c r="V1057" s="24" t="str">
        <x:f t="shared" si="259"/>
        <x:v>2R</x:v>
      </x:c>
      <x:c r="W1057" s="24">
        <x:f t="shared" si="260"/>
        <x:v>13453304</x:v>
      </x:c>
      <x:c r="X1057" s="24">
        <x:f t="shared" si="264"/>
        <x:v>1</x:v>
      </x:c>
      <x:c r="AC1057" s="24" t="str">
        <x:f t="shared" si="254"/>
        <x:v>Tahir</x:v>
      </x:c>
      <x:c r="AD1057" s="24" t="str">
        <x:f t="shared" si="261"/>
        <x:v>T</x:v>
      </x:c>
      <x:c r="AE1057" s="24" t="str">
        <x:f t="shared" si="255"/>
        <x:v>Jaber</x:v>
      </x:c>
      <x:c r="AF1057" s="24" cm="1">
        <x:f t="array" ref="AF1057">SUM(--(" "=MID(AE1057,_xlfn.SEQUENCE(1,LEN(AE1057)),1)))+2</x:f>
        <x:v>2</x:v>
      </x:c>
      <x:c r="AG1057" s="24" cm="1">
        <x:f t="array" ref="AG1057">SUM(--($AG$9=MID(AC1057,_xlfn.SEQUENCE(1,LEN(AC1057)),1)))</x:f>
        <x:v>1</x:v>
      </x:c>
      <x:c r="AL1057" s="24" t="b">
        <x:f t="shared" si="256"/>
        <x:v>0</x:v>
      </x:c>
      <x:c r="AM1057" s="24" t="b">
        <x:f>_xlfn.XLOOKUP(G1057,'Birthday Case Assumptions'!$I$6:$I$371,'Birthday Case Assumptions'!$J$6:$J$371)="Yes"</x:f>
        <x:v>1</x:v>
      </x:c>
      <x:c r="AN1057" s="24" t="b">
        <x:f t="shared" si="262"/>
        <x:v>0</x:v>
      </x:c>
      <x:c r="AO1057" s="24">
        <x:f t="shared" si="263"/>
        <x:v>0</x:v>
      </x:c>
    </x:row>
    <x:row r="1058" spans="2:41" x14ac:dyDescent="0.35">
      <x:c r="B1058" s="21">
        <x:v>38245</x:v>
      </x:c>
      <x:c r="C1058" s="31">
        <x:f t="shared" si="250"/>
        <x:v>15</x:v>
      </x:c>
      <x:c r="D1058" s="31">
        <x:f t="shared" si="251"/>
        <x:v>9</x:v>
      </x:c>
      <x:c r="E1058" s="31">
        <x:f t="shared" si="252"/>
        <x:v>2004</x:v>
      </x:c>
      <x:c r="F1058" s="31">
        <x:f t="shared" si="253"/>
        <x:v>4</x:v>
      </x:c>
      <x:c r="G1058" s="21">
        <x:f t="shared" si="257"/>
        <x:v>45550</x:v>
      </x:c>
      <x:c r="H1058" s="32">
        <x:f t="shared" si="258"/>
        <x:v>7047</x:v>
      </x:c>
      <x:c r="L1058" s="25"/>
      <x:c r="S1058" s="24" t="str">
        <x:v>Salwa Khan #13453307 2M</x:v>
      </x:c>
      <x:c r="T1058" s="24" t="str" cm="1">
        <x:f t="array" ref="T1058:U1058">_xlfn.TEXTSPLIT(S1058," #")</x:f>
        <x:v>Salwa Khan</x:v>
      </x:c>
      <x:c r="U1058" s="24" t="str">
        <x:v>13453307 2M</x:v>
      </x:c>
      <x:c r="V1058" s="24" t="str">
        <x:f t="shared" si="259"/>
        <x:v>2M</x:v>
      </x:c>
      <x:c r="W1058" s="24">
        <x:f t="shared" si="260"/>
        <x:v>13453307</x:v>
      </x:c>
      <x:c r="X1058" s="24">
        <x:f t="shared" si="264"/>
        <x:v>0</x:v>
      </x:c>
      <x:c r="AC1058" s="24" t="str">
        <x:f t="shared" si="254"/>
        <x:v>Salwa</x:v>
      </x:c>
      <x:c r="AD1058" s="24" t="str">
        <x:f t="shared" si="261"/>
        <x:v>S</x:v>
      </x:c>
      <x:c r="AE1058" s="24" t="str">
        <x:f t="shared" si="255"/>
        <x:v>Khan</x:v>
      </x:c>
      <x:c r="AF1058" s="24" cm="1">
        <x:f t="array" ref="AF1058">SUM(--(" "=MID(AE1058,_xlfn.SEQUENCE(1,LEN(AE1058)),1)))+2</x:f>
        <x:v>2</x:v>
      </x:c>
      <x:c r="AG1058" s="24" cm="1">
        <x:f t="array" ref="AG1058">SUM(--($AG$9=MID(AC1058,_xlfn.SEQUENCE(1,LEN(AC1058)),1)))</x:f>
        <x:v>2</x:v>
      </x:c>
      <x:c r="AL1058" s="24" t="b">
        <x:f t="shared" si="256"/>
        <x:v>0</x:v>
      </x:c>
      <x:c r="AM1058" s="24" t="b">
        <x:f>_xlfn.XLOOKUP(G1058,'Birthday Case Assumptions'!$I$6:$I$371,'Birthday Case Assumptions'!$J$6:$J$371)="Yes"</x:f>
        <x:v>0</x:v>
      </x:c>
      <x:c r="AN1058" s="24" t="b">
        <x:f t="shared" si="262"/>
        <x:v>0</x:v>
      </x:c>
      <x:c r="AO1058" s="24">
        <x:f t="shared" si="263"/>
        <x:v>0</x:v>
      </x:c>
    </x:row>
    <x:row r="1059" spans="2:41" x14ac:dyDescent="0.35">
      <x:c r="B1059" s="21">
        <x:v>37754</x:v>
      </x:c>
      <x:c r="C1059" s="31">
        <x:f t="shared" si="250"/>
        <x:v>13</x:v>
      </x:c>
      <x:c r="D1059" s="31">
        <x:f t="shared" si="251"/>
        <x:v>5</x:v>
      </x:c>
      <x:c r="E1059" s="31">
        <x:f t="shared" si="252"/>
        <x:v>2003</x:v>
      </x:c>
      <x:c r="F1059" s="31">
        <x:f t="shared" si="253"/>
        <x:v>3</x:v>
      </x:c>
      <x:c r="G1059" s="21">
        <x:f t="shared" si="257"/>
        <x:v>45425</x:v>
      </x:c>
      <x:c r="H1059" s="32">
        <x:f t="shared" si="258"/>
        <x:v>7538</x:v>
      </x:c>
      <x:c r="L1059" s="25"/>
      <x:c r="S1059" s="24" t="str">
        <x:v>Alexis Wilson #13453309 2M</x:v>
      </x:c>
      <x:c r="T1059" s="24" t="str" cm="1">
        <x:f t="array" ref="T1059:U1059">_xlfn.TEXTSPLIT(S1059," #")</x:f>
        <x:v>Alexis Wilson</x:v>
      </x:c>
      <x:c r="U1059" s="24" t="str">
        <x:v>13453309 2M</x:v>
      </x:c>
      <x:c r="V1059" s="24" t="str">
        <x:f t="shared" si="259"/>
        <x:v>2M</x:v>
      </x:c>
      <x:c r="W1059" s="24">
        <x:f t="shared" si="260"/>
        <x:v>13453309</x:v>
      </x:c>
      <x:c r="X1059" s="24">
        <x:f t="shared" si="264"/>
        <x:v>0</x:v>
      </x:c>
      <x:c r="AC1059" s="24" t="str">
        <x:f t="shared" si="254"/>
        <x:v>Alexis</x:v>
      </x:c>
      <x:c r="AD1059" s="24" t="str">
        <x:f t="shared" si="261"/>
        <x:v>A</x:v>
      </x:c>
      <x:c r="AE1059" s="24" t="str">
        <x:f t="shared" si="255"/>
        <x:v>Wilson</x:v>
      </x:c>
      <x:c r="AF1059" s="24" cm="1">
        <x:f t="array" ref="AF1059">SUM(--(" "=MID(AE1059,_xlfn.SEQUENCE(1,LEN(AE1059)),1)))+2</x:f>
        <x:v>2</x:v>
      </x:c>
      <x:c r="AG1059" s="24" cm="1">
        <x:f t="array" ref="AG1059">SUM(--($AG$9=MID(AC1059,_xlfn.SEQUENCE(1,LEN(AC1059)),1)))</x:f>
        <x:v>1</x:v>
      </x:c>
      <x:c r="AL1059" s="24" t="b">
        <x:f t="shared" si="256"/>
        <x:v>1</x:v>
      </x:c>
      <x:c r="AM1059" s="24" t="b">
        <x:f>_xlfn.XLOOKUP(G1059,'Birthday Case Assumptions'!$I$6:$I$371,'Birthday Case Assumptions'!$J$6:$J$371)="Yes"</x:f>
        <x:v>0</x:v>
      </x:c>
      <x:c r="AN1059" s="24" t="b">
        <x:f t="shared" si="262"/>
        <x:v>0</x:v>
      </x:c>
      <x:c r="AO1059" s="24">
        <x:f t="shared" si="263"/>
        <x:v>0</x:v>
      </x:c>
    </x:row>
    <x:row r="1060" spans="2:41" x14ac:dyDescent="0.35">
      <x:c r="B1060" s="21">
        <x:v>37042</x:v>
      </x:c>
      <x:c r="C1060" s="31">
        <x:f t="shared" si="250"/>
        <x:v>31</x:v>
      </x:c>
      <x:c r="D1060" s="31">
        <x:f t="shared" si="251"/>
        <x:v>5</x:v>
      </x:c>
      <x:c r="E1060" s="31">
        <x:f t="shared" si="252"/>
        <x:v>2001</x:v>
      </x:c>
      <x:c r="F1060" s="31">
        <x:f t="shared" si="253"/>
        <x:v>5</x:v>
      </x:c>
      <x:c r="G1060" s="21">
        <x:f t="shared" si="257"/>
        <x:v>45443</x:v>
      </x:c>
      <x:c r="H1060" s="32">
        <x:f t="shared" si="258"/>
        <x:v>8250</x:v>
      </x:c>
      <x:c r="L1060" s="25"/>
      <x:c r="S1060" s="24" t="str">
        <x:v>Heba Gamal #13453312 2R</x:v>
      </x:c>
      <x:c r="T1060" s="24" t="str" cm="1">
        <x:f t="array" ref="T1060:U1060">_xlfn.TEXTSPLIT(S1060," #")</x:f>
        <x:v>Heba Gamal</x:v>
      </x:c>
      <x:c r="U1060" s="24" t="str">
        <x:v>13453312 2R</x:v>
      </x:c>
      <x:c r="V1060" s="24" t="str">
        <x:f t="shared" si="259"/>
        <x:v>2R</x:v>
      </x:c>
      <x:c r="W1060" s="24">
        <x:f t="shared" si="260"/>
        <x:v>13453312</x:v>
      </x:c>
      <x:c r="X1060" s="24">
        <x:f t="shared" si="264"/>
        <x:v>0</x:v>
      </x:c>
      <x:c r="AC1060" s="24" t="str">
        <x:f t="shared" si="254"/>
        <x:v>Heba</x:v>
      </x:c>
      <x:c r="AD1060" s="24" t="str">
        <x:f t="shared" si="261"/>
        <x:v>H</x:v>
      </x:c>
      <x:c r="AE1060" s="24" t="str">
        <x:f t="shared" si="255"/>
        <x:v>Gamal</x:v>
      </x:c>
      <x:c r="AF1060" s="24" cm="1">
        <x:f t="array" ref="AF1060">SUM(--(" "=MID(AE1060,_xlfn.SEQUENCE(1,LEN(AE1060)),1)))+2</x:f>
        <x:v>2</x:v>
      </x:c>
      <x:c r="AG1060" s="24" cm="1">
        <x:f t="array" ref="AG1060">SUM(--($AG$9=MID(AC1060,_xlfn.SEQUENCE(1,LEN(AC1060)),1)))</x:f>
        <x:v>1</x:v>
      </x:c>
      <x:c r="AL1060" s="24" t="b">
        <x:f t="shared" si="256"/>
        <x:v>0</x:v>
      </x:c>
      <x:c r="AM1060" s="24" t="b">
        <x:f>_xlfn.XLOOKUP(G1060,'Birthday Case Assumptions'!$I$6:$I$371,'Birthday Case Assumptions'!$J$6:$J$371)="Yes"</x:f>
        <x:v>0</x:v>
      </x:c>
      <x:c r="AN1060" s="24" t="b">
        <x:f t="shared" si="262"/>
        <x:v>0</x:v>
      </x:c>
      <x:c r="AO1060" s="24">
        <x:f t="shared" si="263"/>
        <x:v>0</x:v>
      </x:c>
    </x:row>
    <x:row r="1061" spans="2:41" x14ac:dyDescent="0.35">
      <x:c r="B1061" s="21">
        <x:v>37971</x:v>
      </x:c>
      <x:c r="C1061" s="31">
        <x:f t="shared" si="250"/>
        <x:v>16</x:v>
      </x:c>
      <x:c r="D1061" s="31">
        <x:f t="shared" si="251"/>
        <x:v>12</x:v>
      </x:c>
      <x:c r="E1061" s="31">
        <x:f t="shared" si="252"/>
        <x:v>2003</x:v>
      </x:c>
      <x:c r="F1061" s="31">
        <x:f t="shared" si="253"/>
        <x:v>3</x:v>
      </x:c>
      <x:c r="G1061" s="21">
        <x:f t="shared" si="257"/>
        <x:v>45642</x:v>
      </x:c>
      <x:c r="H1061" s="32">
        <x:f t="shared" si="258"/>
        <x:v>7321</x:v>
      </x:c>
      <x:c r="L1061" s="25"/>
      <x:c r="S1061" s="24" t="str">
        <x:v>Xiang Meng #13453315 2R</x:v>
      </x:c>
      <x:c r="T1061" s="24" t="str" cm="1">
        <x:f t="array" ref="T1061:U1061">_xlfn.TEXTSPLIT(S1061," #")</x:f>
        <x:v>Xiang Meng</x:v>
      </x:c>
      <x:c r="U1061" s="24" t="str">
        <x:v>13453315 2R</x:v>
      </x:c>
      <x:c r="V1061" s="24" t="str">
        <x:f t="shared" si="259"/>
        <x:v>2R</x:v>
      </x:c>
      <x:c r="W1061" s="24">
        <x:f t="shared" si="260"/>
        <x:v>13453315</x:v>
      </x:c>
      <x:c r="X1061" s="24">
        <x:f t="shared" si="264"/>
        <x:v>0</x:v>
      </x:c>
      <x:c r="AC1061" s="24" t="str">
        <x:f t="shared" si="254"/>
        <x:v>Xiang</x:v>
      </x:c>
      <x:c r="AD1061" s="24" t="str">
        <x:f t="shared" si="261"/>
        <x:v>X</x:v>
      </x:c>
      <x:c r="AE1061" s="24" t="str">
        <x:f t="shared" si="255"/>
        <x:v>Meng</x:v>
      </x:c>
      <x:c r="AF1061" s="24" cm="1">
        <x:f t="array" ref="AF1061">SUM(--(" "=MID(AE1061,_xlfn.SEQUENCE(1,LEN(AE1061)),1)))+2</x:f>
        <x:v>2</x:v>
      </x:c>
      <x:c r="AG1061" s="24" cm="1">
        <x:f t="array" ref="AG1061">SUM(--($AG$9=MID(AC1061,_xlfn.SEQUENCE(1,LEN(AC1061)),1)))</x:f>
        <x:v>1</x:v>
      </x:c>
      <x:c r="AL1061" s="24" t="b">
        <x:f t="shared" si="256"/>
        <x:v>1</x:v>
      </x:c>
      <x:c r="AM1061" s="24" t="b">
        <x:f>_xlfn.XLOOKUP(G1061,'Birthday Case Assumptions'!$I$6:$I$371,'Birthday Case Assumptions'!$J$6:$J$371)="Yes"</x:f>
        <x:v>0</x:v>
      </x:c>
      <x:c r="AN1061" s="24" t="b">
        <x:f t="shared" si="262"/>
        <x:v>0</x:v>
      </x:c>
      <x:c r="AO1061" s="24">
        <x:f t="shared" si="263"/>
        <x:v>0</x:v>
      </x:c>
    </x:row>
    <x:row r="1062" spans="2:41" x14ac:dyDescent="0.35">
      <x:c r="B1062" s="21">
        <x:v>37160</x:v>
      </x:c>
      <x:c r="C1062" s="31">
        <x:f t="shared" si="250"/>
        <x:v>26</x:v>
      </x:c>
      <x:c r="D1062" s="31">
        <x:f t="shared" si="251"/>
        <x:v>9</x:v>
      </x:c>
      <x:c r="E1062" s="31">
        <x:f t="shared" si="252"/>
        <x:v>2001</x:v>
      </x:c>
      <x:c r="F1062" s="31">
        <x:f t="shared" si="253"/>
        <x:v>4</x:v>
      </x:c>
      <x:c r="G1062" s="21">
        <x:f t="shared" si="257"/>
        <x:v>45561</x:v>
      </x:c>
      <x:c r="H1062" s="32">
        <x:f t="shared" si="258"/>
        <x:v>8132</x:v>
      </x:c>
      <x:c r="L1062" s="25"/>
      <x:c r="S1062" s="24" t="str">
        <x:v>Fayez Malik #13453317 3W</x:v>
      </x:c>
      <x:c r="T1062" s="24" t="str" cm="1">
        <x:f t="array" ref="T1062:U1062">_xlfn.TEXTSPLIT(S1062," #")</x:f>
        <x:v>Fayez Malik</x:v>
      </x:c>
      <x:c r="U1062" s="24" t="str">
        <x:v>13453317 3W</x:v>
      </x:c>
      <x:c r="V1062" s="24" t="str">
        <x:f t="shared" si="259"/>
        <x:v>3W</x:v>
      </x:c>
      <x:c r="W1062" s="24">
        <x:f t="shared" si="260"/>
        <x:v>13453317</x:v>
      </x:c>
      <x:c r="X1062" s="24">
        <x:f t="shared" si="264"/>
        <x:v>0</x:v>
      </x:c>
      <x:c r="AC1062" s="24" t="str">
        <x:f t="shared" si="254"/>
        <x:v>Fayez</x:v>
      </x:c>
      <x:c r="AD1062" s="24" t="str">
        <x:f t="shared" si="261"/>
        <x:v>F</x:v>
      </x:c>
      <x:c r="AE1062" s="24" t="str">
        <x:f t="shared" si="255"/>
        <x:v>Malik</x:v>
      </x:c>
      <x:c r="AF1062" s="24" cm="1">
        <x:f t="array" ref="AF1062">SUM(--(" "=MID(AE1062,_xlfn.SEQUENCE(1,LEN(AE1062)),1)))+2</x:f>
        <x:v>2</x:v>
      </x:c>
      <x:c r="AG1062" s="24" cm="1">
        <x:f t="array" ref="AG1062">SUM(--($AG$9=MID(AC1062,_xlfn.SEQUENCE(1,LEN(AC1062)),1)))</x:f>
        <x:v>1</x:v>
      </x:c>
      <x:c r="AL1062" s="24" t="b">
        <x:f t="shared" si="256"/>
        <x:v>0</x:v>
      </x:c>
      <x:c r="AM1062" s="24" t="b">
        <x:f>_xlfn.XLOOKUP(G1062,'Birthday Case Assumptions'!$I$6:$I$371,'Birthday Case Assumptions'!$J$6:$J$371)="Yes"</x:f>
        <x:v>1</x:v>
      </x:c>
      <x:c r="AN1062" s="24" t="b">
        <x:f t="shared" si="262"/>
        <x:v>0</x:v>
      </x:c>
      <x:c r="AO1062" s="24">
        <x:f t="shared" si="263"/>
        <x:v>0</x:v>
      </x:c>
    </x:row>
    <x:row r="1063" spans="2:41" x14ac:dyDescent="0.35">
      <x:c r="B1063" s="21">
        <x:v>37931</x:v>
      </x:c>
      <x:c r="C1063" s="31">
        <x:f t="shared" si="250"/>
        <x:v>6</x:v>
      </x:c>
      <x:c r="D1063" s="31">
        <x:f t="shared" si="251"/>
        <x:v>11</x:v>
      </x:c>
      <x:c r="E1063" s="31">
        <x:f t="shared" si="252"/>
        <x:v>2003</x:v>
      </x:c>
      <x:c r="F1063" s="31">
        <x:f t="shared" si="253"/>
        <x:v>5</x:v>
      </x:c>
      <x:c r="G1063" s="21">
        <x:f t="shared" si="257"/>
        <x:v>45602</x:v>
      </x:c>
      <x:c r="H1063" s="32">
        <x:f t="shared" si="258"/>
        <x:v>7361</x:v>
      </x:c>
      <x:c r="L1063" s="25"/>
      <x:c r="S1063" s="24" t="str">
        <x:v>Wang Xiaoming #13453319 1M</x:v>
      </x:c>
      <x:c r="T1063" s="24" t="str" cm="1">
        <x:f t="array" ref="T1063:U1063">_xlfn.TEXTSPLIT(S1063," #")</x:f>
        <x:v>Wang Xiaoming</x:v>
      </x:c>
      <x:c r="U1063" s="24" t="str">
        <x:v>13453319 1M</x:v>
      </x:c>
      <x:c r="V1063" s="24" t="str">
        <x:f t="shared" si="259"/>
        <x:v>1M</x:v>
      </x:c>
      <x:c r="W1063" s="24">
        <x:f t="shared" si="260"/>
        <x:v>13453319</x:v>
      </x:c>
      <x:c r="X1063" s="24">
        <x:f t="shared" si="264"/>
        <x:v>0</x:v>
      </x:c>
      <x:c r="AC1063" s="24" t="str">
        <x:f t="shared" si="254"/>
        <x:v>Wang</x:v>
      </x:c>
      <x:c r="AD1063" s="24" t="str">
        <x:f t="shared" si="261"/>
        <x:v>W</x:v>
      </x:c>
      <x:c r="AE1063" s="24" t="str">
        <x:f t="shared" si="255"/>
        <x:v>Xiaoming</x:v>
      </x:c>
      <x:c r="AF1063" s="24" cm="1">
        <x:f t="array" ref="AF1063">SUM(--(" "=MID(AE1063,_xlfn.SEQUENCE(1,LEN(AE1063)),1)))+2</x:f>
        <x:v>2</x:v>
      </x:c>
      <x:c r="AG1063" s="24" cm="1">
        <x:f t="array" ref="AG1063">SUM(--($AG$9=MID(AC1063,_xlfn.SEQUENCE(1,LEN(AC1063)),1)))</x:f>
        <x:v>1</x:v>
      </x:c>
      <x:c r="AL1063" s="24" t="b">
        <x:f t="shared" si="256"/>
        <x:v>0</x:v>
      </x:c>
      <x:c r="AM1063" s="24" t="b">
        <x:f>_xlfn.XLOOKUP(G1063,'Birthday Case Assumptions'!$I$6:$I$371,'Birthday Case Assumptions'!$J$6:$J$371)="Yes"</x:f>
        <x:v>1</x:v>
      </x:c>
      <x:c r="AN1063" s="24" t="b">
        <x:f t="shared" si="262"/>
        <x:v>1</x:v>
      </x:c>
      <x:c r="AO1063" s="24">
        <x:f t="shared" si="263"/>
        <x:v>0</x:v>
      </x:c>
    </x:row>
    <x:row r="1064" spans="2:41" x14ac:dyDescent="0.35">
      <x:c r="B1064" s="21">
        <x:v>37121</x:v>
      </x:c>
      <x:c r="C1064" s="31">
        <x:f t="shared" si="250"/>
        <x:v>18</x:v>
      </x:c>
      <x:c r="D1064" s="31">
        <x:f t="shared" si="251"/>
        <x:v>8</x:v>
      </x:c>
      <x:c r="E1064" s="31">
        <x:f t="shared" si="252"/>
        <x:v>2001</x:v>
      </x:c>
      <x:c r="F1064" s="31">
        <x:f t="shared" si="253"/>
        <x:v>7</x:v>
      </x:c>
      <x:c r="G1064" s="21">
        <x:f t="shared" si="257"/>
        <x:v>45522</x:v>
      </x:c>
      <x:c r="H1064" s="32">
        <x:f t="shared" si="258"/>
        <x:v>8171</x:v>
      </x:c>
      <x:c r="L1064" s="25"/>
      <x:c r="S1064" s="24" t="str">
        <x:v>Sohail Mahmoud #13453321 2W</x:v>
      </x:c>
      <x:c r="T1064" s="24" t="str" cm="1">
        <x:f t="array" ref="T1064:U1064">_xlfn.TEXTSPLIT(S1064," #")</x:f>
        <x:v>Sohail Mahmoud</x:v>
      </x:c>
      <x:c r="U1064" s="24" t="str">
        <x:v>13453321 2W</x:v>
      </x:c>
      <x:c r="V1064" s="24" t="str">
        <x:f t="shared" si="259"/>
        <x:v>2W</x:v>
      </x:c>
      <x:c r="W1064" s="24">
        <x:f t="shared" si="260"/>
        <x:v>13453321</x:v>
      </x:c>
      <x:c r="X1064" s="24">
        <x:f t="shared" si="264"/>
        <x:v>0</x:v>
      </x:c>
      <x:c r="AC1064" s="24" t="str">
        <x:f t="shared" si="254"/>
        <x:v>Sohail</x:v>
      </x:c>
      <x:c r="AD1064" s="24" t="str">
        <x:f t="shared" si="261"/>
        <x:v>S</x:v>
      </x:c>
      <x:c r="AE1064" s="24" t="str">
        <x:f t="shared" si="255"/>
        <x:v>Mahmoud</x:v>
      </x:c>
      <x:c r="AF1064" s="24" cm="1">
        <x:f t="array" ref="AF1064">SUM(--(" "=MID(AE1064,_xlfn.SEQUENCE(1,LEN(AE1064)),1)))+2</x:f>
        <x:v>2</x:v>
      </x:c>
      <x:c r="AG1064" s="24" cm="1">
        <x:f t="array" ref="AG1064">SUM(--($AG$9=MID(AC1064,_xlfn.SEQUENCE(1,LEN(AC1064)),1)))</x:f>
        <x:v>1</x:v>
      </x:c>
      <x:c r="AL1064" s="24" t="b">
        <x:f t="shared" si="256"/>
        <x:v>0</x:v>
      </x:c>
      <x:c r="AM1064" s="24" t="b">
        <x:f>_xlfn.XLOOKUP(G1064,'Birthday Case Assumptions'!$I$6:$I$371,'Birthday Case Assumptions'!$J$6:$J$371)="Yes"</x:f>
        <x:v>0</x:v>
      </x:c>
      <x:c r="AN1064" s="24" t="b">
        <x:f t="shared" si="262"/>
        <x:v>0</x:v>
      </x:c>
      <x:c r="AO1064" s="24">
        <x:f t="shared" si="263"/>
        <x:v>0</x:v>
      </x:c>
    </x:row>
    <x:row r="1065" spans="2:41" x14ac:dyDescent="0.35">
      <x:c r="B1065" s="21">
        <x:v>37917</x:v>
      </x:c>
      <x:c r="C1065" s="31">
        <x:f t="shared" si="250"/>
        <x:v>23</x:v>
      </x:c>
      <x:c r="D1065" s="31">
        <x:f t="shared" si="251"/>
        <x:v>10</x:v>
      </x:c>
      <x:c r="E1065" s="31">
        <x:f t="shared" si="252"/>
        <x:v>2003</x:v>
      </x:c>
      <x:c r="F1065" s="31">
        <x:f t="shared" si="253"/>
        <x:v>5</x:v>
      </x:c>
      <x:c r="G1065" s="21">
        <x:f t="shared" si="257"/>
        <x:v>45588</x:v>
      </x:c>
      <x:c r="H1065" s="32">
        <x:f t="shared" si="258"/>
        <x:v>7375</x:v>
      </x:c>
      <x:c r="L1065" s="25"/>
      <x:c r="S1065" s="24" t="str">
        <x:v>Taher Saleem #13453323 4W</x:v>
      </x:c>
      <x:c r="T1065" s="24" t="str" cm="1">
        <x:f t="array" ref="T1065:U1065">_xlfn.TEXTSPLIT(S1065," #")</x:f>
        <x:v>Taher Saleem</x:v>
      </x:c>
      <x:c r="U1065" s="24" t="str">
        <x:v>13453323 4W</x:v>
      </x:c>
      <x:c r="V1065" s="24" t="str">
        <x:f t="shared" si="259"/>
        <x:v>4W</x:v>
      </x:c>
      <x:c r="W1065" s="24">
        <x:f t="shared" si="260"/>
        <x:v>13453323</x:v>
      </x:c>
      <x:c r="X1065" s="24">
        <x:f t="shared" si="264"/>
        <x:v>0</x:v>
      </x:c>
      <x:c r="AC1065" s="24" t="str">
        <x:f t="shared" si="254"/>
        <x:v>Taher</x:v>
      </x:c>
      <x:c r="AD1065" s="24" t="str">
        <x:f t="shared" si="261"/>
        <x:v>T</x:v>
      </x:c>
      <x:c r="AE1065" s="24" t="str">
        <x:f t="shared" si="255"/>
        <x:v>Saleem</x:v>
      </x:c>
      <x:c r="AF1065" s="24" cm="1">
        <x:f t="array" ref="AF1065">SUM(--(" "=MID(AE1065,_xlfn.SEQUENCE(1,LEN(AE1065)),1)))+2</x:f>
        <x:v>2</x:v>
      </x:c>
      <x:c r="AG1065" s="24" cm="1">
        <x:f t="array" ref="AG1065">SUM(--($AG$9=MID(AC1065,_xlfn.SEQUENCE(1,LEN(AC1065)),1)))</x:f>
        <x:v>1</x:v>
      </x:c>
      <x:c r="AL1065" s="24" t="b">
        <x:f t="shared" si="256"/>
        <x:v>0</x:v>
      </x:c>
      <x:c r="AM1065" s="24" t="b">
        <x:f>_xlfn.XLOOKUP(G1065,'Birthday Case Assumptions'!$I$6:$I$371,'Birthday Case Assumptions'!$J$6:$J$371)="Yes"</x:f>
        <x:v>1</x:v>
      </x:c>
      <x:c r="AN1065" s="24" t="b">
        <x:f t="shared" si="262"/>
        <x:v>0</x:v>
      </x:c>
      <x:c r="AO1065" s="24">
        <x:f t="shared" si="263"/>
        <x:v>0</x:v>
      </x:c>
    </x:row>
    <x:row r="1066" spans="2:41" x14ac:dyDescent="0.35">
      <x:c r="B1066" s="21">
        <x:v>38175</x:v>
      </x:c>
      <x:c r="C1066" s="31">
        <x:f t="shared" si="250"/>
        <x:v>7</x:v>
      </x:c>
      <x:c r="D1066" s="31">
        <x:f t="shared" si="251"/>
        <x:v>7</x:v>
      </x:c>
      <x:c r="E1066" s="31">
        <x:f t="shared" si="252"/>
        <x:v>2004</x:v>
      </x:c>
      <x:c r="F1066" s="31">
        <x:f t="shared" si="253"/>
        <x:v>4</x:v>
      </x:c>
      <x:c r="G1066" s="21">
        <x:f t="shared" si="257"/>
        <x:v>45480</x:v>
      </x:c>
      <x:c r="H1066" s="32">
        <x:f t="shared" si="258"/>
        <x:v>7117</x:v>
      </x:c>
      <x:c r="L1066" s="25"/>
      <x:c r="S1066" s="24" t="str">
        <x:v>Xu Di #13453324 2T</x:v>
      </x:c>
      <x:c r="T1066" s="24" t="str" cm="1">
        <x:f t="array" ref="T1066:U1066">_xlfn.TEXTSPLIT(S1066," #")</x:f>
        <x:v>Xu Di</x:v>
      </x:c>
      <x:c r="U1066" s="24" t="str">
        <x:v>13453324 2T</x:v>
      </x:c>
      <x:c r="V1066" s="24" t="str">
        <x:f t="shared" si="259"/>
        <x:v>2T</x:v>
      </x:c>
      <x:c r="W1066" s="24">
        <x:f t="shared" si="260"/>
        <x:v>13453324</x:v>
      </x:c>
      <x:c r="X1066" s="24">
        <x:f t="shared" si="264"/>
        <x:v>1</x:v>
      </x:c>
      <x:c r="AC1066" s="24" t="str">
        <x:f t="shared" si="254"/>
        <x:v>Xu</x:v>
      </x:c>
      <x:c r="AD1066" s="24" t="str">
        <x:f t="shared" si="261"/>
        <x:v>X</x:v>
      </x:c>
      <x:c r="AE1066" s="24" t="str">
        <x:f t="shared" si="255"/>
        <x:v>Di</x:v>
      </x:c>
      <x:c r="AF1066" s="24" cm="1">
        <x:f t="array" ref="AF1066">SUM(--(" "=MID(AE1066,_xlfn.SEQUENCE(1,LEN(AE1066)),1)))+2</x:f>
        <x:v>2</x:v>
      </x:c>
      <x:c r="AG1066" s="24" cm="1">
        <x:f t="array" ref="AG1066">SUM(--($AG$9=MID(AC1066,_xlfn.SEQUENCE(1,LEN(AC1066)),1)))</x:f>
        <x:v>0</x:v>
      </x:c>
      <x:c r="AL1066" s="24" t="b">
        <x:f t="shared" si="256"/>
        <x:v>0</x:v>
      </x:c>
      <x:c r="AM1066" s="24" t="b">
        <x:f>_xlfn.XLOOKUP(G1066,'Birthday Case Assumptions'!$I$6:$I$371,'Birthday Case Assumptions'!$J$6:$J$371)="Yes"</x:f>
        <x:v>0</x:v>
      </x:c>
      <x:c r="AN1066" s="24" t="b">
        <x:f t="shared" si="262"/>
        <x:v>0</x:v>
      </x:c>
      <x:c r="AO1066" s="24">
        <x:f t="shared" si="263"/>
        <x:v>0</x:v>
      </x:c>
    </x:row>
    <x:row r="1067" spans="2:41" x14ac:dyDescent="0.35">
      <x:c r="B1067" s="21">
        <x:v>37635</x:v>
      </x:c>
      <x:c r="C1067" s="31">
        <x:f t="shared" si="250"/>
        <x:v>14</x:v>
      </x:c>
      <x:c r="D1067" s="31">
        <x:f t="shared" si="251"/>
        <x:v>1</x:v>
      </x:c>
      <x:c r="E1067" s="31">
        <x:f t="shared" si="252"/>
        <x:v>2003</x:v>
      </x:c>
      <x:c r="F1067" s="31">
        <x:f t="shared" si="253"/>
        <x:v>3</x:v>
      </x:c>
      <x:c r="G1067" s="21">
        <x:f t="shared" si="257"/>
        <x:v>45305</x:v>
      </x:c>
      <x:c r="H1067" s="32">
        <x:f t="shared" si="258"/>
        <x:v>7657</x:v>
      </x:c>
      <x:c r="L1067" s="25"/>
      <x:c r="S1067" s="24" t="str">
        <x:v>Hu Song #13453327 2M</x:v>
      </x:c>
      <x:c r="T1067" s="24" t="str" cm="1">
        <x:f t="array" ref="T1067:U1067">_xlfn.TEXTSPLIT(S1067," #")</x:f>
        <x:v>Hu Song</x:v>
      </x:c>
      <x:c r="U1067" s="24" t="str">
        <x:v>13453327 2M</x:v>
      </x:c>
      <x:c r="V1067" s="24" t="str">
        <x:f t="shared" si="259"/>
        <x:v>2M</x:v>
      </x:c>
      <x:c r="W1067" s="24">
        <x:f t="shared" si="260"/>
        <x:v>13453327</x:v>
      </x:c>
      <x:c r="X1067" s="24">
        <x:f t="shared" si="264"/>
        <x:v>0</x:v>
      </x:c>
      <x:c r="AC1067" s="24" t="str">
        <x:f t="shared" si="254"/>
        <x:v>Hu</x:v>
      </x:c>
      <x:c r="AD1067" s="24" t="str">
        <x:f t="shared" si="261"/>
        <x:v>H</x:v>
      </x:c>
      <x:c r="AE1067" s="24" t="str">
        <x:f t="shared" si="255"/>
        <x:v>Song</x:v>
      </x:c>
      <x:c r="AF1067" s="24" cm="1">
        <x:f t="array" ref="AF1067">SUM(--(" "=MID(AE1067,_xlfn.SEQUENCE(1,LEN(AE1067)),1)))+2</x:f>
        <x:v>2</x:v>
      </x:c>
      <x:c r="AG1067" s="24" cm="1">
        <x:f t="array" ref="AG1067">SUM(--($AG$9=MID(AC1067,_xlfn.SEQUENCE(1,LEN(AC1067)),1)))</x:f>
        <x:v>0</x:v>
      </x:c>
      <x:c r="AL1067" s="24" t="b">
        <x:f t="shared" si="256"/>
        <x:v>0</x:v>
      </x:c>
      <x:c r="AM1067" s="24" t="b">
        <x:f>_xlfn.XLOOKUP(G1067,'Birthday Case Assumptions'!$I$6:$I$371,'Birthday Case Assumptions'!$J$6:$J$371)="Yes"</x:f>
        <x:v>0</x:v>
      </x:c>
      <x:c r="AN1067" s="24" t="b">
        <x:f t="shared" si="262"/>
        <x:v>0</x:v>
      </x:c>
      <x:c r="AO1067" s="24">
        <x:f t="shared" si="263"/>
        <x:v>0</x:v>
      </x:c>
    </x:row>
    <x:row r="1068" spans="2:41" x14ac:dyDescent="0.35">
      <x:c r="B1068" s="21">
        <x:v>37669</x:v>
      </x:c>
      <x:c r="C1068" s="31">
        <x:f t="shared" si="250"/>
        <x:v>17</x:v>
      </x:c>
      <x:c r="D1068" s="31">
        <x:f t="shared" si="251"/>
        <x:v>2</x:v>
      </x:c>
      <x:c r="E1068" s="31">
        <x:f t="shared" si="252"/>
        <x:v>2003</x:v>
      </x:c>
      <x:c r="F1068" s="31">
        <x:f t="shared" si="253"/>
        <x:v>2</x:v>
      </x:c>
      <x:c r="G1068" s="21">
        <x:f t="shared" si="257"/>
        <x:v>45339</x:v>
      </x:c>
      <x:c r="H1068" s="32">
        <x:f t="shared" si="258"/>
        <x:v>7623</x:v>
      </x:c>
      <x:c r="L1068" s="25"/>
      <x:c r="S1068" s="24" t="str">
        <x:v>Ceng Xin #13453329 4W</x:v>
      </x:c>
      <x:c r="T1068" s="24" t="str" cm="1">
        <x:f t="array" ref="T1068:U1068">_xlfn.TEXTSPLIT(S1068," #")</x:f>
        <x:v>Ceng Xin</x:v>
      </x:c>
      <x:c r="U1068" s="24" t="str">
        <x:v>13453329 4W</x:v>
      </x:c>
      <x:c r="V1068" s="24" t="str">
        <x:f t="shared" si="259"/>
        <x:v>4W</x:v>
      </x:c>
      <x:c r="W1068" s="24">
        <x:f t="shared" si="260"/>
        <x:v>13453329</x:v>
      </x:c>
      <x:c r="X1068" s="24">
        <x:f t="shared" si="264"/>
        <x:v>0</x:v>
      </x:c>
      <x:c r="AC1068" s="24" t="str">
        <x:f t="shared" si="254"/>
        <x:v>Ceng</x:v>
      </x:c>
      <x:c r="AD1068" s="24" t="str">
        <x:f t="shared" si="261"/>
        <x:v>C</x:v>
      </x:c>
      <x:c r="AE1068" s="24" t="str">
        <x:f t="shared" si="255"/>
        <x:v>Xin</x:v>
      </x:c>
      <x:c r="AF1068" s="24" cm="1">
        <x:f t="array" ref="AF1068">SUM(--(" "=MID(AE1068,_xlfn.SEQUENCE(1,LEN(AE1068)),1)))+2</x:f>
        <x:v>2</x:v>
      </x:c>
      <x:c r="AG1068" s="24" cm="1">
        <x:f t="array" ref="AG1068">SUM(--($AG$9=MID(AC1068,_xlfn.SEQUENCE(1,LEN(AC1068)),1)))</x:f>
        <x:v>0</x:v>
      </x:c>
      <x:c r="AL1068" s="24" t="b">
        <x:f t="shared" si="256"/>
        <x:v>0</x:v>
      </x:c>
      <x:c r="AM1068" s="24" t="b">
        <x:f>_xlfn.XLOOKUP(G1068,'Birthday Case Assumptions'!$I$6:$I$371,'Birthday Case Assumptions'!$J$6:$J$371)="Yes"</x:f>
        <x:v>0</x:v>
      </x:c>
      <x:c r="AN1068" s="24" t="b">
        <x:f t="shared" si="262"/>
        <x:v>0</x:v>
      </x:c>
      <x:c r="AO1068" s="24">
        <x:f t="shared" si="263"/>
        <x:v>0</x:v>
      </x:c>
    </x:row>
    <x:row r="1069" spans="2:41" x14ac:dyDescent="0.35">
      <x:c r="B1069" s="21">
        <x:v>37324</x:v>
      </x:c>
      <x:c r="C1069" s="31">
        <x:f t="shared" si="250"/>
        <x:v>9</x:v>
      </x:c>
      <x:c r="D1069" s="31">
        <x:f t="shared" si="251"/>
        <x:v>3</x:v>
      </x:c>
      <x:c r="E1069" s="31">
        <x:f t="shared" si="252"/>
        <x:v>2002</x:v>
      </x:c>
      <x:c r="F1069" s="31">
        <x:f t="shared" si="253"/>
        <x:v>7</x:v>
      </x:c>
      <x:c r="G1069" s="21">
        <x:f t="shared" si="257"/>
        <x:v>45360</x:v>
      </x:c>
      <x:c r="H1069" s="32">
        <x:f t="shared" si="258"/>
        <x:v>7968</x:v>
      </x:c>
      <x:c r="L1069" s="25"/>
      <x:c r="S1069" s="24" t="str">
        <x:v>Arshad Hamdan #13453332 1R</x:v>
      </x:c>
      <x:c r="T1069" s="24" t="str" cm="1">
        <x:f t="array" ref="T1069:U1069">_xlfn.TEXTSPLIT(S1069," #")</x:f>
        <x:v>Arshad Hamdan</x:v>
      </x:c>
      <x:c r="U1069" s="24" t="str">
        <x:v>13453332 1R</x:v>
      </x:c>
      <x:c r="V1069" s="24" t="str">
        <x:f t="shared" si="259"/>
        <x:v>1R</x:v>
      </x:c>
      <x:c r="W1069" s="24">
        <x:f t="shared" si="260"/>
        <x:v>13453332</x:v>
      </x:c>
      <x:c r="X1069" s="24">
        <x:f t="shared" si="264"/>
        <x:v>0</x:v>
      </x:c>
      <x:c r="AC1069" s="24" t="str">
        <x:f t="shared" si="254"/>
        <x:v>Arshad</x:v>
      </x:c>
      <x:c r="AD1069" s="24" t="str">
        <x:f t="shared" si="261"/>
        <x:v>A</x:v>
      </x:c>
      <x:c r="AE1069" s="24" t="str">
        <x:f t="shared" si="255"/>
        <x:v>Hamdan</x:v>
      </x:c>
      <x:c r="AF1069" s="24" cm="1">
        <x:f t="array" ref="AF1069">SUM(--(" "=MID(AE1069,_xlfn.SEQUENCE(1,LEN(AE1069)),1)))+2</x:f>
        <x:v>2</x:v>
      </x:c>
      <x:c r="AG1069" s="24" cm="1">
        <x:f t="array" ref="AG1069">SUM(--($AG$9=MID(AC1069,_xlfn.SEQUENCE(1,LEN(AC1069)),1)))</x:f>
        <x:v>2</x:v>
      </x:c>
      <x:c r="AL1069" s="24" t="b">
        <x:f t="shared" si="256"/>
        <x:v>0</x:v>
      </x:c>
      <x:c r="AM1069" s="24" t="b">
        <x:f>_xlfn.XLOOKUP(G1069,'Birthday Case Assumptions'!$I$6:$I$371,'Birthday Case Assumptions'!$J$6:$J$371)="Yes"</x:f>
        <x:v>0</x:v>
      </x:c>
      <x:c r="AN1069" s="24" t="b">
        <x:f t="shared" si="262"/>
        <x:v>0</x:v>
      </x:c>
      <x:c r="AO1069" s="24">
        <x:f t="shared" si="263"/>
        <x:v>0</x:v>
      </x:c>
    </x:row>
    <x:row r="1070" spans="2:41" x14ac:dyDescent="0.35">
      <x:c r="B1070" s="21">
        <x:v>37127</x:v>
      </x:c>
      <x:c r="C1070" s="31">
        <x:f t="shared" si="250"/>
        <x:v>24</x:v>
      </x:c>
      <x:c r="D1070" s="31">
        <x:f t="shared" si="251"/>
        <x:v>8</x:v>
      </x:c>
      <x:c r="E1070" s="31">
        <x:f t="shared" si="252"/>
        <x:v>2001</x:v>
      </x:c>
      <x:c r="F1070" s="31">
        <x:f t="shared" si="253"/>
        <x:v>6</x:v>
      </x:c>
      <x:c r="G1070" s="21">
        <x:f t="shared" si="257"/>
        <x:v>45528</x:v>
      </x:c>
      <x:c r="H1070" s="32">
        <x:f t="shared" si="258"/>
        <x:v>8165</x:v>
      </x:c>
      <x:c r="L1070" s="25"/>
      <x:c r="S1070" s="24" t="str">
        <x:v>Zuhair Abdo #13453335 1W</x:v>
      </x:c>
      <x:c r="T1070" s="24" t="str" cm="1">
        <x:f t="array" ref="T1070:U1070">_xlfn.TEXTSPLIT(S1070," #")</x:f>
        <x:v>Zuhair Abdo</x:v>
      </x:c>
      <x:c r="U1070" s="24" t="str">
        <x:v>13453335 1W</x:v>
      </x:c>
      <x:c r="V1070" s="24" t="str">
        <x:f t="shared" si="259"/>
        <x:v>1W</x:v>
      </x:c>
      <x:c r="W1070" s="24">
        <x:f t="shared" si="260"/>
        <x:v>13453335</x:v>
      </x:c>
      <x:c r="X1070" s="24">
        <x:f t="shared" si="264"/>
        <x:v>0</x:v>
      </x:c>
      <x:c r="AC1070" s="24" t="str">
        <x:f t="shared" si="254"/>
        <x:v>Zuhair</x:v>
      </x:c>
      <x:c r="AD1070" s="24" t="str">
        <x:f t="shared" si="261"/>
        <x:v>Z</x:v>
      </x:c>
      <x:c r="AE1070" s="24" t="str">
        <x:f t="shared" si="255"/>
        <x:v>Abdo</x:v>
      </x:c>
      <x:c r="AF1070" s="24" cm="1">
        <x:f t="array" ref="AF1070">SUM(--(" "=MID(AE1070,_xlfn.SEQUENCE(1,LEN(AE1070)),1)))+2</x:f>
        <x:v>2</x:v>
      </x:c>
      <x:c r="AG1070" s="24" cm="1">
        <x:f t="array" ref="AG1070">SUM(--($AG$9=MID(AC1070,_xlfn.SEQUENCE(1,LEN(AC1070)),1)))</x:f>
        <x:v>1</x:v>
      </x:c>
      <x:c r="AL1070" s="24" t="b">
        <x:f t="shared" si="256"/>
        <x:v>0</x:v>
      </x:c>
      <x:c r="AM1070" s="24" t="b">
        <x:f>_xlfn.XLOOKUP(G1070,'Birthday Case Assumptions'!$I$6:$I$371,'Birthday Case Assumptions'!$J$6:$J$371)="Yes"</x:f>
        <x:v>0</x:v>
      </x:c>
      <x:c r="AN1070" s="24" t="b">
        <x:f t="shared" si="262"/>
        <x:v>0</x:v>
      </x:c>
      <x:c r="AO1070" s="24">
        <x:f t="shared" si="263"/>
        <x:v>0</x:v>
      </x:c>
    </x:row>
    <x:row r="1071" spans="2:41" x14ac:dyDescent="0.35">
      <x:c r="B1071" s="21">
        <x:v>38169</x:v>
      </x:c>
      <x:c r="C1071" s="31">
        <x:f t="shared" si="250"/>
        <x:v>1</x:v>
      </x:c>
      <x:c r="D1071" s="31">
        <x:f t="shared" si="251"/>
        <x:v>7</x:v>
      </x:c>
      <x:c r="E1071" s="31">
        <x:f t="shared" si="252"/>
        <x:v>2004</x:v>
      </x:c>
      <x:c r="F1071" s="31">
        <x:f t="shared" si="253"/>
        <x:v>5</x:v>
      </x:c>
      <x:c r="G1071" s="21">
        <x:f t="shared" si="257"/>
        <x:v>45474</x:v>
      </x:c>
      <x:c r="H1071" s="32">
        <x:f t="shared" si="258"/>
        <x:v>7123</x:v>
      </x:c>
      <x:c r="L1071" s="25"/>
      <x:c r="S1071" s="24" t="str">
        <x:v>Sharon Wilson #13453337 2W</x:v>
      </x:c>
      <x:c r="T1071" s="24" t="str" cm="1">
        <x:f t="array" ref="T1071:U1071">_xlfn.TEXTSPLIT(S1071," #")</x:f>
        <x:v>Sharon Wilson</x:v>
      </x:c>
      <x:c r="U1071" s="24" t="str">
        <x:v>13453337 2W</x:v>
      </x:c>
      <x:c r="V1071" s="24" t="str">
        <x:f t="shared" si="259"/>
        <x:v>2W</x:v>
      </x:c>
      <x:c r="W1071" s="24">
        <x:f t="shared" si="260"/>
        <x:v>13453337</x:v>
      </x:c>
      <x:c r="X1071" s="24">
        <x:f t="shared" si="264"/>
        <x:v>0</x:v>
      </x:c>
      <x:c r="AC1071" s="24" t="str">
        <x:f t="shared" si="254"/>
        <x:v>Sharon</x:v>
      </x:c>
      <x:c r="AD1071" s="24" t="str">
        <x:f t="shared" si="261"/>
        <x:v>S</x:v>
      </x:c>
      <x:c r="AE1071" s="24" t="str">
        <x:f t="shared" si="255"/>
        <x:v>Wilson</x:v>
      </x:c>
      <x:c r="AF1071" s="24" cm="1">
        <x:f t="array" ref="AF1071">SUM(--(" "=MID(AE1071,_xlfn.SEQUENCE(1,LEN(AE1071)),1)))+2</x:f>
        <x:v>2</x:v>
      </x:c>
      <x:c r="AG1071" s="24" cm="1">
        <x:f t="array" ref="AG1071">SUM(--($AG$9=MID(AC1071,_xlfn.SEQUENCE(1,LEN(AC1071)),1)))</x:f>
        <x:v>1</x:v>
      </x:c>
      <x:c r="AL1071" s="24" t="b">
        <x:f t="shared" si="256"/>
        <x:v>1</x:v>
      </x:c>
      <x:c r="AM1071" s="24" t="b">
        <x:f>_xlfn.XLOOKUP(G1071,'Birthday Case Assumptions'!$I$6:$I$371,'Birthday Case Assumptions'!$J$6:$J$371)="Yes"</x:f>
        <x:v>0</x:v>
      </x:c>
      <x:c r="AN1071" s="24" t="b">
        <x:f t="shared" si="262"/>
        <x:v>0</x:v>
      </x:c>
      <x:c r="AO1071" s="24">
        <x:f t="shared" si="263"/>
        <x:v>0</x:v>
      </x:c>
    </x:row>
    <x:row r="1072" spans="2:41" x14ac:dyDescent="0.35">
      <x:c r="B1072" s="21">
        <x:v>37804</x:v>
      </x:c>
      <x:c r="C1072" s="31">
        <x:f t="shared" si="250"/>
        <x:v>2</x:v>
      </x:c>
      <x:c r="D1072" s="31">
        <x:f t="shared" si="251"/>
        <x:v>7</x:v>
      </x:c>
      <x:c r="E1072" s="31">
        <x:f t="shared" si="252"/>
        <x:v>2003</x:v>
      </x:c>
      <x:c r="F1072" s="31">
        <x:f t="shared" si="253"/>
        <x:v>4</x:v>
      </x:c>
      <x:c r="G1072" s="21">
        <x:f t="shared" si="257"/>
        <x:v>45475</x:v>
      </x:c>
      <x:c r="H1072" s="32">
        <x:f t="shared" si="258"/>
        <x:v>7488</x:v>
      </x:c>
      <x:c r="L1072" s="25"/>
      <x:c r="S1072" s="24" t="str">
        <x:v>Asma Amer #13453338 1M</x:v>
      </x:c>
      <x:c r="T1072" s="24" t="str" cm="1">
        <x:f t="array" ref="T1072:U1072">_xlfn.TEXTSPLIT(S1072," #")</x:f>
        <x:v>Asma Amer</x:v>
      </x:c>
      <x:c r="U1072" s="24" t="str">
        <x:v>13453338 1M</x:v>
      </x:c>
      <x:c r="V1072" s="24" t="str">
        <x:f t="shared" si="259"/>
        <x:v>1M</x:v>
      </x:c>
      <x:c r="W1072" s="24">
        <x:f t="shared" si="260"/>
        <x:v>13453338</x:v>
      </x:c>
      <x:c r="X1072" s="24">
        <x:f t="shared" si="264"/>
        <x:v>1</x:v>
      </x:c>
      <x:c r="AC1072" s="24" t="str">
        <x:f t="shared" si="254"/>
        <x:v>Asma</x:v>
      </x:c>
      <x:c r="AD1072" s="24" t="str">
        <x:f t="shared" si="261"/>
        <x:v>A</x:v>
      </x:c>
      <x:c r="AE1072" s="24" t="str">
        <x:f t="shared" si="255"/>
        <x:v>Amer</x:v>
      </x:c>
      <x:c r="AF1072" s="24" cm="1">
        <x:f t="array" ref="AF1072">SUM(--(" "=MID(AE1072,_xlfn.SEQUENCE(1,LEN(AE1072)),1)))+2</x:f>
        <x:v>2</x:v>
      </x:c>
      <x:c r="AG1072" s="24" cm="1">
        <x:f t="array" ref="AG1072">SUM(--($AG$9=MID(AC1072,_xlfn.SEQUENCE(1,LEN(AC1072)),1)))</x:f>
        <x:v>2</x:v>
      </x:c>
      <x:c r="AL1072" s="24" t="b">
        <x:f t="shared" si="256"/>
        <x:v>0</x:v>
      </x:c>
      <x:c r="AM1072" s="24" t="b">
        <x:f>_xlfn.XLOOKUP(G1072,'Birthday Case Assumptions'!$I$6:$I$371,'Birthday Case Assumptions'!$J$6:$J$371)="Yes"</x:f>
        <x:v>0</x:v>
      </x:c>
      <x:c r="AN1072" s="24" t="b">
        <x:f t="shared" si="262"/>
        <x:v>1</x:v>
      </x:c>
      <x:c r="AO1072" s="24">
        <x:f t="shared" si="263"/>
        <x:v>0</x:v>
      </x:c>
    </x:row>
    <x:row r="1073" spans="2:41" x14ac:dyDescent="0.35">
      <x:c r="B1073" s="21">
        <x:v>37458</x:v>
      </x:c>
      <x:c r="C1073" s="31">
        <x:f t="shared" si="250"/>
        <x:v>21</x:v>
      </x:c>
      <x:c r="D1073" s="31">
        <x:f t="shared" si="251"/>
        <x:v>7</x:v>
      </x:c>
      <x:c r="E1073" s="31">
        <x:f t="shared" si="252"/>
        <x:v>2002</x:v>
      </x:c>
      <x:c r="F1073" s="31">
        <x:f t="shared" si="253"/>
        <x:v>1</x:v>
      </x:c>
      <x:c r="G1073" s="21">
        <x:f t="shared" si="257"/>
        <x:v>45494</x:v>
      </x:c>
      <x:c r="H1073" s="32">
        <x:f t="shared" si="258"/>
        <x:v>7834</x:v>
      </x:c>
      <x:c r="L1073" s="25"/>
      <x:c r="S1073" s="24" t="str">
        <x:v>Douglas Collins #13453340 3W</x:v>
      </x:c>
      <x:c r="T1073" s="24" t="str" cm="1">
        <x:f t="array" ref="T1073:U1073">_xlfn.TEXTSPLIT(S1073," #")</x:f>
        <x:v>Douglas Collins</x:v>
      </x:c>
      <x:c r="U1073" s="24" t="str">
        <x:v>13453340 3W</x:v>
      </x:c>
      <x:c r="V1073" s="24" t="str">
        <x:f t="shared" si="259"/>
        <x:v>3W</x:v>
      </x:c>
      <x:c r="W1073" s="24">
        <x:f t="shared" si="260"/>
        <x:v>13453340</x:v>
      </x:c>
      <x:c r="X1073" s="24">
        <x:f t="shared" si="264"/>
        <x:v>0</x:v>
      </x:c>
      <x:c r="AC1073" s="24" t="str">
        <x:f t="shared" si="254"/>
        <x:v>Douglas</x:v>
      </x:c>
      <x:c r="AD1073" s="24" t="str">
        <x:f t="shared" si="261"/>
        <x:v>D</x:v>
      </x:c>
      <x:c r="AE1073" s="24" t="str">
        <x:f t="shared" si="255"/>
        <x:v>Collins</x:v>
      </x:c>
      <x:c r="AF1073" s="24" cm="1">
        <x:f t="array" ref="AF1073">SUM(--(" "=MID(AE1073,_xlfn.SEQUENCE(1,LEN(AE1073)),1)))+2</x:f>
        <x:v>2</x:v>
      </x:c>
      <x:c r="AG1073" s="24" cm="1">
        <x:f t="array" ref="AG1073">SUM(--($AG$9=MID(AC1073,_xlfn.SEQUENCE(1,LEN(AC1073)),1)))</x:f>
        <x:v>1</x:v>
      </x:c>
      <x:c r="AL1073" s="24" t="b">
        <x:f t="shared" si="256"/>
        <x:v>0</x:v>
      </x:c>
      <x:c r="AM1073" s="24" t="b">
        <x:f>_xlfn.XLOOKUP(G1073,'Birthday Case Assumptions'!$I$6:$I$371,'Birthday Case Assumptions'!$J$6:$J$371)="Yes"</x:f>
        <x:v>0</x:v>
      </x:c>
      <x:c r="AN1073" s="24" t="b">
        <x:f t="shared" si="262"/>
        <x:v>0</x:v>
      </x:c>
      <x:c r="AO1073" s="24">
        <x:f t="shared" si="263"/>
        <x:v>0</x:v>
      </x:c>
    </x:row>
    <x:row r="1074" spans="2:41" x14ac:dyDescent="0.35">
      <x:c r="B1074" s="21">
        <x:v>37926</x:v>
      </x:c>
      <x:c r="C1074" s="31">
        <x:f t="shared" si="250"/>
        <x:v>1</x:v>
      </x:c>
      <x:c r="D1074" s="31">
        <x:f t="shared" si="251"/>
        <x:v>11</x:v>
      </x:c>
      <x:c r="E1074" s="31">
        <x:f t="shared" si="252"/>
        <x:v>2003</x:v>
      </x:c>
      <x:c r="F1074" s="31">
        <x:f t="shared" si="253"/>
        <x:v>7</x:v>
      </x:c>
      <x:c r="G1074" s="21">
        <x:f t="shared" si="257"/>
        <x:v>45597</x:v>
      </x:c>
      <x:c r="H1074" s="32">
        <x:f t="shared" si="258"/>
        <x:v>7366</x:v>
      </x:c>
      <x:c r="L1074" s="25"/>
      <x:c r="S1074" s="24" t="str">
        <x:v>Hu Gong Qiang #13453342 1T</x:v>
      </x:c>
      <x:c r="T1074" s="24" t="str" cm="1">
        <x:f t="array" ref="T1074:U1074">_xlfn.TEXTSPLIT(S1074," #")</x:f>
        <x:v>Hu Gong Qiang</x:v>
      </x:c>
      <x:c r="U1074" s="24" t="str">
        <x:v>13453342 1T</x:v>
      </x:c>
      <x:c r="V1074" s="24" t="str">
        <x:f t="shared" si="259"/>
        <x:v>1T</x:v>
      </x:c>
      <x:c r="W1074" s="24">
        <x:f t="shared" si="260"/>
        <x:v>13453342</x:v>
      </x:c>
      <x:c r="X1074" s="24">
        <x:f t="shared" si="264"/>
        <x:v>0</x:v>
      </x:c>
      <x:c r="AC1074" s="24" t="str">
        <x:f t="shared" si="254"/>
        <x:v>Hu</x:v>
      </x:c>
      <x:c r="AD1074" s="24" t="str">
        <x:f t="shared" si="261"/>
        <x:v>H</x:v>
      </x:c>
      <x:c r="AE1074" s="24" t="str">
        <x:f t="shared" si="255"/>
        <x:v>Gong Qiang</x:v>
      </x:c>
      <x:c r="AF1074" s="24" cm="1">
        <x:f t="array" ref="AF1074">SUM(--(" "=MID(AE1074,_xlfn.SEQUENCE(1,LEN(AE1074)),1)))+2</x:f>
        <x:v>3</x:v>
      </x:c>
      <x:c r="AG1074" s="24" cm="1">
        <x:f t="array" ref="AG1074">SUM(--($AG$9=MID(AC1074,_xlfn.SEQUENCE(1,LEN(AC1074)),1)))</x:f>
        <x:v>0</x:v>
      </x:c>
      <x:c r="AL1074" s="24" t="b">
        <x:f t="shared" si="256"/>
        <x:v>0</x:v>
      </x:c>
      <x:c r="AM1074" s="24" t="b">
        <x:f>_xlfn.XLOOKUP(G1074,'Birthday Case Assumptions'!$I$6:$I$371,'Birthday Case Assumptions'!$J$6:$J$371)="Yes"</x:f>
        <x:v>1</x:v>
      </x:c>
      <x:c r="AN1074" s="24" t="b">
        <x:f t="shared" si="262"/>
        <x:v>0</x:v>
      </x:c>
      <x:c r="AO1074" s="24">
        <x:f t="shared" si="263"/>
        <x:v>0</x:v>
      </x:c>
    </x:row>
    <x:row r="1075" spans="2:41" x14ac:dyDescent="0.35">
      <x:c r="B1075" s="21">
        <x:v>37471</x:v>
      </x:c>
      <x:c r="C1075" s="31">
        <x:f t="shared" si="250"/>
        <x:v>3</x:v>
      </x:c>
      <x:c r="D1075" s="31">
        <x:f t="shared" si="251"/>
        <x:v>8</x:v>
      </x:c>
      <x:c r="E1075" s="31">
        <x:f t="shared" si="252"/>
        <x:v>2002</x:v>
      </x:c>
      <x:c r="F1075" s="31">
        <x:f t="shared" si="253"/>
        <x:v>7</x:v>
      </x:c>
      <x:c r="G1075" s="21">
        <x:f t="shared" si="257"/>
        <x:v>45507</x:v>
      </x:c>
      <x:c r="H1075" s="32">
        <x:f t="shared" si="258"/>
        <x:v>7821</x:v>
      </x:c>
      <x:c r="L1075" s="25"/>
      <x:c r="S1075" s="24" t="str">
        <x:v>Rachel Wood #13453344 1R</x:v>
      </x:c>
      <x:c r="T1075" s="24" t="str" cm="1">
        <x:f t="array" ref="T1075:U1075">_xlfn.TEXTSPLIT(S1075," #")</x:f>
        <x:v>Rachel Wood</x:v>
      </x:c>
      <x:c r="U1075" s="24" t="str">
        <x:v>13453344 1R</x:v>
      </x:c>
      <x:c r="V1075" s="24" t="str">
        <x:f t="shared" si="259"/>
        <x:v>1R</x:v>
      </x:c>
      <x:c r="W1075" s="24">
        <x:f t="shared" si="260"/>
        <x:v>13453344</x:v>
      </x:c>
      <x:c r="X1075" s="24">
        <x:f t="shared" si="264"/>
        <x:v>0</x:v>
      </x:c>
      <x:c r="AC1075" s="24" t="str">
        <x:f t="shared" si="254"/>
        <x:v>Rachel</x:v>
      </x:c>
      <x:c r="AD1075" s="24" t="str">
        <x:f t="shared" si="261"/>
        <x:v>R</x:v>
      </x:c>
      <x:c r="AE1075" s="24" t="str">
        <x:f t="shared" si="255"/>
        <x:v>Wood</x:v>
      </x:c>
      <x:c r="AF1075" s="24" cm="1">
        <x:f t="array" ref="AF1075">SUM(--(" "=MID(AE1075,_xlfn.SEQUENCE(1,LEN(AE1075)),1)))+2</x:f>
        <x:v>2</x:v>
      </x:c>
      <x:c r="AG1075" s="24" cm="1">
        <x:f t="array" ref="AG1075">SUM(--($AG$9=MID(AC1075,_xlfn.SEQUENCE(1,LEN(AC1075)),1)))</x:f>
        <x:v>1</x:v>
      </x:c>
      <x:c r="AL1075" s="24" t="b">
        <x:f t="shared" si="256"/>
        <x:v>0</x:v>
      </x:c>
      <x:c r="AM1075" s="24" t="b">
        <x:f>_xlfn.XLOOKUP(G1075,'Birthday Case Assumptions'!$I$6:$I$371,'Birthday Case Assumptions'!$J$6:$J$371)="Yes"</x:f>
        <x:v>0</x:v>
      </x:c>
      <x:c r="AN1075" s="24" t="b">
        <x:f t="shared" si="262"/>
        <x:v>0</x:v>
      </x:c>
      <x:c r="AO1075" s="24">
        <x:f t="shared" si="263"/>
        <x:v>0</x:v>
      </x:c>
    </x:row>
    <x:row r="1076" spans="2:41" x14ac:dyDescent="0.35">
      <x:c r="B1076" s="21">
        <x:v>37969</x:v>
      </x:c>
      <x:c r="C1076" s="31">
        <x:f t="shared" si="250"/>
        <x:v>14</x:v>
      </x:c>
      <x:c r="D1076" s="31">
        <x:f t="shared" si="251"/>
        <x:v>12</x:v>
      </x:c>
      <x:c r="E1076" s="31">
        <x:f t="shared" si="252"/>
        <x:v>2003</x:v>
      </x:c>
      <x:c r="F1076" s="31">
        <x:f t="shared" si="253"/>
        <x:v>1</x:v>
      </x:c>
      <x:c r="G1076" s="21">
        <x:f t="shared" si="257"/>
        <x:v>45640</x:v>
      </x:c>
      <x:c r="H1076" s="32">
        <x:f t="shared" si="258"/>
        <x:v>7323</x:v>
      </x:c>
      <x:c r="L1076" s="25"/>
      <x:c r="S1076" s="24" t="str">
        <x:v>Fang Kun #13453346 2W</x:v>
      </x:c>
      <x:c r="T1076" s="24" t="str" cm="1">
        <x:f t="array" ref="T1076:U1076">_xlfn.TEXTSPLIT(S1076," #")</x:f>
        <x:v>Fang Kun</x:v>
      </x:c>
      <x:c r="U1076" s="24" t="str">
        <x:v>13453346 2W</x:v>
      </x:c>
      <x:c r="V1076" s="24" t="str">
        <x:f t="shared" si="259"/>
        <x:v>2W</x:v>
      </x:c>
      <x:c r="W1076" s="24">
        <x:f t="shared" si="260"/>
        <x:v>13453346</x:v>
      </x:c>
      <x:c r="X1076" s="24">
        <x:f t="shared" si="264"/>
        <x:v>0</x:v>
      </x:c>
      <x:c r="AC1076" s="24" t="str">
        <x:f t="shared" si="254"/>
        <x:v>Fang</x:v>
      </x:c>
      <x:c r="AD1076" s="24" t="str">
        <x:f t="shared" si="261"/>
        <x:v>F</x:v>
      </x:c>
      <x:c r="AE1076" s="24" t="str">
        <x:f t="shared" si="255"/>
        <x:v>Kun</x:v>
      </x:c>
      <x:c r="AF1076" s="24" cm="1">
        <x:f t="array" ref="AF1076">SUM(--(" "=MID(AE1076,_xlfn.SEQUENCE(1,LEN(AE1076)),1)))+2</x:f>
        <x:v>2</x:v>
      </x:c>
      <x:c r="AG1076" s="24" cm="1">
        <x:f t="array" ref="AG1076">SUM(--($AG$9=MID(AC1076,_xlfn.SEQUENCE(1,LEN(AC1076)),1)))</x:f>
        <x:v>1</x:v>
      </x:c>
      <x:c r="AL1076" s="24" t="b">
        <x:f t="shared" si="256"/>
        <x:v>0</x:v>
      </x:c>
      <x:c r="AM1076" s="24" t="b">
        <x:f>_xlfn.XLOOKUP(G1076,'Birthday Case Assumptions'!$I$6:$I$371,'Birthday Case Assumptions'!$J$6:$J$371)="Yes"</x:f>
        <x:v>0</x:v>
      </x:c>
      <x:c r="AN1076" s="24" t="b">
        <x:f t="shared" si="262"/>
        <x:v>0</x:v>
      </x:c>
      <x:c r="AO1076" s="24">
        <x:f t="shared" si="263"/>
        <x:v>0</x:v>
      </x:c>
    </x:row>
    <x:row r="1077" spans="2:41" x14ac:dyDescent="0.35">
      <x:c r="B1077" s="21">
        <x:v>38228</x:v>
      </x:c>
      <x:c r="C1077" s="31">
        <x:f t="shared" si="250"/>
        <x:v>29</x:v>
      </x:c>
      <x:c r="D1077" s="31">
        <x:f t="shared" si="251"/>
        <x:v>8</x:v>
      </x:c>
      <x:c r="E1077" s="31">
        <x:f t="shared" si="252"/>
        <x:v>2004</x:v>
      </x:c>
      <x:c r="F1077" s="31">
        <x:f t="shared" si="253"/>
        <x:v>1</x:v>
      </x:c>
      <x:c r="G1077" s="21">
        <x:f t="shared" si="257"/>
        <x:v>45533</x:v>
      </x:c>
      <x:c r="H1077" s="32">
        <x:f t="shared" si="258"/>
        <x:v>7064</x:v>
      </x:c>
      <x:c r="L1077" s="25"/>
      <x:c r="S1077" s="24" t="str">
        <x:v>Teresa Cook #13453348 4W</x:v>
      </x:c>
      <x:c r="T1077" s="24" t="str" cm="1">
        <x:f t="array" ref="T1077:U1077">_xlfn.TEXTSPLIT(S1077," #")</x:f>
        <x:v>Teresa Cook</x:v>
      </x:c>
      <x:c r="U1077" s="24" t="str">
        <x:v>13453348 4W</x:v>
      </x:c>
      <x:c r="V1077" s="24" t="str">
        <x:f t="shared" si="259"/>
        <x:v>4W</x:v>
      </x:c>
      <x:c r="W1077" s="24">
        <x:f t="shared" si="260"/>
        <x:v>13453348</x:v>
      </x:c>
      <x:c r="X1077" s="24">
        <x:f t="shared" si="264"/>
        <x:v>0</x:v>
      </x:c>
      <x:c r="AC1077" s="24" t="str">
        <x:f t="shared" si="254"/>
        <x:v>Teresa</x:v>
      </x:c>
      <x:c r="AD1077" s="24" t="str">
        <x:f t="shared" si="261"/>
        <x:v>T</x:v>
      </x:c>
      <x:c r="AE1077" s="24" t="str">
        <x:f t="shared" si="255"/>
        <x:v>Cook</x:v>
      </x:c>
      <x:c r="AF1077" s="24" cm="1">
        <x:f t="array" ref="AF1077">SUM(--(" "=MID(AE1077,_xlfn.SEQUENCE(1,LEN(AE1077)),1)))+2</x:f>
        <x:v>2</x:v>
      </x:c>
      <x:c r="AG1077" s="24" cm="1">
        <x:f t="array" ref="AG1077">SUM(--($AG$9=MID(AC1077,_xlfn.SEQUENCE(1,LEN(AC1077)),1)))</x:f>
        <x:v>1</x:v>
      </x:c>
      <x:c r="AL1077" s="24" t="b">
        <x:f t="shared" si="256"/>
        <x:v>0</x:v>
      </x:c>
      <x:c r="AM1077" s="24" t="b">
        <x:f>_xlfn.XLOOKUP(G1077,'Birthday Case Assumptions'!$I$6:$I$371,'Birthday Case Assumptions'!$J$6:$J$371)="Yes"</x:f>
        <x:v>1</x:v>
      </x:c>
      <x:c r="AN1077" s="24" t="b">
        <x:f t="shared" si="262"/>
        <x:v>0</x:v>
      </x:c>
      <x:c r="AO1077" s="24">
        <x:f t="shared" si="263"/>
        <x:v>0</x:v>
      </x:c>
    </x:row>
    <x:row r="1078" spans="2:41" x14ac:dyDescent="0.35">
      <x:c r="B1078" s="21">
        <x:v>38290</x:v>
      </x:c>
      <x:c r="C1078" s="31">
        <x:f t="shared" si="250"/>
        <x:v>30</x:v>
      </x:c>
      <x:c r="D1078" s="31">
        <x:f t="shared" si="251"/>
        <x:v>10</x:v>
      </x:c>
      <x:c r="E1078" s="31">
        <x:f t="shared" si="252"/>
        <x:v>2004</x:v>
      </x:c>
      <x:c r="F1078" s="31">
        <x:f t="shared" si="253"/>
        <x:v>7</x:v>
      </x:c>
      <x:c r="G1078" s="21">
        <x:f t="shared" si="257"/>
        <x:v>45595</x:v>
      </x:c>
      <x:c r="H1078" s="32">
        <x:f t="shared" si="258"/>
        <x:v>7002</x:v>
      </x:c>
      <x:c r="L1078" s="25"/>
      <x:c r="S1078" s="24" t="str">
        <x:v>Kevin Lopez #13453350 2M</x:v>
      </x:c>
      <x:c r="T1078" s="24" t="str" cm="1">
        <x:f t="array" ref="T1078:U1078">_xlfn.TEXTSPLIT(S1078," #")</x:f>
        <x:v>Kevin Lopez</x:v>
      </x:c>
      <x:c r="U1078" s="24" t="str">
        <x:v>13453350 2M</x:v>
      </x:c>
      <x:c r="V1078" s="24" t="str">
        <x:f t="shared" si="259"/>
        <x:v>2M</x:v>
      </x:c>
      <x:c r="W1078" s="24">
        <x:f t="shared" si="260"/>
        <x:v>13453350</x:v>
      </x:c>
      <x:c r="X1078" s="24">
        <x:f t="shared" si="264"/>
        <x:v>0</x:v>
      </x:c>
      <x:c r="AC1078" s="24" t="str">
        <x:f t="shared" si="254"/>
        <x:v>Kevin</x:v>
      </x:c>
      <x:c r="AD1078" s="24" t="str">
        <x:f t="shared" si="261"/>
        <x:v>K</x:v>
      </x:c>
      <x:c r="AE1078" s="24" t="str">
        <x:f t="shared" si="255"/>
        <x:v>Lopez</x:v>
      </x:c>
      <x:c r="AF1078" s="24" cm="1">
        <x:f t="array" ref="AF1078">SUM(--(" "=MID(AE1078,_xlfn.SEQUENCE(1,LEN(AE1078)),1)))+2</x:f>
        <x:v>2</x:v>
      </x:c>
      <x:c r="AG1078" s="24" cm="1">
        <x:f t="array" ref="AG1078">SUM(--($AG$9=MID(AC1078,_xlfn.SEQUENCE(1,LEN(AC1078)),1)))</x:f>
        <x:v>0</x:v>
      </x:c>
      <x:c r="AL1078" s="24" t="b">
        <x:f t="shared" si="256"/>
        <x:v>0</x:v>
      </x:c>
      <x:c r="AM1078" s="24" t="b">
        <x:f>_xlfn.XLOOKUP(G1078,'Birthday Case Assumptions'!$I$6:$I$371,'Birthday Case Assumptions'!$J$6:$J$371)="Yes"</x:f>
        <x:v>1</x:v>
      </x:c>
      <x:c r="AN1078" s="24" t="b">
        <x:f t="shared" si="262"/>
        <x:v>0</x:v>
      </x:c>
      <x:c r="AO1078" s="24">
        <x:f t="shared" si="263"/>
        <x:v>0</x:v>
      </x:c>
    </x:row>
    <x:row r="1079" spans="2:41" x14ac:dyDescent="0.35">
      <x:c r="B1079" s="21">
        <x:v>38028</x:v>
      </x:c>
      <x:c r="C1079" s="31">
        <x:f t="shared" si="250"/>
        <x:v>11</x:v>
      </x:c>
      <x:c r="D1079" s="31">
        <x:f t="shared" si="251"/>
        <x:v>2</x:v>
      </x:c>
      <x:c r="E1079" s="31">
        <x:f t="shared" si="252"/>
        <x:v>2004</x:v>
      </x:c>
      <x:c r="F1079" s="31">
        <x:f t="shared" si="253"/>
        <x:v>4</x:v>
      </x:c>
      <x:c r="G1079" s="21">
        <x:f t="shared" si="257"/>
        <x:v>45333</x:v>
      </x:c>
      <x:c r="H1079" s="32">
        <x:f t="shared" si="258"/>
        <x:v>7264</x:v>
      </x:c>
      <x:c r="L1079" s="25"/>
      <x:c r="S1079" s="24" t="str">
        <x:v>Ihab Abbasi #13453351 2W</x:v>
      </x:c>
      <x:c r="T1079" s="24" t="str" cm="1">
        <x:f t="array" ref="T1079:U1079">_xlfn.TEXTSPLIT(S1079," #")</x:f>
        <x:v>Ihab Abbasi</x:v>
      </x:c>
      <x:c r="U1079" s="24" t="str">
        <x:v>13453351 2W</x:v>
      </x:c>
      <x:c r="V1079" s="24" t="str">
        <x:f t="shared" si="259"/>
        <x:v>2W</x:v>
      </x:c>
      <x:c r="W1079" s="24">
        <x:f t="shared" si="260"/>
        <x:v>13453351</x:v>
      </x:c>
      <x:c r="X1079" s="24">
        <x:f t="shared" si="264"/>
        <x:v>1</x:v>
      </x:c>
      <x:c r="AC1079" s="24" t="str">
        <x:f t="shared" si="254"/>
        <x:v>Ihab</x:v>
      </x:c>
      <x:c r="AD1079" s="24" t="str">
        <x:f t="shared" si="261"/>
        <x:v>I</x:v>
      </x:c>
      <x:c r="AE1079" s="24" t="str">
        <x:f t="shared" si="255"/>
        <x:v>Abbasi</x:v>
      </x:c>
      <x:c r="AF1079" s="24" cm="1">
        <x:f t="array" ref="AF1079">SUM(--(" "=MID(AE1079,_xlfn.SEQUENCE(1,LEN(AE1079)),1)))+2</x:f>
        <x:v>2</x:v>
      </x:c>
      <x:c r="AG1079" s="24" cm="1">
        <x:f t="array" ref="AG1079">SUM(--($AG$9=MID(AC1079,_xlfn.SEQUENCE(1,LEN(AC1079)),1)))</x:f>
        <x:v>1</x:v>
      </x:c>
      <x:c r="AL1079" s="24" t="b">
        <x:f t="shared" si="256"/>
        <x:v>0</x:v>
      </x:c>
      <x:c r="AM1079" s="24" t="b">
        <x:f>_xlfn.XLOOKUP(G1079,'Birthday Case Assumptions'!$I$6:$I$371,'Birthday Case Assumptions'!$J$6:$J$371)="Yes"</x:f>
        <x:v>0</x:v>
      </x:c>
      <x:c r="AN1079" s="24" t="b">
        <x:f t="shared" si="262"/>
        <x:v>0</x:v>
      </x:c>
      <x:c r="AO1079" s="24">
        <x:f t="shared" si="263"/>
        <x:v>0</x:v>
      </x:c>
    </x:row>
    <x:row r="1080" spans="2:41" x14ac:dyDescent="0.35">
      <x:c r="B1080" s="21">
        <x:v>37278</x:v>
      </x:c>
      <x:c r="C1080" s="31">
        <x:f t="shared" si="250"/>
        <x:v>22</x:v>
      </x:c>
      <x:c r="D1080" s="31">
        <x:f t="shared" si="251"/>
        <x:v>1</x:v>
      </x:c>
      <x:c r="E1080" s="31">
        <x:f t="shared" si="252"/>
        <x:v>2002</x:v>
      </x:c>
      <x:c r="F1080" s="31">
        <x:f t="shared" si="253"/>
        <x:v>3</x:v>
      </x:c>
      <x:c r="G1080" s="21">
        <x:f t="shared" si="257"/>
        <x:v>45313</x:v>
      </x:c>
      <x:c r="H1080" s="32">
        <x:f t="shared" si="258"/>
        <x:v>8014</x:v>
      </x:c>
      <x:c r="L1080" s="25"/>
      <x:c r="S1080" s="24" t="str">
        <x:v>Ahmed Said #13453352 2W</x:v>
      </x:c>
      <x:c r="T1080" s="24" t="str" cm="1">
        <x:f t="array" ref="T1080:U1080">_xlfn.TEXTSPLIT(S1080," #")</x:f>
        <x:v>Ahmed Said</x:v>
      </x:c>
      <x:c r="U1080" s="24" t="str">
        <x:v>13453352 2W</x:v>
      </x:c>
      <x:c r="V1080" s="24" t="str">
        <x:f t="shared" si="259"/>
        <x:v>2W</x:v>
      </x:c>
      <x:c r="W1080" s="24">
        <x:f t="shared" si="260"/>
        <x:v>13453352</x:v>
      </x:c>
      <x:c r="X1080" s="24">
        <x:f t="shared" si="264"/>
        <x:v>2</x:v>
      </x:c>
      <x:c r="AC1080" s="24" t="str">
        <x:f t="shared" si="254"/>
        <x:v>Ahmed</x:v>
      </x:c>
      <x:c r="AD1080" s="24" t="str">
        <x:f t="shared" si="261"/>
        <x:v>A</x:v>
      </x:c>
      <x:c r="AE1080" s="24" t="str">
        <x:f t="shared" si="255"/>
        <x:v>Said</x:v>
      </x:c>
      <x:c r="AF1080" s="24" cm="1">
        <x:f t="array" ref="AF1080">SUM(--(" "=MID(AE1080,_xlfn.SEQUENCE(1,LEN(AE1080)),1)))+2</x:f>
        <x:v>2</x:v>
      </x:c>
      <x:c r="AG1080" s="24" cm="1">
        <x:f t="array" ref="AG1080">SUM(--($AG$9=MID(AC1080,_xlfn.SEQUENCE(1,LEN(AC1080)),1)))</x:f>
        <x:v>1</x:v>
      </x:c>
      <x:c r="AL1080" s="24" t="b">
        <x:f t="shared" si="256"/>
        <x:v>1</x:v>
      </x:c>
      <x:c r="AM1080" s="24" t="b">
        <x:f>_xlfn.XLOOKUP(G1080,'Birthday Case Assumptions'!$I$6:$I$371,'Birthday Case Assumptions'!$J$6:$J$371)="Yes"</x:f>
        <x:v>1</x:v>
      </x:c>
      <x:c r="AN1080" s="24" t="b">
        <x:f t="shared" si="262"/>
        <x:v>0</x:v>
      </x:c>
      <x:c r="AO1080" s="24">
        <x:f t="shared" si="263"/>
        <x:v>0</x:v>
      </x:c>
    </x:row>
    <x:row r="1081" spans="2:41" x14ac:dyDescent="0.35">
      <x:c r="B1081" s="21">
        <x:v>37624</x:v>
      </x:c>
      <x:c r="C1081" s="31">
        <x:f t="shared" si="250"/>
        <x:v>3</x:v>
      </x:c>
      <x:c r="D1081" s="31">
        <x:f t="shared" si="251"/>
        <x:v>1</x:v>
      </x:c>
      <x:c r="E1081" s="31">
        <x:f t="shared" si="252"/>
        <x:v>2003</x:v>
      </x:c>
      <x:c r="F1081" s="31">
        <x:f t="shared" si="253"/>
        <x:v>6</x:v>
      </x:c>
      <x:c r="G1081" s="21">
        <x:f t="shared" si="257"/>
        <x:v>45294</x:v>
      </x:c>
      <x:c r="H1081" s="32">
        <x:f t="shared" si="258"/>
        <x:v>7668</x:v>
      </x:c>
      <x:c r="L1081" s="25"/>
      <x:c r="S1081" s="24" t="str">
        <x:v>Zhang Xin #13453353 3W</x:v>
      </x:c>
      <x:c r="T1081" s="24" t="str" cm="1">
        <x:f t="array" ref="T1081:U1081">_xlfn.TEXTSPLIT(S1081," #")</x:f>
        <x:v>Zhang Xin</x:v>
      </x:c>
      <x:c r="U1081" s="24" t="str">
        <x:v>13453353 3W</x:v>
      </x:c>
      <x:c r="V1081" s="24" t="str">
        <x:f t="shared" si="259"/>
        <x:v>3W</x:v>
      </x:c>
      <x:c r="W1081" s="24">
        <x:f t="shared" si="260"/>
        <x:v>13453353</x:v>
      </x:c>
      <x:c r="X1081" s="24">
        <x:f t="shared" si="264"/>
        <x:v>3</x:v>
      </x:c>
      <x:c r="AC1081" s="24" t="str">
        <x:f t="shared" si="254"/>
        <x:v>Zhang</x:v>
      </x:c>
      <x:c r="AD1081" s="24" t="str">
        <x:f t="shared" si="261"/>
        <x:v>Z</x:v>
      </x:c>
      <x:c r="AE1081" s="24" t="str">
        <x:f t="shared" si="255"/>
        <x:v>Xin</x:v>
      </x:c>
      <x:c r="AF1081" s="24" cm="1">
        <x:f t="array" ref="AF1081">SUM(--(" "=MID(AE1081,_xlfn.SEQUENCE(1,LEN(AE1081)),1)))+2</x:f>
        <x:v>2</x:v>
      </x:c>
      <x:c r="AG1081" s="24" cm="1">
        <x:f t="array" ref="AG1081">SUM(--($AG$9=MID(AC1081,_xlfn.SEQUENCE(1,LEN(AC1081)),1)))</x:f>
        <x:v>1</x:v>
      </x:c>
      <x:c r="AL1081" s="24" t="b">
        <x:f t="shared" si="256"/>
        <x:v>0</x:v>
      </x:c>
      <x:c r="AM1081" s="24" t="b">
        <x:f>_xlfn.XLOOKUP(G1081,'Birthday Case Assumptions'!$I$6:$I$371,'Birthday Case Assumptions'!$J$6:$J$371)="Yes"</x:f>
        <x:v>0</x:v>
      </x:c>
      <x:c r="AN1081" s="24" t="b">
        <x:f t="shared" si="262"/>
        <x:v>0</x:v>
      </x:c>
      <x:c r="AO1081" s="24">
        <x:f t="shared" si="263"/>
        <x:v>0</x:v>
      </x:c>
    </x:row>
    <x:row r="1082" spans="2:41" x14ac:dyDescent="0.35">
      <x:c r="B1082" s="21">
        <x:v>37637</x:v>
      </x:c>
      <x:c r="C1082" s="31">
        <x:f t="shared" si="250"/>
        <x:v>16</x:v>
      </x:c>
      <x:c r="D1082" s="31">
        <x:f t="shared" si="251"/>
        <x:v>1</x:v>
      </x:c>
      <x:c r="E1082" s="31">
        <x:f t="shared" si="252"/>
        <x:v>2003</x:v>
      </x:c>
      <x:c r="F1082" s="31">
        <x:f t="shared" si="253"/>
        <x:v>5</x:v>
      </x:c>
      <x:c r="G1082" s="21">
        <x:f t="shared" si="257"/>
        <x:v>45307</x:v>
      </x:c>
      <x:c r="H1082" s="32">
        <x:f t="shared" si="258"/>
        <x:v>7655</x:v>
      </x:c>
      <x:c r="L1082" s="25"/>
      <x:c r="S1082" s="24" t="str">
        <x:v>Qu Jianhua #13453354 3M</x:v>
      </x:c>
      <x:c r="T1082" s="24" t="str" cm="1">
        <x:f t="array" ref="T1082:U1082">_xlfn.TEXTSPLIT(S1082," #")</x:f>
        <x:v>Qu Jianhua</x:v>
      </x:c>
      <x:c r="U1082" s="24" t="str">
        <x:v>13453354 3M</x:v>
      </x:c>
      <x:c r="V1082" s="24" t="str">
        <x:f t="shared" si="259"/>
        <x:v>3M</x:v>
      </x:c>
      <x:c r="W1082" s="24">
        <x:f t="shared" si="260"/>
        <x:v>13453354</x:v>
      </x:c>
      <x:c r="X1082" s="24">
        <x:f t="shared" si="264"/>
        <x:v>4</x:v>
      </x:c>
      <x:c r="AC1082" s="24" t="str">
        <x:f t="shared" si="254"/>
        <x:v>Qu</x:v>
      </x:c>
      <x:c r="AD1082" s="24" t="str">
        <x:f t="shared" si="261"/>
        <x:v>Q</x:v>
      </x:c>
      <x:c r="AE1082" s="24" t="str">
        <x:f t="shared" si="255"/>
        <x:v>Jianhua</x:v>
      </x:c>
      <x:c r="AF1082" s="24" cm="1">
        <x:f t="array" ref="AF1082">SUM(--(" "=MID(AE1082,_xlfn.SEQUENCE(1,LEN(AE1082)),1)))+2</x:f>
        <x:v>2</x:v>
      </x:c>
      <x:c r="AG1082" s="24" cm="1">
        <x:f t="array" ref="AG1082">SUM(--($AG$9=MID(AC1082,_xlfn.SEQUENCE(1,LEN(AC1082)),1)))</x:f>
        <x:v>0</x:v>
      </x:c>
      <x:c r="AL1082" s="24" t="b">
        <x:f t="shared" si="256"/>
        <x:v>0</x:v>
      </x:c>
      <x:c r="AM1082" s="24" t="b">
        <x:f>_xlfn.XLOOKUP(G1082,'Birthday Case Assumptions'!$I$6:$I$371,'Birthday Case Assumptions'!$J$6:$J$371)="Yes"</x:f>
        <x:v>1</x:v>
      </x:c>
      <x:c r="AN1082" s="24" t="b">
        <x:f t="shared" si="262"/>
        <x:v>0</x:v>
      </x:c>
      <x:c r="AO1082" s="24">
        <x:f t="shared" si="263"/>
        <x:v>0</x:v>
      </x:c>
    </x:row>
    <x:row r="1083" spans="2:41" x14ac:dyDescent="0.35">
      <x:c r="B1083" s="21">
        <x:v>38082</x:v>
      </x:c>
      <x:c r="C1083" s="31">
        <x:f t="shared" si="250"/>
        <x:v>5</x:v>
      </x:c>
      <x:c r="D1083" s="31">
        <x:f t="shared" si="251"/>
        <x:v>4</x:v>
      </x:c>
      <x:c r="E1083" s="31">
        <x:f t="shared" si="252"/>
        <x:v>2004</x:v>
      </x:c>
      <x:c r="F1083" s="31">
        <x:f t="shared" si="253"/>
        <x:v>2</x:v>
      </x:c>
      <x:c r="G1083" s="21">
        <x:f t="shared" si="257"/>
        <x:v>45387</x:v>
      </x:c>
      <x:c r="H1083" s="32">
        <x:f t="shared" si="258"/>
        <x:v>7210</x:v>
      </x:c>
      <x:c r="L1083" s="25"/>
      <x:c r="S1083" s="24" t="str">
        <x:v>Esam Mohamed #13453357 2R</x:v>
      </x:c>
      <x:c r="T1083" s="24" t="str" cm="1">
        <x:f t="array" ref="T1083:U1083">_xlfn.TEXTSPLIT(S1083," #")</x:f>
        <x:v>Esam Mohamed</x:v>
      </x:c>
      <x:c r="U1083" s="24" t="str">
        <x:v>13453357 2R</x:v>
      </x:c>
      <x:c r="V1083" s="24" t="str">
        <x:f t="shared" si="259"/>
        <x:v>2R</x:v>
      </x:c>
      <x:c r="W1083" s="24">
        <x:f t="shared" si="260"/>
        <x:v>13453357</x:v>
      </x:c>
      <x:c r="X1083" s="24">
        <x:f t="shared" si="264"/>
        <x:v>0</x:v>
      </x:c>
      <x:c r="AC1083" s="24" t="str">
        <x:f t="shared" si="254"/>
        <x:v>Esam</x:v>
      </x:c>
      <x:c r="AD1083" s="24" t="str">
        <x:f t="shared" si="261"/>
        <x:v>E</x:v>
      </x:c>
      <x:c r="AE1083" s="24" t="str">
        <x:f t="shared" si="255"/>
        <x:v>Mohamed</x:v>
      </x:c>
      <x:c r="AF1083" s="24" cm="1">
        <x:f t="array" ref="AF1083">SUM(--(" "=MID(AE1083,_xlfn.SEQUENCE(1,LEN(AE1083)),1)))+2</x:f>
        <x:v>2</x:v>
      </x:c>
      <x:c r="AG1083" s="24" cm="1">
        <x:f t="array" ref="AG1083">SUM(--($AG$9=MID(AC1083,_xlfn.SEQUENCE(1,LEN(AC1083)),1)))</x:f>
        <x:v>1</x:v>
      </x:c>
      <x:c r="AL1083" s="24" t="b">
        <x:f t="shared" si="256"/>
        <x:v>0</x:v>
      </x:c>
      <x:c r="AM1083" s="24" t="b">
        <x:f>_xlfn.XLOOKUP(G1083,'Birthday Case Assumptions'!$I$6:$I$371,'Birthday Case Assumptions'!$J$6:$J$371)="Yes"</x:f>
        <x:v>1</x:v>
      </x:c>
      <x:c r="AN1083" s="24" t="b">
        <x:f t="shared" si="262"/>
        <x:v>0</x:v>
      </x:c>
      <x:c r="AO1083" s="24">
        <x:f t="shared" si="263"/>
        <x:v>0</x:v>
      </x:c>
    </x:row>
    <x:row r="1084" spans="2:41" x14ac:dyDescent="0.35">
      <x:c r="B1084" s="21">
        <x:v>37645</x:v>
      </x:c>
      <x:c r="C1084" s="31">
        <x:f t="shared" si="250"/>
        <x:v>24</x:v>
      </x:c>
      <x:c r="D1084" s="31">
        <x:f t="shared" si="251"/>
        <x:v>1</x:v>
      </x:c>
      <x:c r="E1084" s="31">
        <x:f t="shared" si="252"/>
        <x:v>2003</x:v>
      </x:c>
      <x:c r="F1084" s="31">
        <x:f t="shared" si="253"/>
        <x:v>6</x:v>
      </x:c>
      <x:c r="G1084" s="21">
        <x:f t="shared" si="257"/>
        <x:v>45315</x:v>
      </x:c>
      <x:c r="H1084" s="32">
        <x:f t="shared" si="258"/>
        <x:v>7647</x:v>
      </x:c>
      <x:c r="L1084" s="25"/>
      <x:c r="S1084" s="24" t="str">
        <x:v>Atef Alanazi #13453360 3M</x:v>
      </x:c>
      <x:c r="T1084" s="24" t="str" cm="1">
        <x:f t="array" ref="T1084:U1084">_xlfn.TEXTSPLIT(S1084," #")</x:f>
        <x:v>Atef Alanazi</x:v>
      </x:c>
      <x:c r="U1084" s="24" t="str">
        <x:v>13453360 3M</x:v>
      </x:c>
      <x:c r="V1084" s="24" t="str">
        <x:f t="shared" si="259"/>
        <x:v>3M</x:v>
      </x:c>
      <x:c r="W1084" s="24">
        <x:f t="shared" si="260"/>
        <x:v>13453360</x:v>
      </x:c>
      <x:c r="X1084" s="24">
        <x:f t="shared" si="264"/>
        <x:v>0</x:v>
      </x:c>
      <x:c r="AC1084" s="24" t="str">
        <x:f t="shared" si="254"/>
        <x:v>Atef</x:v>
      </x:c>
      <x:c r="AD1084" s="24" t="str">
        <x:f t="shared" si="261"/>
        <x:v>A</x:v>
      </x:c>
      <x:c r="AE1084" s="24" t="str">
        <x:f t="shared" si="255"/>
        <x:v>Alanazi</x:v>
      </x:c>
      <x:c r="AF1084" s="24" cm="1">
        <x:f t="array" ref="AF1084">SUM(--(" "=MID(AE1084,_xlfn.SEQUENCE(1,LEN(AE1084)),1)))+2</x:f>
        <x:v>2</x:v>
      </x:c>
      <x:c r="AG1084" s="24" cm="1">
        <x:f t="array" ref="AG1084">SUM(--($AG$9=MID(AC1084,_xlfn.SEQUENCE(1,LEN(AC1084)),1)))</x:f>
        <x:v>1</x:v>
      </x:c>
      <x:c r="AL1084" s="24" t="b">
        <x:f t="shared" si="256"/>
        <x:v>0</x:v>
      </x:c>
      <x:c r="AM1084" s="24" t="b">
        <x:f>_xlfn.XLOOKUP(G1084,'Birthday Case Assumptions'!$I$6:$I$371,'Birthday Case Assumptions'!$J$6:$J$371)="Yes"</x:f>
        <x:v>1</x:v>
      </x:c>
      <x:c r="AN1084" s="24" t="b">
        <x:f t="shared" si="262"/>
        <x:v>0</x:v>
      </x:c>
      <x:c r="AO1084" s="24">
        <x:f t="shared" si="263"/>
        <x:v>0</x:v>
      </x:c>
    </x:row>
    <x:row r="1085" spans="2:41" x14ac:dyDescent="0.35">
      <x:c r="B1085" s="21">
        <x:v>37682</x:v>
      </x:c>
      <x:c r="C1085" s="31">
        <x:f t="shared" si="250"/>
        <x:v>2</x:v>
      </x:c>
      <x:c r="D1085" s="31">
        <x:f t="shared" si="251"/>
        <x:v>3</x:v>
      </x:c>
      <x:c r="E1085" s="31">
        <x:f t="shared" si="252"/>
        <x:v>2003</x:v>
      </x:c>
      <x:c r="F1085" s="31">
        <x:f t="shared" si="253"/>
        <x:v>1</x:v>
      </x:c>
      <x:c r="G1085" s="21">
        <x:f t="shared" si="257"/>
        <x:v>45353</x:v>
      </x:c>
      <x:c r="H1085" s="32">
        <x:f t="shared" si="258"/>
        <x:v>7610</x:v>
      </x:c>
      <x:c r="L1085" s="25"/>
      <x:c r="S1085" s="24" t="str">
        <x:v>Austin Kenneth Murphy #13453361 2W</x:v>
      </x:c>
      <x:c r="T1085" s="24" t="str" cm="1">
        <x:f t="array" ref="T1085:U1085">_xlfn.TEXTSPLIT(S1085," #")</x:f>
        <x:v>Austin Kenneth Murphy</x:v>
      </x:c>
      <x:c r="U1085" s="24" t="str">
        <x:v>13453361 2W</x:v>
      </x:c>
      <x:c r="V1085" s="24" t="str">
        <x:f t="shared" si="259"/>
        <x:v>2W</x:v>
      </x:c>
      <x:c r="W1085" s="24">
        <x:f t="shared" si="260"/>
        <x:v>13453361</x:v>
      </x:c>
      <x:c r="X1085" s="24">
        <x:f t="shared" si="264"/>
        <x:v>1</x:v>
      </x:c>
      <x:c r="AC1085" s="24" t="str">
        <x:f t="shared" si="254"/>
        <x:v>Austin</x:v>
      </x:c>
      <x:c r="AD1085" s="24" t="str">
        <x:f t="shared" si="261"/>
        <x:v>A</x:v>
      </x:c>
      <x:c r="AE1085" s="24" t="str">
        <x:f t="shared" si="255"/>
        <x:v>Kenneth Murphy</x:v>
      </x:c>
      <x:c r="AF1085" s="24" cm="1">
        <x:f t="array" ref="AF1085">SUM(--(" "=MID(AE1085,_xlfn.SEQUENCE(1,LEN(AE1085)),1)))+2</x:f>
        <x:v>3</x:v>
      </x:c>
      <x:c r="AG1085" s="24" cm="1">
        <x:f t="array" ref="AG1085">SUM(--($AG$9=MID(AC1085,_xlfn.SEQUENCE(1,LEN(AC1085)),1)))</x:f>
        <x:v>1</x:v>
      </x:c>
      <x:c r="AL1085" s="24" t="b">
        <x:f t="shared" si="256"/>
        <x:v>0</x:v>
      </x:c>
      <x:c r="AM1085" s="24" t="b">
        <x:f>_xlfn.XLOOKUP(G1085,'Birthday Case Assumptions'!$I$6:$I$371,'Birthday Case Assumptions'!$J$6:$J$371)="Yes"</x:f>
        <x:v>0</x:v>
      </x:c>
      <x:c r="AN1085" s="24" t="b">
        <x:f t="shared" si="262"/>
        <x:v>0</x:v>
      </x:c>
      <x:c r="AO1085" s="24">
        <x:f t="shared" si="263"/>
        <x:v>0</x:v>
      </x:c>
    </x:row>
    <x:row r="1086" spans="2:41" x14ac:dyDescent="0.35">
      <x:c r="B1086" s="21">
        <x:v>37050</x:v>
      </x:c>
      <x:c r="C1086" s="31">
        <x:f t="shared" si="250"/>
        <x:v>8</x:v>
      </x:c>
      <x:c r="D1086" s="31">
        <x:f t="shared" si="251"/>
        <x:v>6</x:v>
      </x:c>
      <x:c r="E1086" s="31">
        <x:f t="shared" si="252"/>
        <x:v>2001</x:v>
      </x:c>
      <x:c r="F1086" s="31">
        <x:f t="shared" si="253"/>
        <x:v>6</x:v>
      </x:c>
      <x:c r="G1086" s="21">
        <x:f t="shared" si="257"/>
        <x:v>45451</x:v>
      </x:c>
      <x:c r="H1086" s="32">
        <x:f t="shared" si="258"/>
        <x:v>8242</x:v>
      </x:c>
      <x:c r="L1086" s="25"/>
      <x:c r="S1086" s="24" t="str">
        <x:v>Esam Eid #13453363 1R</x:v>
      </x:c>
      <x:c r="T1086" s="24" t="str" cm="1">
        <x:f t="array" ref="T1086:U1086">_xlfn.TEXTSPLIT(S1086," #")</x:f>
        <x:v>Esam Eid</x:v>
      </x:c>
      <x:c r="U1086" s="24" t="str">
        <x:v>13453363 1R</x:v>
      </x:c>
      <x:c r="V1086" s="24" t="str">
        <x:f t="shared" si="259"/>
        <x:v>1R</x:v>
      </x:c>
      <x:c r="W1086" s="24">
        <x:f t="shared" si="260"/>
        <x:v>13453363</x:v>
      </x:c>
      <x:c r="X1086" s="24">
        <x:f t="shared" si="264"/>
        <x:v>0</x:v>
      </x:c>
      <x:c r="AC1086" s="24" t="str">
        <x:f t="shared" si="254"/>
        <x:v>Esam</x:v>
      </x:c>
      <x:c r="AD1086" s="24" t="str">
        <x:f t="shared" si="261"/>
        <x:v>E</x:v>
      </x:c>
      <x:c r="AE1086" s="24" t="str">
        <x:f t="shared" si="255"/>
        <x:v>Eid</x:v>
      </x:c>
      <x:c r="AF1086" s="24" cm="1">
        <x:f t="array" ref="AF1086">SUM(--(" "=MID(AE1086,_xlfn.SEQUENCE(1,LEN(AE1086)),1)))+2</x:f>
        <x:v>2</x:v>
      </x:c>
      <x:c r="AG1086" s="24" cm="1">
        <x:f t="array" ref="AG1086">SUM(--($AG$9=MID(AC1086,_xlfn.SEQUENCE(1,LEN(AC1086)),1)))</x:f>
        <x:v>1</x:v>
      </x:c>
      <x:c r="AL1086" s="24" t="b">
        <x:f t="shared" si="256"/>
        <x:v>0</x:v>
      </x:c>
      <x:c r="AM1086" s="24" t="b">
        <x:f>_xlfn.XLOOKUP(G1086,'Birthday Case Assumptions'!$I$6:$I$371,'Birthday Case Assumptions'!$J$6:$J$371)="Yes"</x:f>
        <x:v>0</x:v>
      </x:c>
      <x:c r="AN1086" s="24" t="b">
        <x:f t="shared" si="262"/>
        <x:v>0</x:v>
      </x:c>
      <x:c r="AO1086" s="24">
        <x:f t="shared" si="263"/>
        <x:v>0</x:v>
      </x:c>
    </x:row>
    <x:row r="1087" spans="2:41" x14ac:dyDescent="0.35">
      <x:c r="B1087" s="21">
        <x:v>38592</x:v>
      </x:c>
      <x:c r="C1087" s="31">
        <x:f t="shared" si="250"/>
        <x:v>28</x:v>
      </x:c>
      <x:c r="D1087" s="31">
        <x:f t="shared" si="251"/>
        <x:v>8</x:v>
      </x:c>
      <x:c r="E1087" s="31">
        <x:f t="shared" si="252"/>
        <x:v>2005</x:v>
      </x:c>
      <x:c r="F1087" s="31">
        <x:f t="shared" si="253"/>
        <x:v>1</x:v>
      </x:c>
      <x:c r="G1087" s="21">
        <x:f t="shared" si="257"/>
        <x:v>45532</x:v>
      </x:c>
      <x:c r="H1087" s="32">
        <x:f t="shared" si="258"/>
        <x:v>6700</x:v>
      </x:c>
      <x:c r="L1087" s="25"/>
      <x:c r="S1087" s="24" t="str">
        <x:v>Barbara Cook #13453364 4W</x:v>
      </x:c>
      <x:c r="T1087" s="24" t="str" cm="1">
        <x:f t="array" ref="T1087:U1087">_xlfn.TEXTSPLIT(S1087," #")</x:f>
        <x:v>Barbara Cook</x:v>
      </x:c>
      <x:c r="U1087" s="24" t="str">
        <x:v>13453364 4W</x:v>
      </x:c>
      <x:c r="V1087" s="24" t="str">
        <x:f t="shared" si="259"/>
        <x:v>4W</x:v>
      </x:c>
      <x:c r="W1087" s="24">
        <x:f t="shared" si="260"/>
        <x:v>13453364</x:v>
      </x:c>
      <x:c r="X1087" s="24">
        <x:f t="shared" si="264"/>
        <x:v>1</x:v>
      </x:c>
      <x:c r="AC1087" s="24" t="str">
        <x:f t="shared" si="254"/>
        <x:v>Barbara</x:v>
      </x:c>
      <x:c r="AD1087" s="24" t="str">
        <x:f t="shared" si="261"/>
        <x:v>B</x:v>
      </x:c>
      <x:c r="AE1087" s="24" t="str">
        <x:f t="shared" si="255"/>
        <x:v>Cook</x:v>
      </x:c>
      <x:c r="AF1087" s="24" cm="1">
        <x:f t="array" ref="AF1087">SUM(--(" "=MID(AE1087,_xlfn.SEQUENCE(1,LEN(AE1087)),1)))+2</x:f>
        <x:v>2</x:v>
      </x:c>
      <x:c r="AG1087" s="24" cm="1">
        <x:f t="array" ref="AG1087">SUM(--($AG$9=MID(AC1087,_xlfn.SEQUENCE(1,LEN(AC1087)),1)))</x:f>
        <x:v>3</x:v>
      </x:c>
      <x:c r="AL1087" s="24" t="b">
        <x:f t="shared" si="256"/>
        <x:v>0</x:v>
      </x:c>
      <x:c r="AM1087" s="24" t="b">
        <x:f>_xlfn.XLOOKUP(G1087,'Birthday Case Assumptions'!$I$6:$I$371,'Birthday Case Assumptions'!$J$6:$J$371)="Yes"</x:f>
        <x:v>1</x:v>
      </x:c>
      <x:c r="AN1087" s="24" t="b">
        <x:f t="shared" si="262"/>
        <x:v>0</x:v>
      </x:c>
      <x:c r="AO1087" s="24">
        <x:f t="shared" si="263"/>
        <x:v>0</x:v>
      </x:c>
    </x:row>
    <x:row r="1088" spans="2:41" x14ac:dyDescent="0.35">
      <x:c r="B1088" s="21">
        <x:v>38323</x:v>
      </x:c>
      <x:c r="C1088" s="31">
        <x:f t="shared" si="250"/>
        <x:v>2</x:v>
      </x:c>
      <x:c r="D1088" s="31">
        <x:f t="shared" si="251"/>
        <x:v>12</x:v>
      </x:c>
      <x:c r="E1088" s="31">
        <x:f t="shared" si="252"/>
        <x:v>2004</x:v>
      </x:c>
      <x:c r="F1088" s="31">
        <x:f t="shared" si="253"/>
        <x:v>5</x:v>
      </x:c>
      <x:c r="G1088" s="21">
        <x:f t="shared" si="257"/>
        <x:v>45628</x:v>
      </x:c>
      <x:c r="H1088" s="32">
        <x:f t="shared" si="258"/>
        <x:v>6969</x:v>
      </x:c>
      <x:c r="L1088" s="25"/>
      <x:c r="S1088" s="24" t="str">
        <x:v>Eric Cruz #13453365 2W</x:v>
      </x:c>
      <x:c r="T1088" s="24" t="str" cm="1">
        <x:f t="array" ref="T1088:U1088">_xlfn.TEXTSPLIT(S1088," #")</x:f>
        <x:v>Eric Cruz</x:v>
      </x:c>
      <x:c r="U1088" s="24" t="str">
        <x:v>13453365 2W</x:v>
      </x:c>
      <x:c r="V1088" s="24" t="str">
        <x:f t="shared" si="259"/>
        <x:v>2W</x:v>
      </x:c>
      <x:c r="W1088" s="24">
        <x:f t="shared" si="260"/>
        <x:v>13453365</x:v>
      </x:c>
      <x:c r="X1088" s="24">
        <x:f t="shared" si="264"/>
        <x:v>2</x:v>
      </x:c>
      <x:c r="AC1088" s="24" t="str">
        <x:f t="shared" si="254"/>
        <x:v>Eric</x:v>
      </x:c>
      <x:c r="AD1088" s="24" t="str">
        <x:f t="shared" si="261"/>
        <x:v>E</x:v>
      </x:c>
      <x:c r="AE1088" s="24" t="str">
        <x:f t="shared" si="255"/>
        <x:v>Cruz</x:v>
      </x:c>
      <x:c r="AF1088" s="24" cm="1">
        <x:f t="array" ref="AF1088">SUM(--(" "=MID(AE1088,_xlfn.SEQUENCE(1,LEN(AE1088)),1)))+2</x:f>
        <x:v>2</x:v>
      </x:c>
      <x:c r="AG1088" s="24" cm="1">
        <x:f t="array" ref="AG1088">SUM(--($AG$9=MID(AC1088,_xlfn.SEQUENCE(1,LEN(AC1088)),1)))</x:f>
        <x:v>0</x:v>
      </x:c>
      <x:c r="AL1088" s="24" t="b">
        <x:f t="shared" si="256"/>
        <x:v>1</x:v>
      </x:c>
      <x:c r="AM1088" s="24" t="b">
        <x:f>_xlfn.XLOOKUP(G1088,'Birthday Case Assumptions'!$I$6:$I$371,'Birthday Case Assumptions'!$J$6:$J$371)="Yes"</x:f>
        <x:v>1</x:v>
      </x:c>
      <x:c r="AN1088" s="24" t="b">
        <x:f t="shared" si="262"/>
        <x:v>0</x:v>
      </x:c>
      <x:c r="AO1088" s="24">
        <x:f t="shared" si="263"/>
        <x:v>0</x:v>
      </x:c>
    </x:row>
    <x:row r="1089" spans="2:41" x14ac:dyDescent="0.35">
      <x:c r="B1089" s="21">
        <x:v>36996</x:v>
      </x:c>
      <x:c r="C1089" s="31">
        <x:f t="shared" si="250"/>
        <x:v>15</x:v>
      </x:c>
      <x:c r="D1089" s="31">
        <x:f t="shared" si="251"/>
        <x:v>4</x:v>
      </x:c>
      <x:c r="E1089" s="31">
        <x:f t="shared" si="252"/>
        <x:v>2001</x:v>
      </x:c>
      <x:c r="F1089" s="31">
        <x:f t="shared" si="253"/>
        <x:v>1</x:v>
      </x:c>
      <x:c r="G1089" s="21">
        <x:f t="shared" si="257"/>
        <x:v>45397</x:v>
      </x:c>
      <x:c r="H1089" s="32">
        <x:f t="shared" si="258"/>
        <x:v>8296</x:v>
      </x:c>
      <x:c r="L1089" s="25"/>
      <x:c r="S1089" s="24" t="str">
        <x:v>Isabella Jesse Diaz #13453368 1W</x:v>
      </x:c>
      <x:c r="T1089" s="24" t="str" cm="1">
        <x:f t="array" ref="T1089:U1089">_xlfn.TEXTSPLIT(S1089," #")</x:f>
        <x:v>Isabella Jesse Diaz</x:v>
      </x:c>
      <x:c r="U1089" s="24" t="str">
        <x:v>13453368 1W</x:v>
      </x:c>
      <x:c r="V1089" s="24" t="str">
        <x:f t="shared" si="259"/>
        <x:v>1W</x:v>
      </x:c>
      <x:c r="W1089" s="24">
        <x:f t="shared" si="260"/>
        <x:v>13453368</x:v>
      </x:c>
      <x:c r="X1089" s="24">
        <x:f t="shared" si="264"/>
        <x:v>0</x:v>
      </x:c>
      <x:c r="AC1089" s="24" t="str">
        <x:f t="shared" si="254"/>
        <x:v>Isabella</x:v>
      </x:c>
      <x:c r="AD1089" s="24" t="str">
        <x:f t="shared" si="261"/>
        <x:v>I</x:v>
      </x:c>
      <x:c r="AE1089" s="24" t="str">
        <x:f t="shared" si="255"/>
        <x:v>Jesse Diaz</x:v>
      </x:c>
      <x:c r="AF1089" s="24" cm="1">
        <x:f t="array" ref="AF1089">SUM(--(" "=MID(AE1089,_xlfn.SEQUENCE(1,LEN(AE1089)),1)))+2</x:f>
        <x:v>3</x:v>
      </x:c>
      <x:c r="AG1089" s="24" cm="1">
        <x:f t="array" ref="AG1089">SUM(--($AG$9=MID(AC1089,_xlfn.SEQUENCE(1,LEN(AC1089)),1)))</x:f>
        <x:v>2</x:v>
      </x:c>
      <x:c r="AL1089" s="24" t="b">
        <x:f t="shared" si="256"/>
        <x:v>1</x:v>
      </x:c>
      <x:c r="AM1089" s="24" t="b">
        <x:f>_xlfn.XLOOKUP(G1089,'Birthday Case Assumptions'!$I$6:$I$371,'Birthday Case Assumptions'!$J$6:$J$371)="Yes"</x:f>
        <x:v>1</x:v>
      </x:c>
      <x:c r="AN1089" s="24" t="b">
        <x:f t="shared" si="262"/>
        <x:v>0</x:v>
      </x:c>
      <x:c r="AO1089" s="24">
        <x:f t="shared" si="263"/>
        <x:v>0</x:v>
      </x:c>
    </x:row>
    <x:row r="1090" spans="2:41" x14ac:dyDescent="0.35">
      <x:c r="B1090" s="21">
        <x:v>38193</x:v>
      </x:c>
      <x:c r="C1090" s="31">
        <x:f t="shared" si="250"/>
        <x:v>25</x:v>
      </x:c>
      <x:c r="D1090" s="31">
        <x:f t="shared" si="251"/>
        <x:v>7</x:v>
      </x:c>
      <x:c r="E1090" s="31">
        <x:f t="shared" si="252"/>
        <x:v>2004</x:v>
      </x:c>
      <x:c r="F1090" s="31">
        <x:f t="shared" si="253"/>
        <x:v>1</x:v>
      </x:c>
      <x:c r="G1090" s="21">
        <x:f t="shared" si="257"/>
        <x:v>45498</x:v>
      </x:c>
      <x:c r="H1090" s="32">
        <x:f t="shared" si="258"/>
        <x:v>7099</x:v>
      </x:c>
      <x:c r="L1090" s="25"/>
      <x:c r="S1090" s="24" t="str">
        <x:v>Judith Gomez #13453370 2W</x:v>
      </x:c>
      <x:c r="T1090" s="24" t="str" cm="1">
        <x:f t="array" ref="T1090:U1090">_xlfn.TEXTSPLIT(S1090," #")</x:f>
        <x:v>Judith Gomez</x:v>
      </x:c>
      <x:c r="U1090" s="24" t="str">
        <x:v>13453370 2W</x:v>
      </x:c>
      <x:c r="V1090" s="24" t="str">
        <x:f t="shared" si="259"/>
        <x:v>2W</x:v>
      </x:c>
      <x:c r="W1090" s="24">
        <x:f t="shared" si="260"/>
        <x:v>13453370</x:v>
      </x:c>
      <x:c r="X1090" s="24">
        <x:f t="shared" si="264"/>
        <x:v>0</x:v>
      </x:c>
      <x:c r="AC1090" s="24" t="str">
        <x:f t="shared" si="254"/>
        <x:v>Judith</x:v>
      </x:c>
      <x:c r="AD1090" s="24" t="str">
        <x:f t="shared" si="261"/>
        <x:v>J</x:v>
      </x:c>
      <x:c r="AE1090" s="24" t="str">
        <x:f t="shared" si="255"/>
        <x:v>Gomez</x:v>
      </x:c>
      <x:c r="AF1090" s="24" cm="1">
        <x:f t="array" ref="AF1090">SUM(--(" "=MID(AE1090,_xlfn.SEQUENCE(1,LEN(AE1090)),1)))+2</x:f>
        <x:v>2</x:v>
      </x:c>
      <x:c r="AG1090" s="24" cm="1">
        <x:f t="array" ref="AG1090">SUM(--($AG$9=MID(AC1090,_xlfn.SEQUENCE(1,LEN(AC1090)),1)))</x:f>
        <x:v>0</x:v>
      </x:c>
      <x:c r="AL1090" s="24" t="b">
        <x:f t="shared" si="256"/>
        <x:v>0</x:v>
      </x:c>
      <x:c r="AM1090" s="24" t="b">
        <x:f>_xlfn.XLOOKUP(G1090,'Birthday Case Assumptions'!$I$6:$I$371,'Birthday Case Assumptions'!$J$6:$J$371)="Yes"</x:f>
        <x:v>0</x:v>
      </x:c>
      <x:c r="AN1090" s="24" t="b">
        <x:f t="shared" si="262"/>
        <x:v>0</x:v>
      </x:c>
      <x:c r="AO1090" s="24">
        <x:f t="shared" si="263"/>
        <x:v>0</x:v>
      </x:c>
    </x:row>
    <x:row r="1091" spans="2:41" x14ac:dyDescent="0.35">
      <x:c r="B1091" s="21">
        <x:v>37019</x:v>
      </x:c>
      <x:c r="C1091" s="31">
        <x:f t="shared" si="250"/>
        <x:v>8</x:v>
      </x:c>
      <x:c r="D1091" s="31">
        <x:f t="shared" si="251"/>
        <x:v>5</x:v>
      </x:c>
      <x:c r="E1091" s="31">
        <x:f t="shared" si="252"/>
        <x:v>2001</x:v>
      </x:c>
      <x:c r="F1091" s="31">
        <x:f t="shared" si="253"/>
        <x:v>3</x:v>
      </x:c>
      <x:c r="G1091" s="21">
        <x:f t="shared" si="257"/>
        <x:v>45420</x:v>
      </x:c>
      <x:c r="H1091" s="32">
        <x:f t="shared" si="258"/>
        <x:v>8273</x:v>
      </x:c>
      <x:c r="L1091" s="25"/>
      <x:c r="S1091" s="24" t="str">
        <x:v>Eng Al-Ghamdi #13453372 2W</x:v>
      </x:c>
      <x:c r="T1091" s="24" t="str" cm="1">
        <x:f t="array" ref="T1091:U1091">_xlfn.TEXTSPLIT(S1091," #")</x:f>
        <x:v>Eng Al-Ghamdi</x:v>
      </x:c>
      <x:c r="U1091" s="24" t="str">
        <x:v>13453372 2W</x:v>
      </x:c>
      <x:c r="V1091" s="24" t="str">
        <x:f t="shared" si="259"/>
        <x:v>2W</x:v>
      </x:c>
      <x:c r="W1091" s="24">
        <x:f t="shared" si="260"/>
        <x:v>13453372</x:v>
      </x:c>
      <x:c r="X1091" s="24">
        <x:f t="shared" si="264"/>
        <x:v>0</x:v>
      </x:c>
      <x:c r="AC1091" s="24" t="str">
        <x:f t="shared" si="254"/>
        <x:v>Eng</x:v>
      </x:c>
      <x:c r="AD1091" s="24" t="str">
        <x:f t="shared" si="261"/>
        <x:v>E</x:v>
      </x:c>
      <x:c r="AE1091" s="24" t="str">
        <x:f t="shared" si="255"/>
        <x:v>Al-Ghamdi</x:v>
      </x:c>
      <x:c r="AF1091" s="24" cm="1">
        <x:f t="array" ref="AF1091">SUM(--(" "=MID(AE1091,_xlfn.SEQUENCE(1,LEN(AE1091)),1)))+2</x:f>
        <x:v>2</x:v>
      </x:c>
      <x:c r="AG1091" s="24" cm="1">
        <x:f t="array" ref="AG1091">SUM(--($AG$9=MID(AC1091,_xlfn.SEQUENCE(1,LEN(AC1091)),1)))</x:f>
        <x:v>0</x:v>
      </x:c>
      <x:c r="AL1091" s="24" t="b">
        <x:f t="shared" si="256"/>
        <x:v>0</x:v>
      </x:c>
      <x:c r="AM1091" s="24" t="b">
        <x:f>_xlfn.XLOOKUP(G1091,'Birthday Case Assumptions'!$I$6:$I$371,'Birthday Case Assumptions'!$J$6:$J$371)="Yes"</x:f>
        <x:v>1</x:v>
      </x:c>
      <x:c r="AN1091" s="24" t="b">
        <x:f t="shared" si="262"/>
        <x:v>0</x:v>
      </x:c>
      <x:c r="AO1091" s="24">
        <x:f t="shared" si="263"/>
        <x:v>0</x:v>
      </x:c>
    </x:row>
    <x:row r="1092" spans="2:41" x14ac:dyDescent="0.35">
      <x:c r="B1092" s="21">
        <x:v>37036</x:v>
      </x:c>
      <x:c r="C1092" s="31">
        <x:f t="shared" si="250"/>
        <x:v>25</x:v>
      </x:c>
      <x:c r="D1092" s="31">
        <x:f t="shared" si="251"/>
        <x:v>5</x:v>
      </x:c>
      <x:c r="E1092" s="31">
        <x:f t="shared" si="252"/>
        <x:v>2001</x:v>
      </x:c>
      <x:c r="F1092" s="31">
        <x:f t="shared" si="253"/>
        <x:v>6</x:v>
      </x:c>
      <x:c r="G1092" s="21">
        <x:f t="shared" si="257"/>
        <x:v>45437</x:v>
      </x:c>
      <x:c r="H1092" s="32">
        <x:f t="shared" si="258"/>
        <x:v>8256</x:v>
      </x:c>
      <x:c r="L1092" s="25"/>
      <x:c r="S1092" s="24" t="str">
        <x:v>Linda Richardson #13453375 1T</x:v>
      </x:c>
      <x:c r="T1092" s="24" t="str" cm="1">
        <x:f t="array" ref="T1092:U1092">_xlfn.TEXTSPLIT(S1092," #")</x:f>
        <x:v>Linda Richardson</x:v>
      </x:c>
      <x:c r="U1092" s="24" t="str">
        <x:v>13453375 1T</x:v>
      </x:c>
      <x:c r="V1092" s="24" t="str">
        <x:f t="shared" si="259"/>
        <x:v>1T</x:v>
      </x:c>
      <x:c r="W1092" s="24">
        <x:f t="shared" si="260"/>
        <x:v>13453375</x:v>
      </x:c>
      <x:c r="X1092" s="24">
        <x:f t="shared" si="264"/>
        <x:v>0</x:v>
      </x:c>
      <x:c r="AC1092" s="24" t="str">
        <x:f t="shared" si="254"/>
        <x:v>Linda</x:v>
      </x:c>
      <x:c r="AD1092" s="24" t="str">
        <x:f t="shared" si="261"/>
        <x:v>L</x:v>
      </x:c>
      <x:c r="AE1092" s="24" t="str">
        <x:f t="shared" si="255"/>
        <x:v>Richardson</x:v>
      </x:c>
      <x:c r="AF1092" s="24" cm="1">
        <x:f t="array" ref="AF1092">SUM(--(" "=MID(AE1092,_xlfn.SEQUENCE(1,LEN(AE1092)),1)))+2</x:f>
        <x:v>2</x:v>
      </x:c>
      <x:c r="AG1092" s="24" cm="1">
        <x:f t="array" ref="AG1092">SUM(--($AG$9=MID(AC1092,_xlfn.SEQUENCE(1,LEN(AC1092)),1)))</x:f>
        <x:v>1</x:v>
      </x:c>
      <x:c r="AL1092" s="24" t="b">
        <x:f t="shared" si="256"/>
        <x:v>0</x:v>
      </x:c>
      <x:c r="AM1092" s="24" t="b">
        <x:f>_xlfn.XLOOKUP(G1092,'Birthday Case Assumptions'!$I$6:$I$371,'Birthday Case Assumptions'!$J$6:$J$371)="Yes"</x:f>
        <x:v>0</x:v>
      </x:c>
      <x:c r="AN1092" s="24" t="b">
        <x:f t="shared" si="262"/>
        <x:v>0</x:v>
      </x:c>
      <x:c r="AO1092" s="24">
        <x:f t="shared" si="263"/>
        <x:v>0</x:v>
      </x:c>
    </x:row>
    <x:row r="1093" spans="2:41" x14ac:dyDescent="0.35">
      <x:c r="B1093" s="21">
        <x:v>37480</x:v>
      </x:c>
      <x:c r="C1093" s="31">
        <x:f t="shared" si="250"/>
        <x:v>12</x:v>
      </x:c>
      <x:c r="D1093" s="31">
        <x:f t="shared" si="251"/>
        <x:v>8</x:v>
      </x:c>
      <x:c r="E1093" s="31">
        <x:f t="shared" si="252"/>
        <x:v>2002</x:v>
      </x:c>
      <x:c r="F1093" s="31">
        <x:f t="shared" si="253"/>
        <x:v>2</x:v>
      </x:c>
      <x:c r="G1093" s="21">
        <x:f t="shared" si="257"/>
        <x:v>45516</x:v>
      </x:c>
      <x:c r="H1093" s="32">
        <x:f t="shared" si="258"/>
        <x:v>7812</x:v>
      </x:c>
      <x:c r="L1093" s="25"/>
      <x:c r="S1093" s="24" t="str">
        <x:v>Daniel Ward #13453377 3M</x:v>
      </x:c>
      <x:c r="T1093" s="24" t="str" cm="1">
        <x:f t="array" ref="T1093:U1093">_xlfn.TEXTSPLIT(S1093," #")</x:f>
        <x:v>Daniel Ward</x:v>
      </x:c>
      <x:c r="U1093" s="24" t="str">
        <x:v>13453377 3M</x:v>
      </x:c>
      <x:c r="V1093" s="24" t="str">
        <x:f t="shared" si="259"/>
        <x:v>3M</x:v>
      </x:c>
      <x:c r="W1093" s="24">
        <x:f t="shared" si="260"/>
        <x:v>13453377</x:v>
      </x:c>
      <x:c r="X1093" s="24">
        <x:f t="shared" si="264"/>
        <x:v>0</x:v>
      </x:c>
      <x:c r="AC1093" s="24" t="str">
        <x:f t="shared" si="254"/>
        <x:v>Daniel</x:v>
      </x:c>
      <x:c r="AD1093" s="24" t="str">
        <x:f t="shared" si="261"/>
        <x:v>D</x:v>
      </x:c>
      <x:c r="AE1093" s="24" t="str">
        <x:f t="shared" si="255"/>
        <x:v>Ward</x:v>
      </x:c>
      <x:c r="AF1093" s="24" cm="1">
        <x:f t="array" ref="AF1093">SUM(--(" "=MID(AE1093,_xlfn.SEQUENCE(1,LEN(AE1093)),1)))+2</x:f>
        <x:v>2</x:v>
      </x:c>
      <x:c r="AG1093" s="24" cm="1">
        <x:f t="array" ref="AG1093">SUM(--($AG$9=MID(AC1093,_xlfn.SEQUENCE(1,LEN(AC1093)),1)))</x:f>
        <x:v>1</x:v>
      </x:c>
      <x:c r="AL1093" s="24" t="b">
        <x:f t="shared" si="256"/>
        <x:v>1</x:v>
      </x:c>
      <x:c r="AM1093" s="24" t="b">
        <x:f>_xlfn.XLOOKUP(G1093,'Birthday Case Assumptions'!$I$6:$I$371,'Birthday Case Assumptions'!$J$6:$J$371)="Yes"</x:f>
        <x:v>0</x:v>
      </x:c>
      <x:c r="AN1093" s="24" t="b">
        <x:f t="shared" si="262"/>
        <x:v>0</x:v>
      </x:c>
      <x:c r="AO1093" s="24">
        <x:f t="shared" si="263"/>
        <x:v>0</x:v>
      </x:c>
    </x:row>
    <x:row r="1094" spans="2:41" x14ac:dyDescent="0.35">
      <x:c r="B1094" s="21">
        <x:v>36940</x:v>
      </x:c>
      <x:c r="C1094" s="31">
        <x:f t="shared" si="250"/>
        <x:v>18</x:v>
      </x:c>
      <x:c r="D1094" s="31">
        <x:f t="shared" si="251"/>
        <x:v>2</x:v>
      </x:c>
      <x:c r="E1094" s="31">
        <x:f t="shared" si="252"/>
        <x:v>2001</x:v>
      </x:c>
      <x:c r="F1094" s="31">
        <x:f t="shared" si="253"/>
        <x:v>1</x:v>
      </x:c>
      <x:c r="G1094" s="21">
        <x:f t="shared" si="257"/>
        <x:v>45340</x:v>
      </x:c>
      <x:c r="H1094" s="32">
        <x:f t="shared" si="258"/>
        <x:v>8352</x:v>
      </x:c>
      <x:c r="L1094" s="25"/>
      <x:c r="S1094" s="24" t="str">
        <x:v>Douglas Rogers #13453379 1R</x:v>
      </x:c>
      <x:c r="T1094" s="24" t="str" cm="1">
        <x:f t="array" ref="T1094:U1094">_xlfn.TEXTSPLIT(S1094," #")</x:f>
        <x:v>Douglas Rogers</x:v>
      </x:c>
      <x:c r="U1094" s="24" t="str">
        <x:v>13453379 1R</x:v>
      </x:c>
      <x:c r="V1094" s="24" t="str">
        <x:f t="shared" si="259"/>
        <x:v>1R</x:v>
      </x:c>
      <x:c r="W1094" s="24">
        <x:f t="shared" si="260"/>
        <x:v>13453379</x:v>
      </x:c>
      <x:c r="X1094" s="24">
        <x:f t="shared" si="264"/>
        <x:v>0</x:v>
      </x:c>
      <x:c r="AC1094" s="24" t="str">
        <x:f t="shared" si="254"/>
        <x:v>Douglas</x:v>
      </x:c>
      <x:c r="AD1094" s="24" t="str">
        <x:f t="shared" si="261"/>
        <x:v>D</x:v>
      </x:c>
      <x:c r="AE1094" s="24" t="str">
        <x:f t="shared" si="255"/>
        <x:v>Rogers</x:v>
      </x:c>
      <x:c r="AF1094" s="24" cm="1">
        <x:f t="array" ref="AF1094">SUM(--(" "=MID(AE1094,_xlfn.SEQUENCE(1,LEN(AE1094)),1)))+2</x:f>
        <x:v>2</x:v>
      </x:c>
      <x:c r="AG1094" s="24" cm="1">
        <x:f t="array" ref="AG1094">SUM(--($AG$9=MID(AC1094,_xlfn.SEQUENCE(1,LEN(AC1094)),1)))</x:f>
        <x:v>1</x:v>
      </x:c>
      <x:c r="AL1094" s="24" t="b">
        <x:f t="shared" si="256"/>
        <x:v>0</x:v>
      </x:c>
      <x:c r="AM1094" s="24" t="b">
        <x:f>_xlfn.XLOOKUP(G1094,'Birthday Case Assumptions'!$I$6:$I$371,'Birthday Case Assumptions'!$J$6:$J$371)="Yes"</x:f>
        <x:v>0</x:v>
      </x:c>
      <x:c r="AN1094" s="24" t="b">
        <x:f t="shared" si="262"/>
        <x:v>0</x:v>
      </x:c>
      <x:c r="AO1094" s="24">
        <x:f t="shared" si="263"/>
        <x:v>0</x:v>
      </x:c>
    </x:row>
    <x:row r="1095" spans="2:41" x14ac:dyDescent="0.35">
      <x:c r="B1095" s="21">
        <x:v>38037</x:v>
      </x:c>
      <x:c r="C1095" s="31">
        <x:f t="shared" si="250"/>
        <x:v>20</x:v>
      </x:c>
      <x:c r="D1095" s="31">
        <x:f t="shared" si="251"/>
        <x:v>2</x:v>
      </x:c>
      <x:c r="E1095" s="31">
        <x:f t="shared" si="252"/>
        <x:v>2004</x:v>
      </x:c>
      <x:c r="F1095" s="31">
        <x:f t="shared" si="253"/>
        <x:v>6</x:v>
      </x:c>
      <x:c r="G1095" s="21">
        <x:f t="shared" si="257"/>
        <x:v>45342</x:v>
      </x:c>
      <x:c r="H1095" s="32">
        <x:f t="shared" si="258"/>
        <x:v>7255</x:v>
      </x:c>
      <x:c r="L1095" s="25"/>
      <x:c r="S1095" s="24" t="str">
        <x:v>Maha Al-Zahrani #13453381 1W</x:v>
      </x:c>
      <x:c r="T1095" s="24" t="str" cm="1">
        <x:f t="array" ref="T1095:U1095">_xlfn.TEXTSPLIT(S1095," #")</x:f>
        <x:v>Maha Al-Zahrani</x:v>
      </x:c>
      <x:c r="U1095" s="24" t="str">
        <x:v>13453381 1W</x:v>
      </x:c>
      <x:c r="V1095" s="24" t="str">
        <x:f t="shared" si="259"/>
        <x:v>1W</x:v>
      </x:c>
      <x:c r="W1095" s="24">
        <x:f t="shared" si="260"/>
        <x:v>13453381</x:v>
      </x:c>
      <x:c r="X1095" s="24">
        <x:f t="shared" si="264"/>
        <x:v>0</x:v>
      </x:c>
      <x:c r="AC1095" s="24" t="str">
        <x:f t="shared" si="254"/>
        <x:v>Maha</x:v>
      </x:c>
      <x:c r="AD1095" s="24" t="str">
        <x:f t="shared" si="261"/>
        <x:v>M</x:v>
      </x:c>
      <x:c r="AE1095" s="24" t="str">
        <x:f t="shared" si="255"/>
        <x:v>Al-Zahrani</x:v>
      </x:c>
      <x:c r="AF1095" s="24" cm="1">
        <x:f t="array" ref="AF1095">SUM(--(" "=MID(AE1095,_xlfn.SEQUENCE(1,LEN(AE1095)),1)))+2</x:f>
        <x:v>2</x:v>
      </x:c>
      <x:c r="AG1095" s="24" cm="1">
        <x:f t="array" ref="AG1095">SUM(--($AG$9=MID(AC1095,_xlfn.SEQUENCE(1,LEN(AC1095)),1)))</x:f>
        <x:v>2</x:v>
      </x:c>
      <x:c r="AL1095" s="24" t="b">
        <x:f t="shared" si="256"/>
        <x:v>0</x:v>
      </x:c>
      <x:c r="AM1095" s="24" t="b">
        <x:f>_xlfn.XLOOKUP(G1095,'Birthday Case Assumptions'!$I$6:$I$371,'Birthday Case Assumptions'!$J$6:$J$371)="Yes"</x:f>
        <x:v>1</x:v>
      </x:c>
      <x:c r="AN1095" s="24" t="b">
        <x:f t="shared" si="262"/>
        <x:v>0</x:v>
      </x:c>
      <x:c r="AO1095" s="24">
        <x:f t="shared" si="263"/>
        <x:v>0</x:v>
      </x:c>
    </x:row>
    <x:row r="1096" spans="2:41" x14ac:dyDescent="0.35">
      <x:c r="B1096" s="21">
        <x:v>38018</x:v>
      </x:c>
      <x:c r="C1096" s="31">
        <x:f t="shared" si="250"/>
        <x:v>1</x:v>
      </x:c>
      <x:c r="D1096" s="31">
        <x:f t="shared" si="251"/>
        <x:v>2</x:v>
      </x:c>
      <x:c r="E1096" s="31">
        <x:f t="shared" si="252"/>
        <x:v>2004</x:v>
      </x:c>
      <x:c r="F1096" s="31">
        <x:f t="shared" si="253"/>
        <x:v>1</x:v>
      </x:c>
      <x:c r="G1096" s="21">
        <x:f t="shared" si="257"/>
        <x:v>45323</x:v>
      </x:c>
      <x:c r="H1096" s="32">
        <x:f t="shared" si="258"/>
        <x:v>7274</x:v>
      </x:c>
      <x:c r="L1096" s="25"/>
      <x:c r="S1096" s="24" t="str">
        <x:v>Ghada Mirza #13453384 3M</x:v>
      </x:c>
      <x:c r="T1096" s="24" t="str" cm="1">
        <x:f t="array" ref="T1096:U1096">_xlfn.TEXTSPLIT(S1096," #")</x:f>
        <x:v>Ghada Mirza</x:v>
      </x:c>
      <x:c r="U1096" s="24" t="str">
        <x:v>13453384 3M</x:v>
      </x:c>
      <x:c r="V1096" s="24" t="str">
        <x:f t="shared" si="259"/>
        <x:v>3M</x:v>
      </x:c>
      <x:c r="W1096" s="24">
        <x:f t="shared" si="260"/>
        <x:v>13453384</x:v>
      </x:c>
      <x:c r="X1096" s="24">
        <x:f t="shared" si="264"/>
        <x:v>0</x:v>
      </x:c>
      <x:c r="AC1096" s="24" t="str">
        <x:f t="shared" si="254"/>
        <x:v>Ghada</x:v>
      </x:c>
      <x:c r="AD1096" s="24" t="str">
        <x:f t="shared" si="261"/>
        <x:v>G</x:v>
      </x:c>
      <x:c r="AE1096" s="24" t="str">
        <x:f t="shared" si="255"/>
        <x:v>Mirza</x:v>
      </x:c>
      <x:c r="AF1096" s="24" cm="1">
        <x:f t="array" ref="AF1096">SUM(--(" "=MID(AE1096,_xlfn.SEQUENCE(1,LEN(AE1096)),1)))+2</x:f>
        <x:v>2</x:v>
      </x:c>
      <x:c r="AG1096" s="24" cm="1">
        <x:f t="array" ref="AG1096">SUM(--($AG$9=MID(AC1096,_xlfn.SEQUENCE(1,LEN(AC1096)),1)))</x:f>
        <x:v>2</x:v>
      </x:c>
      <x:c r="AL1096" s="24" t="b">
        <x:f t="shared" si="256"/>
        <x:v>0</x:v>
      </x:c>
      <x:c r="AM1096" s="24" t="b">
        <x:f>_xlfn.XLOOKUP(G1096,'Birthday Case Assumptions'!$I$6:$I$371,'Birthday Case Assumptions'!$J$6:$J$371)="Yes"</x:f>
        <x:v>1</x:v>
      </x:c>
      <x:c r="AN1096" s="24" t="b">
        <x:f t="shared" si="262"/>
        <x:v>0</x:v>
      </x:c>
      <x:c r="AO1096" s="24">
        <x:f t="shared" si="263"/>
        <x:v>0</x:v>
      </x:c>
    </x:row>
    <x:row r="1097" spans="2:41" x14ac:dyDescent="0.35">
      <x:c r="B1097" s="21">
        <x:v>37257</x:v>
      </x:c>
      <x:c r="C1097" s="31">
        <x:f t="shared" si="250"/>
        <x:v>1</x:v>
      </x:c>
      <x:c r="D1097" s="31">
        <x:f t="shared" si="251"/>
        <x:v>1</x:v>
      </x:c>
      <x:c r="E1097" s="31">
        <x:f t="shared" si="252"/>
        <x:v>2002</x:v>
      </x:c>
      <x:c r="F1097" s="31">
        <x:f t="shared" si="253"/>
        <x:v>3</x:v>
      </x:c>
      <x:c r="G1097" s="21">
        <x:f t="shared" si="257"/>
        <x:v>45292</x:v>
      </x:c>
      <x:c r="H1097" s="32">
        <x:f t="shared" si="258"/>
        <x:v>8035</x:v>
      </x:c>
      <x:c r="L1097" s="25"/>
      <x:c r="S1097" s="24" t="str">
        <x:v>Qian Xiaohui #13453387 2T</x:v>
      </x:c>
      <x:c r="T1097" s="24" t="str" cm="1">
        <x:f t="array" ref="T1097:U1097">_xlfn.TEXTSPLIT(S1097," #")</x:f>
        <x:v>Qian Xiaohui</x:v>
      </x:c>
      <x:c r="U1097" s="24" t="str">
        <x:v>13453387 2T</x:v>
      </x:c>
      <x:c r="V1097" s="24" t="str">
        <x:f t="shared" si="259"/>
        <x:v>2T</x:v>
      </x:c>
      <x:c r="W1097" s="24">
        <x:f t="shared" si="260"/>
        <x:v>13453387</x:v>
      </x:c>
      <x:c r="X1097" s="24">
        <x:f t="shared" si="264"/>
        <x:v>0</x:v>
      </x:c>
      <x:c r="AC1097" s="24" t="str">
        <x:f t="shared" si="254"/>
        <x:v>Qian</x:v>
      </x:c>
      <x:c r="AD1097" s="24" t="str">
        <x:f t="shared" si="261"/>
        <x:v>Q</x:v>
      </x:c>
      <x:c r="AE1097" s="24" t="str">
        <x:f t="shared" si="255"/>
        <x:v>Xiaohui</x:v>
      </x:c>
      <x:c r="AF1097" s="24" cm="1">
        <x:f t="array" ref="AF1097">SUM(--(" "=MID(AE1097,_xlfn.SEQUENCE(1,LEN(AE1097)),1)))+2</x:f>
        <x:v>2</x:v>
      </x:c>
      <x:c r="AG1097" s="24" cm="1">
        <x:f t="array" ref="AG1097">SUM(--($AG$9=MID(AC1097,_xlfn.SEQUENCE(1,LEN(AC1097)),1)))</x:f>
        <x:v>1</x:v>
      </x:c>
      <x:c r="AL1097" s="24" t="b">
        <x:f t="shared" si="256"/>
        <x:v>1</x:v>
      </x:c>
      <x:c r="AM1097" s="24" t="b">
        <x:f>_xlfn.XLOOKUP(G1097,'Birthday Case Assumptions'!$I$6:$I$371,'Birthday Case Assumptions'!$J$6:$J$371)="Yes"</x:f>
        <x:v>0</x:v>
      </x:c>
      <x:c r="AN1097" s="24" t="b">
        <x:f t="shared" si="262"/>
        <x:v>0</x:v>
      </x:c>
      <x:c r="AO1097" s="24">
        <x:f t="shared" si="263"/>
        <x:v>0</x:v>
      </x:c>
    </x:row>
    <x:row r="1098" spans="2:41" x14ac:dyDescent="0.35">
      <x:c r="B1098" s="21">
        <x:v>37276</x:v>
      </x:c>
      <x:c r="C1098" s="31">
        <x:f t="shared" si="250"/>
        <x:v>20</x:v>
      </x:c>
      <x:c r="D1098" s="31">
        <x:f t="shared" si="251"/>
        <x:v>1</x:v>
      </x:c>
      <x:c r="E1098" s="31">
        <x:f t="shared" si="252"/>
        <x:v>2002</x:v>
      </x:c>
      <x:c r="F1098" s="31">
        <x:f t="shared" si="253"/>
        <x:v>1</x:v>
      </x:c>
      <x:c r="G1098" s="21">
        <x:f t="shared" si="257"/>
        <x:v>45311</x:v>
      </x:c>
      <x:c r="H1098" s="32">
        <x:f t="shared" si="258"/>
        <x:v>8016</x:v>
      </x:c>
      <x:c r="L1098" s="25"/>
      <x:c r="S1098" s="24" t="str">
        <x:v>Logan James #13453390 1W</x:v>
      </x:c>
      <x:c r="T1098" s="24" t="str" cm="1">
        <x:f t="array" ref="T1098:U1098">_xlfn.TEXTSPLIT(S1098," #")</x:f>
        <x:v>Logan James</x:v>
      </x:c>
      <x:c r="U1098" s="24" t="str">
        <x:v>13453390 1W</x:v>
      </x:c>
      <x:c r="V1098" s="24" t="str">
        <x:f t="shared" si="259"/>
        <x:v>1W</x:v>
      </x:c>
      <x:c r="W1098" s="24">
        <x:f t="shared" si="260"/>
        <x:v>13453390</x:v>
      </x:c>
      <x:c r="X1098" s="24">
        <x:f t="shared" si="264"/>
        <x:v>0</x:v>
      </x:c>
      <x:c r="AC1098" s="24" t="str">
        <x:f t="shared" si="254"/>
        <x:v>Logan</x:v>
      </x:c>
      <x:c r="AD1098" s="24" t="str">
        <x:f t="shared" si="261"/>
        <x:v>L</x:v>
      </x:c>
      <x:c r="AE1098" s="24" t="str">
        <x:f t="shared" si="255"/>
        <x:v>James</x:v>
      </x:c>
      <x:c r="AF1098" s="24" cm="1">
        <x:f t="array" ref="AF1098">SUM(--(" "=MID(AE1098,_xlfn.SEQUENCE(1,LEN(AE1098)),1)))+2</x:f>
        <x:v>2</x:v>
      </x:c>
      <x:c r="AG1098" s="24" cm="1">
        <x:f t="array" ref="AG1098">SUM(--($AG$9=MID(AC1098,_xlfn.SEQUENCE(1,LEN(AC1098)),1)))</x:f>
        <x:v>1</x:v>
      </x:c>
      <x:c r="AL1098" s="24" t="b">
        <x:f t="shared" si="256"/>
        <x:v>0</x:v>
      </x:c>
      <x:c r="AM1098" s="24" t="b">
        <x:f>_xlfn.XLOOKUP(G1098,'Birthday Case Assumptions'!$I$6:$I$371,'Birthday Case Assumptions'!$J$6:$J$371)="Yes"</x:f>
        <x:v>0</x:v>
      </x:c>
      <x:c r="AN1098" s="24" t="b">
        <x:f t="shared" si="262"/>
        <x:v>0</x:v>
      </x:c>
      <x:c r="AO1098" s="24">
        <x:f t="shared" si="263"/>
        <x:v>0</x:v>
      </x:c>
    </x:row>
    <x:row r="1099" spans="2:41" x14ac:dyDescent="0.35">
      <x:c r="B1099" s="21">
        <x:v>36951</x:v>
      </x:c>
      <x:c r="C1099" s="31">
        <x:f t="shared" ref="C1099:C1162" si="265">DAY(B1099)</x:f>
        <x:v>1</x:v>
      </x:c>
      <x:c r="D1099" s="31">
        <x:f t="shared" ref="D1099:D1162" si="266">MONTH(B1099)</x:f>
        <x:v>3</x:v>
      </x:c>
      <x:c r="E1099" s="31">
        <x:f t="shared" ref="E1099:E1162" si="267">YEAR(B1099)</x:f>
        <x:v>2001</x:v>
      </x:c>
      <x:c r="F1099" s="31">
        <x:f t="shared" ref="F1099:F1162" si="268">WEEKDAY(B1099)</x:f>
        <x:v>5</x:v>
      </x:c>
      <x:c r="G1099" s="21">
        <x:f t="shared" si="257"/>
        <x:v>45352</x:v>
      </x:c>
      <x:c r="H1099" s="32">
        <x:f t="shared" si="258"/>
        <x:v>8341</x:v>
      </x:c>
      <x:c r="L1099" s="25"/>
      <x:c r="S1099" s="24" t="str">
        <x:v>Abigail Williams #13453391 1M</x:v>
      </x:c>
      <x:c r="T1099" s="24" t="str" cm="1">
        <x:f t="array" ref="T1099:U1099">_xlfn.TEXTSPLIT(S1099," #")</x:f>
        <x:v>Abigail Williams</x:v>
      </x:c>
      <x:c r="U1099" s="24" t="str">
        <x:v>13453391 1M</x:v>
      </x:c>
      <x:c r="V1099" s="24" t="str">
        <x:f t="shared" si="259"/>
        <x:v>1M</x:v>
      </x:c>
      <x:c r="W1099" s="24">
        <x:f t="shared" si="260"/>
        <x:v>13453391</x:v>
      </x:c>
      <x:c r="X1099" s="24">
        <x:f t="shared" si="264"/>
        <x:v>1</x:v>
      </x:c>
      <x:c r="AC1099" s="24" t="str">
        <x:f t="shared" ref="AC1099:AC1162" si="269">_xlfn.TEXTBEFORE(T1099, " ")</x:f>
        <x:v>Abigail</x:v>
      </x:c>
      <x:c r="AD1099" s="24" t="str">
        <x:f t="shared" si="261"/>
        <x:v>A</x:v>
      </x:c>
      <x:c r="AE1099" s="24" t="str">
        <x:f t="shared" ref="AE1099:AE1162" si="270">TRIM(SUBSTITUTE(T1099,AC1099,""))</x:f>
        <x:v>Williams</x:v>
      </x:c>
      <x:c r="AF1099" s="24" cm="1">
        <x:f t="array" ref="AF1099">SUM(--(" "=MID(AE1099,_xlfn.SEQUENCE(1,LEN(AE1099)),1)))+2</x:f>
        <x:v>2</x:v>
      </x:c>
      <x:c r="AG1099" s="24" cm="1">
        <x:f t="array" ref="AG1099">SUM(--($AG$9=MID(AC1099,_xlfn.SEQUENCE(1,LEN(AC1099)),1)))</x:f>
        <x:v>2</x:v>
      </x:c>
      <x:c r="AL1099" s="24" t="b">
        <x:f t="shared" ref="AL1099:AL1162" si="271">WEEKDAY(G1099)=_xlfn.XLOOKUP(RIGHT($AL$9,1),$AL$3:$AL$6,$AM$3:$AM$6)</x:f>
        <x:v>0</x:v>
      </x:c>
      <x:c r="AM1099" s="24" t="b">
        <x:f>_xlfn.XLOOKUP(G1099,'Birthday Case Assumptions'!$I$6:$I$371,'Birthday Case Assumptions'!$J$6:$J$371)="Yes"</x:f>
        <x:v>1</x:v>
      </x:c>
      <x:c r="AN1099" s="24" t="b">
        <x:f t="shared" si="262"/>
        <x:v>1</x:v>
      </x:c>
      <x:c r="AO1099" s="24">
        <x:f t="shared" si="263"/>
        <x:v>0</x:v>
      </x:c>
    </x:row>
    <x:row r="1100" spans="2:41" x14ac:dyDescent="0.35">
      <x:c r="B1100" s="21">
        <x:v>37511</x:v>
      </x:c>
      <x:c r="C1100" s="31">
        <x:f t="shared" si="265"/>
        <x:v>12</x:v>
      </x:c>
      <x:c r="D1100" s="31">
        <x:f t="shared" si="266"/>
        <x:v>9</x:v>
      </x:c>
      <x:c r="E1100" s="31">
        <x:f t="shared" si="267"/>
        <x:v>2002</x:v>
      </x:c>
      <x:c r="F1100" s="31">
        <x:f t="shared" si="268"/>
        <x:v>5</x:v>
      </x:c>
      <x:c r="G1100" s="21">
        <x:f t="shared" ref="G1100:G1163" si="272">DATE(2024,D1100,C1100)</x:f>
        <x:v>45547</x:v>
      </x:c>
      <x:c r="H1100" s="32">
        <x:f t="shared" ref="H1100:H1163" si="273">DATE(2024,1,1)-B1100</x:f>
        <x:v>7781</x:v>
      </x:c>
      <x:c r="L1100" s="25"/>
      <x:c r="S1100" s="24" t="str">
        <x:v>Bai Zhiyong #13453392 4W</x:v>
      </x:c>
      <x:c r="T1100" s="24" t="str" cm="1">
        <x:f t="array" ref="T1100:U1100">_xlfn.TEXTSPLIT(S1100," #")</x:f>
        <x:v>Bai Zhiyong</x:v>
      </x:c>
      <x:c r="U1100" s="24" t="str">
        <x:v>13453392 4W</x:v>
      </x:c>
      <x:c r="V1100" s="24" t="str">
        <x:f t="shared" ref="V1100:V1163" si="274">RIGHT(U1100,2)</x:f>
        <x:v>4W</x:v>
      </x:c>
      <x:c r="W1100" s="24">
        <x:f t="shared" ref="W1100:W1163" si="275">VALUE(_xlfn.TEXTBEFORE(U1100, " "))</x:f>
        <x:v>13453392</x:v>
      </x:c>
      <x:c r="X1100" s="24">
        <x:f t="shared" si="264"/>
        <x:v>2</x:v>
      </x:c>
      <x:c r="AC1100" s="24" t="str">
        <x:f t="shared" si="269"/>
        <x:v>Bai</x:v>
      </x:c>
      <x:c r="AD1100" s="24" t="str">
        <x:f t="shared" ref="AD1100:AD1163" si="276">LEFT(AC1100,1)</x:f>
        <x:v>B</x:v>
      </x:c>
      <x:c r="AE1100" s="24" t="str">
        <x:f t="shared" si="270"/>
        <x:v>Zhiyong</x:v>
      </x:c>
      <x:c r="AF1100" s="24" cm="1">
        <x:f t="array" ref="AF1100">SUM(--(" "=MID(AE1100,_xlfn.SEQUENCE(1,LEN(AE1100)),1)))+2</x:f>
        <x:v>2</x:v>
      </x:c>
      <x:c r="AG1100" s="24" cm="1">
        <x:f t="array" ref="AG1100">SUM(--($AG$9=MID(AC1100,_xlfn.SEQUENCE(1,LEN(AC1100)),1)))</x:f>
        <x:v>1</x:v>
      </x:c>
      <x:c r="AL1100" s="24" t="b">
        <x:f t="shared" si="271"/>
        <x:v>0</x:v>
      </x:c>
      <x:c r="AM1100" s="24" t="b">
        <x:f>_xlfn.XLOOKUP(G1100,'Birthday Case Assumptions'!$I$6:$I$371,'Birthday Case Assumptions'!$J$6:$J$371)="Yes"</x:f>
        <x:v>1</x:v>
      </x:c>
      <x:c r="AN1100" s="24" t="b">
        <x:f t="shared" ref="AN1100:AN1163" si="277">V1100=$AL$9</x:f>
        <x:v>0</x:v>
      </x:c>
      <x:c r="AO1100" s="24">
        <x:f t="shared" ref="AO1100:AO1163" si="278">--(AN1100*AM1100*AL1100)</x:f>
        <x:v>0</x:v>
      </x:c>
    </x:row>
    <x:row r="1101" spans="2:41" x14ac:dyDescent="0.35">
      <x:c r="B1101" s="21">
        <x:v>37474</x:v>
      </x:c>
      <x:c r="C1101" s="31">
        <x:f t="shared" si="265"/>
        <x:v>6</x:v>
      </x:c>
      <x:c r="D1101" s="31">
        <x:f t="shared" si="266"/>
        <x:v>8</x:v>
      </x:c>
      <x:c r="E1101" s="31">
        <x:f t="shared" si="267"/>
        <x:v>2002</x:v>
      </x:c>
      <x:c r="F1101" s="31">
        <x:f t="shared" si="268"/>
        <x:v>3</x:v>
      </x:c>
      <x:c r="G1101" s="21">
        <x:f t="shared" si="272"/>
        <x:v>45510</x:v>
      </x:c>
      <x:c r="H1101" s="32">
        <x:f t="shared" si="273"/>
        <x:v>7818</x:v>
      </x:c>
      <x:c r="L1101" s="25"/>
      <x:c r="S1101" s="24" t="str">
        <x:v>Alexander Roberts #13453393 1R</x:v>
      </x:c>
      <x:c r="T1101" s="24" t="str" cm="1">
        <x:f t="array" ref="T1101:U1101">_xlfn.TEXTSPLIT(S1101," #")</x:f>
        <x:v>Alexander Roberts</x:v>
      </x:c>
      <x:c r="U1101" s="24" t="str">
        <x:v>13453393 1R</x:v>
      </x:c>
      <x:c r="V1101" s="24" t="str">
        <x:f t="shared" si="274"/>
        <x:v>1R</x:v>
      </x:c>
      <x:c r="W1101" s="24">
        <x:f t="shared" si="275"/>
        <x:v>13453393</x:v>
      </x:c>
      <x:c r="X1101" s="24">
        <x:f t="shared" ref="X1101:X1164" si="279">IF(W1101=W1100+1,X1100+1,0)</x:f>
        <x:v>3</x:v>
      </x:c>
      <x:c r="AC1101" s="24" t="str">
        <x:f t="shared" si="269"/>
        <x:v>Alexander</x:v>
      </x:c>
      <x:c r="AD1101" s="24" t="str">
        <x:f t="shared" si="276"/>
        <x:v>A</x:v>
      </x:c>
      <x:c r="AE1101" s="24" t="str">
        <x:f t="shared" si="270"/>
        <x:v>Roberts</x:v>
      </x:c>
      <x:c r="AF1101" s="24" cm="1">
        <x:f t="array" ref="AF1101">SUM(--(" "=MID(AE1101,_xlfn.SEQUENCE(1,LEN(AE1101)),1)))+2</x:f>
        <x:v>2</x:v>
      </x:c>
      <x:c r="AG1101" s="24" cm="1">
        <x:f t="array" ref="AG1101">SUM(--($AG$9=MID(AC1101,_xlfn.SEQUENCE(1,LEN(AC1101)),1)))</x:f>
        <x:v>2</x:v>
      </x:c>
      <x:c r="AL1101" s="24" t="b">
        <x:f t="shared" si="271"/>
        <x:v>0</x:v>
      </x:c>
      <x:c r="AM1101" s="24" t="b">
        <x:f>_xlfn.XLOOKUP(G1101,'Birthday Case Assumptions'!$I$6:$I$371,'Birthday Case Assumptions'!$J$6:$J$371)="Yes"</x:f>
        <x:v>0</x:v>
      </x:c>
      <x:c r="AN1101" s="24" t="b">
        <x:f t="shared" si="277"/>
        <x:v>0</x:v>
      </x:c>
      <x:c r="AO1101" s="24">
        <x:f t="shared" si="278"/>
        <x:v>0</x:v>
      </x:c>
    </x:row>
    <x:row r="1102" spans="2:41" x14ac:dyDescent="0.35">
      <x:c r="B1102" s="21">
        <x:v>37849</x:v>
      </x:c>
      <x:c r="C1102" s="31">
        <x:f t="shared" si="265"/>
        <x:v>16</x:v>
      </x:c>
      <x:c r="D1102" s="31">
        <x:f t="shared" si="266"/>
        <x:v>8</x:v>
      </x:c>
      <x:c r="E1102" s="31">
        <x:f t="shared" si="267"/>
        <x:v>2003</x:v>
      </x:c>
      <x:c r="F1102" s="31">
        <x:f t="shared" si="268"/>
        <x:v>7</x:v>
      </x:c>
      <x:c r="G1102" s="21">
        <x:f t="shared" si="272"/>
        <x:v>45520</x:v>
      </x:c>
      <x:c r="H1102" s="32">
        <x:f t="shared" si="273"/>
        <x:v>7443</x:v>
      </x:c>
      <x:c r="L1102" s="25"/>
      <x:c r="S1102" s="24" t="str">
        <x:v>Frances Diaz #13453396 1M</x:v>
      </x:c>
      <x:c r="T1102" s="24" t="str" cm="1">
        <x:f t="array" ref="T1102:U1102">_xlfn.TEXTSPLIT(S1102," #")</x:f>
        <x:v>Frances Diaz</x:v>
      </x:c>
      <x:c r="U1102" s="24" t="str">
        <x:v>13453396 1M</x:v>
      </x:c>
      <x:c r="V1102" s="24" t="str">
        <x:f t="shared" si="274"/>
        <x:v>1M</x:v>
      </x:c>
      <x:c r="W1102" s="24">
        <x:f t="shared" si="275"/>
        <x:v>13453396</x:v>
      </x:c>
      <x:c r="X1102" s="24">
        <x:f t="shared" si="279"/>
        <x:v>0</x:v>
      </x:c>
      <x:c r="AC1102" s="24" t="str">
        <x:f t="shared" si="269"/>
        <x:v>Frances</x:v>
      </x:c>
      <x:c r="AD1102" s="24" t="str">
        <x:f t="shared" si="276"/>
        <x:v>F</x:v>
      </x:c>
      <x:c r="AE1102" s="24" t="str">
        <x:f t="shared" si="270"/>
        <x:v>Diaz</x:v>
      </x:c>
      <x:c r="AF1102" s="24" cm="1">
        <x:f t="array" ref="AF1102">SUM(--(" "=MID(AE1102,_xlfn.SEQUENCE(1,LEN(AE1102)),1)))+2</x:f>
        <x:v>2</x:v>
      </x:c>
      <x:c r="AG1102" s="24" cm="1">
        <x:f t="array" ref="AG1102">SUM(--($AG$9=MID(AC1102,_xlfn.SEQUENCE(1,LEN(AC1102)),1)))</x:f>
        <x:v>1</x:v>
      </x:c>
      <x:c r="AL1102" s="24" t="b">
        <x:f t="shared" si="271"/>
        <x:v>0</x:v>
      </x:c>
      <x:c r="AM1102" s="24" t="b">
        <x:f>_xlfn.XLOOKUP(G1102,'Birthday Case Assumptions'!$I$6:$I$371,'Birthday Case Assumptions'!$J$6:$J$371)="Yes"</x:f>
        <x:v>0</x:v>
      </x:c>
      <x:c r="AN1102" s="24" t="b">
        <x:f t="shared" si="277"/>
        <x:v>1</x:v>
      </x:c>
      <x:c r="AO1102" s="24">
        <x:f t="shared" si="278"/>
        <x:v>0</x:v>
      </x:c>
    </x:row>
    <x:row r="1103" spans="2:41" x14ac:dyDescent="0.35">
      <x:c r="B1103" s="21">
        <x:v>37355</x:v>
      </x:c>
      <x:c r="C1103" s="31">
        <x:f t="shared" si="265"/>
        <x:v>9</x:v>
      </x:c>
      <x:c r="D1103" s="31">
        <x:f t="shared" si="266"/>
        <x:v>4</x:v>
      </x:c>
      <x:c r="E1103" s="31">
        <x:f t="shared" si="267"/>
        <x:v>2002</x:v>
      </x:c>
      <x:c r="F1103" s="31">
        <x:f t="shared" si="268"/>
        <x:v>3</x:v>
      </x:c>
      <x:c r="G1103" s="21">
        <x:f t="shared" si="272"/>
        <x:v>45391</x:v>
      </x:c>
      <x:c r="H1103" s="32">
        <x:f t="shared" si="273"/>
        <x:v>7937</x:v>
      </x:c>
      <x:c r="L1103" s="25"/>
      <x:c r="S1103" s="24" t="str">
        <x:v>Theresa Jones #13453397 1W</x:v>
      </x:c>
      <x:c r="T1103" s="24" t="str" cm="1">
        <x:f t="array" ref="T1103:U1103">_xlfn.TEXTSPLIT(S1103," #")</x:f>
        <x:v>Theresa Jones</x:v>
      </x:c>
      <x:c r="U1103" s="24" t="str">
        <x:v>13453397 1W</x:v>
      </x:c>
      <x:c r="V1103" s="24" t="str">
        <x:f t="shared" si="274"/>
        <x:v>1W</x:v>
      </x:c>
      <x:c r="W1103" s="24">
        <x:f t="shared" si="275"/>
        <x:v>13453397</x:v>
      </x:c>
      <x:c r="X1103" s="24">
        <x:f t="shared" si="279"/>
        <x:v>1</x:v>
      </x:c>
      <x:c r="AC1103" s="24" t="str">
        <x:f t="shared" si="269"/>
        <x:v>Theresa</x:v>
      </x:c>
      <x:c r="AD1103" s="24" t="str">
        <x:f t="shared" si="276"/>
        <x:v>T</x:v>
      </x:c>
      <x:c r="AE1103" s="24" t="str">
        <x:f t="shared" si="270"/>
        <x:v>Jones</x:v>
      </x:c>
      <x:c r="AF1103" s="24" cm="1">
        <x:f t="array" ref="AF1103">SUM(--(" "=MID(AE1103,_xlfn.SEQUENCE(1,LEN(AE1103)),1)))+2</x:f>
        <x:v>2</x:v>
      </x:c>
      <x:c r="AG1103" s="24" cm="1">
        <x:f t="array" ref="AG1103">SUM(--($AG$9=MID(AC1103,_xlfn.SEQUENCE(1,LEN(AC1103)),1)))</x:f>
        <x:v>1</x:v>
      </x:c>
      <x:c r="AL1103" s="24" t="b">
        <x:f t="shared" si="271"/>
        <x:v>0</x:v>
      </x:c>
      <x:c r="AM1103" s="24" t="b">
        <x:f>_xlfn.XLOOKUP(G1103,'Birthday Case Assumptions'!$I$6:$I$371,'Birthday Case Assumptions'!$J$6:$J$371)="Yes"</x:f>
        <x:v>1</x:v>
      </x:c>
      <x:c r="AN1103" s="24" t="b">
        <x:f t="shared" si="277"/>
        <x:v>0</x:v>
      </x:c>
      <x:c r="AO1103" s="24">
        <x:f t="shared" si="278"/>
        <x:v>0</x:v>
      </x:c>
    </x:row>
    <x:row r="1104" spans="2:41" x14ac:dyDescent="0.35">
      <x:c r="B1104" s="21">
        <x:v>35712</x:v>
      </x:c>
      <x:c r="C1104" s="31">
        <x:f t="shared" si="265"/>
        <x:v>9</x:v>
      </x:c>
      <x:c r="D1104" s="31">
        <x:f t="shared" si="266"/>
        <x:v>10</x:v>
      </x:c>
      <x:c r="E1104" s="31">
        <x:f t="shared" si="267"/>
        <x:v>1997</x:v>
      </x:c>
      <x:c r="F1104" s="31">
        <x:f t="shared" si="268"/>
        <x:v>5</x:v>
      </x:c>
      <x:c r="G1104" s="21">
        <x:f t="shared" si="272"/>
        <x:v>45574</x:v>
      </x:c>
      <x:c r="H1104" s="32">
        <x:f t="shared" si="273"/>
        <x:v>9580</x:v>
      </x:c>
      <x:c r="L1104" s="25"/>
      <x:c r="S1104" s="24" t="str">
        <x:v>Wei Lijuan #13453400 2R</x:v>
      </x:c>
      <x:c r="T1104" s="24" t="str" cm="1">
        <x:f t="array" ref="T1104:U1104">_xlfn.TEXTSPLIT(S1104," #")</x:f>
        <x:v>Wei Lijuan</x:v>
      </x:c>
      <x:c r="U1104" s="24" t="str">
        <x:v>13453400 2R</x:v>
      </x:c>
      <x:c r="V1104" s="24" t="str">
        <x:f t="shared" si="274"/>
        <x:v>2R</x:v>
      </x:c>
      <x:c r="W1104" s="24">
        <x:f t="shared" si="275"/>
        <x:v>13453400</x:v>
      </x:c>
      <x:c r="X1104" s="24">
        <x:f t="shared" si="279"/>
        <x:v>0</x:v>
      </x:c>
      <x:c r="AC1104" s="24" t="str">
        <x:f t="shared" si="269"/>
        <x:v>Wei</x:v>
      </x:c>
      <x:c r="AD1104" s="24" t="str">
        <x:f t="shared" si="276"/>
        <x:v>W</x:v>
      </x:c>
      <x:c r="AE1104" s="24" t="str">
        <x:f t="shared" si="270"/>
        <x:v>Lijuan</x:v>
      </x:c>
      <x:c r="AF1104" s="24" cm="1">
        <x:f t="array" ref="AF1104">SUM(--(" "=MID(AE1104,_xlfn.SEQUENCE(1,LEN(AE1104)),1)))+2</x:f>
        <x:v>2</x:v>
      </x:c>
      <x:c r="AG1104" s="24" cm="1">
        <x:f t="array" ref="AG1104">SUM(--($AG$9=MID(AC1104,_xlfn.SEQUENCE(1,LEN(AC1104)),1)))</x:f>
        <x:v>0</x:v>
      </x:c>
      <x:c r="AL1104" s="24" t="b">
        <x:f t="shared" si="271"/>
        <x:v>0</x:v>
      </x:c>
      <x:c r="AM1104" s="24" t="b">
        <x:f>_xlfn.XLOOKUP(G1104,'Birthday Case Assumptions'!$I$6:$I$371,'Birthday Case Assumptions'!$J$6:$J$371)="Yes"</x:f>
        <x:v>1</x:v>
      </x:c>
      <x:c r="AN1104" s="24" t="b">
        <x:f t="shared" si="277"/>
        <x:v>0</x:v>
      </x:c>
      <x:c r="AO1104" s="24">
        <x:f t="shared" si="278"/>
        <x:v>0</x:v>
      </x:c>
    </x:row>
    <x:row r="1105" spans="2:41" x14ac:dyDescent="0.35">
      <x:c r="B1105" s="21">
        <x:v>38070</x:v>
      </x:c>
      <x:c r="C1105" s="31">
        <x:f t="shared" si="265"/>
        <x:v>24</x:v>
      </x:c>
      <x:c r="D1105" s="31">
        <x:f t="shared" si="266"/>
        <x:v>3</x:v>
      </x:c>
      <x:c r="E1105" s="31">
        <x:f t="shared" si="267"/>
        <x:v>2004</x:v>
      </x:c>
      <x:c r="F1105" s="31">
        <x:f t="shared" si="268"/>
        <x:v>4</x:v>
      </x:c>
      <x:c r="G1105" s="21">
        <x:f t="shared" si="272"/>
        <x:v>45375</x:v>
      </x:c>
      <x:c r="H1105" s="32">
        <x:f t="shared" si="273"/>
        <x:v>7222</x:v>
      </x:c>
      <x:c r="L1105" s="25"/>
      <x:c r="S1105" s="24" t="str">
        <x:v>Maram Mazin Abdel #13453403 3M</x:v>
      </x:c>
      <x:c r="T1105" s="24" t="str" cm="1">
        <x:f t="array" ref="T1105:U1105">_xlfn.TEXTSPLIT(S1105," #")</x:f>
        <x:v>Maram Mazin Abdel</x:v>
      </x:c>
      <x:c r="U1105" s="24" t="str">
        <x:v>13453403 3M</x:v>
      </x:c>
      <x:c r="V1105" s="24" t="str">
        <x:f t="shared" si="274"/>
        <x:v>3M</x:v>
      </x:c>
      <x:c r="W1105" s="24">
        <x:f t="shared" si="275"/>
        <x:v>13453403</x:v>
      </x:c>
      <x:c r="X1105" s="24">
        <x:f t="shared" si="279"/>
        <x:v>0</x:v>
      </x:c>
      <x:c r="AC1105" s="24" t="str">
        <x:f t="shared" si="269"/>
        <x:v>Maram</x:v>
      </x:c>
      <x:c r="AD1105" s="24" t="str">
        <x:f t="shared" si="276"/>
        <x:v>M</x:v>
      </x:c>
      <x:c r="AE1105" s="24" t="str">
        <x:f t="shared" si="270"/>
        <x:v>Mazin Abdel</x:v>
      </x:c>
      <x:c r="AF1105" s="24" cm="1">
        <x:f t="array" ref="AF1105">SUM(--(" "=MID(AE1105,_xlfn.SEQUENCE(1,LEN(AE1105)),1)))+2</x:f>
        <x:v>3</x:v>
      </x:c>
      <x:c r="AG1105" s="24" cm="1">
        <x:f t="array" ref="AG1105">SUM(--($AG$9=MID(AC1105,_xlfn.SEQUENCE(1,LEN(AC1105)),1)))</x:f>
        <x:v>2</x:v>
      </x:c>
      <x:c r="AL1105" s="24" t="b">
        <x:f t="shared" si="271"/>
        <x:v>0</x:v>
      </x:c>
      <x:c r="AM1105" s="24" t="b">
        <x:f>_xlfn.XLOOKUP(G1105,'Birthday Case Assumptions'!$I$6:$I$371,'Birthday Case Assumptions'!$J$6:$J$371)="Yes"</x:f>
        <x:v>0</x:v>
      </x:c>
      <x:c r="AN1105" s="24" t="b">
        <x:f t="shared" si="277"/>
        <x:v>0</x:v>
      </x:c>
      <x:c r="AO1105" s="24">
        <x:f t="shared" si="278"/>
        <x:v>0</x:v>
      </x:c>
    </x:row>
    <x:row r="1106" spans="2:41" x14ac:dyDescent="0.35">
      <x:c r="B1106" s="21">
        <x:v>36967</x:v>
      </x:c>
      <x:c r="C1106" s="31">
        <x:f t="shared" si="265"/>
        <x:v>17</x:v>
      </x:c>
      <x:c r="D1106" s="31">
        <x:f t="shared" si="266"/>
        <x:v>3</x:v>
      </x:c>
      <x:c r="E1106" s="31">
        <x:f t="shared" si="267"/>
        <x:v>2001</x:v>
      </x:c>
      <x:c r="F1106" s="31">
        <x:f t="shared" si="268"/>
        <x:v>7</x:v>
      </x:c>
      <x:c r="G1106" s="21">
        <x:f t="shared" si="272"/>
        <x:v>45368</x:v>
      </x:c>
      <x:c r="H1106" s="32">
        <x:f t="shared" si="273"/>
        <x:v>8325</x:v>
      </x:c>
      <x:c r="L1106" s="25"/>
      <x:c r="S1106" s="24" t="str">
        <x:v>Fayez Adeeb Medhat Alzahrani #13453404 2R</x:v>
      </x:c>
      <x:c r="T1106" s="24" t="str" cm="1">
        <x:f t="array" ref="T1106:U1106">_xlfn.TEXTSPLIT(S1106," #")</x:f>
        <x:v>Fayez Adeeb Medhat Alzahrani</x:v>
      </x:c>
      <x:c r="U1106" s="24" t="str">
        <x:v>13453404 2R</x:v>
      </x:c>
      <x:c r="V1106" s="24" t="str">
        <x:f t="shared" si="274"/>
        <x:v>2R</x:v>
      </x:c>
      <x:c r="W1106" s="24">
        <x:f t="shared" si="275"/>
        <x:v>13453404</x:v>
      </x:c>
      <x:c r="X1106" s="24">
        <x:f t="shared" si="279"/>
        <x:v>1</x:v>
      </x:c>
      <x:c r="AC1106" s="24" t="str">
        <x:f t="shared" si="269"/>
        <x:v>Fayez</x:v>
      </x:c>
      <x:c r="AD1106" s="24" t="str">
        <x:f t="shared" si="276"/>
        <x:v>F</x:v>
      </x:c>
      <x:c r="AE1106" s="24" t="str">
        <x:f t="shared" si="270"/>
        <x:v>Adeeb Medhat Alzahrani</x:v>
      </x:c>
      <x:c r="AF1106" s="24" cm="1">
        <x:f t="array" ref="AF1106">SUM(--(" "=MID(AE1106,_xlfn.SEQUENCE(1,LEN(AE1106)),1)))+2</x:f>
        <x:v>4</x:v>
      </x:c>
      <x:c r="AG1106" s="24" cm="1">
        <x:f t="array" ref="AG1106">SUM(--($AG$9=MID(AC1106,_xlfn.SEQUENCE(1,LEN(AC1106)),1)))</x:f>
        <x:v>1</x:v>
      </x:c>
      <x:c r="AL1106" s="24" t="b">
        <x:f t="shared" si="271"/>
        <x:v>0</x:v>
      </x:c>
      <x:c r="AM1106" s="24" t="b">
        <x:f>_xlfn.XLOOKUP(G1106,'Birthday Case Assumptions'!$I$6:$I$371,'Birthday Case Assumptions'!$J$6:$J$371)="Yes"</x:f>
        <x:v>0</x:v>
      </x:c>
      <x:c r="AN1106" s="24" t="b">
        <x:f t="shared" si="277"/>
        <x:v>0</x:v>
      </x:c>
      <x:c r="AO1106" s="24">
        <x:f t="shared" si="278"/>
        <x:v>0</x:v>
      </x:c>
    </x:row>
    <x:row r="1107" spans="2:41" x14ac:dyDescent="0.35">
      <x:c r="B1107" s="21">
        <x:v>38138</x:v>
      </x:c>
      <x:c r="C1107" s="31">
        <x:f t="shared" si="265"/>
        <x:v>31</x:v>
      </x:c>
      <x:c r="D1107" s="31">
        <x:f t="shared" si="266"/>
        <x:v>5</x:v>
      </x:c>
      <x:c r="E1107" s="31">
        <x:f t="shared" si="267"/>
        <x:v>2004</x:v>
      </x:c>
      <x:c r="F1107" s="31">
        <x:f t="shared" si="268"/>
        <x:v>2</x:v>
      </x:c>
      <x:c r="G1107" s="21">
        <x:f t="shared" si="272"/>
        <x:v>45443</x:v>
      </x:c>
      <x:c r="H1107" s="32">
        <x:f t="shared" si="273"/>
        <x:v>7154</x:v>
      </x:c>
      <x:c r="L1107" s="25"/>
      <x:c r="S1107" s="24" t="str">
        <x:v>Lei Ling #13453407 2T</x:v>
      </x:c>
      <x:c r="T1107" s="24" t="str" cm="1">
        <x:f t="array" ref="T1107:U1107">_xlfn.TEXTSPLIT(S1107," #")</x:f>
        <x:v>Lei Ling</x:v>
      </x:c>
      <x:c r="U1107" s="24" t="str">
        <x:v>13453407 2T</x:v>
      </x:c>
      <x:c r="V1107" s="24" t="str">
        <x:f t="shared" si="274"/>
        <x:v>2T</x:v>
      </x:c>
      <x:c r="W1107" s="24">
        <x:f t="shared" si="275"/>
        <x:v>13453407</x:v>
      </x:c>
      <x:c r="X1107" s="24">
        <x:f t="shared" si="279"/>
        <x:v>0</x:v>
      </x:c>
      <x:c r="AC1107" s="24" t="str">
        <x:f t="shared" si="269"/>
        <x:v>Lei</x:v>
      </x:c>
      <x:c r="AD1107" s="24" t="str">
        <x:f t="shared" si="276"/>
        <x:v>L</x:v>
      </x:c>
      <x:c r="AE1107" s="24" t="str">
        <x:f t="shared" si="270"/>
        <x:v>Ling</x:v>
      </x:c>
      <x:c r="AF1107" s="24" cm="1">
        <x:f t="array" ref="AF1107">SUM(--(" "=MID(AE1107,_xlfn.SEQUENCE(1,LEN(AE1107)),1)))+2</x:f>
        <x:v>2</x:v>
      </x:c>
      <x:c r="AG1107" s="24" cm="1">
        <x:f t="array" ref="AG1107">SUM(--($AG$9=MID(AC1107,_xlfn.SEQUENCE(1,LEN(AC1107)),1)))</x:f>
        <x:v>0</x:v>
      </x:c>
      <x:c r="AL1107" s="24" t="b">
        <x:f t="shared" si="271"/>
        <x:v>0</x:v>
      </x:c>
      <x:c r="AM1107" s="24" t="b">
        <x:f>_xlfn.XLOOKUP(G1107,'Birthday Case Assumptions'!$I$6:$I$371,'Birthday Case Assumptions'!$J$6:$J$371)="Yes"</x:f>
        <x:v>0</x:v>
      </x:c>
      <x:c r="AN1107" s="24" t="b">
        <x:f t="shared" si="277"/>
        <x:v>0</x:v>
      </x:c>
      <x:c r="AO1107" s="24">
        <x:f t="shared" si="278"/>
        <x:v>0</x:v>
      </x:c>
    </x:row>
    <x:row r="1108" spans="2:41" x14ac:dyDescent="0.35">
      <x:c r="B1108" s="21">
        <x:v>36989</x:v>
      </x:c>
      <x:c r="C1108" s="31">
        <x:f t="shared" si="265"/>
        <x:v>8</x:v>
      </x:c>
      <x:c r="D1108" s="31">
        <x:f t="shared" si="266"/>
        <x:v>4</x:v>
      </x:c>
      <x:c r="E1108" s="31">
        <x:f t="shared" si="267"/>
        <x:v>2001</x:v>
      </x:c>
      <x:c r="F1108" s="31">
        <x:f t="shared" si="268"/>
        <x:v>1</x:v>
      </x:c>
      <x:c r="G1108" s="21">
        <x:f t="shared" si="272"/>
        <x:v>45390</x:v>
      </x:c>
      <x:c r="H1108" s="32">
        <x:f t="shared" si="273"/>
        <x:v>8303</x:v>
      </x:c>
      <x:c r="L1108" s="25"/>
      <x:c r="S1108" s="24" t="str">
        <x:v>William Clark #13453409 2W</x:v>
      </x:c>
      <x:c r="T1108" s="24" t="str" cm="1">
        <x:f t="array" ref="T1108:U1108">_xlfn.TEXTSPLIT(S1108," #")</x:f>
        <x:v>William Clark</x:v>
      </x:c>
      <x:c r="U1108" s="24" t="str">
        <x:v>13453409 2W</x:v>
      </x:c>
      <x:c r="V1108" s="24" t="str">
        <x:f t="shared" si="274"/>
        <x:v>2W</x:v>
      </x:c>
      <x:c r="W1108" s="24">
        <x:f t="shared" si="275"/>
        <x:v>13453409</x:v>
      </x:c>
      <x:c r="X1108" s="24">
        <x:f t="shared" si="279"/>
        <x:v>0</x:v>
      </x:c>
      <x:c r="AC1108" s="24" t="str">
        <x:f t="shared" si="269"/>
        <x:v>William</x:v>
      </x:c>
      <x:c r="AD1108" s="24" t="str">
        <x:f t="shared" si="276"/>
        <x:v>W</x:v>
      </x:c>
      <x:c r="AE1108" s="24" t="str">
        <x:f t="shared" si="270"/>
        <x:v>Clark</x:v>
      </x:c>
      <x:c r="AF1108" s="24" cm="1">
        <x:f t="array" ref="AF1108">SUM(--(" "=MID(AE1108,_xlfn.SEQUENCE(1,LEN(AE1108)),1)))+2</x:f>
        <x:v>2</x:v>
      </x:c>
      <x:c r="AG1108" s="24" cm="1">
        <x:f t="array" ref="AG1108">SUM(--($AG$9=MID(AC1108,_xlfn.SEQUENCE(1,LEN(AC1108)),1)))</x:f>
        <x:v>1</x:v>
      </x:c>
      <x:c r="AL1108" s="24" t="b">
        <x:f t="shared" si="271"/>
        <x:v>1</x:v>
      </x:c>
      <x:c r="AM1108" s="24" t="b">
        <x:f>_xlfn.XLOOKUP(G1108,'Birthday Case Assumptions'!$I$6:$I$371,'Birthday Case Assumptions'!$J$6:$J$371)="Yes"</x:f>
        <x:v>1</x:v>
      </x:c>
      <x:c r="AN1108" s="24" t="b">
        <x:f t="shared" si="277"/>
        <x:v>0</x:v>
      </x:c>
      <x:c r="AO1108" s="24">
        <x:f t="shared" si="278"/>
        <x:v>0</x:v>
      </x:c>
    </x:row>
    <x:row r="1109" spans="2:41" x14ac:dyDescent="0.35">
      <x:c r="B1109" s="21">
        <x:v>38007</x:v>
      </x:c>
      <x:c r="C1109" s="31">
        <x:f t="shared" si="265"/>
        <x:v>21</x:v>
      </x:c>
      <x:c r="D1109" s="31">
        <x:f t="shared" si="266"/>
        <x:v>1</x:v>
      </x:c>
      <x:c r="E1109" s="31">
        <x:f t="shared" si="267"/>
        <x:v>2004</x:v>
      </x:c>
      <x:c r="F1109" s="31">
        <x:f t="shared" si="268"/>
        <x:v>4</x:v>
      </x:c>
      <x:c r="G1109" s="21">
        <x:f t="shared" si="272"/>
        <x:v>45312</x:v>
      </x:c>
      <x:c r="H1109" s="32">
        <x:f t="shared" si="273"/>
        <x:v>7285</x:v>
      </x:c>
      <x:c r="L1109" s="25"/>
      <x:c r="S1109" s="24" t="str">
        <x:v>Zhou Lijun #13453412 1W</x:v>
      </x:c>
      <x:c r="T1109" s="24" t="str" cm="1">
        <x:f t="array" ref="T1109:U1109">_xlfn.TEXTSPLIT(S1109," #")</x:f>
        <x:v>Zhou Lijun</x:v>
      </x:c>
      <x:c r="U1109" s="24" t="str">
        <x:v>13453412 1W</x:v>
      </x:c>
      <x:c r="V1109" s="24" t="str">
        <x:f t="shared" si="274"/>
        <x:v>1W</x:v>
      </x:c>
      <x:c r="W1109" s="24">
        <x:f t="shared" si="275"/>
        <x:v>13453412</x:v>
      </x:c>
      <x:c r="X1109" s="24">
        <x:f t="shared" si="279"/>
        <x:v>0</x:v>
      </x:c>
      <x:c r="AC1109" s="24" t="str">
        <x:f t="shared" si="269"/>
        <x:v>Zhou</x:v>
      </x:c>
      <x:c r="AD1109" s="24" t="str">
        <x:f t="shared" si="276"/>
        <x:v>Z</x:v>
      </x:c>
      <x:c r="AE1109" s="24" t="str">
        <x:f t="shared" si="270"/>
        <x:v>Lijun</x:v>
      </x:c>
      <x:c r="AF1109" s="24" cm="1">
        <x:f t="array" ref="AF1109">SUM(--(" "=MID(AE1109,_xlfn.SEQUENCE(1,LEN(AE1109)),1)))+2</x:f>
        <x:v>2</x:v>
      </x:c>
      <x:c r="AG1109" s="24" cm="1">
        <x:f t="array" ref="AG1109">SUM(--($AG$9=MID(AC1109,_xlfn.SEQUENCE(1,LEN(AC1109)),1)))</x:f>
        <x:v>0</x:v>
      </x:c>
      <x:c r="AL1109" s="24" t="b">
        <x:f t="shared" si="271"/>
        <x:v>0</x:v>
      </x:c>
      <x:c r="AM1109" s="24" t="b">
        <x:f>_xlfn.XLOOKUP(G1109,'Birthday Case Assumptions'!$I$6:$I$371,'Birthday Case Assumptions'!$J$6:$J$371)="Yes"</x:f>
        <x:v>0</x:v>
      </x:c>
      <x:c r="AN1109" s="24" t="b">
        <x:f t="shared" si="277"/>
        <x:v>0</x:v>
      </x:c>
      <x:c r="AO1109" s="24">
        <x:f t="shared" si="278"/>
        <x:v>0</x:v>
      </x:c>
    </x:row>
    <x:row r="1110" spans="2:41" x14ac:dyDescent="0.35">
      <x:c r="B1110" s="21">
        <x:v>38335</x:v>
      </x:c>
      <x:c r="C1110" s="31">
        <x:f t="shared" si="265"/>
        <x:v>14</x:v>
      </x:c>
      <x:c r="D1110" s="31">
        <x:f t="shared" si="266"/>
        <x:v>12</x:v>
      </x:c>
      <x:c r="E1110" s="31">
        <x:f t="shared" si="267"/>
        <x:v>2004</x:v>
      </x:c>
      <x:c r="F1110" s="31">
        <x:f t="shared" si="268"/>
        <x:v>3</x:v>
      </x:c>
      <x:c r="G1110" s="21">
        <x:f t="shared" si="272"/>
        <x:v>45640</x:v>
      </x:c>
      <x:c r="H1110" s="32">
        <x:f t="shared" si="273"/>
        <x:v>6957</x:v>
      </x:c>
      <x:c r="L1110" s="25"/>
      <x:c r="S1110" s="24" t="str">
        <x:v>Sandra Heather Green #13453413 3M</x:v>
      </x:c>
      <x:c r="T1110" s="24" t="str" cm="1">
        <x:f t="array" ref="T1110:U1110">_xlfn.TEXTSPLIT(S1110," #")</x:f>
        <x:v>Sandra Heather Green</x:v>
      </x:c>
      <x:c r="U1110" s="24" t="str">
        <x:v>13453413 3M</x:v>
      </x:c>
      <x:c r="V1110" s="24" t="str">
        <x:f t="shared" si="274"/>
        <x:v>3M</x:v>
      </x:c>
      <x:c r="W1110" s="24">
        <x:f t="shared" si="275"/>
        <x:v>13453413</x:v>
      </x:c>
      <x:c r="X1110" s="24">
        <x:f t="shared" si="279"/>
        <x:v>1</x:v>
      </x:c>
      <x:c r="AC1110" s="24" t="str">
        <x:f t="shared" si="269"/>
        <x:v>Sandra</x:v>
      </x:c>
      <x:c r="AD1110" s="24" t="str">
        <x:f t="shared" si="276"/>
        <x:v>S</x:v>
      </x:c>
      <x:c r="AE1110" s="24" t="str">
        <x:f t="shared" si="270"/>
        <x:v>Heather Green</x:v>
      </x:c>
      <x:c r="AF1110" s="24" cm="1">
        <x:f t="array" ref="AF1110">SUM(--(" "=MID(AE1110,_xlfn.SEQUENCE(1,LEN(AE1110)),1)))+2</x:f>
        <x:v>3</x:v>
      </x:c>
      <x:c r="AG1110" s="24" cm="1">
        <x:f t="array" ref="AG1110">SUM(--($AG$9=MID(AC1110,_xlfn.SEQUENCE(1,LEN(AC1110)),1)))</x:f>
        <x:v>2</x:v>
      </x:c>
      <x:c r="AL1110" s="24" t="b">
        <x:f t="shared" si="271"/>
        <x:v>0</x:v>
      </x:c>
      <x:c r="AM1110" s="24" t="b">
        <x:f>_xlfn.XLOOKUP(G1110,'Birthday Case Assumptions'!$I$6:$I$371,'Birthday Case Assumptions'!$J$6:$J$371)="Yes"</x:f>
        <x:v>0</x:v>
      </x:c>
      <x:c r="AN1110" s="24" t="b">
        <x:f t="shared" si="277"/>
        <x:v>0</x:v>
      </x:c>
      <x:c r="AO1110" s="24">
        <x:f t="shared" si="278"/>
        <x:v>0</x:v>
      </x:c>
    </x:row>
    <x:row r="1111" spans="2:41" x14ac:dyDescent="0.35">
      <x:c r="B1111" s="21">
        <x:v>37649</x:v>
      </x:c>
      <x:c r="C1111" s="31">
        <x:f t="shared" si="265"/>
        <x:v>28</x:v>
      </x:c>
      <x:c r="D1111" s="31">
        <x:f t="shared" si="266"/>
        <x:v>1</x:v>
      </x:c>
      <x:c r="E1111" s="31">
        <x:f t="shared" si="267"/>
        <x:v>2003</x:v>
      </x:c>
      <x:c r="F1111" s="31">
        <x:f t="shared" si="268"/>
        <x:v>3</x:v>
      </x:c>
      <x:c r="G1111" s="21">
        <x:f t="shared" si="272"/>
        <x:v>45319</x:v>
      </x:c>
      <x:c r="H1111" s="32">
        <x:f t="shared" si="273"/>
        <x:v>7643</x:v>
      </x:c>
      <x:c r="L1111" s="25"/>
      <x:c r="S1111" s="24" t="str">
        <x:v>Zhao Tingting #13453416 1T</x:v>
      </x:c>
      <x:c r="T1111" s="24" t="str" cm="1">
        <x:f t="array" ref="T1111:U1111">_xlfn.TEXTSPLIT(S1111," #")</x:f>
        <x:v>Zhao Tingting</x:v>
      </x:c>
      <x:c r="U1111" s="24" t="str">
        <x:v>13453416 1T</x:v>
      </x:c>
      <x:c r="V1111" s="24" t="str">
        <x:f t="shared" si="274"/>
        <x:v>1T</x:v>
      </x:c>
      <x:c r="W1111" s="24">
        <x:f t="shared" si="275"/>
        <x:v>13453416</x:v>
      </x:c>
      <x:c r="X1111" s="24">
        <x:f t="shared" si="279"/>
        <x:v>0</x:v>
      </x:c>
      <x:c r="AC1111" s="24" t="str">
        <x:f t="shared" si="269"/>
        <x:v>Zhao</x:v>
      </x:c>
      <x:c r="AD1111" s="24" t="str">
        <x:f t="shared" si="276"/>
        <x:v>Z</x:v>
      </x:c>
      <x:c r="AE1111" s="24" t="str">
        <x:f t="shared" si="270"/>
        <x:v>Tingting</x:v>
      </x:c>
      <x:c r="AF1111" s="24" cm="1">
        <x:f t="array" ref="AF1111">SUM(--(" "=MID(AE1111,_xlfn.SEQUENCE(1,LEN(AE1111)),1)))+2</x:f>
        <x:v>2</x:v>
      </x:c>
      <x:c r="AG1111" s="24" cm="1">
        <x:f t="array" ref="AG1111">SUM(--($AG$9=MID(AC1111,_xlfn.SEQUENCE(1,LEN(AC1111)),1)))</x:f>
        <x:v>1</x:v>
      </x:c>
      <x:c r="AL1111" s="24" t="b">
        <x:f t="shared" si="271"/>
        <x:v>0</x:v>
      </x:c>
      <x:c r="AM1111" s="24" t="b">
        <x:f>_xlfn.XLOOKUP(G1111,'Birthday Case Assumptions'!$I$6:$I$371,'Birthday Case Assumptions'!$J$6:$J$371)="Yes"</x:f>
        <x:v>0</x:v>
      </x:c>
      <x:c r="AN1111" s="24" t="b">
        <x:f t="shared" si="277"/>
        <x:v>0</x:v>
      </x:c>
      <x:c r="AO1111" s="24">
        <x:f t="shared" si="278"/>
        <x:v>0</x:v>
      </x:c>
    </x:row>
    <x:row r="1112" spans="2:41" x14ac:dyDescent="0.35">
      <x:c r="B1112" s="21">
        <x:v>37819</x:v>
      </x:c>
      <x:c r="C1112" s="31">
        <x:f t="shared" si="265"/>
        <x:v>17</x:v>
      </x:c>
      <x:c r="D1112" s="31">
        <x:f t="shared" si="266"/>
        <x:v>7</x:v>
      </x:c>
      <x:c r="E1112" s="31">
        <x:f t="shared" si="267"/>
        <x:v>2003</x:v>
      </x:c>
      <x:c r="F1112" s="31">
        <x:f t="shared" si="268"/>
        <x:v>5</x:v>
      </x:c>
      <x:c r="G1112" s="21">
        <x:f t="shared" si="272"/>
        <x:v>45490</x:v>
      </x:c>
      <x:c r="H1112" s="32">
        <x:f t="shared" si="273"/>
        <x:v>7473</x:v>
      </x:c>
      <x:c r="L1112" s="25"/>
      <x:c r="S1112" s="24" t="str">
        <x:v>Brittany Foster #13453417 2R</x:v>
      </x:c>
      <x:c r="T1112" s="24" t="str" cm="1">
        <x:f t="array" ref="T1112:U1112">_xlfn.TEXTSPLIT(S1112," #")</x:f>
        <x:v>Brittany Foster</x:v>
      </x:c>
      <x:c r="U1112" s="24" t="str">
        <x:v>13453417 2R</x:v>
      </x:c>
      <x:c r="V1112" s="24" t="str">
        <x:f t="shared" si="274"/>
        <x:v>2R</x:v>
      </x:c>
      <x:c r="W1112" s="24">
        <x:f t="shared" si="275"/>
        <x:v>13453417</x:v>
      </x:c>
      <x:c r="X1112" s="24">
        <x:f t="shared" si="279"/>
        <x:v>1</x:v>
      </x:c>
      <x:c r="AC1112" s="24" t="str">
        <x:f t="shared" si="269"/>
        <x:v>Brittany</x:v>
      </x:c>
      <x:c r="AD1112" s="24" t="str">
        <x:f t="shared" si="276"/>
        <x:v>B</x:v>
      </x:c>
      <x:c r="AE1112" s="24" t="str">
        <x:f t="shared" si="270"/>
        <x:v>Foster</x:v>
      </x:c>
      <x:c r="AF1112" s="24" cm="1">
        <x:f t="array" ref="AF1112">SUM(--(" "=MID(AE1112,_xlfn.SEQUENCE(1,LEN(AE1112)),1)))+2</x:f>
        <x:v>2</x:v>
      </x:c>
      <x:c r="AG1112" s="24" cm="1">
        <x:f t="array" ref="AG1112">SUM(--($AG$9=MID(AC1112,_xlfn.SEQUENCE(1,LEN(AC1112)),1)))</x:f>
        <x:v>1</x:v>
      </x:c>
      <x:c r="AL1112" s="24" t="b">
        <x:f t="shared" si="271"/>
        <x:v>0</x:v>
      </x:c>
      <x:c r="AM1112" s="24" t="b">
        <x:f>_xlfn.XLOOKUP(G1112,'Birthday Case Assumptions'!$I$6:$I$371,'Birthday Case Assumptions'!$J$6:$J$371)="Yes"</x:f>
        <x:v>0</x:v>
      </x:c>
      <x:c r="AN1112" s="24" t="b">
        <x:f t="shared" si="277"/>
        <x:v>0</x:v>
      </x:c>
      <x:c r="AO1112" s="24">
        <x:f t="shared" si="278"/>
        <x:v>0</x:v>
      </x:c>
    </x:row>
    <x:row r="1113" spans="2:41" x14ac:dyDescent="0.35">
      <x:c r="B1113" s="21">
        <x:v>37748</x:v>
      </x:c>
      <x:c r="C1113" s="31">
        <x:f t="shared" si="265"/>
        <x:v>7</x:v>
      </x:c>
      <x:c r="D1113" s="31">
        <x:f t="shared" si="266"/>
        <x:v>5</x:v>
      </x:c>
      <x:c r="E1113" s="31">
        <x:f t="shared" si="267"/>
        <x:v>2003</x:v>
      </x:c>
      <x:c r="F1113" s="31">
        <x:f t="shared" si="268"/>
        <x:v>4</x:v>
      </x:c>
      <x:c r="G1113" s="21">
        <x:f t="shared" si="272"/>
        <x:v>45419</x:v>
      </x:c>
      <x:c r="H1113" s="32">
        <x:f t="shared" si="273"/>
        <x:v>7544</x:v>
      </x:c>
      <x:c r="L1113" s="25"/>
      <x:c r="S1113" s="24" t="str">
        <x:v>Ghada Zain #13453420 1T</x:v>
      </x:c>
      <x:c r="T1113" s="24" t="str" cm="1">
        <x:f t="array" ref="T1113:U1113">_xlfn.TEXTSPLIT(S1113," #")</x:f>
        <x:v>Ghada Zain</x:v>
      </x:c>
      <x:c r="U1113" s="24" t="str">
        <x:v>13453420 1T</x:v>
      </x:c>
      <x:c r="V1113" s="24" t="str">
        <x:f t="shared" si="274"/>
        <x:v>1T</x:v>
      </x:c>
      <x:c r="W1113" s="24">
        <x:f t="shared" si="275"/>
        <x:v>13453420</x:v>
      </x:c>
      <x:c r="X1113" s="24">
        <x:f t="shared" si="279"/>
        <x:v>0</x:v>
      </x:c>
      <x:c r="AC1113" s="24" t="str">
        <x:f t="shared" si="269"/>
        <x:v>Ghada</x:v>
      </x:c>
      <x:c r="AD1113" s="24" t="str">
        <x:f t="shared" si="276"/>
        <x:v>G</x:v>
      </x:c>
      <x:c r="AE1113" s="24" t="str">
        <x:f t="shared" si="270"/>
        <x:v>Zain</x:v>
      </x:c>
      <x:c r="AF1113" s="24" cm="1">
        <x:f t="array" ref="AF1113">SUM(--(" "=MID(AE1113,_xlfn.SEQUENCE(1,LEN(AE1113)),1)))+2</x:f>
        <x:v>2</x:v>
      </x:c>
      <x:c r="AG1113" s="24" cm="1">
        <x:f t="array" ref="AG1113">SUM(--($AG$9=MID(AC1113,_xlfn.SEQUENCE(1,LEN(AC1113)),1)))</x:f>
        <x:v>2</x:v>
      </x:c>
      <x:c r="AL1113" s="24" t="b">
        <x:f t="shared" si="271"/>
        <x:v>0</x:v>
      </x:c>
      <x:c r="AM1113" s="24" t="b">
        <x:f>_xlfn.XLOOKUP(G1113,'Birthday Case Assumptions'!$I$6:$I$371,'Birthday Case Assumptions'!$J$6:$J$371)="Yes"</x:f>
        <x:v>1</x:v>
      </x:c>
      <x:c r="AN1113" s="24" t="b">
        <x:f t="shared" si="277"/>
        <x:v>0</x:v>
      </x:c>
      <x:c r="AO1113" s="24">
        <x:f t="shared" si="278"/>
        <x:v>0</x:v>
      </x:c>
    </x:row>
    <x:row r="1114" spans="2:41" x14ac:dyDescent="0.35">
      <x:c r="B1114" s="21">
        <x:v>37963</x:v>
      </x:c>
      <x:c r="C1114" s="31">
        <x:f t="shared" si="265"/>
        <x:v>8</x:v>
      </x:c>
      <x:c r="D1114" s="31">
        <x:f t="shared" si="266"/>
        <x:v>12</x:v>
      </x:c>
      <x:c r="E1114" s="31">
        <x:f t="shared" si="267"/>
        <x:v>2003</x:v>
      </x:c>
      <x:c r="F1114" s="31">
        <x:f t="shared" si="268"/>
        <x:v>2</x:v>
      </x:c>
      <x:c r="G1114" s="21">
        <x:f t="shared" si="272"/>
        <x:v>45634</x:v>
      </x:c>
      <x:c r="H1114" s="32">
        <x:f t="shared" si="273"/>
        <x:v>7329</x:v>
      </x:c>
      <x:c r="L1114" s="25"/>
      <x:c r="S1114" s="24" t="str">
        <x:v>Hannah Parker #13453423 1W</x:v>
      </x:c>
      <x:c r="T1114" s="24" t="str" cm="1">
        <x:f t="array" ref="T1114:U1114">_xlfn.TEXTSPLIT(S1114," #")</x:f>
        <x:v>Hannah Parker</x:v>
      </x:c>
      <x:c r="U1114" s="24" t="str">
        <x:v>13453423 1W</x:v>
      </x:c>
      <x:c r="V1114" s="24" t="str">
        <x:f t="shared" si="274"/>
        <x:v>1W</x:v>
      </x:c>
      <x:c r="W1114" s="24">
        <x:f t="shared" si="275"/>
        <x:v>13453423</x:v>
      </x:c>
      <x:c r="X1114" s="24">
        <x:f t="shared" si="279"/>
        <x:v>0</x:v>
      </x:c>
      <x:c r="AC1114" s="24" t="str">
        <x:f t="shared" si="269"/>
        <x:v>Hannah</x:v>
      </x:c>
      <x:c r="AD1114" s="24" t="str">
        <x:f t="shared" si="276"/>
        <x:v>H</x:v>
      </x:c>
      <x:c r="AE1114" s="24" t="str">
        <x:f t="shared" si="270"/>
        <x:v>Parker</x:v>
      </x:c>
      <x:c r="AF1114" s="24" cm="1">
        <x:f t="array" ref="AF1114">SUM(--(" "=MID(AE1114,_xlfn.SEQUENCE(1,LEN(AE1114)),1)))+2</x:f>
        <x:v>2</x:v>
      </x:c>
      <x:c r="AG1114" s="24" cm="1">
        <x:f t="array" ref="AG1114">SUM(--($AG$9=MID(AC1114,_xlfn.SEQUENCE(1,LEN(AC1114)),1)))</x:f>
        <x:v>2</x:v>
      </x:c>
      <x:c r="AL1114" s="24" t="b">
        <x:f t="shared" si="271"/>
        <x:v>0</x:v>
      </x:c>
      <x:c r="AM1114" s="24" t="b">
        <x:f>_xlfn.XLOOKUP(G1114,'Birthday Case Assumptions'!$I$6:$I$371,'Birthday Case Assumptions'!$J$6:$J$371)="Yes"</x:f>
        <x:v>0</x:v>
      </x:c>
      <x:c r="AN1114" s="24" t="b">
        <x:f t="shared" si="277"/>
        <x:v>0</x:v>
      </x:c>
      <x:c r="AO1114" s="24">
        <x:f t="shared" si="278"/>
        <x:v>0</x:v>
      </x:c>
    </x:row>
    <x:row r="1115" spans="2:41" x14ac:dyDescent="0.35">
      <x:c r="B1115" s="21">
        <x:v>36951</x:v>
      </x:c>
      <x:c r="C1115" s="31">
        <x:f t="shared" si="265"/>
        <x:v>1</x:v>
      </x:c>
      <x:c r="D1115" s="31">
        <x:f t="shared" si="266"/>
        <x:v>3</x:v>
      </x:c>
      <x:c r="E1115" s="31">
        <x:f t="shared" si="267"/>
        <x:v>2001</x:v>
      </x:c>
      <x:c r="F1115" s="31">
        <x:f t="shared" si="268"/>
        <x:v>5</x:v>
      </x:c>
      <x:c r="G1115" s="21">
        <x:f t="shared" si="272"/>
        <x:v>45352</x:v>
      </x:c>
      <x:c r="H1115" s="32">
        <x:f t="shared" si="273"/>
        <x:v>8341</x:v>
      </x:c>
      <x:c r="L1115" s="25"/>
      <x:c r="S1115" s="24" t="str">
        <x:v>Pamela Cooper #13453426 1M</x:v>
      </x:c>
      <x:c r="T1115" s="24" t="str" cm="1">
        <x:f t="array" ref="T1115:U1115">_xlfn.TEXTSPLIT(S1115," #")</x:f>
        <x:v>Pamela Cooper</x:v>
      </x:c>
      <x:c r="U1115" s="24" t="str">
        <x:v>13453426 1M</x:v>
      </x:c>
      <x:c r="V1115" s="24" t="str">
        <x:f t="shared" si="274"/>
        <x:v>1M</x:v>
      </x:c>
      <x:c r="W1115" s="24">
        <x:f t="shared" si="275"/>
        <x:v>13453426</x:v>
      </x:c>
      <x:c r="X1115" s="24">
        <x:f t="shared" si="279"/>
        <x:v>0</x:v>
      </x:c>
      <x:c r="AC1115" s="24" t="str">
        <x:f t="shared" si="269"/>
        <x:v>Pamela</x:v>
      </x:c>
      <x:c r="AD1115" s="24" t="str">
        <x:f t="shared" si="276"/>
        <x:v>P</x:v>
      </x:c>
      <x:c r="AE1115" s="24" t="str">
        <x:f t="shared" si="270"/>
        <x:v>Cooper</x:v>
      </x:c>
      <x:c r="AF1115" s="24" cm="1">
        <x:f t="array" ref="AF1115">SUM(--(" "=MID(AE1115,_xlfn.SEQUENCE(1,LEN(AE1115)),1)))+2</x:f>
        <x:v>2</x:v>
      </x:c>
      <x:c r="AG1115" s="24" cm="1">
        <x:f t="array" ref="AG1115">SUM(--($AG$9=MID(AC1115,_xlfn.SEQUENCE(1,LEN(AC1115)),1)))</x:f>
        <x:v>2</x:v>
      </x:c>
      <x:c r="AL1115" s="24" t="b">
        <x:f t="shared" si="271"/>
        <x:v>0</x:v>
      </x:c>
      <x:c r="AM1115" s="24" t="b">
        <x:f>_xlfn.XLOOKUP(G1115,'Birthday Case Assumptions'!$I$6:$I$371,'Birthday Case Assumptions'!$J$6:$J$371)="Yes"</x:f>
        <x:v>1</x:v>
      </x:c>
      <x:c r="AN1115" s="24" t="b">
        <x:f t="shared" si="277"/>
        <x:v>1</x:v>
      </x:c>
      <x:c r="AO1115" s="24">
        <x:f t="shared" si="278"/>
        <x:v>0</x:v>
      </x:c>
    </x:row>
    <x:row r="1116" spans="2:41" x14ac:dyDescent="0.35">
      <x:c r="B1116" s="21">
        <x:v>37655</x:v>
      </x:c>
      <x:c r="C1116" s="31">
        <x:f t="shared" si="265"/>
        <x:v>3</x:v>
      </x:c>
      <x:c r="D1116" s="31">
        <x:f t="shared" si="266"/>
        <x:v>2</x:v>
      </x:c>
      <x:c r="E1116" s="31">
        <x:f t="shared" si="267"/>
        <x:v>2003</x:v>
      </x:c>
      <x:c r="F1116" s="31">
        <x:f t="shared" si="268"/>
        <x:v>2</x:v>
      </x:c>
      <x:c r="G1116" s="21">
        <x:f t="shared" si="272"/>
        <x:v>45325</x:v>
      </x:c>
      <x:c r="H1116" s="32">
        <x:f t="shared" si="273"/>
        <x:v>7637</x:v>
      </x:c>
      <x:c r="L1116" s="25"/>
      <x:c r="S1116" s="24" t="str">
        <x:v>Hind Uddin #13453428 1W</x:v>
      </x:c>
      <x:c r="T1116" s="24" t="str" cm="1">
        <x:f t="array" ref="T1116:U1116">_xlfn.TEXTSPLIT(S1116," #")</x:f>
        <x:v>Hind Uddin</x:v>
      </x:c>
      <x:c r="U1116" s="24" t="str">
        <x:v>13453428 1W</x:v>
      </x:c>
      <x:c r="V1116" s="24" t="str">
        <x:f t="shared" si="274"/>
        <x:v>1W</x:v>
      </x:c>
      <x:c r="W1116" s="24">
        <x:f t="shared" si="275"/>
        <x:v>13453428</x:v>
      </x:c>
      <x:c r="X1116" s="24">
        <x:f t="shared" si="279"/>
        <x:v>0</x:v>
      </x:c>
      <x:c r="AC1116" s="24" t="str">
        <x:f t="shared" si="269"/>
        <x:v>Hind</x:v>
      </x:c>
      <x:c r="AD1116" s="24" t="str">
        <x:f t="shared" si="276"/>
        <x:v>H</x:v>
      </x:c>
      <x:c r="AE1116" s="24" t="str">
        <x:f t="shared" si="270"/>
        <x:v>Uddin</x:v>
      </x:c>
      <x:c r="AF1116" s="24" cm="1">
        <x:f t="array" ref="AF1116">SUM(--(" "=MID(AE1116,_xlfn.SEQUENCE(1,LEN(AE1116)),1)))+2</x:f>
        <x:v>2</x:v>
      </x:c>
      <x:c r="AG1116" s="24" cm="1">
        <x:f t="array" ref="AG1116">SUM(--($AG$9=MID(AC1116,_xlfn.SEQUENCE(1,LEN(AC1116)),1)))</x:f>
        <x:v>0</x:v>
      </x:c>
      <x:c r="AL1116" s="24" t="b">
        <x:f t="shared" si="271"/>
        <x:v>0</x:v>
      </x:c>
      <x:c r="AM1116" s="24" t="b">
        <x:f>_xlfn.XLOOKUP(G1116,'Birthday Case Assumptions'!$I$6:$I$371,'Birthday Case Assumptions'!$J$6:$J$371)="Yes"</x:f>
        <x:v>0</x:v>
      </x:c>
      <x:c r="AN1116" s="24" t="b">
        <x:f t="shared" si="277"/>
        <x:v>0</x:v>
      </x:c>
      <x:c r="AO1116" s="24">
        <x:f t="shared" si="278"/>
        <x:v>0</x:v>
      </x:c>
    </x:row>
    <x:row r="1117" spans="2:41" x14ac:dyDescent="0.35">
      <x:c r="B1117" s="21">
        <x:v>37452</x:v>
      </x:c>
      <x:c r="C1117" s="31">
        <x:f t="shared" si="265"/>
        <x:v>15</x:v>
      </x:c>
      <x:c r="D1117" s="31">
        <x:f t="shared" si="266"/>
        <x:v>7</x:v>
      </x:c>
      <x:c r="E1117" s="31">
        <x:f t="shared" si="267"/>
        <x:v>2002</x:v>
      </x:c>
      <x:c r="F1117" s="31">
        <x:f t="shared" si="268"/>
        <x:v>2</x:v>
      </x:c>
      <x:c r="G1117" s="21">
        <x:f t="shared" si="272"/>
        <x:v>45488</x:v>
      </x:c>
      <x:c r="H1117" s="32">
        <x:f t="shared" si="273"/>
        <x:v>7840</x:v>
      </x:c>
      <x:c r="L1117" s="25"/>
      <x:c r="S1117" s="24" t="str">
        <x:v>Olivia Long #13453429 1M</x:v>
      </x:c>
      <x:c r="T1117" s="24" t="str" cm="1">
        <x:f t="array" ref="T1117:U1117">_xlfn.TEXTSPLIT(S1117," #")</x:f>
        <x:v>Olivia Long</x:v>
      </x:c>
      <x:c r="U1117" s="24" t="str">
        <x:v>13453429 1M</x:v>
      </x:c>
      <x:c r="V1117" s="24" t="str">
        <x:f t="shared" si="274"/>
        <x:v>1M</x:v>
      </x:c>
      <x:c r="W1117" s="24">
        <x:f t="shared" si="275"/>
        <x:v>13453429</x:v>
      </x:c>
      <x:c r="X1117" s="24">
        <x:f t="shared" si="279"/>
        <x:v>1</x:v>
      </x:c>
      <x:c r="AC1117" s="24" t="str">
        <x:f t="shared" si="269"/>
        <x:v>Olivia</x:v>
      </x:c>
      <x:c r="AD1117" s="24" t="str">
        <x:f t="shared" si="276"/>
        <x:v>O</x:v>
      </x:c>
      <x:c r="AE1117" s="24" t="str">
        <x:f t="shared" si="270"/>
        <x:v>Long</x:v>
      </x:c>
      <x:c r="AF1117" s="24" cm="1">
        <x:f t="array" ref="AF1117">SUM(--(" "=MID(AE1117,_xlfn.SEQUENCE(1,LEN(AE1117)),1)))+2</x:f>
        <x:v>2</x:v>
      </x:c>
      <x:c r="AG1117" s="24" cm="1">
        <x:f t="array" ref="AG1117">SUM(--($AG$9=MID(AC1117,_xlfn.SEQUENCE(1,LEN(AC1117)),1)))</x:f>
        <x:v>1</x:v>
      </x:c>
      <x:c r="AL1117" s="24" t="b">
        <x:f t="shared" si="271"/>
        <x:v>1</x:v>
      </x:c>
      <x:c r="AM1117" s="24" t="b">
        <x:f>_xlfn.XLOOKUP(G1117,'Birthday Case Assumptions'!$I$6:$I$371,'Birthday Case Assumptions'!$J$6:$J$371)="Yes"</x:f>
        <x:v>0</x:v>
      </x:c>
      <x:c r="AN1117" s="24" t="b">
        <x:f t="shared" si="277"/>
        <x:v>1</x:v>
      </x:c>
      <x:c r="AO1117" s="24">
        <x:f t="shared" si="278"/>
        <x:v>0</x:v>
      </x:c>
    </x:row>
    <x:row r="1118" spans="2:41" x14ac:dyDescent="0.35">
      <x:c r="B1118" s="21">
        <x:v>37326</x:v>
      </x:c>
      <x:c r="C1118" s="31">
        <x:f t="shared" si="265"/>
        <x:v>11</x:v>
      </x:c>
      <x:c r="D1118" s="31">
        <x:f t="shared" si="266"/>
        <x:v>3</x:v>
      </x:c>
      <x:c r="E1118" s="31">
        <x:f t="shared" si="267"/>
        <x:v>2002</x:v>
      </x:c>
      <x:c r="F1118" s="31">
        <x:f t="shared" si="268"/>
        <x:v>2</x:v>
      </x:c>
      <x:c r="G1118" s="21">
        <x:f t="shared" si="272"/>
        <x:v>45362</x:v>
      </x:c>
      <x:c r="H1118" s="32">
        <x:f t="shared" si="273"/>
        <x:v>7966</x:v>
      </x:c>
      <x:c r="L1118" s="25"/>
      <x:c r="S1118" s="24" t="str">
        <x:v>Abigail Bobby Phillips #13453430 3W</x:v>
      </x:c>
      <x:c r="T1118" s="24" t="str" cm="1">
        <x:f t="array" ref="T1118:U1118">_xlfn.TEXTSPLIT(S1118," #")</x:f>
        <x:v>Abigail Bobby Phillips</x:v>
      </x:c>
      <x:c r="U1118" s="24" t="str">
        <x:v>13453430 3W</x:v>
      </x:c>
      <x:c r="V1118" s="24" t="str">
        <x:f t="shared" si="274"/>
        <x:v>3W</x:v>
      </x:c>
      <x:c r="W1118" s="24">
        <x:f t="shared" si="275"/>
        <x:v>13453430</x:v>
      </x:c>
      <x:c r="X1118" s="24">
        <x:f t="shared" si="279"/>
        <x:v>2</x:v>
      </x:c>
      <x:c r="AC1118" s="24" t="str">
        <x:f t="shared" si="269"/>
        <x:v>Abigail</x:v>
      </x:c>
      <x:c r="AD1118" s="24" t="str">
        <x:f t="shared" si="276"/>
        <x:v>A</x:v>
      </x:c>
      <x:c r="AE1118" s="24" t="str">
        <x:f t="shared" si="270"/>
        <x:v>Bobby Phillips</x:v>
      </x:c>
      <x:c r="AF1118" s="24" cm="1">
        <x:f t="array" ref="AF1118">SUM(--(" "=MID(AE1118,_xlfn.SEQUENCE(1,LEN(AE1118)),1)))+2</x:f>
        <x:v>3</x:v>
      </x:c>
      <x:c r="AG1118" s="24" cm="1">
        <x:f t="array" ref="AG1118">SUM(--($AG$9=MID(AC1118,_xlfn.SEQUENCE(1,LEN(AC1118)),1)))</x:f>
        <x:v>2</x:v>
      </x:c>
      <x:c r="AL1118" s="24" t="b">
        <x:f t="shared" si="271"/>
        <x:v>1</x:v>
      </x:c>
      <x:c r="AM1118" s="24" t="b">
        <x:f>_xlfn.XLOOKUP(G1118,'Birthday Case Assumptions'!$I$6:$I$371,'Birthday Case Assumptions'!$J$6:$J$371)="Yes"</x:f>
        <x:v>0</x:v>
      </x:c>
      <x:c r="AN1118" s="24" t="b">
        <x:f t="shared" si="277"/>
        <x:v>0</x:v>
      </x:c>
      <x:c r="AO1118" s="24">
        <x:f t="shared" si="278"/>
        <x:v>0</x:v>
      </x:c>
    </x:row>
    <x:row r="1119" spans="2:41" x14ac:dyDescent="0.35">
      <x:c r="B1119" s="21">
        <x:v>37889</x:v>
      </x:c>
      <x:c r="C1119" s="31">
        <x:f t="shared" si="265"/>
        <x:v>25</x:v>
      </x:c>
      <x:c r="D1119" s="31">
        <x:f t="shared" si="266"/>
        <x:v>9</x:v>
      </x:c>
      <x:c r="E1119" s="31">
        <x:f t="shared" si="267"/>
        <x:v>2003</x:v>
      </x:c>
      <x:c r="F1119" s="31">
        <x:f t="shared" si="268"/>
        <x:v>5</x:v>
      </x:c>
      <x:c r="G1119" s="21">
        <x:f t="shared" si="272"/>
        <x:v>45560</x:v>
      </x:c>
      <x:c r="H1119" s="32">
        <x:f t="shared" si="273"/>
        <x:v>7403</x:v>
      </x:c>
      <x:c r="L1119" s="25"/>
      <x:c r="S1119" s="24" t="str">
        <x:v>Yu Zhiming #13453432 2R</x:v>
      </x:c>
      <x:c r="T1119" s="24" t="str" cm="1">
        <x:f t="array" ref="T1119:U1119">_xlfn.TEXTSPLIT(S1119," #")</x:f>
        <x:v>Yu Zhiming</x:v>
      </x:c>
      <x:c r="U1119" s="24" t="str">
        <x:v>13453432 2R</x:v>
      </x:c>
      <x:c r="V1119" s="24" t="str">
        <x:f t="shared" si="274"/>
        <x:v>2R</x:v>
      </x:c>
      <x:c r="W1119" s="24">
        <x:f t="shared" si="275"/>
        <x:v>13453432</x:v>
      </x:c>
      <x:c r="X1119" s="24">
        <x:f t="shared" si="279"/>
        <x:v>0</x:v>
      </x:c>
      <x:c r="AC1119" s="24" t="str">
        <x:f t="shared" si="269"/>
        <x:v>Yu</x:v>
      </x:c>
      <x:c r="AD1119" s="24" t="str">
        <x:f t="shared" si="276"/>
        <x:v>Y</x:v>
      </x:c>
      <x:c r="AE1119" s="24" t="str">
        <x:f t="shared" si="270"/>
        <x:v>Zhiming</x:v>
      </x:c>
      <x:c r="AF1119" s="24" cm="1">
        <x:f t="array" ref="AF1119">SUM(--(" "=MID(AE1119,_xlfn.SEQUENCE(1,LEN(AE1119)),1)))+2</x:f>
        <x:v>2</x:v>
      </x:c>
      <x:c r="AG1119" s="24" cm="1">
        <x:f t="array" ref="AG1119">SUM(--($AG$9=MID(AC1119,_xlfn.SEQUENCE(1,LEN(AC1119)),1)))</x:f>
        <x:v>0</x:v>
      </x:c>
      <x:c r="AL1119" s="24" t="b">
        <x:f t="shared" si="271"/>
        <x:v>0</x:v>
      </x:c>
      <x:c r="AM1119" s="24" t="b">
        <x:f>_xlfn.XLOOKUP(G1119,'Birthday Case Assumptions'!$I$6:$I$371,'Birthday Case Assumptions'!$J$6:$J$371)="Yes"</x:f>
        <x:v>1</x:v>
      </x:c>
      <x:c r="AN1119" s="24" t="b">
        <x:f t="shared" si="277"/>
        <x:v>0</x:v>
      </x:c>
      <x:c r="AO1119" s="24">
        <x:f t="shared" si="278"/>
        <x:v>0</x:v>
      </x:c>
    </x:row>
    <x:row r="1120" spans="2:41" x14ac:dyDescent="0.35">
      <x:c r="B1120" s="21">
        <x:v>37801</x:v>
      </x:c>
      <x:c r="C1120" s="31">
        <x:f t="shared" si="265"/>
        <x:v>29</x:v>
      </x:c>
      <x:c r="D1120" s="31">
        <x:f t="shared" si="266"/>
        <x:v>6</x:v>
      </x:c>
      <x:c r="E1120" s="31">
        <x:f t="shared" si="267"/>
        <x:v>2003</x:v>
      </x:c>
      <x:c r="F1120" s="31">
        <x:f t="shared" si="268"/>
        <x:v>1</x:v>
      </x:c>
      <x:c r="G1120" s="21">
        <x:f t="shared" si="272"/>
        <x:v>45472</x:v>
      </x:c>
      <x:c r="H1120" s="32">
        <x:f t="shared" si="273"/>
        <x:v>7491</x:v>
      </x:c>
      <x:c r="L1120" s="25"/>
      <x:c r="S1120" s="24" t="str">
        <x:v>Bahaa Zain #13453433 2R</x:v>
      </x:c>
      <x:c r="T1120" s="24" t="str" cm="1">
        <x:f t="array" ref="T1120:U1120">_xlfn.TEXTSPLIT(S1120," #")</x:f>
        <x:v>Bahaa Zain</x:v>
      </x:c>
      <x:c r="U1120" s="24" t="str">
        <x:v>13453433 2R</x:v>
      </x:c>
      <x:c r="V1120" s="24" t="str">
        <x:f t="shared" si="274"/>
        <x:v>2R</x:v>
      </x:c>
      <x:c r="W1120" s="24">
        <x:f t="shared" si="275"/>
        <x:v>13453433</x:v>
      </x:c>
      <x:c r="X1120" s="24">
        <x:f t="shared" si="279"/>
        <x:v>1</x:v>
      </x:c>
      <x:c r="AC1120" s="24" t="str">
        <x:f t="shared" si="269"/>
        <x:v>Bahaa</x:v>
      </x:c>
      <x:c r="AD1120" s="24" t="str">
        <x:f t="shared" si="276"/>
        <x:v>B</x:v>
      </x:c>
      <x:c r="AE1120" s="24" t="str">
        <x:f t="shared" si="270"/>
        <x:v>Zain</x:v>
      </x:c>
      <x:c r="AF1120" s="24" cm="1">
        <x:f t="array" ref="AF1120">SUM(--(" "=MID(AE1120,_xlfn.SEQUENCE(1,LEN(AE1120)),1)))+2</x:f>
        <x:v>2</x:v>
      </x:c>
      <x:c r="AG1120" s="24" cm="1">
        <x:f t="array" ref="AG1120">SUM(--($AG$9=MID(AC1120,_xlfn.SEQUENCE(1,LEN(AC1120)),1)))</x:f>
        <x:v>3</x:v>
      </x:c>
      <x:c r="AL1120" s="24" t="b">
        <x:f t="shared" si="271"/>
        <x:v>0</x:v>
      </x:c>
      <x:c r="AM1120" s="24" t="b">
        <x:f>_xlfn.XLOOKUP(G1120,'Birthday Case Assumptions'!$I$6:$I$371,'Birthday Case Assumptions'!$J$6:$J$371)="Yes"</x:f>
        <x:v>0</x:v>
      </x:c>
      <x:c r="AN1120" s="24" t="b">
        <x:f t="shared" si="277"/>
        <x:v>0</x:v>
      </x:c>
      <x:c r="AO1120" s="24">
        <x:f t="shared" si="278"/>
        <x:v>0</x:v>
      </x:c>
    </x:row>
    <x:row r="1121" spans="2:41" x14ac:dyDescent="0.35">
      <x:c r="B1121" s="21">
        <x:v>38348</x:v>
      </x:c>
      <x:c r="C1121" s="31">
        <x:f t="shared" si="265"/>
        <x:v>27</x:v>
      </x:c>
      <x:c r="D1121" s="31">
        <x:f t="shared" si="266"/>
        <x:v>12</x:v>
      </x:c>
      <x:c r="E1121" s="31">
        <x:f t="shared" si="267"/>
        <x:v>2004</x:v>
      </x:c>
      <x:c r="F1121" s="31">
        <x:f t="shared" si="268"/>
        <x:v>2</x:v>
      </x:c>
      <x:c r="G1121" s="21">
        <x:f t="shared" si="272"/>
        <x:v>45653</x:v>
      </x:c>
      <x:c r="H1121" s="32">
        <x:f t="shared" si="273"/>
        <x:v>6944</x:v>
      </x:c>
      <x:c r="L1121" s="25"/>
      <x:c r="S1121" s="24" t="str">
        <x:v>Ramzi Iqbal #13453434 2W</x:v>
      </x:c>
      <x:c r="T1121" s="24" t="str" cm="1">
        <x:f t="array" ref="T1121:U1121">_xlfn.TEXTSPLIT(S1121," #")</x:f>
        <x:v>Ramzi Iqbal</x:v>
      </x:c>
      <x:c r="U1121" s="24" t="str">
        <x:v>13453434 2W</x:v>
      </x:c>
      <x:c r="V1121" s="24" t="str">
        <x:f t="shared" si="274"/>
        <x:v>2W</x:v>
      </x:c>
      <x:c r="W1121" s="24">
        <x:f t="shared" si="275"/>
        <x:v>13453434</x:v>
      </x:c>
      <x:c r="X1121" s="24">
        <x:f t="shared" si="279"/>
        <x:v>2</x:v>
      </x:c>
      <x:c r="AC1121" s="24" t="str">
        <x:f t="shared" si="269"/>
        <x:v>Ramzi</x:v>
      </x:c>
      <x:c r="AD1121" s="24" t="str">
        <x:f t="shared" si="276"/>
        <x:v>R</x:v>
      </x:c>
      <x:c r="AE1121" s="24" t="str">
        <x:f t="shared" si="270"/>
        <x:v>Iqbal</x:v>
      </x:c>
      <x:c r="AF1121" s="24" cm="1">
        <x:f t="array" ref="AF1121">SUM(--(" "=MID(AE1121,_xlfn.SEQUENCE(1,LEN(AE1121)),1)))+2</x:f>
        <x:v>2</x:v>
      </x:c>
      <x:c r="AG1121" s="24" cm="1">
        <x:f t="array" ref="AG1121">SUM(--($AG$9=MID(AC1121,_xlfn.SEQUENCE(1,LEN(AC1121)),1)))</x:f>
        <x:v>1</x:v>
      </x:c>
      <x:c r="AL1121" s="24" t="b">
        <x:f t="shared" si="271"/>
        <x:v>0</x:v>
      </x:c>
      <x:c r="AM1121" s="24" t="b">
        <x:f>_xlfn.XLOOKUP(G1121,'Birthday Case Assumptions'!$I$6:$I$371,'Birthday Case Assumptions'!$J$6:$J$371)="Yes"</x:f>
        <x:v>0</x:v>
      </x:c>
      <x:c r="AN1121" s="24" t="b">
        <x:f t="shared" si="277"/>
        <x:v>0</x:v>
      </x:c>
      <x:c r="AO1121" s="24">
        <x:f t="shared" si="278"/>
        <x:v>0</x:v>
      </x:c>
    </x:row>
    <x:row r="1122" spans="2:41" x14ac:dyDescent="0.35">
      <x:c r="B1122" s="21">
        <x:v>38007</x:v>
      </x:c>
      <x:c r="C1122" s="31">
        <x:f t="shared" si="265"/>
        <x:v>21</x:v>
      </x:c>
      <x:c r="D1122" s="31">
        <x:f t="shared" si="266"/>
        <x:v>1</x:v>
      </x:c>
      <x:c r="E1122" s="31">
        <x:f t="shared" si="267"/>
        <x:v>2004</x:v>
      </x:c>
      <x:c r="F1122" s="31">
        <x:f t="shared" si="268"/>
        <x:v>4</x:v>
      </x:c>
      <x:c r="G1122" s="21">
        <x:f t="shared" si="272"/>
        <x:v>45312</x:v>
      </x:c>
      <x:c r="H1122" s="32">
        <x:f t="shared" si="273"/>
        <x:v>7285</x:v>
      </x:c>
      <x:c r="L1122" s="25"/>
      <x:c r="S1122" s="24" t="str">
        <x:v>Qi Zhiyong #13453437 2R</x:v>
      </x:c>
      <x:c r="T1122" s="24" t="str" cm="1">
        <x:f t="array" ref="T1122:U1122">_xlfn.TEXTSPLIT(S1122," #")</x:f>
        <x:v>Qi Zhiyong</x:v>
      </x:c>
      <x:c r="U1122" s="24" t="str">
        <x:v>13453437 2R</x:v>
      </x:c>
      <x:c r="V1122" s="24" t="str">
        <x:f t="shared" si="274"/>
        <x:v>2R</x:v>
      </x:c>
      <x:c r="W1122" s="24">
        <x:f t="shared" si="275"/>
        <x:v>13453437</x:v>
      </x:c>
      <x:c r="X1122" s="24">
        <x:f t="shared" si="279"/>
        <x:v>0</x:v>
      </x:c>
      <x:c r="AC1122" s="24" t="str">
        <x:f t="shared" si="269"/>
        <x:v>Qi</x:v>
      </x:c>
      <x:c r="AD1122" s="24" t="str">
        <x:f t="shared" si="276"/>
        <x:v>Q</x:v>
      </x:c>
      <x:c r="AE1122" s="24" t="str">
        <x:f t="shared" si="270"/>
        <x:v>Zhiyong</x:v>
      </x:c>
      <x:c r="AF1122" s="24" cm="1">
        <x:f t="array" ref="AF1122">SUM(--(" "=MID(AE1122,_xlfn.SEQUENCE(1,LEN(AE1122)),1)))+2</x:f>
        <x:v>2</x:v>
      </x:c>
      <x:c r="AG1122" s="24" cm="1">
        <x:f t="array" ref="AG1122">SUM(--($AG$9=MID(AC1122,_xlfn.SEQUENCE(1,LEN(AC1122)),1)))</x:f>
        <x:v>0</x:v>
      </x:c>
      <x:c r="AL1122" s="24" t="b">
        <x:f t="shared" si="271"/>
        <x:v>0</x:v>
      </x:c>
      <x:c r="AM1122" s="24" t="b">
        <x:f>_xlfn.XLOOKUP(G1122,'Birthday Case Assumptions'!$I$6:$I$371,'Birthday Case Assumptions'!$J$6:$J$371)="Yes"</x:f>
        <x:v>0</x:v>
      </x:c>
      <x:c r="AN1122" s="24" t="b">
        <x:f t="shared" si="277"/>
        <x:v>0</x:v>
      </x:c>
      <x:c r="AO1122" s="24">
        <x:f t="shared" si="278"/>
        <x:v>0</x:v>
      </x:c>
    </x:row>
    <x:row r="1123" spans="2:41" x14ac:dyDescent="0.35">
      <x:c r="B1123" s="21">
        <x:v>37339</x:v>
      </x:c>
      <x:c r="C1123" s="31">
        <x:f t="shared" si="265"/>
        <x:v>24</x:v>
      </x:c>
      <x:c r="D1123" s="31">
        <x:f t="shared" si="266"/>
        <x:v>3</x:v>
      </x:c>
      <x:c r="E1123" s="31">
        <x:f t="shared" si="267"/>
        <x:v>2002</x:v>
      </x:c>
      <x:c r="F1123" s="31">
        <x:f t="shared" si="268"/>
        <x:v>1</x:v>
      </x:c>
      <x:c r="G1123" s="21">
        <x:f t="shared" si="272"/>
        <x:v>45375</x:v>
      </x:c>
      <x:c r="H1123" s="32">
        <x:f t="shared" si="273"/>
        <x:v>7953</x:v>
      </x:c>
      <x:c r="L1123" s="25"/>
      <x:c r="S1123" s="24" t="str">
        <x:v>Megan Robinson #13453438 1W</x:v>
      </x:c>
      <x:c r="T1123" s="24" t="str" cm="1">
        <x:f t="array" ref="T1123:U1123">_xlfn.TEXTSPLIT(S1123," #")</x:f>
        <x:v>Megan Robinson</x:v>
      </x:c>
      <x:c r="U1123" s="24" t="str">
        <x:v>13453438 1W</x:v>
      </x:c>
      <x:c r="V1123" s="24" t="str">
        <x:f t="shared" si="274"/>
        <x:v>1W</x:v>
      </x:c>
      <x:c r="W1123" s="24">
        <x:f t="shared" si="275"/>
        <x:v>13453438</x:v>
      </x:c>
      <x:c r="X1123" s="24">
        <x:f t="shared" si="279"/>
        <x:v>1</x:v>
      </x:c>
      <x:c r="AC1123" s="24" t="str">
        <x:f t="shared" si="269"/>
        <x:v>Megan</x:v>
      </x:c>
      <x:c r="AD1123" s="24" t="str">
        <x:f t="shared" si="276"/>
        <x:v>M</x:v>
      </x:c>
      <x:c r="AE1123" s="24" t="str">
        <x:f t="shared" si="270"/>
        <x:v>Robinson</x:v>
      </x:c>
      <x:c r="AF1123" s="24" cm="1">
        <x:f t="array" ref="AF1123">SUM(--(" "=MID(AE1123,_xlfn.SEQUENCE(1,LEN(AE1123)),1)))+2</x:f>
        <x:v>2</x:v>
      </x:c>
      <x:c r="AG1123" s="24" cm="1">
        <x:f t="array" ref="AG1123">SUM(--($AG$9=MID(AC1123,_xlfn.SEQUENCE(1,LEN(AC1123)),1)))</x:f>
        <x:v>1</x:v>
      </x:c>
      <x:c r="AL1123" s="24" t="b">
        <x:f t="shared" si="271"/>
        <x:v>0</x:v>
      </x:c>
      <x:c r="AM1123" s="24" t="b">
        <x:f>_xlfn.XLOOKUP(G1123,'Birthday Case Assumptions'!$I$6:$I$371,'Birthday Case Assumptions'!$J$6:$J$371)="Yes"</x:f>
        <x:v>0</x:v>
      </x:c>
      <x:c r="AN1123" s="24" t="b">
        <x:f t="shared" si="277"/>
        <x:v>0</x:v>
      </x:c>
      <x:c r="AO1123" s="24">
        <x:f t="shared" si="278"/>
        <x:v>0</x:v>
      </x:c>
    </x:row>
    <x:row r="1124" spans="2:41" x14ac:dyDescent="0.35">
      <x:c r="B1124" s="21">
        <x:v>37416</x:v>
      </x:c>
      <x:c r="C1124" s="31">
        <x:f t="shared" si="265"/>
        <x:v>9</x:v>
      </x:c>
      <x:c r="D1124" s="31">
        <x:f t="shared" si="266"/>
        <x:v>6</x:v>
      </x:c>
      <x:c r="E1124" s="31">
        <x:f t="shared" si="267"/>
        <x:v>2002</x:v>
      </x:c>
      <x:c r="F1124" s="31">
        <x:f t="shared" si="268"/>
        <x:v>1</x:v>
      </x:c>
      <x:c r="G1124" s="21">
        <x:f t="shared" si="272"/>
        <x:v>45452</x:v>
      </x:c>
      <x:c r="H1124" s="32">
        <x:f t="shared" si="273"/>
        <x:v>7876</x:v>
      </x:c>
      <x:c r="L1124" s="25"/>
      <x:c r="S1124" s="24" t="str">
        <x:v>Frank Robinson #13453441 2T</x:v>
      </x:c>
      <x:c r="T1124" s="24" t="str" cm="1">
        <x:f t="array" ref="T1124:U1124">_xlfn.TEXTSPLIT(S1124," #")</x:f>
        <x:v>Frank Robinson</x:v>
      </x:c>
      <x:c r="U1124" s="24" t="str">
        <x:v>13453441 2T</x:v>
      </x:c>
      <x:c r="V1124" s="24" t="str">
        <x:f t="shared" si="274"/>
        <x:v>2T</x:v>
      </x:c>
      <x:c r="W1124" s="24">
        <x:f t="shared" si="275"/>
        <x:v>13453441</x:v>
      </x:c>
      <x:c r="X1124" s="24">
        <x:f t="shared" si="279"/>
        <x:v>0</x:v>
      </x:c>
      <x:c r="AC1124" s="24" t="str">
        <x:f t="shared" si="269"/>
        <x:v>Frank</x:v>
      </x:c>
      <x:c r="AD1124" s="24" t="str">
        <x:f t="shared" si="276"/>
        <x:v>F</x:v>
      </x:c>
      <x:c r="AE1124" s="24" t="str">
        <x:f t="shared" si="270"/>
        <x:v>Robinson</x:v>
      </x:c>
      <x:c r="AF1124" s="24" cm="1">
        <x:f t="array" ref="AF1124">SUM(--(" "=MID(AE1124,_xlfn.SEQUENCE(1,LEN(AE1124)),1)))+2</x:f>
        <x:v>2</x:v>
      </x:c>
      <x:c r="AG1124" s="24" cm="1">
        <x:f t="array" ref="AG1124">SUM(--($AG$9=MID(AC1124,_xlfn.SEQUENCE(1,LEN(AC1124)),1)))</x:f>
        <x:v>1</x:v>
      </x:c>
      <x:c r="AL1124" s="24" t="b">
        <x:f t="shared" si="271"/>
        <x:v>0</x:v>
      </x:c>
      <x:c r="AM1124" s="24" t="b">
        <x:f>_xlfn.XLOOKUP(G1124,'Birthday Case Assumptions'!$I$6:$I$371,'Birthday Case Assumptions'!$J$6:$J$371)="Yes"</x:f>
        <x:v>0</x:v>
      </x:c>
      <x:c r="AN1124" s="24" t="b">
        <x:f t="shared" si="277"/>
        <x:v>0</x:v>
      </x:c>
      <x:c r="AO1124" s="24">
        <x:f t="shared" si="278"/>
        <x:v>0</x:v>
      </x:c>
    </x:row>
    <x:row r="1125" spans="2:41" x14ac:dyDescent="0.35">
      <x:c r="B1125" s="21">
        <x:v>38278</x:v>
      </x:c>
      <x:c r="C1125" s="31">
        <x:f t="shared" si="265"/>
        <x:v>18</x:v>
      </x:c>
      <x:c r="D1125" s="31">
        <x:f t="shared" si="266"/>
        <x:v>10</x:v>
      </x:c>
      <x:c r="E1125" s="31">
        <x:f t="shared" si="267"/>
        <x:v>2004</x:v>
      </x:c>
      <x:c r="F1125" s="31">
        <x:f t="shared" si="268"/>
        <x:v>2</x:v>
      </x:c>
      <x:c r="G1125" s="21">
        <x:f t="shared" si="272"/>
        <x:v>45583</x:v>
      </x:c>
      <x:c r="H1125" s="32">
        <x:f t="shared" si="273"/>
        <x:v>7014</x:v>
      </x:c>
      <x:c r="L1125" s="25"/>
      <x:c r="S1125" s="24" t="str">
        <x:v>Tan Min #13453443 1R</x:v>
      </x:c>
      <x:c r="T1125" s="24" t="str" cm="1">
        <x:f t="array" ref="T1125:U1125">_xlfn.TEXTSPLIT(S1125," #")</x:f>
        <x:v>Tan Min</x:v>
      </x:c>
      <x:c r="U1125" s="24" t="str">
        <x:v>13453443 1R</x:v>
      </x:c>
      <x:c r="V1125" s="24" t="str">
        <x:f t="shared" si="274"/>
        <x:v>1R</x:v>
      </x:c>
      <x:c r="W1125" s="24">
        <x:f t="shared" si="275"/>
        <x:v>13453443</x:v>
      </x:c>
      <x:c r="X1125" s="24">
        <x:f t="shared" si="279"/>
        <x:v>0</x:v>
      </x:c>
      <x:c r="AC1125" s="24" t="str">
        <x:f t="shared" si="269"/>
        <x:v>Tan</x:v>
      </x:c>
      <x:c r="AD1125" s="24" t="str">
        <x:f t="shared" si="276"/>
        <x:v>T</x:v>
      </x:c>
      <x:c r="AE1125" s="24" t="str">
        <x:f t="shared" si="270"/>
        <x:v>Min</x:v>
      </x:c>
      <x:c r="AF1125" s="24" cm="1">
        <x:f t="array" ref="AF1125">SUM(--(" "=MID(AE1125,_xlfn.SEQUENCE(1,LEN(AE1125)),1)))+2</x:f>
        <x:v>2</x:v>
      </x:c>
      <x:c r="AG1125" s="24" cm="1">
        <x:f t="array" ref="AG1125">SUM(--($AG$9=MID(AC1125,_xlfn.SEQUENCE(1,LEN(AC1125)),1)))</x:f>
        <x:v>1</x:v>
      </x:c>
      <x:c r="AL1125" s="24" t="b">
        <x:f t="shared" si="271"/>
        <x:v>0</x:v>
      </x:c>
      <x:c r="AM1125" s="24" t="b">
        <x:f>_xlfn.XLOOKUP(G1125,'Birthday Case Assumptions'!$I$6:$I$371,'Birthday Case Assumptions'!$J$6:$J$371)="Yes"</x:f>
        <x:v>1</x:v>
      </x:c>
      <x:c r="AN1125" s="24" t="b">
        <x:f t="shared" si="277"/>
        <x:v>0</x:v>
      </x:c>
      <x:c r="AO1125" s="24">
        <x:f t="shared" si="278"/>
        <x:v>0</x:v>
      </x:c>
    </x:row>
    <x:row r="1126" spans="2:41" x14ac:dyDescent="0.35">
      <x:c r="B1126" s="21">
        <x:v>37167</x:v>
      </x:c>
      <x:c r="C1126" s="31">
        <x:f t="shared" si="265"/>
        <x:v>3</x:v>
      </x:c>
      <x:c r="D1126" s="31">
        <x:f t="shared" si="266"/>
        <x:v>10</x:v>
      </x:c>
      <x:c r="E1126" s="31">
        <x:f t="shared" si="267"/>
        <x:v>2001</x:v>
      </x:c>
      <x:c r="F1126" s="31">
        <x:f t="shared" si="268"/>
        <x:v>4</x:v>
      </x:c>
      <x:c r="G1126" s="21">
        <x:f t="shared" si="272"/>
        <x:v>45568</x:v>
      </x:c>
      <x:c r="H1126" s="32">
        <x:f t="shared" si="273"/>
        <x:v>8125</x:v>
      </x:c>
      <x:c r="L1126" s="25"/>
      <x:c r="S1126" s="24" t="str">
        <x:v>Bradley Cruz #13453445 4W</x:v>
      </x:c>
      <x:c r="T1126" s="24" t="str" cm="1">
        <x:f t="array" ref="T1126:U1126">_xlfn.TEXTSPLIT(S1126," #")</x:f>
        <x:v>Bradley Cruz</x:v>
      </x:c>
      <x:c r="U1126" s="24" t="str">
        <x:v>13453445 4W</x:v>
      </x:c>
      <x:c r="V1126" s="24" t="str">
        <x:f t="shared" si="274"/>
        <x:v>4W</x:v>
      </x:c>
      <x:c r="W1126" s="24">
        <x:f t="shared" si="275"/>
        <x:v>13453445</x:v>
      </x:c>
      <x:c r="X1126" s="24">
        <x:f t="shared" si="279"/>
        <x:v>0</x:v>
      </x:c>
      <x:c r="AC1126" s="24" t="str">
        <x:f t="shared" si="269"/>
        <x:v>Bradley</x:v>
      </x:c>
      <x:c r="AD1126" s="24" t="str">
        <x:f t="shared" si="276"/>
        <x:v>B</x:v>
      </x:c>
      <x:c r="AE1126" s="24" t="str">
        <x:f t="shared" si="270"/>
        <x:v>Cruz</x:v>
      </x:c>
      <x:c r="AF1126" s="24" cm="1">
        <x:f t="array" ref="AF1126">SUM(--(" "=MID(AE1126,_xlfn.SEQUENCE(1,LEN(AE1126)),1)))+2</x:f>
        <x:v>2</x:v>
      </x:c>
      <x:c r="AG1126" s="24" cm="1">
        <x:f t="array" ref="AG1126">SUM(--($AG$9=MID(AC1126,_xlfn.SEQUENCE(1,LEN(AC1126)),1)))</x:f>
        <x:v>1</x:v>
      </x:c>
      <x:c r="AL1126" s="24" t="b">
        <x:f t="shared" si="271"/>
        <x:v>0</x:v>
      </x:c>
      <x:c r="AM1126" s="24" t="b">
        <x:f>_xlfn.XLOOKUP(G1126,'Birthday Case Assumptions'!$I$6:$I$371,'Birthday Case Assumptions'!$J$6:$J$371)="Yes"</x:f>
        <x:v>1</x:v>
      </x:c>
      <x:c r="AN1126" s="24" t="b">
        <x:f t="shared" si="277"/>
        <x:v>0</x:v>
      </x:c>
      <x:c r="AO1126" s="24">
        <x:f t="shared" si="278"/>
        <x:v>0</x:v>
      </x:c>
    </x:row>
    <x:row r="1127" spans="2:41" x14ac:dyDescent="0.35">
      <x:c r="B1127" s="21">
        <x:v>37198</x:v>
      </x:c>
      <x:c r="C1127" s="31">
        <x:f t="shared" si="265"/>
        <x:v>3</x:v>
      </x:c>
      <x:c r="D1127" s="31">
        <x:f t="shared" si="266"/>
        <x:v>11</x:v>
      </x:c>
      <x:c r="E1127" s="31">
        <x:f t="shared" si="267"/>
        <x:v>2001</x:v>
      </x:c>
      <x:c r="F1127" s="31">
        <x:f t="shared" si="268"/>
        <x:v>7</x:v>
      </x:c>
      <x:c r="G1127" s="21">
        <x:f t="shared" si="272"/>
        <x:v>45599</x:v>
      </x:c>
      <x:c r="H1127" s="32">
        <x:f t="shared" si="273"/>
        <x:v>8094</x:v>
      </x:c>
      <x:c r="L1127" s="25"/>
      <x:c r="S1127" s="24" t="str">
        <x:v>Amani Amer #13453447 2T</x:v>
      </x:c>
      <x:c r="T1127" s="24" t="str" cm="1">
        <x:f t="array" ref="T1127:U1127">_xlfn.TEXTSPLIT(S1127," #")</x:f>
        <x:v>Amani Amer</x:v>
      </x:c>
      <x:c r="U1127" s="24" t="str">
        <x:v>13453447 2T</x:v>
      </x:c>
      <x:c r="V1127" s="24" t="str">
        <x:f t="shared" si="274"/>
        <x:v>2T</x:v>
      </x:c>
      <x:c r="W1127" s="24">
        <x:f t="shared" si="275"/>
        <x:v>13453447</x:v>
      </x:c>
      <x:c r="X1127" s="24">
        <x:f t="shared" si="279"/>
        <x:v>0</x:v>
      </x:c>
      <x:c r="AC1127" s="24" t="str">
        <x:f t="shared" si="269"/>
        <x:v>Amani</x:v>
      </x:c>
      <x:c r="AD1127" s="24" t="str">
        <x:f t="shared" si="276"/>
        <x:v>A</x:v>
      </x:c>
      <x:c r="AE1127" s="24" t="str">
        <x:f t="shared" si="270"/>
        <x:v>Amer</x:v>
      </x:c>
      <x:c r="AF1127" s="24" cm="1">
        <x:f t="array" ref="AF1127">SUM(--(" "=MID(AE1127,_xlfn.SEQUENCE(1,LEN(AE1127)),1)))+2</x:f>
        <x:v>2</x:v>
      </x:c>
      <x:c r="AG1127" s="24" cm="1">
        <x:f t="array" ref="AG1127">SUM(--($AG$9=MID(AC1127,_xlfn.SEQUENCE(1,LEN(AC1127)),1)))</x:f>
        <x:v>2</x:v>
      </x:c>
      <x:c r="AL1127" s="24" t="b">
        <x:f t="shared" si="271"/>
        <x:v>0</x:v>
      </x:c>
      <x:c r="AM1127" s="24" t="b">
        <x:f>_xlfn.XLOOKUP(G1127,'Birthday Case Assumptions'!$I$6:$I$371,'Birthday Case Assumptions'!$J$6:$J$371)="Yes"</x:f>
        <x:v>0</x:v>
      </x:c>
      <x:c r="AN1127" s="24" t="b">
        <x:f t="shared" si="277"/>
        <x:v>0</x:v>
      </x:c>
      <x:c r="AO1127" s="24">
        <x:f t="shared" si="278"/>
        <x:v>0</x:v>
      </x:c>
    </x:row>
    <x:row r="1128" spans="2:41" x14ac:dyDescent="0.35">
      <x:c r="B1128" s="21">
        <x:v>36994</x:v>
      </x:c>
      <x:c r="C1128" s="31">
        <x:f t="shared" si="265"/>
        <x:v>13</x:v>
      </x:c>
      <x:c r="D1128" s="31">
        <x:f t="shared" si="266"/>
        <x:v>4</x:v>
      </x:c>
      <x:c r="E1128" s="31">
        <x:f t="shared" si="267"/>
        <x:v>2001</x:v>
      </x:c>
      <x:c r="F1128" s="31">
        <x:f t="shared" si="268"/>
        <x:v>6</x:v>
      </x:c>
      <x:c r="G1128" s="21">
        <x:f t="shared" si="272"/>
        <x:v>45395</x:v>
      </x:c>
      <x:c r="H1128" s="32">
        <x:f t="shared" si="273"/>
        <x:v>8298</x:v>
      </x:c>
      <x:c r="L1128" s="25"/>
      <x:c r="S1128" s="24" t="str">
        <x:v>Xing Nan #13453449 1M</x:v>
      </x:c>
      <x:c r="T1128" s="24" t="str" cm="1">
        <x:f t="array" ref="T1128:U1128">_xlfn.TEXTSPLIT(S1128," #")</x:f>
        <x:v>Xing Nan</x:v>
      </x:c>
      <x:c r="U1128" s="24" t="str">
        <x:v>13453449 1M</x:v>
      </x:c>
      <x:c r="V1128" s="24" t="str">
        <x:f t="shared" si="274"/>
        <x:v>1M</x:v>
      </x:c>
      <x:c r="W1128" s="24">
        <x:f t="shared" si="275"/>
        <x:v>13453449</x:v>
      </x:c>
      <x:c r="X1128" s="24">
        <x:f t="shared" si="279"/>
        <x:v>0</x:v>
      </x:c>
      <x:c r="AC1128" s="24" t="str">
        <x:f t="shared" si="269"/>
        <x:v>Xing</x:v>
      </x:c>
      <x:c r="AD1128" s="24" t="str">
        <x:f t="shared" si="276"/>
        <x:v>X</x:v>
      </x:c>
      <x:c r="AE1128" s="24" t="str">
        <x:f t="shared" si="270"/>
        <x:v>Nan</x:v>
      </x:c>
      <x:c r="AF1128" s="24" cm="1">
        <x:f t="array" ref="AF1128">SUM(--(" "=MID(AE1128,_xlfn.SEQUENCE(1,LEN(AE1128)),1)))+2</x:f>
        <x:v>2</x:v>
      </x:c>
      <x:c r="AG1128" s="24" cm="1">
        <x:f t="array" ref="AG1128">SUM(--($AG$9=MID(AC1128,_xlfn.SEQUENCE(1,LEN(AC1128)),1)))</x:f>
        <x:v>0</x:v>
      </x:c>
      <x:c r="AL1128" s="24" t="b">
        <x:f t="shared" si="271"/>
        <x:v>0</x:v>
      </x:c>
      <x:c r="AM1128" s="24" t="b">
        <x:f>_xlfn.XLOOKUP(G1128,'Birthday Case Assumptions'!$I$6:$I$371,'Birthday Case Assumptions'!$J$6:$J$371)="Yes"</x:f>
        <x:v>0</x:v>
      </x:c>
      <x:c r="AN1128" s="24" t="b">
        <x:f t="shared" si="277"/>
        <x:v>1</x:v>
      </x:c>
      <x:c r="AO1128" s="24">
        <x:f t="shared" si="278"/>
        <x:v>0</x:v>
      </x:c>
    </x:row>
    <x:row r="1129" spans="2:41" x14ac:dyDescent="0.35">
      <x:c r="B1129" s="21">
        <x:v>38260</x:v>
      </x:c>
      <x:c r="C1129" s="31">
        <x:f t="shared" si="265"/>
        <x:v>30</x:v>
      </x:c>
      <x:c r="D1129" s="31">
        <x:f t="shared" si="266"/>
        <x:v>9</x:v>
      </x:c>
      <x:c r="E1129" s="31">
        <x:f t="shared" si="267"/>
        <x:v>2004</x:v>
      </x:c>
      <x:c r="F1129" s="31">
        <x:f t="shared" si="268"/>
        <x:v>5</x:v>
      </x:c>
      <x:c r="G1129" s="21">
        <x:f t="shared" si="272"/>
        <x:v>45565</x:v>
      </x:c>
      <x:c r="H1129" s="32">
        <x:f t="shared" si="273"/>
        <x:v>7032</x:v>
      </x:c>
      <x:c r="L1129" s="25"/>
      <x:c r="S1129" s="24" t="str">
        <x:v>Sandra Lewis #13453451 2W</x:v>
      </x:c>
      <x:c r="T1129" s="24" t="str" cm="1">
        <x:f t="array" ref="T1129:U1129">_xlfn.TEXTSPLIT(S1129," #")</x:f>
        <x:v>Sandra Lewis</x:v>
      </x:c>
      <x:c r="U1129" s="24" t="str">
        <x:v>13453451 2W</x:v>
      </x:c>
      <x:c r="V1129" s="24" t="str">
        <x:f t="shared" si="274"/>
        <x:v>2W</x:v>
      </x:c>
      <x:c r="W1129" s="24">
        <x:f t="shared" si="275"/>
        <x:v>13453451</x:v>
      </x:c>
      <x:c r="X1129" s="24">
        <x:f t="shared" si="279"/>
        <x:v>0</x:v>
      </x:c>
      <x:c r="AC1129" s="24" t="str">
        <x:f t="shared" si="269"/>
        <x:v>Sandra</x:v>
      </x:c>
      <x:c r="AD1129" s="24" t="str">
        <x:f t="shared" si="276"/>
        <x:v>S</x:v>
      </x:c>
      <x:c r="AE1129" s="24" t="str">
        <x:f t="shared" si="270"/>
        <x:v>Lewis</x:v>
      </x:c>
      <x:c r="AF1129" s="24" cm="1">
        <x:f t="array" ref="AF1129">SUM(--(" "=MID(AE1129,_xlfn.SEQUENCE(1,LEN(AE1129)),1)))+2</x:f>
        <x:v>2</x:v>
      </x:c>
      <x:c r="AG1129" s="24" cm="1">
        <x:f t="array" ref="AG1129">SUM(--($AG$9=MID(AC1129,_xlfn.SEQUENCE(1,LEN(AC1129)),1)))</x:f>
        <x:v>2</x:v>
      </x:c>
      <x:c r="AL1129" s="24" t="b">
        <x:f t="shared" si="271"/>
        <x:v>1</x:v>
      </x:c>
      <x:c r="AM1129" s="24" t="b">
        <x:f>_xlfn.XLOOKUP(G1129,'Birthday Case Assumptions'!$I$6:$I$371,'Birthday Case Assumptions'!$J$6:$J$371)="Yes"</x:f>
        <x:v>1</x:v>
      </x:c>
      <x:c r="AN1129" s="24" t="b">
        <x:f t="shared" si="277"/>
        <x:v>0</x:v>
      </x:c>
      <x:c r="AO1129" s="24">
        <x:f t="shared" si="278"/>
        <x:v>0</x:v>
      </x:c>
    </x:row>
    <x:row r="1130" spans="2:41" x14ac:dyDescent="0.35">
      <x:c r="B1130" s="21">
        <x:v>37696</x:v>
      </x:c>
      <x:c r="C1130" s="31">
        <x:f t="shared" si="265"/>
        <x:v>16</x:v>
      </x:c>
      <x:c r="D1130" s="31">
        <x:f t="shared" si="266"/>
        <x:v>3</x:v>
      </x:c>
      <x:c r="E1130" s="31">
        <x:f t="shared" si="267"/>
        <x:v>2003</x:v>
      </x:c>
      <x:c r="F1130" s="31">
        <x:f t="shared" si="268"/>
        <x:v>1</x:v>
      </x:c>
      <x:c r="G1130" s="21">
        <x:f t="shared" si="272"/>
        <x:v>45367</x:v>
      </x:c>
      <x:c r="H1130" s="32">
        <x:f t="shared" si="273"/>
        <x:v>7596</x:v>
      </x:c>
      <x:c r="L1130" s="25"/>
      <x:c r="S1130" s="24" t="str">
        <x:v>Ren Xiaohua #13453452 2W</x:v>
      </x:c>
      <x:c r="T1130" s="24" t="str" cm="1">
        <x:f t="array" ref="T1130:U1130">_xlfn.TEXTSPLIT(S1130," #")</x:f>
        <x:v>Ren Xiaohua</x:v>
      </x:c>
      <x:c r="U1130" s="24" t="str">
        <x:v>13453452 2W</x:v>
      </x:c>
      <x:c r="V1130" s="24" t="str">
        <x:f t="shared" si="274"/>
        <x:v>2W</x:v>
      </x:c>
      <x:c r="W1130" s="24">
        <x:f t="shared" si="275"/>
        <x:v>13453452</x:v>
      </x:c>
      <x:c r="X1130" s="24">
        <x:f t="shared" si="279"/>
        <x:v>1</x:v>
      </x:c>
      <x:c r="AC1130" s="24" t="str">
        <x:f t="shared" si="269"/>
        <x:v>Ren</x:v>
      </x:c>
      <x:c r="AD1130" s="24" t="str">
        <x:f t="shared" si="276"/>
        <x:v>R</x:v>
      </x:c>
      <x:c r="AE1130" s="24" t="str">
        <x:f t="shared" si="270"/>
        <x:v>Xiaohua</x:v>
      </x:c>
      <x:c r="AF1130" s="24" cm="1">
        <x:f t="array" ref="AF1130">SUM(--(" "=MID(AE1130,_xlfn.SEQUENCE(1,LEN(AE1130)),1)))+2</x:f>
        <x:v>2</x:v>
      </x:c>
      <x:c r="AG1130" s="24" cm="1">
        <x:f t="array" ref="AG1130">SUM(--($AG$9=MID(AC1130,_xlfn.SEQUENCE(1,LEN(AC1130)),1)))</x:f>
        <x:v>0</x:v>
      </x:c>
      <x:c r="AL1130" s="24" t="b">
        <x:f t="shared" si="271"/>
        <x:v>0</x:v>
      </x:c>
      <x:c r="AM1130" s="24" t="b">
        <x:f>_xlfn.XLOOKUP(G1130,'Birthday Case Assumptions'!$I$6:$I$371,'Birthday Case Assumptions'!$J$6:$J$371)="Yes"</x:f>
        <x:v>0</x:v>
      </x:c>
      <x:c r="AN1130" s="24" t="b">
        <x:f t="shared" si="277"/>
        <x:v>0</x:v>
      </x:c>
      <x:c r="AO1130" s="24">
        <x:f t="shared" si="278"/>
        <x:v>0</x:v>
      </x:c>
    </x:row>
    <x:row r="1131" spans="2:41" x14ac:dyDescent="0.35">
      <x:c r="B1131" s="21">
        <x:v>37475</x:v>
      </x:c>
      <x:c r="C1131" s="31">
        <x:f t="shared" si="265"/>
        <x:v>7</x:v>
      </x:c>
      <x:c r="D1131" s="31">
        <x:f t="shared" si="266"/>
        <x:v>8</x:v>
      </x:c>
      <x:c r="E1131" s="31">
        <x:f t="shared" si="267"/>
        <x:v>2002</x:v>
      </x:c>
      <x:c r="F1131" s="31">
        <x:f t="shared" si="268"/>
        <x:v>4</x:v>
      </x:c>
      <x:c r="G1131" s="21">
        <x:f t="shared" si="272"/>
        <x:v>45511</x:v>
      </x:c>
      <x:c r="H1131" s="32">
        <x:f t="shared" si="273"/>
        <x:v>7817</x:v>
      </x:c>
      <x:c r="L1131" s="25"/>
      <x:c r="S1131" s="24" t="str">
        <x:v>Qian Yu Qin Wei #13453454 2T</x:v>
      </x:c>
      <x:c r="T1131" s="24" t="str" cm="1">
        <x:f t="array" ref="T1131:U1131">_xlfn.TEXTSPLIT(S1131," #")</x:f>
        <x:v>Qian Yu Qin Wei</x:v>
      </x:c>
      <x:c r="U1131" s="24" t="str">
        <x:v>13453454 2T</x:v>
      </x:c>
      <x:c r="V1131" s="24" t="str">
        <x:f t="shared" si="274"/>
        <x:v>2T</x:v>
      </x:c>
      <x:c r="W1131" s="24">
        <x:f t="shared" si="275"/>
        <x:v>13453454</x:v>
      </x:c>
      <x:c r="X1131" s="24">
        <x:f t="shared" si="279"/>
        <x:v>0</x:v>
      </x:c>
      <x:c r="AC1131" s="24" t="str">
        <x:f t="shared" si="269"/>
        <x:v>Qian</x:v>
      </x:c>
      <x:c r="AD1131" s="24" t="str">
        <x:f t="shared" si="276"/>
        <x:v>Q</x:v>
      </x:c>
      <x:c r="AE1131" s="24" t="str">
        <x:f t="shared" si="270"/>
        <x:v>Yu Qin Wei</x:v>
      </x:c>
      <x:c r="AF1131" s="24" cm="1">
        <x:f t="array" ref="AF1131">SUM(--(" "=MID(AE1131,_xlfn.SEQUENCE(1,LEN(AE1131)),1)))+2</x:f>
        <x:v>4</x:v>
      </x:c>
      <x:c r="AG1131" s="24" cm="1">
        <x:f t="array" ref="AG1131">SUM(--($AG$9=MID(AC1131,_xlfn.SEQUENCE(1,LEN(AC1131)),1)))</x:f>
        <x:v>1</x:v>
      </x:c>
      <x:c r="AL1131" s="24" t="b">
        <x:f t="shared" si="271"/>
        <x:v>0</x:v>
      </x:c>
      <x:c r="AM1131" s="24" t="b">
        <x:f>_xlfn.XLOOKUP(G1131,'Birthday Case Assumptions'!$I$6:$I$371,'Birthday Case Assumptions'!$J$6:$J$371)="Yes"</x:f>
        <x:v>0</x:v>
      </x:c>
      <x:c r="AN1131" s="24" t="b">
        <x:f t="shared" si="277"/>
        <x:v>0</x:v>
      </x:c>
      <x:c r="AO1131" s="24">
        <x:f t="shared" si="278"/>
        <x:v>0</x:v>
      </x:c>
    </x:row>
    <x:row r="1132" spans="2:41" x14ac:dyDescent="0.35">
      <x:c r="B1132" s="21">
        <x:v>38291</x:v>
      </x:c>
      <x:c r="C1132" s="31">
        <x:f t="shared" si="265"/>
        <x:v>31</x:v>
      </x:c>
      <x:c r="D1132" s="31">
        <x:f t="shared" si="266"/>
        <x:v>10</x:v>
      </x:c>
      <x:c r="E1132" s="31">
        <x:f t="shared" si="267"/>
        <x:v>2004</x:v>
      </x:c>
      <x:c r="F1132" s="31">
        <x:f t="shared" si="268"/>
        <x:v>1</x:v>
      </x:c>
      <x:c r="G1132" s="21">
        <x:f t="shared" si="272"/>
        <x:v>45596</x:v>
      </x:c>
      <x:c r="H1132" s="32">
        <x:f t="shared" si="273"/>
        <x:v>7001</x:v>
      </x:c>
      <x:c r="L1132" s="25"/>
      <x:c r="S1132" s="24" t="str">
        <x:v>Saif Hadi #13453456 3M</x:v>
      </x:c>
      <x:c r="T1132" s="24" t="str" cm="1">
        <x:f t="array" ref="T1132:U1132">_xlfn.TEXTSPLIT(S1132," #")</x:f>
        <x:v>Saif Hadi</x:v>
      </x:c>
      <x:c r="U1132" s="24" t="str">
        <x:v>13453456 3M</x:v>
      </x:c>
      <x:c r="V1132" s="24" t="str">
        <x:f t="shared" si="274"/>
        <x:v>3M</x:v>
      </x:c>
      <x:c r="W1132" s="24">
        <x:f t="shared" si="275"/>
        <x:v>13453456</x:v>
      </x:c>
      <x:c r="X1132" s="24">
        <x:f t="shared" si="279"/>
        <x:v>0</x:v>
      </x:c>
      <x:c r="AC1132" s="24" t="str">
        <x:f t="shared" si="269"/>
        <x:v>Saif</x:v>
      </x:c>
      <x:c r="AD1132" s="24" t="str">
        <x:f t="shared" si="276"/>
        <x:v>S</x:v>
      </x:c>
      <x:c r="AE1132" s="24" t="str">
        <x:f t="shared" si="270"/>
        <x:v>Hadi</x:v>
      </x:c>
      <x:c r="AF1132" s="24" cm="1">
        <x:f t="array" ref="AF1132">SUM(--(" "=MID(AE1132,_xlfn.SEQUENCE(1,LEN(AE1132)),1)))+2</x:f>
        <x:v>2</x:v>
      </x:c>
      <x:c r="AG1132" s="24" cm="1">
        <x:f t="array" ref="AG1132">SUM(--($AG$9=MID(AC1132,_xlfn.SEQUENCE(1,LEN(AC1132)),1)))</x:f>
        <x:v>1</x:v>
      </x:c>
      <x:c r="AL1132" s="24" t="b">
        <x:f t="shared" si="271"/>
        <x:v>0</x:v>
      </x:c>
      <x:c r="AM1132" s="24" t="b">
        <x:f>_xlfn.XLOOKUP(G1132,'Birthday Case Assumptions'!$I$6:$I$371,'Birthday Case Assumptions'!$J$6:$J$371)="Yes"</x:f>
        <x:v>1</x:v>
      </x:c>
      <x:c r="AN1132" s="24" t="b">
        <x:f t="shared" si="277"/>
        <x:v>0</x:v>
      </x:c>
      <x:c r="AO1132" s="24">
        <x:f t="shared" si="278"/>
        <x:v>0</x:v>
      </x:c>
    </x:row>
    <x:row r="1133" spans="2:41" x14ac:dyDescent="0.35">
      <x:c r="B1133" s="21">
        <x:v>37905</x:v>
      </x:c>
      <x:c r="C1133" s="31">
        <x:f t="shared" si="265"/>
        <x:v>11</x:v>
      </x:c>
      <x:c r="D1133" s="31">
        <x:f t="shared" si="266"/>
        <x:v>10</x:v>
      </x:c>
      <x:c r="E1133" s="31">
        <x:f t="shared" si="267"/>
        <x:v>2003</x:v>
      </x:c>
      <x:c r="F1133" s="31">
        <x:f t="shared" si="268"/>
        <x:v>7</x:v>
      </x:c>
      <x:c r="G1133" s="21">
        <x:f t="shared" si="272"/>
        <x:v>45576</x:v>
      </x:c>
      <x:c r="H1133" s="32">
        <x:f t="shared" si="273"/>
        <x:v>7387</x:v>
      </x:c>
      <x:c r="L1133" s="25"/>
      <x:c r="S1133" s="24" t="str">
        <x:v>Deng Yun #13453457 2W</x:v>
      </x:c>
      <x:c r="T1133" s="24" t="str" cm="1">
        <x:f t="array" ref="T1133:U1133">_xlfn.TEXTSPLIT(S1133," #")</x:f>
        <x:v>Deng Yun</x:v>
      </x:c>
      <x:c r="U1133" s="24" t="str">
        <x:v>13453457 2W</x:v>
      </x:c>
      <x:c r="V1133" s="24" t="str">
        <x:f t="shared" si="274"/>
        <x:v>2W</x:v>
      </x:c>
      <x:c r="W1133" s="24">
        <x:f t="shared" si="275"/>
        <x:v>13453457</x:v>
      </x:c>
      <x:c r="X1133" s="24">
        <x:f t="shared" si="279"/>
        <x:v>1</x:v>
      </x:c>
      <x:c r="AC1133" s="24" t="str">
        <x:f t="shared" si="269"/>
        <x:v>Deng</x:v>
      </x:c>
      <x:c r="AD1133" s="24" t="str">
        <x:f t="shared" si="276"/>
        <x:v>D</x:v>
      </x:c>
      <x:c r="AE1133" s="24" t="str">
        <x:f t="shared" si="270"/>
        <x:v>Yun</x:v>
      </x:c>
      <x:c r="AF1133" s="24" cm="1">
        <x:f t="array" ref="AF1133">SUM(--(" "=MID(AE1133,_xlfn.SEQUENCE(1,LEN(AE1133)),1)))+2</x:f>
        <x:v>2</x:v>
      </x:c>
      <x:c r="AG1133" s="24" cm="1">
        <x:f t="array" ref="AG1133">SUM(--($AG$9=MID(AC1133,_xlfn.SEQUENCE(1,LEN(AC1133)),1)))</x:f>
        <x:v>0</x:v>
      </x:c>
      <x:c r="AL1133" s="24" t="b">
        <x:f t="shared" si="271"/>
        <x:v>0</x:v>
      </x:c>
      <x:c r="AM1133" s="24" t="b">
        <x:f>_xlfn.XLOOKUP(G1133,'Birthday Case Assumptions'!$I$6:$I$371,'Birthday Case Assumptions'!$J$6:$J$371)="Yes"</x:f>
        <x:v>1</x:v>
      </x:c>
      <x:c r="AN1133" s="24" t="b">
        <x:f t="shared" si="277"/>
        <x:v>0</x:v>
      </x:c>
      <x:c r="AO1133" s="24">
        <x:f t="shared" si="278"/>
        <x:v>0</x:v>
      </x:c>
    </x:row>
    <x:row r="1134" spans="2:41" x14ac:dyDescent="0.35">
      <x:c r="B1134" s="21">
        <x:v>37921</x:v>
      </x:c>
      <x:c r="C1134" s="31">
        <x:f t="shared" si="265"/>
        <x:v>27</x:v>
      </x:c>
      <x:c r="D1134" s="31">
        <x:f t="shared" si="266"/>
        <x:v>10</x:v>
      </x:c>
      <x:c r="E1134" s="31">
        <x:f t="shared" si="267"/>
        <x:v>2003</x:v>
      </x:c>
      <x:c r="F1134" s="31">
        <x:f t="shared" si="268"/>
        <x:v>2</x:v>
      </x:c>
      <x:c r="G1134" s="21">
        <x:f t="shared" si="272"/>
        <x:v>45592</x:v>
      </x:c>
      <x:c r="H1134" s="32">
        <x:f t="shared" si="273"/>
        <x:v>7371</x:v>
      </x:c>
      <x:c r="L1134" s="25"/>
      <x:c r="S1134" s="24" t="str">
        <x:v>Lu Peng #13453459 1R</x:v>
      </x:c>
      <x:c r="T1134" s="24" t="str" cm="1">
        <x:f t="array" ref="T1134:U1134">_xlfn.TEXTSPLIT(S1134," #")</x:f>
        <x:v>Lu Peng</x:v>
      </x:c>
      <x:c r="U1134" s="24" t="str">
        <x:v>13453459 1R</x:v>
      </x:c>
      <x:c r="V1134" s="24" t="str">
        <x:f t="shared" si="274"/>
        <x:v>1R</x:v>
      </x:c>
      <x:c r="W1134" s="24">
        <x:f t="shared" si="275"/>
        <x:v>13453459</x:v>
      </x:c>
      <x:c r="X1134" s="24">
        <x:f t="shared" si="279"/>
        <x:v>0</x:v>
      </x:c>
      <x:c r="AC1134" s="24" t="str">
        <x:f t="shared" si="269"/>
        <x:v>Lu</x:v>
      </x:c>
      <x:c r="AD1134" s="24" t="str">
        <x:f t="shared" si="276"/>
        <x:v>L</x:v>
      </x:c>
      <x:c r="AE1134" s="24" t="str">
        <x:f t="shared" si="270"/>
        <x:v>Peng</x:v>
      </x:c>
      <x:c r="AF1134" s="24" cm="1">
        <x:f t="array" ref="AF1134">SUM(--(" "=MID(AE1134,_xlfn.SEQUENCE(1,LEN(AE1134)),1)))+2</x:f>
        <x:v>2</x:v>
      </x:c>
      <x:c r="AG1134" s="24" cm="1">
        <x:f t="array" ref="AG1134">SUM(--($AG$9=MID(AC1134,_xlfn.SEQUENCE(1,LEN(AC1134)),1)))</x:f>
        <x:v>0</x:v>
      </x:c>
      <x:c r="AL1134" s="24" t="b">
        <x:f t="shared" si="271"/>
        <x:v>0</x:v>
      </x:c>
      <x:c r="AM1134" s="24" t="b">
        <x:f>_xlfn.XLOOKUP(G1134,'Birthday Case Assumptions'!$I$6:$I$371,'Birthday Case Assumptions'!$J$6:$J$371)="Yes"</x:f>
        <x:v>0</x:v>
      </x:c>
      <x:c r="AN1134" s="24" t="b">
        <x:f t="shared" si="277"/>
        <x:v>0</x:v>
      </x:c>
      <x:c r="AO1134" s="24">
        <x:f t="shared" si="278"/>
        <x:v>0</x:v>
      </x:c>
    </x:row>
    <x:row r="1135" spans="2:41" x14ac:dyDescent="0.35">
      <x:c r="B1135" s="21">
        <x:v>37279</x:v>
      </x:c>
      <x:c r="C1135" s="31">
        <x:f t="shared" si="265"/>
        <x:v>23</x:v>
      </x:c>
      <x:c r="D1135" s="31">
        <x:f t="shared" si="266"/>
        <x:v>1</x:v>
      </x:c>
      <x:c r="E1135" s="31">
        <x:f t="shared" si="267"/>
        <x:v>2002</x:v>
      </x:c>
      <x:c r="F1135" s="31">
        <x:f t="shared" si="268"/>
        <x:v>4</x:v>
      </x:c>
      <x:c r="G1135" s="21">
        <x:f t="shared" si="272"/>
        <x:v>45314</x:v>
      </x:c>
      <x:c r="H1135" s="32">
        <x:f t="shared" si="273"/>
        <x:v>8013</x:v>
      </x:c>
      <x:c r="L1135" s="25"/>
      <x:c r="S1135" s="24" t="str">
        <x:v>Cynthia Edwards #13453461 1W</x:v>
      </x:c>
      <x:c r="T1135" s="24" t="str" cm="1">
        <x:f t="array" ref="T1135:U1135">_xlfn.TEXTSPLIT(S1135," #")</x:f>
        <x:v>Cynthia Edwards</x:v>
      </x:c>
      <x:c r="U1135" s="24" t="str">
        <x:v>13453461 1W</x:v>
      </x:c>
      <x:c r="V1135" s="24" t="str">
        <x:f t="shared" si="274"/>
        <x:v>1W</x:v>
      </x:c>
      <x:c r="W1135" s="24">
        <x:f t="shared" si="275"/>
        <x:v>13453461</x:v>
      </x:c>
      <x:c r="X1135" s="24">
        <x:f t="shared" si="279"/>
        <x:v>0</x:v>
      </x:c>
      <x:c r="AC1135" s="24" t="str">
        <x:f t="shared" si="269"/>
        <x:v>Cynthia</x:v>
      </x:c>
      <x:c r="AD1135" s="24" t="str">
        <x:f t="shared" si="276"/>
        <x:v>C</x:v>
      </x:c>
      <x:c r="AE1135" s="24" t="str">
        <x:f t="shared" si="270"/>
        <x:v>Edwards</x:v>
      </x:c>
      <x:c r="AF1135" s="24" cm="1">
        <x:f t="array" ref="AF1135">SUM(--(" "=MID(AE1135,_xlfn.SEQUENCE(1,LEN(AE1135)),1)))+2</x:f>
        <x:v>2</x:v>
      </x:c>
      <x:c r="AG1135" s="24" cm="1">
        <x:f t="array" ref="AG1135">SUM(--($AG$9=MID(AC1135,_xlfn.SEQUENCE(1,LEN(AC1135)),1)))</x:f>
        <x:v>1</x:v>
      </x:c>
      <x:c r="AL1135" s="24" t="b">
        <x:f t="shared" si="271"/>
        <x:v>0</x:v>
      </x:c>
      <x:c r="AM1135" s="24" t="b">
        <x:f>_xlfn.XLOOKUP(G1135,'Birthday Case Assumptions'!$I$6:$I$371,'Birthday Case Assumptions'!$J$6:$J$371)="Yes"</x:f>
        <x:v>1</x:v>
      </x:c>
      <x:c r="AN1135" s="24" t="b">
        <x:f t="shared" si="277"/>
        <x:v>0</x:v>
      </x:c>
      <x:c r="AO1135" s="24">
        <x:f t="shared" si="278"/>
        <x:v>0</x:v>
      </x:c>
    </x:row>
    <x:row r="1136" spans="2:41" x14ac:dyDescent="0.35">
      <x:c r="B1136" s="21">
        <x:v>37522</x:v>
      </x:c>
      <x:c r="C1136" s="31">
        <x:f t="shared" si="265"/>
        <x:v>23</x:v>
      </x:c>
      <x:c r="D1136" s="31">
        <x:f t="shared" si="266"/>
        <x:v>9</x:v>
      </x:c>
      <x:c r="E1136" s="31">
        <x:f t="shared" si="267"/>
        <x:v>2002</x:v>
      </x:c>
      <x:c r="F1136" s="31">
        <x:f t="shared" si="268"/>
        <x:v>2</x:v>
      </x:c>
      <x:c r="G1136" s="21">
        <x:f t="shared" si="272"/>
        <x:v>45558</x:v>
      </x:c>
      <x:c r="H1136" s="32">
        <x:f t="shared" si="273"/>
        <x:v>7770</x:v>
      </x:c>
      <x:c r="L1136" s="25"/>
      <x:c r="S1136" s="24" t="str">
        <x:v>Cheng Min #13453463 2T</x:v>
      </x:c>
      <x:c r="T1136" s="24" t="str" cm="1">
        <x:f t="array" ref="T1136:U1136">_xlfn.TEXTSPLIT(S1136," #")</x:f>
        <x:v>Cheng Min</x:v>
      </x:c>
      <x:c r="U1136" s="24" t="str">
        <x:v>13453463 2T</x:v>
      </x:c>
      <x:c r="V1136" s="24" t="str">
        <x:f t="shared" si="274"/>
        <x:v>2T</x:v>
      </x:c>
      <x:c r="W1136" s="24">
        <x:f t="shared" si="275"/>
        <x:v>13453463</x:v>
      </x:c>
      <x:c r="X1136" s="24">
        <x:f t="shared" si="279"/>
        <x:v>0</x:v>
      </x:c>
      <x:c r="AC1136" s="24" t="str">
        <x:f t="shared" si="269"/>
        <x:v>Cheng</x:v>
      </x:c>
      <x:c r="AD1136" s="24" t="str">
        <x:f t="shared" si="276"/>
        <x:v>C</x:v>
      </x:c>
      <x:c r="AE1136" s="24" t="str">
        <x:f t="shared" si="270"/>
        <x:v>Min</x:v>
      </x:c>
      <x:c r="AF1136" s="24" cm="1">
        <x:f t="array" ref="AF1136">SUM(--(" "=MID(AE1136,_xlfn.SEQUENCE(1,LEN(AE1136)),1)))+2</x:f>
        <x:v>2</x:v>
      </x:c>
      <x:c r="AG1136" s="24" cm="1">
        <x:f t="array" ref="AG1136">SUM(--($AG$9=MID(AC1136,_xlfn.SEQUENCE(1,LEN(AC1136)),1)))</x:f>
        <x:v>0</x:v>
      </x:c>
      <x:c r="AL1136" s="24" t="b">
        <x:f t="shared" si="271"/>
        <x:v>1</x:v>
      </x:c>
      <x:c r="AM1136" s="24" t="b">
        <x:f>_xlfn.XLOOKUP(G1136,'Birthday Case Assumptions'!$I$6:$I$371,'Birthday Case Assumptions'!$J$6:$J$371)="Yes"</x:f>
        <x:v>1</x:v>
      </x:c>
      <x:c r="AN1136" s="24" t="b">
        <x:f t="shared" si="277"/>
        <x:v>0</x:v>
      </x:c>
      <x:c r="AO1136" s="24">
        <x:f t="shared" si="278"/>
        <x:v>0</x:v>
      </x:c>
    </x:row>
    <x:row r="1137" spans="2:41" x14ac:dyDescent="0.35">
      <x:c r="B1137" s="21">
        <x:v>37237</x:v>
      </x:c>
      <x:c r="C1137" s="31">
        <x:f t="shared" si="265"/>
        <x:v>12</x:v>
      </x:c>
      <x:c r="D1137" s="31">
        <x:f t="shared" si="266"/>
        <x:v>12</x:v>
      </x:c>
      <x:c r="E1137" s="31">
        <x:f t="shared" si="267"/>
        <x:v>2001</x:v>
      </x:c>
      <x:c r="F1137" s="31">
        <x:f t="shared" si="268"/>
        <x:v>4</x:v>
      </x:c>
      <x:c r="G1137" s="21">
        <x:f t="shared" si="272"/>
        <x:v>45638</x:v>
      </x:c>
      <x:c r="H1137" s="32">
        <x:f t="shared" si="273"/>
        <x:v>8055</x:v>
      </x:c>
      <x:c r="L1137" s="25"/>
      <x:c r="S1137" s="24" t="str">
        <x:v>Bradley Evans #13453465 2W</x:v>
      </x:c>
      <x:c r="T1137" s="24" t="str" cm="1">
        <x:f t="array" ref="T1137:U1137">_xlfn.TEXTSPLIT(S1137," #")</x:f>
        <x:v>Bradley Evans</x:v>
      </x:c>
      <x:c r="U1137" s="24" t="str">
        <x:v>13453465 2W</x:v>
      </x:c>
      <x:c r="V1137" s="24" t="str">
        <x:f t="shared" si="274"/>
        <x:v>2W</x:v>
      </x:c>
      <x:c r="W1137" s="24">
        <x:f t="shared" si="275"/>
        <x:v>13453465</x:v>
      </x:c>
      <x:c r="X1137" s="24">
        <x:f t="shared" si="279"/>
        <x:v>0</x:v>
      </x:c>
      <x:c r="AC1137" s="24" t="str">
        <x:f t="shared" si="269"/>
        <x:v>Bradley</x:v>
      </x:c>
      <x:c r="AD1137" s="24" t="str">
        <x:f t="shared" si="276"/>
        <x:v>B</x:v>
      </x:c>
      <x:c r="AE1137" s="24" t="str">
        <x:f t="shared" si="270"/>
        <x:v>Evans</x:v>
      </x:c>
      <x:c r="AF1137" s="24" cm="1">
        <x:f t="array" ref="AF1137">SUM(--(" "=MID(AE1137,_xlfn.SEQUENCE(1,LEN(AE1137)),1)))+2</x:f>
        <x:v>2</x:v>
      </x:c>
      <x:c r="AG1137" s="24" cm="1">
        <x:f t="array" ref="AG1137">SUM(--($AG$9=MID(AC1137,_xlfn.SEQUENCE(1,LEN(AC1137)),1)))</x:f>
        <x:v>1</x:v>
      </x:c>
      <x:c r="AL1137" s="24" t="b">
        <x:f t="shared" si="271"/>
        <x:v>0</x:v>
      </x:c>
      <x:c r="AM1137" s="24" t="b">
        <x:f>_xlfn.XLOOKUP(G1137,'Birthday Case Assumptions'!$I$6:$I$371,'Birthday Case Assumptions'!$J$6:$J$371)="Yes"</x:f>
        <x:v>1</x:v>
      </x:c>
      <x:c r="AN1137" s="24" t="b">
        <x:f t="shared" si="277"/>
        <x:v>0</x:v>
      </x:c>
      <x:c r="AO1137" s="24">
        <x:f t="shared" si="278"/>
        <x:v>0</x:v>
      </x:c>
    </x:row>
    <x:row r="1138" spans="2:41" x14ac:dyDescent="0.35">
      <x:c r="B1138" s="21">
        <x:v>38279</x:v>
      </x:c>
      <x:c r="C1138" s="31">
        <x:f t="shared" si="265"/>
        <x:v>19</x:v>
      </x:c>
      <x:c r="D1138" s="31">
        <x:f t="shared" si="266"/>
        <x:v>10</x:v>
      </x:c>
      <x:c r="E1138" s="31">
        <x:f t="shared" si="267"/>
        <x:v>2004</x:v>
      </x:c>
      <x:c r="F1138" s="31">
        <x:f t="shared" si="268"/>
        <x:v>3</x:v>
      </x:c>
      <x:c r="G1138" s="21">
        <x:f t="shared" si="272"/>
        <x:v>45584</x:v>
      </x:c>
      <x:c r="H1138" s="32">
        <x:f t="shared" si="273"/>
        <x:v>7013</x:v>
      </x:c>
      <x:c r="L1138" s="25"/>
      <x:c r="S1138" s="24" t="str">
        <x:v>Alan Richardson #13453468 3W</x:v>
      </x:c>
      <x:c r="T1138" s="24" t="str" cm="1">
        <x:f t="array" ref="T1138:U1138">_xlfn.TEXTSPLIT(S1138," #")</x:f>
        <x:v>Alan Richardson</x:v>
      </x:c>
      <x:c r="U1138" s="24" t="str">
        <x:v>13453468 3W</x:v>
      </x:c>
      <x:c r="V1138" s="24" t="str">
        <x:f t="shared" si="274"/>
        <x:v>3W</x:v>
      </x:c>
      <x:c r="W1138" s="24">
        <x:f t="shared" si="275"/>
        <x:v>13453468</x:v>
      </x:c>
      <x:c r="X1138" s="24">
        <x:f t="shared" si="279"/>
        <x:v>0</x:v>
      </x:c>
      <x:c r="AC1138" s="24" t="str">
        <x:f t="shared" si="269"/>
        <x:v>Alan</x:v>
      </x:c>
      <x:c r="AD1138" s="24" t="str">
        <x:f t="shared" si="276"/>
        <x:v>A</x:v>
      </x:c>
      <x:c r="AE1138" s="24" t="str">
        <x:f t="shared" si="270"/>
        <x:v>Richardson</x:v>
      </x:c>
      <x:c r="AF1138" s="24" cm="1">
        <x:f t="array" ref="AF1138">SUM(--(" "=MID(AE1138,_xlfn.SEQUENCE(1,LEN(AE1138)),1)))+2</x:f>
        <x:v>2</x:v>
      </x:c>
      <x:c r="AG1138" s="24" cm="1">
        <x:f t="array" ref="AG1138">SUM(--($AG$9=MID(AC1138,_xlfn.SEQUENCE(1,LEN(AC1138)),1)))</x:f>
        <x:v>2</x:v>
      </x:c>
      <x:c r="AL1138" s="24" t="b">
        <x:f t="shared" si="271"/>
        <x:v>0</x:v>
      </x:c>
      <x:c r="AM1138" s="24" t="b">
        <x:f>_xlfn.XLOOKUP(G1138,'Birthday Case Assumptions'!$I$6:$I$371,'Birthday Case Assumptions'!$J$6:$J$371)="Yes"</x:f>
        <x:v>0</x:v>
      </x:c>
      <x:c r="AN1138" s="24" t="b">
        <x:f t="shared" si="277"/>
        <x:v>0</x:v>
      </x:c>
      <x:c r="AO1138" s="24">
        <x:f t="shared" si="278"/>
        <x:v>0</x:v>
      </x:c>
    </x:row>
    <x:row r="1139" spans="2:41" x14ac:dyDescent="0.35">
      <x:c r="B1139" s="21">
        <x:v>37580</x:v>
      </x:c>
      <x:c r="C1139" s="31">
        <x:f t="shared" si="265"/>
        <x:v>20</x:v>
      </x:c>
      <x:c r="D1139" s="31">
        <x:f t="shared" si="266"/>
        <x:v>11</x:v>
      </x:c>
      <x:c r="E1139" s="31">
        <x:f t="shared" si="267"/>
        <x:v>2002</x:v>
      </x:c>
      <x:c r="F1139" s="31">
        <x:f t="shared" si="268"/>
        <x:v>4</x:v>
      </x:c>
      <x:c r="G1139" s="21">
        <x:f t="shared" si="272"/>
        <x:v>45616</x:v>
      </x:c>
      <x:c r="H1139" s="32">
        <x:f t="shared" si="273"/>
        <x:v>7712</x:v>
      </x:c>
      <x:c r="L1139" s="25"/>
      <x:c r="S1139" s="24" t="str">
        <x:v>Hind Salah #13453469 2R</x:v>
      </x:c>
      <x:c r="T1139" s="24" t="str" cm="1">
        <x:f t="array" ref="T1139:U1139">_xlfn.TEXTSPLIT(S1139," #")</x:f>
        <x:v>Hind Salah</x:v>
      </x:c>
      <x:c r="U1139" s="24" t="str">
        <x:v>13453469 2R</x:v>
      </x:c>
      <x:c r="V1139" s="24" t="str">
        <x:f t="shared" si="274"/>
        <x:v>2R</x:v>
      </x:c>
      <x:c r="W1139" s="24">
        <x:f t="shared" si="275"/>
        <x:v>13453469</x:v>
      </x:c>
      <x:c r="X1139" s="24">
        <x:f t="shared" si="279"/>
        <x:v>1</x:v>
      </x:c>
      <x:c r="AC1139" s="24" t="str">
        <x:f t="shared" si="269"/>
        <x:v>Hind</x:v>
      </x:c>
      <x:c r="AD1139" s="24" t="str">
        <x:f t="shared" si="276"/>
        <x:v>H</x:v>
      </x:c>
      <x:c r="AE1139" s="24" t="str">
        <x:f t="shared" si="270"/>
        <x:v>Salah</x:v>
      </x:c>
      <x:c r="AF1139" s="24" cm="1">
        <x:f t="array" ref="AF1139">SUM(--(" "=MID(AE1139,_xlfn.SEQUENCE(1,LEN(AE1139)),1)))+2</x:f>
        <x:v>2</x:v>
      </x:c>
      <x:c r="AG1139" s="24" cm="1">
        <x:f t="array" ref="AG1139">SUM(--($AG$9=MID(AC1139,_xlfn.SEQUENCE(1,LEN(AC1139)),1)))</x:f>
        <x:v>0</x:v>
      </x:c>
      <x:c r="AL1139" s="24" t="b">
        <x:f t="shared" si="271"/>
        <x:v>0</x:v>
      </x:c>
      <x:c r="AM1139" s="24" t="b">
        <x:f>_xlfn.XLOOKUP(G1139,'Birthday Case Assumptions'!$I$6:$I$371,'Birthday Case Assumptions'!$J$6:$J$371)="Yes"</x:f>
        <x:v>1</x:v>
      </x:c>
      <x:c r="AN1139" s="24" t="b">
        <x:f t="shared" si="277"/>
        <x:v>0</x:v>
      </x:c>
      <x:c r="AO1139" s="24">
        <x:f t="shared" si="278"/>
        <x:v>0</x:v>
      </x:c>
    </x:row>
    <x:row r="1140" spans="2:41" x14ac:dyDescent="0.35">
      <x:c r="B1140" s="21">
        <x:v>37630</x:v>
      </x:c>
      <x:c r="C1140" s="31">
        <x:f t="shared" si="265"/>
        <x:v>9</x:v>
      </x:c>
      <x:c r="D1140" s="31">
        <x:f t="shared" si="266"/>
        <x:v>1</x:v>
      </x:c>
      <x:c r="E1140" s="31">
        <x:f t="shared" si="267"/>
        <x:v>2003</x:v>
      </x:c>
      <x:c r="F1140" s="31">
        <x:f t="shared" si="268"/>
        <x:v>5</x:v>
      </x:c>
      <x:c r="G1140" s="21">
        <x:f t="shared" si="272"/>
        <x:v>45300</x:v>
      </x:c>
      <x:c r="H1140" s="32">
        <x:f t="shared" si="273"/>
        <x:v>7662</x:v>
      </x:c>
      <x:c r="L1140" s="25"/>
      <x:c r="S1140" s="24" t="str">
        <x:v>Emily Clark #13453470 1M</x:v>
      </x:c>
      <x:c r="T1140" s="24" t="str" cm="1">
        <x:f t="array" ref="T1140:U1140">_xlfn.TEXTSPLIT(S1140," #")</x:f>
        <x:v>Emily Clark</x:v>
      </x:c>
      <x:c r="U1140" s="24" t="str">
        <x:v>13453470 1M</x:v>
      </x:c>
      <x:c r="V1140" s="24" t="str">
        <x:f t="shared" si="274"/>
        <x:v>1M</x:v>
      </x:c>
      <x:c r="W1140" s="24">
        <x:f t="shared" si="275"/>
        <x:v>13453470</x:v>
      </x:c>
      <x:c r="X1140" s="24">
        <x:f t="shared" si="279"/>
        <x:v>2</x:v>
      </x:c>
      <x:c r="AC1140" s="24" t="str">
        <x:f t="shared" si="269"/>
        <x:v>Emily</x:v>
      </x:c>
      <x:c r="AD1140" s="24" t="str">
        <x:f t="shared" si="276"/>
        <x:v>E</x:v>
      </x:c>
      <x:c r="AE1140" s="24" t="str">
        <x:f t="shared" si="270"/>
        <x:v>Clark</x:v>
      </x:c>
      <x:c r="AF1140" s="24" cm="1">
        <x:f t="array" ref="AF1140">SUM(--(" "=MID(AE1140,_xlfn.SEQUENCE(1,LEN(AE1140)),1)))+2</x:f>
        <x:v>2</x:v>
      </x:c>
      <x:c r="AG1140" s="24" cm="1">
        <x:f t="array" ref="AG1140">SUM(--($AG$9=MID(AC1140,_xlfn.SEQUENCE(1,LEN(AC1140)),1)))</x:f>
        <x:v>0</x:v>
      </x:c>
      <x:c r="AL1140" s="24" t="b">
        <x:f t="shared" si="271"/>
        <x:v>0</x:v>
      </x:c>
      <x:c r="AM1140" s="24" t="b">
        <x:f>_xlfn.XLOOKUP(G1140,'Birthday Case Assumptions'!$I$6:$I$371,'Birthday Case Assumptions'!$J$6:$J$371)="Yes"</x:f>
        <x:v>1</x:v>
      </x:c>
      <x:c r="AN1140" s="24" t="b">
        <x:f t="shared" si="277"/>
        <x:v>1</x:v>
      </x:c>
      <x:c r="AO1140" s="24">
        <x:f t="shared" si="278"/>
        <x:v>0</x:v>
      </x:c>
    </x:row>
    <x:row r="1141" spans="2:41" x14ac:dyDescent="0.35">
      <x:c r="B1141" s="21">
        <x:v>37982</x:v>
      </x:c>
      <x:c r="C1141" s="31">
        <x:f t="shared" si="265"/>
        <x:v>27</x:v>
      </x:c>
      <x:c r="D1141" s="31">
        <x:f t="shared" si="266"/>
        <x:v>12</x:v>
      </x:c>
      <x:c r="E1141" s="31">
        <x:f t="shared" si="267"/>
        <x:v>2003</x:v>
      </x:c>
      <x:c r="F1141" s="31">
        <x:f t="shared" si="268"/>
        <x:v>7</x:v>
      </x:c>
      <x:c r="G1141" s="21">
        <x:f t="shared" si="272"/>
        <x:v>45653</x:v>
      </x:c>
      <x:c r="H1141" s="32">
        <x:f t="shared" si="273"/>
        <x:v>7310</x:v>
      </x:c>
      <x:c r="L1141" s="25"/>
      <x:c r="S1141" s="24" t="str">
        <x:v>Joshua Jackson #13453473 2R</x:v>
      </x:c>
      <x:c r="T1141" s="24" t="str" cm="1">
        <x:f t="array" ref="T1141:U1141">_xlfn.TEXTSPLIT(S1141," #")</x:f>
        <x:v>Joshua Jackson</x:v>
      </x:c>
      <x:c r="U1141" s="24" t="str">
        <x:v>13453473 2R</x:v>
      </x:c>
      <x:c r="V1141" s="24" t="str">
        <x:f t="shared" si="274"/>
        <x:v>2R</x:v>
      </x:c>
      <x:c r="W1141" s="24">
        <x:f t="shared" si="275"/>
        <x:v>13453473</x:v>
      </x:c>
      <x:c r="X1141" s="24">
        <x:f t="shared" si="279"/>
        <x:v>0</x:v>
      </x:c>
      <x:c r="AC1141" s="24" t="str">
        <x:f t="shared" si="269"/>
        <x:v>Joshua</x:v>
      </x:c>
      <x:c r="AD1141" s="24" t="str">
        <x:f t="shared" si="276"/>
        <x:v>J</x:v>
      </x:c>
      <x:c r="AE1141" s="24" t="str">
        <x:f t="shared" si="270"/>
        <x:v>Jackson</x:v>
      </x:c>
      <x:c r="AF1141" s="24" cm="1">
        <x:f t="array" ref="AF1141">SUM(--(" "=MID(AE1141,_xlfn.SEQUENCE(1,LEN(AE1141)),1)))+2</x:f>
        <x:v>2</x:v>
      </x:c>
      <x:c r="AG1141" s="24" cm="1">
        <x:f t="array" ref="AG1141">SUM(--($AG$9=MID(AC1141,_xlfn.SEQUENCE(1,LEN(AC1141)),1)))</x:f>
        <x:v>1</x:v>
      </x:c>
      <x:c r="AL1141" s="24" t="b">
        <x:f t="shared" si="271"/>
        <x:v>0</x:v>
      </x:c>
      <x:c r="AM1141" s="24" t="b">
        <x:f>_xlfn.XLOOKUP(G1141,'Birthday Case Assumptions'!$I$6:$I$371,'Birthday Case Assumptions'!$J$6:$J$371)="Yes"</x:f>
        <x:v>0</x:v>
      </x:c>
      <x:c r="AN1141" s="24" t="b">
        <x:f t="shared" si="277"/>
        <x:v>0</x:v>
      </x:c>
      <x:c r="AO1141" s="24">
        <x:f t="shared" si="278"/>
        <x:v>0</x:v>
      </x:c>
    </x:row>
    <x:row r="1142" spans="2:41" x14ac:dyDescent="0.35">
      <x:c r="B1142" s="21">
        <x:v>36997</x:v>
      </x:c>
      <x:c r="C1142" s="31">
        <x:f t="shared" si="265"/>
        <x:v>16</x:v>
      </x:c>
      <x:c r="D1142" s="31">
        <x:f t="shared" si="266"/>
        <x:v>4</x:v>
      </x:c>
      <x:c r="E1142" s="31">
        <x:f t="shared" si="267"/>
        <x:v>2001</x:v>
      </x:c>
      <x:c r="F1142" s="31">
        <x:f t="shared" si="268"/>
        <x:v>2</x:v>
      </x:c>
      <x:c r="G1142" s="21">
        <x:f t="shared" si="272"/>
        <x:v>45398</x:v>
      </x:c>
      <x:c r="H1142" s="32">
        <x:f t="shared" si="273"/>
        <x:v>8295</x:v>
      </x:c>
      <x:c r="L1142" s="25"/>
      <x:c r="S1142" s="24" t="str">
        <x:v>Hanan Ahmad #13453474 2W</x:v>
      </x:c>
      <x:c r="T1142" s="24" t="str" cm="1">
        <x:f t="array" ref="T1142:U1142">_xlfn.TEXTSPLIT(S1142," #")</x:f>
        <x:v>Hanan Ahmad</x:v>
      </x:c>
      <x:c r="U1142" s="24" t="str">
        <x:v>13453474 2W</x:v>
      </x:c>
      <x:c r="V1142" s="24" t="str">
        <x:f t="shared" si="274"/>
        <x:v>2W</x:v>
      </x:c>
      <x:c r="W1142" s="24">
        <x:f t="shared" si="275"/>
        <x:v>13453474</x:v>
      </x:c>
      <x:c r="X1142" s="24">
        <x:f t="shared" si="279"/>
        <x:v>1</x:v>
      </x:c>
      <x:c r="AC1142" s="24" t="str">
        <x:f t="shared" si="269"/>
        <x:v>Hanan</x:v>
      </x:c>
      <x:c r="AD1142" s="24" t="str">
        <x:f t="shared" si="276"/>
        <x:v>H</x:v>
      </x:c>
      <x:c r="AE1142" s="24" t="str">
        <x:f t="shared" si="270"/>
        <x:v>Ahmad</x:v>
      </x:c>
      <x:c r="AF1142" s="24" cm="1">
        <x:f t="array" ref="AF1142">SUM(--(" "=MID(AE1142,_xlfn.SEQUENCE(1,LEN(AE1142)),1)))+2</x:f>
        <x:v>2</x:v>
      </x:c>
      <x:c r="AG1142" s="24" cm="1">
        <x:f t="array" ref="AG1142">SUM(--($AG$9=MID(AC1142,_xlfn.SEQUENCE(1,LEN(AC1142)),1)))</x:f>
        <x:v>2</x:v>
      </x:c>
      <x:c r="AL1142" s="24" t="b">
        <x:f t="shared" si="271"/>
        <x:v>0</x:v>
      </x:c>
      <x:c r="AM1142" s="24" t="b">
        <x:f>_xlfn.XLOOKUP(G1142,'Birthday Case Assumptions'!$I$6:$I$371,'Birthday Case Assumptions'!$J$6:$J$371)="Yes"</x:f>
        <x:v>1</x:v>
      </x:c>
      <x:c r="AN1142" s="24" t="b">
        <x:f t="shared" si="277"/>
        <x:v>0</x:v>
      </x:c>
      <x:c r="AO1142" s="24">
        <x:f t="shared" si="278"/>
        <x:v>0</x:v>
      </x:c>
    </x:row>
    <x:row r="1143" spans="2:41" x14ac:dyDescent="0.35">
      <x:c r="B1143" s="21">
        <x:v>38151</x:v>
      </x:c>
      <x:c r="C1143" s="31">
        <x:f t="shared" si="265"/>
        <x:v>13</x:v>
      </x:c>
      <x:c r="D1143" s="31">
        <x:f t="shared" si="266"/>
        <x:v>6</x:v>
      </x:c>
      <x:c r="E1143" s="31">
        <x:f t="shared" si="267"/>
        <x:v>2004</x:v>
      </x:c>
      <x:c r="F1143" s="31">
        <x:f t="shared" si="268"/>
        <x:v>1</x:v>
      </x:c>
      <x:c r="G1143" s="21">
        <x:f t="shared" si="272"/>
        <x:v>45456</x:v>
      </x:c>
      <x:c r="H1143" s="32">
        <x:f t="shared" si="273"/>
        <x:v>7141</x:v>
      </x:c>
      <x:c r="L1143" s="25"/>
      <x:c r="S1143" s="24" t="str">
        <x:v>Yuan Lijuan #13453477 1R</x:v>
      </x:c>
      <x:c r="T1143" s="24" t="str" cm="1">
        <x:f t="array" ref="T1143:U1143">_xlfn.TEXTSPLIT(S1143," #")</x:f>
        <x:v>Yuan Lijuan</x:v>
      </x:c>
      <x:c r="U1143" s="24" t="str">
        <x:v>13453477 1R</x:v>
      </x:c>
      <x:c r="V1143" s="24" t="str">
        <x:f t="shared" si="274"/>
        <x:v>1R</x:v>
      </x:c>
      <x:c r="W1143" s="24">
        <x:f t="shared" si="275"/>
        <x:v>13453477</x:v>
      </x:c>
      <x:c r="X1143" s="24">
        <x:f t="shared" si="279"/>
        <x:v>0</x:v>
      </x:c>
      <x:c r="AC1143" s="24" t="str">
        <x:f t="shared" si="269"/>
        <x:v>Yuan</x:v>
      </x:c>
      <x:c r="AD1143" s="24" t="str">
        <x:f t="shared" si="276"/>
        <x:v>Y</x:v>
      </x:c>
      <x:c r="AE1143" s="24" t="str">
        <x:f t="shared" si="270"/>
        <x:v>Lijuan</x:v>
      </x:c>
      <x:c r="AF1143" s="24" cm="1">
        <x:f t="array" ref="AF1143">SUM(--(" "=MID(AE1143,_xlfn.SEQUENCE(1,LEN(AE1143)),1)))+2</x:f>
        <x:v>2</x:v>
      </x:c>
      <x:c r="AG1143" s="24" cm="1">
        <x:f t="array" ref="AG1143">SUM(--($AG$9=MID(AC1143,_xlfn.SEQUENCE(1,LEN(AC1143)),1)))</x:f>
        <x:v>1</x:v>
      </x:c>
      <x:c r="AL1143" s="24" t="b">
        <x:f t="shared" si="271"/>
        <x:v>0</x:v>
      </x:c>
      <x:c r="AM1143" s="24" t="b">
        <x:f>_xlfn.XLOOKUP(G1143,'Birthday Case Assumptions'!$I$6:$I$371,'Birthday Case Assumptions'!$J$6:$J$371)="Yes"</x:f>
        <x:v>0</x:v>
      </x:c>
      <x:c r="AN1143" s="24" t="b">
        <x:f t="shared" si="277"/>
        <x:v>0</x:v>
      </x:c>
      <x:c r="AO1143" s="24">
        <x:f t="shared" si="278"/>
        <x:v>0</x:v>
      </x:c>
    </x:row>
    <x:row r="1144" spans="2:41" x14ac:dyDescent="0.35">
      <x:c r="B1144" s="21">
        <x:v>37829</x:v>
      </x:c>
      <x:c r="C1144" s="31">
        <x:f t="shared" si="265"/>
        <x:v>27</x:v>
      </x:c>
      <x:c r="D1144" s="31">
        <x:f t="shared" si="266"/>
        <x:v>7</x:v>
      </x:c>
      <x:c r="E1144" s="31">
        <x:f t="shared" si="267"/>
        <x:v>2003</x:v>
      </x:c>
      <x:c r="F1144" s="31">
        <x:f t="shared" si="268"/>
        <x:v>1</x:v>
      </x:c>
      <x:c r="G1144" s="21">
        <x:f t="shared" si="272"/>
        <x:v>45500</x:v>
      </x:c>
      <x:c r="H1144" s="32">
        <x:f t="shared" si="273"/>
        <x:v>7463</x:v>
      </x:c>
      <x:c r="L1144" s="25"/>
      <x:c r="S1144" s="24" t="str">
        <x:v>Sohail Almutairi #13453478 2M</x:v>
      </x:c>
      <x:c r="T1144" s="24" t="str" cm="1">
        <x:f t="array" ref="T1144:U1144">_xlfn.TEXTSPLIT(S1144," #")</x:f>
        <x:v>Sohail Almutairi</x:v>
      </x:c>
      <x:c r="U1144" s="24" t="str">
        <x:v>13453478 2M</x:v>
      </x:c>
      <x:c r="V1144" s="24" t="str">
        <x:f t="shared" si="274"/>
        <x:v>2M</x:v>
      </x:c>
      <x:c r="W1144" s="24">
        <x:f t="shared" si="275"/>
        <x:v>13453478</x:v>
      </x:c>
      <x:c r="X1144" s="24">
        <x:f t="shared" si="279"/>
        <x:v>1</x:v>
      </x:c>
      <x:c r="AC1144" s="24" t="str">
        <x:f t="shared" si="269"/>
        <x:v>Sohail</x:v>
      </x:c>
      <x:c r="AD1144" s="24" t="str">
        <x:f t="shared" si="276"/>
        <x:v>S</x:v>
      </x:c>
      <x:c r="AE1144" s="24" t="str">
        <x:f t="shared" si="270"/>
        <x:v>Almutairi</x:v>
      </x:c>
      <x:c r="AF1144" s="24" cm="1">
        <x:f t="array" ref="AF1144">SUM(--(" "=MID(AE1144,_xlfn.SEQUENCE(1,LEN(AE1144)),1)))+2</x:f>
        <x:v>2</x:v>
      </x:c>
      <x:c r="AG1144" s="24" cm="1">
        <x:f t="array" ref="AG1144">SUM(--($AG$9=MID(AC1144,_xlfn.SEQUENCE(1,LEN(AC1144)),1)))</x:f>
        <x:v>1</x:v>
      </x:c>
      <x:c r="AL1144" s="24" t="b">
        <x:f t="shared" si="271"/>
        <x:v>0</x:v>
      </x:c>
      <x:c r="AM1144" s="24" t="b">
        <x:f>_xlfn.XLOOKUP(G1144,'Birthday Case Assumptions'!$I$6:$I$371,'Birthday Case Assumptions'!$J$6:$J$371)="Yes"</x:f>
        <x:v>0</x:v>
      </x:c>
      <x:c r="AN1144" s="24" t="b">
        <x:f t="shared" si="277"/>
        <x:v>0</x:v>
      </x:c>
      <x:c r="AO1144" s="24">
        <x:f t="shared" si="278"/>
        <x:v>0</x:v>
      </x:c>
    </x:row>
    <x:row r="1145" spans="2:41" x14ac:dyDescent="0.35">
      <x:c r="B1145" s="21">
        <x:v>37869</x:v>
      </x:c>
      <x:c r="C1145" s="31">
        <x:f t="shared" si="265"/>
        <x:v>5</x:v>
      </x:c>
      <x:c r="D1145" s="31">
        <x:f t="shared" si="266"/>
        <x:v>9</x:v>
      </x:c>
      <x:c r="E1145" s="31">
        <x:f t="shared" si="267"/>
        <x:v>2003</x:v>
      </x:c>
      <x:c r="F1145" s="31">
        <x:f t="shared" si="268"/>
        <x:v>6</x:v>
      </x:c>
      <x:c r="G1145" s="21">
        <x:f t="shared" si="272"/>
        <x:v>45540</x:v>
      </x:c>
      <x:c r="H1145" s="32">
        <x:f t="shared" si="273"/>
        <x:v>7423</x:v>
      </x:c>
      <x:c r="L1145" s="25"/>
      <x:c r="S1145" s="24" t="str">
        <x:v>Zahra Gamal #13453479 3M</x:v>
      </x:c>
      <x:c r="T1145" s="24" t="str" cm="1">
        <x:f t="array" ref="T1145:U1145">_xlfn.TEXTSPLIT(S1145," #")</x:f>
        <x:v>Zahra Gamal</x:v>
      </x:c>
      <x:c r="U1145" s="24" t="str">
        <x:v>13453479 3M</x:v>
      </x:c>
      <x:c r="V1145" s="24" t="str">
        <x:f t="shared" si="274"/>
        <x:v>3M</x:v>
      </x:c>
      <x:c r="W1145" s="24">
        <x:f t="shared" si="275"/>
        <x:v>13453479</x:v>
      </x:c>
      <x:c r="X1145" s="24">
        <x:f t="shared" si="279"/>
        <x:v>2</x:v>
      </x:c>
      <x:c r="AC1145" s="24" t="str">
        <x:f t="shared" si="269"/>
        <x:v>Zahra</x:v>
      </x:c>
      <x:c r="AD1145" s="24" t="str">
        <x:f t="shared" si="276"/>
        <x:v>Z</x:v>
      </x:c>
      <x:c r="AE1145" s="24" t="str">
        <x:f t="shared" si="270"/>
        <x:v>Gamal</x:v>
      </x:c>
      <x:c r="AF1145" s="24" cm="1">
        <x:f t="array" ref="AF1145">SUM(--(" "=MID(AE1145,_xlfn.SEQUENCE(1,LEN(AE1145)),1)))+2</x:f>
        <x:v>2</x:v>
      </x:c>
      <x:c r="AG1145" s="24" cm="1">
        <x:f t="array" ref="AG1145">SUM(--($AG$9=MID(AC1145,_xlfn.SEQUENCE(1,LEN(AC1145)),1)))</x:f>
        <x:v>2</x:v>
      </x:c>
      <x:c r="AL1145" s="24" t="b">
        <x:f t="shared" si="271"/>
        <x:v>0</x:v>
      </x:c>
      <x:c r="AM1145" s="24" t="b">
        <x:f>_xlfn.XLOOKUP(G1145,'Birthday Case Assumptions'!$I$6:$I$371,'Birthday Case Assumptions'!$J$6:$J$371)="Yes"</x:f>
        <x:v>1</x:v>
      </x:c>
      <x:c r="AN1145" s="24" t="b">
        <x:f t="shared" si="277"/>
        <x:v>0</x:v>
      </x:c>
      <x:c r="AO1145" s="24">
        <x:f t="shared" si="278"/>
        <x:v>0</x:v>
      </x:c>
    </x:row>
    <x:row r="1146" spans="2:41" x14ac:dyDescent="0.35">
      <x:c r="B1146" s="21">
        <x:v>38127</x:v>
      </x:c>
      <x:c r="C1146" s="31">
        <x:f t="shared" si="265"/>
        <x:v>20</x:v>
      </x:c>
      <x:c r="D1146" s="31">
        <x:f t="shared" si="266"/>
        <x:v>5</x:v>
      </x:c>
      <x:c r="E1146" s="31">
        <x:f t="shared" si="267"/>
        <x:v>2004</x:v>
      </x:c>
      <x:c r="F1146" s="31">
        <x:f t="shared" si="268"/>
        <x:v>5</x:v>
      </x:c>
      <x:c r="G1146" s="21">
        <x:f t="shared" si="272"/>
        <x:v>45432</x:v>
      </x:c>
      <x:c r="H1146" s="32">
        <x:f t="shared" si="273"/>
        <x:v>7165</x:v>
      </x:c>
      <x:c r="L1146" s="25"/>
      <x:c r="S1146" s="24" t="str">
        <x:v>Amanda Diaz #13453480 2W</x:v>
      </x:c>
      <x:c r="T1146" s="24" t="str" cm="1">
        <x:f t="array" ref="T1146:U1146">_xlfn.TEXTSPLIT(S1146," #")</x:f>
        <x:v>Amanda Diaz</x:v>
      </x:c>
      <x:c r="U1146" s="24" t="str">
        <x:v>13453480 2W</x:v>
      </x:c>
      <x:c r="V1146" s="24" t="str">
        <x:f t="shared" si="274"/>
        <x:v>2W</x:v>
      </x:c>
      <x:c r="W1146" s="24">
        <x:f t="shared" si="275"/>
        <x:v>13453480</x:v>
      </x:c>
      <x:c r="X1146" s="24">
        <x:f t="shared" si="279"/>
        <x:v>3</x:v>
      </x:c>
      <x:c r="AC1146" s="24" t="str">
        <x:f t="shared" si="269"/>
        <x:v>Amanda</x:v>
      </x:c>
      <x:c r="AD1146" s="24" t="str">
        <x:f t="shared" si="276"/>
        <x:v>A</x:v>
      </x:c>
      <x:c r="AE1146" s="24" t="str">
        <x:f t="shared" si="270"/>
        <x:v>Diaz</x:v>
      </x:c>
      <x:c r="AF1146" s="24" cm="1">
        <x:f t="array" ref="AF1146">SUM(--(" "=MID(AE1146,_xlfn.SEQUENCE(1,LEN(AE1146)),1)))+2</x:f>
        <x:v>2</x:v>
      </x:c>
      <x:c r="AG1146" s="24" cm="1">
        <x:f t="array" ref="AG1146">SUM(--($AG$9=MID(AC1146,_xlfn.SEQUENCE(1,LEN(AC1146)),1)))</x:f>
        <x:v>3</x:v>
      </x:c>
      <x:c r="AL1146" s="24" t="b">
        <x:f t="shared" si="271"/>
        <x:v>1</x:v>
      </x:c>
      <x:c r="AM1146" s="24" t="b">
        <x:f>_xlfn.XLOOKUP(G1146,'Birthday Case Assumptions'!$I$6:$I$371,'Birthday Case Assumptions'!$J$6:$J$371)="Yes"</x:f>
        <x:v>0</x:v>
      </x:c>
      <x:c r="AN1146" s="24" t="b">
        <x:f t="shared" si="277"/>
        <x:v>0</x:v>
      </x:c>
      <x:c r="AO1146" s="24">
        <x:f t="shared" si="278"/>
        <x:v>0</x:v>
      </x:c>
    </x:row>
    <x:row r="1147" spans="2:41" x14ac:dyDescent="0.35">
      <x:c r="B1147" s="21">
        <x:v>38408</x:v>
      </x:c>
      <x:c r="C1147" s="31">
        <x:f t="shared" si="265"/>
        <x:v>25</x:v>
      </x:c>
      <x:c r="D1147" s="31">
        <x:f t="shared" si="266"/>
        <x:v>2</x:v>
      </x:c>
      <x:c r="E1147" s="31">
        <x:f t="shared" si="267"/>
        <x:v>2005</x:v>
      </x:c>
      <x:c r="F1147" s="31">
        <x:f t="shared" si="268"/>
        <x:v>6</x:v>
      </x:c>
      <x:c r="G1147" s="21">
        <x:f t="shared" si="272"/>
        <x:v>45347</x:v>
      </x:c>
      <x:c r="H1147" s="32">
        <x:f t="shared" si="273"/>
        <x:v>6884</x:v>
      </x:c>
      <x:c r="L1147" s="25"/>
      <x:c r="S1147" s="24" t="str">
        <x:v>Billy Sanchez #13453481 3W</x:v>
      </x:c>
      <x:c r="T1147" s="24" t="str" cm="1">
        <x:f t="array" ref="T1147:U1147">_xlfn.TEXTSPLIT(S1147," #")</x:f>
        <x:v>Billy Sanchez</x:v>
      </x:c>
      <x:c r="U1147" s="24" t="str">
        <x:v>13453481 3W</x:v>
      </x:c>
      <x:c r="V1147" s="24" t="str">
        <x:f t="shared" si="274"/>
        <x:v>3W</x:v>
      </x:c>
      <x:c r="W1147" s="24">
        <x:f t="shared" si="275"/>
        <x:v>13453481</x:v>
      </x:c>
      <x:c r="X1147" s="24">
        <x:f t="shared" si="279"/>
        <x:v>4</x:v>
      </x:c>
      <x:c r="AC1147" s="24" t="str">
        <x:f t="shared" si="269"/>
        <x:v>Billy</x:v>
      </x:c>
      <x:c r="AD1147" s="24" t="str">
        <x:f t="shared" si="276"/>
        <x:v>B</x:v>
      </x:c>
      <x:c r="AE1147" s="24" t="str">
        <x:f t="shared" si="270"/>
        <x:v>Sanchez</x:v>
      </x:c>
      <x:c r="AF1147" s="24" cm="1">
        <x:f t="array" ref="AF1147">SUM(--(" "=MID(AE1147,_xlfn.SEQUENCE(1,LEN(AE1147)),1)))+2</x:f>
        <x:v>2</x:v>
      </x:c>
      <x:c r="AG1147" s="24" cm="1">
        <x:f t="array" ref="AG1147">SUM(--($AG$9=MID(AC1147,_xlfn.SEQUENCE(1,LEN(AC1147)),1)))</x:f>
        <x:v>0</x:v>
      </x:c>
      <x:c r="AL1147" s="24" t="b">
        <x:f t="shared" si="271"/>
        <x:v>0</x:v>
      </x:c>
      <x:c r="AM1147" s="24" t="b">
        <x:f>_xlfn.XLOOKUP(G1147,'Birthday Case Assumptions'!$I$6:$I$371,'Birthday Case Assumptions'!$J$6:$J$371)="Yes"</x:f>
        <x:v>0</x:v>
      </x:c>
      <x:c r="AN1147" s="24" t="b">
        <x:f t="shared" si="277"/>
        <x:v>0</x:v>
      </x:c>
      <x:c r="AO1147" s="24">
        <x:f t="shared" si="278"/>
        <x:v>0</x:v>
      </x:c>
    </x:row>
    <x:row r="1148" spans="2:41" x14ac:dyDescent="0.35">
      <x:c r="B1148" s="21">
        <x:v>37819</x:v>
      </x:c>
      <x:c r="C1148" s="31">
        <x:f t="shared" si="265"/>
        <x:v>17</x:v>
      </x:c>
      <x:c r="D1148" s="31">
        <x:f t="shared" si="266"/>
        <x:v>7</x:v>
      </x:c>
      <x:c r="E1148" s="31">
        <x:f t="shared" si="267"/>
        <x:v>2003</x:v>
      </x:c>
      <x:c r="F1148" s="31">
        <x:f t="shared" si="268"/>
        <x:v>5</x:v>
      </x:c>
      <x:c r="G1148" s="21">
        <x:f t="shared" si="272"/>
        <x:v>45490</x:v>
      </x:c>
      <x:c r="H1148" s="32">
        <x:f t="shared" si="273"/>
        <x:v>7473</x:v>
      </x:c>
      <x:c r="L1148" s="25"/>
      <x:c r="S1148" s="24" t="str">
        <x:v>Shao Huan #13453483 1W</x:v>
      </x:c>
      <x:c r="T1148" s="24" t="str" cm="1">
        <x:f t="array" ref="T1148:U1148">_xlfn.TEXTSPLIT(S1148," #")</x:f>
        <x:v>Shao Huan</x:v>
      </x:c>
      <x:c r="U1148" s="24" t="str">
        <x:v>13453483 1W</x:v>
      </x:c>
      <x:c r="V1148" s="24" t="str">
        <x:f t="shared" si="274"/>
        <x:v>1W</x:v>
      </x:c>
      <x:c r="W1148" s="24">
        <x:f t="shared" si="275"/>
        <x:v>13453483</x:v>
      </x:c>
      <x:c r="X1148" s="24">
        <x:f t="shared" si="279"/>
        <x:v>0</x:v>
      </x:c>
      <x:c r="AC1148" s="24" t="str">
        <x:f t="shared" si="269"/>
        <x:v>Shao</x:v>
      </x:c>
      <x:c r="AD1148" s="24" t="str">
        <x:f t="shared" si="276"/>
        <x:v>S</x:v>
      </x:c>
      <x:c r="AE1148" s="24" t="str">
        <x:f t="shared" si="270"/>
        <x:v>Huan</x:v>
      </x:c>
      <x:c r="AF1148" s="24" cm="1">
        <x:f t="array" ref="AF1148">SUM(--(" "=MID(AE1148,_xlfn.SEQUENCE(1,LEN(AE1148)),1)))+2</x:f>
        <x:v>2</x:v>
      </x:c>
      <x:c r="AG1148" s="24" cm="1">
        <x:f t="array" ref="AG1148">SUM(--($AG$9=MID(AC1148,_xlfn.SEQUENCE(1,LEN(AC1148)),1)))</x:f>
        <x:v>1</x:v>
      </x:c>
      <x:c r="AL1148" s="24" t="b">
        <x:f t="shared" si="271"/>
        <x:v>0</x:v>
      </x:c>
      <x:c r="AM1148" s="24" t="b">
        <x:f>_xlfn.XLOOKUP(G1148,'Birthday Case Assumptions'!$I$6:$I$371,'Birthday Case Assumptions'!$J$6:$J$371)="Yes"</x:f>
        <x:v>0</x:v>
      </x:c>
      <x:c r="AN1148" s="24" t="b">
        <x:f t="shared" si="277"/>
        <x:v>0</x:v>
      </x:c>
      <x:c r="AO1148" s="24">
        <x:f t="shared" si="278"/>
        <x:v>0</x:v>
      </x:c>
    </x:row>
    <x:row r="1149" spans="2:41" x14ac:dyDescent="0.35">
      <x:c r="B1149" s="21">
        <x:v>38162</x:v>
      </x:c>
      <x:c r="C1149" s="31">
        <x:f t="shared" si="265"/>
        <x:v>24</x:v>
      </x:c>
      <x:c r="D1149" s="31">
        <x:f t="shared" si="266"/>
        <x:v>6</x:v>
      </x:c>
      <x:c r="E1149" s="31">
        <x:f t="shared" si="267"/>
        <x:v>2004</x:v>
      </x:c>
      <x:c r="F1149" s="31">
        <x:f t="shared" si="268"/>
        <x:v>5</x:v>
      </x:c>
      <x:c r="G1149" s="21">
        <x:f t="shared" si="272"/>
        <x:v>45467</x:v>
      </x:c>
      <x:c r="H1149" s="32">
        <x:f t="shared" si="273"/>
        <x:v>7130</x:v>
      </x:c>
      <x:c r="L1149" s="25"/>
      <x:c r="S1149" s="24" t="str">
        <x:v>Tan Lai Xiang #13453485 1M</x:v>
      </x:c>
      <x:c r="T1149" s="24" t="str" cm="1">
        <x:f t="array" ref="T1149:U1149">_xlfn.TEXTSPLIT(S1149," #")</x:f>
        <x:v>Tan Lai Xiang</x:v>
      </x:c>
      <x:c r="U1149" s="24" t="str">
        <x:v>13453485 1M</x:v>
      </x:c>
      <x:c r="V1149" s="24" t="str">
        <x:f t="shared" si="274"/>
        <x:v>1M</x:v>
      </x:c>
      <x:c r="W1149" s="24">
        <x:f t="shared" si="275"/>
        <x:v>13453485</x:v>
      </x:c>
      <x:c r="X1149" s="24">
        <x:f t="shared" si="279"/>
        <x:v>0</x:v>
      </x:c>
      <x:c r="AC1149" s="24" t="str">
        <x:f t="shared" si="269"/>
        <x:v>Tan</x:v>
      </x:c>
      <x:c r="AD1149" s="24" t="str">
        <x:f t="shared" si="276"/>
        <x:v>T</x:v>
      </x:c>
      <x:c r="AE1149" s="24" t="str">
        <x:f t="shared" si="270"/>
        <x:v>Lai Xiang</x:v>
      </x:c>
      <x:c r="AF1149" s="24" cm="1">
        <x:f t="array" ref="AF1149">SUM(--(" "=MID(AE1149,_xlfn.SEQUENCE(1,LEN(AE1149)),1)))+2</x:f>
        <x:v>3</x:v>
      </x:c>
      <x:c r="AG1149" s="24" cm="1">
        <x:f t="array" ref="AG1149">SUM(--($AG$9=MID(AC1149,_xlfn.SEQUENCE(1,LEN(AC1149)),1)))</x:f>
        <x:v>1</x:v>
      </x:c>
      <x:c r="AL1149" s="24" t="b">
        <x:f t="shared" si="271"/>
        <x:v>1</x:v>
      </x:c>
      <x:c r="AM1149" s="24" t="b">
        <x:f>_xlfn.XLOOKUP(G1149,'Birthday Case Assumptions'!$I$6:$I$371,'Birthday Case Assumptions'!$J$6:$J$371)="Yes"</x:f>
        <x:v>0</x:v>
      </x:c>
      <x:c r="AN1149" s="24" t="b">
        <x:f t="shared" si="277"/>
        <x:v>1</x:v>
      </x:c>
      <x:c r="AO1149" s="24">
        <x:f t="shared" si="278"/>
        <x:v>0</x:v>
      </x:c>
    </x:row>
    <x:row r="1150" spans="2:41" x14ac:dyDescent="0.35">
      <x:c r="B1150" s="21">
        <x:v>37212</x:v>
      </x:c>
      <x:c r="C1150" s="31">
        <x:f t="shared" si="265"/>
        <x:v>17</x:v>
      </x:c>
      <x:c r="D1150" s="31">
        <x:f t="shared" si="266"/>
        <x:v>11</x:v>
      </x:c>
      <x:c r="E1150" s="31">
        <x:f t="shared" si="267"/>
        <x:v>2001</x:v>
      </x:c>
      <x:c r="F1150" s="31">
        <x:f t="shared" si="268"/>
        <x:v>7</x:v>
      </x:c>
      <x:c r="G1150" s="21">
        <x:f t="shared" si="272"/>
        <x:v>45613</x:v>
      </x:c>
      <x:c r="H1150" s="32">
        <x:f t="shared" si="273"/>
        <x:v>8080</x:v>
      </x:c>
      <x:c r="L1150" s="25"/>
      <x:c r="S1150" s="24" t="str">
        <x:v>Amro Suliman #13453487 1R</x:v>
      </x:c>
      <x:c r="T1150" s="24" t="str" cm="1">
        <x:f t="array" ref="T1150:U1150">_xlfn.TEXTSPLIT(S1150," #")</x:f>
        <x:v>Amro Suliman</x:v>
      </x:c>
      <x:c r="U1150" s="24" t="str">
        <x:v>13453487 1R</x:v>
      </x:c>
      <x:c r="V1150" s="24" t="str">
        <x:f t="shared" si="274"/>
        <x:v>1R</x:v>
      </x:c>
      <x:c r="W1150" s="24">
        <x:f t="shared" si="275"/>
        <x:v>13453487</x:v>
      </x:c>
      <x:c r="X1150" s="24">
        <x:f t="shared" si="279"/>
        <x:v>0</x:v>
      </x:c>
      <x:c r="AC1150" s="24" t="str">
        <x:f t="shared" si="269"/>
        <x:v>Amro</x:v>
      </x:c>
      <x:c r="AD1150" s="24" t="str">
        <x:f t="shared" si="276"/>
        <x:v>A</x:v>
      </x:c>
      <x:c r="AE1150" s="24" t="str">
        <x:f t="shared" si="270"/>
        <x:v>Suliman</x:v>
      </x:c>
      <x:c r="AF1150" s="24" cm="1">
        <x:f t="array" ref="AF1150">SUM(--(" "=MID(AE1150,_xlfn.SEQUENCE(1,LEN(AE1150)),1)))+2</x:f>
        <x:v>2</x:v>
      </x:c>
      <x:c r="AG1150" s="24" cm="1">
        <x:f t="array" ref="AG1150">SUM(--($AG$9=MID(AC1150,_xlfn.SEQUENCE(1,LEN(AC1150)),1)))</x:f>
        <x:v>1</x:v>
      </x:c>
      <x:c r="AL1150" s="24" t="b">
        <x:f t="shared" si="271"/>
        <x:v>0</x:v>
      </x:c>
      <x:c r="AM1150" s="24" t="b">
        <x:f>_xlfn.XLOOKUP(G1150,'Birthday Case Assumptions'!$I$6:$I$371,'Birthday Case Assumptions'!$J$6:$J$371)="Yes"</x:f>
        <x:v>0</x:v>
      </x:c>
      <x:c r="AN1150" s="24" t="b">
        <x:f t="shared" si="277"/>
        <x:v>0</x:v>
      </x:c>
      <x:c r="AO1150" s="24">
        <x:f t="shared" si="278"/>
        <x:v>0</x:v>
      </x:c>
    </x:row>
    <x:row r="1151" spans="2:41" x14ac:dyDescent="0.35">
      <x:c r="B1151" s="21">
        <x:v>37577</x:v>
      </x:c>
      <x:c r="C1151" s="31">
        <x:f t="shared" si="265"/>
        <x:v>17</x:v>
      </x:c>
      <x:c r="D1151" s="31">
        <x:f t="shared" si="266"/>
        <x:v>11</x:v>
      </x:c>
      <x:c r="E1151" s="31">
        <x:f t="shared" si="267"/>
        <x:v>2002</x:v>
      </x:c>
      <x:c r="F1151" s="31">
        <x:f t="shared" si="268"/>
        <x:v>1</x:v>
      </x:c>
      <x:c r="G1151" s="21">
        <x:f t="shared" si="272"/>
        <x:v>45613</x:v>
      </x:c>
      <x:c r="H1151" s="32">
        <x:f t="shared" si="273"/>
        <x:v>7715</x:v>
      </x:c>
      <x:c r="L1151" s="25"/>
      <x:c r="S1151" s="24" t="str">
        <x:v>Sun Rong #13453488 1R</x:v>
      </x:c>
      <x:c r="T1151" s="24" t="str" cm="1">
        <x:f t="array" ref="T1151:U1151">_xlfn.TEXTSPLIT(S1151," #")</x:f>
        <x:v>Sun Rong</x:v>
      </x:c>
      <x:c r="U1151" s="24" t="str">
        <x:v>13453488 1R</x:v>
      </x:c>
      <x:c r="V1151" s="24" t="str">
        <x:f t="shared" si="274"/>
        <x:v>1R</x:v>
      </x:c>
      <x:c r="W1151" s="24">
        <x:f t="shared" si="275"/>
        <x:v>13453488</x:v>
      </x:c>
      <x:c r="X1151" s="24">
        <x:f t="shared" si="279"/>
        <x:v>1</x:v>
      </x:c>
      <x:c r="AC1151" s="24" t="str">
        <x:f t="shared" si="269"/>
        <x:v>Sun</x:v>
      </x:c>
      <x:c r="AD1151" s="24" t="str">
        <x:f t="shared" si="276"/>
        <x:v>S</x:v>
      </x:c>
      <x:c r="AE1151" s="24" t="str">
        <x:f t="shared" si="270"/>
        <x:v>Rong</x:v>
      </x:c>
      <x:c r="AF1151" s="24" cm="1">
        <x:f t="array" ref="AF1151">SUM(--(" "=MID(AE1151,_xlfn.SEQUENCE(1,LEN(AE1151)),1)))+2</x:f>
        <x:v>2</x:v>
      </x:c>
      <x:c r="AG1151" s="24" cm="1">
        <x:f t="array" ref="AG1151">SUM(--($AG$9=MID(AC1151,_xlfn.SEQUENCE(1,LEN(AC1151)),1)))</x:f>
        <x:v>0</x:v>
      </x:c>
      <x:c r="AL1151" s="24" t="b">
        <x:f t="shared" si="271"/>
        <x:v>0</x:v>
      </x:c>
      <x:c r="AM1151" s="24" t="b">
        <x:f>_xlfn.XLOOKUP(G1151,'Birthday Case Assumptions'!$I$6:$I$371,'Birthday Case Assumptions'!$J$6:$J$371)="Yes"</x:f>
        <x:v>0</x:v>
      </x:c>
      <x:c r="AN1151" s="24" t="b">
        <x:f t="shared" si="277"/>
        <x:v>0</x:v>
      </x:c>
      <x:c r="AO1151" s="24">
        <x:f t="shared" si="278"/>
        <x:v>0</x:v>
      </x:c>
    </x:row>
    <x:row r="1152" spans="2:41" x14ac:dyDescent="0.35">
      <x:c r="B1152" s="21">
        <x:v>37222</x:v>
      </x:c>
      <x:c r="C1152" s="31">
        <x:f t="shared" si="265"/>
        <x:v>27</x:v>
      </x:c>
      <x:c r="D1152" s="31">
        <x:f t="shared" si="266"/>
        <x:v>11</x:v>
      </x:c>
      <x:c r="E1152" s="31">
        <x:f t="shared" si="267"/>
        <x:v>2001</x:v>
      </x:c>
      <x:c r="F1152" s="31">
        <x:f t="shared" si="268"/>
        <x:v>3</x:v>
      </x:c>
      <x:c r="G1152" s="21">
        <x:f t="shared" si="272"/>
        <x:v>45623</x:v>
      </x:c>
      <x:c r="H1152" s="32">
        <x:f t="shared" si="273"/>
        <x:v>8070</x:v>
      </x:c>
      <x:c r="L1152" s="25"/>
      <x:c r="S1152" s="24" t="str">
        <x:v>Ziyad Khalil #13453490 2T</x:v>
      </x:c>
      <x:c r="T1152" s="24" t="str" cm="1">
        <x:f t="array" ref="T1152:U1152">_xlfn.TEXTSPLIT(S1152," #")</x:f>
        <x:v>Ziyad Khalil</x:v>
      </x:c>
      <x:c r="U1152" s="24" t="str">
        <x:v>13453490 2T</x:v>
      </x:c>
      <x:c r="V1152" s="24" t="str">
        <x:f t="shared" si="274"/>
        <x:v>2T</x:v>
      </x:c>
      <x:c r="W1152" s="24">
        <x:f t="shared" si="275"/>
        <x:v>13453490</x:v>
      </x:c>
      <x:c r="X1152" s="24">
        <x:f t="shared" si="279"/>
        <x:v>0</x:v>
      </x:c>
      <x:c r="AC1152" s="24" t="str">
        <x:f t="shared" si="269"/>
        <x:v>Ziyad</x:v>
      </x:c>
      <x:c r="AD1152" s="24" t="str">
        <x:f t="shared" si="276"/>
        <x:v>Z</x:v>
      </x:c>
      <x:c r="AE1152" s="24" t="str">
        <x:f t="shared" si="270"/>
        <x:v>Khalil</x:v>
      </x:c>
      <x:c r="AF1152" s="24" cm="1">
        <x:f t="array" ref="AF1152">SUM(--(" "=MID(AE1152,_xlfn.SEQUENCE(1,LEN(AE1152)),1)))+2</x:f>
        <x:v>2</x:v>
      </x:c>
      <x:c r="AG1152" s="24" cm="1">
        <x:f t="array" ref="AG1152">SUM(--($AG$9=MID(AC1152,_xlfn.SEQUENCE(1,LEN(AC1152)),1)))</x:f>
        <x:v>1</x:v>
      </x:c>
      <x:c r="AL1152" s="24" t="b">
        <x:f t="shared" si="271"/>
        <x:v>0</x:v>
      </x:c>
      <x:c r="AM1152" s="24" t="b">
        <x:f>_xlfn.XLOOKUP(G1152,'Birthday Case Assumptions'!$I$6:$I$371,'Birthday Case Assumptions'!$J$6:$J$371)="Yes"</x:f>
        <x:v>1</x:v>
      </x:c>
      <x:c r="AN1152" s="24" t="b">
        <x:f t="shared" si="277"/>
        <x:v>0</x:v>
      </x:c>
      <x:c r="AO1152" s="24">
        <x:f t="shared" si="278"/>
        <x:v>0</x:v>
      </x:c>
    </x:row>
    <x:row r="1153" spans="2:41" x14ac:dyDescent="0.35">
      <x:c r="B1153" s="21">
        <x:v>37860</x:v>
      </x:c>
      <x:c r="C1153" s="31">
        <x:f t="shared" si="265"/>
        <x:v>27</x:v>
      </x:c>
      <x:c r="D1153" s="31">
        <x:f t="shared" si="266"/>
        <x:v>8</x:v>
      </x:c>
      <x:c r="E1153" s="31">
        <x:f t="shared" si="267"/>
        <x:v>2003</x:v>
      </x:c>
      <x:c r="F1153" s="31">
        <x:f t="shared" si="268"/>
        <x:v>4</x:v>
      </x:c>
      <x:c r="G1153" s="21">
        <x:f t="shared" si="272"/>
        <x:v>45531</x:v>
      </x:c>
      <x:c r="H1153" s="32">
        <x:f t="shared" si="273"/>
        <x:v>7432</x:v>
      </x:c>
      <x:c r="L1153" s="25"/>
      <x:c r="S1153" s="24" t="str">
        <x:v>Areej Hasan #13453493 2W</x:v>
      </x:c>
      <x:c r="T1153" s="24" t="str" cm="1">
        <x:f t="array" ref="T1153:U1153">_xlfn.TEXTSPLIT(S1153," #")</x:f>
        <x:v>Areej Hasan</x:v>
      </x:c>
      <x:c r="U1153" s="24" t="str">
        <x:v>13453493 2W</x:v>
      </x:c>
      <x:c r="V1153" s="24" t="str">
        <x:f t="shared" si="274"/>
        <x:v>2W</x:v>
      </x:c>
      <x:c r="W1153" s="24">
        <x:f t="shared" si="275"/>
        <x:v>13453493</x:v>
      </x:c>
      <x:c r="X1153" s="24">
        <x:f t="shared" si="279"/>
        <x:v>0</x:v>
      </x:c>
      <x:c r="AC1153" s="24" t="str">
        <x:f t="shared" si="269"/>
        <x:v>Areej</x:v>
      </x:c>
      <x:c r="AD1153" s="24" t="str">
        <x:f t="shared" si="276"/>
        <x:v>A</x:v>
      </x:c>
      <x:c r="AE1153" s="24" t="str">
        <x:f t="shared" si="270"/>
        <x:v>Hasan</x:v>
      </x:c>
      <x:c r="AF1153" s="24" cm="1">
        <x:f t="array" ref="AF1153">SUM(--(" "=MID(AE1153,_xlfn.SEQUENCE(1,LEN(AE1153)),1)))+2</x:f>
        <x:v>2</x:v>
      </x:c>
      <x:c r="AG1153" s="24" cm="1">
        <x:f t="array" ref="AG1153">SUM(--($AG$9=MID(AC1153,_xlfn.SEQUENCE(1,LEN(AC1153)),1)))</x:f>
        <x:v>1</x:v>
      </x:c>
      <x:c r="AL1153" s="24" t="b">
        <x:f t="shared" si="271"/>
        <x:v>0</x:v>
      </x:c>
      <x:c r="AM1153" s="24" t="b">
        <x:f>_xlfn.XLOOKUP(G1153,'Birthday Case Assumptions'!$I$6:$I$371,'Birthday Case Assumptions'!$J$6:$J$371)="Yes"</x:f>
        <x:v>1</x:v>
      </x:c>
      <x:c r="AN1153" s="24" t="b">
        <x:f t="shared" si="277"/>
        <x:v>0</x:v>
      </x:c>
      <x:c r="AO1153" s="24">
        <x:f t="shared" si="278"/>
        <x:v>0</x:v>
      </x:c>
    </x:row>
    <x:row r="1154" spans="2:41" x14ac:dyDescent="0.35">
      <x:c r="B1154" s="21">
        <x:v>37847</x:v>
      </x:c>
      <x:c r="C1154" s="31">
        <x:f t="shared" si="265"/>
        <x:v>14</x:v>
      </x:c>
      <x:c r="D1154" s="31">
        <x:f t="shared" si="266"/>
        <x:v>8</x:v>
      </x:c>
      <x:c r="E1154" s="31">
        <x:f t="shared" si="267"/>
        <x:v>2003</x:v>
      </x:c>
      <x:c r="F1154" s="31">
        <x:f t="shared" si="268"/>
        <x:v>5</x:v>
      </x:c>
      <x:c r="G1154" s="21">
        <x:f t="shared" si="272"/>
        <x:v>45518</x:v>
      </x:c>
      <x:c r="H1154" s="32">
        <x:f t="shared" si="273"/>
        <x:v>7445</x:v>
      </x:c>
      <x:c r="L1154" s="25"/>
      <x:c r="S1154" s="24" t="str">
        <x:v>Emma Gutierrez #13453496 1R</x:v>
      </x:c>
      <x:c r="T1154" s="24" t="str" cm="1">
        <x:f t="array" ref="T1154:U1154">_xlfn.TEXTSPLIT(S1154," #")</x:f>
        <x:v>Emma Gutierrez</x:v>
      </x:c>
      <x:c r="U1154" s="24" t="str">
        <x:v>13453496 1R</x:v>
      </x:c>
      <x:c r="V1154" s="24" t="str">
        <x:f t="shared" si="274"/>
        <x:v>1R</x:v>
      </x:c>
      <x:c r="W1154" s="24">
        <x:f t="shared" si="275"/>
        <x:v>13453496</x:v>
      </x:c>
      <x:c r="X1154" s="24">
        <x:f t="shared" si="279"/>
        <x:v>0</x:v>
      </x:c>
      <x:c r="AC1154" s="24" t="str">
        <x:f t="shared" si="269"/>
        <x:v>Emma</x:v>
      </x:c>
      <x:c r="AD1154" s="24" t="str">
        <x:f t="shared" si="276"/>
        <x:v>E</x:v>
      </x:c>
      <x:c r="AE1154" s="24" t="str">
        <x:f t="shared" si="270"/>
        <x:v>Gutierrez</x:v>
      </x:c>
      <x:c r="AF1154" s="24" cm="1">
        <x:f t="array" ref="AF1154">SUM(--(" "=MID(AE1154,_xlfn.SEQUENCE(1,LEN(AE1154)),1)))+2</x:f>
        <x:v>2</x:v>
      </x:c>
      <x:c r="AG1154" s="24" cm="1">
        <x:f t="array" ref="AG1154">SUM(--($AG$9=MID(AC1154,_xlfn.SEQUENCE(1,LEN(AC1154)),1)))</x:f>
        <x:v>1</x:v>
      </x:c>
      <x:c r="AL1154" s="24" t="b">
        <x:f t="shared" si="271"/>
        <x:v>0</x:v>
      </x:c>
      <x:c r="AM1154" s="24" t="b">
        <x:f>_xlfn.XLOOKUP(G1154,'Birthday Case Assumptions'!$I$6:$I$371,'Birthday Case Assumptions'!$J$6:$J$371)="Yes"</x:f>
        <x:v>0</x:v>
      </x:c>
      <x:c r="AN1154" s="24" t="b">
        <x:f t="shared" si="277"/>
        <x:v>0</x:v>
      </x:c>
      <x:c r="AO1154" s="24">
        <x:f t="shared" si="278"/>
        <x:v>0</x:v>
      </x:c>
    </x:row>
    <x:row r="1155" spans="2:41" x14ac:dyDescent="0.35">
      <x:c r="B1155" s="21">
        <x:v>37059</x:v>
      </x:c>
      <x:c r="C1155" s="31">
        <x:f t="shared" si="265"/>
        <x:v>17</x:v>
      </x:c>
      <x:c r="D1155" s="31">
        <x:f t="shared" si="266"/>
        <x:v>6</x:v>
      </x:c>
      <x:c r="E1155" s="31">
        <x:f t="shared" si="267"/>
        <x:v>2001</x:v>
      </x:c>
      <x:c r="F1155" s="31">
        <x:f t="shared" si="268"/>
        <x:v>1</x:v>
      </x:c>
      <x:c r="G1155" s="21">
        <x:f t="shared" si="272"/>
        <x:v>45460</x:v>
      </x:c>
      <x:c r="H1155" s="32">
        <x:f t="shared" si="273"/>
        <x:v>8233</x:v>
      </x:c>
      <x:c r="L1155" s="25"/>
      <x:c r="S1155" s="24" t="str">
        <x:v>Noura Ziyad Taha #13453498 2T</x:v>
      </x:c>
      <x:c r="T1155" s="24" t="str" cm="1">
        <x:f t="array" ref="T1155:U1155">_xlfn.TEXTSPLIT(S1155," #")</x:f>
        <x:v>Noura Ziyad Taha</x:v>
      </x:c>
      <x:c r="U1155" s="24" t="str">
        <x:v>13453498 2T</x:v>
      </x:c>
      <x:c r="V1155" s="24" t="str">
        <x:f t="shared" si="274"/>
        <x:v>2T</x:v>
      </x:c>
      <x:c r="W1155" s="24">
        <x:f t="shared" si="275"/>
        <x:v>13453498</x:v>
      </x:c>
      <x:c r="X1155" s="24">
        <x:f t="shared" si="279"/>
        <x:v>0</x:v>
      </x:c>
      <x:c r="AC1155" s="24" t="str">
        <x:f t="shared" si="269"/>
        <x:v>Noura</x:v>
      </x:c>
      <x:c r="AD1155" s="24" t="str">
        <x:f t="shared" si="276"/>
        <x:v>N</x:v>
      </x:c>
      <x:c r="AE1155" s="24" t="str">
        <x:f t="shared" si="270"/>
        <x:v>Ziyad Taha</x:v>
      </x:c>
      <x:c r="AF1155" s="24" cm="1">
        <x:f t="array" ref="AF1155">SUM(--(" "=MID(AE1155,_xlfn.SEQUENCE(1,LEN(AE1155)),1)))+2</x:f>
        <x:v>3</x:v>
      </x:c>
      <x:c r="AG1155" s="24" cm="1">
        <x:f t="array" ref="AG1155">SUM(--($AG$9=MID(AC1155,_xlfn.SEQUENCE(1,LEN(AC1155)),1)))</x:f>
        <x:v>1</x:v>
      </x:c>
      <x:c r="AL1155" s="24" t="b">
        <x:f t="shared" si="271"/>
        <x:v>1</x:v>
      </x:c>
      <x:c r="AM1155" s="24" t="b">
        <x:f>_xlfn.XLOOKUP(G1155,'Birthday Case Assumptions'!$I$6:$I$371,'Birthday Case Assumptions'!$J$6:$J$371)="Yes"</x:f>
        <x:v>0</x:v>
      </x:c>
      <x:c r="AN1155" s="24" t="b">
        <x:f t="shared" si="277"/>
        <x:v>0</x:v>
      </x:c>
      <x:c r="AO1155" s="24">
        <x:f t="shared" si="278"/>
        <x:v>0</x:v>
      </x:c>
    </x:row>
    <x:row r="1156" spans="2:41" x14ac:dyDescent="0.35">
      <x:c r="B1156" s="21">
        <x:v>37182</x:v>
      </x:c>
      <x:c r="C1156" s="31">
        <x:f t="shared" si="265"/>
        <x:v>18</x:v>
      </x:c>
      <x:c r="D1156" s="31">
        <x:f t="shared" si="266"/>
        <x:v>10</x:v>
      </x:c>
      <x:c r="E1156" s="31">
        <x:f t="shared" si="267"/>
        <x:v>2001</x:v>
      </x:c>
      <x:c r="F1156" s="31">
        <x:f t="shared" si="268"/>
        <x:v>5</x:v>
      </x:c>
      <x:c r="G1156" s="21">
        <x:f t="shared" si="272"/>
        <x:v>45583</x:v>
      </x:c>
      <x:c r="H1156" s="32">
        <x:f t="shared" si="273"/>
        <x:v>8110</x:v>
      </x:c>
      <x:c r="L1156" s="25"/>
      <x:c r="S1156" s="24" t="str">
        <x:v>Khalil Almutairi #13453501 3M</x:v>
      </x:c>
      <x:c r="T1156" s="24" t="str" cm="1">
        <x:f t="array" ref="T1156:U1156">_xlfn.TEXTSPLIT(S1156," #")</x:f>
        <x:v>Khalil Almutairi</x:v>
      </x:c>
      <x:c r="U1156" s="24" t="str">
        <x:v>13453501 3M</x:v>
      </x:c>
      <x:c r="V1156" s="24" t="str">
        <x:f t="shared" si="274"/>
        <x:v>3M</x:v>
      </x:c>
      <x:c r="W1156" s="24">
        <x:f t="shared" si="275"/>
        <x:v>13453501</x:v>
      </x:c>
      <x:c r="X1156" s="24">
        <x:f t="shared" si="279"/>
        <x:v>0</x:v>
      </x:c>
      <x:c r="AC1156" s="24" t="str">
        <x:f t="shared" si="269"/>
        <x:v>Khalil</x:v>
      </x:c>
      <x:c r="AD1156" s="24" t="str">
        <x:f t="shared" si="276"/>
        <x:v>K</x:v>
      </x:c>
      <x:c r="AE1156" s="24" t="str">
        <x:f t="shared" si="270"/>
        <x:v>Almutairi</x:v>
      </x:c>
      <x:c r="AF1156" s="24" cm="1">
        <x:f t="array" ref="AF1156">SUM(--(" "=MID(AE1156,_xlfn.SEQUENCE(1,LEN(AE1156)),1)))+2</x:f>
        <x:v>2</x:v>
      </x:c>
      <x:c r="AG1156" s="24" cm="1">
        <x:f t="array" ref="AG1156">SUM(--($AG$9=MID(AC1156,_xlfn.SEQUENCE(1,LEN(AC1156)),1)))</x:f>
        <x:v>1</x:v>
      </x:c>
      <x:c r="AL1156" s="24" t="b">
        <x:f t="shared" si="271"/>
        <x:v>0</x:v>
      </x:c>
      <x:c r="AM1156" s="24" t="b">
        <x:f>_xlfn.XLOOKUP(G1156,'Birthday Case Assumptions'!$I$6:$I$371,'Birthday Case Assumptions'!$J$6:$J$371)="Yes"</x:f>
        <x:v>1</x:v>
      </x:c>
      <x:c r="AN1156" s="24" t="b">
        <x:f t="shared" si="277"/>
        <x:v>0</x:v>
      </x:c>
      <x:c r="AO1156" s="24">
        <x:f t="shared" si="278"/>
        <x:v>0</x:v>
      </x:c>
    </x:row>
    <x:row r="1157" spans="2:41" x14ac:dyDescent="0.35">
      <x:c r="B1157" s="21">
        <x:v>36899</x:v>
      </x:c>
      <x:c r="C1157" s="31">
        <x:f t="shared" si="265"/>
        <x:v>8</x:v>
      </x:c>
      <x:c r="D1157" s="31">
        <x:f t="shared" si="266"/>
        <x:v>1</x:v>
      </x:c>
      <x:c r="E1157" s="31">
        <x:f t="shared" si="267"/>
        <x:v>2001</x:v>
      </x:c>
      <x:c r="F1157" s="31">
        <x:f t="shared" si="268"/>
        <x:v>2</x:v>
      </x:c>
      <x:c r="G1157" s="21">
        <x:f t="shared" si="272"/>
        <x:v>45299</x:v>
      </x:c>
      <x:c r="H1157" s="32">
        <x:f t="shared" si="273"/>
        <x:v>8393</x:v>
      </x:c>
      <x:c r="L1157" s="25"/>
      <x:c r="S1157" s="24" t="str">
        <x:v>Nicholas White #13453502 3W</x:v>
      </x:c>
      <x:c r="T1157" s="24" t="str" cm="1">
        <x:f t="array" ref="T1157:U1157">_xlfn.TEXTSPLIT(S1157," #")</x:f>
        <x:v>Nicholas White</x:v>
      </x:c>
      <x:c r="U1157" s="24" t="str">
        <x:v>13453502 3W</x:v>
      </x:c>
      <x:c r="V1157" s="24" t="str">
        <x:f t="shared" si="274"/>
        <x:v>3W</x:v>
      </x:c>
      <x:c r="W1157" s="24">
        <x:f t="shared" si="275"/>
        <x:v>13453502</x:v>
      </x:c>
      <x:c r="X1157" s="24">
        <x:f t="shared" si="279"/>
        <x:v>1</x:v>
      </x:c>
      <x:c r="AC1157" s="24" t="str">
        <x:f t="shared" si="269"/>
        <x:v>Nicholas</x:v>
      </x:c>
      <x:c r="AD1157" s="24" t="str">
        <x:f t="shared" si="276"/>
        <x:v>N</x:v>
      </x:c>
      <x:c r="AE1157" s="24" t="str">
        <x:f t="shared" si="270"/>
        <x:v>White</x:v>
      </x:c>
      <x:c r="AF1157" s="24" cm="1">
        <x:f t="array" ref="AF1157">SUM(--(" "=MID(AE1157,_xlfn.SEQUENCE(1,LEN(AE1157)),1)))+2</x:f>
        <x:v>2</x:v>
      </x:c>
      <x:c r="AG1157" s="24" cm="1">
        <x:f t="array" ref="AG1157">SUM(--($AG$9=MID(AC1157,_xlfn.SEQUENCE(1,LEN(AC1157)),1)))</x:f>
        <x:v>1</x:v>
      </x:c>
      <x:c r="AL1157" s="24" t="b">
        <x:f t="shared" si="271"/>
        <x:v>1</x:v>
      </x:c>
      <x:c r="AM1157" s="24" t="b">
        <x:f>_xlfn.XLOOKUP(G1157,'Birthday Case Assumptions'!$I$6:$I$371,'Birthday Case Assumptions'!$J$6:$J$371)="Yes"</x:f>
        <x:v>1</x:v>
      </x:c>
      <x:c r="AN1157" s="24" t="b">
        <x:f t="shared" si="277"/>
        <x:v>0</x:v>
      </x:c>
      <x:c r="AO1157" s="24">
        <x:f t="shared" si="278"/>
        <x:v>0</x:v>
      </x:c>
    </x:row>
    <x:row r="1158" spans="2:41" x14ac:dyDescent="0.35">
      <x:c r="B1158" s="21">
        <x:v>37323</x:v>
      </x:c>
      <x:c r="C1158" s="31">
        <x:f t="shared" si="265"/>
        <x:v>8</x:v>
      </x:c>
      <x:c r="D1158" s="31">
        <x:f t="shared" si="266"/>
        <x:v>3</x:v>
      </x:c>
      <x:c r="E1158" s="31">
        <x:f t="shared" si="267"/>
        <x:v>2002</x:v>
      </x:c>
      <x:c r="F1158" s="31">
        <x:f t="shared" si="268"/>
        <x:v>6</x:v>
      </x:c>
      <x:c r="G1158" s="21">
        <x:f t="shared" si="272"/>
        <x:v>45359</x:v>
      </x:c>
      <x:c r="H1158" s="32">
        <x:f t="shared" si="273"/>
        <x:v>7969</x:v>
      </x:c>
      <x:c r="L1158" s="25"/>
      <x:c r="S1158" s="24" t="str">
        <x:v>Ji Meng #13453504 2W</x:v>
      </x:c>
      <x:c r="T1158" s="24" t="str" cm="1">
        <x:f t="array" ref="T1158:U1158">_xlfn.TEXTSPLIT(S1158," #")</x:f>
        <x:v>Ji Meng</x:v>
      </x:c>
      <x:c r="U1158" s="24" t="str">
        <x:v>13453504 2W</x:v>
      </x:c>
      <x:c r="V1158" s="24" t="str">
        <x:f t="shared" si="274"/>
        <x:v>2W</x:v>
      </x:c>
      <x:c r="W1158" s="24">
        <x:f t="shared" si="275"/>
        <x:v>13453504</x:v>
      </x:c>
      <x:c r="X1158" s="24">
        <x:f t="shared" si="279"/>
        <x:v>0</x:v>
      </x:c>
      <x:c r="AC1158" s="24" t="str">
        <x:f t="shared" si="269"/>
        <x:v>Ji</x:v>
      </x:c>
      <x:c r="AD1158" s="24" t="str">
        <x:f t="shared" si="276"/>
        <x:v>J</x:v>
      </x:c>
      <x:c r="AE1158" s="24" t="str">
        <x:f t="shared" si="270"/>
        <x:v>Meng</x:v>
      </x:c>
      <x:c r="AF1158" s="24" cm="1">
        <x:f t="array" ref="AF1158">SUM(--(" "=MID(AE1158,_xlfn.SEQUENCE(1,LEN(AE1158)),1)))+2</x:f>
        <x:v>2</x:v>
      </x:c>
      <x:c r="AG1158" s="24" cm="1">
        <x:f t="array" ref="AG1158">SUM(--($AG$9=MID(AC1158,_xlfn.SEQUENCE(1,LEN(AC1158)),1)))</x:f>
        <x:v>0</x:v>
      </x:c>
      <x:c r="AL1158" s="24" t="b">
        <x:f t="shared" si="271"/>
        <x:v>0</x:v>
      </x:c>
      <x:c r="AM1158" s="24" t="b">
        <x:f>_xlfn.XLOOKUP(G1158,'Birthday Case Assumptions'!$I$6:$I$371,'Birthday Case Assumptions'!$J$6:$J$371)="Yes"</x:f>
        <x:v>1</x:v>
      </x:c>
      <x:c r="AN1158" s="24" t="b">
        <x:f t="shared" si="277"/>
        <x:v>0</x:v>
      </x:c>
      <x:c r="AO1158" s="24">
        <x:f t="shared" si="278"/>
        <x:v>0</x:v>
      </x:c>
    </x:row>
    <x:row r="1159" spans="2:41" x14ac:dyDescent="0.35">
      <x:c r="B1159" s="21">
        <x:v>38280</x:v>
      </x:c>
      <x:c r="C1159" s="31">
        <x:f t="shared" si="265"/>
        <x:v>20</x:v>
      </x:c>
      <x:c r="D1159" s="31">
        <x:f t="shared" si="266"/>
        <x:v>10</x:v>
      </x:c>
      <x:c r="E1159" s="31">
        <x:f t="shared" si="267"/>
        <x:v>2004</x:v>
      </x:c>
      <x:c r="F1159" s="31">
        <x:f t="shared" si="268"/>
        <x:v>4</x:v>
      </x:c>
      <x:c r="G1159" s="21">
        <x:f t="shared" si="272"/>
        <x:v>45585</x:v>
      </x:c>
      <x:c r="H1159" s="32">
        <x:f t="shared" si="273"/>
        <x:v>7012</x:v>
      </x:c>
      <x:c r="L1159" s="25"/>
      <x:c r="S1159" s="24" t="str">
        <x:v>Benjamin Foster #13453506 3M</x:v>
      </x:c>
      <x:c r="T1159" s="24" t="str" cm="1">
        <x:f t="array" ref="T1159:U1159">_xlfn.TEXTSPLIT(S1159," #")</x:f>
        <x:v>Benjamin Foster</x:v>
      </x:c>
      <x:c r="U1159" s="24" t="str">
        <x:v>13453506 3M</x:v>
      </x:c>
      <x:c r="V1159" s="24" t="str">
        <x:f t="shared" si="274"/>
        <x:v>3M</x:v>
      </x:c>
      <x:c r="W1159" s="24">
        <x:f t="shared" si="275"/>
        <x:v>13453506</x:v>
      </x:c>
      <x:c r="X1159" s="24">
        <x:f t="shared" si="279"/>
        <x:v>0</x:v>
      </x:c>
      <x:c r="AC1159" s="24" t="str">
        <x:f t="shared" si="269"/>
        <x:v>Benjamin</x:v>
      </x:c>
      <x:c r="AD1159" s="24" t="str">
        <x:f t="shared" si="276"/>
        <x:v>B</x:v>
      </x:c>
      <x:c r="AE1159" s="24" t="str">
        <x:f t="shared" si="270"/>
        <x:v>Foster</x:v>
      </x:c>
      <x:c r="AF1159" s="24" cm="1">
        <x:f t="array" ref="AF1159">SUM(--(" "=MID(AE1159,_xlfn.SEQUENCE(1,LEN(AE1159)),1)))+2</x:f>
        <x:v>2</x:v>
      </x:c>
      <x:c r="AG1159" s="24" cm="1">
        <x:f t="array" ref="AG1159">SUM(--($AG$9=MID(AC1159,_xlfn.SEQUENCE(1,LEN(AC1159)),1)))</x:f>
        <x:v>1</x:v>
      </x:c>
      <x:c r="AL1159" s="24" t="b">
        <x:f t="shared" si="271"/>
        <x:v>0</x:v>
      </x:c>
      <x:c r="AM1159" s="24" t="b">
        <x:f>_xlfn.XLOOKUP(G1159,'Birthday Case Assumptions'!$I$6:$I$371,'Birthday Case Assumptions'!$J$6:$J$371)="Yes"</x:f>
        <x:v>0</x:v>
      </x:c>
      <x:c r="AN1159" s="24" t="b">
        <x:f t="shared" si="277"/>
        <x:v>0</x:v>
      </x:c>
      <x:c r="AO1159" s="24">
        <x:f t="shared" si="278"/>
        <x:v>0</x:v>
      </x:c>
    </x:row>
    <x:row r="1160" spans="2:41" x14ac:dyDescent="0.35">
      <x:c r="B1160" s="21">
        <x:v>38170</x:v>
      </x:c>
      <x:c r="C1160" s="31">
        <x:f t="shared" si="265"/>
        <x:v>2</x:v>
      </x:c>
      <x:c r="D1160" s="31">
        <x:f t="shared" si="266"/>
        <x:v>7</x:v>
      </x:c>
      <x:c r="E1160" s="31">
        <x:f t="shared" si="267"/>
        <x:v>2004</x:v>
      </x:c>
      <x:c r="F1160" s="31">
        <x:f t="shared" si="268"/>
        <x:v>6</x:v>
      </x:c>
      <x:c r="G1160" s="21">
        <x:f t="shared" si="272"/>
        <x:v>45475</x:v>
      </x:c>
      <x:c r="H1160" s="32">
        <x:f t="shared" si="273"/>
        <x:v>7122</x:v>
      </x:c>
      <x:c r="L1160" s="25"/>
      <x:c r="S1160" s="24" t="str">
        <x:v>Rasha Abdullah #13453509 1W</x:v>
      </x:c>
      <x:c r="T1160" s="24" t="str" cm="1">
        <x:f t="array" ref="T1160:U1160">_xlfn.TEXTSPLIT(S1160," #")</x:f>
        <x:v>Rasha Abdullah</x:v>
      </x:c>
      <x:c r="U1160" s="24" t="str">
        <x:v>13453509 1W</x:v>
      </x:c>
      <x:c r="V1160" s="24" t="str">
        <x:f t="shared" si="274"/>
        <x:v>1W</x:v>
      </x:c>
      <x:c r="W1160" s="24">
        <x:f t="shared" si="275"/>
        <x:v>13453509</x:v>
      </x:c>
      <x:c r="X1160" s="24">
        <x:f t="shared" si="279"/>
        <x:v>0</x:v>
      </x:c>
      <x:c r="AC1160" s="24" t="str">
        <x:f t="shared" si="269"/>
        <x:v>Rasha</x:v>
      </x:c>
      <x:c r="AD1160" s="24" t="str">
        <x:f t="shared" si="276"/>
        <x:v>R</x:v>
      </x:c>
      <x:c r="AE1160" s="24" t="str">
        <x:f t="shared" si="270"/>
        <x:v>Abdullah</x:v>
      </x:c>
      <x:c r="AF1160" s="24" cm="1">
        <x:f t="array" ref="AF1160">SUM(--(" "=MID(AE1160,_xlfn.SEQUENCE(1,LEN(AE1160)),1)))+2</x:f>
        <x:v>2</x:v>
      </x:c>
      <x:c r="AG1160" s="24" cm="1">
        <x:f t="array" ref="AG1160">SUM(--($AG$9=MID(AC1160,_xlfn.SEQUENCE(1,LEN(AC1160)),1)))</x:f>
        <x:v>2</x:v>
      </x:c>
      <x:c r="AL1160" s="24" t="b">
        <x:f t="shared" si="271"/>
        <x:v>0</x:v>
      </x:c>
      <x:c r="AM1160" s="24" t="b">
        <x:f>_xlfn.XLOOKUP(G1160,'Birthday Case Assumptions'!$I$6:$I$371,'Birthday Case Assumptions'!$J$6:$J$371)="Yes"</x:f>
        <x:v>0</x:v>
      </x:c>
      <x:c r="AN1160" s="24" t="b">
        <x:f t="shared" si="277"/>
        <x:v>0</x:v>
      </x:c>
      <x:c r="AO1160" s="24">
        <x:f t="shared" si="278"/>
        <x:v>0</x:v>
      </x:c>
    </x:row>
    <x:row r="1161" spans="2:41" x14ac:dyDescent="0.35">
      <x:c r="B1161" s="21">
        <x:v>37401</x:v>
      </x:c>
      <x:c r="C1161" s="31">
        <x:f t="shared" si="265"/>
        <x:v>25</x:v>
      </x:c>
      <x:c r="D1161" s="31">
        <x:f t="shared" si="266"/>
        <x:v>5</x:v>
      </x:c>
      <x:c r="E1161" s="31">
        <x:f t="shared" si="267"/>
        <x:v>2002</x:v>
      </x:c>
      <x:c r="F1161" s="31">
        <x:f t="shared" si="268"/>
        <x:v>7</x:v>
      </x:c>
      <x:c r="G1161" s="21">
        <x:f t="shared" si="272"/>
        <x:v>45437</x:v>
      </x:c>
      <x:c r="H1161" s="32">
        <x:f t="shared" si="273"/>
        <x:v>7891</x:v>
      </x:c>
      <x:c r="L1161" s="25"/>
      <x:c r="S1161" s="24" t="str">
        <x:v>Firas Hamed #13453511 3M</x:v>
      </x:c>
      <x:c r="T1161" s="24" t="str" cm="1">
        <x:f t="array" ref="T1161:U1161">_xlfn.TEXTSPLIT(S1161," #")</x:f>
        <x:v>Firas Hamed</x:v>
      </x:c>
      <x:c r="U1161" s="24" t="str">
        <x:v>13453511 3M</x:v>
      </x:c>
      <x:c r="V1161" s="24" t="str">
        <x:f t="shared" si="274"/>
        <x:v>3M</x:v>
      </x:c>
      <x:c r="W1161" s="24">
        <x:f t="shared" si="275"/>
        <x:v>13453511</x:v>
      </x:c>
      <x:c r="X1161" s="24">
        <x:f t="shared" si="279"/>
        <x:v>0</x:v>
      </x:c>
      <x:c r="AC1161" s="24" t="str">
        <x:f t="shared" si="269"/>
        <x:v>Firas</x:v>
      </x:c>
      <x:c r="AD1161" s="24" t="str">
        <x:f t="shared" si="276"/>
        <x:v>F</x:v>
      </x:c>
      <x:c r="AE1161" s="24" t="str">
        <x:f t="shared" si="270"/>
        <x:v>Hamed</x:v>
      </x:c>
      <x:c r="AF1161" s="24" cm="1">
        <x:f t="array" ref="AF1161">SUM(--(" "=MID(AE1161,_xlfn.SEQUENCE(1,LEN(AE1161)),1)))+2</x:f>
        <x:v>2</x:v>
      </x:c>
      <x:c r="AG1161" s="24" cm="1">
        <x:f t="array" ref="AG1161">SUM(--($AG$9=MID(AC1161,_xlfn.SEQUENCE(1,LEN(AC1161)),1)))</x:f>
        <x:v>1</x:v>
      </x:c>
      <x:c r="AL1161" s="24" t="b">
        <x:f t="shared" si="271"/>
        <x:v>0</x:v>
      </x:c>
      <x:c r="AM1161" s="24" t="b">
        <x:f>_xlfn.XLOOKUP(G1161,'Birthday Case Assumptions'!$I$6:$I$371,'Birthday Case Assumptions'!$J$6:$J$371)="Yes"</x:f>
        <x:v>0</x:v>
      </x:c>
      <x:c r="AN1161" s="24" t="b">
        <x:f t="shared" si="277"/>
        <x:v>0</x:v>
      </x:c>
      <x:c r="AO1161" s="24">
        <x:f t="shared" si="278"/>
        <x:v>0</x:v>
      </x:c>
    </x:row>
    <x:row r="1162" spans="2:41" x14ac:dyDescent="0.35">
      <x:c r="B1162" s="21">
        <x:v>37715</x:v>
      </x:c>
      <x:c r="C1162" s="31">
        <x:f t="shared" si="265"/>
        <x:v>4</x:v>
      </x:c>
      <x:c r="D1162" s="31">
        <x:f t="shared" si="266"/>
        <x:v>4</x:v>
      </x:c>
      <x:c r="E1162" s="31">
        <x:f t="shared" si="267"/>
        <x:v>2003</x:v>
      </x:c>
      <x:c r="F1162" s="31">
        <x:f t="shared" si="268"/>
        <x:v>6</x:v>
      </x:c>
      <x:c r="G1162" s="21">
        <x:f t="shared" si="272"/>
        <x:v>45386</x:v>
      </x:c>
      <x:c r="H1162" s="32">
        <x:f t="shared" si="273"/>
        <x:v>7577</x:v>
      </x:c>
      <x:c r="L1162" s="25"/>
      <x:c r="S1162" s="24" t="str">
        <x:v>Hazem Al-Zahrani #13453512 2M</x:v>
      </x:c>
      <x:c r="T1162" s="24" t="str" cm="1">
        <x:f t="array" ref="T1162:U1162">_xlfn.TEXTSPLIT(S1162," #")</x:f>
        <x:v>Hazem Al-Zahrani</x:v>
      </x:c>
      <x:c r="U1162" s="24" t="str">
        <x:v>13453512 2M</x:v>
      </x:c>
      <x:c r="V1162" s="24" t="str">
        <x:f t="shared" si="274"/>
        <x:v>2M</x:v>
      </x:c>
      <x:c r="W1162" s="24">
        <x:f t="shared" si="275"/>
        <x:v>13453512</x:v>
      </x:c>
      <x:c r="X1162" s="24">
        <x:f t="shared" si="279"/>
        <x:v>1</x:v>
      </x:c>
      <x:c r="AC1162" s="24" t="str">
        <x:f t="shared" si="269"/>
        <x:v>Hazem</x:v>
      </x:c>
      <x:c r="AD1162" s="24" t="str">
        <x:f t="shared" si="276"/>
        <x:v>H</x:v>
      </x:c>
      <x:c r="AE1162" s="24" t="str">
        <x:f t="shared" si="270"/>
        <x:v>Al-Zahrani</x:v>
      </x:c>
      <x:c r="AF1162" s="24" cm="1">
        <x:f t="array" ref="AF1162">SUM(--(" "=MID(AE1162,_xlfn.SEQUENCE(1,LEN(AE1162)),1)))+2</x:f>
        <x:v>2</x:v>
      </x:c>
      <x:c r="AG1162" s="24" cm="1">
        <x:f t="array" ref="AG1162">SUM(--($AG$9=MID(AC1162,_xlfn.SEQUENCE(1,LEN(AC1162)),1)))</x:f>
        <x:v>1</x:v>
      </x:c>
      <x:c r="AL1162" s="24" t="b">
        <x:f t="shared" si="271"/>
        <x:v>0</x:v>
      </x:c>
      <x:c r="AM1162" s="24" t="b">
        <x:f>_xlfn.XLOOKUP(G1162,'Birthday Case Assumptions'!$I$6:$I$371,'Birthday Case Assumptions'!$J$6:$J$371)="Yes"</x:f>
        <x:v>1</x:v>
      </x:c>
      <x:c r="AN1162" s="24" t="b">
        <x:f t="shared" si="277"/>
        <x:v>0</x:v>
      </x:c>
      <x:c r="AO1162" s="24">
        <x:f t="shared" si="278"/>
        <x:v>0</x:v>
      </x:c>
    </x:row>
    <x:row r="1163" spans="2:41" x14ac:dyDescent="0.35">
      <x:c r="B1163" s="21">
        <x:v>37194</x:v>
      </x:c>
      <x:c r="C1163" s="31">
        <x:f t="shared" ref="C1163:C1226" si="280">DAY(B1163)</x:f>
        <x:v>30</x:v>
      </x:c>
      <x:c r="D1163" s="31">
        <x:f t="shared" ref="D1163:D1226" si="281">MONTH(B1163)</x:f>
        <x:v>10</x:v>
      </x:c>
      <x:c r="E1163" s="31">
        <x:f t="shared" ref="E1163:E1226" si="282">YEAR(B1163)</x:f>
        <x:v>2001</x:v>
      </x:c>
      <x:c r="F1163" s="31">
        <x:f t="shared" ref="F1163:F1226" si="283">WEEKDAY(B1163)</x:f>
        <x:v>3</x:v>
      </x:c>
      <x:c r="G1163" s="21">
        <x:f t="shared" si="272"/>
        <x:v>45595</x:v>
      </x:c>
      <x:c r="H1163" s="32">
        <x:f t="shared" si="273"/>
        <x:v>8098</x:v>
      </x:c>
      <x:c r="L1163" s="25"/>
      <x:c r="S1163" s="24" t="str">
        <x:v>Yao Jinhua #13453515 1M</x:v>
      </x:c>
      <x:c r="T1163" s="24" t="str" cm="1">
        <x:f t="array" ref="T1163:U1163">_xlfn.TEXTSPLIT(S1163," #")</x:f>
        <x:v>Yao Jinhua</x:v>
      </x:c>
      <x:c r="U1163" s="24" t="str">
        <x:v>13453515 1M</x:v>
      </x:c>
      <x:c r="V1163" s="24" t="str">
        <x:f t="shared" si="274"/>
        <x:v>1M</x:v>
      </x:c>
      <x:c r="W1163" s="24">
        <x:f t="shared" si="275"/>
        <x:v>13453515</x:v>
      </x:c>
      <x:c r="X1163" s="24">
        <x:f t="shared" si="279"/>
        <x:v>0</x:v>
      </x:c>
      <x:c r="AC1163" s="24" t="str">
        <x:f t="shared" ref="AC1163:AC1226" si="284">_xlfn.TEXTBEFORE(T1163, " ")</x:f>
        <x:v>Yao</x:v>
      </x:c>
      <x:c r="AD1163" s="24" t="str">
        <x:f t="shared" si="276"/>
        <x:v>Y</x:v>
      </x:c>
      <x:c r="AE1163" s="24" t="str">
        <x:f t="shared" ref="AE1163:AE1226" si="285">TRIM(SUBSTITUTE(T1163,AC1163,""))</x:f>
        <x:v>Jinhua</x:v>
      </x:c>
      <x:c r="AF1163" s="24" cm="1">
        <x:f t="array" ref="AF1163">SUM(--(" "=MID(AE1163,_xlfn.SEQUENCE(1,LEN(AE1163)),1)))+2</x:f>
        <x:v>2</x:v>
      </x:c>
      <x:c r="AG1163" s="24" cm="1">
        <x:f t="array" ref="AG1163">SUM(--($AG$9=MID(AC1163,_xlfn.SEQUENCE(1,LEN(AC1163)),1)))</x:f>
        <x:v>1</x:v>
      </x:c>
      <x:c r="AL1163" s="24" t="b">
        <x:f t="shared" ref="AL1163:AL1226" si="286">WEEKDAY(G1163)=_xlfn.XLOOKUP(RIGHT($AL$9,1),$AL$3:$AL$6,$AM$3:$AM$6)</x:f>
        <x:v>0</x:v>
      </x:c>
      <x:c r="AM1163" s="24" t="b">
        <x:f>_xlfn.XLOOKUP(G1163,'Birthday Case Assumptions'!$I$6:$I$371,'Birthday Case Assumptions'!$J$6:$J$371)="Yes"</x:f>
        <x:v>1</x:v>
      </x:c>
      <x:c r="AN1163" s="24" t="b">
        <x:f t="shared" si="277"/>
        <x:v>1</x:v>
      </x:c>
      <x:c r="AO1163" s="24">
        <x:f t="shared" si="278"/>
        <x:v>0</x:v>
      </x:c>
    </x:row>
    <x:row r="1164" spans="2:41" x14ac:dyDescent="0.35">
      <x:c r="B1164" s="21">
        <x:v>37531</x:v>
      </x:c>
      <x:c r="C1164" s="31">
        <x:f t="shared" si="280"/>
        <x:v>2</x:v>
      </x:c>
      <x:c r="D1164" s="31">
        <x:f t="shared" si="281"/>
        <x:v>10</x:v>
      </x:c>
      <x:c r="E1164" s="31">
        <x:f t="shared" si="282"/>
        <x:v>2002</x:v>
      </x:c>
      <x:c r="F1164" s="31">
        <x:f t="shared" si="283"/>
        <x:v>4</x:v>
      </x:c>
      <x:c r="G1164" s="21">
        <x:f t="shared" ref="G1164:G1227" si="287">DATE(2024,D1164,C1164)</x:f>
        <x:v>45567</x:v>
      </x:c>
      <x:c r="H1164" s="32">
        <x:f t="shared" ref="H1164:H1227" si="288">DATE(2024,1,1)-B1164</x:f>
        <x:v>7761</x:v>
      </x:c>
      <x:c r="L1164" s="25"/>
      <x:c r="S1164" s="24" t="str">
        <x:v>Mutaz Al-Zahrani #13453516 3W</x:v>
      </x:c>
      <x:c r="T1164" s="24" t="str" cm="1">
        <x:f t="array" ref="T1164:U1164">_xlfn.TEXTSPLIT(S1164," #")</x:f>
        <x:v>Mutaz Al-Zahrani</x:v>
      </x:c>
      <x:c r="U1164" s="24" t="str">
        <x:v>13453516 3W</x:v>
      </x:c>
      <x:c r="V1164" s="24" t="str">
        <x:f t="shared" ref="V1164:V1227" si="289">RIGHT(U1164,2)</x:f>
        <x:v>3W</x:v>
      </x:c>
      <x:c r="W1164" s="24">
        <x:f t="shared" ref="W1164:W1227" si="290">VALUE(_xlfn.TEXTBEFORE(U1164, " "))</x:f>
        <x:v>13453516</x:v>
      </x:c>
      <x:c r="X1164" s="24">
        <x:f t="shared" si="279"/>
        <x:v>1</x:v>
      </x:c>
      <x:c r="AC1164" s="24" t="str">
        <x:f t="shared" si="284"/>
        <x:v>Mutaz</x:v>
      </x:c>
      <x:c r="AD1164" s="24" t="str">
        <x:f t="shared" ref="AD1164:AD1227" si="291">LEFT(AC1164,1)</x:f>
        <x:v>M</x:v>
      </x:c>
      <x:c r="AE1164" s="24" t="str">
        <x:f t="shared" si="285"/>
        <x:v>Al-Zahrani</x:v>
      </x:c>
      <x:c r="AF1164" s="24" cm="1">
        <x:f t="array" ref="AF1164">SUM(--(" "=MID(AE1164,_xlfn.SEQUENCE(1,LEN(AE1164)),1)))+2</x:f>
        <x:v>2</x:v>
      </x:c>
      <x:c r="AG1164" s="24" cm="1">
        <x:f t="array" ref="AG1164">SUM(--($AG$9=MID(AC1164,_xlfn.SEQUENCE(1,LEN(AC1164)),1)))</x:f>
        <x:v>1</x:v>
      </x:c>
      <x:c r="AL1164" s="24" t="b">
        <x:f t="shared" si="286"/>
        <x:v>0</x:v>
      </x:c>
      <x:c r="AM1164" s="24" t="b">
        <x:f>_xlfn.XLOOKUP(G1164,'Birthday Case Assumptions'!$I$6:$I$371,'Birthday Case Assumptions'!$J$6:$J$371)="Yes"</x:f>
        <x:v>1</x:v>
      </x:c>
      <x:c r="AN1164" s="24" t="b">
        <x:f t="shared" ref="AN1164:AN1227" si="292">V1164=$AL$9</x:f>
        <x:v>0</x:v>
      </x:c>
      <x:c r="AO1164" s="24">
        <x:f t="shared" ref="AO1164:AO1227" si="293">--(AN1164*AM1164*AL1164)</x:f>
        <x:v>0</x:v>
      </x:c>
    </x:row>
    <x:row r="1165" spans="2:41" x14ac:dyDescent="0.35">
      <x:c r="B1165" s="21">
        <x:v>37646</x:v>
      </x:c>
      <x:c r="C1165" s="31">
        <x:f t="shared" si="280"/>
        <x:v>25</x:v>
      </x:c>
      <x:c r="D1165" s="31">
        <x:f t="shared" si="281"/>
        <x:v>1</x:v>
      </x:c>
      <x:c r="E1165" s="31">
        <x:f t="shared" si="282"/>
        <x:v>2003</x:v>
      </x:c>
      <x:c r="F1165" s="31">
        <x:f t="shared" si="283"/>
        <x:v>7</x:v>
      </x:c>
      <x:c r="G1165" s="21">
        <x:f t="shared" si="287"/>
        <x:v>45316</x:v>
      </x:c>
      <x:c r="H1165" s="32">
        <x:f t="shared" si="288"/>
        <x:v>7646</x:v>
      </x:c>
      <x:c r="L1165" s="25"/>
      <x:c r="S1165" s="24" t="str">
        <x:v>Areej Taha #13453517 2W</x:v>
      </x:c>
      <x:c r="T1165" s="24" t="str" cm="1">
        <x:f t="array" ref="T1165:U1165">_xlfn.TEXTSPLIT(S1165," #")</x:f>
        <x:v>Areej Taha</x:v>
      </x:c>
      <x:c r="U1165" s="24" t="str">
        <x:v>13453517 2W</x:v>
      </x:c>
      <x:c r="V1165" s="24" t="str">
        <x:f t="shared" si="289"/>
        <x:v>2W</x:v>
      </x:c>
      <x:c r="W1165" s="24">
        <x:f t="shared" si="290"/>
        <x:v>13453517</x:v>
      </x:c>
      <x:c r="X1165" s="24">
        <x:f t="shared" ref="X1165:X1228" si="294">IF(W1165=W1164+1,X1164+1,0)</x:f>
        <x:v>2</x:v>
      </x:c>
      <x:c r="AC1165" s="24" t="str">
        <x:f t="shared" si="284"/>
        <x:v>Areej</x:v>
      </x:c>
      <x:c r="AD1165" s="24" t="str">
        <x:f t="shared" si="291"/>
        <x:v>A</x:v>
      </x:c>
      <x:c r="AE1165" s="24" t="str">
        <x:f t="shared" si="285"/>
        <x:v>Taha</x:v>
      </x:c>
      <x:c r="AF1165" s="24" cm="1">
        <x:f t="array" ref="AF1165">SUM(--(" "=MID(AE1165,_xlfn.SEQUENCE(1,LEN(AE1165)),1)))+2</x:f>
        <x:v>2</x:v>
      </x:c>
      <x:c r="AG1165" s="24" cm="1">
        <x:f t="array" ref="AG1165">SUM(--($AG$9=MID(AC1165,_xlfn.SEQUENCE(1,LEN(AC1165)),1)))</x:f>
        <x:v>1</x:v>
      </x:c>
      <x:c r="AL1165" s="24" t="b">
        <x:f t="shared" si="286"/>
        <x:v>0</x:v>
      </x:c>
      <x:c r="AM1165" s="24" t="b">
        <x:f>_xlfn.XLOOKUP(G1165,'Birthday Case Assumptions'!$I$6:$I$371,'Birthday Case Assumptions'!$J$6:$J$371)="Yes"</x:f>
        <x:v>1</x:v>
      </x:c>
      <x:c r="AN1165" s="24" t="b">
        <x:f t="shared" si="292"/>
        <x:v>0</x:v>
      </x:c>
      <x:c r="AO1165" s="24">
        <x:f t="shared" si="293"/>
        <x:v>0</x:v>
      </x:c>
    </x:row>
    <x:row r="1166" spans="2:41" x14ac:dyDescent="0.35">
      <x:c r="B1166" s="21">
        <x:v>38300</x:v>
      </x:c>
      <x:c r="C1166" s="31">
        <x:f t="shared" si="280"/>
        <x:v>9</x:v>
      </x:c>
      <x:c r="D1166" s="31">
        <x:f t="shared" si="281"/>
        <x:v>11</x:v>
      </x:c>
      <x:c r="E1166" s="31">
        <x:f t="shared" si="282"/>
        <x:v>2004</x:v>
      </x:c>
      <x:c r="F1166" s="31">
        <x:f t="shared" si="283"/>
        <x:v>3</x:v>
      </x:c>
      <x:c r="G1166" s="21">
        <x:f t="shared" si="287"/>
        <x:v>45605</x:v>
      </x:c>
      <x:c r="H1166" s="32">
        <x:f t="shared" si="288"/>
        <x:v>6992</x:v>
      </x:c>
      <x:c r="L1166" s="25"/>
      <x:c r="S1166" s="24" t="str">
        <x:v>Alexis Murphy #13453519 1R</x:v>
      </x:c>
      <x:c r="T1166" s="24" t="str" cm="1">
        <x:f t="array" ref="T1166:U1166">_xlfn.TEXTSPLIT(S1166," #")</x:f>
        <x:v>Alexis Murphy</x:v>
      </x:c>
      <x:c r="U1166" s="24" t="str">
        <x:v>13453519 1R</x:v>
      </x:c>
      <x:c r="V1166" s="24" t="str">
        <x:f t="shared" si="289"/>
        <x:v>1R</x:v>
      </x:c>
      <x:c r="W1166" s="24">
        <x:f t="shared" si="290"/>
        <x:v>13453519</x:v>
      </x:c>
      <x:c r="X1166" s="24">
        <x:f t="shared" si="294"/>
        <x:v>0</x:v>
      </x:c>
      <x:c r="AC1166" s="24" t="str">
        <x:f t="shared" si="284"/>
        <x:v>Alexis</x:v>
      </x:c>
      <x:c r="AD1166" s="24" t="str">
        <x:f t="shared" si="291"/>
        <x:v>A</x:v>
      </x:c>
      <x:c r="AE1166" s="24" t="str">
        <x:f t="shared" si="285"/>
        <x:v>Murphy</x:v>
      </x:c>
      <x:c r="AF1166" s="24" cm="1">
        <x:f t="array" ref="AF1166">SUM(--(" "=MID(AE1166,_xlfn.SEQUENCE(1,LEN(AE1166)),1)))+2</x:f>
        <x:v>2</x:v>
      </x:c>
      <x:c r="AG1166" s="24" cm="1">
        <x:f t="array" ref="AG1166">SUM(--($AG$9=MID(AC1166,_xlfn.SEQUENCE(1,LEN(AC1166)),1)))</x:f>
        <x:v>1</x:v>
      </x:c>
      <x:c r="AL1166" s="24" t="b">
        <x:f t="shared" si="286"/>
        <x:v>0</x:v>
      </x:c>
      <x:c r="AM1166" s="24" t="b">
        <x:f>_xlfn.XLOOKUP(G1166,'Birthday Case Assumptions'!$I$6:$I$371,'Birthday Case Assumptions'!$J$6:$J$371)="Yes"</x:f>
        <x:v>0</x:v>
      </x:c>
      <x:c r="AN1166" s="24" t="b">
        <x:f t="shared" si="292"/>
        <x:v>0</x:v>
      </x:c>
      <x:c r="AO1166" s="24">
        <x:f t="shared" si="293"/>
        <x:v>0</x:v>
      </x:c>
    </x:row>
    <x:row r="1167" spans="2:41" x14ac:dyDescent="0.35">
      <x:c r="B1167" s="21">
        <x:v>37648</x:v>
      </x:c>
      <x:c r="C1167" s="31">
        <x:f t="shared" si="280"/>
        <x:v>27</x:v>
      </x:c>
      <x:c r="D1167" s="31">
        <x:f t="shared" si="281"/>
        <x:v>1</x:v>
      </x:c>
      <x:c r="E1167" s="31">
        <x:f t="shared" si="282"/>
        <x:v>2003</x:v>
      </x:c>
      <x:c r="F1167" s="31">
        <x:f t="shared" si="283"/>
        <x:v>2</x:v>
      </x:c>
      <x:c r="G1167" s="21">
        <x:f t="shared" si="287"/>
        <x:v>45318</x:v>
      </x:c>
      <x:c r="H1167" s="32">
        <x:f t="shared" si="288"/>
        <x:v>7644</x:v>
      </x:c>
      <x:c r="L1167" s="25"/>
      <x:c r="S1167" s="24" t="str">
        <x:v>Zhu Hongwei #13453520 1M</x:v>
      </x:c>
      <x:c r="T1167" s="24" t="str" cm="1">
        <x:f t="array" ref="T1167:U1167">_xlfn.TEXTSPLIT(S1167," #")</x:f>
        <x:v>Zhu Hongwei</x:v>
      </x:c>
      <x:c r="U1167" s="24" t="str">
        <x:v>13453520 1M</x:v>
      </x:c>
      <x:c r="V1167" s="24" t="str">
        <x:f t="shared" si="289"/>
        <x:v>1M</x:v>
      </x:c>
      <x:c r="W1167" s="24">
        <x:f t="shared" si="290"/>
        <x:v>13453520</x:v>
      </x:c>
      <x:c r="X1167" s="24">
        <x:f t="shared" si="294"/>
        <x:v>1</x:v>
      </x:c>
      <x:c r="AC1167" s="24" t="str">
        <x:f t="shared" si="284"/>
        <x:v>Zhu</x:v>
      </x:c>
      <x:c r="AD1167" s="24" t="str">
        <x:f t="shared" si="291"/>
        <x:v>Z</x:v>
      </x:c>
      <x:c r="AE1167" s="24" t="str">
        <x:f t="shared" si="285"/>
        <x:v>Hongwei</x:v>
      </x:c>
      <x:c r="AF1167" s="24" cm="1">
        <x:f t="array" ref="AF1167">SUM(--(" "=MID(AE1167,_xlfn.SEQUENCE(1,LEN(AE1167)),1)))+2</x:f>
        <x:v>2</x:v>
      </x:c>
      <x:c r="AG1167" s="24" cm="1">
        <x:f t="array" ref="AG1167">SUM(--($AG$9=MID(AC1167,_xlfn.SEQUENCE(1,LEN(AC1167)),1)))</x:f>
        <x:v>0</x:v>
      </x:c>
      <x:c r="AL1167" s="24" t="b">
        <x:f t="shared" si="286"/>
        <x:v>0</x:v>
      </x:c>
      <x:c r="AM1167" s="24" t="b">
        <x:f>_xlfn.XLOOKUP(G1167,'Birthday Case Assumptions'!$I$6:$I$371,'Birthday Case Assumptions'!$J$6:$J$371)="Yes"</x:f>
        <x:v>0</x:v>
      </x:c>
      <x:c r="AN1167" s="24" t="b">
        <x:f t="shared" si="292"/>
        <x:v>1</x:v>
      </x:c>
      <x:c r="AO1167" s="24">
        <x:f t="shared" si="293"/>
        <x:v>0</x:v>
      </x:c>
    </x:row>
    <x:row r="1168" spans="2:41" x14ac:dyDescent="0.35">
      <x:c r="B1168" s="21">
        <x:v>37133</x:v>
      </x:c>
      <x:c r="C1168" s="31">
        <x:f t="shared" si="280"/>
        <x:v>30</x:v>
      </x:c>
      <x:c r="D1168" s="31">
        <x:f t="shared" si="281"/>
        <x:v>8</x:v>
      </x:c>
      <x:c r="E1168" s="31">
        <x:f t="shared" si="282"/>
        <x:v>2001</x:v>
      </x:c>
      <x:c r="F1168" s="31">
        <x:f t="shared" si="283"/>
        <x:v>5</x:v>
      </x:c>
      <x:c r="G1168" s="21">
        <x:f t="shared" si="287"/>
        <x:v>45534</x:v>
      </x:c>
      <x:c r="H1168" s="32">
        <x:f t="shared" si="288"/>
        <x:v>8159</x:v>
      </x:c>
      <x:c r="L1168" s="25"/>
      <x:c r="S1168" s="24" t="str">
        <x:v>Yin Lijuan #13453523 4W</x:v>
      </x:c>
      <x:c r="T1168" s="24" t="str" cm="1">
        <x:f t="array" ref="T1168:U1168">_xlfn.TEXTSPLIT(S1168," #")</x:f>
        <x:v>Yin Lijuan</x:v>
      </x:c>
      <x:c r="U1168" s="24" t="str">
        <x:v>13453523 4W</x:v>
      </x:c>
      <x:c r="V1168" s="24" t="str">
        <x:f t="shared" si="289"/>
        <x:v>4W</x:v>
      </x:c>
      <x:c r="W1168" s="24">
        <x:f t="shared" si="290"/>
        <x:v>13453523</x:v>
      </x:c>
      <x:c r="X1168" s="24">
        <x:f t="shared" si="294"/>
        <x:v>0</x:v>
      </x:c>
      <x:c r="AC1168" s="24" t="str">
        <x:f t="shared" si="284"/>
        <x:v>Yin</x:v>
      </x:c>
      <x:c r="AD1168" s="24" t="str">
        <x:f t="shared" si="291"/>
        <x:v>Y</x:v>
      </x:c>
      <x:c r="AE1168" s="24" t="str">
        <x:f t="shared" si="285"/>
        <x:v>Lijuan</x:v>
      </x:c>
      <x:c r="AF1168" s="24" cm="1">
        <x:f t="array" ref="AF1168">SUM(--(" "=MID(AE1168,_xlfn.SEQUENCE(1,LEN(AE1168)),1)))+2</x:f>
        <x:v>2</x:v>
      </x:c>
      <x:c r="AG1168" s="24" cm="1">
        <x:f t="array" ref="AG1168">SUM(--($AG$9=MID(AC1168,_xlfn.SEQUENCE(1,LEN(AC1168)),1)))</x:f>
        <x:v>0</x:v>
      </x:c>
      <x:c r="AL1168" s="24" t="b">
        <x:f t="shared" si="286"/>
        <x:v>0</x:v>
      </x:c>
      <x:c r="AM1168" s="24" t="b">
        <x:f>_xlfn.XLOOKUP(G1168,'Birthday Case Assumptions'!$I$6:$I$371,'Birthday Case Assumptions'!$J$6:$J$371)="Yes"</x:f>
        <x:v>1</x:v>
      </x:c>
      <x:c r="AN1168" s="24" t="b">
        <x:f t="shared" si="292"/>
        <x:v>0</x:v>
      </x:c>
      <x:c r="AO1168" s="24">
        <x:f t="shared" si="293"/>
        <x:v>0</x:v>
      </x:c>
    </x:row>
    <x:row r="1169" spans="2:41" x14ac:dyDescent="0.35">
      <x:c r="B1169" s="21">
        <x:v>37707</x:v>
      </x:c>
      <x:c r="C1169" s="31">
        <x:f t="shared" si="280"/>
        <x:v>27</x:v>
      </x:c>
      <x:c r="D1169" s="31">
        <x:f t="shared" si="281"/>
        <x:v>3</x:v>
      </x:c>
      <x:c r="E1169" s="31">
        <x:f t="shared" si="282"/>
        <x:v>2003</x:v>
      </x:c>
      <x:c r="F1169" s="31">
        <x:f t="shared" si="283"/>
        <x:v>5</x:v>
      </x:c>
      <x:c r="G1169" s="21">
        <x:f t="shared" si="287"/>
        <x:v>45378</x:v>
      </x:c>
      <x:c r="H1169" s="32">
        <x:f t="shared" si="288"/>
        <x:v>7585</x:v>
      </x:c>
      <x:c r="L1169" s="25"/>
      <x:c r="S1169" s="24" t="str">
        <x:v>Deng Na #13453526 3M</x:v>
      </x:c>
      <x:c r="T1169" s="24" t="str" cm="1">
        <x:f t="array" ref="T1169:U1169">_xlfn.TEXTSPLIT(S1169," #")</x:f>
        <x:v>Deng Na</x:v>
      </x:c>
      <x:c r="U1169" s="24" t="str">
        <x:v>13453526 3M</x:v>
      </x:c>
      <x:c r="V1169" s="24" t="str">
        <x:f t="shared" si="289"/>
        <x:v>3M</x:v>
      </x:c>
      <x:c r="W1169" s="24">
        <x:f t="shared" si="290"/>
        <x:v>13453526</x:v>
      </x:c>
      <x:c r="X1169" s="24">
        <x:f t="shared" si="294"/>
        <x:v>0</x:v>
      </x:c>
      <x:c r="AC1169" s="24" t="str">
        <x:f t="shared" si="284"/>
        <x:v>Deng</x:v>
      </x:c>
      <x:c r="AD1169" s="24" t="str">
        <x:f t="shared" si="291"/>
        <x:v>D</x:v>
      </x:c>
      <x:c r="AE1169" s="24" t="str">
        <x:f t="shared" si="285"/>
        <x:v>Na</x:v>
      </x:c>
      <x:c r="AF1169" s="24" cm="1">
        <x:f t="array" ref="AF1169">SUM(--(" "=MID(AE1169,_xlfn.SEQUENCE(1,LEN(AE1169)),1)))+2</x:f>
        <x:v>2</x:v>
      </x:c>
      <x:c r="AG1169" s="24" cm="1">
        <x:f t="array" ref="AG1169">SUM(--($AG$9=MID(AC1169,_xlfn.SEQUENCE(1,LEN(AC1169)),1)))</x:f>
        <x:v>0</x:v>
      </x:c>
      <x:c r="AL1169" s="24" t="b">
        <x:f t="shared" si="286"/>
        <x:v>0</x:v>
      </x:c>
      <x:c r="AM1169" s="24" t="b">
        <x:f>_xlfn.XLOOKUP(G1169,'Birthday Case Assumptions'!$I$6:$I$371,'Birthday Case Assumptions'!$J$6:$J$371)="Yes"</x:f>
        <x:v>1</x:v>
      </x:c>
      <x:c r="AN1169" s="24" t="b">
        <x:f t="shared" si="292"/>
        <x:v>0</x:v>
      </x:c>
      <x:c r="AO1169" s="24">
        <x:f t="shared" si="293"/>
        <x:v>0</x:v>
      </x:c>
    </x:row>
    <x:row r="1170" spans="2:41" x14ac:dyDescent="0.35">
      <x:c r="B1170" s="21">
        <x:v>37301</x:v>
      </x:c>
      <x:c r="C1170" s="31">
        <x:f t="shared" si="280"/>
        <x:v>14</x:v>
      </x:c>
      <x:c r="D1170" s="31">
        <x:f t="shared" si="281"/>
        <x:v>2</x:v>
      </x:c>
      <x:c r="E1170" s="31">
        <x:f t="shared" si="282"/>
        <x:v>2002</x:v>
      </x:c>
      <x:c r="F1170" s="31">
        <x:f t="shared" si="283"/>
        <x:v>5</x:v>
      </x:c>
      <x:c r="G1170" s="21">
        <x:f t="shared" si="287"/>
        <x:v>45336</x:v>
      </x:c>
      <x:c r="H1170" s="32">
        <x:f t="shared" si="288"/>
        <x:v>7991</x:v>
      </x:c>
      <x:c r="L1170" s="25"/>
      <x:c r="S1170" s="24" t="str">
        <x:v>Megan Patel #13453529 2M</x:v>
      </x:c>
      <x:c r="T1170" s="24" t="str" cm="1">
        <x:f t="array" ref="T1170:U1170">_xlfn.TEXTSPLIT(S1170," #")</x:f>
        <x:v>Megan Patel</x:v>
      </x:c>
      <x:c r="U1170" s="24" t="str">
        <x:v>13453529 2M</x:v>
      </x:c>
      <x:c r="V1170" s="24" t="str">
        <x:f t="shared" si="289"/>
        <x:v>2M</x:v>
      </x:c>
      <x:c r="W1170" s="24">
        <x:f t="shared" si="290"/>
        <x:v>13453529</x:v>
      </x:c>
      <x:c r="X1170" s="24">
        <x:f t="shared" si="294"/>
        <x:v>0</x:v>
      </x:c>
      <x:c r="AC1170" s="24" t="str">
        <x:f t="shared" si="284"/>
        <x:v>Megan</x:v>
      </x:c>
      <x:c r="AD1170" s="24" t="str">
        <x:f t="shared" si="291"/>
        <x:v>M</x:v>
      </x:c>
      <x:c r="AE1170" s="24" t="str">
        <x:f t="shared" si="285"/>
        <x:v>Patel</x:v>
      </x:c>
      <x:c r="AF1170" s="24" cm="1">
        <x:f t="array" ref="AF1170">SUM(--(" "=MID(AE1170,_xlfn.SEQUENCE(1,LEN(AE1170)),1)))+2</x:f>
        <x:v>2</x:v>
      </x:c>
      <x:c r="AG1170" s="24" cm="1">
        <x:f t="array" ref="AG1170">SUM(--($AG$9=MID(AC1170,_xlfn.SEQUENCE(1,LEN(AC1170)),1)))</x:f>
        <x:v>1</x:v>
      </x:c>
      <x:c r="AL1170" s="24" t="b">
        <x:f t="shared" si="286"/>
        <x:v>0</x:v>
      </x:c>
      <x:c r="AM1170" s="24" t="b">
        <x:f>_xlfn.XLOOKUP(G1170,'Birthday Case Assumptions'!$I$6:$I$371,'Birthday Case Assumptions'!$J$6:$J$371)="Yes"</x:f>
        <x:v>1</x:v>
      </x:c>
      <x:c r="AN1170" s="24" t="b">
        <x:f t="shared" si="292"/>
        <x:v>0</x:v>
      </x:c>
      <x:c r="AO1170" s="24">
        <x:f t="shared" si="293"/>
        <x:v>0</x:v>
      </x:c>
    </x:row>
    <x:row r="1171" spans="2:41" x14ac:dyDescent="0.35">
      <x:c r="B1171" s="21">
        <x:v>37772</x:v>
      </x:c>
      <x:c r="C1171" s="31">
        <x:f t="shared" si="280"/>
        <x:v>31</x:v>
      </x:c>
      <x:c r="D1171" s="31">
        <x:f t="shared" si="281"/>
        <x:v>5</x:v>
      </x:c>
      <x:c r="E1171" s="31">
        <x:f t="shared" si="282"/>
        <x:v>2003</x:v>
      </x:c>
      <x:c r="F1171" s="31">
        <x:f t="shared" si="283"/>
        <x:v>7</x:v>
      </x:c>
      <x:c r="G1171" s="21">
        <x:f t="shared" si="287"/>
        <x:v>45443</x:v>
      </x:c>
      <x:c r="H1171" s="32">
        <x:f t="shared" si="288"/>
        <x:v>7520</x:v>
      </x:c>
      <x:c r="L1171" s="25"/>
      <x:c r="S1171" s="24" t="str">
        <x:v>Elizabeth Turner #13453531 2M</x:v>
      </x:c>
      <x:c r="T1171" s="24" t="str" cm="1">
        <x:f t="array" ref="T1171:U1171">_xlfn.TEXTSPLIT(S1171," #")</x:f>
        <x:v>Elizabeth Turner</x:v>
      </x:c>
      <x:c r="U1171" s="24" t="str">
        <x:v>13453531 2M</x:v>
      </x:c>
      <x:c r="V1171" s="24" t="str">
        <x:f t="shared" si="289"/>
        <x:v>2M</x:v>
      </x:c>
      <x:c r="W1171" s="24">
        <x:f t="shared" si="290"/>
        <x:v>13453531</x:v>
      </x:c>
      <x:c r="X1171" s="24">
        <x:f t="shared" si="294"/>
        <x:v>0</x:v>
      </x:c>
      <x:c r="AC1171" s="24" t="str">
        <x:f t="shared" si="284"/>
        <x:v>Elizabeth</x:v>
      </x:c>
      <x:c r="AD1171" s="24" t="str">
        <x:f t="shared" si="291"/>
        <x:v>E</x:v>
      </x:c>
      <x:c r="AE1171" s="24" t="str">
        <x:f t="shared" si="285"/>
        <x:v>Turner</x:v>
      </x:c>
      <x:c r="AF1171" s="24" cm="1">
        <x:f t="array" ref="AF1171">SUM(--(" "=MID(AE1171,_xlfn.SEQUENCE(1,LEN(AE1171)),1)))+2</x:f>
        <x:v>2</x:v>
      </x:c>
      <x:c r="AG1171" s="24" cm="1">
        <x:f t="array" ref="AG1171">SUM(--($AG$9=MID(AC1171,_xlfn.SEQUENCE(1,LEN(AC1171)),1)))</x:f>
        <x:v>1</x:v>
      </x:c>
      <x:c r="AL1171" s="24" t="b">
        <x:f t="shared" si="286"/>
        <x:v>0</x:v>
      </x:c>
      <x:c r="AM1171" s="24" t="b">
        <x:f>_xlfn.XLOOKUP(G1171,'Birthday Case Assumptions'!$I$6:$I$371,'Birthday Case Assumptions'!$J$6:$J$371)="Yes"</x:f>
        <x:v>0</x:v>
      </x:c>
      <x:c r="AN1171" s="24" t="b">
        <x:f t="shared" si="292"/>
        <x:v>0</x:v>
      </x:c>
      <x:c r="AO1171" s="24">
        <x:f t="shared" si="293"/>
        <x:v>0</x:v>
      </x:c>
    </x:row>
    <x:row r="1172" spans="2:41" x14ac:dyDescent="0.35">
      <x:c r="B1172" s="21">
        <x:v>36920</x:v>
      </x:c>
      <x:c r="C1172" s="31">
        <x:f t="shared" si="280"/>
        <x:v>29</x:v>
      </x:c>
      <x:c r="D1172" s="31">
        <x:f t="shared" si="281"/>
        <x:v>1</x:v>
      </x:c>
      <x:c r="E1172" s="31">
        <x:f t="shared" si="282"/>
        <x:v>2001</x:v>
      </x:c>
      <x:c r="F1172" s="31">
        <x:f t="shared" si="283"/>
        <x:v>2</x:v>
      </x:c>
      <x:c r="G1172" s="21">
        <x:f t="shared" si="287"/>
        <x:v>45320</x:v>
      </x:c>
      <x:c r="H1172" s="32">
        <x:f t="shared" si="288"/>
        <x:v>8372</x:v>
      </x:c>
      <x:c r="L1172" s="25"/>
      <x:c r="S1172" s="24" t="str">
        <x:v>Michael Davis #13453532 3M</x:v>
      </x:c>
      <x:c r="T1172" s="24" t="str" cm="1">
        <x:f t="array" ref="T1172:U1172">_xlfn.TEXTSPLIT(S1172," #")</x:f>
        <x:v>Michael Davis</x:v>
      </x:c>
      <x:c r="U1172" s="24" t="str">
        <x:v>13453532 3M</x:v>
      </x:c>
      <x:c r="V1172" s="24" t="str">
        <x:f t="shared" si="289"/>
        <x:v>3M</x:v>
      </x:c>
      <x:c r="W1172" s="24">
        <x:f t="shared" si="290"/>
        <x:v>13453532</x:v>
      </x:c>
      <x:c r="X1172" s="24">
        <x:f t="shared" si="294"/>
        <x:v>1</x:v>
      </x:c>
      <x:c r="AC1172" s="24" t="str">
        <x:f t="shared" si="284"/>
        <x:v>Michael</x:v>
      </x:c>
      <x:c r="AD1172" s="24" t="str">
        <x:f t="shared" si="291"/>
        <x:v>M</x:v>
      </x:c>
      <x:c r="AE1172" s="24" t="str">
        <x:f t="shared" si="285"/>
        <x:v>Davis</x:v>
      </x:c>
      <x:c r="AF1172" s="24" cm="1">
        <x:f t="array" ref="AF1172">SUM(--(" "=MID(AE1172,_xlfn.SEQUENCE(1,LEN(AE1172)),1)))+2</x:f>
        <x:v>2</x:v>
      </x:c>
      <x:c r="AG1172" s="24" cm="1">
        <x:f t="array" ref="AG1172">SUM(--($AG$9=MID(AC1172,_xlfn.SEQUENCE(1,LEN(AC1172)),1)))</x:f>
        <x:v>1</x:v>
      </x:c>
      <x:c r="AL1172" s="24" t="b">
        <x:f t="shared" si="286"/>
        <x:v>1</x:v>
      </x:c>
      <x:c r="AM1172" s="24" t="b">
        <x:f>_xlfn.XLOOKUP(G1172,'Birthday Case Assumptions'!$I$6:$I$371,'Birthday Case Assumptions'!$J$6:$J$371)="Yes"</x:f>
        <x:v>1</x:v>
      </x:c>
      <x:c r="AN1172" s="24" t="b">
        <x:f t="shared" si="292"/>
        <x:v>0</x:v>
      </x:c>
      <x:c r="AO1172" s="24">
        <x:f t="shared" si="293"/>
        <x:v>0</x:v>
      </x:c>
    </x:row>
    <x:row r="1173" spans="2:41" x14ac:dyDescent="0.35">
      <x:c r="B1173" s="21">
        <x:v>36923</x:v>
      </x:c>
      <x:c r="C1173" s="31">
        <x:f t="shared" si="280"/>
        <x:v>1</x:v>
      </x:c>
      <x:c r="D1173" s="31">
        <x:f t="shared" si="281"/>
        <x:v>2</x:v>
      </x:c>
      <x:c r="E1173" s="31">
        <x:f t="shared" si="282"/>
        <x:v>2001</x:v>
      </x:c>
      <x:c r="F1173" s="31">
        <x:f t="shared" si="283"/>
        <x:v>5</x:v>
      </x:c>
      <x:c r="G1173" s="21">
        <x:f t="shared" si="287"/>
        <x:v>45323</x:v>
      </x:c>
      <x:c r="H1173" s="32">
        <x:f t="shared" si="288"/>
        <x:v>8369</x:v>
      </x:c>
      <x:c r="L1173" s="25"/>
      <x:c r="S1173" s="24" t="str">
        <x:v>Qi Laoshi #13453533 2R</x:v>
      </x:c>
      <x:c r="T1173" s="24" t="str" cm="1">
        <x:f t="array" ref="T1173:U1173">_xlfn.TEXTSPLIT(S1173," #")</x:f>
        <x:v>Qi Laoshi</x:v>
      </x:c>
      <x:c r="U1173" s="24" t="str">
        <x:v>13453533 2R</x:v>
      </x:c>
      <x:c r="V1173" s="24" t="str">
        <x:f t="shared" si="289"/>
        <x:v>2R</x:v>
      </x:c>
      <x:c r="W1173" s="24">
        <x:f t="shared" si="290"/>
        <x:v>13453533</x:v>
      </x:c>
      <x:c r="X1173" s="24">
        <x:f t="shared" si="294"/>
        <x:v>2</x:v>
      </x:c>
      <x:c r="AC1173" s="24" t="str">
        <x:f t="shared" si="284"/>
        <x:v>Qi</x:v>
      </x:c>
      <x:c r="AD1173" s="24" t="str">
        <x:f t="shared" si="291"/>
        <x:v>Q</x:v>
      </x:c>
      <x:c r="AE1173" s="24" t="str">
        <x:f t="shared" si="285"/>
        <x:v>Laoshi</x:v>
      </x:c>
      <x:c r="AF1173" s="24" cm="1">
        <x:f t="array" ref="AF1173">SUM(--(" "=MID(AE1173,_xlfn.SEQUENCE(1,LEN(AE1173)),1)))+2</x:f>
        <x:v>2</x:v>
      </x:c>
      <x:c r="AG1173" s="24" cm="1">
        <x:f t="array" ref="AG1173">SUM(--($AG$9=MID(AC1173,_xlfn.SEQUENCE(1,LEN(AC1173)),1)))</x:f>
        <x:v>0</x:v>
      </x:c>
      <x:c r="AL1173" s="24" t="b">
        <x:f t="shared" si="286"/>
        <x:v>0</x:v>
      </x:c>
      <x:c r="AM1173" s="24" t="b">
        <x:f>_xlfn.XLOOKUP(G1173,'Birthday Case Assumptions'!$I$6:$I$371,'Birthday Case Assumptions'!$J$6:$J$371)="Yes"</x:f>
        <x:v>1</x:v>
      </x:c>
      <x:c r="AN1173" s="24" t="b">
        <x:f t="shared" si="292"/>
        <x:v>0</x:v>
      </x:c>
      <x:c r="AO1173" s="24">
        <x:f t="shared" si="293"/>
        <x:v>0</x:v>
      </x:c>
    </x:row>
    <x:row r="1174" spans="2:41" x14ac:dyDescent="0.35">
      <x:c r="B1174" s="21">
        <x:v>38359</x:v>
      </x:c>
      <x:c r="C1174" s="31">
        <x:f t="shared" si="280"/>
        <x:v>7</x:v>
      </x:c>
      <x:c r="D1174" s="31">
        <x:f t="shared" si="281"/>
        <x:v>1</x:v>
      </x:c>
      <x:c r="E1174" s="31">
        <x:f t="shared" si="282"/>
        <x:v>2005</x:v>
      </x:c>
      <x:c r="F1174" s="31">
        <x:f t="shared" si="283"/>
        <x:v>6</x:v>
      </x:c>
      <x:c r="G1174" s="21">
        <x:f t="shared" si="287"/>
        <x:v>45298</x:v>
      </x:c>
      <x:c r="H1174" s="32">
        <x:f t="shared" si="288"/>
        <x:v>6933</x:v>
      </x:c>
      <x:c r="L1174" s="25"/>
      <x:c r="S1174" s="24" t="str">
        <x:v>Saif Alam #13453536 1R</x:v>
      </x:c>
      <x:c r="T1174" s="24" t="str" cm="1">
        <x:f t="array" ref="T1174:U1174">_xlfn.TEXTSPLIT(S1174," #")</x:f>
        <x:v>Saif Alam</x:v>
      </x:c>
      <x:c r="U1174" s="24" t="str">
        <x:v>13453536 1R</x:v>
      </x:c>
      <x:c r="V1174" s="24" t="str">
        <x:f t="shared" si="289"/>
        <x:v>1R</x:v>
      </x:c>
      <x:c r="W1174" s="24">
        <x:f t="shared" si="290"/>
        <x:v>13453536</x:v>
      </x:c>
      <x:c r="X1174" s="24">
        <x:f t="shared" si="294"/>
        <x:v>0</x:v>
      </x:c>
      <x:c r="AC1174" s="24" t="str">
        <x:f t="shared" si="284"/>
        <x:v>Saif</x:v>
      </x:c>
      <x:c r="AD1174" s="24" t="str">
        <x:f t="shared" si="291"/>
        <x:v>S</x:v>
      </x:c>
      <x:c r="AE1174" s="24" t="str">
        <x:f t="shared" si="285"/>
        <x:v>Alam</x:v>
      </x:c>
      <x:c r="AF1174" s="24" cm="1">
        <x:f t="array" ref="AF1174">SUM(--(" "=MID(AE1174,_xlfn.SEQUENCE(1,LEN(AE1174)),1)))+2</x:f>
        <x:v>2</x:v>
      </x:c>
      <x:c r="AG1174" s="24" cm="1">
        <x:f t="array" ref="AG1174">SUM(--($AG$9=MID(AC1174,_xlfn.SEQUENCE(1,LEN(AC1174)),1)))</x:f>
        <x:v>1</x:v>
      </x:c>
      <x:c r="AL1174" s="24" t="b">
        <x:f t="shared" si="286"/>
        <x:v>0</x:v>
      </x:c>
      <x:c r="AM1174" s="24" t="b">
        <x:f>_xlfn.XLOOKUP(G1174,'Birthday Case Assumptions'!$I$6:$I$371,'Birthday Case Assumptions'!$J$6:$J$371)="Yes"</x:f>
        <x:v>0</x:v>
      </x:c>
      <x:c r="AN1174" s="24" t="b">
        <x:f t="shared" si="292"/>
        <x:v>0</x:v>
      </x:c>
      <x:c r="AO1174" s="24">
        <x:f t="shared" si="293"/>
        <x:v>0</x:v>
      </x:c>
    </x:row>
    <x:row r="1175" spans="2:41" x14ac:dyDescent="0.35">
      <x:c r="B1175" s="21">
        <x:v>37440</x:v>
      </x:c>
      <x:c r="C1175" s="31">
        <x:f t="shared" si="280"/>
        <x:v>3</x:v>
      </x:c>
      <x:c r="D1175" s="31">
        <x:f t="shared" si="281"/>
        <x:v>7</x:v>
      </x:c>
      <x:c r="E1175" s="31">
        <x:f t="shared" si="282"/>
        <x:v>2002</x:v>
      </x:c>
      <x:c r="F1175" s="31">
        <x:f t="shared" si="283"/>
        <x:v>4</x:v>
      </x:c>
      <x:c r="G1175" s="21">
        <x:f t="shared" si="287"/>
        <x:v>45476</x:v>
      </x:c>
      <x:c r="H1175" s="32">
        <x:f t="shared" si="288"/>
        <x:v>7852</x:v>
      </x:c>
      <x:c r="L1175" s="25"/>
      <x:c r="S1175" s="24" t="str">
        <x:v>Ji Chao #13453537 1T</x:v>
      </x:c>
      <x:c r="T1175" s="24" t="str" cm="1">
        <x:f t="array" ref="T1175:U1175">_xlfn.TEXTSPLIT(S1175," #")</x:f>
        <x:v>Ji Chao</x:v>
      </x:c>
      <x:c r="U1175" s="24" t="str">
        <x:v>13453537 1T</x:v>
      </x:c>
      <x:c r="V1175" s="24" t="str">
        <x:f t="shared" si="289"/>
        <x:v>1T</x:v>
      </x:c>
      <x:c r="W1175" s="24">
        <x:f t="shared" si="290"/>
        <x:v>13453537</x:v>
      </x:c>
      <x:c r="X1175" s="24">
        <x:f t="shared" si="294"/>
        <x:v>1</x:v>
      </x:c>
      <x:c r="AC1175" s="24" t="str">
        <x:f t="shared" si="284"/>
        <x:v>Ji</x:v>
      </x:c>
      <x:c r="AD1175" s="24" t="str">
        <x:f t="shared" si="291"/>
        <x:v>J</x:v>
      </x:c>
      <x:c r="AE1175" s="24" t="str">
        <x:f t="shared" si="285"/>
        <x:v>Chao</x:v>
      </x:c>
      <x:c r="AF1175" s="24" cm="1">
        <x:f t="array" ref="AF1175">SUM(--(" "=MID(AE1175,_xlfn.SEQUENCE(1,LEN(AE1175)),1)))+2</x:f>
        <x:v>2</x:v>
      </x:c>
      <x:c r="AG1175" s="24" cm="1">
        <x:f t="array" ref="AG1175">SUM(--($AG$9=MID(AC1175,_xlfn.SEQUENCE(1,LEN(AC1175)),1)))</x:f>
        <x:v>0</x:v>
      </x:c>
      <x:c r="AL1175" s="24" t="b">
        <x:f t="shared" si="286"/>
        <x:v>0</x:v>
      </x:c>
      <x:c r="AM1175" s="24" t="b">
        <x:f>_xlfn.XLOOKUP(G1175,'Birthday Case Assumptions'!$I$6:$I$371,'Birthday Case Assumptions'!$J$6:$J$371)="Yes"</x:f>
        <x:v>0</x:v>
      </x:c>
      <x:c r="AN1175" s="24" t="b">
        <x:f t="shared" si="292"/>
        <x:v>0</x:v>
      </x:c>
      <x:c r="AO1175" s="24">
        <x:f t="shared" si="293"/>
        <x:v>0</x:v>
      </x:c>
    </x:row>
    <x:row r="1176" spans="2:41" x14ac:dyDescent="0.35">
      <x:c r="B1176" s="21">
        <x:v>38141</x:v>
      </x:c>
      <x:c r="C1176" s="31">
        <x:f t="shared" si="280"/>
        <x:v>3</x:v>
      </x:c>
      <x:c r="D1176" s="31">
        <x:f t="shared" si="281"/>
        <x:v>6</x:v>
      </x:c>
      <x:c r="E1176" s="31">
        <x:f t="shared" si="282"/>
        <x:v>2004</x:v>
      </x:c>
      <x:c r="F1176" s="31">
        <x:f t="shared" si="283"/>
        <x:v>5</x:v>
      </x:c>
      <x:c r="G1176" s="21">
        <x:f t="shared" si="287"/>
        <x:v>45446</x:v>
      </x:c>
      <x:c r="H1176" s="32">
        <x:f t="shared" si="288"/>
        <x:v>7151</x:v>
      </x:c>
      <x:c r="L1176" s="25"/>
      <x:c r="S1176" s="24" t="str">
        <x:v>Saif Alshammari #13453539 3M</x:v>
      </x:c>
      <x:c r="T1176" s="24" t="str" cm="1">
        <x:f t="array" ref="T1176:U1176">_xlfn.TEXTSPLIT(S1176," #")</x:f>
        <x:v>Saif Alshammari</x:v>
      </x:c>
      <x:c r="U1176" s="24" t="str">
        <x:v>13453539 3M</x:v>
      </x:c>
      <x:c r="V1176" s="24" t="str">
        <x:f t="shared" si="289"/>
        <x:v>3M</x:v>
      </x:c>
      <x:c r="W1176" s="24">
        <x:f t="shared" si="290"/>
        <x:v>13453539</x:v>
      </x:c>
      <x:c r="X1176" s="24">
        <x:f t="shared" si="294"/>
        <x:v>0</x:v>
      </x:c>
      <x:c r="AC1176" s="24" t="str">
        <x:f t="shared" si="284"/>
        <x:v>Saif</x:v>
      </x:c>
      <x:c r="AD1176" s="24" t="str">
        <x:f t="shared" si="291"/>
        <x:v>S</x:v>
      </x:c>
      <x:c r="AE1176" s="24" t="str">
        <x:f t="shared" si="285"/>
        <x:v>Alshammari</x:v>
      </x:c>
      <x:c r="AF1176" s="24" cm="1">
        <x:f t="array" ref="AF1176">SUM(--(" "=MID(AE1176,_xlfn.SEQUENCE(1,LEN(AE1176)),1)))+2</x:f>
        <x:v>2</x:v>
      </x:c>
      <x:c r="AG1176" s="24" cm="1">
        <x:f t="array" ref="AG1176">SUM(--($AG$9=MID(AC1176,_xlfn.SEQUENCE(1,LEN(AC1176)),1)))</x:f>
        <x:v>1</x:v>
      </x:c>
      <x:c r="AL1176" s="24" t="b">
        <x:f t="shared" si="286"/>
        <x:v>1</x:v>
      </x:c>
      <x:c r="AM1176" s="24" t="b">
        <x:f>_xlfn.XLOOKUP(G1176,'Birthday Case Assumptions'!$I$6:$I$371,'Birthday Case Assumptions'!$J$6:$J$371)="Yes"</x:f>
        <x:v>0</x:v>
      </x:c>
      <x:c r="AN1176" s="24" t="b">
        <x:f t="shared" si="292"/>
        <x:v>0</x:v>
      </x:c>
      <x:c r="AO1176" s="24">
        <x:f t="shared" si="293"/>
        <x:v>0</x:v>
      </x:c>
    </x:row>
    <x:row r="1177" spans="2:41" x14ac:dyDescent="0.35">
      <x:c r="B1177" s="21">
        <x:v>37402</x:v>
      </x:c>
      <x:c r="C1177" s="31">
        <x:f t="shared" si="280"/>
        <x:v>26</x:v>
      </x:c>
      <x:c r="D1177" s="31">
        <x:f t="shared" si="281"/>
        <x:v>5</x:v>
      </x:c>
      <x:c r="E1177" s="31">
        <x:f t="shared" si="282"/>
        <x:v>2002</x:v>
      </x:c>
      <x:c r="F1177" s="31">
        <x:f t="shared" si="283"/>
        <x:v>1</x:v>
      </x:c>
      <x:c r="G1177" s="21">
        <x:f t="shared" si="287"/>
        <x:v>45438</x:v>
      </x:c>
      <x:c r="H1177" s="32">
        <x:f t="shared" si="288"/>
        <x:v>7890</x:v>
      </x:c>
      <x:c r="L1177" s="25"/>
      <x:c r="S1177" s="24" t="str">
        <x:v>Faiz Abdo #13453542 1W</x:v>
      </x:c>
      <x:c r="T1177" s="24" t="str" cm="1">
        <x:f t="array" ref="T1177:U1177">_xlfn.TEXTSPLIT(S1177," #")</x:f>
        <x:v>Faiz Abdo</x:v>
      </x:c>
      <x:c r="U1177" s="24" t="str">
        <x:v>13453542 1W</x:v>
      </x:c>
      <x:c r="V1177" s="24" t="str">
        <x:f t="shared" si="289"/>
        <x:v>1W</x:v>
      </x:c>
      <x:c r="W1177" s="24">
        <x:f t="shared" si="290"/>
        <x:v>13453542</x:v>
      </x:c>
      <x:c r="X1177" s="24">
        <x:f t="shared" si="294"/>
        <x:v>0</x:v>
      </x:c>
      <x:c r="AC1177" s="24" t="str">
        <x:f t="shared" si="284"/>
        <x:v>Faiz</x:v>
      </x:c>
      <x:c r="AD1177" s="24" t="str">
        <x:f t="shared" si="291"/>
        <x:v>F</x:v>
      </x:c>
      <x:c r="AE1177" s="24" t="str">
        <x:f t="shared" si="285"/>
        <x:v>Abdo</x:v>
      </x:c>
      <x:c r="AF1177" s="24" cm="1">
        <x:f t="array" ref="AF1177">SUM(--(" "=MID(AE1177,_xlfn.SEQUENCE(1,LEN(AE1177)),1)))+2</x:f>
        <x:v>2</x:v>
      </x:c>
      <x:c r="AG1177" s="24" cm="1">
        <x:f t="array" ref="AG1177">SUM(--($AG$9=MID(AC1177,_xlfn.SEQUENCE(1,LEN(AC1177)),1)))</x:f>
        <x:v>1</x:v>
      </x:c>
      <x:c r="AL1177" s="24" t="b">
        <x:f t="shared" si="286"/>
        <x:v>0</x:v>
      </x:c>
      <x:c r="AM1177" s="24" t="b">
        <x:f>_xlfn.XLOOKUP(G1177,'Birthday Case Assumptions'!$I$6:$I$371,'Birthday Case Assumptions'!$J$6:$J$371)="Yes"</x:f>
        <x:v>0</x:v>
      </x:c>
      <x:c r="AN1177" s="24" t="b">
        <x:f t="shared" si="292"/>
        <x:v>0</x:v>
      </x:c>
      <x:c r="AO1177" s="24">
        <x:f t="shared" si="293"/>
        <x:v>0</x:v>
      </x:c>
    </x:row>
    <x:row r="1178" spans="2:41" x14ac:dyDescent="0.35">
      <x:c r="B1178" s="21">
        <x:v>37590</x:v>
      </x:c>
      <x:c r="C1178" s="31">
        <x:f t="shared" si="280"/>
        <x:v>30</x:v>
      </x:c>
      <x:c r="D1178" s="31">
        <x:f t="shared" si="281"/>
        <x:v>11</x:v>
      </x:c>
      <x:c r="E1178" s="31">
        <x:f t="shared" si="282"/>
        <x:v>2002</x:v>
      </x:c>
      <x:c r="F1178" s="31">
        <x:f t="shared" si="283"/>
        <x:v>7</x:v>
      </x:c>
      <x:c r="G1178" s="21">
        <x:f t="shared" si="287"/>
        <x:v>45626</x:v>
      </x:c>
      <x:c r="H1178" s="32">
        <x:f t="shared" si="288"/>
        <x:v>7702</x:v>
      </x:c>
      <x:c r="L1178" s="25"/>
      <x:c r="S1178" s="24" t="str">
        <x:v>Sahar Al-Zahrani #13453543 1M</x:v>
      </x:c>
      <x:c r="T1178" s="24" t="str" cm="1">
        <x:f t="array" ref="T1178:U1178">_xlfn.TEXTSPLIT(S1178," #")</x:f>
        <x:v>Sahar Al-Zahrani</x:v>
      </x:c>
      <x:c r="U1178" s="24" t="str">
        <x:v>13453543 1M</x:v>
      </x:c>
      <x:c r="V1178" s="24" t="str">
        <x:f t="shared" si="289"/>
        <x:v>1M</x:v>
      </x:c>
      <x:c r="W1178" s="24">
        <x:f t="shared" si="290"/>
        <x:v>13453543</x:v>
      </x:c>
      <x:c r="X1178" s="24">
        <x:f t="shared" si="294"/>
        <x:v>1</x:v>
      </x:c>
      <x:c r="AC1178" s="24" t="str">
        <x:f t="shared" si="284"/>
        <x:v>Sahar</x:v>
      </x:c>
      <x:c r="AD1178" s="24" t="str">
        <x:f t="shared" si="291"/>
        <x:v>S</x:v>
      </x:c>
      <x:c r="AE1178" s="24" t="str">
        <x:f t="shared" si="285"/>
        <x:v>Al-Zahrani</x:v>
      </x:c>
      <x:c r="AF1178" s="24" cm="1">
        <x:f t="array" ref="AF1178">SUM(--(" "=MID(AE1178,_xlfn.SEQUENCE(1,LEN(AE1178)),1)))+2</x:f>
        <x:v>2</x:v>
      </x:c>
      <x:c r="AG1178" s="24" cm="1">
        <x:f t="array" ref="AG1178">SUM(--($AG$9=MID(AC1178,_xlfn.SEQUENCE(1,LEN(AC1178)),1)))</x:f>
        <x:v>2</x:v>
      </x:c>
      <x:c r="AL1178" s="24" t="b">
        <x:f t="shared" si="286"/>
        <x:v>0</x:v>
      </x:c>
      <x:c r="AM1178" s="24" t="b">
        <x:f>_xlfn.XLOOKUP(G1178,'Birthday Case Assumptions'!$I$6:$I$371,'Birthday Case Assumptions'!$J$6:$J$371)="Yes"</x:f>
        <x:v>0</x:v>
      </x:c>
      <x:c r="AN1178" s="24" t="b">
        <x:f t="shared" si="292"/>
        <x:v>1</x:v>
      </x:c>
      <x:c r="AO1178" s="24">
        <x:f t="shared" si="293"/>
        <x:v>0</x:v>
      </x:c>
    </x:row>
    <x:row r="1179" spans="2:41" x14ac:dyDescent="0.35">
      <x:c r="B1179" s="21">
        <x:v>37359</x:v>
      </x:c>
      <x:c r="C1179" s="31">
        <x:f t="shared" si="280"/>
        <x:v>13</x:v>
      </x:c>
      <x:c r="D1179" s="31">
        <x:f t="shared" si="281"/>
        <x:v>4</x:v>
      </x:c>
      <x:c r="E1179" s="31">
        <x:f t="shared" si="282"/>
        <x:v>2002</x:v>
      </x:c>
      <x:c r="F1179" s="31">
        <x:f t="shared" si="283"/>
        <x:v>7</x:v>
      </x:c>
      <x:c r="G1179" s="21">
        <x:f t="shared" si="287"/>
        <x:v>45395</x:v>
      </x:c>
      <x:c r="H1179" s="32">
        <x:f t="shared" si="288"/>
        <x:v>7933</x:v>
      </x:c>
      <x:c r="L1179" s="25"/>
      <x:c r="S1179" s="24" t="str">
        <x:v>Mustafa Al-Qahtani #13453546 1W</x:v>
      </x:c>
      <x:c r="T1179" s="24" t="str" cm="1">
        <x:f t="array" ref="T1179:U1179">_xlfn.TEXTSPLIT(S1179," #")</x:f>
        <x:v>Mustafa Al-Qahtani</x:v>
      </x:c>
      <x:c r="U1179" s="24" t="str">
        <x:v>13453546 1W</x:v>
      </x:c>
      <x:c r="V1179" s="24" t="str">
        <x:f t="shared" si="289"/>
        <x:v>1W</x:v>
      </x:c>
      <x:c r="W1179" s="24">
        <x:f t="shared" si="290"/>
        <x:v>13453546</x:v>
      </x:c>
      <x:c r="X1179" s="24">
        <x:f t="shared" si="294"/>
        <x:v>0</x:v>
      </x:c>
      <x:c r="AC1179" s="24" t="str">
        <x:f t="shared" si="284"/>
        <x:v>Mustafa</x:v>
      </x:c>
      <x:c r="AD1179" s="24" t="str">
        <x:f t="shared" si="291"/>
        <x:v>M</x:v>
      </x:c>
      <x:c r="AE1179" s="24" t="str">
        <x:f t="shared" si="285"/>
        <x:v>Al-Qahtani</x:v>
      </x:c>
      <x:c r="AF1179" s="24" cm="1">
        <x:f t="array" ref="AF1179">SUM(--(" "=MID(AE1179,_xlfn.SEQUENCE(1,LEN(AE1179)),1)))+2</x:f>
        <x:v>2</x:v>
      </x:c>
      <x:c r="AG1179" s="24" cm="1">
        <x:f t="array" ref="AG1179">SUM(--($AG$9=MID(AC1179,_xlfn.SEQUENCE(1,LEN(AC1179)),1)))</x:f>
        <x:v>2</x:v>
      </x:c>
      <x:c r="AL1179" s="24" t="b">
        <x:f t="shared" si="286"/>
        <x:v>0</x:v>
      </x:c>
      <x:c r="AM1179" s="24" t="b">
        <x:f>_xlfn.XLOOKUP(G1179,'Birthday Case Assumptions'!$I$6:$I$371,'Birthday Case Assumptions'!$J$6:$J$371)="Yes"</x:f>
        <x:v>0</x:v>
      </x:c>
      <x:c r="AN1179" s="24" t="b">
        <x:f t="shared" si="292"/>
        <x:v>0</x:v>
      </x:c>
      <x:c r="AO1179" s="24">
        <x:f t="shared" si="293"/>
        <x:v>0</x:v>
      </x:c>
    </x:row>
    <x:row r="1180" spans="2:41" x14ac:dyDescent="0.35">
      <x:c r="B1180" s="21">
        <x:v>37061</x:v>
      </x:c>
      <x:c r="C1180" s="31">
        <x:f t="shared" si="280"/>
        <x:v>19</x:v>
      </x:c>
      <x:c r="D1180" s="31">
        <x:f t="shared" si="281"/>
        <x:v>6</x:v>
      </x:c>
      <x:c r="E1180" s="31">
        <x:f t="shared" si="282"/>
        <x:v>2001</x:v>
      </x:c>
      <x:c r="F1180" s="31">
        <x:f t="shared" si="283"/>
        <x:v>3</x:v>
      </x:c>
      <x:c r="G1180" s="21">
        <x:f t="shared" si="287"/>
        <x:v>45462</x:v>
      </x:c>
      <x:c r="H1180" s="32">
        <x:f t="shared" si="288"/>
        <x:v>8231</x:v>
      </x:c>
      <x:c r="L1180" s="25"/>
      <x:c r="S1180" s="24" t="str">
        <x:v>Mahdi Siddiqui #13453549 2M</x:v>
      </x:c>
      <x:c r="T1180" s="24" t="str" cm="1">
        <x:f t="array" ref="T1180:U1180">_xlfn.TEXTSPLIT(S1180," #")</x:f>
        <x:v>Mahdi Siddiqui</x:v>
      </x:c>
      <x:c r="U1180" s="24" t="str">
        <x:v>13453549 2M</x:v>
      </x:c>
      <x:c r="V1180" s="24" t="str">
        <x:f t="shared" si="289"/>
        <x:v>2M</x:v>
      </x:c>
      <x:c r="W1180" s="24">
        <x:f t="shared" si="290"/>
        <x:v>13453549</x:v>
      </x:c>
      <x:c r="X1180" s="24">
        <x:f t="shared" si="294"/>
        <x:v>0</x:v>
      </x:c>
      <x:c r="AC1180" s="24" t="str">
        <x:f t="shared" si="284"/>
        <x:v>Mahdi</x:v>
      </x:c>
      <x:c r="AD1180" s="24" t="str">
        <x:f t="shared" si="291"/>
        <x:v>M</x:v>
      </x:c>
      <x:c r="AE1180" s="24" t="str">
        <x:f t="shared" si="285"/>
        <x:v>Siddiqui</x:v>
      </x:c>
      <x:c r="AF1180" s="24" cm="1">
        <x:f t="array" ref="AF1180">SUM(--(" "=MID(AE1180,_xlfn.SEQUENCE(1,LEN(AE1180)),1)))+2</x:f>
        <x:v>2</x:v>
      </x:c>
      <x:c r="AG1180" s="24" cm="1">
        <x:f t="array" ref="AG1180">SUM(--($AG$9=MID(AC1180,_xlfn.SEQUENCE(1,LEN(AC1180)),1)))</x:f>
        <x:v>1</x:v>
      </x:c>
      <x:c r="AL1180" s="24" t="b">
        <x:f t="shared" si="286"/>
        <x:v>0</x:v>
      </x:c>
      <x:c r="AM1180" s="24" t="b">
        <x:f>_xlfn.XLOOKUP(G1180,'Birthday Case Assumptions'!$I$6:$I$371,'Birthday Case Assumptions'!$J$6:$J$371)="Yes"</x:f>
        <x:v>0</x:v>
      </x:c>
      <x:c r="AN1180" s="24" t="b">
        <x:f t="shared" si="292"/>
        <x:v>0</x:v>
      </x:c>
      <x:c r="AO1180" s="24">
        <x:f t="shared" si="293"/>
        <x:v>0</x:v>
      </x:c>
    </x:row>
    <x:row r="1181" spans="2:41" x14ac:dyDescent="0.35">
      <x:c r="B1181" s="21">
        <x:v>38018</x:v>
      </x:c>
      <x:c r="C1181" s="31">
        <x:f t="shared" si="280"/>
        <x:v>1</x:v>
      </x:c>
      <x:c r="D1181" s="31">
        <x:f t="shared" si="281"/>
        <x:v>2</x:v>
      </x:c>
      <x:c r="E1181" s="31">
        <x:f t="shared" si="282"/>
        <x:v>2004</x:v>
      </x:c>
      <x:c r="F1181" s="31">
        <x:f t="shared" si="283"/>
        <x:v>1</x:v>
      </x:c>
      <x:c r="G1181" s="21">
        <x:f t="shared" si="287"/>
        <x:v>45323</x:v>
      </x:c>
      <x:c r="H1181" s="32">
        <x:f t="shared" si="288"/>
        <x:v>7274</x:v>
      </x:c>
      <x:c r="L1181" s="25"/>
      <x:c r="S1181" s="24" t="str">
        <x:v>Mo Jianjun #13453551 4W</x:v>
      </x:c>
      <x:c r="T1181" s="24" t="str" cm="1">
        <x:f t="array" ref="T1181:U1181">_xlfn.TEXTSPLIT(S1181," #")</x:f>
        <x:v>Mo Jianjun</x:v>
      </x:c>
      <x:c r="U1181" s="24" t="str">
        <x:v>13453551 4W</x:v>
      </x:c>
      <x:c r="V1181" s="24" t="str">
        <x:f t="shared" si="289"/>
        <x:v>4W</x:v>
      </x:c>
      <x:c r="W1181" s="24">
        <x:f t="shared" si="290"/>
        <x:v>13453551</x:v>
      </x:c>
      <x:c r="X1181" s="24">
        <x:f t="shared" si="294"/>
        <x:v>0</x:v>
      </x:c>
      <x:c r="AC1181" s="24" t="str">
        <x:f t="shared" si="284"/>
        <x:v>Mo</x:v>
      </x:c>
      <x:c r="AD1181" s="24" t="str">
        <x:f t="shared" si="291"/>
        <x:v>M</x:v>
      </x:c>
      <x:c r="AE1181" s="24" t="str">
        <x:f t="shared" si="285"/>
        <x:v>Jianjun</x:v>
      </x:c>
      <x:c r="AF1181" s="24" cm="1">
        <x:f t="array" ref="AF1181">SUM(--(" "=MID(AE1181,_xlfn.SEQUENCE(1,LEN(AE1181)),1)))+2</x:f>
        <x:v>2</x:v>
      </x:c>
      <x:c r="AG1181" s="24" cm="1">
        <x:f t="array" ref="AG1181">SUM(--($AG$9=MID(AC1181,_xlfn.SEQUENCE(1,LEN(AC1181)),1)))</x:f>
        <x:v>0</x:v>
      </x:c>
      <x:c r="AL1181" s="24" t="b">
        <x:f t="shared" si="286"/>
        <x:v>0</x:v>
      </x:c>
      <x:c r="AM1181" s="24" t="b">
        <x:f>_xlfn.XLOOKUP(G1181,'Birthday Case Assumptions'!$I$6:$I$371,'Birthday Case Assumptions'!$J$6:$J$371)="Yes"</x:f>
        <x:v>1</x:v>
      </x:c>
      <x:c r="AN1181" s="24" t="b">
        <x:f t="shared" si="292"/>
        <x:v>0</x:v>
      </x:c>
      <x:c r="AO1181" s="24">
        <x:f t="shared" si="293"/>
        <x:v>0</x:v>
      </x:c>
    </x:row>
    <x:row r="1182" spans="2:41" x14ac:dyDescent="0.35">
      <x:c r="B1182" s="21">
        <x:v>38049</x:v>
      </x:c>
      <x:c r="C1182" s="31">
        <x:f t="shared" si="280"/>
        <x:v>3</x:v>
      </x:c>
      <x:c r="D1182" s="31">
        <x:f t="shared" si="281"/>
        <x:v>3</x:v>
      </x:c>
      <x:c r="E1182" s="31">
        <x:f t="shared" si="282"/>
        <x:v>2004</x:v>
      </x:c>
      <x:c r="F1182" s="31">
        <x:f t="shared" si="283"/>
        <x:v>4</x:v>
      </x:c>
      <x:c r="G1182" s="21">
        <x:f t="shared" si="287"/>
        <x:v>45354</x:v>
      </x:c>
      <x:c r="H1182" s="32">
        <x:f t="shared" si="288"/>
        <x:v>7243</x:v>
      </x:c>
      <x:c r="L1182" s="25"/>
      <x:c r="S1182" s="24" t="str">
        <x:v>Frank Diaz #13453554 2R</x:v>
      </x:c>
      <x:c r="T1182" s="24" t="str" cm="1">
        <x:f t="array" ref="T1182:U1182">_xlfn.TEXTSPLIT(S1182," #")</x:f>
        <x:v>Frank Diaz</x:v>
      </x:c>
      <x:c r="U1182" s="24" t="str">
        <x:v>13453554 2R</x:v>
      </x:c>
      <x:c r="V1182" s="24" t="str">
        <x:f t="shared" si="289"/>
        <x:v>2R</x:v>
      </x:c>
      <x:c r="W1182" s="24">
        <x:f t="shared" si="290"/>
        <x:v>13453554</x:v>
      </x:c>
      <x:c r="X1182" s="24">
        <x:f t="shared" si="294"/>
        <x:v>0</x:v>
      </x:c>
      <x:c r="AC1182" s="24" t="str">
        <x:f t="shared" si="284"/>
        <x:v>Frank</x:v>
      </x:c>
      <x:c r="AD1182" s="24" t="str">
        <x:f t="shared" si="291"/>
        <x:v>F</x:v>
      </x:c>
      <x:c r="AE1182" s="24" t="str">
        <x:f t="shared" si="285"/>
        <x:v>Diaz</x:v>
      </x:c>
      <x:c r="AF1182" s="24" cm="1">
        <x:f t="array" ref="AF1182">SUM(--(" "=MID(AE1182,_xlfn.SEQUENCE(1,LEN(AE1182)),1)))+2</x:f>
        <x:v>2</x:v>
      </x:c>
      <x:c r="AG1182" s="24" cm="1">
        <x:f t="array" ref="AG1182">SUM(--($AG$9=MID(AC1182,_xlfn.SEQUENCE(1,LEN(AC1182)),1)))</x:f>
        <x:v>1</x:v>
      </x:c>
      <x:c r="AL1182" s="24" t="b">
        <x:f t="shared" si="286"/>
        <x:v>0</x:v>
      </x:c>
      <x:c r="AM1182" s="24" t="b">
        <x:f>_xlfn.XLOOKUP(G1182,'Birthday Case Assumptions'!$I$6:$I$371,'Birthday Case Assumptions'!$J$6:$J$371)="Yes"</x:f>
        <x:v>0</x:v>
      </x:c>
      <x:c r="AN1182" s="24" t="b">
        <x:f t="shared" si="292"/>
        <x:v>0</x:v>
      </x:c>
      <x:c r="AO1182" s="24">
        <x:f t="shared" si="293"/>
        <x:v>0</x:v>
      </x:c>
    </x:row>
    <x:row r="1183" spans="2:41" x14ac:dyDescent="0.35">
      <x:c r="B1183" s="21">
        <x:v>37048</x:v>
      </x:c>
      <x:c r="C1183" s="31">
        <x:f t="shared" si="280"/>
        <x:v>6</x:v>
      </x:c>
      <x:c r="D1183" s="31">
        <x:f t="shared" si="281"/>
        <x:v>6</x:v>
      </x:c>
      <x:c r="E1183" s="31">
        <x:f t="shared" si="282"/>
        <x:v>2001</x:v>
      </x:c>
      <x:c r="F1183" s="31">
        <x:f t="shared" si="283"/>
        <x:v>4</x:v>
      </x:c>
      <x:c r="G1183" s="21">
        <x:f t="shared" si="287"/>
        <x:v>45449</x:v>
      </x:c>
      <x:c r="H1183" s="32">
        <x:f t="shared" si="288"/>
        <x:v>8244</x:v>
      </x:c>
      <x:c r="L1183" s="25"/>
      <x:c r="S1183" s="24" t="str">
        <x:v>Jeffrey Richardson #13453557 1W</x:v>
      </x:c>
      <x:c r="T1183" s="24" t="str" cm="1">
        <x:f t="array" ref="T1183:U1183">_xlfn.TEXTSPLIT(S1183," #")</x:f>
        <x:v>Jeffrey Richardson</x:v>
      </x:c>
      <x:c r="U1183" s="24" t="str">
        <x:v>13453557 1W</x:v>
      </x:c>
      <x:c r="V1183" s="24" t="str">
        <x:f t="shared" si="289"/>
        <x:v>1W</x:v>
      </x:c>
      <x:c r="W1183" s="24">
        <x:f t="shared" si="290"/>
        <x:v>13453557</x:v>
      </x:c>
      <x:c r="X1183" s="24">
        <x:f t="shared" si="294"/>
        <x:v>0</x:v>
      </x:c>
      <x:c r="AC1183" s="24" t="str">
        <x:f t="shared" si="284"/>
        <x:v>Jeffrey</x:v>
      </x:c>
      <x:c r="AD1183" s="24" t="str">
        <x:f t="shared" si="291"/>
        <x:v>J</x:v>
      </x:c>
      <x:c r="AE1183" s="24" t="str">
        <x:f t="shared" si="285"/>
        <x:v>Richardson</x:v>
      </x:c>
      <x:c r="AF1183" s="24" cm="1">
        <x:f t="array" ref="AF1183">SUM(--(" "=MID(AE1183,_xlfn.SEQUENCE(1,LEN(AE1183)),1)))+2</x:f>
        <x:v>2</x:v>
      </x:c>
      <x:c r="AG1183" s="24" cm="1">
        <x:f t="array" ref="AG1183">SUM(--($AG$9=MID(AC1183,_xlfn.SEQUENCE(1,LEN(AC1183)),1)))</x:f>
        <x:v>0</x:v>
      </x:c>
      <x:c r="AL1183" s="24" t="b">
        <x:f t="shared" si="286"/>
        <x:v>0</x:v>
      </x:c>
      <x:c r="AM1183" s="24" t="b">
        <x:f>_xlfn.XLOOKUP(G1183,'Birthday Case Assumptions'!$I$6:$I$371,'Birthday Case Assumptions'!$J$6:$J$371)="Yes"</x:f>
        <x:v>0</x:v>
      </x:c>
      <x:c r="AN1183" s="24" t="b">
        <x:f t="shared" si="292"/>
        <x:v>0</x:v>
      </x:c>
      <x:c r="AO1183" s="24">
        <x:f t="shared" si="293"/>
        <x:v>0</x:v>
      </x:c>
    </x:row>
    <x:row r="1184" spans="2:41" x14ac:dyDescent="0.35">
      <x:c r="B1184" s="21">
        <x:v>38211</x:v>
      </x:c>
      <x:c r="C1184" s="31">
        <x:f t="shared" si="280"/>
        <x:v>12</x:v>
      </x:c>
      <x:c r="D1184" s="31">
        <x:f t="shared" si="281"/>
        <x:v>8</x:v>
      </x:c>
      <x:c r="E1184" s="31">
        <x:f t="shared" si="282"/>
        <x:v>2004</x:v>
      </x:c>
      <x:c r="F1184" s="31">
        <x:f t="shared" si="283"/>
        <x:v>5</x:v>
      </x:c>
      <x:c r="G1184" s="21">
        <x:f t="shared" si="287"/>
        <x:v>45516</x:v>
      </x:c>
      <x:c r="H1184" s="32">
        <x:f t="shared" si="288"/>
        <x:v>7081</x:v>
      </x:c>
      <x:c r="L1184" s="25"/>
      <x:c r="S1184" s="24" t="str">
        <x:v>Sameh Khalil #13453558 1M</x:v>
      </x:c>
      <x:c r="T1184" s="24" t="str" cm="1">
        <x:f t="array" ref="T1184:U1184">_xlfn.TEXTSPLIT(S1184," #")</x:f>
        <x:v>Sameh Khalil</x:v>
      </x:c>
      <x:c r="U1184" s="24" t="str">
        <x:v>13453558 1M</x:v>
      </x:c>
      <x:c r="V1184" s="24" t="str">
        <x:f t="shared" si="289"/>
        <x:v>1M</x:v>
      </x:c>
      <x:c r="W1184" s="24">
        <x:f t="shared" si="290"/>
        <x:v>13453558</x:v>
      </x:c>
      <x:c r="X1184" s="24">
        <x:f t="shared" si="294"/>
        <x:v>1</x:v>
      </x:c>
      <x:c r="AC1184" s="24" t="str">
        <x:f t="shared" si="284"/>
        <x:v>Sameh</x:v>
      </x:c>
      <x:c r="AD1184" s="24" t="str">
        <x:f t="shared" si="291"/>
        <x:v>S</x:v>
      </x:c>
      <x:c r="AE1184" s="24" t="str">
        <x:f t="shared" si="285"/>
        <x:v>Khalil</x:v>
      </x:c>
      <x:c r="AF1184" s="24" cm="1">
        <x:f t="array" ref="AF1184">SUM(--(" "=MID(AE1184,_xlfn.SEQUENCE(1,LEN(AE1184)),1)))+2</x:f>
        <x:v>2</x:v>
      </x:c>
      <x:c r="AG1184" s="24" cm="1">
        <x:f t="array" ref="AG1184">SUM(--($AG$9=MID(AC1184,_xlfn.SEQUENCE(1,LEN(AC1184)),1)))</x:f>
        <x:v>1</x:v>
      </x:c>
      <x:c r="AL1184" s="24" t="b">
        <x:f t="shared" si="286"/>
        <x:v>1</x:v>
      </x:c>
      <x:c r="AM1184" s="24" t="b">
        <x:f>_xlfn.XLOOKUP(G1184,'Birthday Case Assumptions'!$I$6:$I$371,'Birthday Case Assumptions'!$J$6:$J$371)="Yes"</x:f>
        <x:v>0</x:v>
      </x:c>
      <x:c r="AN1184" s="24" t="b">
        <x:f t="shared" si="292"/>
        <x:v>1</x:v>
      </x:c>
      <x:c r="AO1184" s="24">
        <x:f t="shared" si="293"/>
        <x:v>0</x:v>
      </x:c>
    </x:row>
    <x:row r="1185" spans="2:41" x14ac:dyDescent="0.35">
      <x:c r="B1185" s="21">
        <x:v>37352</x:v>
      </x:c>
      <x:c r="C1185" s="31">
        <x:f t="shared" si="280"/>
        <x:v>6</x:v>
      </x:c>
      <x:c r="D1185" s="31">
        <x:f t="shared" si="281"/>
        <x:v>4</x:v>
      </x:c>
      <x:c r="E1185" s="31">
        <x:f t="shared" si="282"/>
        <x:v>2002</x:v>
      </x:c>
      <x:c r="F1185" s="31">
        <x:f t="shared" si="283"/>
        <x:v>7</x:v>
      </x:c>
      <x:c r="G1185" s="21">
        <x:f t="shared" si="287"/>
        <x:v>45388</x:v>
      </x:c>
      <x:c r="H1185" s="32">
        <x:f t="shared" si="288"/>
        <x:v>7940</x:v>
      </x:c>
      <x:c r="L1185" s="25"/>
      <x:c r="S1185" s="24" t="str">
        <x:v>Faiz Alshehri #13453559 4W</x:v>
      </x:c>
      <x:c r="T1185" s="24" t="str" cm="1">
        <x:f t="array" ref="T1185:U1185">_xlfn.TEXTSPLIT(S1185," #")</x:f>
        <x:v>Faiz Alshehri</x:v>
      </x:c>
      <x:c r="U1185" s="24" t="str">
        <x:v>13453559 4W</x:v>
      </x:c>
      <x:c r="V1185" s="24" t="str">
        <x:f t="shared" si="289"/>
        <x:v>4W</x:v>
      </x:c>
      <x:c r="W1185" s="24">
        <x:f t="shared" si="290"/>
        <x:v>13453559</x:v>
      </x:c>
      <x:c r="X1185" s="24">
        <x:f t="shared" si="294"/>
        <x:v>2</x:v>
      </x:c>
      <x:c r="AC1185" s="24" t="str">
        <x:f t="shared" si="284"/>
        <x:v>Faiz</x:v>
      </x:c>
      <x:c r="AD1185" s="24" t="str">
        <x:f t="shared" si="291"/>
        <x:v>F</x:v>
      </x:c>
      <x:c r="AE1185" s="24" t="str">
        <x:f t="shared" si="285"/>
        <x:v>Alshehri</x:v>
      </x:c>
      <x:c r="AF1185" s="24" cm="1">
        <x:f t="array" ref="AF1185">SUM(--(" "=MID(AE1185,_xlfn.SEQUENCE(1,LEN(AE1185)),1)))+2</x:f>
        <x:v>2</x:v>
      </x:c>
      <x:c r="AG1185" s="24" cm="1">
        <x:f t="array" ref="AG1185">SUM(--($AG$9=MID(AC1185,_xlfn.SEQUENCE(1,LEN(AC1185)),1)))</x:f>
        <x:v>1</x:v>
      </x:c>
      <x:c r="AL1185" s="24" t="b">
        <x:f t="shared" si="286"/>
        <x:v>0</x:v>
      </x:c>
      <x:c r="AM1185" s="24" t="b">
        <x:f>_xlfn.XLOOKUP(G1185,'Birthday Case Assumptions'!$I$6:$I$371,'Birthday Case Assumptions'!$J$6:$J$371)="Yes"</x:f>
        <x:v>0</x:v>
      </x:c>
      <x:c r="AN1185" s="24" t="b">
        <x:f t="shared" si="292"/>
        <x:v>0</x:v>
      </x:c>
      <x:c r="AO1185" s="24">
        <x:f t="shared" si="293"/>
        <x:v>0</x:v>
      </x:c>
    </x:row>
    <x:row r="1186" spans="2:41" x14ac:dyDescent="0.35">
      <x:c r="B1186" s="21">
        <x:v>36992</x:v>
      </x:c>
      <x:c r="C1186" s="31">
        <x:f t="shared" si="280"/>
        <x:v>11</x:v>
      </x:c>
      <x:c r="D1186" s="31">
        <x:f t="shared" si="281"/>
        <x:v>4</x:v>
      </x:c>
      <x:c r="E1186" s="31">
        <x:f t="shared" si="282"/>
        <x:v>2001</x:v>
      </x:c>
      <x:c r="F1186" s="31">
        <x:f t="shared" si="283"/>
        <x:v>4</x:v>
      </x:c>
      <x:c r="G1186" s="21">
        <x:f t="shared" si="287"/>
        <x:v>45393</x:v>
      </x:c>
      <x:c r="H1186" s="32">
        <x:f t="shared" si="288"/>
        <x:v>8300</x:v>
      </x:c>
      <x:c r="L1186" s="25"/>
      <x:c r="S1186" s="24" t="str">
        <x:v>Akram Saleh #13453560 1M</x:v>
      </x:c>
      <x:c r="T1186" s="24" t="str" cm="1">
        <x:f t="array" ref="T1186:U1186">_xlfn.TEXTSPLIT(S1186," #")</x:f>
        <x:v>Akram Saleh</x:v>
      </x:c>
      <x:c r="U1186" s="24" t="str">
        <x:v>13453560 1M</x:v>
      </x:c>
      <x:c r="V1186" s="24" t="str">
        <x:f t="shared" si="289"/>
        <x:v>1M</x:v>
      </x:c>
      <x:c r="W1186" s="24">
        <x:f t="shared" si="290"/>
        <x:v>13453560</x:v>
      </x:c>
      <x:c r="X1186" s="24">
        <x:f t="shared" si="294"/>
        <x:v>3</x:v>
      </x:c>
      <x:c r="AC1186" s="24" t="str">
        <x:f t="shared" si="284"/>
        <x:v>Akram</x:v>
      </x:c>
      <x:c r="AD1186" s="24" t="str">
        <x:f t="shared" si="291"/>
        <x:v>A</x:v>
      </x:c>
      <x:c r="AE1186" s="24" t="str">
        <x:f t="shared" si="285"/>
        <x:v>Saleh</x:v>
      </x:c>
      <x:c r="AF1186" s="24" cm="1">
        <x:f t="array" ref="AF1186">SUM(--(" "=MID(AE1186,_xlfn.SEQUENCE(1,LEN(AE1186)),1)))+2</x:f>
        <x:v>2</x:v>
      </x:c>
      <x:c r="AG1186" s="24" cm="1">
        <x:f t="array" ref="AG1186">SUM(--($AG$9=MID(AC1186,_xlfn.SEQUENCE(1,LEN(AC1186)),1)))</x:f>
        <x:v>2</x:v>
      </x:c>
      <x:c r="AL1186" s="24" t="b">
        <x:f t="shared" si="286"/>
        <x:v>0</x:v>
      </x:c>
      <x:c r="AM1186" s="24" t="b">
        <x:f>_xlfn.XLOOKUP(G1186,'Birthday Case Assumptions'!$I$6:$I$371,'Birthday Case Assumptions'!$J$6:$J$371)="Yes"</x:f>
        <x:v>1</x:v>
      </x:c>
      <x:c r="AN1186" s="24" t="b">
        <x:f t="shared" si="292"/>
        <x:v>1</x:v>
      </x:c>
      <x:c r="AO1186" s="24">
        <x:f t="shared" si="293"/>
        <x:v>0</x:v>
      </x:c>
    </x:row>
    <x:row r="1187" spans="2:41" x14ac:dyDescent="0.35">
      <x:c r="B1187" s="21">
        <x:v>37533</x:v>
      </x:c>
      <x:c r="C1187" s="31">
        <x:f t="shared" si="280"/>
        <x:v>4</x:v>
      </x:c>
      <x:c r="D1187" s="31">
        <x:f t="shared" si="281"/>
        <x:v>10</x:v>
      </x:c>
      <x:c r="E1187" s="31">
        <x:f t="shared" si="282"/>
        <x:v>2002</x:v>
      </x:c>
      <x:c r="F1187" s="31">
        <x:f t="shared" si="283"/>
        <x:v>6</x:v>
      </x:c>
      <x:c r="G1187" s="21">
        <x:f t="shared" si="287"/>
        <x:v>45569</x:v>
      </x:c>
      <x:c r="H1187" s="32">
        <x:f t="shared" si="288"/>
        <x:v>7759</x:v>
      </x:c>
      <x:c r="L1187" s="25"/>
      <x:c r="S1187" s="24" t="str">
        <x:v>Thomas Reyes #13453563 1M</x:v>
      </x:c>
      <x:c r="T1187" s="24" t="str" cm="1">
        <x:f t="array" ref="T1187:U1187">_xlfn.TEXTSPLIT(S1187," #")</x:f>
        <x:v>Thomas Reyes</x:v>
      </x:c>
      <x:c r="U1187" s="24" t="str">
        <x:v>13453563 1M</x:v>
      </x:c>
      <x:c r="V1187" s="24" t="str">
        <x:f t="shared" si="289"/>
        <x:v>1M</x:v>
      </x:c>
      <x:c r="W1187" s="24">
        <x:f t="shared" si="290"/>
        <x:v>13453563</x:v>
      </x:c>
      <x:c r="X1187" s="24">
        <x:f t="shared" si="294"/>
        <x:v>0</x:v>
      </x:c>
      <x:c r="AC1187" s="24" t="str">
        <x:f t="shared" si="284"/>
        <x:v>Thomas</x:v>
      </x:c>
      <x:c r="AD1187" s="24" t="str">
        <x:f t="shared" si="291"/>
        <x:v>T</x:v>
      </x:c>
      <x:c r="AE1187" s="24" t="str">
        <x:f t="shared" si="285"/>
        <x:v>Reyes</x:v>
      </x:c>
      <x:c r="AF1187" s="24" cm="1">
        <x:f t="array" ref="AF1187">SUM(--(" "=MID(AE1187,_xlfn.SEQUENCE(1,LEN(AE1187)),1)))+2</x:f>
        <x:v>2</x:v>
      </x:c>
      <x:c r="AG1187" s="24" cm="1">
        <x:f t="array" ref="AG1187">SUM(--($AG$9=MID(AC1187,_xlfn.SEQUENCE(1,LEN(AC1187)),1)))</x:f>
        <x:v>1</x:v>
      </x:c>
      <x:c r="AL1187" s="24" t="b">
        <x:f t="shared" si="286"/>
        <x:v>0</x:v>
      </x:c>
      <x:c r="AM1187" s="24" t="b">
        <x:f>_xlfn.XLOOKUP(G1187,'Birthday Case Assumptions'!$I$6:$I$371,'Birthday Case Assumptions'!$J$6:$J$371)="Yes"</x:f>
        <x:v>1</x:v>
      </x:c>
      <x:c r="AN1187" s="24" t="b">
        <x:f t="shared" si="292"/>
        <x:v>1</x:v>
      </x:c>
      <x:c r="AO1187" s="24">
        <x:f t="shared" si="293"/>
        <x:v>0</x:v>
      </x:c>
    </x:row>
    <x:row r="1188" spans="2:41" x14ac:dyDescent="0.35">
      <x:c r="B1188" s="21">
        <x:v>38234</x:v>
      </x:c>
      <x:c r="C1188" s="31">
        <x:f t="shared" si="280"/>
        <x:v>4</x:v>
      </x:c>
      <x:c r="D1188" s="31">
        <x:f t="shared" si="281"/>
        <x:v>9</x:v>
      </x:c>
      <x:c r="E1188" s="31">
        <x:f t="shared" si="282"/>
        <x:v>2004</x:v>
      </x:c>
      <x:c r="F1188" s="31">
        <x:f t="shared" si="283"/>
        <x:v>7</x:v>
      </x:c>
      <x:c r="G1188" s="21">
        <x:f t="shared" si="287"/>
        <x:v>45539</x:v>
      </x:c>
      <x:c r="H1188" s="32">
        <x:f t="shared" si="288"/>
        <x:v>7058</x:v>
      </x:c>
      <x:c r="L1188" s="25"/>
      <x:c r="S1188" s="24" t="str">
        <x:v>Shady Abo #13453564 2R</x:v>
      </x:c>
      <x:c r="T1188" s="24" t="str" cm="1">
        <x:f t="array" ref="T1188:U1188">_xlfn.TEXTSPLIT(S1188," #")</x:f>
        <x:v>Shady Abo</x:v>
      </x:c>
      <x:c r="U1188" s="24" t="str">
        <x:v>13453564 2R</x:v>
      </x:c>
      <x:c r="V1188" s="24" t="str">
        <x:f t="shared" si="289"/>
        <x:v>2R</x:v>
      </x:c>
      <x:c r="W1188" s="24">
        <x:f t="shared" si="290"/>
        <x:v>13453564</x:v>
      </x:c>
      <x:c r="X1188" s="24">
        <x:f t="shared" si="294"/>
        <x:v>1</x:v>
      </x:c>
      <x:c r="AC1188" s="24" t="str">
        <x:f t="shared" si="284"/>
        <x:v>Shady</x:v>
      </x:c>
      <x:c r="AD1188" s="24" t="str">
        <x:f t="shared" si="291"/>
        <x:v>S</x:v>
      </x:c>
      <x:c r="AE1188" s="24" t="str">
        <x:f t="shared" si="285"/>
        <x:v>Abo</x:v>
      </x:c>
      <x:c r="AF1188" s="24" cm="1">
        <x:f t="array" ref="AF1188">SUM(--(" "=MID(AE1188,_xlfn.SEQUENCE(1,LEN(AE1188)),1)))+2</x:f>
        <x:v>2</x:v>
      </x:c>
      <x:c r="AG1188" s="24" cm="1">
        <x:f t="array" ref="AG1188">SUM(--($AG$9=MID(AC1188,_xlfn.SEQUENCE(1,LEN(AC1188)),1)))</x:f>
        <x:v>1</x:v>
      </x:c>
      <x:c r="AL1188" s="24" t="b">
        <x:f t="shared" si="286"/>
        <x:v>0</x:v>
      </x:c>
      <x:c r="AM1188" s="24" t="b">
        <x:f>_xlfn.XLOOKUP(G1188,'Birthday Case Assumptions'!$I$6:$I$371,'Birthday Case Assumptions'!$J$6:$J$371)="Yes"</x:f>
        <x:v>1</x:v>
      </x:c>
      <x:c r="AN1188" s="24" t="b">
        <x:f t="shared" si="292"/>
        <x:v>0</x:v>
      </x:c>
      <x:c r="AO1188" s="24">
        <x:f t="shared" si="293"/>
        <x:v>0</x:v>
      </x:c>
    </x:row>
    <x:row r="1189" spans="2:41" x14ac:dyDescent="0.35">
      <x:c r="B1189" s="21">
        <x:v>38284</x:v>
      </x:c>
      <x:c r="C1189" s="31">
        <x:f t="shared" si="280"/>
        <x:v>24</x:v>
      </x:c>
      <x:c r="D1189" s="31">
        <x:f t="shared" si="281"/>
        <x:v>10</x:v>
      </x:c>
      <x:c r="E1189" s="31">
        <x:f t="shared" si="282"/>
        <x:v>2004</x:v>
      </x:c>
      <x:c r="F1189" s="31">
        <x:f t="shared" si="283"/>
        <x:v>1</x:v>
      </x:c>
      <x:c r="G1189" s="21">
        <x:f t="shared" si="287"/>
        <x:v>45589</x:v>
      </x:c>
      <x:c r="H1189" s="32">
        <x:f t="shared" si="288"/>
        <x:v>7008</x:v>
      </x:c>
      <x:c r="L1189" s="25"/>
      <x:c r="S1189" s="24" t="str">
        <x:v>Kathleen Watson #13453566 1W</x:v>
      </x:c>
      <x:c r="T1189" s="24" t="str" cm="1">
        <x:f t="array" ref="T1189:U1189">_xlfn.TEXTSPLIT(S1189," #")</x:f>
        <x:v>Kathleen Watson</x:v>
      </x:c>
      <x:c r="U1189" s="24" t="str">
        <x:v>13453566 1W</x:v>
      </x:c>
      <x:c r="V1189" s="24" t="str">
        <x:f t="shared" si="289"/>
        <x:v>1W</x:v>
      </x:c>
      <x:c r="W1189" s="24">
        <x:f t="shared" si="290"/>
        <x:v>13453566</x:v>
      </x:c>
      <x:c r="X1189" s="24">
        <x:f t="shared" si="294"/>
        <x:v>0</x:v>
      </x:c>
      <x:c r="AC1189" s="24" t="str">
        <x:f t="shared" si="284"/>
        <x:v>Kathleen</x:v>
      </x:c>
      <x:c r="AD1189" s="24" t="str">
        <x:f t="shared" si="291"/>
        <x:v>K</x:v>
      </x:c>
      <x:c r="AE1189" s="24" t="str">
        <x:f t="shared" si="285"/>
        <x:v>Watson</x:v>
      </x:c>
      <x:c r="AF1189" s="24" cm="1">
        <x:f t="array" ref="AF1189">SUM(--(" "=MID(AE1189,_xlfn.SEQUENCE(1,LEN(AE1189)),1)))+2</x:f>
        <x:v>2</x:v>
      </x:c>
      <x:c r="AG1189" s="24" cm="1">
        <x:f t="array" ref="AG1189">SUM(--($AG$9=MID(AC1189,_xlfn.SEQUENCE(1,LEN(AC1189)),1)))</x:f>
        <x:v>1</x:v>
      </x:c>
      <x:c r="AL1189" s="24" t="b">
        <x:f t="shared" si="286"/>
        <x:v>0</x:v>
      </x:c>
      <x:c r="AM1189" s="24" t="b">
        <x:f>_xlfn.XLOOKUP(G1189,'Birthday Case Assumptions'!$I$6:$I$371,'Birthday Case Assumptions'!$J$6:$J$371)="Yes"</x:f>
        <x:v>1</x:v>
      </x:c>
      <x:c r="AN1189" s="24" t="b">
        <x:f t="shared" si="292"/>
        <x:v>0</x:v>
      </x:c>
      <x:c r="AO1189" s="24">
        <x:f t="shared" si="293"/>
        <x:v>0</x:v>
      </x:c>
    </x:row>
    <x:row r="1190" spans="2:41" x14ac:dyDescent="0.35">
      <x:c r="B1190" s="21">
        <x:v>37539</x:v>
      </x:c>
      <x:c r="C1190" s="31">
        <x:f t="shared" si="280"/>
        <x:v>10</x:v>
      </x:c>
      <x:c r="D1190" s="31">
        <x:f t="shared" si="281"/>
        <x:v>10</x:v>
      </x:c>
      <x:c r="E1190" s="31">
        <x:f t="shared" si="282"/>
        <x:v>2002</x:v>
      </x:c>
      <x:c r="F1190" s="31">
        <x:f t="shared" si="283"/>
        <x:v>5</x:v>
      </x:c>
      <x:c r="G1190" s="21">
        <x:f t="shared" si="287"/>
        <x:v>45575</x:v>
      </x:c>
      <x:c r="H1190" s="32">
        <x:f t="shared" si="288"/>
        <x:v>7753</x:v>
      </x:c>
      <x:c r="L1190" s="25"/>
      <x:c r="S1190" s="24" t="str">
        <x:v>Haifa Kumar #13453568 3M</x:v>
      </x:c>
      <x:c r="T1190" s="24" t="str" cm="1">
        <x:f t="array" ref="T1190:U1190">_xlfn.TEXTSPLIT(S1190," #")</x:f>
        <x:v>Haifa Kumar</x:v>
      </x:c>
      <x:c r="U1190" s="24" t="str">
        <x:v>13453568 3M</x:v>
      </x:c>
      <x:c r="V1190" s="24" t="str">
        <x:f t="shared" si="289"/>
        <x:v>3M</x:v>
      </x:c>
      <x:c r="W1190" s="24">
        <x:f t="shared" si="290"/>
        <x:v>13453568</x:v>
      </x:c>
      <x:c r="X1190" s="24">
        <x:f t="shared" si="294"/>
        <x:v>0</x:v>
      </x:c>
      <x:c r="AC1190" s="24" t="str">
        <x:f t="shared" si="284"/>
        <x:v>Haifa</x:v>
      </x:c>
      <x:c r="AD1190" s="24" t="str">
        <x:f t="shared" si="291"/>
        <x:v>H</x:v>
      </x:c>
      <x:c r="AE1190" s="24" t="str">
        <x:f t="shared" si="285"/>
        <x:v>Kumar</x:v>
      </x:c>
      <x:c r="AF1190" s="24" cm="1">
        <x:f t="array" ref="AF1190">SUM(--(" "=MID(AE1190,_xlfn.SEQUENCE(1,LEN(AE1190)),1)))+2</x:f>
        <x:v>2</x:v>
      </x:c>
      <x:c r="AG1190" s="24" cm="1">
        <x:f t="array" ref="AG1190">SUM(--($AG$9=MID(AC1190,_xlfn.SEQUENCE(1,LEN(AC1190)),1)))</x:f>
        <x:v>2</x:v>
      </x:c>
      <x:c r="AL1190" s="24" t="b">
        <x:f t="shared" si="286"/>
        <x:v>0</x:v>
      </x:c>
      <x:c r="AM1190" s="24" t="b">
        <x:f>_xlfn.XLOOKUP(G1190,'Birthday Case Assumptions'!$I$6:$I$371,'Birthday Case Assumptions'!$J$6:$J$371)="Yes"</x:f>
        <x:v>1</x:v>
      </x:c>
      <x:c r="AN1190" s="24" t="b">
        <x:f t="shared" si="292"/>
        <x:v>0</x:v>
      </x:c>
      <x:c r="AO1190" s="24">
        <x:f t="shared" si="293"/>
        <x:v>0</x:v>
      </x:c>
    </x:row>
    <x:row r="1191" spans="2:41" x14ac:dyDescent="0.35">
      <x:c r="B1191" s="21">
        <x:v>37955</x:v>
      </x:c>
      <x:c r="C1191" s="31">
        <x:f t="shared" si="280"/>
        <x:v>30</x:v>
      </x:c>
      <x:c r="D1191" s="31">
        <x:f t="shared" si="281"/>
        <x:v>11</x:v>
      </x:c>
      <x:c r="E1191" s="31">
        <x:f t="shared" si="282"/>
        <x:v>2003</x:v>
      </x:c>
      <x:c r="F1191" s="31">
        <x:f t="shared" si="283"/>
        <x:v>1</x:v>
      </x:c>
      <x:c r="G1191" s="21">
        <x:f t="shared" si="287"/>
        <x:v>45626</x:v>
      </x:c>
      <x:c r="H1191" s="32">
        <x:f t="shared" si="288"/>
        <x:v>7337</x:v>
      </x:c>
      <x:c r="L1191" s="25"/>
      <x:c r="S1191" s="24" t="str">
        <x:v>Hany Osman #13453570 1T</x:v>
      </x:c>
      <x:c r="T1191" s="24" t="str" cm="1">
        <x:f t="array" ref="T1191:U1191">_xlfn.TEXTSPLIT(S1191," #")</x:f>
        <x:v>Hany Osman</x:v>
      </x:c>
      <x:c r="U1191" s="24" t="str">
        <x:v>13453570 1T</x:v>
      </x:c>
      <x:c r="V1191" s="24" t="str">
        <x:f t="shared" si="289"/>
        <x:v>1T</x:v>
      </x:c>
      <x:c r="W1191" s="24">
        <x:f t="shared" si="290"/>
        <x:v>13453570</x:v>
      </x:c>
      <x:c r="X1191" s="24">
        <x:f t="shared" si="294"/>
        <x:v>0</x:v>
      </x:c>
      <x:c r="AC1191" s="24" t="str">
        <x:f t="shared" si="284"/>
        <x:v>Hany</x:v>
      </x:c>
      <x:c r="AD1191" s="24" t="str">
        <x:f t="shared" si="291"/>
        <x:v>H</x:v>
      </x:c>
      <x:c r="AE1191" s="24" t="str">
        <x:f t="shared" si="285"/>
        <x:v>Osman</x:v>
      </x:c>
      <x:c r="AF1191" s="24" cm="1">
        <x:f t="array" ref="AF1191">SUM(--(" "=MID(AE1191,_xlfn.SEQUENCE(1,LEN(AE1191)),1)))+2</x:f>
        <x:v>2</x:v>
      </x:c>
      <x:c r="AG1191" s="24" cm="1">
        <x:f t="array" ref="AG1191">SUM(--($AG$9=MID(AC1191,_xlfn.SEQUENCE(1,LEN(AC1191)),1)))</x:f>
        <x:v>1</x:v>
      </x:c>
      <x:c r="AL1191" s="24" t="b">
        <x:f t="shared" si="286"/>
        <x:v>0</x:v>
      </x:c>
      <x:c r="AM1191" s="24" t="b">
        <x:f>_xlfn.XLOOKUP(G1191,'Birthday Case Assumptions'!$I$6:$I$371,'Birthday Case Assumptions'!$J$6:$J$371)="Yes"</x:f>
        <x:v>0</x:v>
      </x:c>
      <x:c r="AN1191" s="24" t="b">
        <x:f t="shared" si="292"/>
        <x:v>0</x:v>
      </x:c>
      <x:c r="AO1191" s="24">
        <x:f t="shared" si="293"/>
        <x:v>0</x:v>
      </x:c>
    </x:row>
    <x:row r="1192" spans="2:41" x14ac:dyDescent="0.35">
      <x:c r="B1192" s="21">
        <x:v>38306</x:v>
      </x:c>
      <x:c r="C1192" s="31">
        <x:f t="shared" si="280"/>
        <x:v>15</x:v>
      </x:c>
      <x:c r="D1192" s="31">
        <x:f t="shared" si="281"/>
        <x:v>11</x:v>
      </x:c>
      <x:c r="E1192" s="31">
        <x:f t="shared" si="282"/>
        <x:v>2004</x:v>
      </x:c>
      <x:c r="F1192" s="31">
        <x:f t="shared" si="283"/>
        <x:v>2</x:v>
      </x:c>
      <x:c r="G1192" s="21">
        <x:f t="shared" si="287"/>
        <x:v>45611</x:v>
      </x:c>
      <x:c r="H1192" s="32">
        <x:f t="shared" si="288"/>
        <x:v>6986</x:v>
      </x:c>
      <x:c r="L1192" s="25"/>
      <x:c r="S1192" s="24" t="str">
        <x:v>Shady Alghamdi #13453573 2R</x:v>
      </x:c>
      <x:c r="T1192" s="24" t="str" cm="1">
        <x:f t="array" ref="T1192:U1192">_xlfn.TEXTSPLIT(S1192," #")</x:f>
        <x:v>Shady Alghamdi</x:v>
      </x:c>
      <x:c r="U1192" s="24" t="str">
        <x:v>13453573 2R</x:v>
      </x:c>
      <x:c r="V1192" s="24" t="str">
        <x:f t="shared" si="289"/>
        <x:v>2R</x:v>
      </x:c>
      <x:c r="W1192" s="24">
        <x:f t="shared" si="290"/>
        <x:v>13453573</x:v>
      </x:c>
      <x:c r="X1192" s="24">
        <x:f t="shared" si="294"/>
        <x:v>0</x:v>
      </x:c>
      <x:c r="AC1192" s="24" t="str">
        <x:f t="shared" si="284"/>
        <x:v>Shady</x:v>
      </x:c>
      <x:c r="AD1192" s="24" t="str">
        <x:f t="shared" si="291"/>
        <x:v>S</x:v>
      </x:c>
      <x:c r="AE1192" s="24" t="str">
        <x:f t="shared" si="285"/>
        <x:v>Alghamdi</x:v>
      </x:c>
      <x:c r="AF1192" s="24" cm="1">
        <x:f t="array" ref="AF1192">SUM(--(" "=MID(AE1192,_xlfn.SEQUENCE(1,LEN(AE1192)),1)))+2</x:f>
        <x:v>2</x:v>
      </x:c>
      <x:c r="AG1192" s="24" cm="1">
        <x:f t="array" ref="AG1192">SUM(--($AG$9=MID(AC1192,_xlfn.SEQUENCE(1,LEN(AC1192)),1)))</x:f>
        <x:v>1</x:v>
      </x:c>
      <x:c r="AL1192" s="24" t="b">
        <x:f t="shared" si="286"/>
        <x:v>0</x:v>
      </x:c>
      <x:c r="AM1192" s="24" t="b">
        <x:f>_xlfn.XLOOKUP(G1192,'Birthday Case Assumptions'!$I$6:$I$371,'Birthday Case Assumptions'!$J$6:$J$371)="Yes"</x:f>
        <x:v>1</x:v>
      </x:c>
      <x:c r="AN1192" s="24" t="b">
        <x:f t="shared" si="292"/>
        <x:v>0</x:v>
      </x:c>
      <x:c r="AO1192" s="24">
        <x:f t="shared" si="293"/>
        <x:v>0</x:v>
      </x:c>
    </x:row>
    <x:row r="1193" spans="2:41" x14ac:dyDescent="0.35">
      <x:c r="B1193" s="21">
        <x:v>36983</x:v>
      </x:c>
      <x:c r="C1193" s="31">
        <x:f t="shared" si="280"/>
        <x:v>2</x:v>
      </x:c>
      <x:c r="D1193" s="31">
        <x:f t="shared" si="281"/>
        <x:v>4</x:v>
      </x:c>
      <x:c r="E1193" s="31">
        <x:f t="shared" si="282"/>
        <x:v>2001</x:v>
      </x:c>
      <x:c r="F1193" s="31">
        <x:f t="shared" si="283"/>
        <x:v>2</x:v>
      </x:c>
      <x:c r="G1193" s="21">
        <x:f t="shared" si="287"/>
        <x:v>45384</x:v>
      </x:c>
      <x:c r="H1193" s="32">
        <x:f t="shared" si="288"/>
        <x:v>8309</x:v>
      </x:c>
      <x:c r="L1193" s="25"/>
      <x:c r="S1193" s="24" t="str">
        <x:v>Fayez Hamad #13453576 2W</x:v>
      </x:c>
      <x:c r="T1193" s="24" t="str" cm="1">
        <x:f t="array" ref="T1193:U1193">_xlfn.TEXTSPLIT(S1193," #")</x:f>
        <x:v>Fayez Hamad</x:v>
      </x:c>
      <x:c r="U1193" s="24" t="str">
        <x:v>13453576 2W</x:v>
      </x:c>
      <x:c r="V1193" s="24" t="str">
        <x:f t="shared" si="289"/>
        <x:v>2W</x:v>
      </x:c>
      <x:c r="W1193" s="24">
        <x:f t="shared" si="290"/>
        <x:v>13453576</x:v>
      </x:c>
      <x:c r="X1193" s="24">
        <x:f t="shared" si="294"/>
        <x:v>0</x:v>
      </x:c>
      <x:c r="AC1193" s="24" t="str">
        <x:f t="shared" si="284"/>
        <x:v>Fayez</x:v>
      </x:c>
      <x:c r="AD1193" s="24" t="str">
        <x:f t="shared" si="291"/>
        <x:v>F</x:v>
      </x:c>
      <x:c r="AE1193" s="24" t="str">
        <x:f t="shared" si="285"/>
        <x:v>Hamad</x:v>
      </x:c>
      <x:c r="AF1193" s="24" cm="1">
        <x:f t="array" ref="AF1193">SUM(--(" "=MID(AE1193,_xlfn.SEQUENCE(1,LEN(AE1193)),1)))+2</x:f>
        <x:v>2</x:v>
      </x:c>
      <x:c r="AG1193" s="24" cm="1">
        <x:f t="array" ref="AG1193">SUM(--($AG$9=MID(AC1193,_xlfn.SEQUENCE(1,LEN(AC1193)),1)))</x:f>
        <x:v>1</x:v>
      </x:c>
      <x:c r="AL1193" s="24" t="b">
        <x:f t="shared" si="286"/>
        <x:v>0</x:v>
      </x:c>
      <x:c r="AM1193" s="24" t="b">
        <x:f>_xlfn.XLOOKUP(G1193,'Birthday Case Assumptions'!$I$6:$I$371,'Birthday Case Assumptions'!$J$6:$J$371)="Yes"</x:f>
        <x:v>1</x:v>
      </x:c>
      <x:c r="AN1193" s="24" t="b">
        <x:f t="shared" si="292"/>
        <x:v>0</x:v>
      </x:c>
      <x:c r="AO1193" s="24">
        <x:f t="shared" si="293"/>
        <x:v>0</x:v>
      </x:c>
    </x:row>
    <x:row r="1194" spans="2:41" x14ac:dyDescent="0.35">
      <x:c r="B1194" s="21">
        <x:v>36995</x:v>
      </x:c>
      <x:c r="C1194" s="31">
        <x:f t="shared" si="280"/>
        <x:v>14</x:v>
      </x:c>
      <x:c r="D1194" s="31">
        <x:f t="shared" si="281"/>
        <x:v>4</x:v>
      </x:c>
      <x:c r="E1194" s="31">
        <x:f t="shared" si="282"/>
        <x:v>2001</x:v>
      </x:c>
      <x:c r="F1194" s="31">
        <x:f t="shared" si="283"/>
        <x:v>7</x:v>
      </x:c>
      <x:c r="G1194" s="21">
        <x:f t="shared" si="287"/>
        <x:v>45396</x:v>
      </x:c>
      <x:c r="H1194" s="32">
        <x:f t="shared" si="288"/>
        <x:v>8297</x:v>
      </x:c>
      <x:c r="L1194" s="25"/>
      <x:c r="S1194" s="24" t="str">
        <x:v>Nabeel Syed #13453578 1R</x:v>
      </x:c>
      <x:c r="T1194" s="24" t="str" cm="1">
        <x:f t="array" ref="T1194:U1194">_xlfn.TEXTSPLIT(S1194," #")</x:f>
        <x:v>Nabeel Syed</x:v>
      </x:c>
      <x:c r="U1194" s="24" t="str">
        <x:v>13453578 1R</x:v>
      </x:c>
      <x:c r="V1194" s="24" t="str">
        <x:f t="shared" si="289"/>
        <x:v>1R</x:v>
      </x:c>
      <x:c r="W1194" s="24">
        <x:f t="shared" si="290"/>
        <x:v>13453578</x:v>
      </x:c>
      <x:c r="X1194" s="24">
        <x:f t="shared" si="294"/>
        <x:v>0</x:v>
      </x:c>
      <x:c r="AC1194" s="24" t="str">
        <x:f t="shared" si="284"/>
        <x:v>Nabeel</x:v>
      </x:c>
      <x:c r="AD1194" s="24" t="str">
        <x:f t="shared" si="291"/>
        <x:v>N</x:v>
      </x:c>
      <x:c r="AE1194" s="24" t="str">
        <x:f t="shared" si="285"/>
        <x:v>Syed</x:v>
      </x:c>
      <x:c r="AF1194" s="24" cm="1">
        <x:f t="array" ref="AF1194">SUM(--(" "=MID(AE1194,_xlfn.SEQUENCE(1,LEN(AE1194)),1)))+2</x:f>
        <x:v>2</x:v>
      </x:c>
      <x:c r="AG1194" s="24" cm="1">
        <x:f t="array" ref="AG1194">SUM(--($AG$9=MID(AC1194,_xlfn.SEQUENCE(1,LEN(AC1194)),1)))</x:f>
        <x:v>1</x:v>
      </x:c>
      <x:c r="AL1194" s="24" t="b">
        <x:f t="shared" si="286"/>
        <x:v>0</x:v>
      </x:c>
      <x:c r="AM1194" s="24" t="b">
        <x:f>_xlfn.XLOOKUP(G1194,'Birthday Case Assumptions'!$I$6:$I$371,'Birthday Case Assumptions'!$J$6:$J$371)="Yes"</x:f>
        <x:v>0</x:v>
      </x:c>
      <x:c r="AN1194" s="24" t="b">
        <x:f t="shared" si="292"/>
        <x:v>0</x:v>
      </x:c>
      <x:c r="AO1194" s="24">
        <x:f t="shared" si="293"/>
        <x:v>0</x:v>
      </x:c>
    </x:row>
    <x:row r="1195" spans="2:41" x14ac:dyDescent="0.35">
      <x:c r="B1195" s="21">
        <x:v>38093</x:v>
      </x:c>
      <x:c r="C1195" s="31">
        <x:f t="shared" si="280"/>
        <x:v>16</x:v>
      </x:c>
      <x:c r="D1195" s="31">
        <x:f t="shared" si="281"/>
        <x:v>4</x:v>
      </x:c>
      <x:c r="E1195" s="31">
        <x:f t="shared" si="282"/>
        <x:v>2004</x:v>
      </x:c>
      <x:c r="F1195" s="31">
        <x:f t="shared" si="283"/>
        <x:v>6</x:v>
      </x:c>
      <x:c r="G1195" s="21">
        <x:f t="shared" si="287"/>
        <x:v>45398</x:v>
      </x:c>
      <x:c r="H1195" s="32">
        <x:f t="shared" si="288"/>
        <x:v>7199</x:v>
      </x:c>
      <x:c r="L1195" s="25"/>
      <x:c r="S1195" s="24" t="str">
        <x:v>Imam Uddin #13453581 2T</x:v>
      </x:c>
      <x:c r="T1195" s="24" t="str" cm="1">
        <x:f t="array" ref="T1195:U1195">_xlfn.TEXTSPLIT(S1195," #")</x:f>
        <x:v>Imam Uddin</x:v>
      </x:c>
      <x:c r="U1195" s="24" t="str">
        <x:v>13453581 2T</x:v>
      </x:c>
      <x:c r="V1195" s="24" t="str">
        <x:f t="shared" si="289"/>
        <x:v>2T</x:v>
      </x:c>
      <x:c r="W1195" s="24">
        <x:f t="shared" si="290"/>
        <x:v>13453581</x:v>
      </x:c>
      <x:c r="X1195" s="24">
        <x:f t="shared" si="294"/>
        <x:v>0</x:v>
      </x:c>
      <x:c r="AC1195" s="24" t="str">
        <x:f t="shared" si="284"/>
        <x:v>Imam</x:v>
      </x:c>
      <x:c r="AD1195" s="24" t="str">
        <x:f t="shared" si="291"/>
        <x:v>I</x:v>
      </x:c>
      <x:c r="AE1195" s="24" t="str">
        <x:f t="shared" si="285"/>
        <x:v>Uddin</x:v>
      </x:c>
      <x:c r="AF1195" s="24" cm="1">
        <x:f t="array" ref="AF1195">SUM(--(" "=MID(AE1195,_xlfn.SEQUENCE(1,LEN(AE1195)),1)))+2</x:f>
        <x:v>2</x:v>
      </x:c>
      <x:c r="AG1195" s="24" cm="1">
        <x:f t="array" ref="AG1195">SUM(--($AG$9=MID(AC1195,_xlfn.SEQUENCE(1,LEN(AC1195)),1)))</x:f>
        <x:v>1</x:v>
      </x:c>
      <x:c r="AL1195" s="24" t="b">
        <x:f t="shared" si="286"/>
        <x:v>0</x:v>
      </x:c>
      <x:c r="AM1195" s="24" t="b">
        <x:f>_xlfn.XLOOKUP(G1195,'Birthday Case Assumptions'!$I$6:$I$371,'Birthday Case Assumptions'!$J$6:$J$371)="Yes"</x:f>
        <x:v>1</x:v>
      </x:c>
      <x:c r="AN1195" s="24" t="b">
        <x:f t="shared" si="292"/>
        <x:v>0</x:v>
      </x:c>
      <x:c r="AO1195" s="24">
        <x:f t="shared" si="293"/>
        <x:v>0</x:v>
      </x:c>
    </x:row>
    <x:row r="1196" spans="2:41" x14ac:dyDescent="0.35">
      <x:c r="B1196" s="21">
        <x:v>38175</x:v>
      </x:c>
      <x:c r="C1196" s="31">
        <x:f t="shared" si="280"/>
        <x:v>7</x:v>
      </x:c>
      <x:c r="D1196" s="31">
        <x:f t="shared" si="281"/>
        <x:v>7</x:v>
      </x:c>
      <x:c r="E1196" s="31">
        <x:f t="shared" si="282"/>
        <x:v>2004</x:v>
      </x:c>
      <x:c r="F1196" s="31">
        <x:f t="shared" si="283"/>
        <x:v>4</x:v>
      </x:c>
      <x:c r="G1196" s="21">
        <x:f t="shared" si="287"/>
        <x:v>45480</x:v>
      </x:c>
      <x:c r="H1196" s="32">
        <x:f t="shared" si="288"/>
        <x:v>7117</x:v>
      </x:c>
      <x:c r="L1196" s="25"/>
      <x:c r="S1196" s="24" t="str">
        <x:v>Duan Xiaoping #13453582 2R</x:v>
      </x:c>
      <x:c r="T1196" s="24" t="str" cm="1">
        <x:f t="array" ref="T1196:U1196">_xlfn.TEXTSPLIT(S1196," #")</x:f>
        <x:v>Duan Xiaoping</x:v>
      </x:c>
      <x:c r="U1196" s="24" t="str">
        <x:v>13453582 2R</x:v>
      </x:c>
      <x:c r="V1196" s="24" t="str">
        <x:f t="shared" si="289"/>
        <x:v>2R</x:v>
      </x:c>
      <x:c r="W1196" s="24">
        <x:f t="shared" si="290"/>
        <x:v>13453582</x:v>
      </x:c>
      <x:c r="X1196" s="24">
        <x:f t="shared" si="294"/>
        <x:v>1</x:v>
      </x:c>
      <x:c r="AC1196" s="24" t="str">
        <x:f t="shared" si="284"/>
        <x:v>Duan</x:v>
      </x:c>
      <x:c r="AD1196" s="24" t="str">
        <x:f t="shared" si="291"/>
        <x:v>D</x:v>
      </x:c>
      <x:c r="AE1196" s="24" t="str">
        <x:f t="shared" si="285"/>
        <x:v>Xiaoping</x:v>
      </x:c>
      <x:c r="AF1196" s="24" cm="1">
        <x:f t="array" ref="AF1196">SUM(--(" "=MID(AE1196,_xlfn.SEQUENCE(1,LEN(AE1196)),1)))+2</x:f>
        <x:v>2</x:v>
      </x:c>
      <x:c r="AG1196" s="24" cm="1">
        <x:f t="array" ref="AG1196">SUM(--($AG$9=MID(AC1196,_xlfn.SEQUENCE(1,LEN(AC1196)),1)))</x:f>
        <x:v>1</x:v>
      </x:c>
      <x:c r="AL1196" s="24" t="b">
        <x:f t="shared" si="286"/>
        <x:v>0</x:v>
      </x:c>
      <x:c r="AM1196" s="24" t="b">
        <x:f>_xlfn.XLOOKUP(G1196,'Birthday Case Assumptions'!$I$6:$I$371,'Birthday Case Assumptions'!$J$6:$J$371)="Yes"</x:f>
        <x:v>0</x:v>
      </x:c>
      <x:c r="AN1196" s="24" t="b">
        <x:f t="shared" si="292"/>
        <x:v>0</x:v>
      </x:c>
      <x:c r="AO1196" s="24">
        <x:f t="shared" si="293"/>
        <x:v>0</x:v>
      </x:c>
    </x:row>
    <x:row r="1197" spans="2:41" x14ac:dyDescent="0.35">
      <x:c r="B1197" s="21">
        <x:v>38346</x:v>
      </x:c>
      <x:c r="C1197" s="31">
        <x:f t="shared" si="280"/>
        <x:v>25</x:v>
      </x:c>
      <x:c r="D1197" s="31">
        <x:f t="shared" si="281"/>
        <x:v>12</x:v>
      </x:c>
      <x:c r="E1197" s="31">
        <x:f t="shared" si="282"/>
        <x:v>2004</x:v>
      </x:c>
      <x:c r="F1197" s="31">
        <x:f t="shared" si="283"/>
        <x:v>7</x:v>
      </x:c>
      <x:c r="G1197" s="21">
        <x:f t="shared" si="287"/>
        <x:v>45651</x:v>
      </x:c>
      <x:c r="H1197" s="32">
        <x:f t="shared" si="288"/>
        <x:v>6946</x:v>
      </x:c>
      <x:c r="L1197" s="25"/>
      <x:c r="S1197" s="24" t="str">
        <x:v>Haytham Hamdan #13453584 2W</x:v>
      </x:c>
      <x:c r="T1197" s="24" t="str" cm="1">
        <x:f t="array" ref="T1197:U1197">_xlfn.TEXTSPLIT(S1197," #")</x:f>
        <x:v>Haytham Hamdan</x:v>
      </x:c>
      <x:c r="U1197" s="24" t="str">
        <x:v>13453584 2W</x:v>
      </x:c>
      <x:c r="V1197" s="24" t="str">
        <x:f t="shared" si="289"/>
        <x:v>2W</x:v>
      </x:c>
      <x:c r="W1197" s="24">
        <x:f t="shared" si="290"/>
        <x:v>13453584</x:v>
      </x:c>
      <x:c r="X1197" s="24">
        <x:f t="shared" si="294"/>
        <x:v>0</x:v>
      </x:c>
      <x:c r="AC1197" s="24" t="str">
        <x:f t="shared" si="284"/>
        <x:v>Haytham</x:v>
      </x:c>
      <x:c r="AD1197" s="24" t="str">
        <x:f t="shared" si="291"/>
        <x:v>H</x:v>
      </x:c>
      <x:c r="AE1197" s="24" t="str">
        <x:f t="shared" si="285"/>
        <x:v>Hamdan</x:v>
      </x:c>
      <x:c r="AF1197" s="24" cm="1">
        <x:f t="array" ref="AF1197">SUM(--(" "=MID(AE1197,_xlfn.SEQUENCE(1,LEN(AE1197)),1)))+2</x:f>
        <x:v>2</x:v>
      </x:c>
      <x:c r="AG1197" s="24" cm="1">
        <x:f t="array" ref="AG1197">SUM(--($AG$9=MID(AC1197,_xlfn.SEQUENCE(1,LEN(AC1197)),1)))</x:f>
        <x:v>2</x:v>
      </x:c>
      <x:c r="AL1197" s="24" t="b">
        <x:f t="shared" si="286"/>
        <x:v>0</x:v>
      </x:c>
      <x:c r="AM1197" s="24" t="b">
        <x:f>_xlfn.XLOOKUP(G1197,'Birthday Case Assumptions'!$I$6:$I$371,'Birthday Case Assumptions'!$J$6:$J$371)="Yes"</x:f>
        <x:v>0</x:v>
      </x:c>
      <x:c r="AN1197" s="24" t="b">
        <x:f t="shared" si="292"/>
        <x:v>0</x:v>
      </x:c>
      <x:c r="AO1197" s="24">
        <x:f t="shared" si="293"/>
        <x:v>0</x:v>
      </x:c>
    </x:row>
    <x:row r="1198" spans="2:41" x14ac:dyDescent="0.35">
      <x:c r="B1198" s="21">
        <x:v>37011</x:v>
      </x:c>
      <x:c r="C1198" s="31">
        <x:f t="shared" si="280"/>
        <x:v>30</x:v>
      </x:c>
      <x:c r="D1198" s="31">
        <x:f t="shared" si="281"/>
        <x:v>4</x:v>
      </x:c>
      <x:c r="E1198" s="31">
        <x:f t="shared" si="282"/>
        <x:v>2001</x:v>
      </x:c>
      <x:c r="F1198" s="31">
        <x:f t="shared" si="283"/>
        <x:v>2</x:v>
      </x:c>
      <x:c r="G1198" s="21">
        <x:f t="shared" si="287"/>
        <x:v>45412</x:v>
      </x:c>
      <x:c r="H1198" s="32">
        <x:f t="shared" si="288"/>
        <x:v>8281</x:v>
      </x:c>
      <x:c r="L1198" s="25"/>
      <x:c r="S1198" s="24" t="str">
        <x:v>Noha Abdo #13453586 1W</x:v>
      </x:c>
      <x:c r="T1198" s="24" t="str" cm="1">
        <x:f t="array" ref="T1198:U1198">_xlfn.TEXTSPLIT(S1198," #")</x:f>
        <x:v>Noha Abdo</x:v>
      </x:c>
      <x:c r="U1198" s="24" t="str">
        <x:v>13453586 1W</x:v>
      </x:c>
      <x:c r="V1198" s="24" t="str">
        <x:f t="shared" si="289"/>
        <x:v>1W</x:v>
      </x:c>
      <x:c r="W1198" s="24">
        <x:f t="shared" si="290"/>
        <x:v>13453586</x:v>
      </x:c>
      <x:c r="X1198" s="24">
        <x:f t="shared" si="294"/>
        <x:v>0</x:v>
      </x:c>
      <x:c r="AC1198" s="24" t="str">
        <x:f t="shared" si="284"/>
        <x:v>Noha</x:v>
      </x:c>
      <x:c r="AD1198" s="24" t="str">
        <x:f t="shared" si="291"/>
        <x:v>N</x:v>
      </x:c>
      <x:c r="AE1198" s="24" t="str">
        <x:f t="shared" si="285"/>
        <x:v>Abdo</x:v>
      </x:c>
      <x:c r="AF1198" s="24" cm="1">
        <x:f t="array" ref="AF1198">SUM(--(" "=MID(AE1198,_xlfn.SEQUENCE(1,LEN(AE1198)),1)))+2</x:f>
        <x:v>2</x:v>
      </x:c>
      <x:c r="AG1198" s="24" cm="1">
        <x:f t="array" ref="AG1198">SUM(--($AG$9=MID(AC1198,_xlfn.SEQUENCE(1,LEN(AC1198)),1)))</x:f>
        <x:v>1</x:v>
      </x:c>
      <x:c r="AL1198" s="24" t="b">
        <x:f t="shared" si="286"/>
        <x:v>0</x:v>
      </x:c>
      <x:c r="AM1198" s="24" t="b">
        <x:f>_xlfn.XLOOKUP(G1198,'Birthday Case Assumptions'!$I$6:$I$371,'Birthday Case Assumptions'!$J$6:$J$371)="Yes"</x:f>
        <x:v>1</x:v>
      </x:c>
      <x:c r="AN1198" s="24" t="b">
        <x:f t="shared" si="292"/>
        <x:v>0</x:v>
      </x:c>
      <x:c r="AO1198" s="24">
        <x:f t="shared" si="293"/>
        <x:v>0</x:v>
      </x:c>
    </x:row>
    <x:row r="1199" spans="2:41" x14ac:dyDescent="0.35">
      <x:c r="B1199" s="21">
        <x:v>37928</x:v>
      </x:c>
      <x:c r="C1199" s="31">
        <x:f t="shared" si="280"/>
        <x:v>3</x:v>
      </x:c>
      <x:c r="D1199" s="31">
        <x:f t="shared" si="281"/>
        <x:v>11</x:v>
      </x:c>
      <x:c r="E1199" s="31">
        <x:f t="shared" si="282"/>
        <x:v>2003</x:v>
      </x:c>
      <x:c r="F1199" s="31">
        <x:f t="shared" si="283"/>
        <x:v>2</x:v>
      </x:c>
      <x:c r="G1199" s="21">
        <x:f t="shared" si="287"/>
        <x:v>45599</x:v>
      </x:c>
      <x:c r="H1199" s="32">
        <x:f t="shared" si="288"/>
        <x:v>7364</x:v>
      </x:c>
      <x:c r="L1199" s="25"/>
      <x:c r="S1199" s="24" t="str">
        <x:v>Tan Qiong #13453589 3M</x:v>
      </x:c>
      <x:c r="T1199" s="24" t="str" cm="1">
        <x:f t="array" ref="T1199:U1199">_xlfn.TEXTSPLIT(S1199," #")</x:f>
        <x:v>Tan Qiong</x:v>
      </x:c>
      <x:c r="U1199" s="24" t="str">
        <x:v>13453589 3M</x:v>
      </x:c>
      <x:c r="V1199" s="24" t="str">
        <x:f t="shared" si="289"/>
        <x:v>3M</x:v>
      </x:c>
      <x:c r="W1199" s="24">
        <x:f t="shared" si="290"/>
        <x:v>13453589</x:v>
      </x:c>
      <x:c r="X1199" s="24">
        <x:f t="shared" si="294"/>
        <x:v>0</x:v>
      </x:c>
      <x:c r="AC1199" s="24" t="str">
        <x:f t="shared" si="284"/>
        <x:v>Tan</x:v>
      </x:c>
      <x:c r="AD1199" s="24" t="str">
        <x:f t="shared" si="291"/>
        <x:v>T</x:v>
      </x:c>
      <x:c r="AE1199" s="24" t="str">
        <x:f t="shared" si="285"/>
        <x:v>Qiong</x:v>
      </x:c>
      <x:c r="AF1199" s="24" cm="1">
        <x:f t="array" ref="AF1199">SUM(--(" "=MID(AE1199,_xlfn.SEQUENCE(1,LEN(AE1199)),1)))+2</x:f>
        <x:v>2</x:v>
      </x:c>
      <x:c r="AG1199" s="24" cm="1">
        <x:f t="array" ref="AG1199">SUM(--($AG$9=MID(AC1199,_xlfn.SEQUENCE(1,LEN(AC1199)),1)))</x:f>
        <x:v>1</x:v>
      </x:c>
      <x:c r="AL1199" s="24" t="b">
        <x:f t="shared" si="286"/>
        <x:v>0</x:v>
      </x:c>
      <x:c r="AM1199" s="24" t="b">
        <x:f>_xlfn.XLOOKUP(G1199,'Birthday Case Assumptions'!$I$6:$I$371,'Birthday Case Assumptions'!$J$6:$J$371)="Yes"</x:f>
        <x:v>0</x:v>
      </x:c>
      <x:c r="AN1199" s="24" t="b">
        <x:f t="shared" si="292"/>
        <x:v>0</x:v>
      </x:c>
      <x:c r="AO1199" s="24">
        <x:f t="shared" si="293"/>
        <x:v>0</x:v>
      </x:c>
    </x:row>
    <x:row r="1200" spans="2:41" x14ac:dyDescent="0.35">
      <x:c r="B1200" s="21">
        <x:v>38330</x:v>
      </x:c>
      <x:c r="C1200" s="31">
        <x:f t="shared" si="280"/>
        <x:v>9</x:v>
      </x:c>
      <x:c r="D1200" s="31">
        <x:f t="shared" si="281"/>
        <x:v>12</x:v>
      </x:c>
      <x:c r="E1200" s="31">
        <x:f t="shared" si="282"/>
        <x:v>2004</x:v>
      </x:c>
      <x:c r="F1200" s="31">
        <x:f t="shared" si="283"/>
        <x:v>5</x:v>
      </x:c>
      <x:c r="G1200" s="21">
        <x:f t="shared" si="287"/>
        <x:v>45635</x:v>
      </x:c>
      <x:c r="H1200" s="32">
        <x:f t="shared" si="288"/>
        <x:v>6962</x:v>
      </x:c>
      <x:c r="L1200" s="25"/>
      <x:c r="S1200" s="24" t="str">
        <x:v>Emily Philip Johnson #13453590 4W</x:v>
      </x:c>
      <x:c r="T1200" s="24" t="str" cm="1">
        <x:f t="array" ref="T1200:U1200">_xlfn.TEXTSPLIT(S1200," #")</x:f>
        <x:v>Emily Philip Johnson</x:v>
      </x:c>
      <x:c r="U1200" s="24" t="str">
        <x:v>13453590 4W</x:v>
      </x:c>
      <x:c r="V1200" s="24" t="str">
        <x:f t="shared" si="289"/>
        <x:v>4W</x:v>
      </x:c>
      <x:c r="W1200" s="24">
        <x:f t="shared" si="290"/>
        <x:v>13453590</x:v>
      </x:c>
      <x:c r="X1200" s="24">
        <x:f t="shared" si="294"/>
        <x:v>1</x:v>
      </x:c>
      <x:c r="AC1200" s="24" t="str">
        <x:f t="shared" si="284"/>
        <x:v>Emily</x:v>
      </x:c>
      <x:c r="AD1200" s="24" t="str">
        <x:f t="shared" si="291"/>
        <x:v>E</x:v>
      </x:c>
      <x:c r="AE1200" s="24" t="str">
        <x:f t="shared" si="285"/>
        <x:v>Philip Johnson</x:v>
      </x:c>
      <x:c r="AF1200" s="24" cm="1">
        <x:f t="array" ref="AF1200">SUM(--(" "=MID(AE1200,_xlfn.SEQUENCE(1,LEN(AE1200)),1)))+2</x:f>
        <x:v>3</x:v>
      </x:c>
      <x:c r="AG1200" s="24" cm="1">
        <x:f t="array" ref="AG1200">SUM(--($AG$9=MID(AC1200,_xlfn.SEQUENCE(1,LEN(AC1200)),1)))</x:f>
        <x:v>0</x:v>
      </x:c>
      <x:c r="AL1200" s="24" t="b">
        <x:f t="shared" si="286"/>
        <x:v>1</x:v>
      </x:c>
      <x:c r="AM1200" s="24" t="b">
        <x:f>_xlfn.XLOOKUP(G1200,'Birthday Case Assumptions'!$I$6:$I$371,'Birthday Case Assumptions'!$J$6:$J$371)="Yes"</x:f>
        <x:v>1</x:v>
      </x:c>
      <x:c r="AN1200" s="24" t="b">
        <x:f t="shared" si="292"/>
        <x:v>0</x:v>
      </x:c>
      <x:c r="AO1200" s="24">
        <x:f t="shared" si="293"/>
        <x:v>0</x:v>
      </x:c>
    </x:row>
    <x:row r="1201" spans="2:41" x14ac:dyDescent="0.35">
      <x:c r="B1201" s="21">
        <x:v>37239</x:v>
      </x:c>
      <x:c r="C1201" s="31">
        <x:f t="shared" si="280"/>
        <x:v>14</x:v>
      </x:c>
      <x:c r="D1201" s="31">
        <x:f t="shared" si="281"/>
        <x:v>12</x:v>
      </x:c>
      <x:c r="E1201" s="31">
        <x:f t="shared" si="282"/>
        <x:v>2001</x:v>
      </x:c>
      <x:c r="F1201" s="31">
        <x:f t="shared" si="283"/>
        <x:v>6</x:v>
      </x:c>
      <x:c r="G1201" s="21">
        <x:f t="shared" si="287"/>
        <x:v>45640</x:v>
      </x:c>
      <x:c r="H1201" s="32">
        <x:f t="shared" si="288"/>
        <x:v>8053</x:v>
      </x:c>
      <x:c r="L1201" s="25"/>
      <x:c r="S1201" s="24" t="str">
        <x:v>Nouf Hamad #13453592 2T</x:v>
      </x:c>
      <x:c r="T1201" s="24" t="str" cm="1">
        <x:f t="array" ref="T1201:U1201">_xlfn.TEXTSPLIT(S1201," #")</x:f>
        <x:v>Nouf Hamad</x:v>
      </x:c>
      <x:c r="U1201" s="24" t="str">
        <x:v>13453592 2T</x:v>
      </x:c>
      <x:c r="V1201" s="24" t="str">
        <x:f t="shared" si="289"/>
        <x:v>2T</x:v>
      </x:c>
      <x:c r="W1201" s="24">
        <x:f t="shared" si="290"/>
        <x:v>13453592</x:v>
      </x:c>
      <x:c r="X1201" s="24">
        <x:f t="shared" si="294"/>
        <x:v>0</x:v>
      </x:c>
      <x:c r="AC1201" s="24" t="str">
        <x:f t="shared" si="284"/>
        <x:v>Nouf</x:v>
      </x:c>
      <x:c r="AD1201" s="24" t="str">
        <x:f t="shared" si="291"/>
        <x:v>N</x:v>
      </x:c>
      <x:c r="AE1201" s="24" t="str">
        <x:f t="shared" si="285"/>
        <x:v>Hamad</x:v>
      </x:c>
      <x:c r="AF1201" s="24" cm="1">
        <x:f t="array" ref="AF1201">SUM(--(" "=MID(AE1201,_xlfn.SEQUENCE(1,LEN(AE1201)),1)))+2</x:f>
        <x:v>2</x:v>
      </x:c>
      <x:c r="AG1201" s="24" cm="1">
        <x:f t="array" ref="AG1201">SUM(--($AG$9=MID(AC1201,_xlfn.SEQUENCE(1,LEN(AC1201)),1)))</x:f>
        <x:v>0</x:v>
      </x:c>
      <x:c r="AL1201" s="24" t="b">
        <x:f t="shared" si="286"/>
        <x:v>0</x:v>
      </x:c>
      <x:c r="AM1201" s="24" t="b">
        <x:f>_xlfn.XLOOKUP(G1201,'Birthday Case Assumptions'!$I$6:$I$371,'Birthday Case Assumptions'!$J$6:$J$371)="Yes"</x:f>
        <x:v>0</x:v>
      </x:c>
      <x:c r="AN1201" s="24" t="b">
        <x:f t="shared" si="292"/>
        <x:v>0</x:v>
      </x:c>
      <x:c r="AO1201" s="24">
        <x:f t="shared" si="293"/>
        <x:v>0</x:v>
      </x:c>
    </x:row>
    <x:row r="1202" spans="2:41" x14ac:dyDescent="0.35">
      <x:c r="B1202" s="21">
        <x:v>38088</x:v>
      </x:c>
      <x:c r="C1202" s="31">
        <x:f t="shared" si="280"/>
        <x:v>11</x:v>
      </x:c>
      <x:c r="D1202" s="31">
        <x:f t="shared" si="281"/>
        <x:v>4</x:v>
      </x:c>
      <x:c r="E1202" s="31">
        <x:f t="shared" si="282"/>
        <x:v>2004</x:v>
      </x:c>
      <x:c r="F1202" s="31">
        <x:f t="shared" si="283"/>
        <x:v>1</x:v>
      </x:c>
      <x:c r="G1202" s="21">
        <x:f t="shared" si="287"/>
        <x:v>45393</x:v>
      </x:c>
      <x:c r="H1202" s="32">
        <x:f t="shared" si="288"/>
        <x:v>7204</x:v>
      </x:c>
      <x:c r="L1202" s="25"/>
      <x:c r="S1202" s="24" t="str">
        <x:v>Lolo Abbas #13453593 4W</x:v>
      </x:c>
      <x:c r="T1202" s="24" t="str" cm="1">
        <x:f t="array" ref="T1202:U1202">_xlfn.TEXTSPLIT(S1202," #")</x:f>
        <x:v>Lolo Abbas</x:v>
      </x:c>
      <x:c r="U1202" s="24" t="str">
        <x:v>13453593 4W</x:v>
      </x:c>
      <x:c r="V1202" s="24" t="str">
        <x:f t="shared" si="289"/>
        <x:v>4W</x:v>
      </x:c>
      <x:c r="W1202" s="24">
        <x:f t="shared" si="290"/>
        <x:v>13453593</x:v>
      </x:c>
      <x:c r="X1202" s="24">
        <x:f t="shared" si="294"/>
        <x:v>1</x:v>
      </x:c>
      <x:c r="AC1202" s="24" t="str">
        <x:f t="shared" si="284"/>
        <x:v>Lolo</x:v>
      </x:c>
      <x:c r="AD1202" s="24" t="str">
        <x:f t="shared" si="291"/>
        <x:v>L</x:v>
      </x:c>
      <x:c r="AE1202" s="24" t="str">
        <x:f t="shared" si="285"/>
        <x:v>Abbas</x:v>
      </x:c>
      <x:c r="AF1202" s="24" cm="1">
        <x:f t="array" ref="AF1202">SUM(--(" "=MID(AE1202,_xlfn.SEQUENCE(1,LEN(AE1202)),1)))+2</x:f>
        <x:v>2</x:v>
      </x:c>
      <x:c r="AG1202" s="24" cm="1">
        <x:f t="array" ref="AG1202">SUM(--($AG$9=MID(AC1202,_xlfn.SEQUENCE(1,LEN(AC1202)),1)))</x:f>
        <x:v>0</x:v>
      </x:c>
      <x:c r="AL1202" s="24" t="b">
        <x:f t="shared" si="286"/>
        <x:v>0</x:v>
      </x:c>
      <x:c r="AM1202" s="24" t="b">
        <x:f>_xlfn.XLOOKUP(G1202,'Birthday Case Assumptions'!$I$6:$I$371,'Birthday Case Assumptions'!$J$6:$J$371)="Yes"</x:f>
        <x:v>1</x:v>
      </x:c>
      <x:c r="AN1202" s="24" t="b">
        <x:f t="shared" si="292"/>
        <x:v>0</x:v>
      </x:c>
      <x:c r="AO1202" s="24">
        <x:f t="shared" si="293"/>
        <x:v>0</x:v>
      </x:c>
    </x:row>
    <x:row r="1203" spans="2:41" x14ac:dyDescent="0.35">
      <x:c r="B1203" s="21">
        <x:v>37804</x:v>
      </x:c>
      <x:c r="C1203" s="31">
        <x:f t="shared" si="280"/>
        <x:v>2</x:v>
      </x:c>
      <x:c r="D1203" s="31">
        <x:f t="shared" si="281"/>
        <x:v>7</x:v>
      </x:c>
      <x:c r="E1203" s="31">
        <x:f t="shared" si="282"/>
        <x:v>2003</x:v>
      </x:c>
      <x:c r="F1203" s="31">
        <x:f t="shared" si="283"/>
        <x:v>4</x:v>
      </x:c>
      <x:c r="G1203" s="21">
        <x:f t="shared" si="287"/>
        <x:v>45475</x:v>
      </x:c>
      <x:c r="H1203" s="32">
        <x:f t="shared" si="288"/>
        <x:v>7488</x:v>
      </x:c>
      <x:c r="L1203" s="25"/>
      <x:c r="S1203" s="24" t="str">
        <x:v>Magdy Saad #13453595 2T</x:v>
      </x:c>
      <x:c r="T1203" s="24" t="str" cm="1">
        <x:f t="array" ref="T1203:U1203">_xlfn.TEXTSPLIT(S1203," #")</x:f>
        <x:v>Magdy Saad</x:v>
      </x:c>
      <x:c r="U1203" s="24" t="str">
        <x:v>13453595 2T</x:v>
      </x:c>
      <x:c r="V1203" s="24" t="str">
        <x:f t="shared" si="289"/>
        <x:v>2T</x:v>
      </x:c>
      <x:c r="W1203" s="24">
        <x:f t="shared" si="290"/>
        <x:v>13453595</x:v>
      </x:c>
      <x:c r="X1203" s="24">
        <x:f t="shared" si="294"/>
        <x:v>0</x:v>
      </x:c>
      <x:c r="AC1203" s="24" t="str">
        <x:f t="shared" si="284"/>
        <x:v>Magdy</x:v>
      </x:c>
      <x:c r="AD1203" s="24" t="str">
        <x:f t="shared" si="291"/>
        <x:v>M</x:v>
      </x:c>
      <x:c r="AE1203" s="24" t="str">
        <x:f t="shared" si="285"/>
        <x:v>Saad</x:v>
      </x:c>
      <x:c r="AF1203" s="24" cm="1">
        <x:f t="array" ref="AF1203">SUM(--(" "=MID(AE1203,_xlfn.SEQUENCE(1,LEN(AE1203)),1)))+2</x:f>
        <x:v>2</x:v>
      </x:c>
      <x:c r="AG1203" s="24" cm="1">
        <x:f t="array" ref="AG1203">SUM(--($AG$9=MID(AC1203,_xlfn.SEQUENCE(1,LEN(AC1203)),1)))</x:f>
        <x:v>1</x:v>
      </x:c>
      <x:c r="AL1203" s="24" t="b">
        <x:f t="shared" si="286"/>
        <x:v>0</x:v>
      </x:c>
      <x:c r="AM1203" s="24" t="b">
        <x:f>_xlfn.XLOOKUP(G1203,'Birthday Case Assumptions'!$I$6:$I$371,'Birthday Case Assumptions'!$J$6:$J$371)="Yes"</x:f>
        <x:v>0</x:v>
      </x:c>
      <x:c r="AN1203" s="24" t="b">
        <x:f t="shared" si="292"/>
        <x:v>0</x:v>
      </x:c>
      <x:c r="AO1203" s="24">
        <x:f t="shared" si="293"/>
        <x:v>0</x:v>
      </x:c>
    </x:row>
    <x:row r="1204" spans="2:41" x14ac:dyDescent="0.35">
      <x:c r="B1204" s="21">
        <x:v>37288</x:v>
      </x:c>
      <x:c r="C1204" s="31">
        <x:f t="shared" si="280"/>
        <x:v>1</x:v>
      </x:c>
      <x:c r="D1204" s="31">
        <x:f t="shared" si="281"/>
        <x:v>2</x:v>
      </x:c>
      <x:c r="E1204" s="31">
        <x:f t="shared" si="282"/>
        <x:v>2002</x:v>
      </x:c>
      <x:c r="F1204" s="31">
        <x:f t="shared" si="283"/>
        <x:v>6</x:v>
      </x:c>
      <x:c r="G1204" s="21">
        <x:f t="shared" si="287"/>
        <x:v>45323</x:v>
      </x:c>
      <x:c r="H1204" s="32">
        <x:f t="shared" si="288"/>
        <x:v>8004</x:v>
      </x:c>
      <x:c r="L1204" s="25"/>
      <x:c r="S1204" s="24" t="str">
        <x:v>Evelyn Taylor #13453597 2R</x:v>
      </x:c>
      <x:c r="T1204" s="24" t="str" cm="1">
        <x:f t="array" ref="T1204:U1204">_xlfn.TEXTSPLIT(S1204," #")</x:f>
        <x:v>Evelyn Taylor</x:v>
      </x:c>
      <x:c r="U1204" s="24" t="str">
        <x:v>13453597 2R</x:v>
      </x:c>
      <x:c r="V1204" s="24" t="str">
        <x:f t="shared" si="289"/>
        <x:v>2R</x:v>
      </x:c>
      <x:c r="W1204" s="24">
        <x:f t="shared" si="290"/>
        <x:v>13453597</x:v>
      </x:c>
      <x:c r="X1204" s="24">
        <x:f t="shared" si="294"/>
        <x:v>0</x:v>
      </x:c>
      <x:c r="AC1204" s="24" t="str">
        <x:f t="shared" si="284"/>
        <x:v>Evelyn</x:v>
      </x:c>
      <x:c r="AD1204" s="24" t="str">
        <x:f t="shared" si="291"/>
        <x:v>E</x:v>
      </x:c>
      <x:c r="AE1204" s="24" t="str">
        <x:f t="shared" si="285"/>
        <x:v>Taylor</x:v>
      </x:c>
      <x:c r="AF1204" s="24" cm="1">
        <x:f t="array" ref="AF1204">SUM(--(" "=MID(AE1204,_xlfn.SEQUENCE(1,LEN(AE1204)),1)))+2</x:f>
        <x:v>2</x:v>
      </x:c>
      <x:c r="AG1204" s="24" cm="1">
        <x:f t="array" ref="AG1204">SUM(--($AG$9=MID(AC1204,_xlfn.SEQUENCE(1,LEN(AC1204)),1)))</x:f>
        <x:v>0</x:v>
      </x:c>
      <x:c r="AL1204" s="24" t="b">
        <x:f t="shared" si="286"/>
        <x:v>0</x:v>
      </x:c>
      <x:c r="AM1204" s="24" t="b">
        <x:f>_xlfn.XLOOKUP(G1204,'Birthday Case Assumptions'!$I$6:$I$371,'Birthday Case Assumptions'!$J$6:$J$371)="Yes"</x:f>
        <x:v>1</x:v>
      </x:c>
      <x:c r="AN1204" s="24" t="b">
        <x:f t="shared" si="292"/>
        <x:v>0</x:v>
      </x:c>
      <x:c r="AO1204" s="24">
        <x:f t="shared" si="293"/>
        <x:v>0</x:v>
      </x:c>
    </x:row>
    <x:row r="1205" spans="2:41" x14ac:dyDescent="0.35">
      <x:c r="B1205" s="21">
        <x:v>37363</x:v>
      </x:c>
      <x:c r="C1205" s="31">
        <x:f t="shared" si="280"/>
        <x:v>17</x:v>
      </x:c>
      <x:c r="D1205" s="31">
        <x:f t="shared" si="281"/>
        <x:v>4</x:v>
      </x:c>
      <x:c r="E1205" s="31">
        <x:f t="shared" si="282"/>
        <x:v>2002</x:v>
      </x:c>
      <x:c r="F1205" s="31">
        <x:f t="shared" si="283"/>
        <x:v>4</x:v>
      </x:c>
      <x:c r="G1205" s="21">
        <x:f t="shared" si="287"/>
        <x:v>45399</x:v>
      </x:c>
      <x:c r="H1205" s="32">
        <x:f t="shared" si="288"/>
        <x:v>7929</x:v>
      </x:c>
      <x:c r="L1205" s="25"/>
      <x:c r="S1205" s="24" t="str">
        <x:v>Maryam Abou #13453600 2M</x:v>
      </x:c>
      <x:c r="T1205" s="24" t="str" cm="1">
        <x:f t="array" ref="T1205:U1205">_xlfn.TEXTSPLIT(S1205," #")</x:f>
        <x:v>Maryam Abou</x:v>
      </x:c>
      <x:c r="U1205" s="24" t="str">
        <x:v>13453600 2M</x:v>
      </x:c>
      <x:c r="V1205" s="24" t="str">
        <x:f t="shared" si="289"/>
        <x:v>2M</x:v>
      </x:c>
      <x:c r="W1205" s="24">
        <x:f t="shared" si="290"/>
        <x:v>13453600</x:v>
      </x:c>
      <x:c r="X1205" s="24">
        <x:f t="shared" si="294"/>
        <x:v>0</x:v>
      </x:c>
      <x:c r="AC1205" s="24" t="str">
        <x:f t="shared" si="284"/>
        <x:v>Maryam</x:v>
      </x:c>
      <x:c r="AD1205" s="24" t="str">
        <x:f t="shared" si="291"/>
        <x:v>M</x:v>
      </x:c>
      <x:c r="AE1205" s="24" t="str">
        <x:f t="shared" si="285"/>
        <x:v>Abou</x:v>
      </x:c>
      <x:c r="AF1205" s="24" cm="1">
        <x:f t="array" ref="AF1205">SUM(--(" "=MID(AE1205,_xlfn.SEQUENCE(1,LEN(AE1205)),1)))+2</x:f>
        <x:v>2</x:v>
      </x:c>
      <x:c r="AG1205" s="24" cm="1">
        <x:f t="array" ref="AG1205">SUM(--($AG$9=MID(AC1205,_xlfn.SEQUENCE(1,LEN(AC1205)),1)))</x:f>
        <x:v>2</x:v>
      </x:c>
      <x:c r="AL1205" s="24" t="b">
        <x:f t="shared" si="286"/>
        <x:v>0</x:v>
      </x:c>
      <x:c r="AM1205" s="24" t="b">
        <x:f>_xlfn.XLOOKUP(G1205,'Birthday Case Assumptions'!$I$6:$I$371,'Birthday Case Assumptions'!$J$6:$J$371)="Yes"</x:f>
        <x:v>1</x:v>
      </x:c>
      <x:c r="AN1205" s="24" t="b">
        <x:f t="shared" si="292"/>
        <x:v>0</x:v>
      </x:c>
      <x:c r="AO1205" s="24">
        <x:f t="shared" si="293"/>
        <x:v>0</x:v>
      </x:c>
    </x:row>
    <x:row r="1206" spans="2:41" x14ac:dyDescent="0.35">
      <x:c r="B1206" s="21">
        <x:v>37665</x:v>
      </x:c>
      <x:c r="C1206" s="31">
        <x:f t="shared" si="280"/>
        <x:v>13</x:v>
      </x:c>
      <x:c r="D1206" s="31">
        <x:f t="shared" si="281"/>
        <x:v>2</x:v>
      </x:c>
      <x:c r="E1206" s="31">
        <x:f t="shared" si="282"/>
        <x:v>2003</x:v>
      </x:c>
      <x:c r="F1206" s="31">
        <x:f t="shared" si="283"/>
        <x:v>5</x:v>
      </x:c>
      <x:c r="G1206" s="21">
        <x:f t="shared" si="287"/>
        <x:v>45335</x:v>
      </x:c>
      <x:c r="H1206" s="32">
        <x:f t="shared" si="288"/>
        <x:v>7627</x:v>
      </x:c>
      <x:c r="L1206" s="25"/>
      <x:c r="S1206" s="24" t="str">
        <x:v>Pamela Hughes #13453603 4W</x:v>
      </x:c>
      <x:c r="T1206" s="24" t="str" cm="1">
        <x:f t="array" ref="T1206:U1206">_xlfn.TEXTSPLIT(S1206," #")</x:f>
        <x:v>Pamela Hughes</x:v>
      </x:c>
      <x:c r="U1206" s="24" t="str">
        <x:v>13453603 4W</x:v>
      </x:c>
      <x:c r="V1206" s="24" t="str">
        <x:f t="shared" si="289"/>
        <x:v>4W</x:v>
      </x:c>
      <x:c r="W1206" s="24">
        <x:f t="shared" si="290"/>
        <x:v>13453603</x:v>
      </x:c>
      <x:c r="X1206" s="24">
        <x:f t="shared" si="294"/>
        <x:v>0</x:v>
      </x:c>
      <x:c r="AC1206" s="24" t="str">
        <x:f t="shared" si="284"/>
        <x:v>Pamela</x:v>
      </x:c>
      <x:c r="AD1206" s="24" t="str">
        <x:f t="shared" si="291"/>
        <x:v>P</x:v>
      </x:c>
      <x:c r="AE1206" s="24" t="str">
        <x:f t="shared" si="285"/>
        <x:v>Hughes</x:v>
      </x:c>
      <x:c r="AF1206" s="24" cm="1">
        <x:f t="array" ref="AF1206">SUM(--(" "=MID(AE1206,_xlfn.SEQUENCE(1,LEN(AE1206)),1)))+2</x:f>
        <x:v>2</x:v>
      </x:c>
      <x:c r="AG1206" s="24" cm="1">
        <x:f t="array" ref="AG1206">SUM(--($AG$9=MID(AC1206,_xlfn.SEQUENCE(1,LEN(AC1206)),1)))</x:f>
        <x:v>2</x:v>
      </x:c>
      <x:c r="AL1206" s="24" t="b">
        <x:f t="shared" si="286"/>
        <x:v>0</x:v>
      </x:c>
      <x:c r="AM1206" s="24" t="b">
        <x:f>_xlfn.XLOOKUP(G1206,'Birthday Case Assumptions'!$I$6:$I$371,'Birthday Case Assumptions'!$J$6:$J$371)="Yes"</x:f>
        <x:v>1</x:v>
      </x:c>
      <x:c r="AN1206" s="24" t="b">
        <x:f t="shared" si="292"/>
        <x:v>0</x:v>
      </x:c>
      <x:c r="AO1206" s="24">
        <x:f t="shared" si="293"/>
        <x:v>0</x:v>
      </x:c>
    </x:row>
    <x:row r="1207" spans="2:41" x14ac:dyDescent="0.35">
      <x:c r="B1207" s="21">
        <x:v>37398</x:v>
      </x:c>
      <x:c r="C1207" s="31">
        <x:f t="shared" si="280"/>
        <x:v>22</x:v>
      </x:c>
      <x:c r="D1207" s="31">
        <x:f t="shared" si="281"/>
        <x:v>5</x:v>
      </x:c>
      <x:c r="E1207" s="31">
        <x:f t="shared" si="282"/>
        <x:v>2002</x:v>
      </x:c>
      <x:c r="F1207" s="31">
        <x:f t="shared" si="283"/>
        <x:v>4</x:v>
      </x:c>
      <x:c r="G1207" s="21">
        <x:f t="shared" si="287"/>
        <x:v>45434</x:v>
      </x:c>
      <x:c r="H1207" s="32">
        <x:f t="shared" si="288"/>
        <x:v>7894</x:v>
      </x:c>
      <x:c r="L1207" s="25"/>
      <x:c r="S1207" s="24" t="str">
        <x:v>Liao Xiaohong #13453606 1W</x:v>
      </x:c>
      <x:c r="T1207" s="24" t="str" cm="1">
        <x:f t="array" ref="T1207:U1207">_xlfn.TEXTSPLIT(S1207," #")</x:f>
        <x:v>Liao Xiaohong</x:v>
      </x:c>
      <x:c r="U1207" s="24" t="str">
        <x:v>13453606 1W</x:v>
      </x:c>
      <x:c r="V1207" s="24" t="str">
        <x:f t="shared" si="289"/>
        <x:v>1W</x:v>
      </x:c>
      <x:c r="W1207" s="24">
        <x:f t="shared" si="290"/>
        <x:v>13453606</x:v>
      </x:c>
      <x:c r="X1207" s="24">
        <x:f t="shared" si="294"/>
        <x:v>0</x:v>
      </x:c>
      <x:c r="AC1207" s="24" t="str">
        <x:f t="shared" si="284"/>
        <x:v>Liao</x:v>
      </x:c>
      <x:c r="AD1207" s="24" t="str">
        <x:f t="shared" si="291"/>
        <x:v>L</x:v>
      </x:c>
      <x:c r="AE1207" s="24" t="str">
        <x:f t="shared" si="285"/>
        <x:v>Xiaohong</x:v>
      </x:c>
      <x:c r="AF1207" s="24" cm="1">
        <x:f t="array" ref="AF1207">SUM(--(" "=MID(AE1207,_xlfn.SEQUENCE(1,LEN(AE1207)),1)))+2</x:f>
        <x:v>2</x:v>
      </x:c>
      <x:c r="AG1207" s="24" cm="1">
        <x:f t="array" ref="AG1207">SUM(--($AG$9=MID(AC1207,_xlfn.SEQUENCE(1,LEN(AC1207)),1)))</x:f>
        <x:v>1</x:v>
      </x:c>
      <x:c r="AL1207" s="24" t="b">
        <x:f t="shared" si="286"/>
        <x:v>0</x:v>
      </x:c>
      <x:c r="AM1207" s="24" t="b">
        <x:f>_xlfn.XLOOKUP(G1207,'Birthday Case Assumptions'!$I$6:$I$371,'Birthday Case Assumptions'!$J$6:$J$371)="Yes"</x:f>
        <x:v>0</x:v>
      </x:c>
      <x:c r="AN1207" s="24" t="b">
        <x:f t="shared" si="292"/>
        <x:v>0</x:v>
      </x:c>
      <x:c r="AO1207" s="24">
        <x:f t="shared" si="293"/>
        <x:v>0</x:v>
      </x:c>
    </x:row>
    <x:row r="1208" spans="2:41" x14ac:dyDescent="0.35">
      <x:c r="B1208" s="21">
        <x:v>38196</x:v>
      </x:c>
      <x:c r="C1208" s="31">
        <x:f t="shared" si="280"/>
        <x:v>28</x:v>
      </x:c>
      <x:c r="D1208" s="31">
        <x:f t="shared" si="281"/>
        <x:v>7</x:v>
      </x:c>
      <x:c r="E1208" s="31">
        <x:f t="shared" si="282"/>
        <x:v>2004</x:v>
      </x:c>
      <x:c r="F1208" s="31">
        <x:f t="shared" si="283"/>
        <x:v>4</x:v>
      </x:c>
      <x:c r="G1208" s="21">
        <x:f t="shared" si="287"/>
        <x:v>45501</x:v>
      </x:c>
      <x:c r="H1208" s="32">
        <x:f t="shared" si="288"/>
        <x:v>7096</x:v>
      </x:c>
      <x:c r="L1208" s="25"/>
      <x:c r="S1208" s="24" t="str">
        <x:v>Melissa Lewis #13453609 4W</x:v>
      </x:c>
      <x:c r="T1208" s="24" t="str" cm="1">
        <x:f t="array" ref="T1208:U1208">_xlfn.TEXTSPLIT(S1208," #")</x:f>
        <x:v>Melissa Lewis</x:v>
      </x:c>
      <x:c r="U1208" s="24" t="str">
        <x:v>13453609 4W</x:v>
      </x:c>
      <x:c r="V1208" s="24" t="str">
        <x:f t="shared" si="289"/>
        <x:v>4W</x:v>
      </x:c>
      <x:c r="W1208" s="24">
        <x:f t="shared" si="290"/>
        <x:v>13453609</x:v>
      </x:c>
      <x:c r="X1208" s="24">
        <x:f t="shared" si="294"/>
        <x:v>0</x:v>
      </x:c>
      <x:c r="AC1208" s="24" t="str">
        <x:f t="shared" si="284"/>
        <x:v>Melissa</x:v>
      </x:c>
      <x:c r="AD1208" s="24" t="str">
        <x:f t="shared" si="291"/>
        <x:v>M</x:v>
      </x:c>
      <x:c r="AE1208" s="24" t="str">
        <x:f t="shared" si="285"/>
        <x:v>Lewis</x:v>
      </x:c>
      <x:c r="AF1208" s="24" cm="1">
        <x:f t="array" ref="AF1208">SUM(--(" "=MID(AE1208,_xlfn.SEQUENCE(1,LEN(AE1208)),1)))+2</x:f>
        <x:v>2</x:v>
      </x:c>
      <x:c r="AG1208" s="24" cm="1">
        <x:f t="array" ref="AG1208">SUM(--($AG$9=MID(AC1208,_xlfn.SEQUENCE(1,LEN(AC1208)),1)))</x:f>
        <x:v>1</x:v>
      </x:c>
      <x:c r="AL1208" s="24" t="b">
        <x:f t="shared" si="286"/>
        <x:v>0</x:v>
      </x:c>
      <x:c r="AM1208" s="24" t="b">
        <x:f>_xlfn.XLOOKUP(G1208,'Birthday Case Assumptions'!$I$6:$I$371,'Birthday Case Assumptions'!$J$6:$J$371)="Yes"</x:f>
        <x:v>0</x:v>
      </x:c>
      <x:c r="AN1208" s="24" t="b">
        <x:f t="shared" si="292"/>
        <x:v>0</x:v>
      </x:c>
      <x:c r="AO1208" s="24">
        <x:f t="shared" si="293"/>
        <x:v>0</x:v>
      </x:c>
    </x:row>
    <x:row r="1209" spans="2:41" x14ac:dyDescent="0.35">
      <x:c r="B1209" s="21">
        <x:v>37910</x:v>
      </x:c>
      <x:c r="C1209" s="31">
        <x:f t="shared" si="280"/>
        <x:v>16</x:v>
      </x:c>
      <x:c r="D1209" s="31">
        <x:f t="shared" si="281"/>
        <x:v>10</x:v>
      </x:c>
      <x:c r="E1209" s="31">
        <x:f t="shared" si="282"/>
        <x:v>2003</x:v>
      </x:c>
      <x:c r="F1209" s="31">
        <x:f t="shared" si="283"/>
        <x:v>5</x:v>
      </x:c>
      <x:c r="G1209" s="21">
        <x:f t="shared" si="287"/>
        <x:v>45581</x:v>
      </x:c>
      <x:c r="H1209" s="32">
        <x:f t="shared" si="288"/>
        <x:v>7382</x:v>
      </x:c>
      <x:c r="L1209" s="25"/>
      <x:c r="S1209" s="24" t="str">
        <x:v>Sun Yanping #13453610 2R</x:v>
      </x:c>
      <x:c r="T1209" s="24" t="str" cm="1">
        <x:f t="array" ref="T1209:U1209">_xlfn.TEXTSPLIT(S1209," #")</x:f>
        <x:v>Sun Yanping</x:v>
      </x:c>
      <x:c r="U1209" s="24" t="str">
        <x:v>13453610 2R</x:v>
      </x:c>
      <x:c r="V1209" s="24" t="str">
        <x:f t="shared" si="289"/>
        <x:v>2R</x:v>
      </x:c>
      <x:c r="W1209" s="24">
        <x:f t="shared" si="290"/>
        <x:v>13453610</x:v>
      </x:c>
      <x:c r="X1209" s="24">
        <x:f t="shared" si="294"/>
        <x:v>1</x:v>
      </x:c>
      <x:c r="AC1209" s="24" t="str">
        <x:f t="shared" si="284"/>
        <x:v>Sun</x:v>
      </x:c>
      <x:c r="AD1209" s="24" t="str">
        <x:f t="shared" si="291"/>
        <x:v>S</x:v>
      </x:c>
      <x:c r="AE1209" s="24" t="str">
        <x:f t="shared" si="285"/>
        <x:v>Yanping</x:v>
      </x:c>
      <x:c r="AF1209" s="24" cm="1">
        <x:f t="array" ref="AF1209">SUM(--(" "=MID(AE1209,_xlfn.SEQUENCE(1,LEN(AE1209)),1)))+2</x:f>
        <x:v>2</x:v>
      </x:c>
      <x:c r="AG1209" s="24" cm="1">
        <x:f t="array" ref="AG1209">SUM(--($AG$9=MID(AC1209,_xlfn.SEQUENCE(1,LEN(AC1209)),1)))</x:f>
        <x:v>0</x:v>
      </x:c>
      <x:c r="AL1209" s="24" t="b">
        <x:f t="shared" si="286"/>
        <x:v>0</x:v>
      </x:c>
      <x:c r="AM1209" s="24" t="b">
        <x:f>_xlfn.XLOOKUP(G1209,'Birthday Case Assumptions'!$I$6:$I$371,'Birthday Case Assumptions'!$J$6:$J$371)="Yes"</x:f>
        <x:v>1</x:v>
      </x:c>
      <x:c r="AN1209" s="24" t="b">
        <x:f t="shared" si="292"/>
        <x:v>0</x:v>
      </x:c>
      <x:c r="AO1209" s="24">
        <x:f t="shared" si="293"/>
        <x:v>0</x:v>
      </x:c>
    </x:row>
    <x:row r="1210" spans="2:41" x14ac:dyDescent="0.35">
      <x:c r="B1210" s="21">
        <x:v>37119</x:v>
      </x:c>
      <x:c r="C1210" s="31">
        <x:f t="shared" si="280"/>
        <x:v>16</x:v>
      </x:c>
      <x:c r="D1210" s="31">
        <x:f t="shared" si="281"/>
        <x:v>8</x:v>
      </x:c>
      <x:c r="E1210" s="31">
        <x:f t="shared" si="282"/>
        <x:v>2001</x:v>
      </x:c>
      <x:c r="F1210" s="31">
        <x:f t="shared" si="283"/>
        <x:v>5</x:v>
      </x:c>
      <x:c r="G1210" s="21">
        <x:f t="shared" si="287"/>
        <x:v>45520</x:v>
      </x:c>
      <x:c r="H1210" s="32">
        <x:f t="shared" si="288"/>
        <x:v>8173</x:v>
      </x:c>
      <x:c r="L1210" s="25"/>
      <x:c r="S1210" s="24" t="str">
        <x:v>Laura Scott #13453611 2T</x:v>
      </x:c>
      <x:c r="T1210" s="24" t="str" cm="1">
        <x:f t="array" ref="T1210:U1210">_xlfn.TEXTSPLIT(S1210," #")</x:f>
        <x:v>Laura Scott</x:v>
      </x:c>
      <x:c r="U1210" s="24" t="str">
        <x:v>13453611 2T</x:v>
      </x:c>
      <x:c r="V1210" s="24" t="str">
        <x:f t="shared" si="289"/>
        <x:v>2T</x:v>
      </x:c>
      <x:c r="W1210" s="24">
        <x:f t="shared" si="290"/>
        <x:v>13453611</x:v>
      </x:c>
      <x:c r="X1210" s="24">
        <x:f t="shared" si="294"/>
        <x:v>2</x:v>
      </x:c>
      <x:c r="AC1210" s="24" t="str">
        <x:f t="shared" si="284"/>
        <x:v>Laura</x:v>
      </x:c>
      <x:c r="AD1210" s="24" t="str">
        <x:f t="shared" si="291"/>
        <x:v>L</x:v>
      </x:c>
      <x:c r="AE1210" s="24" t="str">
        <x:f t="shared" si="285"/>
        <x:v>Scott</x:v>
      </x:c>
      <x:c r="AF1210" s="24" cm="1">
        <x:f t="array" ref="AF1210">SUM(--(" "=MID(AE1210,_xlfn.SEQUENCE(1,LEN(AE1210)),1)))+2</x:f>
        <x:v>2</x:v>
      </x:c>
      <x:c r="AG1210" s="24" cm="1">
        <x:f t="array" ref="AG1210">SUM(--($AG$9=MID(AC1210,_xlfn.SEQUENCE(1,LEN(AC1210)),1)))</x:f>
        <x:v>2</x:v>
      </x:c>
      <x:c r="AL1210" s="24" t="b">
        <x:f t="shared" si="286"/>
        <x:v>0</x:v>
      </x:c>
      <x:c r="AM1210" s="24" t="b">
        <x:f>_xlfn.XLOOKUP(G1210,'Birthday Case Assumptions'!$I$6:$I$371,'Birthday Case Assumptions'!$J$6:$J$371)="Yes"</x:f>
        <x:v>0</x:v>
      </x:c>
      <x:c r="AN1210" s="24" t="b">
        <x:f t="shared" si="292"/>
        <x:v>0</x:v>
      </x:c>
      <x:c r="AO1210" s="24">
        <x:f t="shared" si="293"/>
        <x:v>0</x:v>
      </x:c>
    </x:row>
    <x:row r="1211" spans="2:41" x14ac:dyDescent="0.35">
      <x:c r="B1211" s="21">
        <x:v>37552</x:v>
      </x:c>
      <x:c r="C1211" s="31">
        <x:f t="shared" si="280"/>
        <x:v>23</x:v>
      </x:c>
      <x:c r="D1211" s="31">
        <x:f t="shared" si="281"/>
        <x:v>10</x:v>
      </x:c>
      <x:c r="E1211" s="31">
        <x:f t="shared" si="282"/>
        <x:v>2002</x:v>
      </x:c>
      <x:c r="F1211" s="31">
        <x:f t="shared" si="283"/>
        <x:v>4</x:v>
      </x:c>
      <x:c r="G1211" s="21">
        <x:f t="shared" si="287"/>
        <x:v>45588</x:v>
      </x:c>
      <x:c r="H1211" s="32">
        <x:f t="shared" si="288"/>
        <x:v>7740</x:v>
      </x:c>
      <x:c r="L1211" s="25"/>
      <x:c r="S1211" s="24" t="str">
        <x:v>Salwa Alanazi #13453614 1T</x:v>
      </x:c>
      <x:c r="T1211" s="24" t="str" cm="1">
        <x:f t="array" ref="T1211:U1211">_xlfn.TEXTSPLIT(S1211," #")</x:f>
        <x:v>Salwa Alanazi</x:v>
      </x:c>
      <x:c r="U1211" s="24" t="str">
        <x:v>13453614 1T</x:v>
      </x:c>
      <x:c r="V1211" s="24" t="str">
        <x:f t="shared" si="289"/>
        <x:v>1T</x:v>
      </x:c>
      <x:c r="W1211" s="24">
        <x:f t="shared" si="290"/>
        <x:v>13453614</x:v>
      </x:c>
      <x:c r="X1211" s="24">
        <x:f t="shared" si="294"/>
        <x:v>0</x:v>
      </x:c>
      <x:c r="AC1211" s="24" t="str">
        <x:f t="shared" si="284"/>
        <x:v>Salwa</x:v>
      </x:c>
      <x:c r="AD1211" s="24" t="str">
        <x:f t="shared" si="291"/>
        <x:v>S</x:v>
      </x:c>
      <x:c r="AE1211" s="24" t="str">
        <x:f t="shared" si="285"/>
        <x:v>Alanazi</x:v>
      </x:c>
      <x:c r="AF1211" s="24" cm="1">
        <x:f t="array" ref="AF1211">SUM(--(" "=MID(AE1211,_xlfn.SEQUENCE(1,LEN(AE1211)),1)))+2</x:f>
        <x:v>2</x:v>
      </x:c>
      <x:c r="AG1211" s="24" cm="1">
        <x:f t="array" ref="AG1211">SUM(--($AG$9=MID(AC1211,_xlfn.SEQUENCE(1,LEN(AC1211)),1)))</x:f>
        <x:v>2</x:v>
      </x:c>
      <x:c r="AL1211" s="24" t="b">
        <x:f t="shared" si="286"/>
        <x:v>0</x:v>
      </x:c>
      <x:c r="AM1211" s="24" t="b">
        <x:f>_xlfn.XLOOKUP(G1211,'Birthday Case Assumptions'!$I$6:$I$371,'Birthday Case Assumptions'!$J$6:$J$371)="Yes"</x:f>
        <x:v>1</x:v>
      </x:c>
      <x:c r="AN1211" s="24" t="b">
        <x:f t="shared" si="292"/>
        <x:v>0</x:v>
      </x:c>
      <x:c r="AO1211" s="24">
        <x:f t="shared" si="293"/>
        <x:v>0</x:v>
      </x:c>
    </x:row>
    <x:row r="1212" spans="2:41" x14ac:dyDescent="0.35">
      <x:c r="B1212" s="21">
        <x:v>36935</x:v>
      </x:c>
      <x:c r="C1212" s="31">
        <x:f t="shared" si="280"/>
        <x:v>13</x:v>
      </x:c>
      <x:c r="D1212" s="31">
        <x:f t="shared" si="281"/>
        <x:v>2</x:v>
      </x:c>
      <x:c r="E1212" s="31">
        <x:f t="shared" si="282"/>
        <x:v>2001</x:v>
      </x:c>
      <x:c r="F1212" s="31">
        <x:f t="shared" si="283"/>
        <x:v>3</x:v>
      </x:c>
      <x:c r="G1212" s="21">
        <x:f t="shared" si="287"/>
        <x:v>45335</x:v>
      </x:c>
      <x:c r="H1212" s="32">
        <x:f t="shared" si="288"/>
        <x:v>8357</x:v>
      </x:c>
      <x:c r="L1212" s="25"/>
      <x:c r="S1212" s="24" t="str">
        <x:v>Jehad Hassan #13453615 2T</x:v>
      </x:c>
      <x:c r="T1212" s="24" t="str" cm="1">
        <x:f t="array" ref="T1212:U1212">_xlfn.TEXTSPLIT(S1212," #")</x:f>
        <x:v>Jehad Hassan</x:v>
      </x:c>
      <x:c r="U1212" s="24" t="str">
        <x:v>13453615 2T</x:v>
      </x:c>
      <x:c r="V1212" s="24" t="str">
        <x:f t="shared" si="289"/>
        <x:v>2T</x:v>
      </x:c>
      <x:c r="W1212" s="24">
        <x:f t="shared" si="290"/>
        <x:v>13453615</x:v>
      </x:c>
      <x:c r="X1212" s="24">
        <x:f t="shared" si="294"/>
        <x:v>1</x:v>
      </x:c>
      <x:c r="AC1212" s="24" t="str">
        <x:f t="shared" si="284"/>
        <x:v>Jehad</x:v>
      </x:c>
      <x:c r="AD1212" s="24" t="str">
        <x:f t="shared" si="291"/>
        <x:v>J</x:v>
      </x:c>
      <x:c r="AE1212" s="24" t="str">
        <x:f t="shared" si="285"/>
        <x:v>Hassan</x:v>
      </x:c>
      <x:c r="AF1212" s="24" cm="1">
        <x:f t="array" ref="AF1212">SUM(--(" "=MID(AE1212,_xlfn.SEQUENCE(1,LEN(AE1212)),1)))+2</x:f>
        <x:v>2</x:v>
      </x:c>
      <x:c r="AG1212" s="24" cm="1">
        <x:f t="array" ref="AG1212">SUM(--($AG$9=MID(AC1212,_xlfn.SEQUENCE(1,LEN(AC1212)),1)))</x:f>
        <x:v>1</x:v>
      </x:c>
      <x:c r="AL1212" s="24" t="b">
        <x:f t="shared" si="286"/>
        <x:v>0</x:v>
      </x:c>
      <x:c r="AM1212" s="24" t="b">
        <x:f>_xlfn.XLOOKUP(G1212,'Birthday Case Assumptions'!$I$6:$I$371,'Birthday Case Assumptions'!$J$6:$J$371)="Yes"</x:f>
        <x:v>1</x:v>
      </x:c>
      <x:c r="AN1212" s="24" t="b">
        <x:f t="shared" si="292"/>
        <x:v>0</x:v>
      </x:c>
      <x:c r="AO1212" s="24">
        <x:f t="shared" si="293"/>
        <x:v>0</x:v>
      </x:c>
    </x:row>
    <x:row r="1213" spans="2:41" x14ac:dyDescent="0.35">
      <x:c r="B1213" s="21">
        <x:v>37269</x:v>
      </x:c>
      <x:c r="C1213" s="31">
        <x:f t="shared" si="280"/>
        <x:v>13</x:v>
      </x:c>
      <x:c r="D1213" s="31">
        <x:f t="shared" si="281"/>
        <x:v>1</x:v>
      </x:c>
      <x:c r="E1213" s="31">
        <x:f t="shared" si="282"/>
        <x:v>2002</x:v>
      </x:c>
      <x:c r="F1213" s="31">
        <x:f t="shared" si="283"/>
        <x:v>1</x:v>
      </x:c>
      <x:c r="G1213" s="21">
        <x:f t="shared" si="287"/>
        <x:v>45304</x:v>
      </x:c>
      <x:c r="H1213" s="32">
        <x:f t="shared" si="288"/>
        <x:v>8023</x:v>
      </x:c>
      <x:c r="L1213" s="25"/>
      <x:c r="S1213" s="24" t="str">
        <x:v>Salim Hamed #13453616 2T</x:v>
      </x:c>
      <x:c r="T1213" s="24" t="str" cm="1">
        <x:f t="array" ref="T1213:U1213">_xlfn.TEXTSPLIT(S1213," #")</x:f>
        <x:v>Salim Hamed</x:v>
      </x:c>
      <x:c r="U1213" s="24" t="str">
        <x:v>13453616 2T</x:v>
      </x:c>
      <x:c r="V1213" s="24" t="str">
        <x:f t="shared" si="289"/>
        <x:v>2T</x:v>
      </x:c>
      <x:c r="W1213" s="24">
        <x:f t="shared" si="290"/>
        <x:v>13453616</x:v>
      </x:c>
      <x:c r="X1213" s="24">
        <x:f t="shared" si="294"/>
        <x:v>2</x:v>
      </x:c>
      <x:c r="AC1213" s="24" t="str">
        <x:f t="shared" si="284"/>
        <x:v>Salim</x:v>
      </x:c>
      <x:c r="AD1213" s="24" t="str">
        <x:f t="shared" si="291"/>
        <x:v>S</x:v>
      </x:c>
      <x:c r="AE1213" s="24" t="str">
        <x:f t="shared" si="285"/>
        <x:v>Hamed</x:v>
      </x:c>
      <x:c r="AF1213" s="24" cm="1">
        <x:f t="array" ref="AF1213">SUM(--(" "=MID(AE1213,_xlfn.SEQUENCE(1,LEN(AE1213)),1)))+2</x:f>
        <x:v>2</x:v>
      </x:c>
      <x:c r="AG1213" s="24" cm="1">
        <x:f t="array" ref="AG1213">SUM(--($AG$9=MID(AC1213,_xlfn.SEQUENCE(1,LEN(AC1213)),1)))</x:f>
        <x:v>1</x:v>
      </x:c>
      <x:c r="AL1213" s="24" t="b">
        <x:f t="shared" si="286"/>
        <x:v>0</x:v>
      </x:c>
      <x:c r="AM1213" s="24" t="b">
        <x:f>_xlfn.XLOOKUP(G1213,'Birthday Case Assumptions'!$I$6:$I$371,'Birthday Case Assumptions'!$J$6:$J$371)="Yes"</x:f>
        <x:v>0</x:v>
      </x:c>
      <x:c r="AN1213" s="24" t="b">
        <x:f t="shared" si="292"/>
        <x:v>0</x:v>
      </x:c>
      <x:c r="AO1213" s="24">
        <x:f t="shared" si="293"/>
        <x:v>0</x:v>
      </x:c>
    </x:row>
    <x:row r="1214" spans="2:41" x14ac:dyDescent="0.35">
      <x:c r="B1214" s="21">
        <x:v>37674</x:v>
      </x:c>
      <x:c r="C1214" s="31">
        <x:f t="shared" si="280"/>
        <x:v>22</x:v>
      </x:c>
      <x:c r="D1214" s="31">
        <x:f t="shared" si="281"/>
        <x:v>2</x:v>
      </x:c>
      <x:c r="E1214" s="31">
        <x:f t="shared" si="282"/>
        <x:v>2003</x:v>
      </x:c>
      <x:c r="F1214" s="31">
        <x:f t="shared" si="283"/>
        <x:v>7</x:v>
      </x:c>
      <x:c r="G1214" s="21">
        <x:f t="shared" si="287"/>
        <x:v>45344</x:v>
      </x:c>
      <x:c r="H1214" s="32">
        <x:f t="shared" si="288"/>
        <x:v>7618</x:v>
      </x:c>
      <x:c r="L1214" s="25"/>
      <x:c r="S1214" s="24" t="str">
        <x:v>David Young #13453619 4W</x:v>
      </x:c>
      <x:c r="T1214" s="24" t="str" cm="1">
        <x:f t="array" ref="T1214:U1214">_xlfn.TEXTSPLIT(S1214," #")</x:f>
        <x:v>David Young</x:v>
      </x:c>
      <x:c r="U1214" s="24" t="str">
        <x:v>13453619 4W</x:v>
      </x:c>
      <x:c r="V1214" s="24" t="str">
        <x:f t="shared" si="289"/>
        <x:v>4W</x:v>
      </x:c>
      <x:c r="W1214" s="24">
        <x:f t="shared" si="290"/>
        <x:v>13453619</x:v>
      </x:c>
      <x:c r="X1214" s="24">
        <x:f t="shared" si="294"/>
        <x:v>0</x:v>
      </x:c>
      <x:c r="AC1214" s="24" t="str">
        <x:f t="shared" si="284"/>
        <x:v>David</x:v>
      </x:c>
      <x:c r="AD1214" s="24" t="str">
        <x:f t="shared" si="291"/>
        <x:v>D</x:v>
      </x:c>
      <x:c r="AE1214" s="24" t="str">
        <x:f t="shared" si="285"/>
        <x:v>Young</x:v>
      </x:c>
      <x:c r="AF1214" s="24" cm="1">
        <x:f t="array" ref="AF1214">SUM(--(" "=MID(AE1214,_xlfn.SEQUENCE(1,LEN(AE1214)),1)))+2</x:f>
        <x:v>2</x:v>
      </x:c>
      <x:c r="AG1214" s="24" cm="1">
        <x:f t="array" ref="AG1214">SUM(--($AG$9=MID(AC1214,_xlfn.SEQUENCE(1,LEN(AC1214)),1)))</x:f>
        <x:v>1</x:v>
      </x:c>
      <x:c r="AL1214" s="24" t="b">
        <x:f t="shared" si="286"/>
        <x:v>0</x:v>
      </x:c>
      <x:c r="AM1214" s="24" t="b">
        <x:f>_xlfn.XLOOKUP(G1214,'Birthday Case Assumptions'!$I$6:$I$371,'Birthday Case Assumptions'!$J$6:$J$371)="Yes"</x:f>
        <x:v>1</x:v>
      </x:c>
      <x:c r="AN1214" s="24" t="b">
        <x:f t="shared" si="292"/>
        <x:v>0</x:v>
      </x:c>
      <x:c r="AO1214" s="24">
        <x:f t="shared" si="293"/>
        <x:v>0</x:v>
      </x:c>
    </x:row>
    <x:row r="1215" spans="2:41" x14ac:dyDescent="0.35">
      <x:c r="B1215" s="21">
        <x:v>37171</x:v>
      </x:c>
      <x:c r="C1215" s="31">
        <x:f t="shared" si="280"/>
        <x:v>7</x:v>
      </x:c>
      <x:c r="D1215" s="31">
        <x:f t="shared" si="281"/>
        <x:v>10</x:v>
      </x:c>
      <x:c r="E1215" s="31">
        <x:f t="shared" si="282"/>
        <x:v>2001</x:v>
      </x:c>
      <x:c r="F1215" s="31">
        <x:f t="shared" si="283"/>
        <x:v>1</x:v>
      </x:c>
      <x:c r="G1215" s="21">
        <x:f t="shared" si="287"/>
        <x:v>45572</x:v>
      </x:c>
      <x:c r="H1215" s="32">
        <x:f t="shared" si="288"/>
        <x:v>8121</x:v>
      </x:c>
      <x:c r="L1215" s="25"/>
      <x:c r="S1215" s="24" t="str">
        <x:v>Kareem Abbasi #13453621 1R</x:v>
      </x:c>
      <x:c r="T1215" s="24" t="str" cm="1">
        <x:f t="array" ref="T1215:U1215">_xlfn.TEXTSPLIT(S1215," #")</x:f>
        <x:v>Kareem Abbasi</x:v>
      </x:c>
      <x:c r="U1215" s="24" t="str">
        <x:v>13453621 1R</x:v>
      </x:c>
      <x:c r="V1215" s="24" t="str">
        <x:f t="shared" si="289"/>
        <x:v>1R</x:v>
      </x:c>
      <x:c r="W1215" s="24">
        <x:f t="shared" si="290"/>
        <x:v>13453621</x:v>
      </x:c>
      <x:c r="X1215" s="24">
        <x:f t="shared" si="294"/>
        <x:v>0</x:v>
      </x:c>
      <x:c r="AC1215" s="24" t="str">
        <x:f t="shared" si="284"/>
        <x:v>Kareem</x:v>
      </x:c>
      <x:c r="AD1215" s="24" t="str">
        <x:f t="shared" si="291"/>
        <x:v>K</x:v>
      </x:c>
      <x:c r="AE1215" s="24" t="str">
        <x:f t="shared" si="285"/>
        <x:v>Abbasi</x:v>
      </x:c>
      <x:c r="AF1215" s="24" cm="1">
        <x:f t="array" ref="AF1215">SUM(--(" "=MID(AE1215,_xlfn.SEQUENCE(1,LEN(AE1215)),1)))+2</x:f>
        <x:v>2</x:v>
      </x:c>
      <x:c r="AG1215" s="24" cm="1">
        <x:f t="array" ref="AG1215">SUM(--($AG$9=MID(AC1215,_xlfn.SEQUENCE(1,LEN(AC1215)),1)))</x:f>
        <x:v>1</x:v>
      </x:c>
      <x:c r="AL1215" s="24" t="b">
        <x:f t="shared" si="286"/>
        <x:v>1</x:v>
      </x:c>
      <x:c r="AM1215" s="24" t="b">
        <x:f>_xlfn.XLOOKUP(G1215,'Birthday Case Assumptions'!$I$6:$I$371,'Birthday Case Assumptions'!$J$6:$J$371)="Yes"</x:f>
        <x:v>1</x:v>
      </x:c>
      <x:c r="AN1215" s="24" t="b">
        <x:f t="shared" si="292"/>
        <x:v>0</x:v>
      </x:c>
      <x:c r="AO1215" s="24">
        <x:f t="shared" si="293"/>
        <x:v>0</x:v>
      </x:c>
    </x:row>
    <x:row r="1216" spans="2:41" x14ac:dyDescent="0.35">
      <x:c r="B1216" s="21">
        <x:v>37533</x:v>
      </x:c>
      <x:c r="C1216" s="31">
        <x:f t="shared" si="280"/>
        <x:v>4</x:v>
      </x:c>
      <x:c r="D1216" s="31">
        <x:f t="shared" si="281"/>
        <x:v>10</x:v>
      </x:c>
      <x:c r="E1216" s="31">
        <x:f t="shared" si="282"/>
        <x:v>2002</x:v>
      </x:c>
      <x:c r="F1216" s="31">
        <x:f t="shared" si="283"/>
        <x:v>6</x:v>
      </x:c>
      <x:c r="G1216" s="21">
        <x:f t="shared" si="287"/>
        <x:v>45569</x:v>
      </x:c>
      <x:c r="H1216" s="32">
        <x:f t="shared" si="288"/>
        <x:v>7759</x:v>
      </x:c>
      <x:c r="L1216" s="25"/>
      <x:c r="S1216" s="24" t="str">
        <x:v>Ghada Eid #13453624 2M</x:v>
      </x:c>
      <x:c r="T1216" s="24" t="str" cm="1">
        <x:f t="array" ref="T1216:U1216">_xlfn.TEXTSPLIT(S1216," #")</x:f>
        <x:v>Ghada Eid</x:v>
      </x:c>
      <x:c r="U1216" s="24" t="str">
        <x:v>13453624 2M</x:v>
      </x:c>
      <x:c r="V1216" s="24" t="str">
        <x:f t="shared" si="289"/>
        <x:v>2M</x:v>
      </x:c>
      <x:c r="W1216" s="24">
        <x:f t="shared" si="290"/>
        <x:v>13453624</x:v>
      </x:c>
      <x:c r="X1216" s="24">
        <x:f t="shared" si="294"/>
        <x:v>0</x:v>
      </x:c>
      <x:c r="AC1216" s="24" t="str">
        <x:f t="shared" si="284"/>
        <x:v>Ghada</x:v>
      </x:c>
      <x:c r="AD1216" s="24" t="str">
        <x:f t="shared" si="291"/>
        <x:v>G</x:v>
      </x:c>
      <x:c r="AE1216" s="24" t="str">
        <x:f t="shared" si="285"/>
        <x:v>Eid</x:v>
      </x:c>
      <x:c r="AF1216" s="24" cm="1">
        <x:f t="array" ref="AF1216">SUM(--(" "=MID(AE1216,_xlfn.SEQUENCE(1,LEN(AE1216)),1)))+2</x:f>
        <x:v>2</x:v>
      </x:c>
      <x:c r="AG1216" s="24" cm="1">
        <x:f t="array" ref="AG1216">SUM(--($AG$9=MID(AC1216,_xlfn.SEQUENCE(1,LEN(AC1216)),1)))</x:f>
        <x:v>2</x:v>
      </x:c>
      <x:c r="AL1216" s="24" t="b">
        <x:f t="shared" si="286"/>
        <x:v>0</x:v>
      </x:c>
      <x:c r="AM1216" s="24" t="b">
        <x:f>_xlfn.XLOOKUP(G1216,'Birthday Case Assumptions'!$I$6:$I$371,'Birthday Case Assumptions'!$J$6:$J$371)="Yes"</x:f>
        <x:v>1</x:v>
      </x:c>
      <x:c r="AN1216" s="24" t="b">
        <x:f t="shared" si="292"/>
        <x:v>0</x:v>
      </x:c>
      <x:c r="AO1216" s="24">
        <x:f t="shared" si="293"/>
        <x:v>0</x:v>
      </x:c>
    </x:row>
    <x:row r="1217" spans="2:41" x14ac:dyDescent="0.35">
      <x:c r="B1217" s="21">
        <x:v>37991</x:v>
      </x:c>
      <x:c r="C1217" s="31">
        <x:f t="shared" si="280"/>
        <x:v>5</x:v>
      </x:c>
      <x:c r="D1217" s="31">
        <x:f t="shared" si="281"/>
        <x:v>1</x:v>
      </x:c>
      <x:c r="E1217" s="31">
        <x:f t="shared" si="282"/>
        <x:v>2004</x:v>
      </x:c>
      <x:c r="F1217" s="31">
        <x:f t="shared" si="283"/>
        <x:v>2</x:v>
      </x:c>
      <x:c r="G1217" s="21">
        <x:f t="shared" si="287"/>
        <x:v>45296</x:v>
      </x:c>
      <x:c r="H1217" s="32">
        <x:f t="shared" si="288"/>
        <x:v>7301</x:v>
      </x:c>
      <x:c r="L1217" s="25"/>
      <x:c r="S1217" s="24" t="str">
        <x:v>Hind Khan #13453625 2R</x:v>
      </x:c>
      <x:c r="T1217" s="24" t="str" cm="1">
        <x:f t="array" ref="T1217:U1217">_xlfn.TEXTSPLIT(S1217," #")</x:f>
        <x:v>Hind Khan</x:v>
      </x:c>
      <x:c r="U1217" s="24" t="str">
        <x:v>13453625 2R</x:v>
      </x:c>
      <x:c r="V1217" s="24" t="str">
        <x:f t="shared" si="289"/>
        <x:v>2R</x:v>
      </x:c>
      <x:c r="W1217" s="24">
        <x:f t="shared" si="290"/>
        <x:v>13453625</x:v>
      </x:c>
      <x:c r="X1217" s="24">
        <x:f t="shared" si="294"/>
        <x:v>1</x:v>
      </x:c>
      <x:c r="AC1217" s="24" t="str">
        <x:f t="shared" si="284"/>
        <x:v>Hind</x:v>
      </x:c>
      <x:c r="AD1217" s="24" t="str">
        <x:f t="shared" si="291"/>
        <x:v>H</x:v>
      </x:c>
      <x:c r="AE1217" s="24" t="str">
        <x:f t="shared" si="285"/>
        <x:v>Khan</x:v>
      </x:c>
      <x:c r="AF1217" s="24" cm="1">
        <x:f t="array" ref="AF1217">SUM(--(" "=MID(AE1217,_xlfn.SEQUENCE(1,LEN(AE1217)),1)))+2</x:f>
        <x:v>2</x:v>
      </x:c>
      <x:c r="AG1217" s="24" cm="1">
        <x:f t="array" ref="AG1217">SUM(--($AG$9=MID(AC1217,_xlfn.SEQUENCE(1,LEN(AC1217)),1)))</x:f>
        <x:v>0</x:v>
      </x:c>
      <x:c r="AL1217" s="24" t="b">
        <x:f t="shared" si="286"/>
        <x:v>0</x:v>
      </x:c>
      <x:c r="AM1217" s="24" t="b">
        <x:f>_xlfn.XLOOKUP(G1217,'Birthday Case Assumptions'!$I$6:$I$371,'Birthday Case Assumptions'!$J$6:$J$371)="Yes"</x:f>
        <x:v>0</x:v>
      </x:c>
      <x:c r="AN1217" s="24" t="b">
        <x:f t="shared" si="292"/>
        <x:v>0</x:v>
      </x:c>
      <x:c r="AO1217" s="24">
        <x:f t="shared" si="293"/>
        <x:v>0</x:v>
      </x:c>
    </x:row>
    <x:row r="1218" spans="2:41" x14ac:dyDescent="0.35">
      <x:c r="B1218" s="21">
        <x:v>37669</x:v>
      </x:c>
      <x:c r="C1218" s="31">
        <x:f t="shared" si="280"/>
        <x:v>17</x:v>
      </x:c>
      <x:c r="D1218" s="31">
        <x:f t="shared" si="281"/>
        <x:v>2</x:v>
      </x:c>
      <x:c r="E1218" s="31">
        <x:f t="shared" si="282"/>
        <x:v>2003</x:v>
      </x:c>
      <x:c r="F1218" s="31">
        <x:f t="shared" si="283"/>
        <x:v>2</x:v>
      </x:c>
      <x:c r="G1218" s="21">
        <x:f t="shared" si="287"/>
        <x:v>45339</x:v>
      </x:c>
      <x:c r="H1218" s="32">
        <x:f t="shared" si="288"/>
        <x:v>7623</x:v>
      </x:c>
      <x:c r="L1218" s="25"/>
      <x:c r="S1218" s="24" t="str">
        <x:v>Peng Kai #13453628 2T</x:v>
      </x:c>
      <x:c r="T1218" s="24" t="str" cm="1">
        <x:f t="array" ref="T1218:U1218">_xlfn.TEXTSPLIT(S1218," #")</x:f>
        <x:v>Peng Kai</x:v>
      </x:c>
      <x:c r="U1218" s="24" t="str">
        <x:v>13453628 2T</x:v>
      </x:c>
      <x:c r="V1218" s="24" t="str">
        <x:f t="shared" si="289"/>
        <x:v>2T</x:v>
      </x:c>
      <x:c r="W1218" s="24">
        <x:f t="shared" si="290"/>
        <x:v>13453628</x:v>
      </x:c>
      <x:c r="X1218" s="24">
        <x:f t="shared" si="294"/>
        <x:v>0</x:v>
      </x:c>
      <x:c r="AC1218" s="24" t="str">
        <x:f t="shared" si="284"/>
        <x:v>Peng</x:v>
      </x:c>
      <x:c r="AD1218" s="24" t="str">
        <x:f t="shared" si="291"/>
        <x:v>P</x:v>
      </x:c>
      <x:c r="AE1218" s="24" t="str">
        <x:f t="shared" si="285"/>
        <x:v>Kai</x:v>
      </x:c>
      <x:c r="AF1218" s="24" cm="1">
        <x:f t="array" ref="AF1218">SUM(--(" "=MID(AE1218,_xlfn.SEQUENCE(1,LEN(AE1218)),1)))+2</x:f>
        <x:v>2</x:v>
      </x:c>
      <x:c r="AG1218" s="24" cm="1">
        <x:f t="array" ref="AG1218">SUM(--($AG$9=MID(AC1218,_xlfn.SEQUENCE(1,LEN(AC1218)),1)))</x:f>
        <x:v>0</x:v>
      </x:c>
      <x:c r="AL1218" s="24" t="b">
        <x:f t="shared" si="286"/>
        <x:v>0</x:v>
      </x:c>
      <x:c r="AM1218" s="24" t="b">
        <x:f>_xlfn.XLOOKUP(G1218,'Birthday Case Assumptions'!$I$6:$I$371,'Birthday Case Assumptions'!$J$6:$J$371)="Yes"</x:f>
        <x:v>0</x:v>
      </x:c>
      <x:c r="AN1218" s="24" t="b">
        <x:f t="shared" si="292"/>
        <x:v>0</x:v>
      </x:c>
      <x:c r="AO1218" s="24">
        <x:f t="shared" si="293"/>
        <x:v>0</x:v>
      </x:c>
    </x:row>
    <x:row r="1219" spans="2:41" x14ac:dyDescent="0.35">
      <x:c r="B1219" s="21">
        <x:v>38009</x:v>
      </x:c>
      <x:c r="C1219" s="31">
        <x:f t="shared" si="280"/>
        <x:v>23</x:v>
      </x:c>
      <x:c r="D1219" s="31">
        <x:f t="shared" si="281"/>
        <x:v>1</x:v>
      </x:c>
      <x:c r="E1219" s="31">
        <x:f t="shared" si="282"/>
        <x:v>2004</x:v>
      </x:c>
      <x:c r="F1219" s="31">
        <x:f t="shared" si="283"/>
        <x:v>6</x:v>
      </x:c>
      <x:c r="G1219" s="21">
        <x:f t="shared" si="287"/>
        <x:v>45314</x:v>
      </x:c>
      <x:c r="H1219" s="32">
        <x:f t="shared" si="288"/>
        <x:v>7283</x:v>
      </x:c>
      <x:c r="L1219" s="25"/>
      <x:c r="S1219" s="24" t="str">
        <x:v>Luo Guohua #13453630 4W</x:v>
      </x:c>
      <x:c r="T1219" s="24" t="str" cm="1">
        <x:f t="array" ref="T1219:U1219">_xlfn.TEXTSPLIT(S1219," #")</x:f>
        <x:v>Luo Guohua</x:v>
      </x:c>
      <x:c r="U1219" s="24" t="str">
        <x:v>13453630 4W</x:v>
      </x:c>
      <x:c r="V1219" s="24" t="str">
        <x:f t="shared" si="289"/>
        <x:v>4W</x:v>
      </x:c>
      <x:c r="W1219" s="24">
        <x:f t="shared" si="290"/>
        <x:v>13453630</x:v>
      </x:c>
      <x:c r="X1219" s="24">
        <x:f t="shared" si="294"/>
        <x:v>0</x:v>
      </x:c>
      <x:c r="AC1219" s="24" t="str">
        <x:f t="shared" si="284"/>
        <x:v>Luo</x:v>
      </x:c>
      <x:c r="AD1219" s="24" t="str">
        <x:f t="shared" si="291"/>
        <x:v>L</x:v>
      </x:c>
      <x:c r="AE1219" s="24" t="str">
        <x:f t="shared" si="285"/>
        <x:v>Guohua</x:v>
      </x:c>
      <x:c r="AF1219" s="24" cm="1">
        <x:f t="array" ref="AF1219">SUM(--(" "=MID(AE1219,_xlfn.SEQUENCE(1,LEN(AE1219)),1)))+2</x:f>
        <x:v>2</x:v>
      </x:c>
      <x:c r="AG1219" s="24" cm="1">
        <x:f t="array" ref="AG1219">SUM(--($AG$9=MID(AC1219,_xlfn.SEQUENCE(1,LEN(AC1219)),1)))</x:f>
        <x:v>0</x:v>
      </x:c>
      <x:c r="AL1219" s="24" t="b">
        <x:f t="shared" si="286"/>
        <x:v>0</x:v>
      </x:c>
      <x:c r="AM1219" s="24" t="b">
        <x:f>_xlfn.XLOOKUP(G1219,'Birthday Case Assumptions'!$I$6:$I$371,'Birthday Case Assumptions'!$J$6:$J$371)="Yes"</x:f>
        <x:v>1</x:v>
      </x:c>
      <x:c r="AN1219" s="24" t="b">
        <x:f t="shared" si="292"/>
        <x:v>0</x:v>
      </x:c>
      <x:c r="AO1219" s="24">
        <x:f t="shared" si="293"/>
        <x:v>0</x:v>
      </x:c>
    </x:row>
    <x:row r="1220" spans="2:41" x14ac:dyDescent="0.35">
      <x:c r="B1220" s="21">
        <x:v>37290</x:v>
      </x:c>
      <x:c r="C1220" s="31">
        <x:f t="shared" si="280"/>
        <x:v>3</x:v>
      </x:c>
      <x:c r="D1220" s="31">
        <x:f t="shared" si="281"/>
        <x:v>2</x:v>
      </x:c>
      <x:c r="E1220" s="31">
        <x:f t="shared" si="282"/>
        <x:v>2002</x:v>
      </x:c>
      <x:c r="F1220" s="31">
        <x:f t="shared" si="283"/>
        <x:v>1</x:v>
      </x:c>
      <x:c r="G1220" s="21">
        <x:f t="shared" si="287"/>
        <x:v>45325</x:v>
      </x:c>
      <x:c r="H1220" s="32">
        <x:f t="shared" si="288"/>
        <x:v>8002</x:v>
      </x:c>
      <x:c r="L1220" s="25"/>
      <x:c r="S1220" s="24" t="str">
        <x:v>Hao Lin #13453632 2M</x:v>
      </x:c>
      <x:c r="T1220" s="24" t="str" cm="1">
        <x:f t="array" ref="T1220:U1220">_xlfn.TEXTSPLIT(S1220," #")</x:f>
        <x:v>Hao Lin</x:v>
      </x:c>
      <x:c r="U1220" s="24" t="str">
        <x:v>13453632 2M</x:v>
      </x:c>
      <x:c r="V1220" s="24" t="str">
        <x:f t="shared" si="289"/>
        <x:v>2M</x:v>
      </x:c>
      <x:c r="W1220" s="24">
        <x:f t="shared" si="290"/>
        <x:v>13453632</x:v>
      </x:c>
      <x:c r="X1220" s="24">
        <x:f t="shared" si="294"/>
        <x:v>0</x:v>
      </x:c>
      <x:c r="AC1220" s="24" t="str">
        <x:f t="shared" si="284"/>
        <x:v>Hao</x:v>
      </x:c>
      <x:c r="AD1220" s="24" t="str">
        <x:f t="shared" si="291"/>
        <x:v>H</x:v>
      </x:c>
      <x:c r="AE1220" s="24" t="str">
        <x:f t="shared" si="285"/>
        <x:v>Lin</x:v>
      </x:c>
      <x:c r="AF1220" s="24" cm="1">
        <x:f t="array" ref="AF1220">SUM(--(" "=MID(AE1220,_xlfn.SEQUENCE(1,LEN(AE1220)),1)))+2</x:f>
        <x:v>2</x:v>
      </x:c>
      <x:c r="AG1220" s="24" cm="1">
        <x:f t="array" ref="AG1220">SUM(--($AG$9=MID(AC1220,_xlfn.SEQUENCE(1,LEN(AC1220)),1)))</x:f>
        <x:v>1</x:v>
      </x:c>
      <x:c r="AL1220" s="24" t="b">
        <x:f t="shared" si="286"/>
        <x:v>0</x:v>
      </x:c>
      <x:c r="AM1220" s="24" t="b">
        <x:f>_xlfn.XLOOKUP(G1220,'Birthday Case Assumptions'!$I$6:$I$371,'Birthday Case Assumptions'!$J$6:$J$371)="Yes"</x:f>
        <x:v>0</x:v>
      </x:c>
      <x:c r="AN1220" s="24" t="b">
        <x:f t="shared" si="292"/>
        <x:v>0</x:v>
      </x:c>
      <x:c r="AO1220" s="24">
        <x:f t="shared" si="293"/>
        <x:v>0</x:v>
      </x:c>
    </x:row>
    <x:row r="1221" spans="2:41" x14ac:dyDescent="0.35">
      <x:c r="B1221" s="21">
        <x:v>37971</x:v>
      </x:c>
      <x:c r="C1221" s="31">
        <x:f t="shared" si="280"/>
        <x:v>16</x:v>
      </x:c>
      <x:c r="D1221" s="31">
        <x:f t="shared" si="281"/>
        <x:v>12</x:v>
      </x:c>
      <x:c r="E1221" s="31">
        <x:f t="shared" si="282"/>
        <x:v>2003</x:v>
      </x:c>
      <x:c r="F1221" s="31">
        <x:f t="shared" si="283"/>
        <x:v>3</x:v>
      </x:c>
      <x:c r="G1221" s="21">
        <x:f t="shared" si="287"/>
        <x:v>45642</x:v>
      </x:c>
      <x:c r="H1221" s="32">
        <x:f t="shared" si="288"/>
        <x:v>7321</x:v>
      </x:c>
      <x:c r="L1221" s="25"/>
      <x:c r="S1221" s="24" t="str">
        <x:v>Yin Shan #13453633 2W</x:v>
      </x:c>
      <x:c r="T1221" s="24" t="str" cm="1">
        <x:f t="array" ref="T1221:U1221">_xlfn.TEXTSPLIT(S1221," #")</x:f>
        <x:v>Yin Shan</x:v>
      </x:c>
      <x:c r="U1221" s="24" t="str">
        <x:v>13453633 2W</x:v>
      </x:c>
      <x:c r="V1221" s="24" t="str">
        <x:f t="shared" si="289"/>
        <x:v>2W</x:v>
      </x:c>
      <x:c r="W1221" s="24">
        <x:f t="shared" si="290"/>
        <x:v>13453633</x:v>
      </x:c>
      <x:c r="X1221" s="24">
        <x:f t="shared" si="294"/>
        <x:v>1</x:v>
      </x:c>
      <x:c r="AC1221" s="24" t="str">
        <x:f t="shared" si="284"/>
        <x:v>Yin</x:v>
      </x:c>
      <x:c r="AD1221" s="24" t="str">
        <x:f t="shared" si="291"/>
        <x:v>Y</x:v>
      </x:c>
      <x:c r="AE1221" s="24" t="str">
        <x:f t="shared" si="285"/>
        <x:v>Shan</x:v>
      </x:c>
      <x:c r="AF1221" s="24" cm="1">
        <x:f t="array" ref="AF1221">SUM(--(" "=MID(AE1221,_xlfn.SEQUENCE(1,LEN(AE1221)),1)))+2</x:f>
        <x:v>2</x:v>
      </x:c>
      <x:c r="AG1221" s="24" cm="1">
        <x:f t="array" ref="AG1221">SUM(--($AG$9=MID(AC1221,_xlfn.SEQUENCE(1,LEN(AC1221)),1)))</x:f>
        <x:v>0</x:v>
      </x:c>
      <x:c r="AL1221" s="24" t="b">
        <x:f t="shared" si="286"/>
        <x:v>1</x:v>
      </x:c>
      <x:c r="AM1221" s="24" t="b">
        <x:f>_xlfn.XLOOKUP(G1221,'Birthday Case Assumptions'!$I$6:$I$371,'Birthday Case Assumptions'!$J$6:$J$371)="Yes"</x:f>
        <x:v>0</x:v>
      </x:c>
      <x:c r="AN1221" s="24" t="b">
        <x:f t="shared" si="292"/>
        <x:v>0</x:v>
      </x:c>
      <x:c r="AO1221" s="24">
        <x:f t="shared" si="293"/>
        <x:v>0</x:v>
      </x:c>
    </x:row>
    <x:row r="1222" spans="2:41" x14ac:dyDescent="0.35">
      <x:c r="B1222" s="21">
        <x:v>37008</x:v>
      </x:c>
      <x:c r="C1222" s="31">
        <x:f t="shared" si="280"/>
        <x:v>27</x:v>
      </x:c>
      <x:c r="D1222" s="31">
        <x:f t="shared" si="281"/>
        <x:v>4</x:v>
      </x:c>
      <x:c r="E1222" s="31">
        <x:f t="shared" si="282"/>
        <x:v>2001</x:v>
      </x:c>
      <x:c r="F1222" s="31">
        <x:f t="shared" si="283"/>
        <x:v>6</x:v>
      </x:c>
      <x:c r="G1222" s="21">
        <x:f t="shared" si="287"/>
        <x:v>45409</x:v>
      </x:c>
      <x:c r="H1222" s="32">
        <x:f t="shared" si="288"/>
        <x:v>8284</x:v>
      </x:c>
      <x:c r="L1222" s="25"/>
      <x:c r="S1222" s="24" t="str">
        <x:v>Matthew Ortiz #13453635 3W</x:v>
      </x:c>
      <x:c r="T1222" s="24" t="str" cm="1">
        <x:f t="array" ref="T1222:U1222">_xlfn.TEXTSPLIT(S1222," #")</x:f>
        <x:v>Matthew Ortiz</x:v>
      </x:c>
      <x:c r="U1222" s="24" t="str">
        <x:v>13453635 3W</x:v>
      </x:c>
      <x:c r="V1222" s="24" t="str">
        <x:f t="shared" si="289"/>
        <x:v>3W</x:v>
      </x:c>
      <x:c r="W1222" s="24">
        <x:f t="shared" si="290"/>
        <x:v>13453635</x:v>
      </x:c>
      <x:c r="X1222" s="24">
        <x:f t="shared" si="294"/>
        <x:v>0</x:v>
      </x:c>
      <x:c r="AC1222" s="24" t="str">
        <x:f t="shared" si="284"/>
        <x:v>Matthew</x:v>
      </x:c>
      <x:c r="AD1222" s="24" t="str">
        <x:f t="shared" si="291"/>
        <x:v>M</x:v>
      </x:c>
      <x:c r="AE1222" s="24" t="str">
        <x:f t="shared" si="285"/>
        <x:v>Ortiz</x:v>
      </x:c>
      <x:c r="AF1222" s="24" cm="1">
        <x:f t="array" ref="AF1222">SUM(--(" "=MID(AE1222,_xlfn.SEQUENCE(1,LEN(AE1222)),1)))+2</x:f>
        <x:v>2</x:v>
      </x:c>
      <x:c r="AG1222" s="24" cm="1">
        <x:f t="array" ref="AG1222">SUM(--($AG$9=MID(AC1222,_xlfn.SEQUENCE(1,LEN(AC1222)),1)))</x:f>
        <x:v>1</x:v>
      </x:c>
      <x:c r="AL1222" s="24" t="b">
        <x:f t="shared" si="286"/>
        <x:v>0</x:v>
      </x:c>
      <x:c r="AM1222" s="24" t="b">
        <x:f>_xlfn.XLOOKUP(G1222,'Birthday Case Assumptions'!$I$6:$I$371,'Birthday Case Assumptions'!$J$6:$J$371)="Yes"</x:f>
        <x:v>0</x:v>
      </x:c>
      <x:c r="AN1222" s="24" t="b">
        <x:f t="shared" si="292"/>
        <x:v>0</x:v>
      </x:c>
      <x:c r="AO1222" s="24">
        <x:f t="shared" si="293"/>
        <x:v>0</x:v>
      </x:c>
    </x:row>
    <x:row r="1223" spans="2:41" x14ac:dyDescent="0.35">
      <x:c r="B1223" s="21">
        <x:v>38119</x:v>
      </x:c>
      <x:c r="C1223" s="31">
        <x:f t="shared" si="280"/>
        <x:v>12</x:v>
      </x:c>
      <x:c r="D1223" s="31">
        <x:f t="shared" si="281"/>
        <x:v>5</x:v>
      </x:c>
      <x:c r="E1223" s="31">
        <x:f t="shared" si="282"/>
        <x:v>2004</x:v>
      </x:c>
      <x:c r="F1223" s="31">
        <x:f t="shared" si="283"/>
        <x:v>4</x:v>
      </x:c>
      <x:c r="G1223" s="21">
        <x:f t="shared" si="287"/>
        <x:v>45424</x:v>
      </x:c>
      <x:c r="H1223" s="32">
        <x:f t="shared" si="288"/>
        <x:v>7173</x:v>
      </x:c>
      <x:c r="L1223" s="25"/>
      <x:c r="S1223" s="24" t="str">
        <x:v>Kang Lijun #13453636 3M</x:v>
      </x:c>
      <x:c r="T1223" s="24" t="str" cm="1">
        <x:f t="array" ref="T1223:U1223">_xlfn.TEXTSPLIT(S1223," #")</x:f>
        <x:v>Kang Lijun</x:v>
      </x:c>
      <x:c r="U1223" s="24" t="str">
        <x:v>13453636 3M</x:v>
      </x:c>
      <x:c r="V1223" s="24" t="str">
        <x:f t="shared" si="289"/>
        <x:v>3M</x:v>
      </x:c>
      <x:c r="W1223" s="24">
        <x:f t="shared" si="290"/>
        <x:v>13453636</x:v>
      </x:c>
      <x:c r="X1223" s="24">
        <x:f t="shared" si="294"/>
        <x:v>1</x:v>
      </x:c>
      <x:c r="AC1223" s="24" t="str">
        <x:f t="shared" si="284"/>
        <x:v>Kang</x:v>
      </x:c>
      <x:c r="AD1223" s="24" t="str">
        <x:f t="shared" si="291"/>
        <x:v>K</x:v>
      </x:c>
      <x:c r="AE1223" s="24" t="str">
        <x:f t="shared" si="285"/>
        <x:v>Lijun</x:v>
      </x:c>
      <x:c r="AF1223" s="24" cm="1">
        <x:f t="array" ref="AF1223">SUM(--(" "=MID(AE1223,_xlfn.SEQUENCE(1,LEN(AE1223)),1)))+2</x:f>
        <x:v>2</x:v>
      </x:c>
      <x:c r="AG1223" s="24" cm="1">
        <x:f t="array" ref="AG1223">SUM(--($AG$9=MID(AC1223,_xlfn.SEQUENCE(1,LEN(AC1223)),1)))</x:f>
        <x:v>1</x:v>
      </x:c>
      <x:c r="AL1223" s="24" t="b">
        <x:f t="shared" si="286"/>
        <x:v>0</x:v>
      </x:c>
      <x:c r="AM1223" s="24" t="b">
        <x:f>_xlfn.XLOOKUP(G1223,'Birthday Case Assumptions'!$I$6:$I$371,'Birthday Case Assumptions'!$J$6:$J$371)="Yes"</x:f>
        <x:v>0</x:v>
      </x:c>
      <x:c r="AN1223" s="24" t="b">
        <x:f t="shared" si="292"/>
        <x:v>0</x:v>
      </x:c>
      <x:c r="AO1223" s="24">
        <x:f t="shared" si="293"/>
        <x:v>0</x:v>
      </x:c>
    </x:row>
    <x:row r="1224" spans="2:41" x14ac:dyDescent="0.35">
      <x:c r="B1224" s="21">
        <x:v>36941</x:v>
      </x:c>
      <x:c r="C1224" s="31">
        <x:f t="shared" si="280"/>
        <x:v>19</x:v>
      </x:c>
      <x:c r="D1224" s="31">
        <x:f t="shared" si="281"/>
        <x:v>2</x:v>
      </x:c>
      <x:c r="E1224" s="31">
        <x:f t="shared" si="282"/>
        <x:v>2001</x:v>
      </x:c>
      <x:c r="F1224" s="31">
        <x:f t="shared" si="283"/>
        <x:v>2</x:v>
      </x:c>
      <x:c r="G1224" s="21">
        <x:f t="shared" si="287"/>
        <x:v>45341</x:v>
      </x:c>
      <x:c r="H1224" s="32">
        <x:f t="shared" si="288"/>
        <x:v>8351</x:v>
      </x:c>
      <x:c r="L1224" s="25"/>
      <x:c r="S1224" s="24" t="str">
        <x:v>Hazem Al-Ghamdi #13453637 3M</x:v>
      </x:c>
      <x:c r="T1224" s="24" t="str" cm="1">
        <x:f t="array" ref="T1224:U1224">_xlfn.TEXTSPLIT(S1224," #")</x:f>
        <x:v>Hazem Al-Ghamdi</x:v>
      </x:c>
      <x:c r="U1224" s="24" t="str">
        <x:v>13453637 3M</x:v>
      </x:c>
      <x:c r="V1224" s="24" t="str">
        <x:f t="shared" si="289"/>
        <x:v>3M</x:v>
      </x:c>
      <x:c r="W1224" s="24">
        <x:f t="shared" si="290"/>
        <x:v>13453637</x:v>
      </x:c>
      <x:c r="X1224" s="24">
        <x:f t="shared" si="294"/>
        <x:v>2</x:v>
      </x:c>
      <x:c r="AC1224" s="24" t="str">
        <x:f t="shared" si="284"/>
        <x:v>Hazem</x:v>
      </x:c>
      <x:c r="AD1224" s="24" t="str">
        <x:f t="shared" si="291"/>
        <x:v>H</x:v>
      </x:c>
      <x:c r="AE1224" s="24" t="str">
        <x:f t="shared" si="285"/>
        <x:v>Al-Ghamdi</x:v>
      </x:c>
      <x:c r="AF1224" s="24" cm="1">
        <x:f t="array" ref="AF1224">SUM(--(" "=MID(AE1224,_xlfn.SEQUENCE(1,LEN(AE1224)),1)))+2</x:f>
        <x:v>2</x:v>
      </x:c>
      <x:c r="AG1224" s="24" cm="1">
        <x:f t="array" ref="AG1224">SUM(--($AG$9=MID(AC1224,_xlfn.SEQUENCE(1,LEN(AC1224)),1)))</x:f>
        <x:v>1</x:v>
      </x:c>
      <x:c r="AL1224" s="24" t="b">
        <x:f t="shared" si="286"/>
        <x:v>1</x:v>
      </x:c>
      <x:c r="AM1224" s="24" t="b">
        <x:f>_xlfn.XLOOKUP(G1224,'Birthday Case Assumptions'!$I$6:$I$371,'Birthday Case Assumptions'!$J$6:$J$371)="Yes"</x:f>
        <x:v>0</x:v>
      </x:c>
      <x:c r="AN1224" s="24" t="b">
        <x:f t="shared" si="292"/>
        <x:v>0</x:v>
      </x:c>
      <x:c r="AO1224" s="24">
        <x:f t="shared" si="293"/>
        <x:v>0</x:v>
      </x:c>
    </x:row>
    <x:row r="1225" spans="2:41" x14ac:dyDescent="0.35">
      <x:c r="B1225" s="21">
        <x:v>37308</x:v>
      </x:c>
      <x:c r="C1225" s="31">
        <x:f t="shared" si="280"/>
        <x:v>21</x:v>
      </x:c>
      <x:c r="D1225" s="31">
        <x:f t="shared" si="281"/>
        <x:v>2</x:v>
      </x:c>
      <x:c r="E1225" s="31">
        <x:f t="shared" si="282"/>
        <x:v>2002</x:v>
      </x:c>
      <x:c r="F1225" s="31">
        <x:f t="shared" si="283"/>
        <x:v>5</x:v>
      </x:c>
      <x:c r="G1225" s="21">
        <x:f t="shared" si="287"/>
        <x:v>45343</x:v>
      </x:c>
      <x:c r="H1225" s="32">
        <x:f t="shared" si="288"/>
        <x:v>7984</x:v>
      </x:c>
      <x:c r="L1225" s="25"/>
      <x:c r="S1225" s="24" t="str">
        <x:v>Yang Lan #13453640 3W</x:v>
      </x:c>
      <x:c r="T1225" s="24" t="str" cm="1">
        <x:f t="array" ref="T1225:U1225">_xlfn.TEXTSPLIT(S1225," #")</x:f>
        <x:v>Yang Lan</x:v>
      </x:c>
      <x:c r="U1225" s="24" t="str">
        <x:v>13453640 3W</x:v>
      </x:c>
      <x:c r="V1225" s="24" t="str">
        <x:f t="shared" si="289"/>
        <x:v>3W</x:v>
      </x:c>
      <x:c r="W1225" s="24">
        <x:f t="shared" si="290"/>
        <x:v>13453640</x:v>
      </x:c>
      <x:c r="X1225" s="24">
        <x:f t="shared" si="294"/>
        <x:v>0</x:v>
      </x:c>
      <x:c r="AC1225" s="24" t="str">
        <x:f t="shared" si="284"/>
        <x:v>Yang</x:v>
      </x:c>
      <x:c r="AD1225" s="24" t="str">
        <x:f t="shared" si="291"/>
        <x:v>Y</x:v>
      </x:c>
      <x:c r="AE1225" s="24" t="str">
        <x:f t="shared" si="285"/>
        <x:v>Lan</x:v>
      </x:c>
      <x:c r="AF1225" s="24" cm="1">
        <x:f t="array" ref="AF1225">SUM(--(" "=MID(AE1225,_xlfn.SEQUENCE(1,LEN(AE1225)),1)))+2</x:f>
        <x:v>2</x:v>
      </x:c>
      <x:c r="AG1225" s="24" cm="1">
        <x:f t="array" ref="AG1225">SUM(--($AG$9=MID(AC1225,_xlfn.SEQUENCE(1,LEN(AC1225)),1)))</x:f>
        <x:v>1</x:v>
      </x:c>
      <x:c r="AL1225" s="24" t="b">
        <x:f t="shared" si="286"/>
        <x:v>0</x:v>
      </x:c>
      <x:c r="AM1225" s="24" t="b">
        <x:f>_xlfn.XLOOKUP(G1225,'Birthday Case Assumptions'!$I$6:$I$371,'Birthday Case Assumptions'!$J$6:$J$371)="Yes"</x:f>
        <x:v>1</x:v>
      </x:c>
      <x:c r="AN1225" s="24" t="b">
        <x:f t="shared" si="292"/>
        <x:v>0</x:v>
      </x:c>
      <x:c r="AO1225" s="24">
        <x:f t="shared" si="293"/>
        <x:v>0</x:v>
      </x:c>
    </x:row>
    <x:row r="1226" spans="2:41" x14ac:dyDescent="0.35">
      <x:c r="B1226" s="21">
        <x:v>38248</x:v>
      </x:c>
      <x:c r="C1226" s="31">
        <x:f t="shared" si="280"/>
        <x:v>18</x:v>
      </x:c>
      <x:c r="D1226" s="31">
        <x:f t="shared" si="281"/>
        <x:v>9</x:v>
      </x:c>
      <x:c r="E1226" s="31">
        <x:f t="shared" si="282"/>
        <x:v>2004</x:v>
      </x:c>
      <x:c r="F1226" s="31">
        <x:f t="shared" si="283"/>
        <x:v>7</x:v>
      </x:c>
      <x:c r="G1226" s="21">
        <x:f t="shared" si="287"/>
        <x:v>45553</x:v>
      </x:c>
      <x:c r="H1226" s="32">
        <x:f t="shared" si="288"/>
        <x:v>7044</x:v>
      </x:c>
      <x:c r="L1226" s="25"/>
      <x:c r="S1226" s="24" t="str">
        <x:v>Song Long #13453641 3M</x:v>
      </x:c>
      <x:c r="T1226" s="24" t="str" cm="1">
        <x:f t="array" ref="T1226:U1226">_xlfn.TEXTSPLIT(S1226," #")</x:f>
        <x:v>Song Long</x:v>
      </x:c>
      <x:c r="U1226" s="24" t="str">
        <x:v>13453641 3M</x:v>
      </x:c>
      <x:c r="V1226" s="24" t="str">
        <x:f t="shared" si="289"/>
        <x:v>3M</x:v>
      </x:c>
      <x:c r="W1226" s="24">
        <x:f t="shared" si="290"/>
        <x:v>13453641</x:v>
      </x:c>
      <x:c r="X1226" s="24">
        <x:f t="shared" si="294"/>
        <x:v>1</x:v>
      </x:c>
      <x:c r="AC1226" s="24" t="str">
        <x:f t="shared" si="284"/>
        <x:v>Song</x:v>
      </x:c>
      <x:c r="AD1226" s="24" t="str">
        <x:f t="shared" si="291"/>
        <x:v>S</x:v>
      </x:c>
      <x:c r="AE1226" s="24" t="str">
        <x:f t="shared" si="285"/>
        <x:v>Long</x:v>
      </x:c>
      <x:c r="AF1226" s="24" cm="1">
        <x:f t="array" ref="AF1226">SUM(--(" "=MID(AE1226,_xlfn.SEQUENCE(1,LEN(AE1226)),1)))+2</x:f>
        <x:v>2</x:v>
      </x:c>
      <x:c r="AG1226" s="24" cm="1">
        <x:f t="array" ref="AG1226">SUM(--($AG$9=MID(AC1226,_xlfn.SEQUENCE(1,LEN(AC1226)),1)))</x:f>
        <x:v>0</x:v>
      </x:c>
      <x:c r="AL1226" s="24" t="b">
        <x:f t="shared" si="286"/>
        <x:v>0</x:v>
      </x:c>
      <x:c r="AM1226" s="24" t="b">
        <x:f>_xlfn.XLOOKUP(G1226,'Birthday Case Assumptions'!$I$6:$I$371,'Birthday Case Assumptions'!$J$6:$J$371)="Yes"</x:f>
        <x:v>1</x:v>
      </x:c>
      <x:c r="AN1226" s="24" t="b">
        <x:f t="shared" si="292"/>
        <x:v>0</x:v>
      </x:c>
      <x:c r="AO1226" s="24">
        <x:f t="shared" si="293"/>
        <x:v>0</x:v>
      </x:c>
    </x:row>
    <x:row r="1227" spans="2:41" x14ac:dyDescent="0.35">
      <x:c r="B1227" s="21">
        <x:v>37187</x:v>
      </x:c>
      <x:c r="C1227" s="31">
        <x:f t="shared" ref="C1227:C1290" si="295">DAY(B1227)</x:f>
        <x:v>23</x:v>
      </x:c>
      <x:c r="D1227" s="31">
        <x:f t="shared" ref="D1227:D1290" si="296">MONTH(B1227)</x:f>
        <x:v>10</x:v>
      </x:c>
      <x:c r="E1227" s="31">
        <x:f t="shared" ref="E1227:E1290" si="297">YEAR(B1227)</x:f>
        <x:v>2001</x:v>
      </x:c>
      <x:c r="F1227" s="31">
        <x:f t="shared" ref="F1227:F1290" si="298">WEEKDAY(B1227)</x:f>
        <x:v>3</x:v>
      </x:c>
      <x:c r="G1227" s="21">
        <x:f t="shared" si="287"/>
        <x:v>45588</x:v>
      </x:c>
      <x:c r="H1227" s="32">
        <x:f t="shared" si="288"/>
        <x:v>8105</x:v>
      </x:c>
      <x:c r="L1227" s="25"/>
      <x:c r="S1227" s="24" t="str">
        <x:v>Sohail Mahmoud #13453642 1W</x:v>
      </x:c>
      <x:c r="T1227" s="24" t="str" cm="1">
        <x:f t="array" ref="T1227:U1227">_xlfn.TEXTSPLIT(S1227," #")</x:f>
        <x:v>Sohail Mahmoud</x:v>
      </x:c>
      <x:c r="U1227" s="24" t="str">
        <x:v>13453642 1W</x:v>
      </x:c>
      <x:c r="V1227" s="24" t="str">
        <x:f t="shared" si="289"/>
        <x:v>1W</x:v>
      </x:c>
      <x:c r="W1227" s="24">
        <x:f t="shared" si="290"/>
        <x:v>13453642</x:v>
      </x:c>
      <x:c r="X1227" s="24">
        <x:f t="shared" si="294"/>
        <x:v>2</x:v>
      </x:c>
      <x:c r="AC1227" s="24" t="str">
        <x:f t="shared" ref="AC1227:AC1290" si="299">_xlfn.TEXTBEFORE(T1227, " ")</x:f>
        <x:v>Sohail</x:v>
      </x:c>
      <x:c r="AD1227" s="24" t="str">
        <x:f t="shared" si="291"/>
        <x:v>S</x:v>
      </x:c>
      <x:c r="AE1227" s="24" t="str">
        <x:f t="shared" ref="AE1227:AE1290" si="300">TRIM(SUBSTITUTE(T1227,AC1227,""))</x:f>
        <x:v>Mahmoud</x:v>
      </x:c>
      <x:c r="AF1227" s="24" cm="1">
        <x:f t="array" ref="AF1227">SUM(--(" "=MID(AE1227,_xlfn.SEQUENCE(1,LEN(AE1227)),1)))+2</x:f>
        <x:v>2</x:v>
      </x:c>
      <x:c r="AG1227" s="24" cm="1">
        <x:f t="array" ref="AG1227">SUM(--($AG$9=MID(AC1227,_xlfn.SEQUENCE(1,LEN(AC1227)),1)))</x:f>
        <x:v>1</x:v>
      </x:c>
      <x:c r="AL1227" s="24" t="b">
        <x:f t="shared" ref="AL1227:AL1290" si="301">WEEKDAY(G1227)=_xlfn.XLOOKUP(RIGHT($AL$9,1),$AL$3:$AL$6,$AM$3:$AM$6)</x:f>
        <x:v>0</x:v>
      </x:c>
      <x:c r="AM1227" s="24" t="b">
        <x:f>_xlfn.XLOOKUP(G1227,'Birthday Case Assumptions'!$I$6:$I$371,'Birthday Case Assumptions'!$J$6:$J$371)="Yes"</x:f>
        <x:v>1</x:v>
      </x:c>
      <x:c r="AN1227" s="24" t="b">
        <x:f t="shared" si="292"/>
        <x:v>0</x:v>
      </x:c>
      <x:c r="AO1227" s="24">
        <x:f t="shared" si="293"/>
        <x:v>0</x:v>
      </x:c>
    </x:row>
    <x:row r="1228" spans="2:41" x14ac:dyDescent="0.35">
      <x:c r="B1228" s="21">
        <x:v>37639</x:v>
      </x:c>
      <x:c r="C1228" s="31">
        <x:f t="shared" si="295"/>
        <x:v>18</x:v>
      </x:c>
      <x:c r="D1228" s="31">
        <x:f t="shared" si="296"/>
        <x:v>1</x:v>
      </x:c>
      <x:c r="E1228" s="31">
        <x:f t="shared" si="297"/>
        <x:v>2003</x:v>
      </x:c>
      <x:c r="F1228" s="31">
        <x:f t="shared" si="298"/>
        <x:v>7</x:v>
      </x:c>
      <x:c r="G1228" s="21">
        <x:f t="shared" ref="G1228:G1291" si="302">DATE(2024,D1228,C1228)</x:f>
        <x:v>45309</x:v>
      </x:c>
      <x:c r="H1228" s="32">
        <x:f t="shared" ref="H1228:H1291" si="303">DATE(2024,1,1)-B1228</x:f>
        <x:v>7653</x:v>
      </x:c>
      <x:c r="L1228" s="25"/>
      <x:c r="S1228" s="24" t="str">
        <x:v>Philip Baker #13453644 2M</x:v>
      </x:c>
      <x:c r="T1228" s="24" t="str" cm="1">
        <x:f t="array" ref="T1228:U1228">_xlfn.TEXTSPLIT(S1228," #")</x:f>
        <x:v>Philip Baker</x:v>
      </x:c>
      <x:c r="U1228" s="24" t="str">
        <x:v>13453644 2M</x:v>
      </x:c>
      <x:c r="V1228" s="24" t="str">
        <x:f t="shared" ref="V1228:V1291" si="304">RIGHT(U1228,2)</x:f>
        <x:v>2M</x:v>
      </x:c>
      <x:c r="W1228" s="24">
        <x:f t="shared" ref="W1228:W1291" si="305">VALUE(_xlfn.TEXTBEFORE(U1228, " "))</x:f>
        <x:v>13453644</x:v>
      </x:c>
      <x:c r="X1228" s="24">
        <x:f t="shared" si="294"/>
        <x:v>0</x:v>
      </x:c>
      <x:c r="AC1228" s="24" t="str">
        <x:f t="shared" si="299"/>
        <x:v>Philip</x:v>
      </x:c>
      <x:c r="AD1228" s="24" t="str">
        <x:f t="shared" ref="AD1228:AD1291" si="306">LEFT(AC1228,1)</x:f>
        <x:v>P</x:v>
      </x:c>
      <x:c r="AE1228" s="24" t="str">
        <x:f t="shared" si="300"/>
        <x:v>Baker</x:v>
      </x:c>
      <x:c r="AF1228" s="24" cm="1">
        <x:f t="array" ref="AF1228">SUM(--(" "=MID(AE1228,_xlfn.SEQUENCE(1,LEN(AE1228)),1)))+2</x:f>
        <x:v>2</x:v>
      </x:c>
      <x:c r="AG1228" s="24" cm="1">
        <x:f t="array" ref="AG1228">SUM(--($AG$9=MID(AC1228,_xlfn.SEQUENCE(1,LEN(AC1228)),1)))</x:f>
        <x:v>0</x:v>
      </x:c>
      <x:c r="AL1228" s="24" t="b">
        <x:f t="shared" si="301"/>
        <x:v>0</x:v>
      </x:c>
      <x:c r="AM1228" s="24" t="b">
        <x:f>_xlfn.XLOOKUP(G1228,'Birthday Case Assumptions'!$I$6:$I$371,'Birthday Case Assumptions'!$J$6:$J$371)="Yes"</x:f>
        <x:v>1</x:v>
      </x:c>
      <x:c r="AN1228" s="24" t="b">
        <x:f t="shared" ref="AN1228:AN1291" si="307">V1228=$AL$9</x:f>
        <x:v>0</x:v>
      </x:c>
      <x:c r="AO1228" s="24">
        <x:f t="shared" ref="AO1228:AO1291" si="308">--(AN1228*AM1228*AL1228)</x:f>
        <x:v>0</x:v>
      </x:c>
    </x:row>
    <x:row r="1229" spans="2:41" x14ac:dyDescent="0.35">
      <x:c r="B1229" s="21">
        <x:v>37139</x:v>
      </x:c>
      <x:c r="C1229" s="31">
        <x:f t="shared" si="295"/>
        <x:v>5</x:v>
      </x:c>
      <x:c r="D1229" s="31">
        <x:f t="shared" si="296"/>
        <x:v>9</x:v>
      </x:c>
      <x:c r="E1229" s="31">
        <x:f t="shared" si="297"/>
        <x:v>2001</x:v>
      </x:c>
      <x:c r="F1229" s="31">
        <x:f t="shared" si="298"/>
        <x:v>4</x:v>
      </x:c>
      <x:c r="G1229" s="21">
        <x:f t="shared" si="302"/>
        <x:v>45540</x:v>
      </x:c>
      <x:c r="H1229" s="32">
        <x:f t="shared" si="303"/>
        <x:v>8153</x:v>
      </x:c>
      <x:c r="L1229" s="25"/>
      <x:c r="S1229" s="24" t="str">
        <x:v>Liang Qing #13453645 3M</x:v>
      </x:c>
      <x:c r="T1229" s="24" t="str" cm="1">
        <x:f t="array" ref="T1229:U1229">_xlfn.TEXTSPLIT(S1229," #")</x:f>
        <x:v>Liang Qing</x:v>
      </x:c>
      <x:c r="U1229" s="24" t="str">
        <x:v>13453645 3M</x:v>
      </x:c>
      <x:c r="V1229" s="24" t="str">
        <x:f t="shared" si="304"/>
        <x:v>3M</x:v>
      </x:c>
      <x:c r="W1229" s="24">
        <x:f t="shared" si="305"/>
        <x:v>13453645</x:v>
      </x:c>
      <x:c r="X1229" s="24">
        <x:f t="shared" ref="X1229:X1292" si="309">IF(W1229=W1228+1,X1228+1,0)</x:f>
        <x:v>1</x:v>
      </x:c>
      <x:c r="AC1229" s="24" t="str">
        <x:f t="shared" si="299"/>
        <x:v>Liang</x:v>
      </x:c>
      <x:c r="AD1229" s="24" t="str">
        <x:f t="shared" si="306"/>
        <x:v>L</x:v>
      </x:c>
      <x:c r="AE1229" s="24" t="str">
        <x:f t="shared" si="300"/>
        <x:v>Qing</x:v>
      </x:c>
      <x:c r="AF1229" s="24" cm="1">
        <x:f t="array" ref="AF1229">SUM(--(" "=MID(AE1229,_xlfn.SEQUENCE(1,LEN(AE1229)),1)))+2</x:f>
        <x:v>2</x:v>
      </x:c>
      <x:c r="AG1229" s="24" cm="1">
        <x:f t="array" ref="AG1229">SUM(--($AG$9=MID(AC1229,_xlfn.SEQUENCE(1,LEN(AC1229)),1)))</x:f>
        <x:v>1</x:v>
      </x:c>
      <x:c r="AL1229" s="24" t="b">
        <x:f t="shared" si="301"/>
        <x:v>0</x:v>
      </x:c>
      <x:c r="AM1229" s="24" t="b">
        <x:f>_xlfn.XLOOKUP(G1229,'Birthday Case Assumptions'!$I$6:$I$371,'Birthday Case Assumptions'!$J$6:$J$371)="Yes"</x:f>
        <x:v>1</x:v>
      </x:c>
      <x:c r="AN1229" s="24" t="b">
        <x:f t="shared" si="307"/>
        <x:v>0</x:v>
      </x:c>
      <x:c r="AO1229" s="24">
        <x:f t="shared" si="308"/>
        <x:v>0</x:v>
      </x:c>
    </x:row>
    <x:row r="1230" spans="2:41" x14ac:dyDescent="0.35">
      <x:c r="B1230" s="21">
        <x:v>38227</x:v>
      </x:c>
      <x:c r="C1230" s="31">
        <x:f t="shared" si="295"/>
        <x:v>28</x:v>
      </x:c>
      <x:c r="D1230" s="31">
        <x:f t="shared" si="296"/>
        <x:v>8</x:v>
      </x:c>
      <x:c r="E1230" s="31">
        <x:f t="shared" si="297"/>
        <x:v>2004</x:v>
      </x:c>
      <x:c r="F1230" s="31">
        <x:f t="shared" si="298"/>
        <x:v>7</x:v>
      </x:c>
      <x:c r="G1230" s="21">
        <x:f t="shared" si="302"/>
        <x:v>45532</x:v>
      </x:c>
      <x:c r="H1230" s="32">
        <x:f t="shared" si="303"/>
        <x:v>7065</x:v>
      </x:c>
      <x:c r="L1230" s="25"/>
      <x:c r="S1230" s="24" t="str">
        <x:v>Wan Xin #13453646 1M</x:v>
      </x:c>
      <x:c r="T1230" s="24" t="str" cm="1">
        <x:f t="array" ref="T1230:U1230">_xlfn.TEXTSPLIT(S1230," #")</x:f>
        <x:v>Wan Xin</x:v>
      </x:c>
      <x:c r="U1230" s="24" t="str">
        <x:v>13453646 1M</x:v>
      </x:c>
      <x:c r="V1230" s="24" t="str">
        <x:f t="shared" si="304"/>
        <x:v>1M</x:v>
      </x:c>
      <x:c r="W1230" s="24">
        <x:f t="shared" si="305"/>
        <x:v>13453646</x:v>
      </x:c>
      <x:c r="X1230" s="24">
        <x:f t="shared" si="309"/>
        <x:v>2</x:v>
      </x:c>
      <x:c r="AC1230" s="24" t="str">
        <x:f t="shared" si="299"/>
        <x:v>Wan</x:v>
      </x:c>
      <x:c r="AD1230" s="24" t="str">
        <x:f t="shared" si="306"/>
        <x:v>W</x:v>
      </x:c>
      <x:c r="AE1230" s="24" t="str">
        <x:f t="shared" si="300"/>
        <x:v>Xin</x:v>
      </x:c>
      <x:c r="AF1230" s="24" cm="1">
        <x:f t="array" ref="AF1230">SUM(--(" "=MID(AE1230,_xlfn.SEQUENCE(1,LEN(AE1230)),1)))+2</x:f>
        <x:v>2</x:v>
      </x:c>
      <x:c r="AG1230" s="24" cm="1">
        <x:f t="array" ref="AG1230">SUM(--($AG$9=MID(AC1230,_xlfn.SEQUENCE(1,LEN(AC1230)),1)))</x:f>
        <x:v>1</x:v>
      </x:c>
      <x:c r="AL1230" s="24" t="b">
        <x:f t="shared" si="301"/>
        <x:v>0</x:v>
      </x:c>
      <x:c r="AM1230" s="24" t="b">
        <x:f>_xlfn.XLOOKUP(G1230,'Birthday Case Assumptions'!$I$6:$I$371,'Birthday Case Assumptions'!$J$6:$J$371)="Yes"</x:f>
        <x:v>1</x:v>
      </x:c>
      <x:c r="AN1230" s="24" t="b">
        <x:f t="shared" si="307"/>
        <x:v>1</x:v>
      </x:c>
      <x:c r="AO1230" s="24">
        <x:f t="shared" si="308"/>
        <x:v>0</x:v>
      </x:c>
    </x:row>
    <x:row r="1231" spans="2:41" x14ac:dyDescent="0.35">
      <x:c r="B1231" s="21">
        <x:v>38148</x:v>
      </x:c>
      <x:c r="C1231" s="31">
        <x:f t="shared" si="295"/>
        <x:v>10</x:v>
      </x:c>
      <x:c r="D1231" s="31">
        <x:f t="shared" si="296"/>
        <x:v>6</x:v>
      </x:c>
      <x:c r="E1231" s="31">
        <x:f t="shared" si="297"/>
        <x:v>2004</x:v>
      </x:c>
      <x:c r="F1231" s="31">
        <x:f t="shared" si="298"/>
        <x:v>5</x:v>
      </x:c>
      <x:c r="G1231" s="21">
        <x:f t="shared" si="302"/>
        <x:v>45453</x:v>
      </x:c>
      <x:c r="H1231" s="32">
        <x:f t="shared" si="303"/>
        <x:v>7144</x:v>
      </x:c>
      <x:c r="L1231" s="25"/>
      <x:c r="S1231" s="24" t="str">
        <x:v>Wesam Hamad #13453647 2M</x:v>
      </x:c>
      <x:c r="T1231" s="24" t="str" cm="1">
        <x:f t="array" ref="T1231:U1231">_xlfn.TEXTSPLIT(S1231," #")</x:f>
        <x:v>Wesam Hamad</x:v>
      </x:c>
      <x:c r="U1231" s="24" t="str">
        <x:v>13453647 2M</x:v>
      </x:c>
      <x:c r="V1231" s="24" t="str">
        <x:f t="shared" si="304"/>
        <x:v>2M</x:v>
      </x:c>
      <x:c r="W1231" s="24">
        <x:f t="shared" si="305"/>
        <x:v>13453647</x:v>
      </x:c>
      <x:c r="X1231" s="24">
        <x:f t="shared" si="309"/>
        <x:v>3</x:v>
      </x:c>
      <x:c r="AC1231" s="24" t="str">
        <x:f t="shared" si="299"/>
        <x:v>Wesam</x:v>
      </x:c>
      <x:c r="AD1231" s="24" t="str">
        <x:f t="shared" si="306"/>
        <x:v>W</x:v>
      </x:c>
      <x:c r="AE1231" s="24" t="str">
        <x:f t="shared" si="300"/>
        <x:v>Hamad</x:v>
      </x:c>
      <x:c r="AF1231" s="24" cm="1">
        <x:f t="array" ref="AF1231">SUM(--(" "=MID(AE1231,_xlfn.SEQUENCE(1,LEN(AE1231)),1)))+2</x:f>
        <x:v>2</x:v>
      </x:c>
      <x:c r="AG1231" s="24" cm="1">
        <x:f t="array" ref="AG1231">SUM(--($AG$9=MID(AC1231,_xlfn.SEQUENCE(1,LEN(AC1231)),1)))</x:f>
        <x:v>1</x:v>
      </x:c>
      <x:c r="AL1231" s="24" t="b">
        <x:f t="shared" si="301"/>
        <x:v>1</x:v>
      </x:c>
      <x:c r="AM1231" s="24" t="b">
        <x:f>_xlfn.XLOOKUP(G1231,'Birthday Case Assumptions'!$I$6:$I$371,'Birthday Case Assumptions'!$J$6:$J$371)="Yes"</x:f>
        <x:v>0</x:v>
      </x:c>
      <x:c r="AN1231" s="24" t="b">
        <x:f t="shared" si="307"/>
        <x:v>0</x:v>
      </x:c>
      <x:c r="AO1231" s="24">
        <x:f t="shared" si="308"/>
        <x:v>0</x:v>
      </x:c>
    </x:row>
    <x:row r="1232" spans="2:41" x14ac:dyDescent="0.35">
      <x:c r="B1232" s="21">
        <x:v>37849</x:v>
      </x:c>
      <x:c r="C1232" s="31">
        <x:f t="shared" si="295"/>
        <x:v>16</x:v>
      </x:c>
      <x:c r="D1232" s="31">
        <x:f t="shared" si="296"/>
        <x:v>8</x:v>
      </x:c>
      <x:c r="E1232" s="31">
        <x:f t="shared" si="297"/>
        <x:v>2003</x:v>
      </x:c>
      <x:c r="F1232" s="31">
        <x:f t="shared" si="298"/>
        <x:v>7</x:v>
      </x:c>
      <x:c r="G1232" s="21">
        <x:f t="shared" si="302"/>
        <x:v>45520</x:v>
      </x:c>
      <x:c r="H1232" s="32">
        <x:f t="shared" si="303"/>
        <x:v>7443</x:v>
      </x:c>
      <x:c r="L1232" s="25"/>
      <x:c r="S1232" s="24" t="str">
        <x:v>Yuan Nushi #13453649 2T</x:v>
      </x:c>
      <x:c r="T1232" s="24" t="str" cm="1">
        <x:f t="array" ref="T1232:U1232">_xlfn.TEXTSPLIT(S1232," #")</x:f>
        <x:v>Yuan Nushi</x:v>
      </x:c>
      <x:c r="U1232" s="24" t="str">
        <x:v>13453649 2T</x:v>
      </x:c>
      <x:c r="V1232" s="24" t="str">
        <x:f t="shared" si="304"/>
        <x:v>2T</x:v>
      </x:c>
      <x:c r="W1232" s="24">
        <x:f t="shared" si="305"/>
        <x:v>13453649</x:v>
      </x:c>
      <x:c r="X1232" s="24">
        <x:f t="shared" si="309"/>
        <x:v>0</x:v>
      </x:c>
      <x:c r="AC1232" s="24" t="str">
        <x:f t="shared" si="299"/>
        <x:v>Yuan</x:v>
      </x:c>
      <x:c r="AD1232" s="24" t="str">
        <x:f t="shared" si="306"/>
        <x:v>Y</x:v>
      </x:c>
      <x:c r="AE1232" s="24" t="str">
        <x:f t="shared" si="300"/>
        <x:v>Nushi</x:v>
      </x:c>
      <x:c r="AF1232" s="24" cm="1">
        <x:f t="array" ref="AF1232">SUM(--(" "=MID(AE1232,_xlfn.SEQUENCE(1,LEN(AE1232)),1)))+2</x:f>
        <x:v>2</x:v>
      </x:c>
      <x:c r="AG1232" s="24" cm="1">
        <x:f t="array" ref="AG1232">SUM(--($AG$9=MID(AC1232,_xlfn.SEQUENCE(1,LEN(AC1232)),1)))</x:f>
        <x:v>1</x:v>
      </x:c>
      <x:c r="AL1232" s="24" t="b">
        <x:f t="shared" si="301"/>
        <x:v>0</x:v>
      </x:c>
      <x:c r="AM1232" s="24" t="b">
        <x:f>_xlfn.XLOOKUP(G1232,'Birthday Case Assumptions'!$I$6:$I$371,'Birthday Case Assumptions'!$J$6:$J$371)="Yes"</x:f>
        <x:v>0</x:v>
      </x:c>
      <x:c r="AN1232" s="24" t="b">
        <x:f t="shared" si="307"/>
        <x:v>0</x:v>
      </x:c>
      <x:c r="AO1232" s="24">
        <x:f t="shared" si="308"/>
        <x:v>0</x:v>
      </x:c>
    </x:row>
    <x:row r="1233" spans="2:41" x14ac:dyDescent="0.35">
      <x:c r="B1233" s="21">
        <x:v>37724</x:v>
      </x:c>
      <x:c r="C1233" s="31">
        <x:f t="shared" si="295"/>
        <x:v>13</x:v>
      </x:c>
      <x:c r="D1233" s="31">
        <x:f t="shared" si="296"/>
        <x:v>4</x:v>
      </x:c>
      <x:c r="E1233" s="31">
        <x:f t="shared" si="297"/>
        <x:v>2003</x:v>
      </x:c>
      <x:c r="F1233" s="31">
        <x:f t="shared" si="298"/>
        <x:v>1</x:v>
      </x:c>
      <x:c r="G1233" s="21">
        <x:f t="shared" si="302"/>
        <x:v>45395</x:v>
      </x:c>
      <x:c r="H1233" s="32">
        <x:f t="shared" si="303"/>
        <x:v>7568</x:v>
      </x:c>
      <x:c r="L1233" s="25"/>
      <x:c r="S1233" s="24" t="str">
        <x:v>Joe Rivera #13453651 1T</x:v>
      </x:c>
      <x:c r="T1233" s="24" t="str" cm="1">
        <x:f t="array" ref="T1233:U1233">_xlfn.TEXTSPLIT(S1233," #")</x:f>
        <x:v>Joe Rivera</x:v>
      </x:c>
      <x:c r="U1233" s="24" t="str">
        <x:v>13453651 1T</x:v>
      </x:c>
      <x:c r="V1233" s="24" t="str">
        <x:f t="shared" si="304"/>
        <x:v>1T</x:v>
      </x:c>
      <x:c r="W1233" s="24">
        <x:f t="shared" si="305"/>
        <x:v>13453651</x:v>
      </x:c>
      <x:c r="X1233" s="24">
        <x:f t="shared" si="309"/>
        <x:v>0</x:v>
      </x:c>
      <x:c r="AC1233" s="24" t="str">
        <x:f t="shared" si="299"/>
        <x:v>Joe</x:v>
      </x:c>
      <x:c r="AD1233" s="24" t="str">
        <x:f t="shared" si="306"/>
        <x:v>J</x:v>
      </x:c>
      <x:c r="AE1233" s="24" t="str">
        <x:f t="shared" si="300"/>
        <x:v>Rivera</x:v>
      </x:c>
      <x:c r="AF1233" s="24" cm="1">
        <x:f t="array" ref="AF1233">SUM(--(" "=MID(AE1233,_xlfn.SEQUENCE(1,LEN(AE1233)),1)))+2</x:f>
        <x:v>2</x:v>
      </x:c>
      <x:c r="AG1233" s="24" cm="1">
        <x:f t="array" ref="AG1233">SUM(--($AG$9=MID(AC1233,_xlfn.SEQUENCE(1,LEN(AC1233)),1)))</x:f>
        <x:v>0</x:v>
      </x:c>
      <x:c r="AL1233" s="24" t="b">
        <x:f t="shared" si="301"/>
        <x:v>0</x:v>
      </x:c>
      <x:c r="AM1233" s="24" t="b">
        <x:f>_xlfn.XLOOKUP(G1233,'Birthday Case Assumptions'!$I$6:$I$371,'Birthday Case Assumptions'!$J$6:$J$371)="Yes"</x:f>
        <x:v>0</x:v>
      </x:c>
      <x:c r="AN1233" s="24" t="b">
        <x:f t="shared" si="307"/>
        <x:v>0</x:v>
      </x:c>
      <x:c r="AO1233" s="24">
        <x:f t="shared" si="308"/>
        <x:v>0</x:v>
      </x:c>
    </x:row>
    <x:row r="1234" spans="2:41" x14ac:dyDescent="0.35">
      <x:c r="B1234" s="21">
        <x:v>37817</x:v>
      </x:c>
      <x:c r="C1234" s="31">
        <x:f t="shared" si="295"/>
        <x:v>15</x:v>
      </x:c>
      <x:c r="D1234" s="31">
        <x:f t="shared" si="296"/>
        <x:v>7</x:v>
      </x:c>
      <x:c r="E1234" s="31">
        <x:f t="shared" si="297"/>
        <x:v>2003</x:v>
      </x:c>
      <x:c r="F1234" s="31">
        <x:f t="shared" si="298"/>
        <x:v>3</x:v>
      </x:c>
      <x:c r="G1234" s="21">
        <x:f t="shared" si="302"/>
        <x:v>45488</x:v>
      </x:c>
      <x:c r="H1234" s="32">
        <x:f t="shared" si="303"/>
        <x:v>7475</x:v>
      </x:c>
      <x:c r="L1234" s="25"/>
      <x:c r="S1234" s="24" t="str">
        <x:v>Shahid Abou #13453654 1M</x:v>
      </x:c>
      <x:c r="T1234" s="24" t="str" cm="1">
        <x:f t="array" ref="T1234:U1234">_xlfn.TEXTSPLIT(S1234," #")</x:f>
        <x:v>Shahid Abou</x:v>
      </x:c>
      <x:c r="U1234" s="24" t="str">
        <x:v>13453654 1M</x:v>
      </x:c>
      <x:c r="V1234" s="24" t="str">
        <x:f t="shared" si="304"/>
        <x:v>1M</x:v>
      </x:c>
      <x:c r="W1234" s="24">
        <x:f t="shared" si="305"/>
        <x:v>13453654</x:v>
      </x:c>
      <x:c r="X1234" s="24">
        <x:f t="shared" si="309"/>
        <x:v>0</x:v>
      </x:c>
      <x:c r="AC1234" s="24" t="str">
        <x:f t="shared" si="299"/>
        <x:v>Shahid</x:v>
      </x:c>
      <x:c r="AD1234" s="24" t="str">
        <x:f t="shared" si="306"/>
        <x:v>S</x:v>
      </x:c>
      <x:c r="AE1234" s="24" t="str">
        <x:f t="shared" si="300"/>
        <x:v>Abou</x:v>
      </x:c>
      <x:c r="AF1234" s="24" cm="1">
        <x:f t="array" ref="AF1234">SUM(--(" "=MID(AE1234,_xlfn.SEQUENCE(1,LEN(AE1234)),1)))+2</x:f>
        <x:v>2</x:v>
      </x:c>
      <x:c r="AG1234" s="24" cm="1">
        <x:f t="array" ref="AG1234">SUM(--($AG$9=MID(AC1234,_xlfn.SEQUENCE(1,LEN(AC1234)),1)))</x:f>
        <x:v>1</x:v>
      </x:c>
      <x:c r="AL1234" s="24" t="b">
        <x:f t="shared" si="301"/>
        <x:v>1</x:v>
      </x:c>
      <x:c r="AM1234" s="24" t="b">
        <x:f>_xlfn.XLOOKUP(G1234,'Birthday Case Assumptions'!$I$6:$I$371,'Birthday Case Assumptions'!$J$6:$J$371)="Yes"</x:f>
        <x:v>0</x:v>
      </x:c>
      <x:c r="AN1234" s="24" t="b">
        <x:f t="shared" si="307"/>
        <x:v>1</x:v>
      </x:c>
      <x:c r="AO1234" s="24">
        <x:f t="shared" si="308"/>
        <x:v>0</x:v>
      </x:c>
    </x:row>
    <x:row r="1235" spans="2:41" x14ac:dyDescent="0.35">
      <x:c r="B1235" s="21">
        <x:v>37822</x:v>
      </x:c>
      <x:c r="C1235" s="31">
        <x:f t="shared" si="295"/>
        <x:v>20</x:v>
      </x:c>
      <x:c r="D1235" s="31">
        <x:f t="shared" si="296"/>
        <x:v>7</x:v>
      </x:c>
      <x:c r="E1235" s="31">
        <x:f t="shared" si="297"/>
        <x:v>2003</x:v>
      </x:c>
      <x:c r="F1235" s="31">
        <x:f t="shared" si="298"/>
        <x:v>1</x:v>
      </x:c>
      <x:c r="G1235" s="21">
        <x:f t="shared" si="302"/>
        <x:v>45493</x:v>
      </x:c>
      <x:c r="H1235" s="32">
        <x:f t="shared" si="303"/>
        <x:v>7470</x:v>
      </x:c>
      <x:c r="L1235" s="25"/>
      <x:c r="S1235" s="24" t="str">
        <x:v>Zhu Cheng #13453656 2R</x:v>
      </x:c>
      <x:c r="T1235" s="24" t="str" cm="1">
        <x:f t="array" ref="T1235:U1235">_xlfn.TEXTSPLIT(S1235," #")</x:f>
        <x:v>Zhu Cheng</x:v>
      </x:c>
      <x:c r="U1235" s="24" t="str">
        <x:v>13453656 2R</x:v>
      </x:c>
      <x:c r="V1235" s="24" t="str">
        <x:f t="shared" si="304"/>
        <x:v>2R</x:v>
      </x:c>
      <x:c r="W1235" s="24">
        <x:f t="shared" si="305"/>
        <x:v>13453656</x:v>
      </x:c>
      <x:c r="X1235" s="24">
        <x:f t="shared" si="309"/>
        <x:v>0</x:v>
      </x:c>
      <x:c r="AC1235" s="24" t="str">
        <x:f t="shared" si="299"/>
        <x:v>Zhu</x:v>
      </x:c>
      <x:c r="AD1235" s="24" t="str">
        <x:f t="shared" si="306"/>
        <x:v>Z</x:v>
      </x:c>
      <x:c r="AE1235" s="24" t="str">
        <x:f t="shared" si="300"/>
        <x:v>Cheng</x:v>
      </x:c>
      <x:c r="AF1235" s="24" cm="1">
        <x:f t="array" ref="AF1235">SUM(--(" "=MID(AE1235,_xlfn.SEQUENCE(1,LEN(AE1235)),1)))+2</x:f>
        <x:v>2</x:v>
      </x:c>
      <x:c r="AG1235" s="24" cm="1">
        <x:f t="array" ref="AG1235">SUM(--($AG$9=MID(AC1235,_xlfn.SEQUENCE(1,LEN(AC1235)),1)))</x:f>
        <x:v>0</x:v>
      </x:c>
      <x:c r="AL1235" s="24" t="b">
        <x:f t="shared" si="301"/>
        <x:v>0</x:v>
      </x:c>
      <x:c r="AM1235" s="24" t="b">
        <x:f>_xlfn.XLOOKUP(G1235,'Birthday Case Assumptions'!$I$6:$I$371,'Birthday Case Assumptions'!$J$6:$J$371)="Yes"</x:f>
        <x:v>0</x:v>
      </x:c>
      <x:c r="AN1235" s="24" t="b">
        <x:f t="shared" si="307"/>
        <x:v>0</x:v>
      </x:c>
      <x:c r="AO1235" s="24">
        <x:f t="shared" si="308"/>
        <x:v>0</x:v>
      </x:c>
    </x:row>
    <x:row r="1236" spans="2:41" x14ac:dyDescent="0.35">
      <x:c r="B1236" s="21">
        <x:v>38285</x:v>
      </x:c>
      <x:c r="C1236" s="31">
        <x:f t="shared" si="295"/>
        <x:v>25</x:v>
      </x:c>
      <x:c r="D1236" s="31">
        <x:f t="shared" si="296"/>
        <x:v>10</x:v>
      </x:c>
      <x:c r="E1236" s="31">
        <x:f t="shared" si="297"/>
        <x:v>2004</x:v>
      </x:c>
      <x:c r="F1236" s="31">
        <x:f t="shared" si="298"/>
        <x:v>2</x:v>
      </x:c>
      <x:c r="G1236" s="21">
        <x:f t="shared" si="302"/>
        <x:v>45590</x:v>
      </x:c>
      <x:c r="H1236" s="32">
        <x:f t="shared" si="303"/>
        <x:v>7007</x:v>
      </x:c>
      <x:c r="L1236" s="25"/>
      <x:c r="S1236" s="24" t="str">
        <x:v>Carol King #13453657 1M</x:v>
      </x:c>
      <x:c r="T1236" s="24" t="str" cm="1">
        <x:f t="array" ref="T1236:U1236">_xlfn.TEXTSPLIT(S1236," #")</x:f>
        <x:v>Carol King</x:v>
      </x:c>
      <x:c r="U1236" s="24" t="str">
        <x:v>13453657 1M</x:v>
      </x:c>
      <x:c r="V1236" s="24" t="str">
        <x:f t="shared" si="304"/>
        <x:v>1M</x:v>
      </x:c>
      <x:c r="W1236" s="24">
        <x:f t="shared" si="305"/>
        <x:v>13453657</x:v>
      </x:c>
      <x:c r="X1236" s="24">
        <x:f t="shared" si="309"/>
        <x:v>1</x:v>
      </x:c>
      <x:c r="AC1236" s="24" t="str">
        <x:f t="shared" si="299"/>
        <x:v>Carol</x:v>
      </x:c>
      <x:c r="AD1236" s="24" t="str">
        <x:f t="shared" si="306"/>
        <x:v>C</x:v>
      </x:c>
      <x:c r="AE1236" s="24" t="str">
        <x:f t="shared" si="300"/>
        <x:v>King</x:v>
      </x:c>
      <x:c r="AF1236" s="24" cm="1">
        <x:f t="array" ref="AF1236">SUM(--(" "=MID(AE1236,_xlfn.SEQUENCE(1,LEN(AE1236)),1)))+2</x:f>
        <x:v>2</x:v>
      </x:c>
      <x:c r="AG1236" s="24" cm="1">
        <x:f t="array" ref="AG1236">SUM(--($AG$9=MID(AC1236,_xlfn.SEQUENCE(1,LEN(AC1236)),1)))</x:f>
        <x:v>1</x:v>
      </x:c>
      <x:c r="AL1236" s="24" t="b">
        <x:f t="shared" si="301"/>
        <x:v>0</x:v>
      </x:c>
      <x:c r="AM1236" s="24" t="b">
        <x:f>_xlfn.XLOOKUP(G1236,'Birthday Case Assumptions'!$I$6:$I$371,'Birthday Case Assumptions'!$J$6:$J$371)="Yes"</x:f>
        <x:v>1</x:v>
      </x:c>
      <x:c r="AN1236" s="24" t="b">
        <x:f t="shared" si="307"/>
        <x:v>1</x:v>
      </x:c>
      <x:c r="AO1236" s="24">
        <x:f t="shared" si="308"/>
        <x:v>0</x:v>
      </x:c>
    </x:row>
    <x:row r="1237" spans="2:41" x14ac:dyDescent="0.35">
      <x:c r="B1237" s="21">
        <x:v>37073</x:v>
      </x:c>
      <x:c r="C1237" s="31">
        <x:f t="shared" si="295"/>
        <x:v>1</x:v>
      </x:c>
      <x:c r="D1237" s="31">
        <x:f t="shared" si="296"/>
        <x:v>7</x:v>
      </x:c>
      <x:c r="E1237" s="31">
        <x:f t="shared" si="297"/>
        <x:v>2001</x:v>
      </x:c>
      <x:c r="F1237" s="31">
        <x:f t="shared" si="298"/>
        <x:v>1</x:v>
      </x:c>
      <x:c r="G1237" s="21">
        <x:f t="shared" si="302"/>
        <x:v>45474</x:v>
      </x:c>
      <x:c r="H1237" s="32">
        <x:f t="shared" si="303"/>
        <x:v>8219</x:v>
      </x:c>
      <x:c r="L1237" s="25"/>
      <x:c r="S1237" s="24" t="str">
        <x:v>Deng Ping #13453659 4W</x:v>
      </x:c>
      <x:c r="T1237" s="24" t="str" cm="1">
        <x:f t="array" ref="T1237:U1237">_xlfn.TEXTSPLIT(S1237," #")</x:f>
        <x:v>Deng Ping</x:v>
      </x:c>
      <x:c r="U1237" s="24" t="str">
        <x:v>13453659 4W</x:v>
      </x:c>
      <x:c r="V1237" s="24" t="str">
        <x:f t="shared" si="304"/>
        <x:v>4W</x:v>
      </x:c>
      <x:c r="W1237" s="24">
        <x:f t="shared" si="305"/>
        <x:v>13453659</x:v>
      </x:c>
      <x:c r="X1237" s="24">
        <x:f t="shared" si="309"/>
        <x:v>0</x:v>
      </x:c>
      <x:c r="AC1237" s="24" t="str">
        <x:f t="shared" si="299"/>
        <x:v>Deng</x:v>
      </x:c>
      <x:c r="AD1237" s="24" t="str">
        <x:f t="shared" si="306"/>
        <x:v>D</x:v>
      </x:c>
      <x:c r="AE1237" s="24" t="str">
        <x:f t="shared" si="300"/>
        <x:v>Ping</x:v>
      </x:c>
      <x:c r="AF1237" s="24" cm="1">
        <x:f t="array" ref="AF1237">SUM(--(" "=MID(AE1237,_xlfn.SEQUENCE(1,LEN(AE1237)),1)))+2</x:f>
        <x:v>2</x:v>
      </x:c>
      <x:c r="AG1237" s="24" cm="1">
        <x:f t="array" ref="AG1237">SUM(--($AG$9=MID(AC1237,_xlfn.SEQUENCE(1,LEN(AC1237)),1)))</x:f>
        <x:v>0</x:v>
      </x:c>
      <x:c r="AL1237" s="24" t="b">
        <x:f t="shared" si="301"/>
        <x:v>1</x:v>
      </x:c>
      <x:c r="AM1237" s="24" t="b">
        <x:f>_xlfn.XLOOKUP(G1237,'Birthday Case Assumptions'!$I$6:$I$371,'Birthday Case Assumptions'!$J$6:$J$371)="Yes"</x:f>
        <x:v>0</x:v>
      </x:c>
      <x:c r="AN1237" s="24" t="b">
        <x:f t="shared" si="307"/>
        <x:v>0</x:v>
      </x:c>
      <x:c r="AO1237" s="24">
        <x:f t="shared" si="308"/>
        <x:v>0</x:v>
      </x:c>
    </x:row>
    <x:row r="1238" spans="2:41" x14ac:dyDescent="0.35">
      <x:c r="B1238" s="21">
        <x:v>37773</x:v>
      </x:c>
      <x:c r="C1238" s="31">
        <x:f t="shared" si="295"/>
        <x:v>1</x:v>
      </x:c>
      <x:c r="D1238" s="31">
        <x:f t="shared" si="296"/>
        <x:v>6</x:v>
      </x:c>
      <x:c r="E1238" s="31">
        <x:f t="shared" si="297"/>
        <x:v>2003</x:v>
      </x:c>
      <x:c r="F1238" s="31">
        <x:f t="shared" si="298"/>
        <x:v>1</x:v>
      </x:c>
      <x:c r="G1238" s="21">
        <x:f t="shared" si="302"/>
        <x:v>45444</x:v>
      </x:c>
      <x:c r="H1238" s="32">
        <x:f t="shared" si="303"/>
        <x:v>7519</x:v>
      </x:c>
      <x:c r="L1238" s="25"/>
      <x:c r="S1238" s="24" t="str">
        <x:v>Elijah Wright #13453662 3M</x:v>
      </x:c>
      <x:c r="T1238" s="24" t="str" cm="1">
        <x:f t="array" ref="T1238:U1238">_xlfn.TEXTSPLIT(S1238," #")</x:f>
        <x:v>Elijah Wright</x:v>
      </x:c>
      <x:c r="U1238" s="24" t="str">
        <x:v>13453662 3M</x:v>
      </x:c>
      <x:c r="V1238" s="24" t="str">
        <x:f t="shared" si="304"/>
        <x:v>3M</x:v>
      </x:c>
      <x:c r="W1238" s="24">
        <x:f t="shared" si="305"/>
        <x:v>13453662</x:v>
      </x:c>
      <x:c r="X1238" s="24">
        <x:f t="shared" si="309"/>
        <x:v>0</x:v>
      </x:c>
      <x:c r="AC1238" s="24" t="str">
        <x:f t="shared" si="299"/>
        <x:v>Elijah</x:v>
      </x:c>
      <x:c r="AD1238" s="24" t="str">
        <x:f t="shared" si="306"/>
        <x:v>E</x:v>
      </x:c>
      <x:c r="AE1238" s="24" t="str">
        <x:f t="shared" si="300"/>
        <x:v>Wright</x:v>
      </x:c>
      <x:c r="AF1238" s="24" cm="1">
        <x:f t="array" ref="AF1238">SUM(--(" "=MID(AE1238,_xlfn.SEQUENCE(1,LEN(AE1238)),1)))+2</x:f>
        <x:v>2</x:v>
      </x:c>
      <x:c r="AG1238" s="24" cm="1">
        <x:f t="array" ref="AG1238">SUM(--($AG$9=MID(AC1238,_xlfn.SEQUENCE(1,LEN(AC1238)),1)))</x:f>
        <x:v>1</x:v>
      </x:c>
      <x:c r="AL1238" s="24" t="b">
        <x:f t="shared" si="301"/>
        <x:v>0</x:v>
      </x:c>
      <x:c r="AM1238" s="24" t="b">
        <x:f>_xlfn.XLOOKUP(G1238,'Birthday Case Assumptions'!$I$6:$I$371,'Birthday Case Assumptions'!$J$6:$J$371)="Yes"</x:f>
        <x:v>0</x:v>
      </x:c>
      <x:c r="AN1238" s="24" t="b">
        <x:f t="shared" si="307"/>
        <x:v>0</x:v>
      </x:c>
      <x:c r="AO1238" s="24">
        <x:f t="shared" si="308"/>
        <x:v>0</x:v>
      </x:c>
    </x:row>
    <x:row r="1239" spans="2:41" x14ac:dyDescent="0.35">
      <x:c r="B1239" s="21">
        <x:v>37356</x:v>
      </x:c>
      <x:c r="C1239" s="31">
        <x:f t="shared" si="295"/>
        <x:v>10</x:v>
      </x:c>
      <x:c r="D1239" s="31">
        <x:f t="shared" si="296"/>
        <x:v>4</x:v>
      </x:c>
      <x:c r="E1239" s="31">
        <x:f t="shared" si="297"/>
        <x:v>2002</x:v>
      </x:c>
      <x:c r="F1239" s="31">
        <x:f t="shared" si="298"/>
        <x:v>4</x:v>
      </x:c>
      <x:c r="G1239" s="21">
        <x:f t="shared" si="302"/>
        <x:v>45392</x:v>
      </x:c>
      <x:c r="H1239" s="32">
        <x:f t="shared" si="303"/>
        <x:v>7936</x:v>
      </x:c>
      <x:c r="L1239" s="25"/>
      <x:c r="S1239" s="24" t="str">
        <x:v>Hu Hui #13453663 1M</x:v>
      </x:c>
      <x:c r="T1239" s="24" t="str" cm="1">
        <x:f t="array" ref="T1239:U1239">_xlfn.TEXTSPLIT(S1239," #")</x:f>
        <x:v>Hu Hui</x:v>
      </x:c>
      <x:c r="U1239" s="24" t="str">
        <x:v>13453663 1M</x:v>
      </x:c>
      <x:c r="V1239" s="24" t="str">
        <x:f t="shared" si="304"/>
        <x:v>1M</x:v>
      </x:c>
      <x:c r="W1239" s="24">
        <x:f t="shared" si="305"/>
        <x:v>13453663</x:v>
      </x:c>
      <x:c r="X1239" s="24">
        <x:f t="shared" si="309"/>
        <x:v>1</x:v>
      </x:c>
      <x:c r="AC1239" s="24" t="str">
        <x:f t="shared" si="299"/>
        <x:v>Hu</x:v>
      </x:c>
      <x:c r="AD1239" s="24" t="str">
        <x:f t="shared" si="306"/>
        <x:v>H</x:v>
      </x:c>
      <x:c r="AE1239" s="24" t="str">
        <x:f t="shared" si="300"/>
        <x:v>i</x:v>
      </x:c>
      <x:c r="AF1239" s="24" cm="1">
        <x:f t="array" ref="AF1239">SUM(--(" "=MID(AE1239,_xlfn.SEQUENCE(1,LEN(AE1239)),1)))+2</x:f>
        <x:v>2</x:v>
      </x:c>
      <x:c r="AG1239" s="24" cm="1">
        <x:f t="array" ref="AG1239">SUM(--($AG$9=MID(AC1239,_xlfn.SEQUENCE(1,LEN(AC1239)),1)))</x:f>
        <x:v>0</x:v>
      </x:c>
      <x:c r="AL1239" s="24" t="b">
        <x:f t="shared" si="301"/>
        <x:v>0</x:v>
      </x:c>
      <x:c r="AM1239" s="24" t="b">
        <x:f>_xlfn.XLOOKUP(G1239,'Birthday Case Assumptions'!$I$6:$I$371,'Birthday Case Assumptions'!$J$6:$J$371)="Yes"</x:f>
        <x:v>1</x:v>
      </x:c>
      <x:c r="AN1239" s="24" t="b">
        <x:f t="shared" si="307"/>
        <x:v>1</x:v>
      </x:c>
      <x:c r="AO1239" s="24">
        <x:f t="shared" si="308"/>
        <x:v>0</x:v>
      </x:c>
    </x:row>
    <x:row r="1240" spans="2:41" x14ac:dyDescent="0.35">
      <x:c r="B1240" s="21">
        <x:v>38056</x:v>
      </x:c>
      <x:c r="C1240" s="31">
        <x:f t="shared" si="295"/>
        <x:v>10</x:v>
      </x:c>
      <x:c r="D1240" s="31">
        <x:f t="shared" si="296"/>
        <x:v>3</x:v>
      </x:c>
      <x:c r="E1240" s="31">
        <x:f t="shared" si="297"/>
        <x:v>2004</x:v>
      </x:c>
      <x:c r="F1240" s="31">
        <x:f t="shared" si="298"/>
        <x:v>4</x:v>
      </x:c>
      <x:c r="G1240" s="21">
        <x:f t="shared" si="302"/>
        <x:v>45361</x:v>
      </x:c>
      <x:c r="H1240" s="32">
        <x:f t="shared" si="303"/>
        <x:v>7236</x:v>
      </x:c>
      <x:c r="L1240" s="25"/>
      <x:c r="S1240" s="24" t="str">
        <x:v>Zhong Xiaoli #13453665 3W</x:v>
      </x:c>
      <x:c r="T1240" s="24" t="str" cm="1">
        <x:f t="array" ref="T1240:U1240">_xlfn.TEXTSPLIT(S1240," #")</x:f>
        <x:v>Zhong Xiaoli</x:v>
      </x:c>
      <x:c r="U1240" s="24" t="str">
        <x:v>13453665 3W</x:v>
      </x:c>
      <x:c r="V1240" s="24" t="str">
        <x:f t="shared" si="304"/>
        <x:v>3W</x:v>
      </x:c>
      <x:c r="W1240" s="24">
        <x:f t="shared" si="305"/>
        <x:v>13453665</x:v>
      </x:c>
      <x:c r="X1240" s="24">
        <x:f t="shared" si="309"/>
        <x:v>0</x:v>
      </x:c>
      <x:c r="AC1240" s="24" t="str">
        <x:f t="shared" si="299"/>
        <x:v>Zhong</x:v>
      </x:c>
      <x:c r="AD1240" s="24" t="str">
        <x:f t="shared" si="306"/>
        <x:v>Z</x:v>
      </x:c>
      <x:c r="AE1240" s="24" t="str">
        <x:f t="shared" si="300"/>
        <x:v>Xiaoli</x:v>
      </x:c>
      <x:c r="AF1240" s="24" cm="1">
        <x:f t="array" ref="AF1240">SUM(--(" "=MID(AE1240,_xlfn.SEQUENCE(1,LEN(AE1240)),1)))+2</x:f>
        <x:v>2</x:v>
      </x:c>
      <x:c r="AG1240" s="24" cm="1">
        <x:f t="array" ref="AG1240">SUM(--($AG$9=MID(AC1240,_xlfn.SEQUENCE(1,LEN(AC1240)),1)))</x:f>
        <x:v>0</x:v>
      </x:c>
      <x:c r="AL1240" s="24" t="b">
        <x:f t="shared" si="301"/>
        <x:v>0</x:v>
      </x:c>
      <x:c r="AM1240" s="24" t="b">
        <x:f>_xlfn.XLOOKUP(G1240,'Birthday Case Assumptions'!$I$6:$I$371,'Birthday Case Assumptions'!$J$6:$J$371)="Yes"</x:f>
        <x:v>0</x:v>
      </x:c>
      <x:c r="AN1240" s="24" t="b">
        <x:f t="shared" si="307"/>
        <x:v>0</x:v>
      </x:c>
      <x:c r="AO1240" s="24">
        <x:f t="shared" si="308"/>
        <x:v>0</x:v>
      </x:c>
    </x:row>
    <x:row r="1241" spans="2:41" x14ac:dyDescent="0.35">
      <x:c r="B1241" s="21">
        <x:v>38150</x:v>
      </x:c>
      <x:c r="C1241" s="31">
        <x:f t="shared" si="295"/>
        <x:v>12</x:v>
      </x:c>
      <x:c r="D1241" s="31">
        <x:f t="shared" si="296"/>
        <x:v>6</x:v>
      </x:c>
      <x:c r="E1241" s="31">
        <x:f t="shared" si="297"/>
        <x:v>2004</x:v>
      </x:c>
      <x:c r="F1241" s="31">
        <x:f t="shared" si="298"/>
        <x:v>7</x:v>
      </x:c>
      <x:c r="G1241" s="21">
        <x:f t="shared" si="302"/>
        <x:v>45455</x:v>
      </x:c>
      <x:c r="H1241" s="32">
        <x:f t="shared" si="303"/>
        <x:v>7142</x:v>
      </x:c>
      <x:c r="L1241" s="25"/>
      <x:c r="S1241" s="24" t="str">
        <x:v>Qu Kun #13453666 2W</x:v>
      </x:c>
      <x:c r="T1241" s="24" t="str" cm="1">
        <x:f t="array" ref="T1241:U1241">_xlfn.TEXTSPLIT(S1241," #")</x:f>
        <x:v>Qu Kun</x:v>
      </x:c>
      <x:c r="U1241" s="24" t="str">
        <x:v>13453666 2W</x:v>
      </x:c>
      <x:c r="V1241" s="24" t="str">
        <x:f t="shared" si="304"/>
        <x:v>2W</x:v>
      </x:c>
      <x:c r="W1241" s="24">
        <x:f t="shared" si="305"/>
        <x:v>13453666</x:v>
      </x:c>
      <x:c r="X1241" s="24">
        <x:f t="shared" si="309"/>
        <x:v>1</x:v>
      </x:c>
      <x:c r="AC1241" s="24" t="str">
        <x:f t="shared" si="299"/>
        <x:v>Qu</x:v>
      </x:c>
      <x:c r="AD1241" s="24" t="str">
        <x:f t="shared" si="306"/>
        <x:v>Q</x:v>
      </x:c>
      <x:c r="AE1241" s="24" t="str">
        <x:f t="shared" si="300"/>
        <x:v>Kun</x:v>
      </x:c>
      <x:c r="AF1241" s="24" cm="1">
        <x:f t="array" ref="AF1241">SUM(--(" "=MID(AE1241,_xlfn.SEQUENCE(1,LEN(AE1241)),1)))+2</x:f>
        <x:v>2</x:v>
      </x:c>
      <x:c r="AG1241" s="24" cm="1">
        <x:f t="array" ref="AG1241">SUM(--($AG$9=MID(AC1241,_xlfn.SEQUENCE(1,LEN(AC1241)),1)))</x:f>
        <x:v>0</x:v>
      </x:c>
      <x:c r="AL1241" s="24" t="b">
        <x:f t="shared" si="301"/>
        <x:v>0</x:v>
      </x:c>
      <x:c r="AM1241" s="24" t="b">
        <x:f>_xlfn.XLOOKUP(G1241,'Birthday Case Assumptions'!$I$6:$I$371,'Birthday Case Assumptions'!$J$6:$J$371)="Yes"</x:f>
        <x:v>0</x:v>
      </x:c>
      <x:c r="AN1241" s="24" t="b">
        <x:f t="shared" si="307"/>
        <x:v>0</x:v>
      </x:c>
      <x:c r="AO1241" s="24">
        <x:f t="shared" si="308"/>
        <x:v>0</x:v>
      </x:c>
    </x:row>
    <x:row r="1242" spans="2:41" x14ac:dyDescent="0.35">
      <x:c r="B1242" s="21">
        <x:v>37659</x:v>
      </x:c>
      <x:c r="C1242" s="31">
        <x:f t="shared" si="295"/>
        <x:v>7</x:v>
      </x:c>
      <x:c r="D1242" s="31">
        <x:f t="shared" si="296"/>
        <x:v>2</x:v>
      </x:c>
      <x:c r="E1242" s="31">
        <x:f t="shared" si="297"/>
        <x:v>2003</x:v>
      </x:c>
      <x:c r="F1242" s="31">
        <x:f t="shared" si="298"/>
        <x:v>6</x:v>
      </x:c>
      <x:c r="G1242" s="21">
        <x:f t="shared" si="302"/>
        <x:v>45329</x:v>
      </x:c>
      <x:c r="H1242" s="32">
        <x:f t="shared" si="303"/>
        <x:v>7633</x:v>
      </x:c>
      <x:c r="L1242" s="25"/>
      <x:c r="S1242" s="24" t="str">
        <x:v>Sahar Shaheen #13453667 3M</x:v>
      </x:c>
      <x:c r="T1242" s="24" t="str" cm="1">
        <x:f t="array" ref="T1242:U1242">_xlfn.TEXTSPLIT(S1242," #")</x:f>
        <x:v>Sahar Shaheen</x:v>
      </x:c>
      <x:c r="U1242" s="24" t="str">
        <x:v>13453667 3M</x:v>
      </x:c>
      <x:c r="V1242" s="24" t="str">
        <x:f t="shared" si="304"/>
        <x:v>3M</x:v>
      </x:c>
      <x:c r="W1242" s="24">
        <x:f t="shared" si="305"/>
        <x:v>13453667</x:v>
      </x:c>
      <x:c r="X1242" s="24">
        <x:f t="shared" si="309"/>
        <x:v>2</x:v>
      </x:c>
      <x:c r="AC1242" s="24" t="str">
        <x:f t="shared" si="299"/>
        <x:v>Sahar</x:v>
      </x:c>
      <x:c r="AD1242" s="24" t="str">
        <x:f t="shared" si="306"/>
        <x:v>S</x:v>
      </x:c>
      <x:c r="AE1242" s="24" t="str">
        <x:f t="shared" si="300"/>
        <x:v>Shaheen</x:v>
      </x:c>
      <x:c r="AF1242" s="24" cm="1">
        <x:f t="array" ref="AF1242">SUM(--(" "=MID(AE1242,_xlfn.SEQUENCE(1,LEN(AE1242)),1)))+2</x:f>
        <x:v>2</x:v>
      </x:c>
      <x:c r="AG1242" s="24" cm="1">
        <x:f t="array" ref="AG1242">SUM(--($AG$9=MID(AC1242,_xlfn.SEQUENCE(1,LEN(AC1242)),1)))</x:f>
        <x:v>2</x:v>
      </x:c>
      <x:c r="AL1242" s="24" t="b">
        <x:f t="shared" si="301"/>
        <x:v>0</x:v>
      </x:c>
      <x:c r="AM1242" s="24" t="b">
        <x:f>_xlfn.XLOOKUP(G1242,'Birthday Case Assumptions'!$I$6:$I$371,'Birthday Case Assumptions'!$J$6:$J$371)="Yes"</x:f>
        <x:v>1</x:v>
      </x:c>
      <x:c r="AN1242" s="24" t="b">
        <x:f t="shared" si="307"/>
        <x:v>0</x:v>
      </x:c>
      <x:c r="AO1242" s="24">
        <x:f t="shared" si="308"/>
        <x:v>0</x:v>
      </x:c>
    </x:row>
    <x:row r="1243" spans="2:41" x14ac:dyDescent="0.35">
      <x:c r="B1243" s="21">
        <x:v>37677</x:v>
      </x:c>
      <x:c r="C1243" s="31">
        <x:f t="shared" si="295"/>
        <x:v>25</x:v>
      </x:c>
      <x:c r="D1243" s="31">
        <x:f t="shared" si="296"/>
        <x:v>2</x:v>
      </x:c>
      <x:c r="E1243" s="31">
        <x:f t="shared" si="297"/>
        <x:v>2003</x:v>
      </x:c>
      <x:c r="F1243" s="31">
        <x:f t="shared" si="298"/>
        <x:v>3</x:v>
      </x:c>
      <x:c r="G1243" s="21">
        <x:f t="shared" si="302"/>
        <x:v>45347</x:v>
      </x:c>
      <x:c r="H1243" s="32">
        <x:f t="shared" si="303"/>
        <x:v>7615</x:v>
      </x:c>
      <x:c r="L1243" s="25"/>
      <x:c r="S1243" s="24" t="str">
        <x:v>Anna Campbell #13453669 2W</x:v>
      </x:c>
      <x:c r="T1243" s="24" t="str" cm="1">
        <x:f t="array" ref="T1243:U1243">_xlfn.TEXTSPLIT(S1243," #")</x:f>
        <x:v>Anna Campbell</x:v>
      </x:c>
      <x:c r="U1243" s="24" t="str">
        <x:v>13453669 2W</x:v>
      </x:c>
      <x:c r="V1243" s="24" t="str">
        <x:f t="shared" si="304"/>
        <x:v>2W</x:v>
      </x:c>
      <x:c r="W1243" s="24">
        <x:f t="shared" si="305"/>
        <x:v>13453669</x:v>
      </x:c>
      <x:c r="X1243" s="24">
        <x:f t="shared" si="309"/>
        <x:v>0</x:v>
      </x:c>
      <x:c r="AC1243" s="24" t="str">
        <x:f t="shared" si="299"/>
        <x:v>Anna</x:v>
      </x:c>
      <x:c r="AD1243" s="24" t="str">
        <x:f t="shared" si="306"/>
        <x:v>A</x:v>
      </x:c>
      <x:c r="AE1243" s="24" t="str">
        <x:f t="shared" si="300"/>
        <x:v>Campbell</x:v>
      </x:c>
      <x:c r="AF1243" s="24" cm="1">
        <x:f t="array" ref="AF1243">SUM(--(" "=MID(AE1243,_xlfn.SEQUENCE(1,LEN(AE1243)),1)))+2</x:f>
        <x:v>2</x:v>
      </x:c>
      <x:c r="AG1243" s="24" cm="1">
        <x:f t="array" ref="AG1243">SUM(--($AG$9=MID(AC1243,_xlfn.SEQUENCE(1,LEN(AC1243)),1)))</x:f>
        <x:v>2</x:v>
      </x:c>
      <x:c r="AL1243" s="24" t="b">
        <x:f t="shared" si="301"/>
        <x:v>0</x:v>
      </x:c>
      <x:c r="AM1243" s="24" t="b">
        <x:f>_xlfn.XLOOKUP(G1243,'Birthday Case Assumptions'!$I$6:$I$371,'Birthday Case Assumptions'!$J$6:$J$371)="Yes"</x:f>
        <x:v>0</x:v>
      </x:c>
      <x:c r="AN1243" s="24" t="b">
        <x:f t="shared" si="307"/>
        <x:v>0</x:v>
      </x:c>
      <x:c r="AO1243" s="24">
        <x:f t="shared" si="308"/>
        <x:v>0</x:v>
      </x:c>
    </x:row>
    <x:row r="1244" spans="2:41" x14ac:dyDescent="0.35">
      <x:c r="B1244" s="21">
        <x:v>38206</x:v>
      </x:c>
      <x:c r="C1244" s="31">
        <x:f t="shared" si="295"/>
        <x:v>7</x:v>
      </x:c>
      <x:c r="D1244" s="31">
        <x:f t="shared" si="296"/>
        <x:v>8</x:v>
      </x:c>
      <x:c r="E1244" s="31">
        <x:f t="shared" si="297"/>
        <x:v>2004</x:v>
      </x:c>
      <x:c r="F1244" s="31">
        <x:f t="shared" si="298"/>
        <x:v>7</x:v>
      </x:c>
      <x:c r="G1244" s="21">
        <x:f t="shared" si="302"/>
        <x:v>45511</x:v>
      </x:c>
      <x:c r="H1244" s="32">
        <x:f t="shared" si="303"/>
        <x:v>7086</x:v>
      </x:c>
      <x:c r="L1244" s="25"/>
      <x:c r="S1244" s="24" t="str">
        <x:v>Huang Haiyan #13453670 1M</x:v>
      </x:c>
      <x:c r="T1244" s="24" t="str" cm="1">
        <x:f t="array" ref="T1244:U1244">_xlfn.TEXTSPLIT(S1244," #")</x:f>
        <x:v>Huang Haiyan</x:v>
      </x:c>
      <x:c r="U1244" s="24" t="str">
        <x:v>13453670 1M</x:v>
      </x:c>
      <x:c r="V1244" s="24" t="str">
        <x:f t="shared" si="304"/>
        <x:v>1M</x:v>
      </x:c>
      <x:c r="W1244" s="24">
        <x:f t="shared" si="305"/>
        <x:v>13453670</x:v>
      </x:c>
      <x:c r="X1244" s="24">
        <x:f t="shared" si="309"/>
        <x:v>1</x:v>
      </x:c>
      <x:c r="AC1244" s="24" t="str">
        <x:f t="shared" si="299"/>
        <x:v>Huang</x:v>
      </x:c>
      <x:c r="AD1244" s="24" t="str">
        <x:f t="shared" si="306"/>
        <x:v>H</x:v>
      </x:c>
      <x:c r="AE1244" s="24" t="str">
        <x:f t="shared" si="300"/>
        <x:v>Haiyan</x:v>
      </x:c>
      <x:c r="AF1244" s="24" cm="1">
        <x:f t="array" ref="AF1244">SUM(--(" "=MID(AE1244,_xlfn.SEQUENCE(1,LEN(AE1244)),1)))+2</x:f>
        <x:v>2</x:v>
      </x:c>
      <x:c r="AG1244" s="24" cm="1">
        <x:f t="array" ref="AG1244">SUM(--($AG$9=MID(AC1244,_xlfn.SEQUENCE(1,LEN(AC1244)),1)))</x:f>
        <x:v>1</x:v>
      </x:c>
      <x:c r="AL1244" s="24" t="b">
        <x:f t="shared" si="301"/>
        <x:v>0</x:v>
      </x:c>
      <x:c r="AM1244" s="24" t="b">
        <x:f>_xlfn.XLOOKUP(G1244,'Birthday Case Assumptions'!$I$6:$I$371,'Birthday Case Assumptions'!$J$6:$J$371)="Yes"</x:f>
        <x:v>0</x:v>
      </x:c>
      <x:c r="AN1244" s="24" t="b">
        <x:f t="shared" si="307"/>
        <x:v>1</x:v>
      </x:c>
      <x:c r="AO1244" s="24">
        <x:f t="shared" si="308"/>
        <x:v>0</x:v>
      </x:c>
    </x:row>
    <x:row r="1245" spans="2:41" x14ac:dyDescent="0.35">
      <x:c r="B1245" s="21">
        <x:v>37052</x:v>
      </x:c>
      <x:c r="C1245" s="31">
        <x:f t="shared" si="295"/>
        <x:v>10</x:v>
      </x:c>
      <x:c r="D1245" s="31">
        <x:f t="shared" si="296"/>
        <x:v>6</x:v>
      </x:c>
      <x:c r="E1245" s="31">
        <x:f t="shared" si="297"/>
        <x:v>2001</x:v>
      </x:c>
      <x:c r="F1245" s="31">
        <x:f t="shared" si="298"/>
        <x:v>1</x:v>
      </x:c>
      <x:c r="G1245" s="21">
        <x:f t="shared" si="302"/>
        <x:v>45453</x:v>
      </x:c>
      <x:c r="H1245" s="32">
        <x:f t="shared" si="303"/>
        <x:v>8240</x:v>
      </x:c>
      <x:c r="L1245" s="25"/>
      <x:c r="S1245" s="24" t="str">
        <x:v>Qin Ning #13453672 1W</x:v>
      </x:c>
      <x:c r="T1245" s="24" t="str" cm="1">
        <x:f t="array" ref="T1245:U1245">_xlfn.TEXTSPLIT(S1245," #")</x:f>
        <x:v>Qin Ning</x:v>
      </x:c>
      <x:c r="U1245" s="24" t="str">
        <x:v>13453672 1W</x:v>
      </x:c>
      <x:c r="V1245" s="24" t="str">
        <x:f t="shared" si="304"/>
        <x:v>1W</x:v>
      </x:c>
      <x:c r="W1245" s="24">
        <x:f t="shared" si="305"/>
        <x:v>13453672</x:v>
      </x:c>
      <x:c r="X1245" s="24">
        <x:f t="shared" si="309"/>
        <x:v>0</x:v>
      </x:c>
      <x:c r="AC1245" s="24" t="str">
        <x:f t="shared" si="299"/>
        <x:v>Qin</x:v>
      </x:c>
      <x:c r="AD1245" s="24" t="str">
        <x:f t="shared" si="306"/>
        <x:v>Q</x:v>
      </x:c>
      <x:c r="AE1245" s="24" t="str">
        <x:f t="shared" si="300"/>
        <x:v>Ning</x:v>
      </x:c>
      <x:c r="AF1245" s="24" cm="1">
        <x:f t="array" ref="AF1245">SUM(--(" "=MID(AE1245,_xlfn.SEQUENCE(1,LEN(AE1245)),1)))+2</x:f>
        <x:v>2</x:v>
      </x:c>
      <x:c r="AG1245" s="24" cm="1">
        <x:f t="array" ref="AG1245">SUM(--($AG$9=MID(AC1245,_xlfn.SEQUENCE(1,LEN(AC1245)),1)))</x:f>
        <x:v>0</x:v>
      </x:c>
      <x:c r="AL1245" s="24" t="b">
        <x:f t="shared" si="301"/>
        <x:v>1</x:v>
      </x:c>
      <x:c r="AM1245" s="24" t="b">
        <x:f>_xlfn.XLOOKUP(G1245,'Birthday Case Assumptions'!$I$6:$I$371,'Birthday Case Assumptions'!$J$6:$J$371)="Yes"</x:f>
        <x:v>0</x:v>
      </x:c>
      <x:c r="AN1245" s="24" t="b">
        <x:f t="shared" si="307"/>
        <x:v>0</x:v>
      </x:c>
      <x:c r="AO1245" s="24">
        <x:f t="shared" si="308"/>
        <x:v>0</x:v>
      </x:c>
    </x:row>
    <x:row r="1246" spans="2:41" x14ac:dyDescent="0.35">
      <x:c r="B1246" s="21">
        <x:v>37850</x:v>
      </x:c>
      <x:c r="C1246" s="31">
        <x:f t="shared" si="295"/>
        <x:v>17</x:v>
      </x:c>
      <x:c r="D1246" s="31">
        <x:f t="shared" si="296"/>
        <x:v>8</x:v>
      </x:c>
      <x:c r="E1246" s="31">
        <x:f t="shared" si="297"/>
        <x:v>2003</x:v>
      </x:c>
      <x:c r="F1246" s="31">
        <x:f t="shared" si="298"/>
        <x:v>1</x:v>
      </x:c>
      <x:c r="G1246" s="21">
        <x:f t="shared" si="302"/>
        <x:v>45521</x:v>
      </x:c>
      <x:c r="H1246" s="32">
        <x:f t="shared" si="303"/>
        <x:v>7442</x:v>
      </x:c>
      <x:c r="L1246" s="25"/>
      <x:c r="S1246" s="24" t="str">
        <x:v>Bryan Martin #13453674 3W</x:v>
      </x:c>
      <x:c r="T1246" s="24" t="str" cm="1">
        <x:f t="array" ref="T1246:U1246">_xlfn.TEXTSPLIT(S1246," #")</x:f>
        <x:v>Bryan Martin</x:v>
      </x:c>
      <x:c r="U1246" s="24" t="str">
        <x:v>13453674 3W</x:v>
      </x:c>
      <x:c r="V1246" s="24" t="str">
        <x:f t="shared" si="304"/>
        <x:v>3W</x:v>
      </x:c>
      <x:c r="W1246" s="24">
        <x:f t="shared" si="305"/>
        <x:v>13453674</x:v>
      </x:c>
      <x:c r="X1246" s="24">
        <x:f t="shared" si="309"/>
        <x:v>0</x:v>
      </x:c>
      <x:c r="AC1246" s="24" t="str">
        <x:f t="shared" si="299"/>
        <x:v>Bryan</x:v>
      </x:c>
      <x:c r="AD1246" s="24" t="str">
        <x:f t="shared" si="306"/>
        <x:v>B</x:v>
      </x:c>
      <x:c r="AE1246" s="24" t="str">
        <x:f t="shared" si="300"/>
        <x:v>Martin</x:v>
      </x:c>
      <x:c r="AF1246" s="24" cm="1">
        <x:f t="array" ref="AF1246">SUM(--(" "=MID(AE1246,_xlfn.SEQUENCE(1,LEN(AE1246)),1)))+2</x:f>
        <x:v>2</x:v>
      </x:c>
      <x:c r="AG1246" s="24" cm="1">
        <x:f t="array" ref="AG1246">SUM(--($AG$9=MID(AC1246,_xlfn.SEQUENCE(1,LEN(AC1246)),1)))</x:f>
        <x:v>1</x:v>
      </x:c>
      <x:c r="AL1246" s="24" t="b">
        <x:f t="shared" si="301"/>
        <x:v>0</x:v>
      </x:c>
      <x:c r="AM1246" s="24" t="b">
        <x:f>_xlfn.XLOOKUP(G1246,'Birthday Case Assumptions'!$I$6:$I$371,'Birthday Case Assumptions'!$J$6:$J$371)="Yes"</x:f>
        <x:v>0</x:v>
      </x:c>
      <x:c r="AN1246" s="24" t="b">
        <x:f t="shared" si="307"/>
        <x:v>0</x:v>
      </x:c>
      <x:c r="AO1246" s="24">
        <x:f t="shared" si="308"/>
        <x:v>0</x:v>
      </x:c>
    </x:row>
    <x:row r="1247" spans="2:41" x14ac:dyDescent="0.35">
      <x:c r="B1247" s="21">
        <x:v>37620</x:v>
      </x:c>
      <x:c r="C1247" s="31">
        <x:f t="shared" si="295"/>
        <x:v>30</x:v>
      </x:c>
      <x:c r="D1247" s="31">
        <x:f t="shared" si="296"/>
        <x:v>12</x:v>
      </x:c>
      <x:c r="E1247" s="31">
        <x:f t="shared" si="297"/>
        <x:v>2002</x:v>
      </x:c>
      <x:c r="F1247" s="31">
        <x:f t="shared" si="298"/>
        <x:v>2</x:v>
      </x:c>
      <x:c r="G1247" s="21">
        <x:f t="shared" si="302"/>
        <x:v>45656</x:v>
      </x:c>
      <x:c r="H1247" s="32">
        <x:f t="shared" si="303"/>
        <x:v>7672</x:v>
      </x:c>
      <x:c r="L1247" s="25"/>
      <x:c r="S1247" s="24" t="str">
        <x:v>Qasim Abbasi #13453676 1M</x:v>
      </x:c>
      <x:c r="T1247" s="24" t="str" cm="1">
        <x:f t="array" ref="T1247:U1247">_xlfn.TEXTSPLIT(S1247," #")</x:f>
        <x:v>Qasim Abbasi</x:v>
      </x:c>
      <x:c r="U1247" s="24" t="str">
        <x:v>13453676 1M</x:v>
      </x:c>
      <x:c r="V1247" s="24" t="str">
        <x:f t="shared" si="304"/>
        <x:v>1M</x:v>
      </x:c>
      <x:c r="W1247" s="24">
        <x:f t="shared" si="305"/>
        <x:v>13453676</x:v>
      </x:c>
      <x:c r="X1247" s="24">
        <x:f t="shared" si="309"/>
        <x:v>0</x:v>
      </x:c>
      <x:c r="AC1247" s="24" t="str">
        <x:f t="shared" si="299"/>
        <x:v>Qasim</x:v>
      </x:c>
      <x:c r="AD1247" s="24" t="str">
        <x:f t="shared" si="306"/>
        <x:v>Q</x:v>
      </x:c>
      <x:c r="AE1247" s="24" t="str">
        <x:f t="shared" si="300"/>
        <x:v>Abbasi</x:v>
      </x:c>
      <x:c r="AF1247" s="24" cm="1">
        <x:f t="array" ref="AF1247">SUM(--(" "=MID(AE1247,_xlfn.SEQUENCE(1,LEN(AE1247)),1)))+2</x:f>
        <x:v>2</x:v>
      </x:c>
      <x:c r="AG1247" s="24" cm="1">
        <x:f t="array" ref="AG1247">SUM(--($AG$9=MID(AC1247,_xlfn.SEQUENCE(1,LEN(AC1247)),1)))</x:f>
        <x:v>1</x:v>
      </x:c>
      <x:c r="AL1247" s="24" t="b">
        <x:f t="shared" si="301"/>
        <x:v>1</x:v>
      </x:c>
      <x:c r="AM1247" s="24" t="b">
        <x:f>_xlfn.XLOOKUP(G1247,'Birthday Case Assumptions'!$I$6:$I$371,'Birthday Case Assumptions'!$J$6:$J$371)="Yes"</x:f>
        <x:v>0</x:v>
      </x:c>
      <x:c r="AN1247" s="24" t="b">
        <x:f t="shared" si="307"/>
        <x:v>1</x:v>
      </x:c>
      <x:c r="AO1247" s="24">
        <x:f t="shared" si="308"/>
        <x:v>0</x:v>
      </x:c>
    </x:row>
    <x:row r="1248" spans="2:41" x14ac:dyDescent="0.35">
      <x:c r="B1248" s="21">
        <x:v>37534</x:v>
      </x:c>
      <x:c r="C1248" s="31">
        <x:f t="shared" si="295"/>
        <x:v>5</x:v>
      </x:c>
      <x:c r="D1248" s="31">
        <x:f t="shared" si="296"/>
        <x:v>10</x:v>
      </x:c>
      <x:c r="E1248" s="31">
        <x:f t="shared" si="297"/>
        <x:v>2002</x:v>
      </x:c>
      <x:c r="F1248" s="31">
        <x:f t="shared" si="298"/>
        <x:v>7</x:v>
      </x:c>
      <x:c r="G1248" s="21">
        <x:f t="shared" si="302"/>
        <x:v>45570</x:v>
      </x:c>
      <x:c r="H1248" s="32">
        <x:f t="shared" si="303"/>
        <x:v>7758</x:v>
      </x:c>
      <x:c r="L1248" s="25"/>
      <x:c r="S1248" s="24" t="str">
        <x:v>Yan Ning #13453677 2R</x:v>
      </x:c>
      <x:c r="T1248" s="24" t="str" cm="1">
        <x:f t="array" ref="T1248:U1248">_xlfn.TEXTSPLIT(S1248," #")</x:f>
        <x:v>Yan Ning</x:v>
      </x:c>
      <x:c r="U1248" s="24" t="str">
        <x:v>13453677 2R</x:v>
      </x:c>
      <x:c r="V1248" s="24" t="str">
        <x:f t="shared" si="304"/>
        <x:v>2R</x:v>
      </x:c>
      <x:c r="W1248" s="24">
        <x:f t="shared" si="305"/>
        <x:v>13453677</x:v>
      </x:c>
      <x:c r="X1248" s="24">
        <x:f t="shared" si="309"/>
        <x:v>1</x:v>
      </x:c>
      <x:c r="AC1248" s="24" t="str">
        <x:f t="shared" si="299"/>
        <x:v>Yan</x:v>
      </x:c>
      <x:c r="AD1248" s="24" t="str">
        <x:f t="shared" si="306"/>
        <x:v>Y</x:v>
      </x:c>
      <x:c r="AE1248" s="24" t="str">
        <x:f t="shared" si="300"/>
        <x:v>Ning</x:v>
      </x:c>
      <x:c r="AF1248" s="24" cm="1">
        <x:f t="array" ref="AF1248">SUM(--(" "=MID(AE1248,_xlfn.SEQUENCE(1,LEN(AE1248)),1)))+2</x:f>
        <x:v>2</x:v>
      </x:c>
      <x:c r="AG1248" s="24" cm="1">
        <x:f t="array" ref="AG1248">SUM(--($AG$9=MID(AC1248,_xlfn.SEQUENCE(1,LEN(AC1248)),1)))</x:f>
        <x:v>1</x:v>
      </x:c>
      <x:c r="AL1248" s="24" t="b">
        <x:f t="shared" si="301"/>
        <x:v>0</x:v>
      </x:c>
      <x:c r="AM1248" s="24" t="b">
        <x:f>_xlfn.XLOOKUP(G1248,'Birthday Case Assumptions'!$I$6:$I$371,'Birthday Case Assumptions'!$J$6:$J$371)="Yes"</x:f>
        <x:v>0</x:v>
      </x:c>
      <x:c r="AN1248" s="24" t="b">
        <x:f t="shared" si="307"/>
        <x:v>0</x:v>
      </x:c>
      <x:c r="AO1248" s="24">
        <x:f t="shared" si="308"/>
        <x:v>0</x:v>
      </x:c>
    </x:row>
    <x:row r="1249" spans="2:41" x14ac:dyDescent="0.35">
      <x:c r="B1249" s="21">
        <x:v>37991</x:v>
      </x:c>
      <x:c r="C1249" s="31">
        <x:f t="shared" si="295"/>
        <x:v>5</x:v>
      </x:c>
      <x:c r="D1249" s="31">
        <x:f t="shared" si="296"/>
        <x:v>1</x:v>
      </x:c>
      <x:c r="E1249" s="31">
        <x:f t="shared" si="297"/>
        <x:v>2004</x:v>
      </x:c>
      <x:c r="F1249" s="31">
        <x:f t="shared" si="298"/>
        <x:v>2</x:v>
      </x:c>
      <x:c r="G1249" s="21">
        <x:f t="shared" si="302"/>
        <x:v>45296</x:v>
      </x:c>
      <x:c r="H1249" s="32">
        <x:f t="shared" si="303"/>
        <x:v>7301</x:v>
      </x:c>
      <x:c r="L1249" s="25"/>
      <x:c r="S1249" s="24" t="str">
        <x:v>Hou Xiaoming #13453680 2W</x:v>
      </x:c>
      <x:c r="T1249" s="24" t="str" cm="1">
        <x:f t="array" ref="T1249:U1249">_xlfn.TEXTSPLIT(S1249," #")</x:f>
        <x:v>Hou Xiaoming</x:v>
      </x:c>
      <x:c r="U1249" s="24" t="str">
        <x:v>13453680 2W</x:v>
      </x:c>
      <x:c r="V1249" s="24" t="str">
        <x:f t="shared" si="304"/>
        <x:v>2W</x:v>
      </x:c>
      <x:c r="W1249" s="24">
        <x:f t="shared" si="305"/>
        <x:v>13453680</x:v>
      </x:c>
      <x:c r="X1249" s="24">
        <x:f t="shared" si="309"/>
        <x:v>0</x:v>
      </x:c>
      <x:c r="AC1249" s="24" t="str">
        <x:f t="shared" si="299"/>
        <x:v>Hou</x:v>
      </x:c>
      <x:c r="AD1249" s="24" t="str">
        <x:f t="shared" si="306"/>
        <x:v>H</x:v>
      </x:c>
      <x:c r="AE1249" s="24" t="str">
        <x:f t="shared" si="300"/>
        <x:v>Xiaoming</x:v>
      </x:c>
      <x:c r="AF1249" s="24" cm="1">
        <x:f t="array" ref="AF1249">SUM(--(" "=MID(AE1249,_xlfn.SEQUENCE(1,LEN(AE1249)),1)))+2</x:f>
        <x:v>2</x:v>
      </x:c>
      <x:c r="AG1249" s="24" cm="1">
        <x:f t="array" ref="AG1249">SUM(--($AG$9=MID(AC1249,_xlfn.SEQUENCE(1,LEN(AC1249)),1)))</x:f>
        <x:v>0</x:v>
      </x:c>
      <x:c r="AL1249" s="24" t="b">
        <x:f t="shared" si="301"/>
        <x:v>0</x:v>
      </x:c>
      <x:c r="AM1249" s="24" t="b">
        <x:f>_xlfn.XLOOKUP(G1249,'Birthday Case Assumptions'!$I$6:$I$371,'Birthday Case Assumptions'!$J$6:$J$371)="Yes"</x:f>
        <x:v>0</x:v>
      </x:c>
      <x:c r="AN1249" s="24" t="b">
        <x:f t="shared" si="307"/>
        <x:v>0</x:v>
      </x:c>
      <x:c r="AO1249" s="24">
        <x:f t="shared" si="308"/>
        <x:v>0</x:v>
      </x:c>
    </x:row>
    <x:row r="1250" spans="2:41" x14ac:dyDescent="0.35">
      <x:c r="B1250" s="21">
        <x:v>37849</x:v>
      </x:c>
      <x:c r="C1250" s="31">
        <x:f t="shared" si="295"/>
        <x:v>16</x:v>
      </x:c>
      <x:c r="D1250" s="31">
        <x:f t="shared" si="296"/>
        <x:v>8</x:v>
      </x:c>
      <x:c r="E1250" s="31">
        <x:f t="shared" si="297"/>
        <x:v>2003</x:v>
      </x:c>
      <x:c r="F1250" s="31">
        <x:f t="shared" si="298"/>
        <x:v>7</x:v>
      </x:c>
      <x:c r="G1250" s="21">
        <x:f t="shared" si="302"/>
        <x:v>45520</x:v>
      </x:c>
      <x:c r="H1250" s="32">
        <x:f t="shared" si="303"/>
        <x:v>7443</x:v>
      </x:c>
      <x:c r="L1250" s="25"/>
      <x:c r="S1250" s="24" t="str">
        <x:v>John Stewart #13453682 3W</x:v>
      </x:c>
      <x:c r="T1250" s="24" t="str" cm="1">
        <x:f t="array" ref="T1250:U1250">_xlfn.TEXTSPLIT(S1250," #")</x:f>
        <x:v>John Stewart</x:v>
      </x:c>
      <x:c r="U1250" s="24" t="str">
        <x:v>13453682 3W</x:v>
      </x:c>
      <x:c r="V1250" s="24" t="str">
        <x:f t="shared" si="304"/>
        <x:v>3W</x:v>
      </x:c>
      <x:c r="W1250" s="24">
        <x:f t="shared" si="305"/>
        <x:v>13453682</x:v>
      </x:c>
      <x:c r="X1250" s="24">
        <x:f t="shared" si="309"/>
        <x:v>0</x:v>
      </x:c>
      <x:c r="AC1250" s="24" t="str">
        <x:f t="shared" si="299"/>
        <x:v>John</x:v>
      </x:c>
      <x:c r="AD1250" s="24" t="str">
        <x:f t="shared" si="306"/>
        <x:v>J</x:v>
      </x:c>
      <x:c r="AE1250" s="24" t="str">
        <x:f t="shared" si="300"/>
        <x:v>Stewart</x:v>
      </x:c>
      <x:c r="AF1250" s="24" cm="1">
        <x:f t="array" ref="AF1250">SUM(--(" "=MID(AE1250,_xlfn.SEQUENCE(1,LEN(AE1250)),1)))+2</x:f>
        <x:v>2</x:v>
      </x:c>
      <x:c r="AG1250" s="24" cm="1">
        <x:f t="array" ref="AG1250">SUM(--($AG$9=MID(AC1250,_xlfn.SEQUENCE(1,LEN(AC1250)),1)))</x:f>
        <x:v>0</x:v>
      </x:c>
      <x:c r="AL1250" s="24" t="b">
        <x:f t="shared" si="301"/>
        <x:v>0</x:v>
      </x:c>
      <x:c r="AM1250" s="24" t="b">
        <x:f>_xlfn.XLOOKUP(G1250,'Birthday Case Assumptions'!$I$6:$I$371,'Birthday Case Assumptions'!$J$6:$J$371)="Yes"</x:f>
        <x:v>0</x:v>
      </x:c>
      <x:c r="AN1250" s="24" t="b">
        <x:f t="shared" si="307"/>
        <x:v>0</x:v>
      </x:c>
      <x:c r="AO1250" s="24">
        <x:f t="shared" si="308"/>
        <x:v>0</x:v>
      </x:c>
    </x:row>
    <x:row r="1251" spans="2:41" x14ac:dyDescent="0.35">
      <x:c r="B1251" s="21">
        <x:v>37486</x:v>
      </x:c>
      <x:c r="C1251" s="31">
        <x:f t="shared" si="295"/>
        <x:v>18</x:v>
      </x:c>
      <x:c r="D1251" s="31">
        <x:f t="shared" si="296"/>
        <x:v>8</x:v>
      </x:c>
      <x:c r="E1251" s="31">
        <x:f t="shared" si="297"/>
        <x:v>2002</x:v>
      </x:c>
      <x:c r="F1251" s="31">
        <x:f t="shared" si="298"/>
        <x:v>1</x:v>
      </x:c>
      <x:c r="G1251" s="21">
        <x:f t="shared" si="302"/>
        <x:v>45522</x:v>
      </x:c>
      <x:c r="H1251" s="32">
        <x:f t="shared" si="303"/>
        <x:v>7806</x:v>
      </x:c>
      <x:c r="L1251" s="25"/>
      <x:c r="S1251" s="24" t="str">
        <x:v>Kong Kai #13453685 3M</x:v>
      </x:c>
      <x:c r="T1251" s="24" t="str" cm="1">
        <x:f t="array" ref="T1251:U1251">_xlfn.TEXTSPLIT(S1251," #")</x:f>
        <x:v>Kong Kai</x:v>
      </x:c>
      <x:c r="U1251" s="24" t="str">
        <x:v>13453685 3M</x:v>
      </x:c>
      <x:c r="V1251" s="24" t="str">
        <x:f t="shared" si="304"/>
        <x:v>3M</x:v>
      </x:c>
      <x:c r="W1251" s="24">
        <x:f t="shared" si="305"/>
        <x:v>13453685</x:v>
      </x:c>
      <x:c r="X1251" s="24">
        <x:f t="shared" si="309"/>
        <x:v>0</x:v>
      </x:c>
      <x:c r="AC1251" s="24" t="str">
        <x:f t="shared" si="299"/>
        <x:v>Kong</x:v>
      </x:c>
      <x:c r="AD1251" s="24" t="str">
        <x:f t="shared" si="306"/>
        <x:v>K</x:v>
      </x:c>
      <x:c r="AE1251" s="24" t="str">
        <x:f t="shared" si="300"/>
        <x:v>Kai</x:v>
      </x:c>
      <x:c r="AF1251" s="24" cm="1">
        <x:f t="array" ref="AF1251">SUM(--(" "=MID(AE1251,_xlfn.SEQUENCE(1,LEN(AE1251)),1)))+2</x:f>
        <x:v>2</x:v>
      </x:c>
      <x:c r="AG1251" s="24" cm="1">
        <x:f t="array" ref="AG1251">SUM(--($AG$9=MID(AC1251,_xlfn.SEQUENCE(1,LEN(AC1251)),1)))</x:f>
        <x:v>0</x:v>
      </x:c>
      <x:c r="AL1251" s="24" t="b">
        <x:f t="shared" si="301"/>
        <x:v>0</x:v>
      </x:c>
      <x:c r="AM1251" s="24" t="b">
        <x:f>_xlfn.XLOOKUP(G1251,'Birthday Case Assumptions'!$I$6:$I$371,'Birthday Case Assumptions'!$J$6:$J$371)="Yes"</x:f>
        <x:v>0</x:v>
      </x:c>
      <x:c r="AN1251" s="24" t="b">
        <x:f t="shared" si="307"/>
        <x:v>0</x:v>
      </x:c>
      <x:c r="AO1251" s="24">
        <x:f t="shared" si="308"/>
        <x:v>0</x:v>
      </x:c>
    </x:row>
    <x:row r="1252" spans="2:41" x14ac:dyDescent="0.35">
      <x:c r="B1252" s="21">
        <x:v>37420</x:v>
      </x:c>
      <x:c r="C1252" s="31">
        <x:f t="shared" si="295"/>
        <x:v>13</x:v>
      </x:c>
      <x:c r="D1252" s="31">
        <x:f t="shared" si="296"/>
        <x:v>6</x:v>
      </x:c>
      <x:c r="E1252" s="31">
        <x:f t="shared" si="297"/>
        <x:v>2002</x:v>
      </x:c>
      <x:c r="F1252" s="31">
        <x:f t="shared" si="298"/>
        <x:v>5</x:v>
      </x:c>
      <x:c r="G1252" s="21">
        <x:f t="shared" si="302"/>
        <x:v>45456</x:v>
      </x:c>
      <x:c r="H1252" s="32">
        <x:f t="shared" si="303"/>
        <x:v>7872</x:v>
      </x:c>
      <x:c r="L1252" s="25"/>
      <x:c r="S1252" s="24" t="str">
        <x:v>Ghassan As #13453688 3M</x:v>
      </x:c>
      <x:c r="T1252" s="24" t="str" cm="1">
        <x:f t="array" ref="T1252:U1252">_xlfn.TEXTSPLIT(S1252," #")</x:f>
        <x:v>Ghassan As</x:v>
      </x:c>
      <x:c r="U1252" s="24" t="str">
        <x:v>13453688 3M</x:v>
      </x:c>
      <x:c r="V1252" s="24" t="str">
        <x:f t="shared" si="304"/>
        <x:v>3M</x:v>
      </x:c>
      <x:c r="W1252" s="24">
        <x:f t="shared" si="305"/>
        <x:v>13453688</x:v>
      </x:c>
      <x:c r="X1252" s="24">
        <x:f t="shared" si="309"/>
        <x:v>0</x:v>
      </x:c>
      <x:c r="AC1252" s="24" t="str">
        <x:f t="shared" si="299"/>
        <x:v>Ghassan</x:v>
      </x:c>
      <x:c r="AD1252" s="24" t="str">
        <x:f t="shared" si="306"/>
        <x:v>G</x:v>
      </x:c>
      <x:c r="AE1252" s="24" t="str">
        <x:f t="shared" si="300"/>
        <x:v>As</x:v>
      </x:c>
      <x:c r="AF1252" s="24" cm="1">
        <x:f t="array" ref="AF1252">SUM(--(" "=MID(AE1252,_xlfn.SEQUENCE(1,LEN(AE1252)),1)))+2</x:f>
        <x:v>2</x:v>
      </x:c>
      <x:c r="AG1252" s="24" cm="1">
        <x:f t="array" ref="AG1252">SUM(--($AG$9=MID(AC1252,_xlfn.SEQUENCE(1,LEN(AC1252)),1)))</x:f>
        <x:v>2</x:v>
      </x:c>
      <x:c r="AL1252" s="24" t="b">
        <x:f t="shared" si="301"/>
        <x:v>0</x:v>
      </x:c>
      <x:c r="AM1252" s="24" t="b">
        <x:f>_xlfn.XLOOKUP(G1252,'Birthday Case Assumptions'!$I$6:$I$371,'Birthday Case Assumptions'!$J$6:$J$371)="Yes"</x:f>
        <x:v>0</x:v>
      </x:c>
      <x:c r="AN1252" s="24" t="b">
        <x:f t="shared" si="307"/>
        <x:v>0</x:v>
      </x:c>
      <x:c r="AO1252" s="24">
        <x:f t="shared" si="308"/>
        <x:v>0</x:v>
      </x:c>
    </x:row>
    <x:row r="1253" spans="2:41" x14ac:dyDescent="0.35">
      <x:c r="B1253" s="21">
        <x:v>37096</x:v>
      </x:c>
      <x:c r="C1253" s="31">
        <x:f t="shared" si="295"/>
        <x:v>24</x:v>
      </x:c>
      <x:c r="D1253" s="31">
        <x:f t="shared" si="296"/>
        <x:v>7</x:v>
      </x:c>
      <x:c r="E1253" s="31">
        <x:f t="shared" si="297"/>
        <x:v>2001</x:v>
      </x:c>
      <x:c r="F1253" s="31">
        <x:f t="shared" si="298"/>
        <x:v>3</x:v>
      </x:c>
      <x:c r="G1253" s="21">
        <x:f t="shared" si="302"/>
        <x:v>45497</x:v>
      </x:c>
      <x:c r="H1253" s="32">
        <x:f t="shared" si="303"/>
        <x:v>8196</x:v>
      </x:c>
      <x:c r="L1253" s="25"/>
      <x:c r="S1253" s="24" t="str">
        <x:v>Mohsin Alharbi #13453690 1T</x:v>
      </x:c>
      <x:c r="T1253" s="24" t="str" cm="1">
        <x:f t="array" ref="T1253:U1253">_xlfn.TEXTSPLIT(S1253," #")</x:f>
        <x:v>Mohsin Alharbi</x:v>
      </x:c>
      <x:c r="U1253" s="24" t="str">
        <x:v>13453690 1T</x:v>
      </x:c>
      <x:c r="V1253" s="24" t="str">
        <x:f t="shared" si="304"/>
        <x:v>1T</x:v>
      </x:c>
      <x:c r="W1253" s="24">
        <x:f t="shared" si="305"/>
        <x:v>13453690</x:v>
      </x:c>
      <x:c r="X1253" s="24">
        <x:f t="shared" si="309"/>
        <x:v>0</x:v>
      </x:c>
      <x:c r="AC1253" s="24" t="str">
        <x:f t="shared" si="299"/>
        <x:v>Mohsin</x:v>
      </x:c>
      <x:c r="AD1253" s="24" t="str">
        <x:f t="shared" si="306"/>
        <x:v>M</x:v>
      </x:c>
      <x:c r="AE1253" s="24" t="str">
        <x:f t="shared" si="300"/>
        <x:v>Alharbi</x:v>
      </x:c>
      <x:c r="AF1253" s="24" cm="1">
        <x:f t="array" ref="AF1253">SUM(--(" "=MID(AE1253,_xlfn.SEQUENCE(1,LEN(AE1253)),1)))+2</x:f>
        <x:v>2</x:v>
      </x:c>
      <x:c r="AG1253" s="24" cm="1">
        <x:f t="array" ref="AG1253">SUM(--($AG$9=MID(AC1253,_xlfn.SEQUENCE(1,LEN(AC1253)),1)))</x:f>
        <x:v>0</x:v>
      </x:c>
      <x:c r="AL1253" s="24" t="b">
        <x:f t="shared" si="301"/>
        <x:v>0</x:v>
      </x:c>
      <x:c r="AM1253" s="24" t="b">
        <x:f>_xlfn.XLOOKUP(G1253,'Birthday Case Assumptions'!$I$6:$I$371,'Birthday Case Assumptions'!$J$6:$J$371)="Yes"</x:f>
        <x:v>0</x:v>
      </x:c>
      <x:c r="AN1253" s="24" t="b">
        <x:f t="shared" si="307"/>
        <x:v>0</x:v>
      </x:c>
      <x:c r="AO1253" s="24">
        <x:f t="shared" si="308"/>
        <x:v>0</x:v>
      </x:c>
    </x:row>
    <x:row r="1254" spans="2:41" x14ac:dyDescent="0.35">
      <x:c r="B1254" s="21">
        <x:v>37437</x:v>
      </x:c>
      <x:c r="C1254" s="31">
        <x:f t="shared" si="295"/>
        <x:v>30</x:v>
      </x:c>
      <x:c r="D1254" s="31">
        <x:f t="shared" si="296"/>
        <x:v>6</x:v>
      </x:c>
      <x:c r="E1254" s="31">
        <x:f t="shared" si="297"/>
        <x:v>2002</x:v>
      </x:c>
      <x:c r="F1254" s="31">
        <x:f t="shared" si="298"/>
        <x:v>1</x:v>
      </x:c>
      <x:c r="G1254" s="21">
        <x:f t="shared" si="302"/>
        <x:v>45473</x:v>
      </x:c>
      <x:c r="H1254" s="32">
        <x:f t="shared" si="303"/>
        <x:v>7855</x:v>
      </x:c>
      <x:c r="L1254" s="25"/>
      <x:c r="S1254" s="24" t="str">
        <x:v>Samuel Gutierrez #13453692 2R</x:v>
      </x:c>
      <x:c r="T1254" s="24" t="str" cm="1">
        <x:f t="array" ref="T1254:U1254">_xlfn.TEXTSPLIT(S1254," #")</x:f>
        <x:v>Samuel Gutierrez</x:v>
      </x:c>
      <x:c r="U1254" s="24" t="str">
        <x:v>13453692 2R</x:v>
      </x:c>
      <x:c r="V1254" s="24" t="str">
        <x:f t="shared" si="304"/>
        <x:v>2R</x:v>
      </x:c>
      <x:c r="W1254" s="24">
        <x:f t="shared" si="305"/>
        <x:v>13453692</x:v>
      </x:c>
      <x:c r="X1254" s="24">
        <x:f t="shared" si="309"/>
        <x:v>0</x:v>
      </x:c>
      <x:c r="AC1254" s="24" t="str">
        <x:f t="shared" si="299"/>
        <x:v>Samuel</x:v>
      </x:c>
      <x:c r="AD1254" s="24" t="str">
        <x:f t="shared" si="306"/>
        <x:v>S</x:v>
      </x:c>
      <x:c r="AE1254" s="24" t="str">
        <x:f t="shared" si="300"/>
        <x:v>Gutierrez</x:v>
      </x:c>
      <x:c r="AF1254" s="24" cm="1">
        <x:f t="array" ref="AF1254">SUM(--(" "=MID(AE1254,_xlfn.SEQUENCE(1,LEN(AE1254)),1)))+2</x:f>
        <x:v>2</x:v>
      </x:c>
      <x:c r="AG1254" s="24" cm="1">
        <x:f t="array" ref="AG1254">SUM(--($AG$9=MID(AC1254,_xlfn.SEQUENCE(1,LEN(AC1254)),1)))</x:f>
        <x:v>1</x:v>
      </x:c>
      <x:c r="AL1254" s="24" t="b">
        <x:f t="shared" si="301"/>
        <x:v>0</x:v>
      </x:c>
      <x:c r="AM1254" s="24" t="b">
        <x:f>_xlfn.XLOOKUP(G1254,'Birthday Case Assumptions'!$I$6:$I$371,'Birthday Case Assumptions'!$J$6:$J$371)="Yes"</x:f>
        <x:v>0</x:v>
      </x:c>
      <x:c r="AN1254" s="24" t="b">
        <x:f t="shared" si="307"/>
        <x:v>0</x:v>
      </x:c>
      <x:c r="AO1254" s="24">
        <x:f t="shared" si="308"/>
        <x:v>0</x:v>
      </x:c>
    </x:row>
    <x:row r="1255" spans="2:41" x14ac:dyDescent="0.35">
      <x:c r="B1255" s="21">
        <x:v>37711</x:v>
      </x:c>
      <x:c r="C1255" s="31">
        <x:f t="shared" si="295"/>
        <x:v>31</x:v>
      </x:c>
      <x:c r="D1255" s="31">
        <x:f t="shared" si="296"/>
        <x:v>3</x:v>
      </x:c>
      <x:c r="E1255" s="31">
        <x:f t="shared" si="297"/>
        <x:v>2003</x:v>
      </x:c>
      <x:c r="F1255" s="31">
        <x:f t="shared" si="298"/>
        <x:v>2</x:v>
      </x:c>
      <x:c r="G1255" s="21">
        <x:f t="shared" si="302"/>
        <x:v>45382</x:v>
      </x:c>
      <x:c r="H1255" s="32">
        <x:f t="shared" si="303"/>
        <x:v>7581</x:v>
      </x:c>
      <x:c r="L1255" s="25"/>
      <x:c r="S1255" s="24" t="str">
        <x:v>Olivia Anderson #13453695 4W</x:v>
      </x:c>
      <x:c r="T1255" s="24" t="str" cm="1">
        <x:f t="array" ref="T1255:U1255">_xlfn.TEXTSPLIT(S1255," #")</x:f>
        <x:v>Olivia Anderson</x:v>
      </x:c>
      <x:c r="U1255" s="24" t="str">
        <x:v>13453695 4W</x:v>
      </x:c>
      <x:c r="V1255" s="24" t="str">
        <x:f t="shared" si="304"/>
        <x:v>4W</x:v>
      </x:c>
      <x:c r="W1255" s="24">
        <x:f t="shared" si="305"/>
        <x:v>13453695</x:v>
      </x:c>
      <x:c r="X1255" s="24">
        <x:f t="shared" si="309"/>
        <x:v>0</x:v>
      </x:c>
      <x:c r="AC1255" s="24" t="str">
        <x:f t="shared" si="299"/>
        <x:v>Olivia</x:v>
      </x:c>
      <x:c r="AD1255" s="24" t="str">
        <x:f t="shared" si="306"/>
        <x:v>O</x:v>
      </x:c>
      <x:c r="AE1255" s="24" t="str">
        <x:f t="shared" si="300"/>
        <x:v>Anderson</x:v>
      </x:c>
      <x:c r="AF1255" s="24" cm="1">
        <x:f t="array" ref="AF1255">SUM(--(" "=MID(AE1255,_xlfn.SEQUENCE(1,LEN(AE1255)),1)))+2</x:f>
        <x:v>2</x:v>
      </x:c>
      <x:c r="AG1255" s="24" cm="1">
        <x:f t="array" ref="AG1255">SUM(--($AG$9=MID(AC1255,_xlfn.SEQUENCE(1,LEN(AC1255)),1)))</x:f>
        <x:v>1</x:v>
      </x:c>
      <x:c r="AL1255" s="24" t="b">
        <x:f t="shared" si="301"/>
        <x:v>0</x:v>
      </x:c>
      <x:c r="AM1255" s="24" t="b">
        <x:f>_xlfn.XLOOKUP(G1255,'Birthday Case Assumptions'!$I$6:$I$371,'Birthday Case Assumptions'!$J$6:$J$371)="Yes"</x:f>
        <x:v>0</x:v>
      </x:c>
      <x:c r="AN1255" s="24" t="b">
        <x:f t="shared" si="307"/>
        <x:v>0</x:v>
      </x:c>
      <x:c r="AO1255" s="24">
        <x:f t="shared" si="308"/>
        <x:v>0</x:v>
      </x:c>
    </x:row>
    <x:row r="1256" spans="2:41" x14ac:dyDescent="0.35">
      <x:c r="B1256" s="21">
        <x:v>37288</x:v>
      </x:c>
      <x:c r="C1256" s="31">
        <x:f t="shared" si="295"/>
        <x:v>1</x:v>
      </x:c>
      <x:c r="D1256" s="31">
        <x:f t="shared" si="296"/>
        <x:v>2</x:v>
      </x:c>
      <x:c r="E1256" s="31">
        <x:f t="shared" si="297"/>
        <x:v>2002</x:v>
      </x:c>
      <x:c r="F1256" s="31">
        <x:f t="shared" si="298"/>
        <x:v>6</x:v>
      </x:c>
      <x:c r="G1256" s="21">
        <x:f t="shared" si="302"/>
        <x:v>45323</x:v>
      </x:c>
      <x:c r="H1256" s="32">
        <x:f t="shared" si="303"/>
        <x:v>8004</x:v>
      </x:c>
      <x:c r="L1256" s="25"/>
      <x:c r="S1256" s="24" t="str">
        <x:v>Maryam Said #13453697 1W</x:v>
      </x:c>
      <x:c r="T1256" s="24" t="str" cm="1">
        <x:f t="array" ref="T1256:U1256">_xlfn.TEXTSPLIT(S1256," #")</x:f>
        <x:v>Maryam Said</x:v>
      </x:c>
      <x:c r="U1256" s="24" t="str">
        <x:v>13453697 1W</x:v>
      </x:c>
      <x:c r="V1256" s="24" t="str">
        <x:f t="shared" si="304"/>
        <x:v>1W</x:v>
      </x:c>
      <x:c r="W1256" s="24">
        <x:f t="shared" si="305"/>
        <x:v>13453697</x:v>
      </x:c>
      <x:c r="X1256" s="24">
        <x:f t="shared" si="309"/>
        <x:v>0</x:v>
      </x:c>
      <x:c r="AC1256" s="24" t="str">
        <x:f t="shared" si="299"/>
        <x:v>Maryam</x:v>
      </x:c>
      <x:c r="AD1256" s="24" t="str">
        <x:f t="shared" si="306"/>
        <x:v>M</x:v>
      </x:c>
      <x:c r="AE1256" s="24" t="str">
        <x:f t="shared" si="300"/>
        <x:v>Said</x:v>
      </x:c>
      <x:c r="AF1256" s="24" cm="1">
        <x:f t="array" ref="AF1256">SUM(--(" "=MID(AE1256,_xlfn.SEQUENCE(1,LEN(AE1256)),1)))+2</x:f>
        <x:v>2</x:v>
      </x:c>
      <x:c r="AG1256" s="24" cm="1">
        <x:f t="array" ref="AG1256">SUM(--($AG$9=MID(AC1256,_xlfn.SEQUENCE(1,LEN(AC1256)),1)))</x:f>
        <x:v>2</x:v>
      </x:c>
      <x:c r="AL1256" s="24" t="b">
        <x:f t="shared" si="301"/>
        <x:v>0</x:v>
      </x:c>
      <x:c r="AM1256" s="24" t="b">
        <x:f>_xlfn.XLOOKUP(G1256,'Birthday Case Assumptions'!$I$6:$I$371,'Birthday Case Assumptions'!$J$6:$J$371)="Yes"</x:f>
        <x:v>1</x:v>
      </x:c>
      <x:c r="AN1256" s="24" t="b">
        <x:f t="shared" si="307"/>
        <x:v>0</x:v>
      </x:c>
      <x:c r="AO1256" s="24">
        <x:f t="shared" si="308"/>
        <x:v>0</x:v>
      </x:c>
    </x:row>
    <x:row r="1257" spans="2:41" x14ac:dyDescent="0.35">
      <x:c r="B1257" s="21">
        <x:v>36998</x:v>
      </x:c>
      <x:c r="C1257" s="31">
        <x:f t="shared" si="295"/>
        <x:v>17</x:v>
      </x:c>
      <x:c r="D1257" s="31">
        <x:f t="shared" si="296"/>
        <x:v>4</x:v>
      </x:c>
      <x:c r="E1257" s="31">
        <x:f t="shared" si="297"/>
        <x:v>2001</x:v>
      </x:c>
      <x:c r="F1257" s="31">
        <x:f t="shared" si="298"/>
        <x:v>3</x:v>
      </x:c>
      <x:c r="G1257" s="21">
        <x:f t="shared" si="302"/>
        <x:v>45399</x:v>
      </x:c>
      <x:c r="H1257" s="32">
        <x:f t="shared" si="303"/>
        <x:v>8294</x:v>
      </x:c>
      <x:c r="L1257" s="25"/>
      <x:c r="S1257" s="24" t="str">
        <x:v>Douglas Smith #13453699 1M</x:v>
      </x:c>
      <x:c r="T1257" s="24" t="str" cm="1">
        <x:f t="array" ref="T1257:U1257">_xlfn.TEXTSPLIT(S1257," #")</x:f>
        <x:v>Douglas Smith</x:v>
      </x:c>
      <x:c r="U1257" s="24" t="str">
        <x:v>13453699 1M</x:v>
      </x:c>
      <x:c r="V1257" s="24" t="str">
        <x:f t="shared" si="304"/>
        <x:v>1M</x:v>
      </x:c>
      <x:c r="W1257" s="24">
        <x:f t="shared" si="305"/>
        <x:v>13453699</x:v>
      </x:c>
      <x:c r="X1257" s="24">
        <x:f t="shared" si="309"/>
        <x:v>0</x:v>
      </x:c>
      <x:c r="AC1257" s="24" t="str">
        <x:f t="shared" si="299"/>
        <x:v>Douglas</x:v>
      </x:c>
      <x:c r="AD1257" s="24" t="str">
        <x:f t="shared" si="306"/>
        <x:v>D</x:v>
      </x:c>
      <x:c r="AE1257" s="24" t="str">
        <x:f t="shared" si="300"/>
        <x:v>Smith</x:v>
      </x:c>
      <x:c r="AF1257" s="24" cm="1">
        <x:f t="array" ref="AF1257">SUM(--(" "=MID(AE1257,_xlfn.SEQUENCE(1,LEN(AE1257)),1)))+2</x:f>
        <x:v>2</x:v>
      </x:c>
      <x:c r="AG1257" s="24" cm="1">
        <x:f t="array" ref="AG1257">SUM(--($AG$9=MID(AC1257,_xlfn.SEQUENCE(1,LEN(AC1257)),1)))</x:f>
        <x:v>1</x:v>
      </x:c>
      <x:c r="AL1257" s="24" t="b">
        <x:f t="shared" si="301"/>
        <x:v>0</x:v>
      </x:c>
      <x:c r="AM1257" s="24" t="b">
        <x:f>_xlfn.XLOOKUP(G1257,'Birthday Case Assumptions'!$I$6:$I$371,'Birthday Case Assumptions'!$J$6:$J$371)="Yes"</x:f>
        <x:v>1</x:v>
      </x:c>
      <x:c r="AN1257" s="24" t="b">
        <x:f t="shared" si="307"/>
        <x:v>1</x:v>
      </x:c>
      <x:c r="AO1257" s="24">
        <x:f t="shared" si="308"/>
        <x:v>0</x:v>
      </x:c>
    </x:row>
    <x:row r="1258" spans="2:41" x14ac:dyDescent="0.35">
      <x:c r="B1258" s="21">
        <x:v>37180</x:v>
      </x:c>
      <x:c r="C1258" s="31">
        <x:f t="shared" si="295"/>
        <x:v>16</x:v>
      </x:c>
      <x:c r="D1258" s="31">
        <x:f t="shared" si="296"/>
        <x:v>10</x:v>
      </x:c>
      <x:c r="E1258" s="31">
        <x:f t="shared" si="297"/>
        <x:v>2001</x:v>
      </x:c>
      <x:c r="F1258" s="31">
        <x:f t="shared" si="298"/>
        <x:v>3</x:v>
      </x:c>
      <x:c r="G1258" s="21">
        <x:f t="shared" si="302"/>
        <x:v>45581</x:v>
      </x:c>
      <x:c r="H1258" s="32">
        <x:f t="shared" si="303"/>
        <x:v>8112</x:v>
      </x:c>
      <x:c r="L1258" s="25"/>
      <x:c r="S1258" s="24" t="str">
        <x:v>Hu Nan #13453701 3W</x:v>
      </x:c>
      <x:c r="T1258" s="24" t="str" cm="1">
        <x:f t="array" ref="T1258:U1258">_xlfn.TEXTSPLIT(S1258," #")</x:f>
        <x:v>Hu Nan</x:v>
      </x:c>
      <x:c r="U1258" s="24" t="str">
        <x:v>13453701 3W</x:v>
      </x:c>
      <x:c r="V1258" s="24" t="str">
        <x:f t="shared" si="304"/>
        <x:v>3W</x:v>
      </x:c>
      <x:c r="W1258" s="24">
        <x:f t="shared" si="305"/>
        <x:v>13453701</x:v>
      </x:c>
      <x:c r="X1258" s="24">
        <x:f t="shared" si="309"/>
        <x:v>0</x:v>
      </x:c>
      <x:c r="AC1258" s="24" t="str">
        <x:f t="shared" si="299"/>
        <x:v>Hu</x:v>
      </x:c>
      <x:c r="AD1258" s="24" t="str">
        <x:f t="shared" si="306"/>
        <x:v>H</x:v>
      </x:c>
      <x:c r="AE1258" s="24" t="str">
        <x:f t="shared" si="300"/>
        <x:v>Nan</x:v>
      </x:c>
      <x:c r="AF1258" s="24" cm="1">
        <x:f t="array" ref="AF1258">SUM(--(" "=MID(AE1258,_xlfn.SEQUENCE(1,LEN(AE1258)),1)))+2</x:f>
        <x:v>2</x:v>
      </x:c>
      <x:c r="AG1258" s="24" cm="1">
        <x:f t="array" ref="AG1258">SUM(--($AG$9=MID(AC1258,_xlfn.SEQUENCE(1,LEN(AC1258)),1)))</x:f>
        <x:v>0</x:v>
      </x:c>
      <x:c r="AL1258" s="24" t="b">
        <x:f t="shared" si="301"/>
        <x:v>0</x:v>
      </x:c>
      <x:c r="AM1258" s="24" t="b">
        <x:f>_xlfn.XLOOKUP(G1258,'Birthday Case Assumptions'!$I$6:$I$371,'Birthday Case Assumptions'!$J$6:$J$371)="Yes"</x:f>
        <x:v>1</x:v>
      </x:c>
      <x:c r="AN1258" s="24" t="b">
        <x:f t="shared" si="307"/>
        <x:v>0</x:v>
      </x:c>
      <x:c r="AO1258" s="24">
        <x:f t="shared" si="308"/>
        <x:v>0</x:v>
      </x:c>
    </x:row>
    <x:row r="1259" spans="2:41" x14ac:dyDescent="0.35">
      <x:c r="B1259" s="21">
        <x:v>37490</x:v>
      </x:c>
      <x:c r="C1259" s="31">
        <x:f t="shared" si="295"/>
        <x:v>22</x:v>
      </x:c>
      <x:c r="D1259" s="31">
        <x:f t="shared" si="296"/>
        <x:v>8</x:v>
      </x:c>
      <x:c r="E1259" s="31">
        <x:f t="shared" si="297"/>
        <x:v>2002</x:v>
      </x:c>
      <x:c r="F1259" s="31">
        <x:f t="shared" si="298"/>
        <x:v>5</x:v>
      </x:c>
      <x:c r="G1259" s="21">
        <x:f t="shared" si="302"/>
        <x:v>45526</x:v>
      </x:c>
      <x:c r="H1259" s="32">
        <x:f t="shared" si="303"/>
        <x:v>7802</x:v>
      </x:c>
      <x:c r="L1259" s="25"/>
      <x:c r="S1259" s="24" t="str">
        <x:v>Austin Evans #13453702 3M</x:v>
      </x:c>
      <x:c r="T1259" s="24" t="str" cm="1">
        <x:f t="array" ref="T1259:U1259">_xlfn.TEXTSPLIT(S1259," #")</x:f>
        <x:v>Austin Evans</x:v>
      </x:c>
      <x:c r="U1259" s="24" t="str">
        <x:v>13453702 3M</x:v>
      </x:c>
      <x:c r="V1259" s="24" t="str">
        <x:f t="shared" si="304"/>
        <x:v>3M</x:v>
      </x:c>
      <x:c r="W1259" s="24">
        <x:f t="shared" si="305"/>
        <x:v>13453702</x:v>
      </x:c>
      <x:c r="X1259" s="24">
        <x:f t="shared" si="309"/>
        <x:v>1</x:v>
      </x:c>
      <x:c r="AC1259" s="24" t="str">
        <x:f t="shared" si="299"/>
        <x:v>Austin</x:v>
      </x:c>
      <x:c r="AD1259" s="24" t="str">
        <x:f t="shared" si="306"/>
        <x:v>A</x:v>
      </x:c>
      <x:c r="AE1259" s="24" t="str">
        <x:f t="shared" si="300"/>
        <x:v>Evans</x:v>
      </x:c>
      <x:c r="AF1259" s="24" cm="1">
        <x:f t="array" ref="AF1259">SUM(--(" "=MID(AE1259,_xlfn.SEQUENCE(1,LEN(AE1259)),1)))+2</x:f>
        <x:v>2</x:v>
      </x:c>
      <x:c r="AG1259" s="24" cm="1">
        <x:f t="array" ref="AG1259">SUM(--($AG$9=MID(AC1259,_xlfn.SEQUENCE(1,LEN(AC1259)),1)))</x:f>
        <x:v>1</x:v>
      </x:c>
      <x:c r="AL1259" s="24" t="b">
        <x:f t="shared" si="301"/>
        <x:v>0</x:v>
      </x:c>
      <x:c r="AM1259" s="24" t="b">
        <x:f>_xlfn.XLOOKUP(G1259,'Birthday Case Assumptions'!$I$6:$I$371,'Birthday Case Assumptions'!$J$6:$J$371)="Yes"</x:f>
        <x:v>1</x:v>
      </x:c>
      <x:c r="AN1259" s="24" t="b">
        <x:f t="shared" si="307"/>
        <x:v>0</x:v>
      </x:c>
      <x:c r="AO1259" s="24">
        <x:f t="shared" si="308"/>
        <x:v>0</x:v>
      </x:c>
    </x:row>
    <x:row r="1260" spans="2:41" x14ac:dyDescent="0.35">
      <x:c r="B1260" s="21">
        <x:v>36963</x:v>
      </x:c>
      <x:c r="C1260" s="31">
        <x:f t="shared" si="295"/>
        <x:v>13</x:v>
      </x:c>
      <x:c r="D1260" s="31">
        <x:f t="shared" si="296"/>
        <x:v>3</x:v>
      </x:c>
      <x:c r="E1260" s="31">
        <x:f t="shared" si="297"/>
        <x:v>2001</x:v>
      </x:c>
      <x:c r="F1260" s="31">
        <x:f t="shared" si="298"/>
        <x:v>3</x:v>
      </x:c>
      <x:c r="G1260" s="21">
        <x:f t="shared" si="302"/>
        <x:v>45364</x:v>
      </x:c>
      <x:c r="H1260" s="32">
        <x:f t="shared" si="303"/>
        <x:v>8329</x:v>
      </x:c>
      <x:c r="L1260" s="25"/>
      <x:c r="S1260" s="24" t="str">
        <x:v>Christian Allen #13453705 2M</x:v>
      </x:c>
      <x:c r="T1260" s="24" t="str" cm="1">
        <x:f t="array" ref="T1260:U1260">_xlfn.TEXTSPLIT(S1260," #")</x:f>
        <x:v>Christian Allen</x:v>
      </x:c>
      <x:c r="U1260" s="24" t="str">
        <x:v>13453705 2M</x:v>
      </x:c>
      <x:c r="V1260" s="24" t="str">
        <x:f t="shared" si="304"/>
        <x:v>2M</x:v>
      </x:c>
      <x:c r="W1260" s="24">
        <x:f t="shared" si="305"/>
        <x:v>13453705</x:v>
      </x:c>
      <x:c r="X1260" s="24">
        <x:f t="shared" si="309"/>
        <x:v>0</x:v>
      </x:c>
      <x:c r="AC1260" s="24" t="str">
        <x:f t="shared" si="299"/>
        <x:v>Christian</x:v>
      </x:c>
      <x:c r="AD1260" s="24" t="str">
        <x:f t="shared" si="306"/>
        <x:v>C</x:v>
      </x:c>
      <x:c r="AE1260" s="24" t="str">
        <x:f t="shared" si="300"/>
        <x:v>Allen</x:v>
      </x:c>
      <x:c r="AF1260" s="24" cm="1">
        <x:f t="array" ref="AF1260">SUM(--(" "=MID(AE1260,_xlfn.SEQUENCE(1,LEN(AE1260)),1)))+2</x:f>
        <x:v>2</x:v>
      </x:c>
      <x:c r="AG1260" s="24" cm="1">
        <x:f t="array" ref="AG1260">SUM(--($AG$9=MID(AC1260,_xlfn.SEQUENCE(1,LEN(AC1260)),1)))</x:f>
        <x:v>1</x:v>
      </x:c>
      <x:c r="AL1260" s="24" t="b">
        <x:f t="shared" si="301"/>
        <x:v>0</x:v>
      </x:c>
      <x:c r="AM1260" s="24" t="b">
        <x:f>_xlfn.XLOOKUP(G1260,'Birthday Case Assumptions'!$I$6:$I$371,'Birthday Case Assumptions'!$J$6:$J$371)="Yes"</x:f>
        <x:v>0</x:v>
      </x:c>
      <x:c r="AN1260" s="24" t="b">
        <x:f t="shared" si="307"/>
        <x:v>0</x:v>
      </x:c>
      <x:c r="AO1260" s="24">
        <x:f t="shared" si="308"/>
        <x:v>0</x:v>
      </x:c>
    </x:row>
    <x:row r="1261" spans="2:41" x14ac:dyDescent="0.35">
      <x:c r="B1261" s="21">
        <x:v>37573</x:v>
      </x:c>
      <x:c r="C1261" s="31">
        <x:f t="shared" si="295"/>
        <x:v>13</x:v>
      </x:c>
      <x:c r="D1261" s="31">
        <x:f t="shared" si="296"/>
        <x:v>11</x:v>
      </x:c>
      <x:c r="E1261" s="31">
        <x:f t="shared" si="297"/>
        <x:v>2002</x:v>
      </x:c>
      <x:c r="F1261" s="31">
        <x:f t="shared" si="298"/>
        <x:v>4</x:v>
      </x:c>
      <x:c r="G1261" s="21">
        <x:f t="shared" si="302"/>
        <x:v>45609</x:v>
      </x:c>
      <x:c r="H1261" s="32">
        <x:f t="shared" si="303"/>
        <x:v>7719</x:v>
      </x:c>
      <x:c r="L1261" s="25"/>
      <x:c r="S1261" s="24" t="str">
        <x:v>Sameh Baig #13453708 1W</x:v>
      </x:c>
      <x:c r="T1261" s="24" t="str" cm="1">
        <x:f t="array" ref="T1261:U1261">_xlfn.TEXTSPLIT(S1261," #")</x:f>
        <x:v>Sameh Baig</x:v>
      </x:c>
      <x:c r="U1261" s="24" t="str">
        <x:v>13453708 1W</x:v>
      </x:c>
      <x:c r="V1261" s="24" t="str">
        <x:f t="shared" si="304"/>
        <x:v>1W</x:v>
      </x:c>
      <x:c r="W1261" s="24">
        <x:f t="shared" si="305"/>
        <x:v>13453708</x:v>
      </x:c>
      <x:c r="X1261" s="24">
        <x:f t="shared" si="309"/>
        <x:v>0</x:v>
      </x:c>
      <x:c r="AC1261" s="24" t="str">
        <x:f t="shared" si="299"/>
        <x:v>Sameh</x:v>
      </x:c>
      <x:c r="AD1261" s="24" t="str">
        <x:f t="shared" si="306"/>
        <x:v>S</x:v>
      </x:c>
      <x:c r="AE1261" s="24" t="str">
        <x:f t="shared" si="300"/>
        <x:v>Baig</x:v>
      </x:c>
      <x:c r="AF1261" s="24" cm="1">
        <x:f t="array" ref="AF1261">SUM(--(" "=MID(AE1261,_xlfn.SEQUENCE(1,LEN(AE1261)),1)))+2</x:f>
        <x:v>2</x:v>
      </x:c>
      <x:c r="AG1261" s="24" cm="1">
        <x:f t="array" ref="AG1261">SUM(--($AG$9=MID(AC1261,_xlfn.SEQUENCE(1,LEN(AC1261)),1)))</x:f>
        <x:v>1</x:v>
      </x:c>
      <x:c r="AL1261" s="24" t="b">
        <x:f t="shared" si="301"/>
        <x:v>0</x:v>
      </x:c>
      <x:c r="AM1261" s="24" t="b">
        <x:f>_xlfn.XLOOKUP(G1261,'Birthday Case Assumptions'!$I$6:$I$371,'Birthday Case Assumptions'!$J$6:$J$371)="Yes"</x:f>
        <x:v>1</x:v>
      </x:c>
      <x:c r="AN1261" s="24" t="b">
        <x:f t="shared" si="307"/>
        <x:v>0</x:v>
      </x:c>
      <x:c r="AO1261" s="24">
        <x:f t="shared" si="308"/>
        <x:v>0</x:v>
      </x:c>
    </x:row>
    <x:row r="1262" spans="2:41" x14ac:dyDescent="0.35">
      <x:c r="B1262" s="21">
        <x:v>38082</x:v>
      </x:c>
      <x:c r="C1262" s="31">
        <x:f t="shared" si="295"/>
        <x:v>5</x:v>
      </x:c>
      <x:c r="D1262" s="31">
        <x:f t="shared" si="296"/>
        <x:v>4</x:v>
      </x:c>
      <x:c r="E1262" s="31">
        <x:f t="shared" si="297"/>
        <x:v>2004</x:v>
      </x:c>
      <x:c r="F1262" s="31">
        <x:f t="shared" si="298"/>
        <x:v>2</x:v>
      </x:c>
      <x:c r="G1262" s="21">
        <x:f t="shared" si="302"/>
        <x:v>45387</x:v>
      </x:c>
      <x:c r="H1262" s="32">
        <x:f t="shared" si="303"/>
        <x:v>7210</x:v>
      </x:c>
      <x:c r="L1262" s="25"/>
      <x:c r="S1262" s="24" t="str">
        <x:v>Jennifer Walker #13453709 1M</x:v>
      </x:c>
      <x:c r="T1262" s="24" t="str" cm="1">
        <x:f t="array" ref="T1262:U1262">_xlfn.TEXTSPLIT(S1262," #")</x:f>
        <x:v>Jennifer Walker</x:v>
      </x:c>
      <x:c r="U1262" s="24" t="str">
        <x:v>13453709 1M</x:v>
      </x:c>
      <x:c r="V1262" s="24" t="str">
        <x:f t="shared" si="304"/>
        <x:v>1M</x:v>
      </x:c>
      <x:c r="W1262" s="24">
        <x:f t="shared" si="305"/>
        <x:v>13453709</x:v>
      </x:c>
      <x:c r="X1262" s="24">
        <x:f t="shared" si="309"/>
        <x:v>1</x:v>
      </x:c>
      <x:c r="AC1262" s="24" t="str">
        <x:f t="shared" si="299"/>
        <x:v>Jennifer</x:v>
      </x:c>
      <x:c r="AD1262" s="24" t="str">
        <x:f t="shared" si="306"/>
        <x:v>J</x:v>
      </x:c>
      <x:c r="AE1262" s="24" t="str">
        <x:f t="shared" si="300"/>
        <x:v>Walker</x:v>
      </x:c>
      <x:c r="AF1262" s="24" cm="1">
        <x:f t="array" ref="AF1262">SUM(--(" "=MID(AE1262,_xlfn.SEQUENCE(1,LEN(AE1262)),1)))+2</x:f>
        <x:v>2</x:v>
      </x:c>
      <x:c r="AG1262" s="24" cm="1">
        <x:f t="array" ref="AG1262">SUM(--($AG$9=MID(AC1262,_xlfn.SEQUENCE(1,LEN(AC1262)),1)))</x:f>
        <x:v>0</x:v>
      </x:c>
      <x:c r="AL1262" s="24" t="b">
        <x:f t="shared" si="301"/>
        <x:v>0</x:v>
      </x:c>
      <x:c r="AM1262" s="24" t="b">
        <x:f>_xlfn.XLOOKUP(G1262,'Birthday Case Assumptions'!$I$6:$I$371,'Birthday Case Assumptions'!$J$6:$J$371)="Yes"</x:f>
        <x:v>1</x:v>
      </x:c>
      <x:c r="AN1262" s="24" t="b">
        <x:f t="shared" si="307"/>
        <x:v>1</x:v>
      </x:c>
      <x:c r="AO1262" s="24">
        <x:f t="shared" si="308"/>
        <x:v>0</x:v>
      </x:c>
    </x:row>
    <x:row r="1263" spans="2:41" x14ac:dyDescent="0.35">
      <x:c r="B1263" s="21">
        <x:v>37818</x:v>
      </x:c>
      <x:c r="C1263" s="31">
        <x:f t="shared" si="295"/>
        <x:v>16</x:v>
      </x:c>
      <x:c r="D1263" s="31">
        <x:f t="shared" si="296"/>
        <x:v>7</x:v>
      </x:c>
      <x:c r="E1263" s="31">
        <x:f t="shared" si="297"/>
        <x:v>2003</x:v>
      </x:c>
      <x:c r="F1263" s="31">
        <x:f t="shared" si="298"/>
        <x:v>4</x:v>
      </x:c>
      <x:c r="G1263" s="21">
        <x:f t="shared" si="302"/>
        <x:v>45489</x:v>
      </x:c>
      <x:c r="H1263" s="32">
        <x:f t="shared" si="303"/>
        <x:v>7474</x:v>
      </x:c>
      <x:c r="L1263" s="25"/>
      <x:c r="S1263" s="24" t="str">
        <x:v>Tan Zhiwei #13453710 2T</x:v>
      </x:c>
      <x:c r="T1263" s="24" t="str" cm="1">
        <x:f t="array" ref="T1263:U1263">_xlfn.TEXTSPLIT(S1263," #")</x:f>
        <x:v>Tan Zhiwei</x:v>
      </x:c>
      <x:c r="U1263" s="24" t="str">
        <x:v>13453710 2T</x:v>
      </x:c>
      <x:c r="V1263" s="24" t="str">
        <x:f t="shared" si="304"/>
        <x:v>2T</x:v>
      </x:c>
      <x:c r="W1263" s="24">
        <x:f t="shared" si="305"/>
        <x:v>13453710</x:v>
      </x:c>
      <x:c r="X1263" s="24">
        <x:f t="shared" si="309"/>
        <x:v>2</x:v>
      </x:c>
      <x:c r="AC1263" s="24" t="str">
        <x:f t="shared" si="299"/>
        <x:v>Tan</x:v>
      </x:c>
      <x:c r="AD1263" s="24" t="str">
        <x:f t="shared" si="306"/>
        <x:v>T</x:v>
      </x:c>
      <x:c r="AE1263" s="24" t="str">
        <x:f t="shared" si="300"/>
        <x:v>Zhiwei</x:v>
      </x:c>
      <x:c r="AF1263" s="24" cm="1">
        <x:f t="array" ref="AF1263">SUM(--(" "=MID(AE1263,_xlfn.SEQUENCE(1,LEN(AE1263)),1)))+2</x:f>
        <x:v>2</x:v>
      </x:c>
      <x:c r="AG1263" s="24" cm="1">
        <x:f t="array" ref="AG1263">SUM(--($AG$9=MID(AC1263,_xlfn.SEQUENCE(1,LEN(AC1263)),1)))</x:f>
        <x:v>1</x:v>
      </x:c>
      <x:c r="AL1263" s="24" t="b">
        <x:f t="shared" si="301"/>
        <x:v>0</x:v>
      </x:c>
      <x:c r="AM1263" s="24" t="b">
        <x:f>_xlfn.XLOOKUP(G1263,'Birthday Case Assumptions'!$I$6:$I$371,'Birthday Case Assumptions'!$J$6:$J$371)="Yes"</x:f>
        <x:v>0</x:v>
      </x:c>
      <x:c r="AN1263" s="24" t="b">
        <x:f t="shared" si="307"/>
        <x:v>0</x:v>
      </x:c>
      <x:c r="AO1263" s="24">
        <x:f t="shared" si="308"/>
        <x:v>0</x:v>
      </x:c>
    </x:row>
    <x:row r="1264" spans="2:41" x14ac:dyDescent="0.35">
      <x:c r="B1264" s="21">
        <x:v>36958</x:v>
      </x:c>
      <x:c r="C1264" s="31">
        <x:f t="shared" si="295"/>
        <x:v>8</x:v>
      </x:c>
      <x:c r="D1264" s="31">
        <x:f t="shared" si="296"/>
        <x:v>3</x:v>
      </x:c>
      <x:c r="E1264" s="31">
        <x:f t="shared" si="297"/>
        <x:v>2001</x:v>
      </x:c>
      <x:c r="F1264" s="31">
        <x:f t="shared" si="298"/>
        <x:v>5</x:v>
      </x:c>
      <x:c r="G1264" s="21">
        <x:f t="shared" si="302"/>
        <x:v>45359</x:v>
      </x:c>
      <x:c r="H1264" s="32">
        <x:f t="shared" si="303"/>
        <x:v>8334</x:v>
      </x:c>
      <x:c r="L1264" s="25"/>
      <x:c r="S1264" s="24" t="str">
        <x:v>Madison Thompson #13453713 2W</x:v>
      </x:c>
      <x:c r="T1264" s="24" t="str" cm="1">
        <x:f t="array" ref="T1264:U1264">_xlfn.TEXTSPLIT(S1264," #")</x:f>
        <x:v>Madison Thompson</x:v>
      </x:c>
      <x:c r="U1264" s="24" t="str">
        <x:v>13453713 2W</x:v>
      </x:c>
      <x:c r="V1264" s="24" t="str">
        <x:f t="shared" si="304"/>
        <x:v>2W</x:v>
      </x:c>
      <x:c r="W1264" s="24">
        <x:f t="shared" si="305"/>
        <x:v>13453713</x:v>
      </x:c>
      <x:c r="X1264" s="24">
        <x:f t="shared" si="309"/>
        <x:v>0</x:v>
      </x:c>
      <x:c r="AC1264" s="24" t="str">
        <x:f t="shared" si="299"/>
        <x:v>Madison</x:v>
      </x:c>
      <x:c r="AD1264" s="24" t="str">
        <x:f t="shared" si="306"/>
        <x:v>M</x:v>
      </x:c>
      <x:c r="AE1264" s="24" t="str">
        <x:f t="shared" si="300"/>
        <x:v>Thompson</x:v>
      </x:c>
      <x:c r="AF1264" s="24" cm="1">
        <x:f t="array" ref="AF1264">SUM(--(" "=MID(AE1264,_xlfn.SEQUENCE(1,LEN(AE1264)),1)))+2</x:f>
        <x:v>2</x:v>
      </x:c>
      <x:c r="AG1264" s="24" cm="1">
        <x:f t="array" ref="AG1264">SUM(--($AG$9=MID(AC1264,_xlfn.SEQUENCE(1,LEN(AC1264)),1)))</x:f>
        <x:v>1</x:v>
      </x:c>
      <x:c r="AL1264" s="24" t="b">
        <x:f t="shared" si="301"/>
        <x:v>0</x:v>
      </x:c>
      <x:c r="AM1264" s="24" t="b">
        <x:f>_xlfn.XLOOKUP(G1264,'Birthday Case Assumptions'!$I$6:$I$371,'Birthday Case Assumptions'!$J$6:$J$371)="Yes"</x:f>
        <x:v>1</x:v>
      </x:c>
      <x:c r="AN1264" s="24" t="b">
        <x:f t="shared" si="307"/>
        <x:v>0</x:v>
      </x:c>
      <x:c r="AO1264" s="24">
        <x:f t="shared" si="308"/>
        <x:v>0</x:v>
      </x:c>
    </x:row>
    <x:row r="1265" spans="2:41" x14ac:dyDescent="0.35">
      <x:c r="B1265" s="21">
        <x:v>37574</x:v>
      </x:c>
      <x:c r="C1265" s="31">
        <x:f t="shared" si="295"/>
        <x:v>14</x:v>
      </x:c>
      <x:c r="D1265" s="31">
        <x:f t="shared" si="296"/>
        <x:v>11</x:v>
      </x:c>
      <x:c r="E1265" s="31">
        <x:f t="shared" si="297"/>
        <x:v>2002</x:v>
      </x:c>
      <x:c r="F1265" s="31">
        <x:f t="shared" si="298"/>
        <x:v>5</x:v>
      </x:c>
      <x:c r="G1265" s="21">
        <x:f t="shared" si="302"/>
        <x:v>45610</x:v>
      </x:c>
      <x:c r="H1265" s="32">
        <x:f t="shared" si="303"/>
        <x:v>7718</x:v>
      </x:c>
      <x:c r="L1265" s="25"/>
      <x:c r="S1265" s="24" t="str">
        <x:v>Ashley Wilson #13453715 2T</x:v>
      </x:c>
      <x:c r="T1265" s="24" t="str" cm="1">
        <x:f t="array" ref="T1265:U1265">_xlfn.TEXTSPLIT(S1265," #")</x:f>
        <x:v>Ashley Wilson</x:v>
      </x:c>
      <x:c r="U1265" s="24" t="str">
        <x:v>13453715 2T</x:v>
      </x:c>
      <x:c r="V1265" s="24" t="str">
        <x:f t="shared" si="304"/>
        <x:v>2T</x:v>
      </x:c>
      <x:c r="W1265" s="24">
        <x:f t="shared" si="305"/>
        <x:v>13453715</x:v>
      </x:c>
      <x:c r="X1265" s="24">
        <x:f t="shared" si="309"/>
        <x:v>0</x:v>
      </x:c>
      <x:c r="AC1265" s="24" t="str">
        <x:f t="shared" si="299"/>
        <x:v>Ashley</x:v>
      </x:c>
      <x:c r="AD1265" s="24" t="str">
        <x:f t="shared" si="306"/>
        <x:v>A</x:v>
      </x:c>
      <x:c r="AE1265" s="24" t="str">
        <x:f t="shared" si="300"/>
        <x:v>Wilson</x:v>
      </x:c>
      <x:c r="AF1265" s="24" cm="1">
        <x:f t="array" ref="AF1265">SUM(--(" "=MID(AE1265,_xlfn.SEQUENCE(1,LEN(AE1265)),1)))+2</x:f>
        <x:v>2</x:v>
      </x:c>
      <x:c r="AG1265" s="24" cm="1">
        <x:f t="array" ref="AG1265">SUM(--($AG$9=MID(AC1265,_xlfn.SEQUENCE(1,LEN(AC1265)),1)))</x:f>
        <x:v>1</x:v>
      </x:c>
      <x:c r="AL1265" s="24" t="b">
        <x:f t="shared" si="301"/>
        <x:v>0</x:v>
      </x:c>
      <x:c r="AM1265" s="24" t="b">
        <x:f>_xlfn.XLOOKUP(G1265,'Birthday Case Assumptions'!$I$6:$I$371,'Birthday Case Assumptions'!$J$6:$J$371)="Yes"</x:f>
        <x:v>1</x:v>
      </x:c>
      <x:c r="AN1265" s="24" t="b">
        <x:f t="shared" si="307"/>
        <x:v>0</x:v>
      </x:c>
      <x:c r="AO1265" s="24">
        <x:f t="shared" si="308"/>
        <x:v>0</x:v>
      </x:c>
    </x:row>
    <x:row r="1266" spans="2:41" x14ac:dyDescent="0.35">
      <x:c r="B1266" s="21">
        <x:v>37576</x:v>
      </x:c>
      <x:c r="C1266" s="31">
        <x:f t="shared" si="295"/>
        <x:v>16</x:v>
      </x:c>
      <x:c r="D1266" s="31">
        <x:f t="shared" si="296"/>
        <x:v>11</x:v>
      </x:c>
      <x:c r="E1266" s="31">
        <x:f t="shared" si="297"/>
        <x:v>2002</x:v>
      </x:c>
      <x:c r="F1266" s="31">
        <x:f t="shared" si="298"/>
        <x:v>7</x:v>
      </x:c>
      <x:c r="G1266" s="21">
        <x:f t="shared" si="302"/>
        <x:v>45612</x:v>
      </x:c>
      <x:c r="H1266" s="32">
        <x:f t="shared" si="303"/>
        <x:v>7716</x:v>
      </x:c>
      <x:c r="L1266" s="25"/>
      <x:c r="S1266" s="24" t="str">
        <x:v>Naji Syed #13453718 1M</x:v>
      </x:c>
      <x:c r="T1266" s="24" t="str" cm="1">
        <x:f t="array" ref="T1266:U1266">_xlfn.TEXTSPLIT(S1266," #")</x:f>
        <x:v>Naji Syed</x:v>
      </x:c>
      <x:c r="U1266" s="24" t="str">
        <x:v>13453718 1M</x:v>
      </x:c>
      <x:c r="V1266" s="24" t="str">
        <x:f t="shared" si="304"/>
        <x:v>1M</x:v>
      </x:c>
      <x:c r="W1266" s="24">
        <x:f t="shared" si="305"/>
        <x:v>13453718</x:v>
      </x:c>
      <x:c r="X1266" s="24">
        <x:f t="shared" si="309"/>
        <x:v>0</x:v>
      </x:c>
      <x:c r="AC1266" s="24" t="str">
        <x:f t="shared" si="299"/>
        <x:v>Naji</x:v>
      </x:c>
      <x:c r="AD1266" s="24" t="str">
        <x:f t="shared" si="306"/>
        <x:v>N</x:v>
      </x:c>
      <x:c r="AE1266" s="24" t="str">
        <x:f t="shared" si="300"/>
        <x:v>Syed</x:v>
      </x:c>
      <x:c r="AF1266" s="24" cm="1">
        <x:f t="array" ref="AF1266">SUM(--(" "=MID(AE1266,_xlfn.SEQUENCE(1,LEN(AE1266)),1)))+2</x:f>
        <x:v>2</x:v>
      </x:c>
      <x:c r="AG1266" s="24" cm="1">
        <x:f t="array" ref="AG1266">SUM(--($AG$9=MID(AC1266,_xlfn.SEQUENCE(1,LEN(AC1266)),1)))</x:f>
        <x:v>1</x:v>
      </x:c>
      <x:c r="AL1266" s="24" t="b">
        <x:f t="shared" si="301"/>
        <x:v>0</x:v>
      </x:c>
      <x:c r="AM1266" s="24" t="b">
        <x:f>_xlfn.XLOOKUP(G1266,'Birthday Case Assumptions'!$I$6:$I$371,'Birthday Case Assumptions'!$J$6:$J$371)="Yes"</x:f>
        <x:v>0</x:v>
      </x:c>
      <x:c r="AN1266" s="24" t="b">
        <x:f t="shared" si="307"/>
        <x:v>1</x:v>
      </x:c>
      <x:c r="AO1266" s="24">
        <x:f t="shared" si="308"/>
        <x:v>0</x:v>
      </x:c>
    </x:row>
    <x:row r="1267" spans="2:41" x14ac:dyDescent="0.35">
      <x:c r="B1267" s="21">
        <x:v>36905</x:v>
      </x:c>
      <x:c r="C1267" s="31">
        <x:f t="shared" si="295"/>
        <x:v>14</x:v>
      </x:c>
      <x:c r="D1267" s="31">
        <x:f t="shared" si="296"/>
        <x:v>1</x:v>
      </x:c>
      <x:c r="E1267" s="31">
        <x:f t="shared" si="297"/>
        <x:v>2001</x:v>
      </x:c>
      <x:c r="F1267" s="31">
        <x:f t="shared" si="298"/>
        <x:v>1</x:v>
      </x:c>
      <x:c r="G1267" s="21">
        <x:f t="shared" si="302"/>
        <x:v>45305</x:v>
      </x:c>
      <x:c r="H1267" s="32">
        <x:f t="shared" si="303"/>
        <x:v>8387</x:v>
      </x:c>
      <x:c r="L1267" s="25"/>
      <x:c r="S1267" s="24" t="str">
        <x:v>Charlotte Brown #13453719 1T</x:v>
      </x:c>
      <x:c r="T1267" s="24" t="str" cm="1">
        <x:f t="array" ref="T1267:U1267">_xlfn.TEXTSPLIT(S1267," #")</x:f>
        <x:v>Charlotte Brown</x:v>
      </x:c>
      <x:c r="U1267" s="24" t="str">
        <x:v>13453719 1T</x:v>
      </x:c>
      <x:c r="V1267" s="24" t="str">
        <x:f t="shared" si="304"/>
        <x:v>1T</x:v>
      </x:c>
      <x:c r="W1267" s="24">
        <x:f t="shared" si="305"/>
        <x:v>13453719</x:v>
      </x:c>
      <x:c r="X1267" s="24">
        <x:f t="shared" si="309"/>
        <x:v>1</x:v>
      </x:c>
      <x:c r="AC1267" s="24" t="str">
        <x:f t="shared" si="299"/>
        <x:v>Charlotte</x:v>
      </x:c>
      <x:c r="AD1267" s="24" t="str">
        <x:f t="shared" si="306"/>
        <x:v>C</x:v>
      </x:c>
      <x:c r="AE1267" s="24" t="str">
        <x:f t="shared" si="300"/>
        <x:v>Brown</x:v>
      </x:c>
      <x:c r="AF1267" s="24" cm="1">
        <x:f t="array" ref="AF1267">SUM(--(" "=MID(AE1267,_xlfn.SEQUENCE(1,LEN(AE1267)),1)))+2</x:f>
        <x:v>2</x:v>
      </x:c>
      <x:c r="AG1267" s="24" cm="1">
        <x:f t="array" ref="AG1267">SUM(--($AG$9=MID(AC1267,_xlfn.SEQUENCE(1,LEN(AC1267)),1)))</x:f>
        <x:v>1</x:v>
      </x:c>
      <x:c r="AL1267" s="24" t="b">
        <x:f t="shared" si="301"/>
        <x:v>0</x:v>
      </x:c>
      <x:c r="AM1267" s="24" t="b">
        <x:f>_xlfn.XLOOKUP(G1267,'Birthday Case Assumptions'!$I$6:$I$371,'Birthday Case Assumptions'!$J$6:$J$371)="Yes"</x:f>
        <x:v>0</x:v>
      </x:c>
      <x:c r="AN1267" s="24" t="b">
        <x:f t="shared" si="307"/>
        <x:v>0</x:v>
      </x:c>
      <x:c r="AO1267" s="24">
        <x:f t="shared" si="308"/>
        <x:v>0</x:v>
      </x:c>
    </x:row>
    <x:row r="1268" spans="2:41" x14ac:dyDescent="0.35">
      <x:c r="B1268" s="21">
        <x:v>37425</x:v>
      </x:c>
      <x:c r="C1268" s="31">
        <x:f t="shared" si="295"/>
        <x:v>18</x:v>
      </x:c>
      <x:c r="D1268" s="31">
        <x:f t="shared" si="296"/>
        <x:v>6</x:v>
      </x:c>
      <x:c r="E1268" s="31">
        <x:f t="shared" si="297"/>
        <x:v>2002</x:v>
      </x:c>
      <x:c r="F1268" s="31">
        <x:f t="shared" si="298"/>
        <x:v>3</x:v>
      </x:c>
      <x:c r="G1268" s="21">
        <x:f t="shared" si="302"/>
        <x:v>45461</x:v>
      </x:c>
      <x:c r="H1268" s="32">
        <x:f t="shared" si="303"/>
        <x:v>7867</x:v>
      </x:c>
      <x:c r="L1268" s="25"/>
      <x:c r="S1268" s="24" t="str">
        <x:v>Margaret Reyes #13453721 1M</x:v>
      </x:c>
      <x:c r="T1268" s="24" t="str" cm="1">
        <x:f t="array" ref="T1268:U1268">_xlfn.TEXTSPLIT(S1268," #")</x:f>
        <x:v>Margaret Reyes</x:v>
      </x:c>
      <x:c r="U1268" s="24" t="str">
        <x:v>13453721 1M</x:v>
      </x:c>
      <x:c r="V1268" s="24" t="str">
        <x:f t="shared" si="304"/>
        <x:v>1M</x:v>
      </x:c>
      <x:c r="W1268" s="24">
        <x:f t="shared" si="305"/>
        <x:v>13453721</x:v>
      </x:c>
      <x:c r="X1268" s="24">
        <x:f t="shared" si="309"/>
        <x:v>0</x:v>
      </x:c>
      <x:c r="AC1268" s="24" t="str">
        <x:f t="shared" si="299"/>
        <x:v>Margaret</x:v>
      </x:c>
      <x:c r="AD1268" s="24" t="str">
        <x:f t="shared" si="306"/>
        <x:v>M</x:v>
      </x:c>
      <x:c r="AE1268" s="24" t="str">
        <x:f t="shared" si="300"/>
        <x:v>Reyes</x:v>
      </x:c>
      <x:c r="AF1268" s="24" cm="1">
        <x:f t="array" ref="AF1268">SUM(--(" "=MID(AE1268,_xlfn.SEQUENCE(1,LEN(AE1268)),1)))+2</x:f>
        <x:v>2</x:v>
      </x:c>
      <x:c r="AG1268" s="24" cm="1">
        <x:f t="array" ref="AG1268">SUM(--($AG$9=MID(AC1268,_xlfn.SEQUENCE(1,LEN(AC1268)),1)))</x:f>
        <x:v>2</x:v>
      </x:c>
      <x:c r="AL1268" s="24" t="b">
        <x:f t="shared" si="301"/>
        <x:v>0</x:v>
      </x:c>
      <x:c r="AM1268" s="24" t="b">
        <x:f>_xlfn.XLOOKUP(G1268,'Birthday Case Assumptions'!$I$6:$I$371,'Birthday Case Assumptions'!$J$6:$J$371)="Yes"</x:f>
        <x:v>0</x:v>
      </x:c>
      <x:c r="AN1268" s="24" t="b">
        <x:f t="shared" si="307"/>
        <x:v>1</x:v>
      </x:c>
      <x:c r="AO1268" s="24">
        <x:f t="shared" si="308"/>
        <x:v>0</x:v>
      </x:c>
    </x:row>
    <x:row r="1269" spans="2:41" x14ac:dyDescent="0.35">
      <x:c r="B1269" s="21">
        <x:v>37647</x:v>
      </x:c>
      <x:c r="C1269" s="31">
        <x:f t="shared" si="295"/>
        <x:v>26</x:v>
      </x:c>
      <x:c r="D1269" s="31">
        <x:f t="shared" si="296"/>
        <x:v>1</x:v>
      </x:c>
      <x:c r="E1269" s="31">
        <x:f t="shared" si="297"/>
        <x:v>2003</x:v>
      </x:c>
      <x:c r="F1269" s="31">
        <x:f t="shared" si="298"/>
        <x:v>1</x:v>
      </x:c>
      <x:c r="G1269" s="21">
        <x:f t="shared" si="302"/>
        <x:v>45317</x:v>
      </x:c>
      <x:c r="H1269" s="32">
        <x:f t="shared" si="303"/>
        <x:v>7645</x:v>
      </x:c>
      <x:c r="L1269" s="25"/>
      <x:c r="S1269" s="24" t="str">
        <x:v>Ihab Alamri #13453722 2W</x:v>
      </x:c>
      <x:c r="T1269" s="24" t="str" cm="1">
        <x:f t="array" ref="T1269:U1269">_xlfn.TEXTSPLIT(S1269," #")</x:f>
        <x:v>Ihab Alamri</x:v>
      </x:c>
      <x:c r="U1269" s="24" t="str">
        <x:v>13453722 2W</x:v>
      </x:c>
      <x:c r="V1269" s="24" t="str">
        <x:f t="shared" si="304"/>
        <x:v>2W</x:v>
      </x:c>
      <x:c r="W1269" s="24">
        <x:f t="shared" si="305"/>
        <x:v>13453722</x:v>
      </x:c>
      <x:c r="X1269" s="24">
        <x:f t="shared" si="309"/>
        <x:v>1</x:v>
      </x:c>
      <x:c r="AC1269" s="24" t="str">
        <x:f t="shared" si="299"/>
        <x:v>Ihab</x:v>
      </x:c>
      <x:c r="AD1269" s="24" t="str">
        <x:f t="shared" si="306"/>
        <x:v>I</x:v>
      </x:c>
      <x:c r="AE1269" s="24" t="str">
        <x:f t="shared" si="300"/>
        <x:v>Alamri</x:v>
      </x:c>
      <x:c r="AF1269" s="24" cm="1">
        <x:f t="array" ref="AF1269">SUM(--(" "=MID(AE1269,_xlfn.SEQUENCE(1,LEN(AE1269)),1)))+2</x:f>
        <x:v>2</x:v>
      </x:c>
      <x:c r="AG1269" s="24" cm="1">
        <x:f t="array" ref="AG1269">SUM(--($AG$9=MID(AC1269,_xlfn.SEQUENCE(1,LEN(AC1269)),1)))</x:f>
        <x:v>1</x:v>
      </x:c>
      <x:c r="AL1269" s="24" t="b">
        <x:f t="shared" si="301"/>
        <x:v>0</x:v>
      </x:c>
      <x:c r="AM1269" s="24" t="b">
        <x:f>_xlfn.XLOOKUP(G1269,'Birthday Case Assumptions'!$I$6:$I$371,'Birthday Case Assumptions'!$J$6:$J$371)="Yes"</x:f>
        <x:v>1</x:v>
      </x:c>
      <x:c r="AN1269" s="24" t="b">
        <x:f t="shared" si="307"/>
        <x:v>0</x:v>
      </x:c>
      <x:c r="AO1269" s="24">
        <x:f t="shared" si="308"/>
        <x:v>0</x:v>
      </x:c>
    </x:row>
    <x:row r="1270" spans="2:41" x14ac:dyDescent="0.35">
      <x:c r="B1270" s="21">
        <x:v>37422</x:v>
      </x:c>
      <x:c r="C1270" s="31">
        <x:f t="shared" si="295"/>
        <x:v>15</x:v>
      </x:c>
      <x:c r="D1270" s="31">
        <x:f t="shared" si="296"/>
        <x:v>6</x:v>
      </x:c>
      <x:c r="E1270" s="31">
        <x:f t="shared" si="297"/>
        <x:v>2002</x:v>
      </x:c>
      <x:c r="F1270" s="31">
        <x:f t="shared" si="298"/>
        <x:v>7</x:v>
      </x:c>
      <x:c r="G1270" s="21">
        <x:f t="shared" si="302"/>
        <x:v>45458</x:v>
      </x:c>
      <x:c r="H1270" s="32">
        <x:f t="shared" si="303"/>
        <x:v>7870</x:v>
      </x:c>
      <x:c r="L1270" s="25"/>
      <x:c r="S1270" s="24" t="str">
        <x:v>Song Jingjing #13453724 4W</x:v>
      </x:c>
      <x:c r="T1270" s="24" t="str" cm="1">
        <x:f t="array" ref="T1270:U1270">_xlfn.TEXTSPLIT(S1270," #")</x:f>
        <x:v>Song Jingjing</x:v>
      </x:c>
      <x:c r="U1270" s="24" t="str">
        <x:v>13453724 4W</x:v>
      </x:c>
      <x:c r="V1270" s="24" t="str">
        <x:f t="shared" si="304"/>
        <x:v>4W</x:v>
      </x:c>
      <x:c r="W1270" s="24">
        <x:f t="shared" si="305"/>
        <x:v>13453724</x:v>
      </x:c>
      <x:c r="X1270" s="24">
        <x:f t="shared" si="309"/>
        <x:v>0</x:v>
      </x:c>
      <x:c r="AC1270" s="24" t="str">
        <x:f t="shared" si="299"/>
        <x:v>Song</x:v>
      </x:c>
      <x:c r="AD1270" s="24" t="str">
        <x:f t="shared" si="306"/>
        <x:v>S</x:v>
      </x:c>
      <x:c r="AE1270" s="24" t="str">
        <x:f t="shared" si="300"/>
        <x:v>Jingjing</x:v>
      </x:c>
      <x:c r="AF1270" s="24" cm="1">
        <x:f t="array" ref="AF1270">SUM(--(" "=MID(AE1270,_xlfn.SEQUENCE(1,LEN(AE1270)),1)))+2</x:f>
        <x:v>2</x:v>
      </x:c>
      <x:c r="AG1270" s="24" cm="1">
        <x:f t="array" ref="AG1270">SUM(--($AG$9=MID(AC1270,_xlfn.SEQUENCE(1,LEN(AC1270)),1)))</x:f>
        <x:v>0</x:v>
      </x:c>
      <x:c r="AL1270" s="24" t="b">
        <x:f t="shared" si="301"/>
        <x:v>0</x:v>
      </x:c>
      <x:c r="AM1270" s="24" t="b">
        <x:f>_xlfn.XLOOKUP(G1270,'Birthday Case Assumptions'!$I$6:$I$371,'Birthday Case Assumptions'!$J$6:$J$371)="Yes"</x:f>
        <x:v>0</x:v>
      </x:c>
      <x:c r="AN1270" s="24" t="b">
        <x:f t="shared" si="307"/>
        <x:v>0</x:v>
      </x:c>
      <x:c r="AO1270" s="24">
        <x:f t="shared" si="308"/>
        <x:v>0</x:v>
      </x:c>
    </x:row>
    <x:row r="1271" spans="2:41" x14ac:dyDescent="0.35">
      <x:c r="B1271" s="21">
        <x:v>37841</x:v>
      </x:c>
      <x:c r="C1271" s="31">
        <x:f t="shared" si="295"/>
        <x:v>8</x:v>
      </x:c>
      <x:c r="D1271" s="31">
        <x:f t="shared" si="296"/>
        <x:v>8</x:v>
      </x:c>
      <x:c r="E1271" s="31">
        <x:f t="shared" si="297"/>
        <x:v>2003</x:v>
      </x:c>
      <x:c r="F1271" s="31">
        <x:f t="shared" si="298"/>
        <x:v>6</x:v>
      </x:c>
      <x:c r="G1271" s="21">
        <x:f t="shared" si="302"/>
        <x:v>45512</x:v>
      </x:c>
      <x:c r="H1271" s="32">
        <x:f t="shared" si="303"/>
        <x:v>7451</x:v>
      </x:c>
      <x:c r="L1271" s="25"/>
      <x:c r="S1271" s="24" t="str">
        <x:v>Qin Luo Jianming #13453725 2M</x:v>
      </x:c>
      <x:c r="T1271" s="24" t="str" cm="1">
        <x:f t="array" ref="T1271:U1271">_xlfn.TEXTSPLIT(S1271," #")</x:f>
        <x:v>Qin Luo Jianming</x:v>
      </x:c>
      <x:c r="U1271" s="24" t="str">
        <x:v>13453725 2M</x:v>
      </x:c>
      <x:c r="V1271" s="24" t="str">
        <x:f t="shared" si="304"/>
        <x:v>2M</x:v>
      </x:c>
      <x:c r="W1271" s="24">
        <x:f t="shared" si="305"/>
        <x:v>13453725</x:v>
      </x:c>
      <x:c r="X1271" s="24">
        <x:f t="shared" si="309"/>
        <x:v>1</x:v>
      </x:c>
      <x:c r="AC1271" s="24" t="str">
        <x:f t="shared" si="299"/>
        <x:v>Qin</x:v>
      </x:c>
      <x:c r="AD1271" s="24" t="str">
        <x:f t="shared" si="306"/>
        <x:v>Q</x:v>
      </x:c>
      <x:c r="AE1271" s="24" t="str">
        <x:f t="shared" si="300"/>
        <x:v>Luo Jianming</x:v>
      </x:c>
      <x:c r="AF1271" s="24" cm="1">
        <x:f t="array" ref="AF1271">SUM(--(" "=MID(AE1271,_xlfn.SEQUENCE(1,LEN(AE1271)),1)))+2</x:f>
        <x:v>3</x:v>
      </x:c>
      <x:c r="AG1271" s="24" cm="1">
        <x:f t="array" ref="AG1271">SUM(--($AG$9=MID(AC1271,_xlfn.SEQUENCE(1,LEN(AC1271)),1)))</x:f>
        <x:v>0</x:v>
      </x:c>
      <x:c r="AL1271" s="24" t="b">
        <x:f t="shared" si="301"/>
        <x:v>0</x:v>
      </x:c>
      <x:c r="AM1271" s="24" t="b">
        <x:f>_xlfn.XLOOKUP(G1271,'Birthday Case Assumptions'!$I$6:$I$371,'Birthday Case Assumptions'!$J$6:$J$371)="Yes"</x:f>
        <x:v>0</x:v>
      </x:c>
      <x:c r="AN1271" s="24" t="b">
        <x:f t="shared" si="307"/>
        <x:v>0</x:v>
      </x:c>
      <x:c r="AO1271" s="24">
        <x:f t="shared" si="308"/>
        <x:v>0</x:v>
      </x:c>
    </x:row>
    <x:row r="1272" spans="2:41" x14ac:dyDescent="0.35">
      <x:c r="B1272" s="21">
        <x:v>37838</x:v>
      </x:c>
      <x:c r="C1272" s="31">
        <x:f t="shared" si="295"/>
        <x:v>5</x:v>
      </x:c>
      <x:c r="D1272" s="31">
        <x:f t="shared" si="296"/>
        <x:v>8</x:v>
      </x:c>
      <x:c r="E1272" s="31">
        <x:f t="shared" si="297"/>
        <x:v>2003</x:v>
      </x:c>
      <x:c r="F1272" s="31">
        <x:f t="shared" si="298"/>
        <x:v>3</x:v>
      </x:c>
      <x:c r="G1272" s="21">
        <x:f t="shared" si="302"/>
        <x:v>45509</x:v>
      </x:c>
      <x:c r="H1272" s="32">
        <x:f t="shared" si="303"/>
        <x:v>7454</x:v>
      </x:c>
      <x:c r="L1272" s="25"/>
      <x:c r="S1272" s="24" t="str">
        <x:v>Roger Ramos #13453727 3M</x:v>
      </x:c>
      <x:c r="T1272" s="24" t="str" cm="1">
        <x:f t="array" ref="T1272:U1272">_xlfn.TEXTSPLIT(S1272," #")</x:f>
        <x:v>Roger Ramos</x:v>
      </x:c>
      <x:c r="U1272" s="24" t="str">
        <x:v>13453727 3M</x:v>
      </x:c>
      <x:c r="V1272" s="24" t="str">
        <x:f t="shared" si="304"/>
        <x:v>3M</x:v>
      </x:c>
      <x:c r="W1272" s="24">
        <x:f t="shared" si="305"/>
        <x:v>13453727</x:v>
      </x:c>
      <x:c r="X1272" s="24">
        <x:f t="shared" si="309"/>
        <x:v>0</x:v>
      </x:c>
      <x:c r="AC1272" s="24" t="str">
        <x:f t="shared" si="299"/>
        <x:v>Roger</x:v>
      </x:c>
      <x:c r="AD1272" s="24" t="str">
        <x:f t="shared" si="306"/>
        <x:v>R</x:v>
      </x:c>
      <x:c r="AE1272" s="24" t="str">
        <x:f t="shared" si="300"/>
        <x:v>Ramos</x:v>
      </x:c>
      <x:c r="AF1272" s="24" cm="1">
        <x:f t="array" ref="AF1272">SUM(--(" "=MID(AE1272,_xlfn.SEQUENCE(1,LEN(AE1272)),1)))+2</x:f>
        <x:v>2</x:v>
      </x:c>
      <x:c r="AG1272" s="24" cm="1">
        <x:f t="array" ref="AG1272">SUM(--($AG$9=MID(AC1272,_xlfn.SEQUENCE(1,LEN(AC1272)),1)))</x:f>
        <x:v>0</x:v>
      </x:c>
      <x:c r="AL1272" s="24" t="b">
        <x:f t="shared" si="301"/>
        <x:v>1</x:v>
      </x:c>
      <x:c r="AM1272" s="24" t="b">
        <x:f>_xlfn.XLOOKUP(G1272,'Birthday Case Assumptions'!$I$6:$I$371,'Birthday Case Assumptions'!$J$6:$J$371)="Yes"</x:f>
        <x:v>0</x:v>
      </x:c>
      <x:c r="AN1272" s="24" t="b">
        <x:f t="shared" si="307"/>
        <x:v>0</x:v>
      </x:c>
      <x:c r="AO1272" s="24">
        <x:f t="shared" si="308"/>
        <x:v>0</x:v>
      </x:c>
    </x:row>
    <x:row r="1273" spans="2:41" x14ac:dyDescent="0.35">
      <x:c r="B1273" s="21">
        <x:v>36910</x:v>
      </x:c>
      <x:c r="C1273" s="31">
        <x:f t="shared" si="295"/>
        <x:v>19</x:v>
      </x:c>
      <x:c r="D1273" s="31">
        <x:f t="shared" si="296"/>
        <x:v>1</x:v>
      </x:c>
      <x:c r="E1273" s="31">
        <x:f t="shared" si="297"/>
        <x:v>2001</x:v>
      </x:c>
      <x:c r="F1273" s="31">
        <x:f t="shared" si="298"/>
        <x:v>6</x:v>
      </x:c>
      <x:c r="G1273" s="21">
        <x:f t="shared" si="302"/>
        <x:v>45310</x:v>
      </x:c>
      <x:c r="H1273" s="32">
        <x:f t="shared" si="303"/>
        <x:v>8382</x:v>
      </x:c>
      <x:c r="L1273" s="25"/>
      <x:c r="S1273" s="24" t="str">
        <x:v>Imam Ramy Esam Abdo #13453730 2R</x:v>
      </x:c>
      <x:c r="T1273" s="24" t="str" cm="1">
        <x:f t="array" ref="T1273:U1273">_xlfn.TEXTSPLIT(S1273," #")</x:f>
        <x:v>Imam Ramy Esam Abdo</x:v>
      </x:c>
      <x:c r="U1273" s="24" t="str">
        <x:v>13453730 2R</x:v>
      </x:c>
      <x:c r="V1273" s="24" t="str">
        <x:f t="shared" si="304"/>
        <x:v>2R</x:v>
      </x:c>
      <x:c r="W1273" s="24">
        <x:f t="shared" si="305"/>
        <x:v>13453730</x:v>
      </x:c>
      <x:c r="X1273" s="24">
        <x:f t="shared" si="309"/>
        <x:v>0</x:v>
      </x:c>
      <x:c r="AC1273" s="24" t="str">
        <x:f t="shared" si="299"/>
        <x:v>Imam</x:v>
      </x:c>
      <x:c r="AD1273" s="24" t="str">
        <x:f t="shared" si="306"/>
        <x:v>I</x:v>
      </x:c>
      <x:c r="AE1273" s="24" t="str">
        <x:f t="shared" si="300"/>
        <x:v>Ramy Esam Abdo</x:v>
      </x:c>
      <x:c r="AF1273" s="24" cm="1">
        <x:f t="array" ref="AF1273">SUM(--(" "=MID(AE1273,_xlfn.SEQUENCE(1,LEN(AE1273)),1)))+2</x:f>
        <x:v>4</x:v>
      </x:c>
      <x:c r="AG1273" s="24" cm="1">
        <x:f t="array" ref="AG1273">SUM(--($AG$9=MID(AC1273,_xlfn.SEQUENCE(1,LEN(AC1273)),1)))</x:f>
        <x:v>1</x:v>
      </x:c>
      <x:c r="AL1273" s="24" t="b">
        <x:f t="shared" si="301"/>
        <x:v>0</x:v>
      </x:c>
      <x:c r="AM1273" s="24" t="b">
        <x:f>_xlfn.XLOOKUP(G1273,'Birthday Case Assumptions'!$I$6:$I$371,'Birthday Case Assumptions'!$J$6:$J$371)="Yes"</x:f>
        <x:v>1</x:v>
      </x:c>
      <x:c r="AN1273" s="24" t="b">
        <x:f t="shared" si="307"/>
        <x:v>0</x:v>
      </x:c>
      <x:c r="AO1273" s="24">
        <x:f t="shared" si="308"/>
        <x:v>0</x:v>
      </x:c>
    </x:row>
    <x:row r="1274" spans="2:41" x14ac:dyDescent="0.35">
      <x:c r="B1274" s="21">
        <x:v>37900</x:v>
      </x:c>
      <x:c r="C1274" s="31">
        <x:f t="shared" si="295"/>
        <x:v>6</x:v>
      </x:c>
      <x:c r="D1274" s="31">
        <x:f t="shared" si="296"/>
        <x:v>10</x:v>
      </x:c>
      <x:c r="E1274" s="31">
        <x:f t="shared" si="297"/>
        <x:v>2003</x:v>
      </x:c>
      <x:c r="F1274" s="31">
        <x:f t="shared" si="298"/>
        <x:v>2</x:v>
      </x:c>
      <x:c r="G1274" s="21">
        <x:f t="shared" si="302"/>
        <x:v>45571</x:v>
      </x:c>
      <x:c r="H1274" s="32">
        <x:f t="shared" si="303"/>
        <x:v>7392</x:v>
      </x:c>
      <x:c r="L1274" s="25"/>
      <x:c r="S1274" s="24" t="str">
        <x:v>Xiang Chen #13453731 2M</x:v>
      </x:c>
      <x:c r="T1274" s="24" t="str" cm="1">
        <x:f t="array" ref="T1274:U1274">_xlfn.TEXTSPLIT(S1274," #")</x:f>
        <x:v>Xiang Chen</x:v>
      </x:c>
      <x:c r="U1274" s="24" t="str">
        <x:v>13453731 2M</x:v>
      </x:c>
      <x:c r="V1274" s="24" t="str">
        <x:f t="shared" si="304"/>
        <x:v>2M</x:v>
      </x:c>
      <x:c r="W1274" s="24">
        <x:f t="shared" si="305"/>
        <x:v>13453731</x:v>
      </x:c>
      <x:c r="X1274" s="24">
        <x:f t="shared" si="309"/>
        <x:v>1</x:v>
      </x:c>
      <x:c r="AC1274" s="24" t="str">
        <x:f t="shared" si="299"/>
        <x:v>Xiang</x:v>
      </x:c>
      <x:c r="AD1274" s="24" t="str">
        <x:f t="shared" si="306"/>
        <x:v>X</x:v>
      </x:c>
      <x:c r="AE1274" s="24" t="str">
        <x:f t="shared" si="300"/>
        <x:v>Chen</x:v>
      </x:c>
      <x:c r="AF1274" s="24" cm="1">
        <x:f t="array" ref="AF1274">SUM(--(" "=MID(AE1274,_xlfn.SEQUENCE(1,LEN(AE1274)),1)))+2</x:f>
        <x:v>2</x:v>
      </x:c>
      <x:c r="AG1274" s="24" cm="1">
        <x:f t="array" ref="AG1274">SUM(--($AG$9=MID(AC1274,_xlfn.SEQUENCE(1,LEN(AC1274)),1)))</x:f>
        <x:v>1</x:v>
      </x:c>
      <x:c r="AL1274" s="24" t="b">
        <x:f t="shared" si="301"/>
        <x:v>0</x:v>
      </x:c>
      <x:c r="AM1274" s="24" t="b">
        <x:f>_xlfn.XLOOKUP(G1274,'Birthday Case Assumptions'!$I$6:$I$371,'Birthday Case Assumptions'!$J$6:$J$371)="Yes"</x:f>
        <x:v>0</x:v>
      </x:c>
      <x:c r="AN1274" s="24" t="b">
        <x:f t="shared" si="307"/>
        <x:v>0</x:v>
      </x:c>
      <x:c r="AO1274" s="24">
        <x:f t="shared" si="308"/>
        <x:v>0</x:v>
      </x:c>
    </x:row>
    <x:row r="1275" spans="2:41" x14ac:dyDescent="0.35">
      <x:c r="B1275" s="21">
        <x:v>37402</x:v>
      </x:c>
      <x:c r="C1275" s="31">
        <x:f t="shared" si="295"/>
        <x:v>26</x:v>
      </x:c>
      <x:c r="D1275" s="31">
        <x:f t="shared" si="296"/>
        <x:v>5</x:v>
      </x:c>
      <x:c r="E1275" s="31">
        <x:f t="shared" si="297"/>
        <x:v>2002</x:v>
      </x:c>
      <x:c r="F1275" s="31">
        <x:f t="shared" si="298"/>
        <x:v>1</x:v>
      </x:c>
      <x:c r="G1275" s="21">
        <x:f t="shared" si="302"/>
        <x:v>45438</x:v>
      </x:c>
      <x:c r="H1275" s="32">
        <x:f t="shared" si="303"/>
        <x:v>7890</x:v>
      </x:c>
      <x:c r="L1275" s="25"/>
      <x:c r="S1275" s="24" t="str">
        <x:v>Sarah Foster #13453734 2T</x:v>
      </x:c>
      <x:c r="T1275" s="24" t="str" cm="1">
        <x:f t="array" ref="T1275:U1275">_xlfn.TEXTSPLIT(S1275," #")</x:f>
        <x:v>Sarah Foster</x:v>
      </x:c>
      <x:c r="U1275" s="24" t="str">
        <x:v>13453734 2T</x:v>
      </x:c>
      <x:c r="V1275" s="24" t="str">
        <x:f t="shared" si="304"/>
        <x:v>2T</x:v>
      </x:c>
      <x:c r="W1275" s="24">
        <x:f t="shared" si="305"/>
        <x:v>13453734</x:v>
      </x:c>
      <x:c r="X1275" s="24">
        <x:f t="shared" si="309"/>
        <x:v>0</x:v>
      </x:c>
      <x:c r="AC1275" s="24" t="str">
        <x:f t="shared" si="299"/>
        <x:v>Sarah</x:v>
      </x:c>
      <x:c r="AD1275" s="24" t="str">
        <x:f t="shared" si="306"/>
        <x:v>S</x:v>
      </x:c>
      <x:c r="AE1275" s="24" t="str">
        <x:f t="shared" si="300"/>
        <x:v>Foster</x:v>
      </x:c>
      <x:c r="AF1275" s="24" cm="1">
        <x:f t="array" ref="AF1275">SUM(--(" "=MID(AE1275,_xlfn.SEQUENCE(1,LEN(AE1275)),1)))+2</x:f>
        <x:v>2</x:v>
      </x:c>
      <x:c r="AG1275" s="24" cm="1">
        <x:f t="array" ref="AG1275">SUM(--($AG$9=MID(AC1275,_xlfn.SEQUENCE(1,LEN(AC1275)),1)))</x:f>
        <x:v>2</x:v>
      </x:c>
      <x:c r="AL1275" s="24" t="b">
        <x:f t="shared" si="301"/>
        <x:v>0</x:v>
      </x:c>
      <x:c r="AM1275" s="24" t="b">
        <x:f>_xlfn.XLOOKUP(G1275,'Birthday Case Assumptions'!$I$6:$I$371,'Birthday Case Assumptions'!$J$6:$J$371)="Yes"</x:f>
        <x:v>0</x:v>
      </x:c>
      <x:c r="AN1275" s="24" t="b">
        <x:f t="shared" si="307"/>
        <x:v>0</x:v>
      </x:c>
      <x:c r="AO1275" s="24">
        <x:f t="shared" si="308"/>
        <x:v>0</x:v>
      </x:c>
    </x:row>
    <x:row r="1276" spans="2:41" x14ac:dyDescent="0.35">
      <x:c r="B1276" s="21">
        <x:v>37001</x:v>
      </x:c>
      <x:c r="C1276" s="31">
        <x:f t="shared" si="295"/>
        <x:v>20</x:v>
      </x:c>
      <x:c r="D1276" s="31">
        <x:f t="shared" si="296"/>
        <x:v>4</x:v>
      </x:c>
      <x:c r="E1276" s="31">
        <x:f t="shared" si="297"/>
        <x:v>2001</x:v>
      </x:c>
      <x:c r="F1276" s="31">
        <x:f t="shared" si="298"/>
        <x:v>6</x:v>
      </x:c>
      <x:c r="G1276" s="21">
        <x:f t="shared" si="302"/>
        <x:v>45402</x:v>
      </x:c>
      <x:c r="H1276" s="32">
        <x:f t="shared" si="303"/>
        <x:v>8291</x:v>
      </x:c>
      <x:c r="L1276" s="25"/>
      <x:c r="S1276" s="24" t="str">
        <x:v>Jose Beverly Martinez #13453736 2M</x:v>
      </x:c>
      <x:c r="T1276" s="24" t="str" cm="1">
        <x:f t="array" ref="T1276:U1276">_xlfn.TEXTSPLIT(S1276," #")</x:f>
        <x:v>Jose Beverly Martinez</x:v>
      </x:c>
      <x:c r="U1276" s="24" t="str">
        <x:v>13453736 2M</x:v>
      </x:c>
      <x:c r="V1276" s="24" t="str">
        <x:f t="shared" si="304"/>
        <x:v>2M</x:v>
      </x:c>
      <x:c r="W1276" s="24">
        <x:f t="shared" si="305"/>
        <x:v>13453736</x:v>
      </x:c>
      <x:c r="X1276" s="24">
        <x:f t="shared" si="309"/>
        <x:v>0</x:v>
      </x:c>
      <x:c r="AC1276" s="24" t="str">
        <x:f t="shared" si="299"/>
        <x:v>Jose</x:v>
      </x:c>
      <x:c r="AD1276" s="24" t="str">
        <x:f t="shared" si="306"/>
        <x:v>J</x:v>
      </x:c>
      <x:c r="AE1276" s="24" t="str">
        <x:f t="shared" si="300"/>
        <x:v>Beverly Martinez</x:v>
      </x:c>
      <x:c r="AF1276" s="24" cm="1">
        <x:f t="array" ref="AF1276">SUM(--(" "=MID(AE1276,_xlfn.SEQUENCE(1,LEN(AE1276)),1)))+2</x:f>
        <x:v>3</x:v>
      </x:c>
      <x:c r="AG1276" s="24" cm="1">
        <x:f t="array" ref="AG1276">SUM(--($AG$9=MID(AC1276,_xlfn.SEQUENCE(1,LEN(AC1276)),1)))</x:f>
        <x:v>0</x:v>
      </x:c>
      <x:c r="AL1276" s="24" t="b">
        <x:f t="shared" si="301"/>
        <x:v>0</x:v>
      </x:c>
      <x:c r="AM1276" s="24" t="b">
        <x:f>_xlfn.XLOOKUP(G1276,'Birthday Case Assumptions'!$I$6:$I$371,'Birthday Case Assumptions'!$J$6:$J$371)="Yes"</x:f>
        <x:v>0</x:v>
      </x:c>
      <x:c r="AN1276" s="24" t="b">
        <x:f t="shared" si="307"/>
        <x:v>0</x:v>
      </x:c>
      <x:c r="AO1276" s="24">
        <x:f t="shared" si="308"/>
        <x:v>0</x:v>
      </x:c>
    </x:row>
    <x:row r="1277" spans="2:41" x14ac:dyDescent="0.35">
      <x:c r="B1277" s="21">
        <x:v>37714</x:v>
      </x:c>
      <x:c r="C1277" s="31">
        <x:f t="shared" si="295"/>
        <x:v>3</x:v>
      </x:c>
      <x:c r="D1277" s="31">
        <x:f t="shared" si="296"/>
        <x:v>4</x:v>
      </x:c>
      <x:c r="E1277" s="31">
        <x:f t="shared" si="297"/>
        <x:v>2003</x:v>
      </x:c>
      <x:c r="F1277" s="31">
        <x:f t="shared" si="298"/>
        <x:v>5</x:v>
      </x:c>
      <x:c r="G1277" s="21">
        <x:f t="shared" si="302"/>
        <x:v>45385</x:v>
      </x:c>
      <x:c r="H1277" s="32">
        <x:f t="shared" si="303"/>
        <x:v>7578</x:v>
      </x:c>
      <x:c r="L1277" s="25"/>
      <x:c r="S1277" s="24" t="str">
        <x:v>Justin Jones #13453737 2M</x:v>
      </x:c>
      <x:c r="T1277" s="24" t="str" cm="1">
        <x:f t="array" ref="T1277:U1277">_xlfn.TEXTSPLIT(S1277," #")</x:f>
        <x:v>Justin Jones</x:v>
      </x:c>
      <x:c r="U1277" s="24" t="str">
        <x:v>13453737 2M</x:v>
      </x:c>
      <x:c r="V1277" s="24" t="str">
        <x:f t="shared" si="304"/>
        <x:v>2M</x:v>
      </x:c>
      <x:c r="W1277" s="24">
        <x:f t="shared" si="305"/>
        <x:v>13453737</x:v>
      </x:c>
      <x:c r="X1277" s="24">
        <x:f t="shared" si="309"/>
        <x:v>1</x:v>
      </x:c>
      <x:c r="AC1277" s="24" t="str">
        <x:f t="shared" si="299"/>
        <x:v>Justin</x:v>
      </x:c>
      <x:c r="AD1277" s="24" t="str">
        <x:f t="shared" si="306"/>
        <x:v>J</x:v>
      </x:c>
      <x:c r="AE1277" s="24" t="str">
        <x:f t="shared" si="300"/>
        <x:v>Jones</x:v>
      </x:c>
      <x:c r="AF1277" s="24" cm="1">
        <x:f t="array" ref="AF1277">SUM(--(" "=MID(AE1277,_xlfn.SEQUENCE(1,LEN(AE1277)),1)))+2</x:f>
        <x:v>2</x:v>
      </x:c>
      <x:c r="AG1277" s="24" cm="1">
        <x:f t="array" ref="AG1277">SUM(--($AG$9=MID(AC1277,_xlfn.SEQUENCE(1,LEN(AC1277)),1)))</x:f>
        <x:v>0</x:v>
      </x:c>
      <x:c r="AL1277" s="24" t="b">
        <x:f t="shared" si="301"/>
        <x:v>0</x:v>
      </x:c>
      <x:c r="AM1277" s="24" t="b">
        <x:f>_xlfn.XLOOKUP(G1277,'Birthday Case Assumptions'!$I$6:$I$371,'Birthday Case Assumptions'!$J$6:$J$371)="Yes"</x:f>
        <x:v>1</x:v>
      </x:c>
      <x:c r="AN1277" s="24" t="b">
        <x:f t="shared" si="307"/>
        <x:v>0</x:v>
      </x:c>
      <x:c r="AO1277" s="24">
        <x:f t="shared" si="308"/>
        <x:v>0</x:v>
      </x:c>
    </x:row>
    <x:row r="1278" spans="2:41" x14ac:dyDescent="0.35">
      <x:c r="B1278" s="21">
        <x:v>38094</x:v>
      </x:c>
      <x:c r="C1278" s="31">
        <x:f t="shared" si="295"/>
        <x:v>17</x:v>
      </x:c>
      <x:c r="D1278" s="31">
        <x:f t="shared" si="296"/>
        <x:v>4</x:v>
      </x:c>
      <x:c r="E1278" s="31">
        <x:f t="shared" si="297"/>
        <x:v>2004</x:v>
      </x:c>
      <x:c r="F1278" s="31">
        <x:f t="shared" si="298"/>
        <x:v>7</x:v>
      </x:c>
      <x:c r="G1278" s="21">
        <x:f t="shared" si="302"/>
        <x:v>45399</x:v>
      </x:c>
      <x:c r="H1278" s="32">
        <x:f t="shared" si="303"/>
        <x:v>7198</x:v>
      </x:c>
      <x:c r="L1278" s="25"/>
      <x:c r="S1278" s="24" t="str">
        <x:v>Raymond Watson #13453739 2M</x:v>
      </x:c>
      <x:c r="T1278" s="24" t="str" cm="1">
        <x:f t="array" ref="T1278:U1278">_xlfn.TEXTSPLIT(S1278," #")</x:f>
        <x:v>Raymond Watson</x:v>
      </x:c>
      <x:c r="U1278" s="24" t="str">
        <x:v>13453739 2M</x:v>
      </x:c>
      <x:c r="V1278" s="24" t="str">
        <x:f t="shared" si="304"/>
        <x:v>2M</x:v>
      </x:c>
      <x:c r="W1278" s="24">
        <x:f t="shared" si="305"/>
        <x:v>13453739</x:v>
      </x:c>
      <x:c r="X1278" s="24">
        <x:f t="shared" si="309"/>
        <x:v>0</x:v>
      </x:c>
      <x:c r="AC1278" s="24" t="str">
        <x:f t="shared" si="299"/>
        <x:v>Raymond</x:v>
      </x:c>
      <x:c r="AD1278" s="24" t="str">
        <x:f t="shared" si="306"/>
        <x:v>R</x:v>
      </x:c>
      <x:c r="AE1278" s="24" t="str">
        <x:f t="shared" si="300"/>
        <x:v>Watson</x:v>
      </x:c>
      <x:c r="AF1278" s="24" cm="1">
        <x:f t="array" ref="AF1278">SUM(--(" "=MID(AE1278,_xlfn.SEQUENCE(1,LEN(AE1278)),1)))+2</x:f>
        <x:v>2</x:v>
      </x:c>
      <x:c r="AG1278" s="24" cm="1">
        <x:f t="array" ref="AG1278">SUM(--($AG$9=MID(AC1278,_xlfn.SEQUENCE(1,LEN(AC1278)),1)))</x:f>
        <x:v>1</x:v>
      </x:c>
      <x:c r="AL1278" s="24" t="b">
        <x:f t="shared" si="301"/>
        <x:v>0</x:v>
      </x:c>
      <x:c r="AM1278" s="24" t="b">
        <x:f>_xlfn.XLOOKUP(G1278,'Birthday Case Assumptions'!$I$6:$I$371,'Birthday Case Assumptions'!$J$6:$J$371)="Yes"</x:f>
        <x:v>1</x:v>
      </x:c>
      <x:c r="AN1278" s="24" t="b">
        <x:f t="shared" si="307"/>
        <x:v>0</x:v>
      </x:c>
      <x:c r="AO1278" s="24">
        <x:f t="shared" si="308"/>
        <x:v>0</x:v>
      </x:c>
    </x:row>
    <x:row r="1279" spans="2:41" x14ac:dyDescent="0.35">
      <x:c r="B1279" s="21">
        <x:v>37063</x:v>
      </x:c>
      <x:c r="C1279" s="31">
        <x:f t="shared" si="295"/>
        <x:v>21</x:v>
      </x:c>
      <x:c r="D1279" s="31">
        <x:f t="shared" si="296"/>
        <x:v>6</x:v>
      </x:c>
      <x:c r="E1279" s="31">
        <x:f t="shared" si="297"/>
        <x:v>2001</x:v>
      </x:c>
      <x:c r="F1279" s="31">
        <x:f t="shared" si="298"/>
        <x:v>5</x:v>
      </x:c>
      <x:c r="G1279" s="21">
        <x:f t="shared" si="302"/>
        <x:v>45464</x:v>
      </x:c>
      <x:c r="H1279" s="32">
        <x:f t="shared" si="303"/>
        <x:v>8229</x:v>
      </x:c>
      <x:c r="L1279" s="25"/>
      <x:c r="S1279" s="24" t="str">
        <x:v>Peter Nelson #13453740 1W</x:v>
      </x:c>
      <x:c r="T1279" s="24" t="str" cm="1">
        <x:f t="array" ref="T1279:U1279">_xlfn.TEXTSPLIT(S1279," #")</x:f>
        <x:v>Peter Nelson</x:v>
      </x:c>
      <x:c r="U1279" s="24" t="str">
        <x:v>13453740 1W</x:v>
      </x:c>
      <x:c r="V1279" s="24" t="str">
        <x:f t="shared" si="304"/>
        <x:v>1W</x:v>
      </x:c>
      <x:c r="W1279" s="24">
        <x:f t="shared" si="305"/>
        <x:v>13453740</x:v>
      </x:c>
      <x:c r="X1279" s="24">
        <x:f t="shared" si="309"/>
        <x:v>1</x:v>
      </x:c>
      <x:c r="AC1279" s="24" t="str">
        <x:f t="shared" si="299"/>
        <x:v>Peter</x:v>
      </x:c>
      <x:c r="AD1279" s="24" t="str">
        <x:f t="shared" si="306"/>
        <x:v>P</x:v>
      </x:c>
      <x:c r="AE1279" s="24" t="str">
        <x:f t="shared" si="300"/>
        <x:v>Nelson</x:v>
      </x:c>
      <x:c r="AF1279" s="24" cm="1">
        <x:f t="array" ref="AF1279">SUM(--(" "=MID(AE1279,_xlfn.SEQUENCE(1,LEN(AE1279)),1)))+2</x:f>
        <x:v>2</x:v>
      </x:c>
      <x:c r="AG1279" s="24" cm="1">
        <x:f t="array" ref="AG1279">SUM(--($AG$9=MID(AC1279,_xlfn.SEQUENCE(1,LEN(AC1279)),1)))</x:f>
        <x:v>0</x:v>
      </x:c>
      <x:c r="AL1279" s="24" t="b">
        <x:f t="shared" si="301"/>
        <x:v>0</x:v>
      </x:c>
      <x:c r="AM1279" s="24" t="b">
        <x:f>_xlfn.XLOOKUP(G1279,'Birthday Case Assumptions'!$I$6:$I$371,'Birthday Case Assumptions'!$J$6:$J$371)="Yes"</x:f>
        <x:v>0</x:v>
      </x:c>
      <x:c r="AN1279" s="24" t="b">
        <x:f t="shared" si="307"/>
        <x:v>0</x:v>
      </x:c>
      <x:c r="AO1279" s="24">
        <x:f t="shared" si="308"/>
        <x:v>0</x:v>
      </x:c>
    </x:row>
    <x:row r="1280" spans="2:41" x14ac:dyDescent="0.35">
      <x:c r="B1280" s="21">
        <x:v>37902</x:v>
      </x:c>
      <x:c r="C1280" s="31">
        <x:f t="shared" si="295"/>
        <x:v>8</x:v>
      </x:c>
      <x:c r="D1280" s="31">
        <x:f t="shared" si="296"/>
        <x:v>10</x:v>
      </x:c>
      <x:c r="E1280" s="31">
        <x:f t="shared" si="297"/>
        <x:v>2003</x:v>
      </x:c>
      <x:c r="F1280" s="31">
        <x:f t="shared" si="298"/>
        <x:v>4</x:v>
      </x:c>
      <x:c r="G1280" s="21">
        <x:f t="shared" si="302"/>
        <x:v>45573</x:v>
      </x:c>
      <x:c r="H1280" s="32">
        <x:f t="shared" si="303"/>
        <x:v>7390</x:v>
      </x:c>
      <x:c r="L1280" s="25"/>
      <x:c r="S1280" s="24" t="str">
        <x:v>Naeem Shaik #13453741 2M</x:v>
      </x:c>
      <x:c r="T1280" s="24" t="str" cm="1">
        <x:f t="array" ref="T1280:U1280">_xlfn.TEXTSPLIT(S1280," #")</x:f>
        <x:v>Naeem Shaik</x:v>
      </x:c>
      <x:c r="U1280" s="24" t="str">
        <x:v>13453741 2M</x:v>
      </x:c>
      <x:c r="V1280" s="24" t="str">
        <x:f t="shared" si="304"/>
        <x:v>2M</x:v>
      </x:c>
      <x:c r="W1280" s="24">
        <x:f t="shared" si="305"/>
        <x:v>13453741</x:v>
      </x:c>
      <x:c r="X1280" s="24">
        <x:f t="shared" si="309"/>
        <x:v>2</x:v>
      </x:c>
      <x:c r="AC1280" s="24" t="str">
        <x:f t="shared" si="299"/>
        <x:v>Naeem</x:v>
      </x:c>
      <x:c r="AD1280" s="24" t="str">
        <x:f t="shared" si="306"/>
        <x:v>N</x:v>
      </x:c>
      <x:c r="AE1280" s="24" t="str">
        <x:f t="shared" si="300"/>
        <x:v>Shaik</x:v>
      </x:c>
      <x:c r="AF1280" s="24" cm="1">
        <x:f t="array" ref="AF1280">SUM(--(" "=MID(AE1280,_xlfn.SEQUENCE(1,LEN(AE1280)),1)))+2</x:f>
        <x:v>2</x:v>
      </x:c>
      <x:c r="AG1280" s="24" cm="1">
        <x:f t="array" ref="AG1280">SUM(--($AG$9=MID(AC1280,_xlfn.SEQUENCE(1,LEN(AC1280)),1)))</x:f>
        <x:v>1</x:v>
      </x:c>
      <x:c r="AL1280" s="24" t="b">
        <x:f t="shared" si="301"/>
        <x:v>0</x:v>
      </x:c>
      <x:c r="AM1280" s="24" t="b">
        <x:f>_xlfn.XLOOKUP(G1280,'Birthday Case Assumptions'!$I$6:$I$371,'Birthday Case Assumptions'!$J$6:$J$371)="Yes"</x:f>
        <x:v>1</x:v>
      </x:c>
      <x:c r="AN1280" s="24" t="b">
        <x:f t="shared" si="307"/>
        <x:v>0</x:v>
      </x:c>
      <x:c r="AO1280" s="24">
        <x:f t="shared" si="308"/>
        <x:v>0</x:v>
      </x:c>
    </x:row>
    <x:row r="1281" spans="2:41" x14ac:dyDescent="0.35">
      <x:c r="B1281" s="21">
        <x:v>37589</x:v>
      </x:c>
      <x:c r="C1281" s="31">
        <x:f t="shared" si="295"/>
        <x:v>29</x:v>
      </x:c>
      <x:c r="D1281" s="31">
        <x:f t="shared" si="296"/>
        <x:v>11</x:v>
      </x:c>
      <x:c r="E1281" s="31">
        <x:f t="shared" si="297"/>
        <x:v>2002</x:v>
      </x:c>
      <x:c r="F1281" s="31">
        <x:f t="shared" si="298"/>
        <x:v>6</x:v>
      </x:c>
      <x:c r="G1281" s="21">
        <x:f t="shared" si="302"/>
        <x:v>45625</x:v>
      </x:c>
      <x:c r="H1281" s="32">
        <x:f t="shared" si="303"/>
        <x:v>7703</x:v>
      </x:c>
      <x:c r="L1281" s="25"/>
      <x:c r="S1281" s="24" t="str">
        <x:v>Xu Zhiyong #13453743 2R</x:v>
      </x:c>
      <x:c r="T1281" s="24" t="str" cm="1">
        <x:f t="array" ref="T1281:U1281">_xlfn.TEXTSPLIT(S1281," #")</x:f>
        <x:v>Xu Zhiyong</x:v>
      </x:c>
      <x:c r="U1281" s="24" t="str">
        <x:v>13453743 2R</x:v>
      </x:c>
      <x:c r="V1281" s="24" t="str">
        <x:f t="shared" si="304"/>
        <x:v>2R</x:v>
      </x:c>
      <x:c r="W1281" s="24">
        <x:f t="shared" si="305"/>
        <x:v>13453743</x:v>
      </x:c>
      <x:c r="X1281" s="24">
        <x:f t="shared" si="309"/>
        <x:v>0</x:v>
      </x:c>
      <x:c r="AC1281" s="24" t="str">
        <x:f t="shared" si="299"/>
        <x:v>Xu</x:v>
      </x:c>
      <x:c r="AD1281" s="24" t="str">
        <x:f t="shared" si="306"/>
        <x:v>X</x:v>
      </x:c>
      <x:c r="AE1281" s="24" t="str">
        <x:f t="shared" si="300"/>
        <x:v>Zhiyong</x:v>
      </x:c>
      <x:c r="AF1281" s="24" cm="1">
        <x:f t="array" ref="AF1281">SUM(--(" "=MID(AE1281,_xlfn.SEQUENCE(1,LEN(AE1281)),1)))+2</x:f>
        <x:v>2</x:v>
      </x:c>
      <x:c r="AG1281" s="24" cm="1">
        <x:f t="array" ref="AG1281">SUM(--($AG$9=MID(AC1281,_xlfn.SEQUENCE(1,LEN(AC1281)),1)))</x:f>
        <x:v>0</x:v>
      </x:c>
      <x:c r="AL1281" s="24" t="b">
        <x:f t="shared" si="301"/>
        <x:v>0</x:v>
      </x:c>
      <x:c r="AM1281" s="24" t="b">
        <x:f>_xlfn.XLOOKUP(G1281,'Birthday Case Assumptions'!$I$6:$I$371,'Birthday Case Assumptions'!$J$6:$J$371)="Yes"</x:f>
        <x:v>0</x:v>
      </x:c>
      <x:c r="AN1281" s="24" t="b">
        <x:f t="shared" si="307"/>
        <x:v>0</x:v>
      </x:c>
      <x:c r="AO1281" s="24">
        <x:f t="shared" si="308"/>
        <x:v>0</x:v>
      </x:c>
    </x:row>
    <x:row r="1282" spans="2:41" x14ac:dyDescent="0.35">
      <x:c r="B1282" s="21">
        <x:v>37433</x:v>
      </x:c>
      <x:c r="C1282" s="31">
        <x:f t="shared" si="295"/>
        <x:v>26</x:v>
      </x:c>
      <x:c r="D1282" s="31">
        <x:f t="shared" si="296"/>
        <x:v>6</x:v>
      </x:c>
      <x:c r="E1282" s="31">
        <x:f t="shared" si="297"/>
        <x:v>2002</x:v>
      </x:c>
      <x:c r="F1282" s="31">
        <x:f t="shared" si="298"/>
        <x:v>4</x:v>
      </x:c>
      <x:c r="G1282" s="21">
        <x:f t="shared" si="302"/>
        <x:v>45469</x:v>
      </x:c>
      <x:c r="H1282" s="32">
        <x:f t="shared" si="303"/>
        <x:v>7859</x:v>
      </x:c>
      <x:c r="L1282" s="25"/>
      <x:c r="S1282" s="24" t="str">
        <x:v>Ebrahim Khalid #13453745 1M</x:v>
      </x:c>
      <x:c r="T1282" s="24" t="str" cm="1">
        <x:f t="array" ref="T1282:U1282">_xlfn.TEXTSPLIT(S1282," #")</x:f>
        <x:v>Ebrahim Khalid</x:v>
      </x:c>
      <x:c r="U1282" s="24" t="str">
        <x:v>13453745 1M</x:v>
      </x:c>
      <x:c r="V1282" s="24" t="str">
        <x:f t="shared" si="304"/>
        <x:v>1M</x:v>
      </x:c>
      <x:c r="W1282" s="24">
        <x:f t="shared" si="305"/>
        <x:v>13453745</x:v>
      </x:c>
      <x:c r="X1282" s="24">
        <x:f t="shared" si="309"/>
        <x:v>0</x:v>
      </x:c>
      <x:c r="AC1282" s="24" t="str">
        <x:f t="shared" si="299"/>
        <x:v>Ebrahim</x:v>
      </x:c>
      <x:c r="AD1282" s="24" t="str">
        <x:f t="shared" si="306"/>
        <x:v>E</x:v>
      </x:c>
      <x:c r="AE1282" s="24" t="str">
        <x:f t="shared" si="300"/>
        <x:v>Khalid</x:v>
      </x:c>
      <x:c r="AF1282" s="24" cm="1">
        <x:f t="array" ref="AF1282">SUM(--(" "=MID(AE1282,_xlfn.SEQUENCE(1,LEN(AE1282)),1)))+2</x:f>
        <x:v>2</x:v>
      </x:c>
      <x:c r="AG1282" s="24" cm="1">
        <x:f t="array" ref="AG1282">SUM(--($AG$9=MID(AC1282,_xlfn.SEQUENCE(1,LEN(AC1282)),1)))</x:f>
        <x:v>1</x:v>
      </x:c>
      <x:c r="AL1282" s="24" t="b">
        <x:f t="shared" si="301"/>
        <x:v>0</x:v>
      </x:c>
      <x:c r="AM1282" s="24" t="b">
        <x:f>_xlfn.XLOOKUP(G1282,'Birthday Case Assumptions'!$I$6:$I$371,'Birthday Case Assumptions'!$J$6:$J$371)="Yes"</x:f>
        <x:v>0</x:v>
      </x:c>
      <x:c r="AN1282" s="24" t="b">
        <x:f t="shared" si="307"/>
        <x:v>1</x:v>
      </x:c>
      <x:c r="AO1282" s="24">
        <x:f t="shared" si="308"/>
        <x:v>0</x:v>
      </x:c>
    </x:row>
    <x:row r="1283" spans="2:41" x14ac:dyDescent="0.35">
      <x:c r="B1283" s="21">
        <x:v>37798</x:v>
      </x:c>
      <x:c r="C1283" s="31">
        <x:f t="shared" si="295"/>
        <x:v>26</x:v>
      </x:c>
      <x:c r="D1283" s="31">
        <x:f t="shared" si="296"/>
        <x:v>6</x:v>
      </x:c>
      <x:c r="E1283" s="31">
        <x:f t="shared" si="297"/>
        <x:v>2003</x:v>
      </x:c>
      <x:c r="F1283" s="31">
        <x:f t="shared" si="298"/>
        <x:v>5</x:v>
      </x:c>
      <x:c r="G1283" s="21">
        <x:f t="shared" si="302"/>
        <x:v>45469</x:v>
      </x:c>
      <x:c r="H1283" s="32">
        <x:f t="shared" si="303"/>
        <x:v>7494</x:v>
      </x:c>
      <x:c r="L1283" s="25"/>
      <x:c r="S1283" s="24" t="str">
        <x:v>Amanda Smith #13453746 3M</x:v>
      </x:c>
      <x:c r="T1283" s="24" t="str" cm="1">
        <x:f t="array" ref="T1283:U1283">_xlfn.TEXTSPLIT(S1283," #")</x:f>
        <x:v>Amanda Smith</x:v>
      </x:c>
      <x:c r="U1283" s="24" t="str">
        <x:v>13453746 3M</x:v>
      </x:c>
      <x:c r="V1283" s="24" t="str">
        <x:f t="shared" si="304"/>
        <x:v>3M</x:v>
      </x:c>
      <x:c r="W1283" s="24">
        <x:f t="shared" si="305"/>
        <x:v>13453746</x:v>
      </x:c>
      <x:c r="X1283" s="24">
        <x:f t="shared" si="309"/>
        <x:v>1</x:v>
      </x:c>
      <x:c r="AC1283" s="24" t="str">
        <x:f t="shared" si="299"/>
        <x:v>Amanda</x:v>
      </x:c>
      <x:c r="AD1283" s="24" t="str">
        <x:f t="shared" si="306"/>
        <x:v>A</x:v>
      </x:c>
      <x:c r="AE1283" s="24" t="str">
        <x:f t="shared" si="300"/>
        <x:v>Smith</x:v>
      </x:c>
      <x:c r="AF1283" s="24" cm="1">
        <x:f t="array" ref="AF1283">SUM(--(" "=MID(AE1283,_xlfn.SEQUENCE(1,LEN(AE1283)),1)))+2</x:f>
        <x:v>2</x:v>
      </x:c>
      <x:c r="AG1283" s="24" cm="1">
        <x:f t="array" ref="AG1283">SUM(--($AG$9=MID(AC1283,_xlfn.SEQUENCE(1,LEN(AC1283)),1)))</x:f>
        <x:v>3</x:v>
      </x:c>
      <x:c r="AL1283" s="24" t="b">
        <x:f t="shared" si="301"/>
        <x:v>0</x:v>
      </x:c>
      <x:c r="AM1283" s="24" t="b">
        <x:f>_xlfn.XLOOKUP(G1283,'Birthday Case Assumptions'!$I$6:$I$371,'Birthday Case Assumptions'!$J$6:$J$371)="Yes"</x:f>
        <x:v>0</x:v>
      </x:c>
      <x:c r="AN1283" s="24" t="b">
        <x:f t="shared" si="307"/>
        <x:v>0</x:v>
      </x:c>
      <x:c r="AO1283" s="24">
        <x:f t="shared" si="308"/>
        <x:v>0</x:v>
      </x:c>
    </x:row>
    <x:row r="1284" spans="2:41" x14ac:dyDescent="0.35">
      <x:c r="B1284" s="21">
        <x:v>37953</x:v>
      </x:c>
      <x:c r="C1284" s="31">
        <x:f t="shared" si="295"/>
        <x:v>28</x:v>
      </x:c>
      <x:c r="D1284" s="31">
        <x:f t="shared" si="296"/>
        <x:v>11</x:v>
      </x:c>
      <x:c r="E1284" s="31">
        <x:f t="shared" si="297"/>
        <x:v>2003</x:v>
      </x:c>
      <x:c r="F1284" s="31">
        <x:f t="shared" si="298"/>
        <x:v>6</x:v>
      </x:c>
      <x:c r="G1284" s="21">
        <x:f t="shared" si="302"/>
        <x:v>45624</x:v>
      </x:c>
      <x:c r="H1284" s="32">
        <x:f t="shared" si="303"/>
        <x:v>7339</x:v>
      </x:c>
      <x:c r="L1284" s="25"/>
      <x:c r="S1284" s="24" t="str">
        <x:v>Dai Jianping #13453748 2M</x:v>
      </x:c>
      <x:c r="T1284" s="24" t="str" cm="1">
        <x:f t="array" ref="T1284:U1284">_xlfn.TEXTSPLIT(S1284," #")</x:f>
        <x:v>Dai Jianping</x:v>
      </x:c>
      <x:c r="U1284" s="24" t="str">
        <x:v>13453748 2M</x:v>
      </x:c>
      <x:c r="V1284" s="24" t="str">
        <x:f t="shared" si="304"/>
        <x:v>2M</x:v>
      </x:c>
      <x:c r="W1284" s="24">
        <x:f t="shared" si="305"/>
        <x:v>13453748</x:v>
      </x:c>
      <x:c r="X1284" s="24">
        <x:f t="shared" si="309"/>
        <x:v>0</x:v>
      </x:c>
      <x:c r="AC1284" s="24" t="str">
        <x:f t="shared" si="299"/>
        <x:v>Dai</x:v>
      </x:c>
      <x:c r="AD1284" s="24" t="str">
        <x:f t="shared" si="306"/>
        <x:v>D</x:v>
      </x:c>
      <x:c r="AE1284" s="24" t="str">
        <x:f t="shared" si="300"/>
        <x:v>Jianping</x:v>
      </x:c>
      <x:c r="AF1284" s="24" cm="1">
        <x:f t="array" ref="AF1284">SUM(--(" "=MID(AE1284,_xlfn.SEQUENCE(1,LEN(AE1284)),1)))+2</x:f>
        <x:v>2</x:v>
      </x:c>
      <x:c r="AG1284" s="24" cm="1">
        <x:f t="array" ref="AG1284">SUM(--($AG$9=MID(AC1284,_xlfn.SEQUENCE(1,LEN(AC1284)),1)))</x:f>
        <x:v>1</x:v>
      </x:c>
      <x:c r="AL1284" s="24" t="b">
        <x:f t="shared" si="301"/>
        <x:v>0</x:v>
      </x:c>
      <x:c r="AM1284" s="24" t="b">
        <x:f>_xlfn.XLOOKUP(G1284,'Birthday Case Assumptions'!$I$6:$I$371,'Birthday Case Assumptions'!$J$6:$J$371)="Yes"</x:f>
        <x:v>0</x:v>
      </x:c>
      <x:c r="AN1284" s="24" t="b">
        <x:f t="shared" si="307"/>
        <x:v>0</x:v>
      </x:c>
      <x:c r="AO1284" s="24">
        <x:f t="shared" si="308"/>
        <x:v>0</x:v>
      </x:c>
    </x:row>
    <x:row r="1285" spans="2:41" x14ac:dyDescent="0.35">
      <x:c r="B1285" s="21">
        <x:v>37490</x:v>
      </x:c>
      <x:c r="C1285" s="31">
        <x:f t="shared" si="295"/>
        <x:v>22</x:v>
      </x:c>
      <x:c r="D1285" s="31">
        <x:f t="shared" si="296"/>
        <x:v>8</x:v>
      </x:c>
      <x:c r="E1285" s="31">
        <x:f t="shared" si="297"/>
        <x:v>2002</x:v>
      </x:c>
      <x:c r="F1285" s="31">
        <x:f t="shared" si="298"/>
        <x:v>5</x:v>
      </x:c>
      <x:c r="G1285" s="21">
        <x:f t="shared" si="302"/>
        <x:v>45526</x:v>
      </x:c>
      <x:c r="H1285" s="32">
        <x:f t="shared" si="303"/>
        <x:v>7802</x:v>
      </x:c>
      <x:c r="L1285" s="25"/>
      <x:c r="S1285" s="24" t="str">
        <x:v>Judy Wilson #13453749 2T</x:v>
      </x:c>
      <x:c r="T1285" s="24" t="str" cm="1">
        <x:f t="array" ref="T1285:U1285">_xlfn.TEXTSPLIT(S1285," #")</x:f>
        <x:v>Judy Wilson</x:v>
      </x:c>
      <x:c r="U1285" s="24" t="str">
        <x:v>13453749 2T</x:v>
      </x:c>
      <x:c r="V1285" s="24" t="str">
        <x:f t="shared" si="304"/>
        <x:v>2T</x:v>
      </x:c>
      <x:c r="W1285" s="24">
        <x:f t="shared" si="305"/>
        <x:v>13453749</x:v>
      </x:c>
      <x:c r="X1285" s="24">
        <x:f t="shared" si="309"/>
        <x:v>1</x:v>
      </x:c>
      <x:c r="AC1285" s="24" t="str">
        <x:f t="shared" si="299"/>
        <x:v>Judy</x:v>
      </x:c>
      <x:c r="AD1285" s="24" t="str">
        <x:f t="shared" si="306"/>
        <x:v>J</x:v>
      </x:c>
      <x:c r="AE1285" s="24" t="str">
        <x:f t="shared" si="300"/>
        <x:v>Wilson</x:v>
      </x:c>
      <x:c r="AF1285" s="24" cm="1">
        <x:f t="array" ref="AF1285">SUM(--(" "=MID(AE1285,_xlfn.SEQUENCE(1,LEN(AE1285)),1)))+2</x:f>
        <x:v>2</x:v>
      </x:c>
      <x:c r="AG1285" s="24" cm="1">
        <x:f t="array" ref="AG1285">SUM(--($AG$9=MID(AC1285,_xlfn.SEQUENCE(1,LEN(AC1285)),1)))</x:f>
        <x:v>0</x:v>
      </x:c>
      <x:c r="AL1285" s="24" t="b">
        <x:f t="shared" si="301"/>
        <x:v>0</x:v>
      </x:c>
      <x:c r="AM1285" s="24" t="b">
        <x:f>_xlfn.XLOOKUP(G1285,'Birthday Case Assumptions'!$I$6:$I$371,'Birthday Case Assumptions'!$J$6:$J$371)="Yes"</x:f>
        <x:v>1</x:v>
      </x:c>
      <x:c r="AN1285" s="24" t="b">
        <x:f t="shared" si="307"/>
        <x:v>0</x:v>
      </x:c>
      <x:c r="AO1285" s="24">
        <x:f t="shared" si="308"/>
        <x:v>0</x:v>
      </x:c>
    </x:row>
    <x:row r="1286" spans="2:41" x14ac:dyDescent="0.35">
      <x:c r="B1286" s="21">
        <x:v>36899</x:v>
      </x:c>
      <x:c r="C1286" s="31">
        <x:f t="shared" si="295"/>
        <x:v>8</x:v>
      </x:c>
      <x:c r="D1286" s="31">
        <x:f t="shared" si="296"/>
        <x:v>1</x:v>
      </x:c>
      <x:c r="E1286" s="31">
        <x:f t="shared" si="297"/>
        <x:v>2001</x:v>
      </x:c>
      <x:c r="F1286" s="31">
        <x:f t="shared" si="298"/>
        <x:v>2</x:v>
      </x:c>
      <x:c r="G1286" s="21">
        <x:f t="shared" si="302"/>
        <x:v>45299</x:v>
      </x:c>
      <x:c r="H1286" s="32">
        <x:f t="shared" si="303"/>
        <x:v>8393</x:v>
      </x:c>
      <x:c r="L1286" s="25"/>
      <x:c r="S1286" s="24" t="str">
        <x:v>Hong Shu #13453750 3M</x:v>
      </x:c>
      <x:c r="T1286" s="24" t="str" cm="1">
        <x:f t="array" ref="T1286:U1286">_xlfn.TEXTSPLIT(S1286," #")</x:f>
        <x:v>Hong Shu</x:v>
      </x:c>
      <x:c r="U1286" s="24" t="str">
        <x:v>13453750 3M</x:v>
      </x:c>
      <x:c r="V1286" s="24" t="str">
        <x:f t="shared" si="304"/>
        <x:v>3M</x:v>
      </x:c>
      <x:c r="W1286" s="24">
        <x:f t="shared" si="305"/>
        <x:v>13453750</x:v>
      </x:c>
      <x:c r="X1286" s="24">
        <x:f t="shared" si="309"/>
        <x:v>2</x:v>
      </x:c>
      <x:c r="AC1286" s="24" t="str">
        <x:f t="shared" si="299"/>
        <x:v>Hong</x:v>
      </x:c>
      <x:c r="AD1286" s="24" t="str">
        <x:f t="shared" si="306"/>
        <x:v>H</x:v>
      </x:c>
      <x:c r="AE1286" s="24" t="str">
        <x:f t="shared" si="300"/>
        <x:v>Shu</x:v>
      </x:c>
      <x:c r="AF1286" s="24" cm="1">
        <x:f t="array" ref="AF1286">SUM(--(" "=MID(AE1286,_xlfn.SEQUENCE(1,LEN(AE1286)),1)))+2</x:f>
        <x:v>2</x:v>
      </x:c>
      <x:c r="AG1286" s="24" cm="1">
        <x:f t="array" ref="AG1286">SUM(--($AG$9=MID(AC1286,_xlfn.SEQUENCE(1,LEN(AC1286)),1)))</x:f>
        <x:v>0</x:v>
      </x:c>
      <x:c r="AL1286" s="24" t="b">
        <x:f t="shared" si="301"/>
        <x:v>1</x:v>
      </x:c>
      <x:c r="AM1286" s="24" t="b">
        <x:f>_xlfn.XLOOKUP(G1286,'Birthday Case Assumptions'!$I$6:$I$371,'Birthday Case Assumptions'!$J$6:$J$371)="Yes"</x:f>
        <x:v>1</x:v>
      </x:c>
      <x:c r="AN1286" s="24" t="b">
        <x:f t="shared" si="307"/>
        <x:v>0</x:v>
      </x:c>
      <x:c r="AO1286" s="24">
        <x:f t="shared" si="308"/>
        <x:v>0</x:v>
      </x:c>
    </x:row>
    <x:row r="1287" spans="2:41" x14ac:dyDescent="0.35">
      <x:c r="B1287" s="21">
        <x:v>38284</x:v>
      </x:c>
      <x:c r="C1287" s="31">
        <x:f t="shared" si="295"/>
        <x:v>24</x:v>
      </x:c>
      <x:c r="D1287" s="31">
        <x:f t="shared" si="296"/>
        <x:v>10</x:v>
      </x:c>
      <x:c r="E1287" s="31">
        <x:f t="shared" si="297"/>
        <x:v>2004</x:v>
      </x:c>
      <x:c r="F1287" s="31">
        <x:f t="shared" si="298"/>
        <x:v>1</x:v>
      </x:c>
      <x:c r="G1287" s="21">
        <x:f t="shared" si="302"/>
        <x:v>45589</x:v>
      </x:c>
      <x:c r="H1287" s="32">
        <x:f t="shared" si="303"/>
        <x:v>7008</x:v>
      </x:c>
      <x:c r="L1287" s="25"/>
      <x:c r="S1287" s="24" t="str">
        <x:v>Kong Na #13453751 1W</x:v>
      </x:c>
      <x:c r="T1287" s="24" t="str" cm="1">
        <x:f t="array" ref="T1287:U1287">_xlfn.TEXTSPLIT(S1287," #")</x:f>
        <x:v>Kong Na</x:v>
      </x:c>
      <x:c r="U1287" s="24" t="str">
        <x:v>13453751 1W</x:v>
      </x:c>
      <x:c r="V1287" s="24" t="str">
        <x:f t="shared" si="304"/>
        <x:v>1W</x:v>
      </x:c>
      <x:c r="W1287" s="24">
        <x:f t="shared" si="305"/>
        <x:v>13453751</x:v>
      </x:c>
      <x:c r="X1287" s="24">
        <x:f t="shared" si="309"/>
        <x:v>3</x:v>
      </x:c>
      <x:c r="AC1287" s="24" t="str">
        <x:f t="shared" si="299"/>
        <x:v>Kong</x:v>
      </x:c>
      <x:c r="AD1287" s="24" t="str">
        <x:f t="shared" si="306"/>
        <x:v>K</x:v>
      </x:c>
      <x:c r="AE1287" s="24" t="str">
        <x:f t="shared" si="300"/>
        <x:v>Na</x:v>
      </x:c>
      <x:c r="AF1287" s="24" cm="1">
        <x:f t="array" ref="AF1287">SUM(--(" "=MID(AE1287,_xlfn.SEQUENCE(1,LEN(AE1287)),1)))+2</x:f>
        <x:v>2</x:v>
      </x:c>
      <x:c r="AG1287" s="24" cm="1">
        <x:f t="array" ref="AG1287">SUM(--($AG$9=MID(AC1287,_xlfn.SEQUENCE(1,LEN(AC1287)),1)))</x:f>
        <x:v>0</x:v>
      </x:c>
      <x:c r="AL1287" s="24" t="b">
        <x:f t="shared" si="301"/>
        <x:v>0</x:v>
      </x:c>
      <x:c r="AM1287" s="24" t="b">
        <x:f>_xlfn.XLOOKUP(G1287,'Birthday Case Assumptions'!$I$6:$I$371,'Birthday Case Assumptions'!$J$6:$J$371)="Yes"</x:f>
        <x:v>1</x:v>
      </x:c>
      <x:c r="AN1287" s="24" t="b">
        <x:f t="shared" si="307"/>
        <x:v>0</x:v>
      </x:c>
      <x:c r="AO1287" s="24">
        <x:f t="shared" si="308"/>
        <x:v>0</x:v>
      </x:c>
    </x:row>
    <x:row r="1288" spans="2:41" x14ac:dyDescent="0.35">
      <x:c r="B1288" s="21">
        <x:v>37355</x:v>
      </x:c>
      <x:c r="C1288" s="31">
        <x:f t="shared" si="295"/>
        <x:v>9</x:v>
      </x:c>
      <x:c r="D1288" s="31">
        <x:f t="shared" si="296"/>
        <x:v>4</x:v>
      </x:c>
      <x:c r="E1288" s="31">
        <x:f t="shared" si="297"/>
        <x:v>2002</x:v>
      </x:c>
      <x:c r="F1288" s="31">
        <x:f t="shared" si="298"/>
        <x:v>3</x:v>
      </x:c>
      <x:c r="G1288" s="21">
        <x:f t="shared" si="302"/>
        <x:v>45391</x:v>
      </x:c>
      <x:c r="H1288" s="32">
        <x:f t="shared" si="303"/>
        <x:v>7937</x:v>
      </x:c>
      <x:c r="L1288" s="25"/>
      <x:c r="S1288" s="24" t="str">
        <x:v>Ma Dong Zhi #13453753 1M</x:v>
      </x:c>
      <x:c r="T1288" s="24" t="str" cm="1">
        <x:f t="array" ref="T1288:U1288">_xlfn.TEXTSPLIT(S1288," #")</x:f>
        <x:v>Ma Dong Zhi</x:v>
      </x:c>
      <x:c r="U1288" s="24" t="str">
        <x:v>13453753 1M</x:v>
      </x:c>
      <x:c r="V1288" s="24" t="str">
        <x:f t="shared" si="304"/>
        <x:v>1M</x:v>
      </x:c>
      <x:c r="W1288" s="24">
        <x:f t="shared" si="305"/>
        <x:v>13453753</x:v>
      </x:c>
      <x:c r="X1288" s="24">
        <x:f t="shared" si="309"/>
        <x:v>0</x:v>
      </x:c>
      <x:c r="AC1288" s="24" t="str">
        <x:f t="shared" si="299"/>
        <x:v>Ma</x:v>
      </x:c>
      <x:c r="AD1288" s="24" t="str">
        <x:f t="shared" si="306"/>
        <x:v>M</x:v>
      </x:c>
      <x:c r="AE1288" s="24" t="str">
        <x:f t="shared" si="300"/>
        <x:v>Dong Zhi</x:v>
      </x:c>
      <x:c r="AF1288" s="24" cm="1">
        <x:f t="array" ref="AF1288">SUM(--(" "=MID(AE1288,_xlfn.SEQUENCE(1,LEN(AE1288)),1)))+2</x:f>
        <x:v>3</x:v>
      </x:c>
      <x:c r="AG1288" s="24" cm="1">
        <x:f t="array" ref="AG1288">SUM(--($AG$9=MID(AC1288,_xlfn.SEQUENCE(1,LEN(AC1288)),1)))</x:f>
        <x:v>1</x:v>
      </x:c>
      <x:c r="AL1288" s="24" t="b">
        <x:f t="shared" si="301"/>
        <x:v>0</x:v>
      </x:c>
      <x:c r="AM1288" s="24" t="b">
        <x:f>_xlfn.XLOOKUP(G1288,'Birthday Case Assumptions'!$I$6:$I$371,'Birthday Case Assumptions'!$J$6:$J$371)="Yes"</x:f>
        <x:v>1</x:v>
      </x:c>
      <x:c r="AN1288" s="24" t="b">
        <x:f t="shared" si="307"/>
        <x:v>1</x:v>
      </x:c>
      <x:c r="AO1288" s="24">
        <x:f t="shared" si="308"/>
        <x:v>0</x:v>
      </x:c>
    </x:row>
    <x:row r="1289" spans="2:41" x14ac:dyDescent="0.35">
      <x:c r="B1289" s="21">
        <x:v>36929</x:v>
      </x:c>
      <x:c r="C1289" s="31">
        <x:f t="shared" si="295"/>
        <x:v>7</x:v>
      </x:c>
      <x:c r="D1289" s="31">
        <x:f t="shared" si="296"/>
        <x:v>2</x:v>
      </x:c>
      <x:c r="E1289" s="31">
        <x:f t="shared" si="297"/>
        <x:v>2001</x:v>
      </x:c>
      <x:c r="F1289" s="31">
        <x:f t="shared" si="298"/>
        <x:v>4</x:v>
      </x:c>
      <x:c r="G1289" s="21">
        <x:f t="shared" si="302"/>
        <x:v>45329</x:v>
      </x:c>
      <x:c r="H1289" s="32">
        <x:f t="shared" si="303"/>
        <x:v>8363</x:v>
      </x:c>
      <x:c r="L1289" s="25"/>
      <x:c r="S1289" s="24" t="str">
        <x:v>Joan Jones #13453755 2M</x:v>
      </x:c>
      <x:c r="T1289" s="24" t="str" cm="1">
        <x:f t="array" ref="T1289:U1289">_xlfn.TEXTSPLIT(S1289," #")</x:f>
        <x:v>Joan Jones</x:v>
      </x:c>
      <x:c r="U1289" s="24" t="str">
        <x:v>13453755 2M</x:v>
      </x:c>
      <x:c r="V1289" s="24" t="str">
        <x:f t="shared" si="304"/>
        <x:v>2M</x:v>
      </x:c>
      <x:c r="W1289" s="24">
        <x:f t="shared" si="305"/>
        <x:v>13453755</x:v>
      </x:c>
      <x:c r="X1289" s="24">
        <x:f t="shared" si="309"/>
        <x:v>0</x:v>
      </x:c>
      <x:c r="AC1289" s="24" t="str">
        <x:f t="shared" si="299"/>
        <x:v>Joan</x:v>
      </x:c>
      <x:c r="AD1289" s="24" t="str">
        <x:f t="shared" si="306"/>
        <x:v>J</x:v>
      </x:c>
      <x:c r="AE1289" s="24" t="str">
        <x:f t="shared" si="300"/>
        <x:v>Jones</x:v>
      </x:c>
      <x:c r="AF1289" s="24" cm="1">
        <x:f t="array" ref="AF1289">SUM(--(" "=MID(AE1289,_xlfn.SEQUENCE(1,LEN(AE1289)),1)))+2</x:f>
        <x:v>2</x:v>
      </x:c>
      <x:c r="AG1289" s="24" cm="1">
        <x:f t="array" ref="AG1289">SUM(--($AG$9=MID(AC1289,_xlfn.SEQUENCE(1,LEN(AC1289)),1)))</x:f>
        <x:v>1</x:v>
      </x:c>
      <x:c r="AL1289" s="24" t="b">
        <x:f t="shared" si="301"/>
        <x:v>0</x:v>
      </x:c>
      <x:c r="AM1289" s="24" t="b">
        <x:f>_xlfn.XLOOKUP(G1289,'Birthday Case Assumptions'!$I$6:$I$371,'Birthday Case Assumptions'!$J$6:$J$371)="Yes"</x:f>
        <x:v>1</x:v>
      </x:c>
      <x:c r="AN1289" s="24" t="b">
        <x:f t="shared" si="307"/>
        <x:v>0</x:v>
      </x:c>
      <x:c r="AO1289" s="24">
        <x:f t="shared" si="308"/>
        <x:v>0</x:v>
      </x:c>
    </x:row>
    <x:row r="1290" spans="2:41" x14ac:dyDescent="0.35">
      <x:c r="B1290" s="21">
        <x:v>38327</x:v>
      </x:c>
      <x:c r="C1290" s="31">
        <x:f t="shared" si="295"/>
        <x:v>6</x:v>
      </x:c>
      <x:c r="D1290" s="31">
        <x:f t="shared" si="296"/>
        <x:v>12</x:v>
      </x:c>
      <x:c r="E1290" s="31">
        <x:f t="shared" si="297"/>
        <x:v>2004</x:v>
      </x:c>
      <x:c r="F1290" s="31">
        <x:f t="shared" si="298"/>
        <x:v>2</x:v>
      </x:c>
      <x:c r="G1290" s="21">
        <x:f t="shared" si="302"/>
        <x:v>45632</x:v>
      </x:c>
      <x:c r="H1290" s="32">
        <x:f t="shared" si="303"/>
        <x:v>6965</x:v>
      </x:c>
      <x:c r="L1290" s="25"/>
      <x:c r="S1290" s="24" t="str">
        <x:v>Zahra Wesam Khaled #13453758 2R</x:v>
      </x:c>
      <x:c r="T1290" s="24" t="str" cm="1">
        <x:f t="array" ref="T1290:U1290">_xlfn.TEXTSPLIT(S1290," #")</x:f>
        <x:v>Zahra Wesam Khaled</x:v>
      </x:c>
      <x:c r="U1290" s="24" t="str">
        <x:v>13453758 2R</x:v>
      </x:c>
      <x:c r="V1290" s="24" t="str">
        <x:f t="shared" si="304"/>
        <x:v>2R</x:v>
      </x:c>
      <x:c r="W1290" s="24">
        <x:f t="shared" si="305"/>
        <x:v>13453758</x:v>
      </x:c>
      <x:c r="X1290" s="24">
        <x:f t="shared" si="309"/>
        <x:v>0</x:v>
      </x:c>
      <x:c r="AC1290" s="24" t="str">
        <x:f t="shared" si="299"/>
        <x:v>Zahra</x:v>
      </x:c>
      <x:c r="AD1290" s="24" t="str">
        <x:f t="shared" si="306"/>
        <x:v>Z</x:v>
      </x:c>
      <x:c r="AE1290" s="24" t="str">
        <x:f t="shared" si="300"/>
        <x:v>Wesam Khaled</x:v>
      </x:c>
      <x:c r="AF1290" s="24" cm="1">
        <x:f t="array" ref="AF1290">SUM(--(" "=MID(AE1290,_xlfn.SEQUENCE(1,LEN(AE1290)),1)))+2</x:f>
        <x:v>3</x:v>
      </x:c>
      <x:c r="AG1290" s="24" cm="1">
        <x:f t="array" ref="AG1290">SUM(--($AG$9=MID(AC1290,_xlfn.SEQUENCE(1,LEN(AC1290)),1)))</x:f>
        <x:v>2</x:v>
      </x:c>
      <x:c r="AL1290" s="24" t="b">
        <x:f t="shared" si="301"/>
        <x:v>0</x:v>
      </x:c>
      <x:c r="AM1290" s="24" t="b">
        <x:f>_xlfn.XLOOKUP(G1290,'Birthday Case Assumptions'!$I$6:$I$371,'Birthday Case Assumptions'!$J$6:$J$371)="Yes"</x:f>
        <x:v>1</x:v>
      </x:c>
      <x:c r="AN1290" s="24" t="b">
        <x:f t="shared" si="307"/>
        <x:v>0</x:v>
      </x:c>
      <x:c r="AO1290" s="24">
        <x:f t="shared" si="308"/>
        <x:v>0</x:v>
      </x:c>
    </x:row>
    <x:row r="1291" spans="2:41" x14ac:dyDescent="0.35">
      <x:c r="B1291" s="21">
        <x:v>37422</x:v>
      </x:c>
      <x:c r="C1291" s="31">
        <x:f t="shared" ref="C1291:C1354" si="310">DAY(B1291)</x:f>
        <x:v>15</x:v>
      </x:c>
      <x:c r="D1291" s="31">
        <x:f t="shared" ref="D1291:D1354" si="311">MONTH(B1291)</x:f>
        <x:v>6</x:v>
      </x:c>
      <x:c r="E1291" s="31">
        <x:f t="shared" ref="E1291:E1354" si="312">YEAR(B1291)</x:f>
        <x:v>2002</x:v>
      </x:c>
      <x:c r="F1291" s="31">
        <x:f t="shared" ref="F1291:F1354" si="313">WEEKDAY(B1291)</x:f>
        <x:v>7</x:v>
      </x:c>
      <x:c r="G1291" s="21">
        <x:f t="shared" si="302"/>
        <x:v>45458</x:v>
      </x:c>
      <x:c r="H1291" s="32">
        <x:f t="shared" si="303"/>
        <x:v>7870</x:v>
      </x:c>
      <x:c r="L1291" s="25"/>
      <x:c r="S1291" s="24" t="str">
        <x:v>Shirley Austin Ward #13453759 2T</x:v>
      </x:c>
      <x:c r="T1291" s="24" t="str" cm="1">
        <x:f t="array" ref="T1291:U1291">_xlfn.TEXTSPLIT(S1291," #")</x:f>
        <x:v>Shirley Austin Ward</x:v>
      </x:c>
      <x:c r="U1291" s="24" t="str">
        <x:v>13453759 2T</x:v>
      </x:c>
      <x:c r="V1291" s="24" t="str">
        <x:f t="shared" si="304"/>
        <x:v>2T</x:v>
      </x:c>
      <x:c r="W1291" s="24">
        <x:f t="shared" si="305"/>
        <x:v>13453759</x:v>
      </x:c>
      <x:c r="X1291" s="24">
        <x:f t="shared" si="309"/>
        <x:v>1</x:v>
      </x:c>
      <x:c r="AC1291" s="24" t="str">
        <x:f t="shared" ref="AC1291:AC1354" si="314">_xlfn.TEXTBEFORE(T1291, " ")</x:f>
        <x:v>Shirley</x:v>
      </x:c>
      <x:c r="AD1291" s="24" t="str">
        <x:f t="shared" si="306"/>
        <x:v>S</x:v>
      </x:c>
      <x:c r="AE1291" s="24" t="str">
        <x:f t="shared" ref="AE1291:AE1354" si="315">TRIM(SUBSTITUTE(T1291,AC1291,""))</x:f>
        <x:v>Austin Ward</x:v>
      </x:c>
      <x:c r="AF1291" s="24" cm="1">
        <x:f t="array" ref="AF1291">SUM(--(" "=MID(AE1291,_xlfn.SEQUENCE(1,LEN(AE1291)),1)))+2</x:f>
        <x:v>3</x:v>
      </x:c>
      <x:c r="AG1291" s="24" cm="1">
        <x:f t="array" ref="AG1291">SUM(--($AG$9=MID(AC1291,_xlfn.SEQUENCE(1,LEN(AC1291)),1)))</x:f>
        <x:v>0</x:v>
      </x:c>
      <x:c r="AL1291" s="24" t="b">
        <x:f t="shared" ref="AL1291:AL1354" si="316">WEEKDAY(G1291)=_xlfn.XLOOKUP(RIGHT($AL$9,1),$AL$3:$AL$6,$AM$3:$AM$6)</x:f>
        <x:v>0</x:v>
      </x:c>
      <x:c r="AM1291" s="24" t="b">
        <x:f>_xlfn.XLOOKUP(G1291,'Birthday Case Assumptions'!$I$6:$I$371,'Birthday Case Assumptions'!$J$6:$J$371)="Yes"</x:f>
        <x:v>0</x:v>
      </x:c>
      <x:c r="AN1291" s="24" t="b">
        <x:f t="shared" si="307"/>
        <x:v>0</x:v>
      </x:c>
      <x:c r="AO1291" s="24">
        <x:f t="shared" si="308"/>
        <x:v>0</x:v>
      </x:c>
    </x:row>
    <x:row r="1292" spans="2:41" x14ac:dyDescent="0.35">
      <x:c r="B1292" s="21">
        <x:v>38127</x:v>
      </x:c>
      <x:c r="C1292" s="31">
        <x:f t="shared" si="310"/>
        <x:v>20</x:v>
      </x:c>
      <x:c r="D1292" s="31">
        <x:f t="shared" si="311"/>
        <x:v>5</x:v>
      </x:c>
      <x:c r="E1292" s="31">
        <x:f t="shared" si="312"/>
        <x:v>2004</x:v>
      </x:c>
      <x:c r="F1292" s="31">
        <x:f t="shared" si="313"/>
        <x:v>5</x:v>
      </x:c>
      <x:c r="G1292" s="21">
        <x:f t="shared" ref="G1292:G1355" si="317">DATE(2024,D1292,C1292)</x:f>
        <x:v>45432</x:v>
      </x:c>
      <x:c r="H1292" s="32">
        <x:f t="shared" ref="H1292:H1355" si="318">DATE(2024,1,1)-B1292</x:f>
        <x:v>7165</x:v>
      </x:c>
      <x:c r="L1292" s="25"/>
      <x:c r="S1292" s="24" t="str">
        <x:v>Arthur Lopez #13453760 1M</x:v>
      </x:c>
      <x:c r="T1292" s="24" t="str" cm="1">
        <x:f t="array" ref="T1292:U1292">_xlfn.TEXTSPLIT(S1292," #")</x:f>
        <x:v>Arthur Lopez</x:v>
      </x:c>
      <x:c r="U1292" s="24" t="str">
        <x:v>13453760 1M</x:v>
      </x:c>
      <x:c r="V1292" s="24" t="str">
        <x:f t="shared" ref="V1292:V1355" si="319">RIGHT(U1292,2)</x:f>
        <x:v>1M</x:v>
      </x:c>
      <x:c r="W1292" s="24">
        <x:f t="shared" ref="W1292:W1355" si="320">VALUE(_xlfn.TEXTBEFORE(U1292, " "))</x:f>
        <x:v>13453760</x:v>
      </x:c>
      <x:c r="X1292" s="24">
        <x:f t="shared" si="309"/>
        <x:v>2</x:v>
      </x:c>
      <x:c r="AC1292" s="24" t="str">
        <x:f t="shared" si="314"/>
        <x:v>Arthur</x:v>
      </x:c>
      <x:c r="AD1292" s="24" t="str">
        <x:f t="shared" ref="AD1292:AD1355" si="321">LEFT(AC1292,1)</x:f>
        <x:v>A</x:v>
      </x:c>
      <x:c r="AE1292" s="24" t="str">
        <x:f t="shared" si="315"/>
        <x:v>Lopez</x:v>
      </x:c>
      <x:c r="AF1292" s="24" cm="1">
        <x:f t="array" ref="AF1292">SUM(--(" "=MID(AE1292,_xlfn.SEQUENCE(1,LEN(AE1292)),1)))+2</x:f>
        <x:v>2</x:v>
      </x:c>
      <x:c r="AG1292" s="24" cm="1">
        <x:f t="array" ref="AG1292">SUM(--($AG$9=MID(AC1292,_xlfn.SEQUENCE(1,LEN(AC1292)),1)))</x:f>
        <x:v>1</x:v>
      </x:c>
      <x:c r="AL1292" s="24" t="b">
        <x:f t="shared" si="316"/>
        <x:v>1</x:v>
      </x:c>
      <x:c r="AM1292" s="24" t="b">
        <x:f>_xlfn.XLOOKUP(G1292,'Birthday Case Assumptions'!$I$6:$I$371,'Birthday Case Assumptions'!$J$6:$J$371)="Yes"</x:f>
        <x:v>0</x:v>
      </x:c>
      <x:c r="AN1292" s="24" t="b">
        <x:f t="shared" ref="AN1292:AN1355" si="322">V1292=$AL$9</x:f>
        <x:v>1</x:v>
      </x:c>
      <x:c r="AO1292" s="24">
        <x:f t="shared" ref="AO1292:AO1355" si="323">--(AN1292*AM1292*AL1292)</x:f>
        <x:v>0</x:v>
      </x:c>
    </x:row>
    <x:row r="1293" spans="2:41" x14ac:dyDescent="0.35">
      <x:c r="B1293" s="21">
        <x:v>37697</x:v>
      </x:c>
      <x:c r="C1293" s="31">
        <x:f t="shared" si="310"/>
        <x:v>17</x:v>
      </x:c>
      <x:c r="D1293" s="31">
        <x:f t="shared" si="311"/>
        <x:v>3</x:v>
      </x:c>
      <x:c r="E1293" s="31">
        <x:f t="shared" si="312"/>
        <x:v>2003</x:v>
      </x:c>
      <x:c r="F1293" s="31">
        <x:f t="shared" si="313"/>
        <x:v>2</x:v>
      </x:c>
      <x:c r="G1293" s="21">
        <x:f t="shared" si="317"/>
        <x:v>45368</x:v>
      </x:c>
      <x:c r="H1293" s="32">
        <x:f t="shared" si="318"/>
        <x:v>7595</x:v>
      </x:c>
      <x:c r="L1293" s="25"/>
      <x:c r="S1293" s="24" t="str">
        <x:v>Peng Zhigang #13453762 1T</x:v>
      </x:c>
      <x:c r="T1293" s="24" t="str" cm="1">
        <x:f t="array" ref="T1293:U1293">_xlfn.TEXTSPLIT(S1293," #")</x:f>
        <x:v>Peng Zhigang</x:v>
      </x:c>
      <x:c r="U1293" s="24" t="str">
        <x:v>13453762 1T</x:v>
      </x:c>
      <x:c r="V1293" s="24" t="str">
        <x:f t="shared" si="319"/>
        <x:v>1T</x:v>
      </x:c>
      <x:c r="W1293" s="24">
        <x:f t="shared" si="320"/>
        <x:v>13453762</x:v>
      </x:c>
      <x:c r="X1293" s="24">
        <x:f t="shared" ref="X1293:X1356" si="324">IF(W1293=W1292+1,X1292+1,0)</x:f>
        <x:v>0</x:v>
      </x:c>
      <x:c r="AC1293" s="24" t="str">
        <x:f t="shared" si="314"/>
        <x:v>Peng</x:v>
      </x:c>
      <x:c r="AD1293" s="24" t="str">
        <x:f t="shared" si="321"/>
        <x:v>P</x:v>
      </x:c>
      <x:c r="AE1293" s="24" t="str">
        <x:f t="shared" si="315"/>
        <x:v>Zhigang</x:v>
      </x:c>
      <x:c r="AF1293" s="24" cm="1">
        <x:f t="array" ref="AF1293">SUM(--(" "=MID(AE1293,_xlfn.SEQUENCE(1,LEN(AE1293)),1)))+2</x:f>
        <x:v>2</x:v>
      </x:c>
      <x:c r="AG1293" s="24" cm="1">
        <x:f t="array" ref="AG1293">SUM(--($AG$9=MID(AC1293,_xlfn.SEQUENCE(1,LEN(AC1293)),1)))</x:f>
        <x:v>0</x:v>
      </x:c>
      <x:c r="AL1293" s="24" t="b">
        <x:f t="shared" si="316"/>
        <x:v>0</x:v>
      </x:c>
      <x:c r="AM1293" s="24" t="b">
        <x:f>_xlfn.XLOOKUP(G1293,'Birthday Case Assumptions'!$I$6:$I$371,'Birthday Case Assumptions'!$J$6:$J$371)="Yes"</x:f>
        <x:v>0</x:v>
      </x:c>
      <x:c r="AN1293" s="24" t="b">
        <x:f t="shared" si="322"/>
        <x:v>0</x:v>
      </x:c>
      <x:c r="AO1293" s="24">
        <x:f t="shared" si="323"/>
        <x:v>0</x:v>
      </x:c>
    </x:row>
    <x:row r="1294" spans="2:41" x14ac:dyDescent="0.35">
      <x:c r="B1294" s="21">
        <x:v>37545</x:v>
      </x:c>
      <x:c r="C1294" s="31">
        <x:f t="shared" si="310"/>
        <x:v>16</x:v>
      </x:c>
      <x:c r="D1294" s="31">
        <x:f t="shared" si="311"/>
        <x:v>10</x:v>
      </x:c>
      <x:c r="E1294" s="31">
        <x:f t="shared" si="312"/>
        <x:v>2002</x:v>
      </x:c>
      <x:c r="F1294" s="31">
        <x:f t="shared" si="313"/>
        <x:v>4</x:v>
      </x:c>
      <x:c r="G1294" s="21">
        <x:f t="shared" si="317"/>
        <x:v>45581</x:v>
      </x:c>
      <x:c r="H1294" s="32">
        <x:f t="shared" si="318"/>
        <x:v>7747</x:v>
      </x:c>
      <x:c r="L1294" s="25"/>
      <x:c r="S1294" s="24" t="str">
        <x:v>Han Wu Lijun #13453765 4W</x:v>
      </x:c>
      <x:c r="T1294" s="24" t="str" cm="1">
        <x:f t="array" ref="T1294:U1294">_xlfn.TEXTSPLIT(S1294," #")</x:f>
        <x:v>Han Wu Lijun</x:v>
      </x:c>
      <x:c r="U1294" s="24" t="str">
        <x:v>13453765 4W</x:v>
      </x:c>
      <x:c r="V1294" s="24" t="str">
        <x:f t="shared" si="319"/>
        <x:v>4W</x:v>
      </x:c>
      <x:c r="W1294" s="24">
        <x:f t="shared" si="320"/>
        <x:v>13453765</x:v>
      </x:c>
      <x:c r="X1294" s="24">
        <x:f t="shared" si="324"/>
        <x:v>0</x:v>
      </x:c>
      <x:c r="AC1294" s="24" t="str">
        <x:f t="shared" si="314"/>
        <x:v>Han</x:v>
      </x:c>
      <x:c r="AD1294" s="24" t="str">
        <x:f t="shared" si="321"/>
        <x:v>H</x:v>
      </x:c>
      <x:c r="AE1294" s="24" t="str">
        <x:f t="shared" si="315"/>
        <x:v>Wu Lijun</x:v>
      </x:c>
      <x:c r="AF1294" s="24" cm="1">
        <x:f t="array" ref="AF1294">SUM(--(" "=MID(AE1294,_xlfn.SEQUENCE(1,LEN(AE1294)),1)))+2</x:f>
        <x:v>3</x:v>
      </x:c>
      <x:c r="AG1294" s="24" cm="1">
        <x:f t="array" ref="AG1294">SUM(--($AG$9=MID(AC1294,_xlfn.SEQUENCE(1,LEN(AC1294)),1)))</x:f>
        <x:v>1</x:v>
      </x:c>
      <x:c r="AL1294" s="24" t="b">
        <x:f t="shared" si="316"/>
        <x:v>0</x:v>
      </x:c>
      <x:c r="AM1294" s="24" t="b">
        <x:f>_xlfn.XLOOKUP(G1294,'Birthday Case Assumptions'!$I$6:$I$371,'Birthday Case Assumptions'!$J$6:$J$371)="Yes"</x:f>
        <x:v>1</x:v>
      </x:c>
      <x:c r="AN1294" s="24" t="b">
        <x:f t="shared" si="322"/>
        <x:v>0</x:v>
      </x:c>
      <x:c r="AO1294" s="24">
        <x:f t="shared" si="323"/>
        <x:v>0</x:v>
      </x:c>
    </x:row>
    <x:row r="1295" spans="2:41" x14ac:dyDescent="0.35">
      <x:c r="B1295" s="21">
        <x:v>38277</x:v>
      </x:c>
      <x:c r="C1295" s="31">
        <x:f t="shared" si="310"/>
        <x:v>17</x:v>
      </x:c>
      <x:c r="D1295" s="31">
        <x:f t="shared" si="311"/>
        <x:v>10</x:v>
      </x:c>
      <x:c r="E1295" s="31">
        <x:f t="shared" si="312"/>
        <x:v>2004</x:v>
      </x:c>
      <x:c r="F1295" s="31">
        <x:f t="shared" si="313"/>
        <x:v>1</x:v>
      </x:c>
      <x:c r="G1295" s="21">
        <x:f t="shared" si="317"/>
        <x:v>45582</x:v>
      </x:c>
      <x:c r="H1295" s="32">
        <x:f t="shared" si="318"/>
        <x:v>7015</x:v>
      </x:c>
      <x:c r="L1295" s="25"/>
      <x:c r="S1295" s="24" t="str">
        <x:v>Roy James #13453768 4W</x:v>
      </x:c>
      <x:c r="T1295" s="24" t="str" cm="1">
        <x:f t="array" ref="T1295:U1295">_xlfn.TEXTSPLIT(S1295," #")</x:f>
        <x:v>Roy James</x:v>
      </x:c>
      <x:c r="U1295" s="24" t="str">
        <x:v>13453768 4W</x:v>
      </x:c>
      <x:c r="V1295" s="24" t="str">
        <x:f t="shared" si="319"/>
        <x:v>4W</x:v>
      </x:c>
      <x:c r="W1295" s="24">
        <x:f t="shared" si="320"/>
        <x:v>13453768</x:v>
      </x:c>
      <x:c r="X1295" s="24">
        <x:f t="shared" si="324"/>
        <x:v>0</x:v>
      </x:c>
      <x:c r="AC1295" s="24" t="str">
        <x:f t="shared" si="314"/>
        <x:v>Roy</x:v>
      </x:c>
      <x:c r="AD1295" s="24" t="str">
        <x:f t="shared" si="321"/>
        <x:v>R</x:v>
      </x:c>
      <x:c r="AE1295" s="24" t="str">
        <x:f t="shared" si="315"/>
        <x:v>James</x:v>
      </x:c>
      <x:c r="AF1295" s="24" cm="1">
        <x:f t="array" ref="AF1295">SUM(--(" "=MID(AE1295,_xlfn.SEQUENCE(1,LEN(AE1295)),1)))+2</x:f>
        <x:v>2</x:v>
      </x:c>
      <x:c r="AG1295" s="24" cm="1">
        <x:f t="array" ref="AG1295">SUM(--($AG$9=MID(AC1295,_xlfn.SEQUENCE(1,LEN(AC1295)),1)))</x:f>
        <x:v>0</x:v>
      </x:c>
      <x:c r="AL1295" s="24" t="b">
        <x:f t="shared" si="316"/>
        <x:v>0</x:v>
      </x:c>
      <x:c r="AM1295" s="24" t="b">
        <x:f>_xlfn.XLOOKUP(G1295,'Birthday Case Assumptions'!$I$6:$I$371,'Birthday Case Assumptions'!$J$6:$J$371)="Yes"</x:f>
        <x:v>1</x:v>
      </x:c>
      <x:c r="AN1295" s="24" t="b">
        <x:f t="shared" si="322"/>
        <x:v>0</x:v>
      </x:c>
      <x:c r="AO1295" s="24">
        <x:f t="shared" si="323"/>
        <x:v>0</x:v>
      </x:c>
    </x:row>
    <x:row r="1296" spans="2:41" x14ac:dyDescent="0.35">
      <x:c r="B1296" s="21">
        <x:v>37375</x:v>
      </x:c>
      <x:c r="C1296" s="31">
        <x:f t="shared" si="310"/>
        <x:v>29</x:v>
      </x:c>
      <x:c r="D1296" s="31">
        <x:f t="shared" si="311"/>
        <x:v>4</x:v>
      </x:c>
      <x:c r="E1296" s="31">
        <x:f t="shared" si="312"/>
        <x:v>2002</x:v>
      </x:c>
      <x:c r="F1296" s="31">
        <x:f t="shared" si="313"/>
        <x:v>2</x:v>
      </x:c>
      <x:c r="G1296" s="21">
        <x:f t="shared" si="317"/>
        <x:v>45411</x:v>
      </x:c>
      <x:c r="H1296" s="32">
        <x:f t="shared" si="318"/>
        <x:v>7917</x:v>
      </x:c>
      <x:c r="L1296" s="25"/>
      <x:c r="S1296" s="24" t="str">
        <x:v>Medhat Eng Hassan #13453770 4W</x:v>
      </x:c>
      <x:c r="T1296" s="24" t="str" cm="1">
        <x:f t="array" ref="T1296:U1296">_xlfn.TEXTSPLIT(S1296," #")</x:f>
        <x:v>Medhat Eng Hassan</x:v>
      </x:c>
      <x:c r="U1296" s="24" t="str">
        <x:v>13453770 4W</x:v>
      </x:c>
      <x:c r="V1296" s="24" t="str">
        <x:f t="shared" si="319"/>
        <x:v>4W</x:v>
      </x:c>
      <x:c r="W1296" s="24">
        <x:f t="shared" si="320"/>
        <x:v>13453770</x:v>
      </x:c>
      <x:c r="X1296" s="24">
        <x:f t="shared" si="324"/>
        <x:v>0</x:v>
      </x:c>
      <x:c r="AC1296" s="24" t="str">
        <x:f t="shared" si="314"/>
        <x:v>Medhat</x:v>
      </x:c>
      <x:c r="AD1296" s="24" t="str">
        <x:f t="shared" si="321"/>
        <x:v>M</x:v>
      </x:c>
      <x:c r="AE1296" s="24" t="str">
        <x:f t="shared" si="315"/>
        <x:v>Eng Hassan</x:v>
      </x:c>
      <x:c r="AF1296" s="24" cm="1">
        <x:f t="array" ref="AF1296">SUM(--(" "=MID(AE1296,_xlfn.SEQUENCE(1,LEN(AE1296)),1)))+2</x:f>
        <x:v>3</x:v>
      </x:c>
      <x:c r="AG1296" s="24" cm="1">
        <x:f t="array" ref="AG1296">SUM(--($AG$9=MID(AC1296,_xlfn.SEQUENCE(1,LEN(AC1296)),1)))</x:f>
        <x:v>1</x:v>
      </x:c>
      <x:c r="AL1296" s="24" t="b">
        <x:f t="shared" si="316"/>
        <x:v>1</x:v>
      </x:c>
      <x:c r="AM1296" s="24" t="b">
        <x:f>_xlfn.XLOOKUP(G1296,'Birthday Case Assumptions'!$I$6:$I$371,'Birthday Case Assumptions'!$J$6:$J$371)="Yes"</x:f>
        <x:v>1</x:v>
      </x:c>
      <x:c r="AN1296" s="24" t="b">
        <x:f t="shared" si="322"/>
        <x:v>0</x:v>
      </x:c>
      <x:c r="AO1296" s="24">
        <x:f t="shared" si="323"/>
        <x:v>0</x:v>
      </x:c>
    </x:row>
    <x:row r="1297" spans="2:41" x14ac:dyDescent="0.35">
      <x:c r="B1297" s="21">
        <x:v>37514</x:v>
      </x:c>
      <x:c r="C1297" s="31">
        <x:f t="shared" si="310"/>
        <x:v>15</x:v>
      </x:c>
      <x:c r="D1297" s="31">
        <x:f t="shared" si="311"/>
        <x:v>9</x:v>
      </x:c>
      <x:c r="E1297" s="31">
        <x:f t="shared" si="312"/>
        <x:v>2002</x:v>
      </x:c>
      <x:c r="F1297" s="31">
        <x:f t="shared" si="313"/>
        <x:v>1</x:v>
      </x:c>
      <x:c r="G1297" s="21">
        <x:f t="shared" si="317"/>
        <x:v>45550</x:v>
      </x:c>
      <x:c r="H1297" s="32">
        <x:f t="shared" si="318"/>
        <x:v>7778</x:v>
      </x:c>
      <x:c r="L1297" s="25"/>
      <x:c r="S1297" s="24" t="str">
        <x:v>Mohsin Alzahrani #13453771 1W</x:v>
      </x:c>
      <x:c r="T1297" s="24" t="str" cm="1">
        <x:f t="array" ref="T1297:U1297">_xlfn.TEXTSPLIT(S1297," #")</x:f>
        <x:v>Mohsin Alzahrani</x:v>
      </x:c>
      <x:c r="U1297" s="24" t="str">
        <x:v>13453771 1W</x:v>
      </x:c>
      <x:c r="V1297" s="24" t="str">
        <x:f t="shared" si="319"/>
        <x:v>1W</x:v>
      </x:c>
      <x:c r="W1297" s="24">
        <x:f t="shared" si="320"/>
        <x:v>13453771</x:v>
      </x:c>
      <x:c r="X1297" s="24">
        <x:f t="shared" si="324"/>
        <x:v>1</x:v>
      </x:c>
      <x:c r="AC1297" s="24" t="str">
        <x:f t="shared" si="314"/>
        <x:v>Mohsin</x:v>
      </x:c>
      <x:c r="AD1297" s="24" t="str">
        <x:f t="shared" si="321"/>
        <x:v>M</x:v>
      </x:c>
      <x:c r="AE1297" s="24" t="str">
        <x:f t="shared" si="315"/>
        <x:v>Alzahrani</x:v>
      </x:c>
      <x:c r="AF1297" s="24" cm="1">
        <x:f t="array" ref="AF1297">SUM(--(" "=MID(AE1297,_xlfn.SEQUENCE(1,LEN(AE1297)),1)))+2</x:f>
        <x:v>2</x:v>
      </x:c>
      <x:c r="AG1297" s="24" cm="1">
        <x:f t="array" ref="AG1297">SUM(--($AG$9=MID(AC1297,_xlfn.SEQUENCE(1,LEN(AC1297)),1)))</x:f>
        <x:v>0</x:v>
      </x:c>
      <x:c r="AL1297" s="24" t="b">
        <x:f t="shared" si="316"/>
        <x:v>0</x:v>
      </x:c>
      <x:c r="AM1297" s="24" t="b">
        <x:f>_xlfn.XLOOKUP(G1297,'Birthday Case Assumptions'!$I$6:$I$371,'Birthday Case Assumptions'!$J$6:$J$371)="Yes"</x:f>
        <x:v>0</x:v>
      </x:c>
      <x:c r="AN1297" s="24" t="b">
        <x:f t="shared" si="322"/>
        <x:v>0</x:v>
      </x:c>
      <x:c r="AO1297" s="24">
        <x:f t="shared" si="323"/>
        <x:v>0</x:v>
      </x:c>
    </x:row>
    <x:row r="1298" spans="2:41" x14ac:dyDescent="0.35">
      <x:c r="B1298" s="21">
        <x:v>37959</x:v>
      </x:c>
      <x:c r="C1298" s="31">
        <x:f t="shared" si="310"/>
        <x:v>4</x:v>
      </x:c>
      <x:c r="D1298" s="31">
        <x:f t="shared" si="311"/>
        <x:v>12</x:v>
      </x:c>
      <x:c r="E1298" s="31">
        <x:f t="shared" si="312"/>
        <x:v>2003</x:v>
      </x:c>
      <x:c r="F1298" s="31">
        <x:f t="shared" si="313"/>
        <x:v>5</x:v>
      </x:c>
      <x:c r="G1298" s="21">
        <x:f t="shared" si="317"/>
        <x:v>45630</x:v>
      </x:c>
      <x:c r="H1298" s="32">
        <x:f t="shared" si="318"/>
        <x:v>7333</x:v>
      </x:c>
      <x:c r="L1298" s="25"/>
      <x:c r="S1298" s="24" t="str">
        <x:v>Anna Jimenez #13453772 1T</x:v>
      </x:c>
      <x:c r="T1298" s="24" t="str" cm="1">
        <x:f t="array" ref="T1298:U1298">_xlfn.TEXTSPLIT(S1298," #")</x:f>
        <x:v>Anna Jimenez</x:v>
      </x:c>
      <x:c r="U1298" s="24" t="str">
        <x:v>13453772 1T</x:v>
      </x:c>
      <x:c r="V1298" s="24" t="str">
        <x:f t="shared" si="319"/>
        <x:v>1T</x:v>
      </x:c>
      <x:c r="W1298" s="24">
        <x:f t="shared" si="320"/>
        <x:v>13453772</x:v>
      </x:c>
      <x:c r="X1298" s="24">
        <x:f t="shared" si="324"/>
        <x:v>2</x:v>
      </x:c>
      <x:c r="AC1298" s="24" t="str">
        <x:f t="shared" si="314"/>
        <x:v>Anna</x:v>
      </x:c>
      <x:c r="AD1298" s="24" t="str">
        <x:f t="shared" si="321"/>
        <x:v>A</x:v>
      </x:c>
      <x:c r="AE1298" s="24" t="str">
        <x:f t="shared" si="315"/>
        <x:v>Jimenez</x:v>
      </x:c>
      <x:c r="AF1298" s="24" cm="1">
        <x:f t="array" ref="AF1298">SUM(--(" "=MID(AE1298,_xlfn.SEQUENCE(1,LEN(AE1298)),1)))+2</x:f>
        <x:v>2</x:v>
      </x:c>
      <x:c r="AG1298" s="24" cm="1">
        <x:f t="array" ref="AG1298">SUM(--($AG$9=MID(AC1298,_xlfn.SEQUENCE(1,LEN(AC1298)),1)))</x:f>
        <x:v>2</x:v>
      </x:c>
      <x:c r="AL1298" s="24" t="b">
        <x:f t="shared" si="316"/>
        <x:v>0</x:v>
      </x:c>
      <x:c r="AM1298" s="24" t="b">
        <x:f>_xlfn.XLOOKUP(G1298,'Birthday Case Assumptions'!$I$6:$I$371,'Birthday Case Assumptions'!$J$6:$J$371)="Yes"</x:f>
        <x:v>1</x:v>
      </x:c>
      <x:c r="AN1298" s="24" t="b">
        <x:f t="shared" si="322"/>
        <x:v>0</x:v>
      </x:c>
      <x:c r="AO1298" s="24">
        <x:f t="shared" si="323"/>
        <x:v>0</x:v>
      </x:c>
    </x:row>
    <x:row r="1299" spans="2:41" x14ac:dyDescent="0.35">
      <x:c r="B1299" s="21">
        <x:v>37474</x:v>
      </x:c>
      <x:c r="C1299" s="31">
        <x:f t="shared" si="310"/>
        <x:v>6</x:v>
      </x:c>
      <x:c r="D1299" s="31">
        <x:f t="shared" si="311"/>
        <x:v>8</x:v>
      </x:c>
      <x:c r="E1299" s="31">
        <x:f t="shared" si="312"/>
        <x:v>2002</x:v>
      </x:c>
      <x:c r="F1299" s="31">
        <x:f t="shared" si="313"/>
        <x:v>3</x:v>
      </x:c>
      <x:c r="G1299" s="21">
        <x:f t="shared" si="317"/>
        <x:v>45510</x:v>
      </x:c>
      <x:c r="H1299" s="32">
        <x:f t="shared" si="318"/>
        <x:v>7818</x:v>
      </x:c>
      <x:c r="L1299" s="25"/>
      <x:c r="S1299" s="24" t="str">
        <x:v>Dong Ren Qian Xin #13453774 1W</x:v>
      </x:c>
      <x:c r="T1299" s="24" t="str" cm="1">
        <x:f t="array" ref="T1299:U1299">_xlfn.TEXTSPLIT(S1299," #")</x:f>
        <x:v>Dong Ren Qian Xin</x:v>
      </x:c>
      <x:c r="U1299" s="24" t="str">
        <x:v>13453774 1W</x:v>
      </x:c>
      <x:c r="V1299" s="24" t="str">
        <x:f t="shared" si="319"/>
        <x:v>1W</x:v>
      </x:c>
      <x:c r="W1299" s="24">
        <x:f t="shared" si="320"/>
        <x:v>13453774</x:v>
      </x:c>
      <x:c r="X1299" s="24">
        <x:f t="shared" si="324"/>
        <x:v>0</x:v>
      </x:c>
      <x:c r="AC1299" s="24" t="str">
        <x:f t="shared" si="314"/>
        <x:v>Dong</x:v>
      </x:c>
      <x:c r="AD1299" s="24" t="str">
        <x:f t="shared" si="321"/>
        <x:v>D</x:v>
      </x:c>
      <x:c r="AE1299" s="24" t="str">
        <x:f t="shared" si="315"/>
        <x:v>Ren Qian Xin</x:v>
      </x:c>
      <x:c r="AF1299" s="24" cm="1">
        <x:f t="array" ref="AF1299">SUM(--(" "=MID(AE1299,_xlfn.SEQUENCE(1,LEN(AE1299)),1)))+2</x:f>
        <x:v>4</x:v>
      </x:c>
      <x:c r="AG1299" s="24" cm="1">
        <x:f t="array" ref="AG1299">SUM(--($AG$9=MID(AC1299,_xlfn.SEQUENCE(1,LEN(AC1299)),1)))</x:f>
        <x:v>0</x:v>
      </x:c>
      <x:c r="AL1299" s="24" t="b">
        <x:f t="shared" si="316"/>
        <x:v>0</x:v>
      </x:c>
      <x:c r="AM1299" s="24" t="b">
        <x:f>_xlfn.XLOOKUP(G1299,'Birthday Case Assumptions'!$I$6:$I$371,'Birthday Case Assumptions'!$J$6:$J$371)="Yes"</x:f>
        <x:v>0</x:v>
      </x:c>
      <x:c r="AN1299" s="24" t="b">
        <x:f t="shared" si="322"/>
        <x:v>0</x:v>
      </x:c>
      <x:c r="AO1299" s="24">
        <x:f t="shared" si="323"/>
        <x:v>0</x:v>
      </x:c>
    </x:row>
    <x:row r="1300" spans="2:41" x14ac:dyDescent="0.35">
      <x:c r="B1300" s="21">
        <x:v>37482</x:v>
      </x:c>
      <x:c r="C1300" s="31">
        <x:f t="shared" si="310"/>
        <x:v>14</x:v>
      </x:c>
      <x:c r="D1300" s="31">
        <x:f t="shared" si="311"/>
        <x:v>8</x:v>
      </x:c>
      <x:c r="E1300" s="31">
        <x:f t="shared" si="312"/>
        <x:v>2002</x:v>
      </x:c>
      <x:c r="F1300" s="31">
        <x:f t="shared" si="313"/>
        <x:v>4</x:v>
      </x:c>
      <x:c r="G1300" s="21">
        <x:f t="shared" si="317"/>
        <x:v>45518</x:v>
      </x:c>
      <x:c r="H1300" s="32">
        <x:f t="shared" si="318"/>
        <x:v>7810</x:v>
      </x:c>
      <x:c r="L1300" s="25"/>
      <x:c r="S1300" s="24" t="str">
        <x:v>Zhou Haiyan #13453777 2M</x:v>
      </x:c>
      <x:c r="T1300" s="24" t="str" cm="1">
        <x:f t="array" ref="T1300:U1300">_xlfn.TEXTSPLIT(S1300," #")</x:f>
        <x:v>Zhou Haiyan</x:v>
      </x:c>
      <x:c r="U1300" s="24" t="str">
        <x:v>13453777 2M</x:v>
      </x:c>
      <x:c r="V1300" s="24" t="str">
        <x:f t="shared" si="319"/>
        <x:v>2M</x:v>
      </x:c>
      <x:c r="W1300" s="24">
        <x:f t="shared" si="320"/>
        <x:v>13453777</x:v>
      </x:c>
      <x:c r="X1300" s="24">
        <x:f t="shared" si="324"/>
        <x:v>0</x:v>
      </x:c>
      <x:c r="AC1300" s="24" t="str">
        <x:f t="shared" si="314"/>
        <x:v>Zhou</x:v>
      </x:c>
      <x:c r="AD1300" s="24" t="str">
        <x:f t="shared" si="321"/>
        <x:v>Z</x:v>
      </x:c>
      <x:c r="AE1300" s="24" t="str">
        <x:f t="shared" si="315"/>
        <x:v>Haiyan</x:v>
      </x:c>
      <x:c r="AF1300" s="24" cm="1">
        <x:f t="array" ref="AF1300">SUM(--(" "=MID(AE1300,_xlfn.SEQUENCE(1,LEN(AE1300)),1)))+2</x:f>
        <x:v>2</x:v>
      </x:c>
      <x:c r="AG1300" s="24" cm="1">
        <x:f t="array" ref="AG1300">SUM(--($AG$9=MID(AC1300,_xlfn.SEQUENCE(1,LEN(AC1300)),1)))</x:f>
        <x:v>0</x:v>
      </x:c>
      <x:c r="AL1300" s="24" t="b">
        <x:f t="shared" si="316"/>
        <x:v>0</x:v>
      </x:c>
      <x:c r="AM1300" s="24" t="b">
        <x:f>_xlfn.XLOOKUP(G1300,'Birthday Case Assumptions'!$I$6:$I$371,'Birthday Case Assumptions'!$J$6:$J$371)="Yes"</x:f>
        <x:v>0</x:v>
      </x:c>
      <x:c r="AN1300" s="24" t="b">
        <x:f t="shared" si="322"/>
        <x:v>0</x:v>
      </x:c>
      <x:c r="AO1300" s="24">
        <x:f t="shared" si="323"/>
        <x:v>0</x:v>
      </x:c>
    </x:row>
    <x:row r="1301" spans="2:41" x14ac:dyDescent="0.35">
      <x:c r="B1301" s="21">
        <x:v>38081</x:v>
      </x:c>
      <x:c r="C1301" s="31">
        <x:f t="shared" si="310"/>
        <x:v>4</x:v>
      </x:c>
      <x:c r="D1301" s="31">
        <x:f t="shared" si="311"/>
        <x:v>4</x:v>
      </x:c>
      <x:c r="E1301" s="31">
        <x:f t="shared" si="312"/>
        <x:v>2004</x:v>
      </x:c>
      <x:c r="F1301" s="31">
        <x:f t="shared" si="313"/>
        <x:v>1</x:v>
      </x:c>
      <x:c r="G1301" s="21">
        <x:f t="shared" si="317"/>
        <x:v>45386</x:v>
      </x:c>
      <x:c r="H1301" s="32">
        <x:f t="shared" si="318"/>
        <x:v>7211</x:v>
      </x:c>
      <x:c r="L1301" s="25"/>
      <x:c r="S1301" s="24" t="str">
        <x:v>Jerry Martin #13453779 1T</x:v>
      </x:c>
      <x:c r="T1301" s="24" t="str" cm="1">
        <x:f t="array" ref="T1301:U1301">_xlfn.TEXTSPLIT(S1301," #")</x:f>
        <x:v>Jerry Martin</x:v>
      </x:c>
      <x:c r="U1301" s="24" t="str">
        <x:v>13453779 1T</x:v>
      </x:c>
      <x:c r="V1301" s="24" t="str">
        <x:f t="shared" si="319"/>
        <x:v>1T</x:v>
      </x:c>
      <x:c r="W1301" s="24">
        <x:f t="shared" si="320"/>
        <x:v>13453779</x:v>
      </x:c>
      <x:c r="X1301" s="24">
        <x:f t="shared" si="324"/>
        <x:v>0</x:v>
      </x:c>
      <x:c r="AC1301" s="24" t="str">
        <x:f t="shared" si="314"/>
        <x:v>Jerry</x:v>
      </x:c>
      <x:c r="AD1301" s="24" t="str">
        <x:f t="shared" si="321"/>
        <x:v>J</x:v>
      </x:c>
      <x:c r="AE1301" s="24" t="str">
        <x:f t="shared" si="315"/>
        <x:v>Martin</x:v>
      </x:c>
      <x:c r="AF1301" s="24" cm="1">
        <x:f t="array" ref="AF1301">SUM(--(" "=MID(AE1301,_xlfn.SEQUENCE(1,LEN(AE1301)),1)))+2</x:f>
        <x:v>2</x:v>
      </x:c>
      <x:c r="AG1301" s="24" cm="1">
        <x:f t="array" ref="AG1301">SUM(--($AG$9=MID(AC1301,_xlfn.SEQUENCE(1,LEN(AC1301)),1)))</x:f>
        <x:v>0</x:v>
      </x:c>
      <x:c r="AL1301" s="24" t="b">
        <x:f t="shared" si="316"/>
        <x:v>0</x:v>
      </x:c>
      <x:c r="AM1301" s="24" t="b">
        <x:f>_xlfn.XLOOKUP(G1301,'Birthday Case Assumptions'!$I$6:$I$371,'Birthday Case Assumptions'!$J$6:$J$371)="Yes"</x:f>
        <x:v>1</x:v>
      </x:c>
      <x:c r="AN1301" s="24" t="b">
        <x:f t="shared" si="322"/>
        <x:v>0</x:v>
      </x:c>
      <x:c r="AO1301" s="24">
        <x:f t="shared" si="323"/>
        <x:v>0</x:v>
      </x:c>
    </x:row>
    <x:row r="1302" spans="2:41" x14ac:dyDescent="0.35">
      <x:c r="B1302" s="21">
        <x:v>37146</x:v>
      </x:c>
      <x:c r="C1302" s="31">
        <x:f t="shared" si="310"/>
        <x:v>12</x:v>
      </x:c>
      <x:c r="D1302" s="31">
        <x:f t="shared" si="311"/>
        <x:v>9</x:v>
      </x:c>
      <x:c r="E1302" s="31">
        <x:f t="shared" si="312"/>
        <x:v>2001</x:v>
      </x:c>
      <x:c r="F1302" s="31">
        <x:f t="shared" si="313"/>
        <x:v>4</x:v>
      </x:c>
      <x:c r="G1302" s="21">
        <x:f t="shared" si="317"/>
        <x:v>45547</x:v>
      </x:c>
      <x:c r="H1302" s="32">
        <x:f t="shared" si="318"/>
        <x:v>8146</x:v>
      </x:c>
      <x:c r="L1302" s="25"/>
      <x:c r="S1302" s="24" t="str">
        <x:v>Yang Xiaoping #13453782 2T</x:v>
      </x:c>
      <x:c r="T1302" s="24" t="str" cm="1">
        <x:f t="array" ref="T1302:U1302">_xlfn.TEXTSPLIT(S1302," #")</x:f>
        <x:v>Yang Xiaoping</x:v>
      </x:c>
      <x:c r="U1302" s="24" t="str">
        <x:v>13453782 2T</x:v>
      </x:c>
      <x:c r="V1302" s="24" t="str">
        <x:f t="shared" si="319"/>
        <x:v>2T</x:v>
      </x:c>
      <x:c r="W1302" s="24">
        <x:f t="shared" si="320"/>
        <x:v>13453782</x:v>
      </x:c>
      <x:c r="X1302" s="24">
        <x:f t="shared" si="324"/>
        <x:v>0</x:v>
      </x:c>
      <x:c r="AC1302" s="24" t="str">
        <x:f t="shared" si="314"/>
        <x:v>Yang</x:v>
      </x:c>
      <x:c r="AD1302" s="24" t="str">
        <x:f t="shared" si="321"/>
        <x:v>Y</x:v>
      </x:c>
      <x:c r="AE1302" s="24" t="str">
        <x:f t="shared" si="315"/>
        <x:v>Xiaoping</x:v>
      </x:c>
      <x:c r="AF1302" s="24" cm="1">
        <x:f t="array" ref="AF1302">SUM(--(" "=MID(AE1302,_xlfn.SEQUENCE(1,LEN(AE1302)),1)))+2</x:f>
        <x:v>2</x:v>
      </x:c>
      <x:c r="AG1302" s="24" cm="1">
        <x:f t="array" ref="AG1302">SUM(--($AG$9=MID(AC1302,_xlfn.SEQUENCE(1,LEN(AC1302)),1)))</x:f>
        <x:v>1</x:v>
      </x:c>
      <x:c r="AL1302" s="24" t="b">
        <x:f t="shared" si="316"/>
        <x:v>0</x:v>
      </x:c>
      <x:c r="AM1302" s="24" t="b">
        <x:f>_xlfn.XLOOKUP(G1302,'Birthday Case Assumptions'!$I$6:$I$371,'Birthday Case Assumptions'!$J$6:$J$371)="Yes"</x:f>
        <x:v>1</x:v>
      </x:c>
      <x:c r="AN1302" s="24" t="b">
        <x:f t="shared" si="322"/>
        <x:v>0</x:v>
      </x:c>
      <x:c r="AO1302" s="24">
        <x:f t="shared" si="323"/>
        <x:v>0</x:v>
      </x:c>
    </x:row>
    <x:row r="1303" spans="2:41" x14ac:dyDescent="0.35">
      <x:c r="B1303" s="21">
        <x:v>36329</x:v>
      </x:c>
      <x:c r="C1303" s="31">
        <x:f t="shared" si="310"/>
        <x:v>18</x:v>
      </x:c>
      <x:c r="D1303" s="31">
        <x:f t="shared" si="311"/>
        <x:v>6</x:v>
      </x:c>
      <x:c r="E1303" s="31">
        <x:f t="shared" si="312"/>
        <x:v>1999</x:v>
      </x:c>
      <x:c r="F1303" s="31">
        <x:f t="shared" si="313"/>
        <x:v>6</x:v>
      </x:c>
      <x:c r="G1303" s="21">
        <x:f t="shared" si="317"/>
        <x:v>45461</x:v>
      </x:c>
      <x:c r="H1303" s="32">
        <x:f t="shared" si="318"/>
        <x:v>8963</x:v>
      </x:c>
      <x:c r="L1303" s="25"/>
      <x:c r="S1303" s="24" t="str">
        <x:v>Amy Chavez #13453784 1M</x:v>
      </x:c>
      <x:c r="T1303" s="24" t="str" cm="1">
        <x:f t="array" ref="T1303:U1303">_xlfn.TEXTSPLIT(S1303," #")</x:f>
        <x:v>Amy Chavez</x:v>
      </x:c>
      <x:c r="U1303" s="24" t="str">
        <x:v>13453784 1M</x:v>
      </x:c>
      <x:c r="V1303" s="24" t="str">
        <x:f t="shared" si="319"/>
        <x:v>1M</x:v>
      </x:c>
      <x:c r="W1303" s="24">
        <x:f t="shared" si="320"/>
        <x:v>13453784</x:v>
      </x:c>
      <x:c r="X1303" s="24">
        <x:f t="shared" si="324"/>
        <x:v>0</x:v>
      </x:c>
      <x:c r="AC1303" s="24" t="str">
        <x:f t="shared" si="314"/>
        <x:v>Amy</x:v>
      </x:c>
      <x:c r="AD1303" s="24" t="str">
        <x:f t="shared" si="321"/>
        <x:v>A</x:v>
      </x:c>
      <x:c r="AE1303" s="24" t="str">
        <x:f t="shared" si="315"/>
        <x:v>Chavez</x:v>
      </x:c>
      <x:c r="AF1303" s="24" cm="1">
        <x:f t="array" ref="AF1303">SUM(--(" "=MID(AE1303,_xlfn.SEQUENCE(1,LEN(AE1303)),1)))+2</x:f>
        <x:v>2</x:v>
      </x:c>
      <x:c r="AG1303" s="24" cm="1">
        <x:f t="array" ref="AG1303">SUM(--($AG$9=MID(AC1303,_xlfn.SEQUENCE(1,LEN(AC1303)),1)))</x:f>
        <x:v>1</x:v>
      </x:c>
      <x:c r="AL1303" s="24" t="b">
        <x:f t="shared" si="316"/>
        <x:v>0</x:v>
      </x:c>
      <x:c r="AM1303" s="24" t="b">
        <x:f>_xlfn.XLOOKUP(G1303,'Birthday Case Assumptions'!$I$6:$I$371,'Birthday Case Assumptions'!$J$6:$J$371)="Yes"</x:f>
        <x:v>0</x:v>
      </x:c>
      <x:c r="AN1303" s="24" t="b">
        <x:f t="shared" si="322"/>
        <x:v>1</x:v>
      </x:c>
      <x:c r="AO1303" s="24">
        <x:f t="shared" si="323"/>
        <x:v>0</x:v>
      </x:c>
    </x:row>
    <x:row r="1304" spans="2:41" x14ac:dyDescent="0.35">
      <x:c r="B1304" s="21">
        <x:v>37224</x:v>
      </x:c>
      <x:c r="C1304" s="31">
        <x:f t="shared" si="310"/>
        <x:v>29</x:v>
      </x:c>
      <x:c r="D1304" s="31">
        <x:f t="shared" si="311"/>
        <x:v>11</x:v>
      </x:c>
      <x:c r="E1304" s="31">
        <x:f t="shared" si="312"/>
        <x:v>2001</x:v>
      </x:c>
      <x:c r="F1304" s="31">
        <x:f t="shared" si="313"/>
        <x:v>5</x:v>
      </x:c>
      <x:c r="G1304" s="21">
        <x:f t="shared" si="317"/>
        <x:v>45625</x:v>
      </x:c>
      <x:c r="H1304" s="32">
        <x:f t="shared" si="318"/>
        <x:v>8068</x:v>
      </x:c>
      <x:c r="L1304" s="25"/>
      <x:c r="S1304" s="24" t="str">
        <x:v>Fu Yun #13453787 2T</x:v>
      </x:c>
      <x:c r="T1304" s="24" t="str" cm="1">
        <x:f t="array" ref="T1304:U1304">_xlfn.TEXTSPLIT(S1304," #")</x:f>
        <x:v>Fu Yun</x:v>
      </x:c>
      <x:c r="U1304" s="24" t="str">
        <x:v>13453787 2T</x:v>
      </x:c>
      <x:c r="V1304" s="24" t="str">
        <x:f t="shared" si="319"/>
        <x:v>2T</x:v>
      </x:c>
      <x:c r="W1304" s="24">
        <x:f t="shared" si="320"/>
        <x:v>13453787</x:v>
      </x:c>
      <x:c r="X1304" s="24">
        <x:f t="shared" si="324"/>
        <x:v>0</x:v>
      </x:c>
      <x:c r="AC1304" s="24" t="str">
        <x:f t="shared" si="314"/>
        <x:v>Fu</x:v>
      </x:c>
      <x:c r="AD1304" s="24" t="str">
        <x:f t="shared" si="321"/>
        <x:v>F</x:v>
      </x:c>
      <x:c r="AE1304" s="24" t="str">
        <x:f t="shared" si="315"/>
        <x:v>Yun</x:v>
      </x:c>
      <x:c r="AF1304" s="24" cm="1">
        <x:f t="array" ref="AF1304">SUM(--(" "=MID(AE1304,_xlfn.SEQUENCE(1,LEN(AE1304)),1)))+2</x:f>
        <x:v>2</x:v>
      </x:c>
      <x:c r="AG1304" s="24" cm="1">
        <x:f t="array" ref="AG1304">SUM(--($AG$9=MID(AC1304,_xlfn.SEQUENCE(1,LEN(AC1304)),1)))</x:f>
        <x:v>0</x:v>
      </x:c>
      <x:c r="AL1304" s="24" t="b">
        <x:f t="shared" si="316"/>
        <x:v>0</x:v>
      </x:c>
      <x:c r="AM1304" s="24" t="b">
        <x:f>_xlfn.XLOOKUP(G1304,'Birthday Case Assumptions'!$I$6:$I$371,'Birthday Case Assumptions'!$J$6:$J$371)="Yes"</x:f>
        <x:v>0</x:v>
      </x:c>
      <x:c r="AN1304" s="24" t="b">
        <x:f t="shared" si="322"/>
        <x:v>0</x:v>
      </x:c>
      <x:c r="AO1304" s="24">
        <x:f t="shared" si="323"/>
        <x:v>0</x:v>
      </x:c>
    </x:row>
    <x:row r="1305" spans="2:41" x14ac:dyDescent="0.35">
      <x:c r="B1305" s="21">
        <x:v>38297</x:v>
      </x:c>
      <x:c r="C1305" s="31">
        <x:f t="shared" si="310"/>
        <x:v>6</x:v>
      </x:c>
      <x:c r="D1305" s="31">
        <x:f t="shared" si="311"/>
        <x:v>11</x:v>
      </x:c>
      <x:c r="E1305" s="31">
        <x:f t="shared" si="312"/>
        <x:v>2004</x:v>
      </x:c>
      <x:c r="F1305" s="31">
        <x:f t="shared" si="313"/>
        <x:v>7</x:v>
      </x:c>
      <x:c r="G1305" s="21">
        <x:f t="shared" si="317"/>
        <x:v>45602</x:v>
      </x:c>
      <x:c r="H1305" s="32">
        <x:f t="shared" si="318"/>
        <x:v>6995</x:v>
      </x:c>
      <x:c r="L1305" s="25"/>
      <x:c r="S1305" s="24" t="str">
        <x:v>Maha Jaber #13453789 2W</x:v>
      </x:c>
      <x:c r="T1305" s="24" t="str" cm="1">
        <x:f t="array" ref="T1305:U1305">_xlfn.TEXTSPLIT(S1305," #")</x:f>
        <x:v>Maha Jaber</x:v>
      </x:c>
      <x:c r="U1305" s="24" t="str">
        <x:v>13453789 2W</x:v>
      </x:c>
      <x:c r="V1305" s="24" t="str">
        <x:f t="shared" si="319"/>
        <x:v>2W</x:v>
      </x:c>
      <x:c r="W1305" s="24">
        <x:f t="shared" si="320"/>
        <x:v>13453789</x:v>
      </x:c>
      <x:c r="X1305" s="24">
        <x:f t="shared" si="324"/>
        <x:v>0</x:v>
      </x:c>
      <x:c r="AC1305" s="24" t="str">
        <x:f t="shared" si="314"/>
        <x:v>Maha</x:v>
      </x:c>
      <x:c r="AD1305" s="24" t="str">
        <x:f t="shared" si="321"/>
        <x:v>M</x:v>
      </x:c>
      <x:c r="AE1305" s="24" t="str">
        <x:f t="shared" si="315"/>
        <x:v>Jaber</x:v>
      </x:c>
      <x:c r="AF1305" s="24" cm="1">
        <x:f t="array" ref="AF1305">SUM(--(" "=MID(AE1305,_xlfn.SEQUENCE(1,LEN(AE1305)),1)))+2</x:f>
        <x:v>2</x:v>
      </x:c>
      <x:c r="AG1305" s="24" cm="1">
        <x:f t="array" ref="AG1305">SUM(--($AG$9=MID(AC1305,_xlfn.SEQUENCE(1,LEN(AC1305)),1)))</x:f>
        <x:v>2</x:v>
      </x:c>
      <x:c r="AL1305" s="24" t="b">
        <x:f t="shared" si="316"/>
        <x:v>0</x:v>
      </x:c>
      <x:c r="AM1305" s="24" t="b">
        <x:f>_xlfn.XLOOKUP(G1305,'Birthday Case Assumptions'!$I$6:$I$371,'Birthday Case Assumptions'!$J$6:$J$371)="Yes"</x:f>
        <x:v>1</x:v>
      </x:c>
      <x:c r="AN1305" s="24" t="b">
        <x:f t="shared" si="322"/>
        <x:v>0</x:v>
      </x:c>
      <x:c r="AO1305" s="24">
        <x:f t="shared" si="323"/>
        <x:v>0</x:v>
      </x:c>
    </x:row>
    <x:row r="1306" spans="2:41" x14ac:dyDescent="0.35">
      <x:c r="B1306" s="21">
        <x:v>37039</x:v>
      </x:c>
      <x:c r="C1306" s="31">
        <x:f t="shared" si="310"/>
        <x:v>28</x:v>
      </x:c>
      <x:c r="D1306" s="31">
        <x:f t="shared" si="311"/>
        <x:v>5</x:v>
      </x:c>
      <x:c r="E1306" s="31">
        <x:f t="shared" si="312"/>
        <x:v>2001</x:v>
      </x:c>
      <x:c r="F1306" s="31">
        <x:f t="shared" si="313"/>
        <x:v>2</x:v>
      </x:c>
      <x:c r="G1306" s="21">
        <x:f t="shared" si="317"/>
        <x:v>45440</x:v>
      </x:c>
      <x:c r="H1306" s="32">
        <x:f t="shared" si="318"/>
        <x:v>8253</x:v>
      </x:c>
      <x:c r="L1306" s="25"/>
      <x:c r="S1306" s="24" t="str">
        <x:v>Qiu Shuang #13453791 1M</x:v>
      </x:c>
      <x:c r="T1306" s="24" t="str" cm="1">
        <x:f t="array" ref="T1306:U1306">_xlfn.TEXTSPLIT(S1306," #")</x:f>
        <x:v>Qiu Shuang</x:v>
      </x:c>
      <x:c r="U1306" s="24" t="str">
        <x:v>13453791 1M</x:v>
      </x:c>
      <x:c r="V1306" s="24" t="str">
        <x:f t="shared" si="319"/>
        <x:v>1M</x:v>
      </x:c>
      <x:c r="W1306" s="24">
        <x:f t="shared" si="320"/>
        <x:v>13453791</x:v>
      </x:c>
      <x:c r="X1306" s="24">
        <x:f t="shared" si="324"/>
        <x:v>0</x:v>
      </x:c>
      <x:c r="AC1306" s="24" t="str">
        <x:f t="shared" si="314"/>
        <x:v>Qiu</x:v>
      </x:c>
      <x:c r="AD1306" s="24" t="str">
        <x:f t="shared" si="321"/>
        <x:v>Q</x:v>
      </x:c>
      <x:c r="AE1306" s="24" t="str">
        <x:f t="shared" si="315"/>
        <x:v>Shuang</x:v>
      </x:c>
      <x:c r="AF1306" s="24" cm="1">
        <x:f t="array" ref="AF1306">SUM(--(" "=MID(AE1306,_xlfn.SEQUENCE(1,LEN(AE1306)),1)))+2</x:f>
        <x:v>2</x:v>
      </x:c>
      <x:c r="AG1306" s="24" cm="1">
        <x:f t="array" ref="AG1306">SUM(--($AG$9=MID(AC1306,_xlfn.SEQUENCE(1,LEN(AC1306)),1)))</x:f>
        <x:v>0</x:v>
      </x:c>
      <x:c r="AL1306" s="24" t="b">
        <x:f t="shared" si="316"/>
        <x:v>0</x:v>
      </x:c>
      <x:c r="AM1306" s="24" t="b">
        <x:f>_xlfn.XLOOKUP(G1306,'Birthday Case Assumptions'!$I$6:$I$371,'Birthday Case Assumptions'!$J$6:$J$371)="Yes"</x:f>
        <x:v>0</x:v>
      </x:c>
      <x:c r="AN1306" s="24" t="b">
        <x:f t="shared" si="322"/>
        <x:v>1</x:v>
      </x:c>
      <x:c r="AO1306" s="24">
        <x:f t="shared" si="323"/>
        <x:v>0</x:v>
      </x:c>
    </x:row>
    <x:row r="1307" spans="2:41" x14ac:dyDescent="0.35">
      <x:c r="B1307" s="21">
        <x:v>36995</x:v>
      </x:c>
      <x:c r="C1307" s="31">
        <x:f t="shared" si="310"/>
        <x:v>14</x:v>
      </x:c>
      <x:c r="D1307" s="31">
        <x:f t="shared" si="311"/>
        <x:v>4</x:v>
      </x:c>
      <x:c r="E1307" s="31">
        <x:f t="shared" si="312"/>
        <x:v>2001</x:v>
      </x:c>
      <x:c r="F1307" s="31">
        <x:f t="shared" si="313"/>
        <x:v>7</x:v>
      </x:c>
      <x:c r="G1307" s="21">
        <x:f t="shared" si="317"/>
        <x:v>45396</x:v>
      </x:c>
      <x:c r="H1307" s="32">
        <x:f t="shared" si="318"/>
        <x:v>8297</x:v>
      </x:c>
      <x:c r="L1307" s="25"/>
      <x:c r="S1307" s="24" t="str">
        <x:v>Chang Yuanyuan #13453793 1T</x:v>
      </x:c>
      <x:c r="T1307" s="24" t="str" cm="1">
        <x:f t="array" ref="T1307:U1307">_xlfn.TEXTSPLIT(S1307," #")</x:f>
        <x:v>Chang Yuanyuan</x:v>
      </x:c>
      <x:c r="U1307" s="24" t="str">
        <x:v>13453793 1T</x:v>
      </x:c>
      <x:c r="V1307" s="24" t="str">
        <x:f t="shared" si="319"/>
        <x:v>1T</x:v>
      </x:c>
      <x:c r="W1307" s="24">
        <x:f t="shared" si="320"/>
        <x:v>13453793</x:v>
      </x:c>
      <x:c r="X1307" s="24">
        <x:f t="shared" si="324"/>
        <x:v>0</x:v>
      </x:c>
      <x:c r="AC1307" s="24" t="str">
        <x:f t="shared" si="314"/>
        <x:v>Chang</x:v>
      </x:c>
      <x:c r="AD1307" s="24" t="str">
        <x:f t="shared" si="321"/>
        <x:v>C</x:v>
      </x:c>
      <x:c r="AE1307" s="24" t="str">
        <x:f t="shared" si="315"/>
        <x:v>Yuanyuan</x:v>
      </x:c>
      <x:c r="AF1307" s="24" cm="1">
        <x:f t="array" ref="AF1307">SUM(--(" "=MID(AE1307,_xlfn.SEQUENCE(1,LEN(AE1307)),1)))+2</x:f>
        <x:v>2</x:v>
      </x:c>
      <x:c r="AG1307" s="24" cm="1">
        <x:f t="array" ref="AG1307">SUM(--($AG$9=MID(AC1307,_xlfn.SEQUENCE(1,LEN(AC1307)),1)))</x:f>
        <x:v>1</x:v>
      </x:c>
      <x:c r="AL1307" s="24" t="b">
        <x:f t="shared" si="316"/>
        <x:v>0</x:v>
      </x:c>
      <x:c r="AM1307" s="24" t="b">
        <x:f>_xlfn.XLOOKUP(G1307,'Birthday Case Assumptions'!$I$6:$I$371,'Birthday Case Assumptions'!$J$6:$J$371)="Yes"</x:f>
        <x:v>0</x:v>
      </x:c>
      <x:c r="AN1307" s="24" t="b">
        <x:f t="shared" si="322"/>
        <x:v>0</x:v>
      </x:c>
      <x:c r="AO1307" s="24">
        <x:f t="shared" si="323"/>
        <x:v>0</x:v>
      </x:c>
    </x:row>
    <x:row r="1308" spans="2:41" x14ac:dyDescent="0.35">
      <x:c r="B1308" s="21">
        <x:v>38932</x:v>
      </x:c>
      <x:c r="C1308" s="31">
        <x:f t="shared" si="310"/>
        <x:v>3</x:v>
      </x:c>
      <x:c r="D1308" s="31">
        <x:f t="shared" si="311"/>
        <x:v>8</x:v>
      </x:c>
      <x:c r="E1308" s="31">
        <x:f t="shared" si="312"/>
        <x:v>2006</x:v>
      </x:c>
      <x:c r="F1308" s="31">
        <x:f t="shared" si="313"/>
        <x:v>5</x:v>
      </x:c>
      <x:c r="G1308" s="21">
        <x:f t="shared" si="317"/>
        <x:v>45507</x:v>
      </x:c>
      <x:c r="H1308" s="32">
        <x:f t="shared" si="318"/>
        <x:v>6360</x:v>
      </x:c>
      <x:c r="L1308" s="25"/>
      <x:c r="S1308" s="24" t="str">
        <x:v>Diana Sanchez #13453796 1M</x:v>
      </x:c>
      <x:c r="T1308" s="24" t="str" cm="1">
        <x:f t="array" ref="T1308:U1308">_xlfn.TEXTSPLIT(S1308," #")</x:f>
        <x:v>Diana Sanchez</x:v>
      </x:c>
      <x:c r="U1308" s="24" t="str">
        <x:v>13453796 1M</x:v>
      </x:c>
      <x:c r="V1308" s="24" t="str">
        <x:f t="shared" si="319"/>
        <x:v>1M</x:v>
      </x:c>
      <x:c r="W1308" s="24">
        <x:f t="shared" si="320"/>
        <x:v>13453796</x:v>
      </x:c>
      <x:c r="X1308" s="24">
        <x:f t="shared" si="324"/>
        <x:v>0</x:v>
      </x:c>
      <x:c r="AC1308" s="24" t="str">
        <x:f t="shared" si="314"/>
        <x:v>Diana</x:v>
      </x:c>
      <x:c r="AD1308" s="24" t="str">
        <x:f t="shared" si="321"/>
        <x:v>D</x:v>
      </x:c>
      <x:c r="AE1308" s="24" t="str">
        <x:f t="shared" si="315"/>
        <x:v>Sanchez</x:v>
      </x:c>
      <x:c r="AF1308" s="24" cm="1">
        <x:f t="array" ref="AF1308">SUM(--(" "=MID(AE1308,_xlfn.SEQUENCE(1,LEN(AE1308)),1)))+2</x:f>
        <x:v>2</x:v>
      </x:c>
      <x:c r="AG1308" s="24" cm="1">
        <x:f t="array" ref="AG1308">SUM(--($AG$9=MID(AC1308,_xlfn.SEQUENCE(1,LEN(AC1308)),1)))</x:f>
        <x:v>2</x:v>
      </x:c>
      <x:c r="AL1308" s="24" t="b">
        <x:f t="shared" si="316"/>
        <x:v>0</x:v>
      </x:c>
      <x:c r="AM1308" s="24" t="b">
        <x:f>_xlfn.XLOOKUP(G1308,'Birthday Case Assumptions'!$I$6:$I$371,'Birthday Case Assumptions'!$J$6:$J$371)="Yes"</x:f>
        <x:v>0</x:v>
      </x:c>
      <x:c r="AN1308" s="24" t="b">
        <x:f t="shared" si="322"/>
        <x:v>1</x:v>
      </x:c>
      <x:c r="AO1308" s="24">
        <x:f t="shared" si="323"/>
        <x:v>0</x:v>
      </x:c>
    </x:row>
    <x:row r="1309" spans="2:41" x14ac:dyDescent="0.35">
      <x:c r="B1309" s="21">
        <x:v>36916</x:v>
      </x:c>
      <x:c r="C1309" s="31">
        <x:f t="shared" si="310"/>
        <x:v>25</x:v>
      </x:c>
      <x:c r="D1309" s="31">
        <x:f t="shared" si="311"/>
        <x:v>1</x:v>
      </x:c>
      <x:c r="E1309" s="31">
        <x:f t="shared" si="312"/>
        <x:v>2001</x:v>
      </x:c>
      <x:c r="F1309" s="31">
        <x:f t="shared" si="313"/>
        <x:v>5</x:v>
      </x:c>
      <x:c r="G1309" s="21">
        <x:f t="shared" si="317"/>
        <x:v>45316</x:v>
      </x:c>
      <x:c r="H1309" s="32">
        <x:f t="shared" si="318"/>
        <x:v>8376</x:v>
      </x:c>
      <x:c r="L1309" s="25"/>
      <x:c r="S1309" s="24" t="str">
        <x:v>Adeeb Kamal #13453798 3W</x:v>
      </x:c>
      <x:c r="T1309" s="24" t="str" cm="1">
        <x:f t="array" ref="T1309:U1309">_xlfn.TEXTSPLIT(S1309," #")</x:f>
        <x:v>Adeeb Kamal</x:v>
      </x:c>
      <x:c r="U1309" s="24" t="str">
        <x:v>13453798 3W</x:v>
      </x:c>
      <x:c r="V1309" s="24" t="str">
        <x:f t="shared" si="319"/>
        <x:v>3W</x:v>
      </x:c>
      <x:c r="W1309" s="24">
        <x:f t="shared" si="320"/>
        <x:v>13453798</x:v>
      </x:c>
      <x:c r="X1309" s="24">
        <x:f t="shared" si="324"/>
        <x:v>0</x:v>
      </x:c>
      <x:c r="AC1309" s="24" t="str">
        <x:f t="shared" si="314"/>
        <x:v>Adeeb</x:v>
      </x:c>
      <x:c r="AD1309" s="24" t="str">
        <x:f t="shared" si="321"/>
        <x:v>A</x:v>
      </x:c>
      <x:c r="AE1309" s="24" t="str">
        <x:f t="shared" si="315"/>
        <x:v>Kamal</x:v>
      </x:c>
      <x:c r="AF1309" s="24" cm="1">
        <x:f t="array" ref="AF1309">SUM(--(" "=MID(AE1309,_xlfn.SEQUENCE(1,LEN(AE1309)),1)))+2</x:f>
        <x:v>2</x:v>
      </x:c>
      <x:c r="AG1309" s="24" cm="1">
        <x:f t="array" ref="AG1309">SUM(--($AG$9=MID(AC1309,_xlfn.SEQUENCE(1,LEN(AC1309)),1)))</x:f>
        <x:v>1</x:v>
      </x:c>
      <x:c r="AL1309" s="24" t="b">
        <x:f t="shared" si="316"/>
        <x:v>0</x:v>
      </x:c>
      <x:c r="AM1309" s="24" t="b">
        <x:f>_xlfn.XLOOKUP(G1309,'Birthday Case Assumptions'!$I$6:$I$371,'Birthday Case Assumptions'!$J$6:$J$371)="Yes"</x:f>
        <x:v>1</x:v>
      </x:c>
      <x:c r="AN1309" s="24" t="b">
        <x:f t="shared" si="322"/>
        <x:v>0</x:v>
      </x:c>
      <x:c r="AO1309" s="24">
        <x:f t="shared" si="323"/>
        <x:v>0</x:v>
      </x:c>
    </x:row>
    <x:row r="1310" spans="2:41" x14ac:dyDescent="0.35">
      <x:c r="B1310" s="21">
        <x:v>37950</x:v>
      </x:c>
      <x:c r="C1310" s="31">
        <x:f t="shared" si="310"/>
        <x:v>25</x:v>
      </x:c>
      <x:c r="D1310" s="31">
        <x:f t="shared" si="311"/>
        <x:v>11</x:v>
      </x:c>
      <x:c r="E1310" s="31">
        <x:f t="shared" si="312"/>
        <x:v>2003</x:v>
      </x:c>
      <x:c r="F1310" s="31">
        <x:f t="shared" si="313"/>
        <x:v>3</x:v>
      </x:c>
      <x:c r="G1310" s="21">
        <x:f t="shared" si="317"/>
        <x:v>45621</x:v>
      </x:c>
      <x:c r="H1310" s="32">
        <x:f t="shared" si="318"/>
        <x:v>7342</x:v>
      </x:c>
      <x:c r="L1310" s="25"/>
      <x:c r="S1310" s="24" t="str">
        <x:v>Aly Azmi #13453799 1W</x:v>
      </x:c>
      <x:c r="T1310" s="24" t="str" cm="1">
        <x:f t="array" ref="T1310:U1310">_xlfn.TEXTSPLIT(S1310," #")</x:f>
        <x:v>Aly Azmi</x:v>
      </x:c>
      <x:c r="U1310" s="24" t="str">
        <x:v>13453799 1W</x:v>
      </x:c>
      <x:c r="V1310" s="24" t="str">
        <x:f t="shared" si="319"/>
        <x:v>1W</x:v>
      </x:c>
      <x:c r="W1310" s="24">
        <x:f t="shared" si="320"/>
        <x:v>13453799</x:v>
      </x:c>
      <x:c r="X1310" s="24">
        <x:f t="shared" si="324"/>
        <x:v>1</x:v>
      </x:c>
      <x:c r="AC1310" s="24" t="str">
        <x:f t="shared" si="314"/>
        <x:v>Aly</x:v>
      </x:c>
      <x:c r="AD1310" s="24" t="str">
        <x:f t="shared" si="321"/>
        <x:v>A</x:v>
      </x:c>
      <x:c r="AE1310" s="24" t="str">
        <x:f t="shared" si="315"/>
        <x:v>Azmi</x:v>
      </x:c>
      <x:c r="AF1310" s="24" cm="1">
        <x:f t="array" ref="AF1310">SUM(--(" "=MID(AE1310,_xlfn.SEQUENCE(1,LEN(AE1310)),1)))+2</x:f>
        <x:v>2</x:v>
      </x:c>
      <x:c r="AG1310" s="24" cm="1">
        <x:f t="array" ref="AG1310">SUM(--($AG$9=MID(AC1310,_xlfn.SEQUENCE(1,LEN(AC1310)),1)))</x:f>
        <x:v>1</x:v>
      </x:c>
      <x:c r="AL1310" s="24" t="b">
        <x:f t="shared" si="316"/>
        <x:v>1</x:v>
      </x:c>
      <x:c r="AM1310" s="24" t="b">
        <x:f>_xlfn.XLOOKUP(G1310,'Birthday Case Assumptions'!$I$6:$I$371,'Birthday Case Assumptions'!$J$6:$J$371)="Yes"</x:f>
        <x:v>1</x:v>
      </x:c>
      <x:c r="AN1310" s="24" t="b">
        <x:f t="shared" si="322"/>
        <x:v>0</x:v>
      </x:c>
      <x:c r="AO1310" s="24">
        <x:f t="shared" si="323"/>
        <x:v>0</x:v>
      </x:c>
    </x:row>
    <x:row r="1311" spans="2:41" x14ac:dyDescent="0.35">
      <x:c r="B1311" s="21">
        <x:v>37749</x:v>
      </x:c>
      <x:c r="C1311" s="31">
        <x:f t="shared" si="310"/>
        <x:v>8</x:v>
      </x:c>
      <x:c r="D1311" s="31">
        <x:f t="shared" si="311"/>
        <x:v>5</x:v>
      </x:c>
      <x:c r="E1311" s="31">
        <x:f t="shared" si="312"/>
        <x:v>2003</x:v>
      </x:c>
      <x:c r="F1311" s="31">
        <x:f t="shared" si="313"/>
        <x:v>5</x:v>
      </x:c>
      <x:c r="G1311" s="21">
        <x:f t="shared" si="317"/>
        <x:v>45420</x:v>
      </x:c>
      <x:c r="H1311" s="32">
        <x:f t="shared" si="318"/>
        <x:v>7543</x:v>
      </x:c>
      <x:c r="L1311" s="25"/>
      <x:c r="S1311" s="24" t="str">
        <x:v>Hamdi Zaki #13453802 1M</x:v>
      </x:c>
      <x:c r="T1311" s="24" t="str" cm="1">
        <x:f t="array" ref="T1311:U1311">_xlfn.TEXTSPLIT(S1311," #")</x:f>
        <x:v>Hamdi Zaki</x:v>
      </x:c>
      <x:c r="U1311" s="24" t="str">
        <x:v>13453802 1M</x:v>
      </x:c>
      <x:c r="V1311" s="24" t="str">
        <x:f t="shared" si="319"/>
        <x:v>1M</x:v>
      </x:c>
      <x:c r="W1311" s="24">
        <x:f t="shared" si="320"/>
        <x:v>13453802</x:v>
      </x:c>
      <x:c r="X1311" s="24">
        <x:f t="shared" si="324"/>
        <x:v>0</x:v>
      </x:c>
      <x:c r="AC1311" s="24" t="str">
        <x:f t="shared" si="314"/>
        <x:v>Hamdi</x:v>
      </x:c>
      <x:c r="AD1311" s="24" t="str">
        <x:f t="shared" si="321"/>
        <x:v>H</x:v>
      </x:c>
      <x:c r="AE1311" s="24" t="str">
        <x:f t="shared" si="315"/>
        <x:v>Zaki</x:v>
      </x:c>
      <x:c r="AF1311" s="24" cm="1">
        <x:f t="array" ref="AF1311">SUM(--(" "=MID(AE1311,_xlfn.SEQUENCE(1,LEN(AE1311)),1)))+2</x:f>
        <x:v>2</x:v>
      </x:c>
      <x:c r="AG1311" s="24" cm="1">
        <x:f t="array" ref="AG1311">SUM(--($AG$9=MID(AC1311,_xlfn.SEQUENCE(1,LEN(AC1311)),1)))</x:f>
        <x:v>1</x:v>
      </x:c>
      <x:c r="AL1311" s="24" t="b">
        <x:f t="shared" si="316"/>
        <x:v>0</x:v>
      </x:c>
      <x:c r="AM1311" s="24" t="b">
        <x:f>_xlfn.XLOOKUP(G1311,'Birthday Case Assumptions'!$I$6:$I$371,'Birthday Case Assumptions'!$J$6:$J$371)="Yes"</x:f>
        <x:v>1</x:v>
      </x:c>
      <x:c r="AN1311" s="24" t="b">
        <x:f t="shared" si="322"/>
        <x:v>1</x:v>
      </x:c>
      <x:c r="AO1311" s="24">
        <x:f t="shared" si="323"/>
        <x:v>0</x:v>
      </x:c>
    </x:row>
    <x:row r="1312" spans="2:41" x14ac:dyDescent="0.35">
      <x:c r="B1312" s="21">
        <x:v>37354</x:v>
      </x:c>
      <x:c r="C1312" s="31">
        <x:f t="shared" si="310"/>
        <x:v>8</x:v>
      </x:c>
      <x:c r="D1312" s="31">
        <x:f t="shared" si="311"/>
        <x:v>4</x:v>
      </x:c>
      <x:c r="E1312" s="31">
        <x:f t="shared" si="312"/>
        <x:v>2002</x:v>
      </x:c>
      <x:c r="F1312" s="31">
        <x:f t="shared" si="313"/>
        <x:v>2</x:v>
      </x:c>
      <x:c r="G1312" s="21">
        <x:f t="shared" si="317"/>
        <x:v>45390</x:v>
      </x:c>
      <x:c r="H1312" s="32">
        <x:f t="shared" si="318"/>
        <x:v>7938</x:v>
      </x:c>
      <x:c r="L1312" s="25"/>
      <x:c r="S1312" s="24" t="str">
        <x:v>Kong Ling #13453803 1M</x:v>
      </x:c>
      <x:c r="T1312" s="24" t="str" cm="1">
        <x:f t="array" ref="T1312:U1312">_xlfn.TEXTSPLIT(S1312," #")</x:f>
        <x:v>Kong Ling</x:v>
      </x:c>
      <x:c r="U1312" s="24" t="str">
        <x:v>13453803 1M</x:v>
      </x:c>
      <x:c r="V1312" s="24" t="str">
        <x:f t="shared" si="319"/>
        <x:v>1M</x:v>
      </x:c>
      <x:c r="W1312" s="24">
        <x:f t="shared" si="320"/>
        <x:v>13453803</x:v>
      </x:c>
      <x:c r="X1312" s="24">
        <x:f t="shared" si="324"/>
        <x:v>1</x:v>
      </x:c>
      <x:c r="AC1312" s="24" t="str">
        <x:f t="shared" si="314"/>
        <x:v>Kong</x:v>
      </x:c>
      <x:c r="AD1312" s="24" t="str">
        <x:f t="shared" si="321"/>
        <x:v>K</x:v>
      </x:c>
      <x:c r="AE1312" s="24" t="str">
        <x:f t="shared" si="315"/>
        <x:v>Ling</x:v>
      </x:c>
      <x:c r="AF1312" s="24" cm="1">
        <x:f t="array" ref="AF1312">SUM(--(" "=MID(AE1312,_xlfn.SEQUENCE(1,LEN(AE1312)),1)))+2</x:f>
        <x:v>2</x:v>
      </x:c>
      <x:c r="AG1312" s="24" cm="1">
        <x:f t="array" ref="AG1312">SUM(--($AG$9=MID(AC1312,_xlfn.SEQUENCE(1,LEN(AC1312)),1)))</x:f>
        <x:v>0</x:v>
      </x:c>
      <x:c r="AL1312" s="24" t="b">
        <x:f t="shared" si="316"/>
        <x:v>1</x:v>
      </x:c>
      <x:c r="AM1312" s="24" t="b">
        <x:f>_xlfn.XLOOKUP(G1312,'Birthday Case Assumptions'!$I$6:$I$371,'Birthday Case Assumptions'!$J$6:$J$371)="Yes"</x:f>
        <x:v>1</x:v>
      </x:c>
      <x:c r="AN1312" s="24" t="b">
        <x:f t="shared" si="322"/>
        <x:v>1</x:v>
      </x:c>
      <x:c r="AO1312" s="24">
        <x:f t="shared" si="323"/>
        <x:v>1</x:v>
      </x:c>
    </x:row>
    <x:row r="1313" spans="2:41" x14ac:dyDescent="0.35">
      <x:c r="B1313" s="21">
        <x:v>37358</x:v>
      </x:c>
      <x:c r="C1313" s="31">
        <x:f t="shared" si="310"/>
        <x:v>12</x:v>
      </x:c>
      <x:c r="D1313" s="31">
        <x:f t="shared" si="311"/>
        <x:v>4</x:v>
      </x:c>
      <x:c r="E1313" s="31">
        <x:f t="shared" si="312"/>
        <x:v>2002</x:v>
      </x:c>
      <x:c r="F1313" s="31">
        <x:f t="shared" si="313"/>
        <x:v>6</x:v>
      </x:c>
      <x:c r="G1313" s="21">
        <x:f t="shared" si="317"/>
        <x:v>45394</x:v>
      </x:c>
      <x:c r="H1313" s="32">
        <x:f t="shared" si="318"/>
        <x:v>7934</x:v>
      </x:c>
      <x:c r="L1313" s="25"/>
      <x:c r="S1313" s="24" t="str">
        <x:v>Hamdi Amin #13453804 3W</x:v>
      </x:c>
      <x:c r="T1313" s="24" t="str" cm="1">
        <x:f t="array" ref="T1313:U1313">_xlfn.TEXTSPLIT(S1313," #")</x:f>
        <x:v>Hamdi Amin</x:v>
      </x:c>
      <x:c r="U1313" s="24" t="str">
        <x:v>13453804 3W</x:v>
      </x:c>
      <x:c r="V1313" s="24" t="str">
        <x:f t="shared" si="319"/>
        <x:v>3W</x:v>
      </x:c>
      <x:c r="W1313" s="24">
        <x:f t="shared" si="320"/>
        <x:v>13453804</x:v>
      </x:c>
      <x:c r="X1313" s="24">
        <x:f t="shared" si="324"/>
        <x:v>2</x:v>
      </x:c>
      <x:c r="AC1313" s="24" t="str">
        <x:f t="shared" si="314"/>
        <x:v>Hamdi</x:v>
      </x:c>
      <x:c r="AD1313" s="24" t="str">
        <x:f t="shared" si="321"/>
        <x:v>H</x:v>
      </x:c>
      <x:c r="AE1313" s="24" t="str">
        <x:f t="shared" si="315"/>
        <x:v>Amin</x:v>
      </x:c>
      <x:c r="AF1313" s="24" cm="1">
        <x:f t="array" ref="AF1313">SUM(--(" "=MID(AE1313,_xlfn.SEQUENCE(1,LEN(AE1313)),1)))+2</x:f>
        <x:v>2</x:v>
      </x:c>
      <x:c r="AG1313" s="24" cm="1">
        <x:f t="array" ref="AG1313">SUM(--($AG$9=MID(AC1313,_xlfn.SEQUENCE(1,LEN(AC1313)),1)))</x:f>
        <x:v>1</x:v>
      </x:c>
      <x:c r="AL1313" s="24" t="b">
        <x:f t="shared" si="316"/>
        <x:v>0</x:v>
      </x:c>
      <x:c r="AM1313" s="24" t="b">
        <x:f>_xlfn.XLOOKUP(G1313,'Birthday Case Assumptions'!$I$6:$I$371,'Birthday Case Assumptions'!$J$6:$J$371)="Yes"</x:f>
        <x:v>1</x:v>
      </x:c>
      <x:c r="AN1313" s="24" t="b">
        <x:f t="shared" si="322"/>
        <x:v>0</x:v>
      </x:c>
      <x:c r="AO1313" s="24">
        <x:f t="shared" si="323"/>
        <x:v>0</x:v>
      </x:c>
    </x:row>
    <x:row r="1314" spans="2:41" x14ac:dyDescent="0.35">
      <x:c r="B1314" s="21">
        <x:v>38014</x:v>
      </x:c>
      <x:c r="C1314" s="31">
        <x:f t="shared" si="310"/>
        <x:v>28</x:v>
      </x:c>
      <x:c r="D1314" s="31">
        <x:f t="shared" si="311"/>
        <x:v>1</x:v>
      </x:c>
      <x:c r="E1314" s="31">
        <x:f t="shared" si="312"/>
        <x:v>2004</x:v>
      </x:c>
      <x:c r="F1314" s="31">
        <x:f t="shared" si="313"/>
        <x:v>4</x:v>
      </x:c>
      <x:c r="G1314" s="21">
        <x:f t="shared" si="317"/>
        <x:v>45319</x:v>
      </x:c>
      <x:c r="H1314" s="32">
        <x:f t="shared" si="318"/>
        <x:v>7278</x:v>
      </x:c>
      <x:c r="L1314" s="25"/>
      <x:c r="S1314" s="24" t="str">
        <x:v>Gamal Mohammad #13453805 1W</x:v>
      </x:c>
      <x:c r="T1314" s="24" t="str" cm="1">
        <x:f t="array" ref="T1314:U1314">_xlfn.TEXTSPLIT(S1314," #")</x:f>
        <x:v>Gamal Mohammad</x:v>
      </x:c>
      <x:c r="U1314" s="24" t="str">
        <x:v>13453805 1W</x:v>
      </x:c>
      <x:c r="V1314" s="24" t="str">
        <x:f t="shared" si="319"/>
        <x:v>1W</x:v>
      </x:c>
      <x:c r="W1314" s="24">
        <x:f t="shared" si="320"/>
        <x:v>13453805</x:v>
      </x:c>
      <x:c r="X1314" s="24">
        <x:f t="shared" si="324"/>
        <x:v>3</x:v>
      </x:c>
      <x:c r="AC1314" s="24" t="str">
        <x:f t="shared" si="314"/>
        <x:v>Gamal</x:v>
      </x:c>
      <x:c r="AD1314" s="24" t="str">
        <x:f t="shared" si="321"/>
        <x:v>G</x:v>
      </x:c>
      <x:c r="AE1314" s="24" t="str">
        <x:f t="shared" si="315"/>
        <x:v>Mohammad</x:v>
      </x:c>
      <x:c r="AF1314" s="24" cm="1">
        <x:f t="array" ref="AF1314">SUM(--(" "=MID(AE1314,_xlfn.SEQUENCE(1,LEN(AE1314)),1)))+2</x:f>
        <x:v>2</x:v>
      </x:c>
      <x:c r="AG1314" s="24" cm="1">
        <x:f t="array" ref="AG1314">SUM(--($AG$9=MID(AC1314,_xlfn.SEQUENCE(1,LEN(AC1314)),1)))</x:f>
        <x:v>2</x:v>
      </x:c>
      <x:c r="AL1314" s="24" t="b">
        <x:f t="shared" si="316"/>
        <x:v>0</x:v>
      </x:c>
      <x:c r="AM1314" s="24" t="b">
        <x:f>_xlfn.XLOOKUP(G1314,'Birthday Case Assumptions'!$I$6:$I$371,'Birthday Case Assumptions'!$J$6:$J$371)="Yes"</x:f>
        <x:v>0</x:v>
      </x:c>
      <x:c r="AN1314" s="24" t="b">
        <x:f t="shared" si="322"/>
        <x:v>0</x:v>
      </x:c>
      <x:c r="AO1314" s="24">
        <x:f t="shared" si="323"/>
        <x:v>0</x:v>
      </x:c>
    </x:row>
    <x:row r="1315" spans="2:41" x14ac:dyDescent="0.35">
      <x:c r="B1315" s="21">
        <x:v>38250</x:v>
      </x:c>
      <x:c r="C1315" s="31">
        <x:f t="shared" si="310"/>
        <x:v>20</x:v>
      </x:c>
      <x:c r="D1315" s="31">
        <x:f t="shared" si="311"/>
        <x:v>9</x:v>
      </x:c>
      <x:c r="E1315" s="31">
        <x:f t="shared" si="312"/>
        <x:v>2004</x:v>
      </x:c>
      <x:c r="F1315" s="31">
        <x:f t="shared" si="313"/>
        <x:v>2</x:v>
      </x:c>
      <x:c r="G1315" s="21">
        <x:f t="shared" si="317"/>
        <x:v>45555</x:v>
      </x:c>
      <x:c r="H1315" s="32">
        <x:f t="shared" si="318"/>
        <x:v>7042</x:v>
      </x:c>
      <x:c r="L1315" s="25"/>
      <x:c r="S1315" s="24" t="str">
        <x:v>Azhar Omar #13453806 1W</x:v>
      </x:c>
      <x:c r="T1315" s="24" t="str" cm="1">
        <x:f t="array" ref="T1315:U1315">_xlfn.TEXTSPLIT(S1315," #")</x:f>
        <x:v>Azhar Omar</x:v>
      </x:c>
      <x:c r="U1315" s="24" t="str">
        <x:v>13453806 1W</x:v>
      </x:c>
      <x:c r="V1315" s="24" t="str">
        <x:f t="shared" si="319"/>
        <x:v>1W</x:v>
      </x:c>
      <x:c r="W1315" s="24">
        <x:f t="shared" si="320"/>
        <x:v>13453806</x:v>
      </x:c>
      <x:c r="X1315" s="24">
        <x:f t="shared" si="324"/>
        <x:v>4</x:v>
      </x:c>
      <x:c r="AC1315" s="24" t="str">
        <x:f t="shared" si="314"/>
        <x:v>Azhar</x:v>
      </x:c>
      <x:c r="AD1315" s="24" t="str">
        <x:f t="shared" si="321"/>
        <x:v>A</x:v>
      </x:c>
      <x:c r="AE1315" s="24" t="str">
        <x:f t="shared" si="315"/>
        <x:v>Omar</x:v>
      </x:c>
      <x:c r="AF1315" s="24" cm="1">
        <x:f t="array" ref="AF1315">SUM(--(" "=MID(AE1315,_xlfn.SEQUENCE(1,LEN(AE1315)),1)))+2</x:f>
        <x:v>2</x:v>
      </x:c>
      <x:c r="AG1315" s="24" cm="1">
        <x:f t="array" ref="AG1315">SUM(--($AG$9=MID(AC1315,_xlfn.SEQUENCE(1,LEN(AC1315)),1)))</x:f>
        <x:v>2</x:v>
      </x:c>
      <x:c r="AL1315" s="24" t="b">
        <x:f t="shared" si="316"/>
        <x:v>0</x:v>
      </x:c>
      <x:c r="AM1315" s="24" t="b">
        <x:f>_xlfn.XLOOKUP(G1315,'Birthday Case Assumptions'!$I$6:$I$371,'Birthday Case Assumptions'!$J$6:$J$371)="Yes"</x:f>
        <x:v>1</x:v>
      </x:c>
      <x:c r="AN1315" s="24" t="b">
        <x:f t="shared" si="322"/>
        <x:v>0</x:v>
      </x:c>
      <x:c r="AO1315" s="24">
        <x:f t="shared" si="323"/>
        <x:v>0</x:v>
      </x:c>
    </x:row>
    <x:row r="1316" spans="2:41" x14ac:dyDescent="0.35">
      <x:c r="B1316" s="21">
        <x:v>37173</x:v>
      </x:c>
      <x:c r="C1316" s="31">
        <x:f t="shared" si="310"/>
        <x:v>9</x:v>
      </x:c>
      <x:c r="D1316" s="31">
        <x:f t="shared" si="311"/>
        <x:v>10</x:v>
      </x:c>
      <x:c r="E1316" s="31">
        <x:f t="shared" si="312"/>
        <x:v>2001</x:v>
      </x:c>
      <x:c r="F1316" s="31">
        <x:f t="shared" si="313"/>
        <x:v>3</x:v>
      </x:c>
      <x:c r="G1316" s="21">
        <x:f t="shared" si="317"/>
        <x:v>45574</x:v>
      </x:c>
      <x:c r="H1316" s="32">
        <x:f t="shared" si="318"/>
        <x:v>8119</x:v>
      </x:c>
      <x:c r="L1316" s="25"/>
      <x:c r="S1316" s="24" t="str">
        <x:v>Samuel Gomez #13453807 2M</x:v>
      </x:c>
      <x:c r="T1316" s="24" t="str" cm="1">
        <x:f t="array" ref="T1316:U1316">_xlfn.TEXTSPLIT(S1316," #")</x:f>
        <x:v>Samuel Gomez</x:v>
      </x:c>
      <x:c r="U1316" s="24" t="str">
        <x:v>13453807 2M</x:v>
      </x:c>
      <x:c r="V1316" s="24" t="str">
        <x:f t="shared" si="319"/>
        <x:v>2M</x:v>
      </x:c>
      <x:c r="W1316" s="24">
        <x:f t="shared" si="320"/>
        <x:v>13453807</x:v>
      </x:c>
      <x:c r="X1316" s="24">
        <x:f t="shared" si="324"/>
        <x:v>5</x:v>
      </x:c>
      <x:c r="AC1316" s="24" t="str">
        <x:f t="shared" si="314"/>
        <x:v>Samuel</x:v>
      </x:c>
      <x:c r="AD1316" s="24" t="str">
        <x:f t="shared" si="321"/>
        <x:v>S</x:v>
      </x:c>
      <x:c r="AE1316" s="24" t="str">
        <x:f t="shared" si="315"/>
        <x:v>Gomez</x:v>
      </x:c>
      <x:c r="AF1316" s="24" cm="1">
        <x:f t="array" ref="AF1316">SUM(--(" "=MID(AE1316,_xlfn.SEQUENCE(1,LEN(AE1316)),1)))+2</x:f>
        <x:v>2</x:v>
      </x:c>
      <x:c r="AG1316" s="24" cm="1">
        <x:f t="array" ref="AG1316">SUM(--($AG$9=MID(AC1316,_xlfn.SEQUENCE(1,LEN(AC1316)),1)))</x:f>
        <x:v>1</x:v>
      </x:c>
      <x:c r="AL1316" s="24" t="b">
        <x:f t="shared" si="316"/>
        <x:v>0</x:v>
      </x:c>
      <x:c r="AM1316" s="24" t="b">
        <x:f>_xlfn.XLOOKUP(G1316,'Birthday Case Assumptions'!$I$6:$I$371,'Birthday Case Assumptions'!$J$6:$J$371)="Yes"</x:f>
        <x:v>1</x:v>
      </x:c>
      <x:c r="AN1316" s="24" t="b">
        <x:f t="shared" si="322"/>
        <x:v>0</x:v>
      </x:c>
      <x:c r="AO1316" s="24">
        <x:f t="shared" si="323"/>
        <x:v>0</x:v>
      </x:c>
    </x:row>
    <x:row r="1317" spans="2:41" x14ac:dyDescent="0.35">
      <x:c r="B1317" s="21">
        <x:v>37884</x:v>
      </x:c>
      <x:c r="C1317" s="31">
        <x:f t="shared" si="310"/>
        <x:v>20</x:v>
      </x:c>
      <x:c r="D1317" s="31">
        <x:f t="shared" si="311"/>
        <x:v>9</x:v>
      </x:c>
      <x:c r="E1317" s="31">
        <x:f t="shared" si="312"/>
        <x:v>2003</x:v>
      </x:c>
      <x:c r="F1317" s="31">
        <x:f t="shared" si="313"/>
        <x:v>7</x:v>
      </x:c>
      <x:c r="G1317" s="21">
        <x:f t="shared" si="317"/>
        <x:v>45555</x:v>
      </x:c>
      <x:c r="H1317" s="32">
        <x:f t="shared" si="318"/>
        <x:v>7408</x:v>
      </x:c>
      <x:c r="L1317" s="25"/>
      <x:c r="S1317" s="24" t="str">
        <x:v>Yin Lan #13453810 1W</x:v>
      </x:c>
      <x:c r="T1317" s="24" t="str" cm="1">
        <x:f t="array" ref="T1317:U1317">_xlfn.TEXTSPLIT(S1317," #")</x:f>
        <x:v>Yin Lan</x:v>
      </x:c>
      <x:c r="U1317" s="24" t="str">
        <x:v>13453810 1W</x:v>
      </x:c>
      <x:c r="V1317" s="24" t="str">
        <x:f t="shared" si="319"/>
        <x:v>1W</x:v>
      </x:c>
      <x:c r="W1317" s="24">
        <x:f t="shared" si="320"/>
        <x:v>13453810</x:v>
      </x:c>
      <x:c r="X1317" s="24">
        <x:f t="shared" si="324"/>
        <x:v>0</x:v>
      </x:c>
      <x:c r="AC1317" s="24" t="str">
        <x:f t="shared" si="314"/>
        <x:v>Yin</x:v>
      </x:c>
      <x:c r="AD1317" s="24" t="str">
        <x:f t="shared" si="321"/>
        <x:v>Y</x:v>
      </x:c>
      <x:c r="AE1317" s="24" t="str">
        <x:f t="shared" si="315"/>
        <x:v>Lan</x:v>
      </x:c>
      <x:c r="AF1317" s="24" cm="1">
        <x:f t="array" ref="AF1317">SUM(--(" "=MID(AE1317,_xlfn.SEQUENCE(1,LEN(AE1317)),1)))+2</x:f>
        <x:v>2</x:v>
      </x:c>
      <x:c r="AG1317" s="24" cm="1">
        <x:f t="array" ref="AG1317">SUM(--($AG$9=MID(AC1317,_xlfn.SEQUENCE(1,LEN(AC1317)),1)))</x:f>
        <x:v>0</x:v>
      </x:c>
      <x:c r="AL1317" s="24" t="b">
        <x:f t="shared" si="316"/>
        <x:v>0</x:v>
      </x:c>
      <x:c r="AM1317" s="24" t="b">
        <x:f>_xlfn.XLOOKUP(G1317,'Birthday Case Assumptions'!$I$6:$I$371,'Birthday Case Assumptions'!$J$6:$J$371)="Yes"</x:f>
        <x:v>1</x:v>
      </x:c>
      <x:c r="AN1317" s="24" t="b">
        <x:f t="shared" si="322"/>
        <x:v>0</x:v>
      </x:c>
      <x:c r="AO1317" s="24">
        <x:f t="shared" si="323"/>
        <x:v>0</x:v>
      </x:c>
    </x:row>
    <x:row r="1318" spans="2:41" x14ac:dyDescent="0.35">
      <x:c r="B1318" s="21">
        <x:v>37657</x:v>
      </x:c>
      <x:c r="C1318" s="31">
        <x:f t="shared" si="310"/>
        <x:v>5</x:v>
      </x:c>
      <x:c r="D1318" s="31">
        <x:f t="shared" si="311"/>
        <x:v>2</x:v>
      </x:c>
      <x:c r="E1318" s="31">
        <x:f t="shared" si="312"/>
        <x:v>2003</x:v>
      </x:c>
      <x:c r="F1318" s="31">
        <x:f t="shared" si="313"/>
        <x:v>4</x:v>
      </x:c>
      <x:c r="G1318" s="21">
        <x:f t="shared" si="317"/>
        <x:v>45327</x:v>
      </x:c>
      <x:c r="H1318" s="32">
        <x:f t="shared" si="318"/>
        <x:v>7635</x:v>
      </x:c>
      <x:c r="L1318" s="25"/>
      <x:c r="S1318" s="24" t="str">
        <x:v>Gao Song #13453811 2M</x:v>
      </x:c>
      <x:c r="T1318" s="24" t="str" cm="1">
        <x:f t="array" ref="T1318:U1318">_xlfn.TEXTSPLIT(S1318," #")</x:f>
        <x:v>Gao Song</x:v>
      </x:c>
      <x:c r="U1318" s="24" t="str">
        <x:v>13453811 2M</x:v>
      </x:c>
      <x:c r="V1318" s="24" t="str">
        <x:f t="shared" si="319"/>
        <x:v>2M</x:v>
      </x:c>
      <x:c r="W1318" s="24">
        <x:f t="shared" si="320"/>
        <x:v>13453811</x:v>
      </x:c>
      <x:c r="X1318" s="24">
        <x:f t="shared" si="324"/>
        <x:v>1</x:v>
      </x:c>
      <x:c r="AC1318" s="24" t="str">
        <x:f t="shared" si="314"/>
        <x:v>Gao</x:v>
      </x:c>
      <x:c r="AD1318" s="24" t="str">
        <x:f t="shared" si="321"/>
        <x:v>G</x:v>
      </x:c>
      <x:c r="AE1318" s="24" t="str">
        <x:f t="shared" si="315"/>
        <x:v>Song</x:v>
      </x:c>
      <x:c r="AF1318" s="24" cm="1">
        <x:f t="array" ref="AF1318">SUM(--(" "=MID(AE1318,_xlfn.SEQUENCE(1,LEN(AE1318)),1)))+2</x:f>
        <x:v>2</x:v>
      </x:c>
      <x:c r="AG1318" s="24" cm="1">
        <x:f t="array" ref="AG1318">SUM(--($AG$9=MID(AC1318,_xlfn.SEQUENCE(1,LEN(AC1318)),1)))</x:f>
        <x:v>1</x:v>
      </x:c>
      <x:c r="AL1318" s="24" t="b">
        <x:f t="shared" si="316"/>
        <x:v>1</x:v>
      </x:c>
      <x:c r="AM1318" s="24" t="b">
        <x:f>_xlfn.XLOOKUP(G1318,'Birthday Case Assumptions'!$I$6:$I$371,'Birthday Case Assumptions'!$J$6:$J$371)="Yes"</x:f>
        <x:v>1</x:v>
      </x:c>
      <x:c r="AN1318" s="24" t="b">
        <x:f t="shared" si="322"/>
        <x:v>0</x:v>
      </x:c>
      <x:c r="AO1318" s="24">
        <x:f t="shared" si="323"/>
        <x:v>0</x:v>
      </x:c>
    </x:row>
    <x:row r="1319" spans="2:41" x14ac:dyDescent="0.35">
      <x:c r="B1319" s="21">
        <x:v>37359</x:v>
      </x:c>
      <x:c r="C1319" s="31">
        <x:f t="shared" si="310"/>
        <x:v>13</x:v>
      </x:c>
      <x:c r="D1319" s="31">
        <x:f t="shared" si="311"/>
        <x:v>4</x:v>
      </x:c>
      <x:c r="E1319" s="31">
        <x:f t="shared" si="312"/>
        <x:v>2002</x:v>
      </x:c>
      <x:c r="F1319" s="31">
        <x:f t="shared" si="313"/>
        <x:v>7</x:v>
      </x:c>
      <x:c r="G1319" s="21">
        <x:f t="shared" si="317"/>
        <x:v>45395</x:v>
      </x:c>
      <x:c r="H1319" s="32">
        <x:f t="shared" si="318"/>
        <x:v>7933</x:v>
      </x:c>
      <x:c r="L1319" s="25"/>
      <x:c r="S1319" s="24" t="str">
        <x:v>Haytham Salem #13453813 2M</x:v>
      </x:c>
      <x:c r="T1319" s="24" t="str" cm="1">
        <x:f t="array" ref="T1319:U1319">_xlfn.TEXTSPLIT(S1319," #")</x:f>
        <x:v>Haytham Salem</x:v>
      </x:c>
      <x:c r="U1319" s="24" t="str">
        <x:v>13453813 2M</x:v>
      </x:c>
      <x:c r="V1319" s="24" t="str">
        <x:f t="shared" si="319"/>
        <x:v>2M</x:v>
      </x:c>
      <x:c r="W1319" s="24">
        <x:f t="shared" si="320"/>
        <x:v>13453813</x:v>
      </x:c>
      <x:c r="X1319" s="24">
        <x:f t="shared" si="324"/>
        <x:v>0</x:v>
      </x:c>
      <x:c r="AC1319" s="24" t="str">
        <x:f t="shared" si="314"/>
        <x:v>Haytham</x:v>
      </x:c>
      <x:c r="AD1319" s="24" t="str">
        <x:f t="shared" si="321"/>
        <x:v>H</x:v>
      </x:c>
      <x:c r="AE1319" s="24" t="str">
        <x:f t="shared" si="315"/>
        <x:v>Salem</x:v>
      </x:c>
      <x:c r="AF1319" s="24" cm="1">
        <x:f t="array" ref="AF1319">SUM(--(" "=MID(AE1319,_xlfn.SEQUENCE(1,LEN(AE1319)),1)))+2</x:f>
        <x:v>2</x:v>
      </x:c>
      <x:c r="AG1319" s="24" cm="1">
        <x:f t="array" ref="AG1319">SUM(--($AG$9=MID(AC1319,_xlfn.SEQUENCE(1,LEN(AC1319)),1)))</x:f>
        <x:v>2</x:v>
      </x:c>
      <x:c r="AL1319" s="24" t="b">
        <x:f t="shared" si="316"/>
        <x:v>0</x:v>
      </x:c>
      <x:c r="AM1319" s="24" t="b">
        <x:f>_xlfn.XLOOKUP(G1319,'Birthday Case Assumptions'!$I$6:$I$371,'Birthday Case Assumptions'!$J$6:$J$371)="Yes"</x:f>
        <x:v>0</x:v>
      </x:c>
      <x:c r="AN1319" s="24" t="b">
        <x:f t="shared" si="322"/>
        <x:v>0</x:v>
      </x:c>
      <x:c r="AO1319" s="24">
        <x:f t="shared" si="323"/>
        <x:v>0</x:v>
      </x:c>
    </x:row>
    <x:row r="1320" spans="2:41" x14ac:dyDescent="0.35">
      <x:c r="B1320" s="21">
        <x:v>36949</x:v>
      </x:c>
      <x:c r="C1320" s="31">
        <x:f t="shared" si="310"/>
        <x:v>27</x:v>
      </x:c>
      <x:c r="D1320" s="31">
        <x:f t="shared" si="311"/>
        <x:v>2</x:v>
      </x:c>
      <x:c r="E1320" s="31">
        <x:f t="shared" si="312"/>
        <x:v>2001</x:v>
      </x:c>
      <x:c r="F1320" s="31">
        <x:f t="shared" si="313"/>
        <x:v>3</x:v>
      </x:c>
      <x:c r="G1320" s="21">
        <x:f t="shared" si="317"/>
        <x:v>45349</x:v>
      </x:c>
      <x:c r="H1320" s="32">
        <x:f t="shared" si="318"/>
        <x:v>8343</x:v>
      </x:c>
      <x:c r="L1320" s="25"/>
      <x:c r="S1320" s="24" t="str">
        <x:v>Faiz Osman #13453814 2R</x:v>
      </x:c>
      <x:c r="T1320" s="24" t="str" cm="1">
        <x:f t="array" ref="T1320:U1320">_xlfn.TEXTSPLIT(S1320," #")</x:f>
        <x:v>Faiz Osman</x:v>
      </x:c>
      <x:c r="U1320" s="24" t="str">
        <x:v>13453814 2R</x:v>
      </x:c>
      <x:c r="V1320" s="24" t="str">
        <x:f t="shared" si="319"/>
        <x:v>2R</x:v>
      </x:c>
      <x:c r="W1320" s="24">
        <x:f t="shared" si="320"/>
        <x:v>13453814</x:v>
      </x:c>
      <x:c r="X1320" s="24">
        <x:f t="shared" si="324"/>
        <x:v>1</x:v>
      </x:c>
      <x:c r="AC1320" s="24" t="str">
        <x:f t="shared" si="314"/>
        <x:v>Faiz</x:v>
      </x:c>
      <x:c r="AD1320" s="24" t="str">
        <x:f t="shared" si="321"/>
        <x:v>F</x:v>
      </x:c>
      <x:c r="AE1320" s="24" t="str">
        <x:f t="shared" si="315"/>
        <x:v>Osman</x:v>
      </x:c>
      <x:c r="AF1320" s="24" cm="1">
        <x:f t="array" ref="AF1320">SUM(--(" "=MID(AE1320,_xlfn.SEQUENCE(1,LEN(AE1320)),1)))+2</x:f>
        <x:v>2</x:v>
      </x:c>
      <x:c r="AG1320" s="24" cm="1">
        <x:f t="array" ref="AG1320">SUM(--($AG$9=MID(AC1320,_xlfn.SEQUENCE(1,LEN(AC1320)),1)))</x:f>
        <x:v>1</x:v>
      </x:c>
      <x:c r="AL1320" s="24" t="b">
        <x:f t="shared" si="316"/>
        <x:v>0</x:v>
      </x:c>
      <x:c r="AM1320" s="24" t="b">
        <x:f>_xlfn.XLOOKUP(G1320,'Birthday Case Assumptions'!$I$6:$I$371,'Birthday Case Assumptions'!$J$6:$J$371)="Yes"</x:f>
        <x:v>1</x:v>
      </x:c>
      <x:c r="AN1320" s="24" t="b">
        <x:f t="shared" si="322"/>
        <x:v>0</x:v>
      </x:c>
      <x:c r="AO1320" s="24">
        <x:f t="shared" si="323"/>
        <x:v>0</x:v>
      </x:c>
    </x:row>
    <x:row r="1321" spans="2:41" x14ac:dyDescent="0.35">
      <x:c r="B1321" s="21">
        <x:v>37838</x:v>
      </x:c>
      <x:c r="C1321" s="31">
        <x:f t="shared" si="310"/>
        <x:v>5</x:v>
      </x:c>
      <x:c r="D1321" s="31">
        <x:f t="shared" si="311"/>
        <x:v>8</x:v>
      </x:c>
      <x:c r="E1321" s="31">
        <x:f t="shared" si="312"/>
        <x:v>2003</x:v>
      </x:c>
      <x:c r="F1321" s="31">
        <x:f t="shared" si="313"/>
        <x:v>3</x:v>
      </x:c>
      <x:c r="G1321" s="21">
        <x:f t="shared" si="317"/>
        <x:v>45509</x:v>
      </x:c>
      <x:c r="H1321" s="32">
        <x:f t="shared" si="318"/>
        <x:v>7454</x:v>
      </x:c>
      <x:c r="L1321" s="25"/>
      <x:c r="S1321" s="24" t="str">
        <x:v>Anthony Evans #13453817 2M</x:v>
      </x:c>
      <x:c r="T1321" s="24" t="str" cm="1">
        <x:f t="array" ref="T1321:U1321">_xlfn.TEXTSPLIT(S1321," #")</x:f>
        <x:v>Anthony Evans</x:v>
      </x:c>
      <x:c r="U1321" s="24" t="str">
        <x:v>13453817 2M</x:v>
      </x:c>
      <x:c r="V1321" s="24" t="str">
        <x:f t="shared" si="319"/>
        <x:v>2M</x:v>
      </x:c>
      <x:c r="W1321" s="24">
        <x:f t="shared" si="320"/>
        <x:v>13453817</x:v>
      </x:c>
      <x:c r="X1321" s="24">
        <x:f t="shared" si="324"/>
        <x:v>0</x:v>
      </x:c>
      <x:c r="AC1321" s="24" t="str">
        <x:f t="shared" si="314"/>
        <x:v>Anthony</x:v>
      </x:c>
      <x:c r="AD1321" s="24" t="str">
        <x:f t="shared" si="321"/>
        <x:v>A</x:v>
      </x:c>
      <x:c r="AE1321" s="24" t="str">
        <x:f t="shared" si="315"/>
        <x:v>Evans</x:v>
      </x:c>
      <x:c r="AF1321" s="24" cm="1">
        <x:f t="array" ref="AF1321">SUM(--(" "=MID(AE1321,_xlfn.SEQUENCE(1,LEN(AE1321)),1)))+2</x:f>
        <x:v>2</x:v>
      </x:c>
      <x:c r="AG1321" s="24" cm="1">
        <x:f t="array" ref="AG1321">SUM(--($AG$9=MID(AC1321,_xlfn.SEQUENCE(1,LEN(AC1321)),1)))</x:f>
        <x:v>1</x:v>
      </x:c>
      <x:c r="AL1321" s="24" t="b">
        <x:f t="shared" si="316"/>
        <x:v>1</x:v>
      </x:c>
      <x:c r="AM1321" s="24" t="b">
        <x:f>_xlfn.XLOOKUP(G1321,'Birthday Case Assumptions'!$I$6:$I$371,'Birthday Case Assumptions'!$J$6:$J$371)="Yes"</x:f>
        <x:v>0</x:v>
      </x:c>
      <x:c r="AN1321" s="24" t="b">
        <x:f t="shared" si="322"/>
        <x:v>0</x:v>
      </x:c>
      <x:c r="AO1321" s="24">
        <x:f t="shared" si="323"/>
        <x:v>0</x:v>
      </x:c>
    </x:row>
    <x:row r="1322" spans="2:41" x14ac:dyDescent="0.35">
      <x:c r="B1322" s="21">
        <x:v>37879</x:v>
      </x:c>
      <x:c r="C1322" s="31">
        <x:f t="shared" si="310"/>
        <x:v>15</x:v>
      </x:c>
      <x:c r="D1322" s="31">
        <x:f t="shared" si="311"/>
        <x:v>9</x:v>
      </x:c>
      <x:c r="E1322" s="31">
        <x:f t="shared" si="312"/>
        <x:v>2003</x:v>
      </x:c>
      <x:c r="F1322" s="31">
        <x:f t="shared" si="313"/>
        <x:v>2</x:v>
      </x:c>
      <x:c r="G1322" s="21">
        <x:f t="shared" si="317"/>
        <x:v>45550</x:v>
      </x:c>
      <x:c r="H1322" s="32">
        <x:f t="shared" si="318"/>
        <x:v>7413</x:v>
      </x:c>
      <x:c r="L1322" s="25"/>
      <x:c r="S1322" s="24" t="str">
        <x:v>Ma Ping #13453819 3M</x:v>
      </x:c>
      <x:c r="T1322" s="24" t="str" cm="1">
        <x:f t="array" ref="T1322:U1322">_xlfn.TEXTSPLIT(S1322," #")</x:f>
        <x:v>Ma Ping</x:v>
      </x:c>
      <x:c r="U1322" s="24" t="str">
        <x:v>13453819 3M</x:v>
      </x:c>
      <x:c r="V1322" s="24" t="str">
        <x:f t="shared" si="319"/>
        <x:v>3M</x:v>
      </x:c>
      <x:c r="W1322" s="24">
        <x:f t="shared" si="320"/>
        <x:v>13453819</x:v>
      </x:c>
      <x:c r="X1322" s="24">
        <x:f t="shared" si="324"/>
        <x:v>0</x:v>
      </x:c>
      <x:c r="AC1322" s="24" t="str">
        <x:f t="shared" si="314"/>
        <x:v>Ma</x:v>
      </x:c>
      <x:c r="AD1322" s="24" t="str">
        <x:f t="shared" si="321"/>
        <x:v>M</x:v>
      </x:c>
      <x:c r="AE1322" s="24" t="str">
        <x:f t="shared" si="315"/>
        <x:v>Ping</x:v>
      </x:c>
      <x:c r="AF1322" s="24" cm="1">
        <x:f t="array" ref="AF1322">SUM(--(" "=MID(AE1322,_xlfn.SEQUENCE(1,LEN(AE1322)),1)))+2</x:f>
        <x:v>2</x:v>
      </x:c>
      <x:c r="AG1322" s="24" cm="1">
        <x:f t="array" ref="AG1322">SUM(--($AG$9=MID(AC1322,_xlfn.SEQUENCE(1,LEN(AC1322)),1)))</x:f>
        <x:v>1</x:v>
      </x:c>
      <x:c r="AL1322" s="24" t="b">
        <x:f t="shared" si="316"/>
        <x:v>0</x:v>
      </x:c>
      <x:c r="AM1322" s="24" t="b">
        <x:f>_xlfn.XLOOKUP(G1322,'Birthday Case Assumptions'!$I$6:$I$371,'Birthday Case Assumptions'!$J$6:$J$371)="Yes"</x:f>
        <x:v>0</x:v>
      </x:c>
      <x:c r="AN1322" s="24" t="b">
        <x:f t="shared" si="322"/>
        <x:v>0</x:v>
      </x:c>
      <x:c r="AO1322" s="24">
        <x:f t="shared" si="323"/>
        <x:v>0</x:v>
      </x:c>
    </x:row>
    <x:row r="1323" spans="2:41" x14ac:dyDescent="0.35">
      <x:c r="B1323" s="21">
        <x:v>36943</x:v>
      </x:c>
      <x:c r="C1323" s="31">
        <x:f t="shared" si="310"/>
        <x:v>21</x:v>
      </x:c>
      <x:c r="D1323" s="31">
        <x:f t="shared" si="311"/>
        <x:v>2</x:v>
      </x:c>
      <x:c r="E1323" s="31">
        <x:f t="shared" si="312"/>
        <x:v>2001</x:v>
      </x:c>
      <x:c r="F1323" s="31">
        <x:f t="shared" si="313"/>
        <x:v>4</x:v>
      </x:c>
      <x:c r="G1323" s="21">
        <x:f t="shared" si="317"/>
        <x:v>45343</x:v>
      </x:c>
      <x:c r="H1323" s="32">
        <x:f t="shared" si="318"/>
        <x:v>8349</x:v>
      </x:c>
      <x:c r="L1323" s="25"/>
      <x:c r="S1323" s="24" t="str">
        <x:v>Amanda Walker #13453822 2R</x:v>
      </x:c>
      <x:c r="T1323" s="24" t="str" cm="1">
        <x:f t="array" ref="T1323:U1323">_xlfn.TEXTSPLIT(S1323," #")</x:f>
        <x:v>Amanda Walker</x:v>
      </x:c>
      <x:c r="U1323" s="24" t="str">
        <x:v>13453822 2R</x:v>
      </x:c>
      <x:c r="V1323" s="24" t="str">
        <x:f t="shared" si="319"/>
        <x:v>2R</x:v>
      </x:c>
      <x:c r="W1323" s="24">
        <x:f t="shared" si="320"/>
        <x:v>13453822</x:v>
      </x:c>
      <x:c r="X1323" s="24">
        <x:f t="shared" si="324"/>
        <x:v>0</x:v>
      </x:c>
      <x:c r="AC1323" s="24" t="str">
        <x:f t="shared" si="314"/>
        <x:v>Amanda</x:v>
      </x:c>
      <x:c r="AD1323" s="24" t="str">
        <x:f t="shared" si="321"/>
        <x:v>A</x:v>
      </x:c>
      <x:c r="AE1323" s="24" t="str">
        <x:f t="shared" si="315"/>
        <x:v>Walker</x:v>
      </x:c>
      <x:c r="AF1323" s="24" cm="1">
        <x:f t="array" ref="AF1323">SUM(--(" "=MID(AE1323,_xlfn.SEQUENCE(1,LEN(AE1323)),1)))+2</x:f>
        <x:v>2</x:v>
      </x:c>
      <x:c r="AG1323" s="24" cm="1">
        <x:f t="array" ref="AG1323">SUM(--($AG$9=MID(AC1323,_xlfn.SEQUENCE(1,LEN(AC1323)),1)))</x:f>
        <x:v>3</x:v>
      </x:c>
      <x:c r="AL1323" s="24" t="b">
        <x:f t="shared" si="316"/>
        <x:v>0</x:v>
      </x:c>
      <x:c r="AM1323" s="24" t="b">
        <x:f>_xlfn.XLOOKUP(G1323,'Birthday Case Assumptions'!$I$6:$I$371,'Birthday Case Assumptions'!$J$6:$J$371)="Yes"</x:f>
        <x:v>1</x:v>
      </x:c>
      <x:c r="AN1323" s="24" t="b">
        <x:f t="shared" si="322"/>
        <x:v>0</x:v>
      </x:c>
      <x:c r="AO1323" s="24">
        <x:f t="shared" si="323"/>
        <x:v>0</x:v>
      </x:c>
    </x:row>
    <x:row r="1324" spans="2:41" x14ac:dyDescent="0.35">
      <x:c r="B1324" s="21">
        <x:v>37560</x:v>
      </x:c>
      <x:c r="C1324" s="31">
        <x:f t="shared" si="310"/>
        <x:v>31</x:v>
      </x:c>
      <x:c r="D1324" s="31">
        <x:f t="shared" si="311"/>
        <x:v>10</x:v>
      </x:c>
      <x:c r="E1324" s="31">
        <x:f t="shared" si="312"/>
        <x:v>2002</x:v>
      </x:c>
      <x:c r="F1324" s="31">
        <x:f t="shared" si="313"/>
        <x:v>5</x:v>
      </x:c>
      <x:c r="G1324" s="21">
        <x:f t="shared" si="317"/>
        <x:v>45596</x:v>
      </x:c>
      <x:c r="H1324" s="32">
        <x:f t="shared" si="318"/>
        <x:v>7732</x:v>
      </x:c>
      <x:c r="L1324" s="25"/>
      <x:c r="S1324" s="24" t="str">
        <x:v>Jordan Rodriguez #13453824 1R</x:v>
      </x:c>
      <x:c r="T1324" s="24" t="str" cm="1">
        <x:f t="array" ref="T1324:U1324">_xlfn.TEXTSPLIT(S1324," #")</x:f>
        <x:v>Jordan Rodriguez</x:v>
      </x:c>
      <x:c r="U1324" s="24" t="str">
        <x:v>13453824 1R</x:v>
      </x:c>
      <x:c r="V1324" s="24" t="str">
        <x:f t="shared" si="319"/>
        <x:v>1R</x:v>
      </x:c>
      <x:c r="W1324" s="24">
        <x:f t="shared" si="320"/>
        <x:v>13453824</x:v>
      </x:c>
      <x:c r="X1324" s="24">
        <x:f t="shared" si="324"/>
        <x:v>0</x:v>
      </x:c>
      <x:c r="AC1324" s="24" t="str">
        <x:f t="shared" si="314"/>
        <x:v>Jordan</x:v>
      </x:c>
      <x:c r="AD1324" s="24" t="str">
        <x:f t="shared" si="321"/>
        <x:v>J</x:v>
      </x:c>
      <x:c r="AE1324" s="24" t="str">
        <x:f t="shared" si="315"/>
        <x:v>Rodriguez</x:v>
      </x:c>
      <x:c r="AF1324" s="24" cm="1">
        <x:f t="array" ref="AF1324">SUM(--(" "=MID(AE1324,_xlfn.SEQUENCE(1,LEN(AE1324)),1)))+2</x:f>
        <x:v>2</x:v>
      </x:c>
      <x:c r="AG1324" s="24" cm="1">
        <x:f t="array" ref="AG1324">SUM(--($AG$9=MID(AC1324,_xlfn.SEQUENCE(1,LEN(AC1324)),1)))</x:f>
        <x:v>1</x:v>
      </x:c>
      <x:c r="AL1324" s="24" t="b">
        <x:f t="shared" si="316"/>
        <x:v>0</x:v>
      </x:c>
      <x:c r="AM1324" s="24" t="b">
        <x:f>_xlfn.XLOOKUP(G1324,'Birthday Case Assumptions'!$I$6:$I$371,'Birthday Case Assumptions'!$J$6:$J$371)="Yes"</x:f>
        <x:v>1</x:v>
      </x:c>
      <x:c r="AN1324" s="24" t="b">
        <x:f t="shared" si="322"/>
        <x:v>0</x:v>
      </x:c>
      <x:c r="AO1324" s="24">
        <x:f t="shared" si="323"/>
        <x:v>0</x:v>
      </x:c>
    </x:row>
    <x:row r="1325" spans="2:41" x14ac:dyDescent="0.35">
      <x:c r="B1325" s="21">
        <x:v>37729</x:v>
      </x:c>
      <x:c r="C1325" s="31">
        <x:f t="shared" si="310"/>
        <x:v>18</x:v>
      </x:c>
      <x:c r="D1325" s="31">
        <x:f t="shared" si="311"/>
        <x:v>4</x:v>
      </x:c>
      <x:c r="E1325" s="31">
        <x:f t="shared" si="312"/>
        <x:v>2003</x:v>
      </x:c>
      <x:c r="F1325" s="31">
        <x:f t="shared" si="313"/>
        <x:v>6</x:v>
      </x:c>
      <x:c r="G1325" s="21">
        <x:f t="shared" si="317"/>
        <x:v>45400</x:v>
      </x:c>
      <x:c r="H1325" s="32">
        <x:f t="shared" si="318"/>
        <x:v>7563</x:v>
      </x:c>
      <x:c r="L1325" s="25"/>
      <x:c r="S1325" s="24" t="str">
        <x:v>Kyle Smith #13453827 1R</x:v>
      </x:c>
      <x:c r="T1325" s="24" t="str" cm="1">
        <x:f t="array" ref="T1325:U1325">_xlfn.TEXTSPLIT(S1325," #")</x:f>
        <x:v>Kyle Smith</x:v>
      </x:c>
      <x:c r="U1325" s="24" t="str">
        <x:v>13453827 1R</x:v>
      </x:c>
      <x:c r="V1325" s="24" t="str">
        <x:f t="shared" si="319"/>
        <x:v>1R</x:v>
      </x:c>
      <x:c r="W1325" s="24">
        <x:f t="shared" si="320"/>
        <x:v>13453827</x:v>
      </x:c>
      <x:c r="X1325" s="24">
        <x:f t="shared" si="324"/>
        <x:v>0</x:v>
      </x:c>
      <x:c r="AC1325" s="24" t="str">
        <x:f t="shared" si="314"/>
        <x:v>Kyle</x:v>
      </x:c>
      <x:c r="AD1325" s="24" t="str">
        <x:f t="shared" si="321"/>
        <x:v>K</x:v>
      </x:c>
      <x:c r="AE1325" s="24" t="str">
        <x:f t="shared" si="315"/>
        <x:v>Smith</x:v>
      </x:c>
      <x:c r="AF1325" s="24" cm="1">
        <x:f t="array" ref="AF1325">SUM(--(" "=MID(AE1325,_xlfn.SEQUENCE(1,LEN(AE1325)),1)))+2</x:f>
        <x:v>2</x:v>
      </x:c>
      <x:c r="AG1325" s="24" cm="1">
        <x:f t="array" ref="AG1325">SUM(--($AG$9=MID(AC1325,_xlfn.SEQUENCE(1,LEN(AC1325)),1)))</x:f>
        <x:v>0</x:v>
      </x:c>
      <x:c r="AL1325" s="24" t="b">
        <x:f t="shared" si="316"/>
        <x:v>0</x:v>
      </x:c>
      <x:c r="AM1325" s="24" t="b">
        <x:f>_xlfn.XLOOKUP(G1325,'Birthday Case Assumptions'!$I$6:$I$371,'Birthday Case Assumptions'!$J$6:$J$371)="Yes"</x:f>
        <x:v>1</x:v>
      </x:c>
      <x:c r="AN1325" s="24" t="b">
        <x:f t="shared" si="322"/>
        <x:v>0</x:v>
      </x:c>
      <x:c r="AO1325" s="24">
        <x:f t="shared" si="323"/>
        <x:v>0</x:v>
      </x:c>
    </x:row>
    <x:row r="1326" spans="2:41" x14ac:dyDescent="0.35">
      <x:c r="B1326" s="21">
        <x:v>37677</x:v>
      </x:c>
      <x:c r="C1326" s="31">
        <x:f t="shared" si="310"/>
        <x:v>25</x:v>
      </x:c>
      <x:c r="D1326" s="31">
        <x:f t="shared" si="311"/>
        <x:v>2</x:v>
      </x:c>
      <x:c r="E1326" s="31">
        <x:f t="shared" si="312"/>
        <x:v>2003</x:v>
      </x:c>
      <x:c r="F1326" s="31">
        <x:f t="shared" si="313"/>
        <x:v>3</x:v>
      </x:c>
      <x:c r="G1326" s="21">
        <x:f t="shared" si="317"/>
        <x:v>45347</x:v>
      </x:c>
      <x:c r="H1326" s="32">
        <x:f t="shared" si="318"/>
        <x:v>7615</x:v>
      </x:c>
      <x:c r="L1326" s="25"/>
      <x:c r="S1326" s="24" t="str">
        <x:v>Dong Yun #13453828 1T</x:v>
      </x:c>
      <x:c r="T1326" s="24" t="str" cm="1">
        <x:f t="array" ref="T1326:U1326">_xlfn.TEXTSPLIT(S1326," #")</x:f>
        <x:v>Dong Yun</x:v>
      </x:c>
      <x:c r="U1326" s="24" t="str">
        <x:v>13453828 1T</x:v>
      </x:c>
      <x:c r="V1326" s="24" t="str">
        <x:f t="shared" si="319"/>
        <x:v>1T</x:v>
      </x:c>
      <x:c r="W1326" s="24">
        <x:f t="shared" si="320"/>
        <x:v>13453828</x:v>
      </x:c>
      <x:c r="X1326" s="24">
        <x:f t="shared" si="324"/>
        <x:v>1</x:v>
      </x:c>
      <x:c r="AC1326" s="24" t="str">
        <x:f t="shared" si="314"/>
        <x:v>Dong</x:v>
      </x:c>
      <x:c r="AD1326" s="24" t="str">
        <x:f t="shared" si="321"/>
        <x:v>D</x:v>
      </x:c>
      <x:c r="AE1326" s="24" t="str">
        <x:f t="shared" si="315"/>
        <x:v>Yun</x:v>
      </x:c>
      <x:c r="AF1326" s="24" cm="1">
        <x:f t="array" ref="AF1326">SUM(--(" "=MID(AE1326,_xlfn.SEQUENCE(1,LEN(AE1326)),1)))+2</x:f>
        <x:v>2</x:v>
      </x:c>
      <x:c r="AG1326" s="24" cm="1">
        <x:f t="array" ref="AG1326">SUM(--($AG$9=MID(AC1326,_xlfn.SEQUENCE(1,LEN(AC1326)),1)))</x:f>
        <x:v>0</x:v>
      </x:c>
      <x:c r="AL1326" s="24" t="b">
        <x:f t="shared" si="316"/>
        <x:v>0</x:v>
      </x:c>
      <x:c r="AM1326" s="24" t="b">
        <x:f>_xlfn.XLOOKUP(G1326,'Birthday Case Assumptions'!$I$6:$I$371,'Birthday Case Assumptions'!$J$6:$J$371)="Yes"</x:f>
        <x:v>0</x:v>
      </x:c>
      <x:c r="AN1326" s="24" t="b">
        <x:f t="shared" si="322"/>
        <x:v>0</x:v>
      </x:c>
      <x:c r="AO1326" s="24">
        <x:f t="shared" si="323"/>
        <x:v>0</x:v>
      </x:c>
    </x:row>
    <x:row r="1327" spans="2:41" x14ac:dyDescent="0.35">
      <x:c r="B1327" s="21">
        <x:v>37579</x:v>
      </x:c>
      <x:c r="C1327" s="31">
        <x:f t="shared" si="310"/>
        <x:v>19</x:v>
      </x:c>
      <x:c r="D1327" s="31">
        <x:f t="shared" si="311"/>
        <x:v>11</x:v>
      </x:c>
      <x:c r="E1327" s="31">
        <x:f t="shared" si="312"/>
        <x:v>2002</x:v>
      </x:c>
      <x:c r="F1327" s="31">
        <x:f t="shared" si="313"/>
        <x:v>3</x:v>
      </x:c>
      <x:c r="G1327" s="21">
        <x:f t="shared" si="317"/>
        <x:v>45615</x:v>
      </x:c>
      <x:c r="H1327" s="32">
        <x:f t="shared" si="318"/>
        <x:v>7713</x:v>
      </x:c>
      <x:c r="L1327" s="25"/>
      <x:c r="S1327" s="24" t="str">
        <x:v>Melissa Carter #13453829 2M</x:v>
      </x:c>
      <x:c r="T1327" s="24" t="str" cm="1">
        <x:f t="array" ref="T1327:U1327">_xlfn.TEXTSPLIT(S1327," #")</x:f>
        <x:v>Melissa Carter</x:v>
      </x:c>
      <x:c r="U1327" s="24" t="str">
        <x:v>13453829 2M</x:v>
      </x:c>
      <x:c r="V1327" s="24" t="str">
        <x:f t="shared" si="319"/>
        <x:v>2M</x:v>
      </x:c>
      <x:c r="W1327" s="24">
        <x:f t="shared" si="320"/>
        <x:v>13453829</x:v>
      </x:c>
      <x:c r="X1327" s="24">
        <x:f t="shared" si="324"/>
        <x:v>2</x:v>
      </x:c>
      <x:c r="AC1327" s="24" t="str">
        <x:f t="shared" si="314"/>
        <x:v>Melissa</x:v>
      </x:c>
      <x:c r="AD1327" s="24" t="str">
        <x:f t="shared" si="321"/>
        <x:v>M</x:v>
      </x:c>
      <x:c r="AE1327" s="24" t="str">
        <x:f t="shared" si="315"/>
        <x:v>Carter</x:v>
      </x:c>
      <x:c r="AF1327" s="24" cm="1">
        <x:f t="array" ref="AF1327">SUM(--(" "=MID(AE1327,_xlfn.SEQUENCE(1,LEN(AE1327)),1)))+2</x:f>
        <x:v>2</x:v>
      </x:c>
      <x:c r="AG1327" s="24" cm="1">
        <x:f t="array" ref="AG1327">SUM(--($AG$9=MID(AC1327,_xlfn.SEQUENCE(1,LEN(AC1327)),1)))</x:f>
        <x:v>1</x:v>
      </x:c>
      <x:c r="AL1327" s="24" t="b">
        <x:f t="shared" si="316"/>
        <x:v>0</x:v>
      </x:c>
      <x:c r="AM1327" s="24" t="b">
        <x:f>_xlfn.XLOOKUP(G1327,'Birthday Case Assumptions'!$I$6:$I$371,'Birthday Case Assumptions'!$J$6:$J$371)="Yes"</x:f>
        <x:v>1</x:v>
      </x:c>
      <x:c r="AN1327" s="24" t="b">
        <x:f t="shared" si="322"/>
        <x:v>0</x:v>
      </x:c>
      <x:c r="AO1327" s="24">
        <x:f t="shared" si="323"/>
        <x:v>0</x:v>
      </x:c>
    </x:row>
    <x:row r="1328" spans="2:41" x14ac:dyDescent="0.35">
      <x:c r="B1328" s="21">
        <x:v>37832</x:v>
      </x:c>
      <x:c r="C1328" s="31">
        <x:f t="shared" si="310"/>
        <x:v>30</x:v>
      </x:c>
      <x:c r="D1328" s="31">
        <x:f t="shared" si="311"/>
        <x:v>7</x:v>
      </x:c>
      <x:c r="E1328" s="31">
        <x:f t="shared" si="312"/>
        <x:v>2003</x:v>
      </x:c>
      <x:c r="F1328" s="31">
        <x:f t="shared" si="313"/>
        <x:v>4</x:v>
      </x:c>
      <x:c r="G1328" s="21">
        <x:f t="shared" si="317"/>
        <x:v>45503</x:v>
      </x:c>
      <x:c r="H1328" s="32">
        <x:f t="shared" si="318"/>
        <x:v>7460</x:v>
      </x:c>
      <x:c r="L1328" s="25"/>
      <x:c r="S1328" s="24" t="str">
        <x:v>Qasim Mousa #13453831 3M</x:v>
      </x:c>
      <x:c r="T1328" s="24" t="str" cm="1">
        <x:f t="array" ref="T1328:U1328">_xlfn.TEXTSPLIT(S1328," #")</x:f>
        <x:v>Qasim Mousa</x:v>
      </x:c>
      <x:c r="U1328" s="24" t="str">
        <x:v>13453831 3M</x:v>
      </x:c>
      <x:c r="V1328" s="24" t="str">
        <x:f t="shared" si="319"/>
        <x:v>3M</x:v>
      </x:c>
      <x:c r="W1328" s="24">
        <x:f t="shared" si="320"/>
        <x:v>13453831</x:v>
      </x:c>
      <x:c r="X1328" s="24">
        <x:f t="shared" si="324"/>
        <x:v>0</x:v>
      </x:c>
      <x:c r="AC1328" s="24" t="str">
        <x:f t="shared" si="314"/>
        <x:v>Qasim</x:v>
      </x:c>
      <x:c r="AD1328" s="24" t="str">
        <x:f t="shared" si="321"/>
        <x:v>Q</x:v>
      </x:c>
      <x:c r="AE1328" s="24" t="str">
        <x:f t="shared" si="315"/>
        <x:v>Mousa</x:v>
      </x:c>
      <x:c r="AF1328" s="24" cm="1">
        <x:f t="array" ref="AF1328">SUM(--(" "=MID(AE1328,_xlfn.SEQUENCE(1,LEN(AE1328)),1)))+2</x:f>
        <x:v>2</x:v>
      </x:c>
      <x:c r="AG1328" s="24" cm="1">
        <x:f t="array" ref="AG1328">SUM(--($AG$9=MID(AC1328,_xlfn.SEQUENCE(1,LEN(AC1328)),1)))</x:f>
        <x:v>1</x:v>
      </x:c>
      <x:c r="AL1328" s="24" t="b">
        <x:f t="shared" si="316"/>
        <x:v>0</x:v>
      </x:c>
      <x:c r="AM1328" s="24" t="b">
        <x:f>_xlfn.XLOOKUP(G1328,'Birthday Case Assumptions'!$I$6:$I$371,'Birthday Case Assumptions'!$J$6:$J$371)="Yes"</x:f>
        <x:v>0</x:v>
      </x:c>
      <x:c r="AN1328" s="24" t="b">
        <x:f t="shared" si="322"/>
        <x:v>0</x:v>
      </x:c>
      <x:c r="AO1328" s="24">
        <x:f t="shared" si="323"/>
        <x:v>0</x:v>
      </x:c>
    </x:row>
    <x:row r="1329" spans="2:41" x14ac:dyDescent="0.35">
      <x:c r="B1329" s="21">
        <x:v>36991</x:v>
      </x:c>
      <x:c r="C1329" s="31">
        <x:f t="shared" si="310"/>
        <x:v>10</x:v>
      </x:c>
      <x:c r="D1329" s="31">
        <x:f t="shared" si="311"/>
        <x:v>4</x:v>
      </x:c>
      <x:c r="E1329" s="31">
        <x:f t="shared" si="312"/>
        <x:v>2001</x:v>
      </x:c>
      <x:c r="F1329" s="31">
        <x:f t="shared" si="313"/>
        <x:v>3</x:v>
      </x:c>
      <x:c r="G1329" s="21">
        <x:f t="shared" si="317"/>
        <x:v>45392</x:v>
      </x:c>
      <x:c r="H1329" s="32">
        <x:f t="shared" si="318"/>
        <x:v>8301</x:v>
      </x:c>
      <x:c r="L1329" s="25"/>
      <x:c r="S1329" s="24" t="str">
        <x:v>Xiong Guoqiang #13453834 2W</x:v>
      </x:c>
      <x:c r="T1329" s="24" t="str" cm="1">
        <x:f t="array" ref="T1329:U1329">_xlfn.TEXTSPLIT(S1329," #")</x:f>
        <x:v>Xiong Guoqiang</x:v>
      </x:c>
      <x:c r="U1329" s="24" t="str">
        <x:v>13453834 2W</x:v>
      </x:c>
      <x:c r="V1329" s="24" t="str">
        <x:f t="shared" si="319"/>
        <x:v>2W</x:v>
      </x:c>
      <x:c r="W1329" s="24">
        <x:f t="shared" si="320"/>
        <x:v>13453834</x:v>
      </x:c>
      <x:c r="X1329" s="24">
        <x:f t="shared" si="324"/>
        <x:v>0</x:v>
      </x:c>
      <x:c r="AC1329" s="24" t="str">
        <x:f t="shared" si="314"/>
        <x:v>Xiong</x:v>
      </x:c>
      <x:c r="AD1329" s="24" t="str">
        <x:f t="shared" si="321"/>
        <x:v>X</x:v>
      </x:c>
      <x:c r="AE1329" s="24" t="str">
        <x:f t="shared" si="315"/>
        <x:v>Guoqiang</x:v>
      </x:c>
      <x:c r="AF1329" s="24" cm="1">
        <x:f t="array" ref="AF1329">SUM(--(" "=MID(AE1329,_xlfn.SEQUENCE(1,LEN(AE1329)),1)))+2</x:f>
        <x:v>2</x:v>
      </x:c>
      <x:c r="AG1329" s="24" cm="1">
        <x:f t="array" ref="AG1329">SUM(--($AG$9=MID(AC1329,_xlfn.SEQUENCE(1,LEN(AC1329)),1)))</x:f>
        <x:v>0</x:v>
      </x:c>
      <x:c r="AL1329" s="24" t="b">
        <x:f t="shared" si="316"/>
        <x:v>0</x:v>
      </x:c>
      <x:c r="AM1329" s="24" t="b">
        <x:f>_xlfn.XLOOKUP(G1329,'Birthday Case Assumptions'!$I$6:$I$371,'Birthday Case Assumptions'!$J$6:$J$371)="Yes"</x:f>
        <x:v>1</x:v>
      </x:c>
      <x:c r="AN1329" s="24" t="b">
        <x:f t="shared" si="322"/>
        <x:v>0</x:v>
      </x:c>
      <x:c r="AO1329" s="24">
        <x:f t="shared" si="323"/>
        <x:v>0</x:v>
      </x:c>
    </x:row>
    <x:row r="1330" spans="2:41" x14ac:dyDescent="0.35">
      <x:c r="B1330" s="21">
        <x:v>37033</x:v>
      </x:c>
      <x:c r="C1330" s="31">
        <x:f t="shared" si="310"/>
        <x:v>22</x:v>
      </x:c>
      <x:c r="D1330" s="31">
        <x:f t="shared" si="311"/>
        <x:v>5</x:v>
      </x:c>
      <x:c r="E1330" s="31">
        <x:f t="shared" si="312"/>
        <x:v>2001</x:v>
      </x:c>
      <x:c r="F1330" s="31">
        <x:f t="shared" si="313"/>
        <x:v>3</x:v>
      </x:c>
      <x:c r="G1330" s="21">
        <x:f t="shared" si="317"/>
        <x:v>45434</x:v>
      </x:c>
      <x:c r="H1330" s="32">
        <x:f t="shared" si="318"/>
        <x:v>8259</x:v>
      </x:c>
      <x:c r="L1330" s="25"/>
      <x:c r="S1330" s="24" t="str">
        <x:v>Lai Zhiyong #13453836 1M</x:v>
      </x:c>
      <x:c r="T1330" s="24" t="str" cm="1">
        <x:f t="array" ref="T1330:U1330">_xlfn.TEXTSPLIT(S1330," #")</x:f>
        <x:v>Lai Zhiyong</x:v>
      </x:c>
      <x:c r="U1330" s="24" t="str">
        <x:v>13453836 1M</x:v>
      </x:c>
      <x:c r="V1330" s="24" t="str">
        <x:f t="shared" si="319"/>
        <x:v>1M</x:v>
      </x:c>
      <x:c r="W1330" s="24">
        <x:f t="shared" si="320"/>
        <x:v>13453836</x:v>
      </x:c>
      <x:c r="X1330" s="24">
        <x:f t="shared" si="324"/>
        <x:v>0</x:v>
      </x:c>
      <x:c r="AC1330" s="24" t="str">
        <x:f t="shared" si="314"/>
        <x:v>Lai</x:v>
      </x:c>
      <x:c r="AD1330" s="24" t="str">
        <x:f t="shared" si="321"/>
        <x:v>L</x:v>
      </x:c>
      <x:c r="AE1330" s="24" t="str">
        <x:f t="shared" si="315"/>
        <x:v>Zhiyong</x:v>
      </x:c>
      <x:c r="AF1330" s="24" cm="1">
        <x:f t="array" ref="AF1330">SUM(--(" "=MID(AE1330,_xlfn.SEQUENCE(1,LEN(AE1330)),1)))+2</x:f>
        <x:v>2</x:v>
      </x:c>
      <x:c r="AG1330" s="24" cm="1">
        <x:f t="array" ref="AG1330">SUM(--($AG$9=MID(AC1330,_xlfn.SEQUENCE(1,LEN(AC1330)),1)))</x:f>
        <x:v>1</x:v>
      </x:c>
      <x:c r="AL1330" s="24" t="b">
        <x:f t="shared" si="316"/>
        <x:v>0</x:v>
      </x:c>
      <x:c r="AM1330" s="24" t="b">
        <x:f>_xlfn.XLOOKUP(G1330,'Birthday Case Assumptions'!$I$6:$I$371,'Birthday Case Assumptions'!$J$6:$J$371)="Yes"</x:f>
        <x:v>0</x:v>
      </x:c>
      <x:c r="AN1330" s="24" t="b">
        <x:f t="shared" si="322"/>
        <x:v>1</x:v>
      </x:c>
      <x:c r="AO1330" s="24">
        <x:f t="shared" si="323"/>
        <x:v>0</x:v>
      </x:c>
    </x:row>
    <x:row r="1331" spans="2:41" x14ac:dyDescent="0.35">
      <x:c r="B1331" s="21">
        <x:v>38296</x:v>
      </x:c>
      <x:c r="C1331" s="31">
        <x:f t="shared" si="310"/>
        <x:v>5</x:v>
      </x:c>
      <x:c r="D1331" s="31">
        <x:f t="shared" si="311"/>
        <x:v>11</x:v>
      </x:c>
      <x:c r="E1331" s="31">
        <x:f t="shared" si="312"/>
        <x:v>2004</x:v>
      </x:c>
      <x:c r="F1331" s="31">
        <x:f t="shared" si="313"/>
        <x:v>6</x:v>
      </x:c>
      <x:c r="G1331" s="21">
        <x:f t="shared" si="317"/>
        <x:v>45601</x:v>
      </x:c>
      <x:c r="H1331" s="32">
        <x:f t="shared" si="318"/>
        <x:v>6996</x:v>
      </x:c>
      <x:c r="L1331" s="25"/>
      <x:c r="S1331" s="24" t="str">
        <x:v>Lori Evans #13453839 1R</x:v>
      </x:c>
      <x:c r="T1331" s="24" t="str" cm="1">
        <x:f t="array" ref="T1331:U1331">_xlfn.TEXTSPLIT(S1331," #")</x:f>
        <x:v>Lori Evans</x:v>
      </x:c>
      <x:c r="U1331" s="24" t="str">
        <x:v>13453839 1R</x:v>
      </x:c>
      <x:c r="V1331" s="24" t="str">
        <x:f t="shared" si="319"/>
        <x:v>1R</x:v>
      </x:c>
      <x:c r="W1331" s="24">
        <x:f t="shared" si="320"/>
        <x:v>13453839</x:v>
      </x:c>
      <x:c r="X1331" s="24">
        <x:f t="shared" si="324"/>
        <x:v>0</x:v>
      </x:c>
      <x:c r="AC1331" s="24" t="str">
        <x:f t="shared" si="314"/>
        <x:v>Lori</x:v>
      </x:c>
      <x:c r="AD1331" s="24" t="str">
        <x:f t="shared" si="321"/>
        <x:v>L</x:v>
      </x:c>
      <x:c r="AE1331" s="24" t="str">
        <x:f t="shared" si="315"/>
        <x:v>Evans</x:v>
      </x:c>
      <x:c r="AF1331" s="24" cm="1">
        <x:f t="array" ref="AF1331">SUM(--(" "=MID(AE1331,_xlfn.SEQUENCE(1,LEN(AE1331)),1)))+2</x:f>
        <x:v>2</x:v>
      </x:c>
      <x:c r="AG1331" s="24" cm="1">
        <x:f t="array" ref="AG1331">SUM(--($AG$9=MID(AC1331,_xlfn.SEQUENCE(1,LEN(AC1331)),1)))</x:f>
        <x:v>0</x:v>
      </x:c>
      <x:c r="AL1331" s="24" t="b">
        <x:f t="shared" si="316"/>
        <x:v>0</x:v>
      </x:c>
      <x:c r="AM1331" s="24" t="b">
        <x:f>_xlfn.XLOOKUP(G1331,'Birthday Case Assumptions'!$I$6:$I$371,'Birthday Case Assumptions'!$J$6:$J$371)="Yes"</x:f>
        <x:v>1</x:v>
      </x:c>
      <x:c r="AN1331" s="24" t="b">
        <x:f t="shared" si="322"/>
        <x:v>0</x:v>
      </x:c>
      <x:c r="AO1331" s="24">
        <x:f t="shared" si="323"/>
        <x:v>0</x:v>
      </x:c>
    </x:row>
    <x:row r="1332" spans="2:41" x14ac:dyDescent="0.35">
      <x:c r="B1332" s="21">
        <x:v>36909</x:v>
      </x:c>
      <x:c r="C1332" s="31">
        <x:f t="shared" si="310"/>
        <x:v>18</x:v>
      </x:c>
      <x:c r="D1332" s="31">
        <x:f t="shared" si="311"/>
        <x:v>1</x:v>
      </x:c>
      <x:c r="E1332" s="31">
        <x:f t="shared" si="312"/>
        <x:v>2001</x:v>
      </x:c>
      <x:c r="F1332" s="31">
        <x:f t="shared" si="313"/>
        <x:v>5</x:v>
      </x:c>
      <x:c r="G1332" s="21">
        <x:f t="shared" si="317"/>
        <x:v>45309</x:v>
      </x:c>
      <x:c r="H1332" s="32">
        <x:f t="shared" si="318"/>
        <x:v>8383</x:v>
      </x:c>
      <x:c r="L1332" s="25"/>
      <x:c r="S1332" s="24" t="str">
        <x:v>Kareem Alanazi #13453841 1W</x:v>
      </x:c>
      <x:c r="T1332" s="24" t="str" cm="1">
        <x:f t="array" ref="T1332:U1332">_xlfn.TEXTSPLIT(S1332," #")</x:f>
        <x:v>Kareem Alanazi</x:v>
      </x:c>
      <x:c r="U1332" s="24" t="str">
        <x:v>13453841 1W</x:v>
      </x:c>
      <x:c r="V1332" s="24" t="str">
        <x:f t="shared" si="319"/>
        <x:v>1W</x:v>
      </x:c>
      <x:c r="W1332" s="24">
        <x:f t="shared" si="320"/>
        <x:v>13453841</x:v>
      </x:c>
      <x:c r="X1332" s="24">
        <x:f t="shared" si="324"/>
        <x:v>0</x:v>
      </x:c>
      <x:c r="AC1332" s="24" t="str">
        <x:f t="shared" si="314"/>
        <x:v>Kareem</x:v>
      </x:c>
      <x:c r="AD1332" s="24" t="str">
        <x:f t="shared" si="321"/>
        <x:v>K</x:v>
      </x:c>
      <x:c r="AE1332" s="24" t="str">
        <x:f t="shared" si="315"/>
        <x:v>Alanazi</x:v>
      </x:c>
      <x:c r="AF1332" s="24" cm="1">
        <x:f t="array" ref="AF1332">SUM(--(" "=MID(AE1332,_xlfn.SEQUENCE(1,LEN(AE1332)),1)))+2</x:f>
        <x:v>2</x:v>
      </x:c>
      <x:c r="AG1332" s="24" cm="1">
        <x:f t="array" ref="AG1332">SUM(--($AG$9=MID(AC1332,_xlfn.SEQUENCE(1,LEN(AC1332)),1)))</x:f>
        <x:v>1</x:v>
      </x:c>
      <x:c r="AL1332" s="24" t="b">
        <x:f t="shared" si="316"/>
        <x:v>0</x:v>
      </x:c>
      <x:c r="AM1332" s="24" t="b">
        <x:f>_xlfn.XLOOKUP(G1332,'Birthday Case Assumptions'!$I$6:$I$371,'Birthday Case Assumptions'!$J$6:$J$371)="Yes"</x:f>
        <x:v>1</x:v>
      </x:c>
      <x:c r="AN1332" s="24" t="b">
        <x:f t="shared" si="322"/>
        <x:v>0</x:v>
      </x:c>
      <x:c r="AO1332" s="24">
        <x:f t="shared" si="323"/>
        <x:v>0</x:v>
      </x:c>
    </x:row>
    <x:row r="1333" spans="2:41" x14ac:dyDescent="0.35">
      <x:c r="B1333" s="21">
        <x:v>37118</x:v>
      </x:c>
      <x:c r="C1333" s="31">
        <x:f t="shared" si="310"/>
        <x:v>15</x:v>
      </x:c>
      <x:c r="D1333" s="31">
        <x:f t="shared" si="311"/>
        <x:v>8</x:v>
      </x:c>
      <x:c r="E1333" s="31">
        <x:f t="shared" si="312"/>
        <x:v>2001</x:v>
      </x:c>
      <x:c r="F1333" s="31">
        <x:f t="shared" si="313"/>
        <x:v>4</x:v>
      </x:c>
      <x:c r="G1333" s="21">
        <x:f t="shared" si="317"/>
        <x:v>45519</x:v>
      </x:c>
      <x:c r="H1333" s="32">
        <x:f t="shared" si="318"/>
        <x:v>8174</x:v>
      </x:c>
      <x:c r="L1333" s="25"/>
      <x:c r="S1333" s="24" t="str">
        <x:v>Dina Mahmood #13453842 4W</x:v>
      </x:c>
      <x:c r="T1333" s="24" t="str" cm="1">
        <x:f t="array" ref="T1333:U1333">_xlfn.TEXTSPLIT(S1333," #")</x:f>
        <x:v>Dina Mahmood</x:v>
      </x:c>
      <x:c r="U1333" s="24" t="str">
        <x:v>13453842 4W</x:v>
      </x:c>
      <x:c r="V1333" s="24" t="str">
        <x:f t="shared" si="319"/>
        <x:v>4W</x:v>
      </x:c>
      <x:c r="W1333" s="24">
        <x:f t="shared" si="320"/>
        <x:v>13453842</x:v>
      </x:c>
      <x:c r="X1333" s="24">
        <x:f t="shared" si="324"/>
        <x:v>1</x:v>
      </x:c>
      <x:c r="AC1333" s="24" t="str">
        <x:f t="shared" si="314"/>
        <x:v>Dina</x:v>
      </x:c>
      <x:c r="AD1333" s="24" t="str">
        <x:f t="shared" si="321"/>
        <x:v>D</x:v>
      </x:c>
      <x:c r="AE1333" s="24" t="str">
        <x:f t="shared" si="315"/>
        <x:v>Mahmood</x:v>
      </x:c>
      <x:c r="AF1333" s="24" cm="1">
        <x:f t="array" ref="AF1333">SUM(--(" "=MID(AE1333,_xlfn.SEQUENCE(1,LEN(AE1333)),1)))+2</x:f>
        <x:v>2</x:v>
      </x:c>
      <x:c r="AG1333" s="24" cm="1">
        <x:f t="array" ref="AG1333">SUM(--($AG$9=MID(AC1333,_xlfn.SEQUENCE(1,LEN(AC1333)),1)))</x:f>
        <x:v>1</x:v>
      </x:c>
      <x:c r="AL1333" s="24" t="b">
        <x:f t="shared" si="316"/>
        <x:v>0</x:v>
      </x:c>
      <x:c r="AM1333" s="24" t="b">
        <x:f>_xlfn.XLOOKUP(G1333,'Birthday Case Assumptions'!$I$6:$I$371,'Birthday Case Assumptions'!$J$6:$J$371)="Yes"</x:f>
        <x:v>0</x:v>
      </x:c>
      <x:c r="AN1333" s="24" t="b">
        <x:f t="shared" si="322"/>
        <x:v>0</x:v>
      </x:c>
      <x:c r="AO1333" s="24">
        <x:f t="shared" si="323"/>
        <x:v>0</x:v>
      </x:c>
    </x:row>
    <x:row r="1334" spans="2:41" x14ac:dyDescent="0.35">
      <x:c r="B1334" s="21">
        <x:v>37961</x:v>
      </x:c>
      <x:c r="C1334" s="31">
        <x:f t="shared" si="310"/>
        <x:v>6</x:v>
      </x:c>
      <x:c r="D1334" s="31">
        <x:f t="shared" si="311"/>
        <x:v>12</x:v>
      </x:c>
      <x:c r="E1334" s="31">
        <x:f t="shared" si="312"/>
        <x:v>2003</x:v>
      </x:c>
      <x:c r="F1334" s="31">
        <x:f t="shared" si="313"/>
        <x:v>7</x:v>
      </x:c>
      <x:c r="G1334" s="21">
        <x:f t="shared" si="317"/>
        <x:v>45632</x:v>
      </x:c>
      <x:c r="H1334" s="32">
        <x:f t="shared" si="318"/>
        <x:v>7331</x:v>
      </x:c>
      <x:c r="L1334" s="25"/>
      <x:c r="S1334" s="24" t="str">
        <x:v>William Adams #13453844 2M</x:v>
      </x:c>
      <x:c r="T1334" s="24" t="str" cm="1">
        <x:f t="array" ref="T1334:U1334">_xlfn.TEXTSPLIT(S1334," #")</x:f>
        <x:v>William Adams</x:v>
      </x:c>
      <x:c r="U1334" s="24" t="str">
        <x:v>13453844 2M</x:v>
      </x:c>
      <x:c r="V1334" s="24" t="str">
        <x:f t="shared" si="319"/>
        <x:v>2M</x:v>
      </x:c>
      <x:c r="W1334" s="24">
        <x:f t="shared" si="320"/>
        <x:v>13453844</x:v>
      </x:c>
      <x:c r="X1334" s="24">
        <x:f t="shared" si="324"/>
        <x:v>0</x:v>
      </x:c>
      <x:c r="AC1334" s="24" t="str">
        <x:f t="shared" si="314"/>
        <x:v>William</x:v>
      </x:c>
      <x:c r="AD1334" s="24" t="str">
        <x:f t="shared" si="321"/>
        <x:v>W</x:v>
      </x:c>
      <x:c r="AE1334" s="24" t="str">
        <x:f t="shared" si="315"/>
        <x:v>Adams</x:v>
      </x:c>
      <x:c r="AF1334" s="24" cm="1">
        <x:f t="array" ref="AF1334">SUM(--(" "=MID(AE1334,_xlfn.SEQUENCE(1,LEN(AE1334)),1)))+2</x:f>
        <x:v>2</x:v>
      </x:c>
      <x:c r="AG1334" s="24" cm="1">
        <x:f t="array" ref="AG1334">SUM(--($AG$9=MID(AC1334,_xlfn.SEQUENCE(1,LEN(AC1334)),1)))</x:f>
        <x:v>1</x:v>
      </x:c>
      <x:c r="AL1334" s="24" t="b">
        <x:f t="shared" si="316"/>
        <x:v>0</x:v>
      </x:c>
      <x:c r="AM1334" s="24" t="b">
        <x:f>_xlfn.XLOOKUP(G1334,'Birthday Case Assumptions'!$I$6:$I$371,'Birthday Case Assumptions'!$J$6:$J$371)="Yes"</x:f>
        <x:v>1</x:v>
      </x:c>
      <x:c r="AN1334" s="24" t="b">
        <x:f t="shared" si="322"/>
        <x:v>0</x:v>
      </x:c>
      <x:c r="AO1334" s="24">
        <x:f t="shared" si="323"/>
        <x:v>0</x:v>
      </x:c>
    </x:row>
    <x:row r="1335" spans="2:41" x14ac:dyDescent="0.35">
      <x:c r="B1335" s="21">
        <x:v>37651</x:v>
      </x:c>
      <x:c r="C1335" s="31">
        <x:f t="shared" si="310"/>
        <x:v>30</x:v>
      </x:c>
      <x:c r="D1335" s="31">
        <x:f t="shared" si="311"/>
        <x:v>1</x:v>
      </x:c>
      <x:c r="E1335" s="31">
        <x:f t="shared" si="312"/>
        <x:v>2003</x:v>
      </x:c>
      <x:c r="F1335" s="31">
        <x:f t="shared" si="313"/>
        <x:v>5</x:v>
      </x:c>
      <x:c r="G1335" s="21">
        <x:f t="shared" si="317"/>
        <x:v>45321</x:v>
      </x:c>
      <x:c r="H1335" s="32">
        <x:f t="shared" si="318"/>
        <x:v>7641</x:v>
      </x:c>
      <x:c r="L1335" s="25"/>
      <x:c r="S1335" s="24" t="str">
        <x:v>Ye Jin #13453845 2M</x:v>
      </x:c>
      <x:c r="T1335" s="24" t="str" cm="1">
        <x:f t="array" ref="T1335:U1335">_xlfn.TEXTSPLIT(S1335," #")</x:f>
        <x:v>Ye Jin</x:v>
      </x:c>
      <x:c r="U1335" s="24" t="str">
        <x:v>13453845 2M</x:v>
      </x:c>
      <x:c r="V1335" s="24" t="str">
        <x:f t="shared" si="319"/>
        <x:v>2M</x:v>
      </x:c>
      <x:c r="W1335" s="24">
        <x:f t="shared" si="320"/>
        <x:v>13453845</x:v>
      </x:c>
      <x:c r="X1335" s="24">
        <x:f t="shared" si="324"/>
        <x:v>1</x:v>
      </x:c>
      <x:c r="AC1335" s="24" t="str">
        <x:f t="shared" si="314"/>
        <x:v>Ye</x:v>
      </x:c>
      <x:c r="AD1335" s="24" t="str">
        <x:f t="shared" si="321"/>
        <x:v>Y</x:v>
      </x:c>
      <x:c r="AE1335" s="24" t="str">
        <x:f t="shared" si="315"/>
        <x:v>Jin</x:v>
      </x:c>
      <x:c r="AF1335" s="24" cm="1">
        <x:f t="array" ref="AF1335">SUM(--(" "=MID(AE1335,_xlfn.SEQUENCE(1,LEN(AE1335)),1)))+2</x:f>
        <x:v>2</x:v>
      </x:c>
      <x:c r="AG1335" s="24" cm="1">
        <x:f t="array" ref="AG1335">SUM(--($AG$9=MID(AC1335,_xlfn.SEQUENCE(1,LEN(AC1335)),1)))</x:f>
        <x:v>0</x:v>
      </x:c>
      <x:c r="AL1335" s="24" t="b">
        <x:f t="shared" si="316"/>
        <x:v>0</x:v>
      </x:c>
      <x:c r="AM1335" s="24" t="b">
        <x:f>_xlfn.XLOOKUP(G1335,'Birthday Case Assumptions'!$I$6:$I$371,'Birthday Case Assumptions'!$J$6:$J$371)="Yes"</x:f>
        <x:v>1</x:v>
      </x:c>
      <x:c r="AN1335" s="24" t="b">
        <x:f t="shared" si="322"/>
        <x:v>0</x:v>
      </x:c>
      <x:c r="AO1335" s="24">
        <x:f t="shared" si="323"/>
        <x:v>0</x:v>
      </x:c>
    </x:row>
    <x:row r="1336" spans="2:41" x14ac:dyDescent="0.35">
      <x:c r="B1336" s="21">
        <x:v>37236</x:v>
      </x:c>
      <x:c r="C1336" s="31">
        <x:f t="shared" si="310"/>
        <x:v>11</x:v>
      </x:c>
      <x:c r="D1336" s="31">
        <x:f t="shared" si="311"/>
        <x:v>12</x:v>
      </x:c>
      <x:c r="E1336" s="31">
        <x:f t="shared" si="312"/>
        <x:v>2001</x:v>
      </x:c>
      <x:c r="F1336" s="31">
        <x:f t="shared" si="313"/>
        <x:v>3</x:v>
      </x:c>
      <x:c r="G1336" s="21">
        <x:f t="shared" si="317"/>
        <x:v>45637</x:v>
      </x:c>
      <x:c r="H1336" s="32">
        <x:f t="shared" si="318"/>
        <x:v>8056</x:v>
      </x:c>
      <x:c r="L1336" s="25"/>
      <x:c r="S1336" s="24" t="str">
        <x:v>Yao Lan #13453848 4W</x:v>
      </x:c>
      <x:c r="T1336" s="24" t="str" cm="1">
        <x:f t="array" ref="T1336:U1336">_xlfn.TEXTSPLIT(S1336," #")</x:f>
        <x:v>Yao Lan</x:v>
      </x:c>
      <x:c r="U1336" s="24" t="str">
        <x:v>13453848 4W</x:v>
      </x:c>
      <x:c r="V1336" s="24" t="str">
        <x:f t="shared" si="319"/>
        <x:v>4W</x:v>
      </x:c>
      <x:c r="W1336" s="24">
        <x:f t="shared" si="320"/>
        <x:v>13453848</x:v>
      </x:c>
      <x:c r="X1336" s="24">
        <x:f t="shared" si="324"/>
        <x:v>0</x:v>
      </x:c>
      <x:c r="AC1336" s="24" t="str">
        <x:f t="shared" si="314"/>
        <x:v>Yao</x:v>
      </x:c>
      <x:c r="AD1336" s="24" t="str">
        <x:f t="shared" si="321"/>
        <x:v>Y</x:v>
      </x:c>
      <x:c r="AE1336" s="24" t="str">
        <x:f t="shared" si="315"/>
        <x:v>Lan</x:v>
      </x:c>
      <x:c r="AF1336" s="24" cm="1">
        <x:f t="array" ref="AF1336">SUM(--(" "=MID(AE1336,_xlfn.SEQUENCE(1,LEN(AE1336)),1)))+2</x:f>
        <x:v>2</x:v>
      </x:c>
      <x:c r="AG1336" s="24" cm="1">
        <x:f t="array" ref="AG1336">SUM(--($AG$9=MID(AC1336,_xlfn.SEQUENCE(1,LEN(AC1336)),1)))</x:f>
        <x:v>1</x:v>
      </x:c>
      <x:c r="AL1336" s="24" t="b">
        <x:f t="shared" si="316"/>
        <x:v>0</x:v>
      </x:c>
      <x:c r="AM1336" s="24" t="b">
        <x:f>_xlfn.XLOOKUP(G1336,'Birthday Case Assumptions'!$I$6:$I$371,'Birthday Case Assumptions'!$J$6:$J$371)="Yes"</x:f>
        <x:v>1</x:v>
      </x:c>
      <x:c r="AN1336" s="24" t="b">
        <x:f t="shared" si="322"/>
        <x:v>0</x:v>
      </x:c>
      <x:c r="AO1336" s="24">
        <x:f t="shared" si="323"/>
        <x:v>0</x:v>
      </x:c>
    </x:row>
    <x:row r="1337" spans="2:41" x14ac:dyDescent="0.35">
      <x:c r="B1337" s="21">
        <x:v>38137</x:v>
      </x:c>
      <x:c r="C1337" s="31">
        <x:f t="shared" si="310"/>
        <x:v>30</x:v>
      </x:c>
      <x:c r="D1337" s="31">
        <x:f t="shared" si="311"/>
        <x:v>5</x:v>
      </x:c>
      <x:c r="E1337" s="31">
        <x:f t="shared" si="312"/>
        <x:v>2004</x:v>
      </x:c>
      <x:c r="F1337" s="31">
        <x:f t="shared" si="313"/>
        <x:v>1</x:v>
      </x:c>
      <x:c r="G1337" s="21">
        <x:f t="shared" si="317"/>
        <x:v>45442</x:v>
      </x:c>
      <x:c r="H1337" s="32">
        <x:f t="shared" si="318"/>
        <x:v>7155</x:v>
      </x:c>
      <x:c r="L1337" s="25"/>
      <x:c r="S1337" s="24" t="str">
        <x:v>Mao Zhen #13453851 3M</x:v>
      </x:c>
      <x:c r="T1337" s="24" t="str" cm="1">
        <x:f t="array" ref="T1337:U1337">_xlfn.TEXTSPLIT(S1337," #")</x:f>
        <x:v>Mao Zhen</x:v>
      </x:c>
      <x:c r="U1337" s="24" t="str">
        <x:v>13453851 3M</x:v>
      </x:c>
      <x:c r="V1337" s="24" t="str">
        <x:f t="shared" si="319"/>
        <x:v>3M</x:v>
      </x:c>
      <x:c r="W1337" s="24">
        <x:f t="shared" si="320"/>
        <x:v>13453851</x:v>
      </x:c>
      <x:c r="X1337" s="24">
        <x:f t="shared" si="324"/>
        <x:v>0</x:v>
      </x:c>
      <x:c r="AC1337" s="24" t="str">
        <x:f t="shared" si="314"/>
        <x:v>Mao</x:v>
      </x:c>
      <x:c r="AD1337" s="24" t="str">
        <x:f t="shared" si="321"/>
        <x:v>M</x:v>
      </x:c>
      <x:c r="AE1337" s="24" t="str">
        <x:f t="shared" si="315"/>
        <x:v>Zhen</x:v>
      </x:c>
      <x:c r="AF1337" s="24" cm="1">
        <x:f t="array" ref="AF1337">SUM(--(" "=MID(AE1337,_xlfn.SEQUENCE(1,LEN(AE1337)),1)))+2</x:f>
        <x:v>2</x:v>
      </x:c>
      <x:c r="AG1337" s="24" cm="1">
        <x:f t="array" ref="AG1337">SUM(--($AG$9=MID(AC1337,_xlfn.SEQUENCE(1,LEN(AC1337)),1)))</x:f>
        <x:v>1</x:v>
      </x:c>
      <x:c r="AL1337" s="24" t="b">
        <x:f t="shared" si="316"/>
        <x:v>0</x:v>
      </x:c>
      <x:c r="AM1337" s="24" t="b">
        <x:f>_xlfn.XLOOKUP(G1337,'Birthday Case Assumptions'!$I$6:$I$371,'Birthday Case Assumptions'!$J$6:$J$371)="Yes"</x:f>
        <x:v>0</x:v>
      </x:c>
      <x:c r="AN1337" s="24" t="b">
        <x:f t="shared" si="322"/>
        <x:v>0</x:v>
      </x:c>
      <x:c r="AO1337" s="24">
        <x:f t="shared" si="323"/>
        <x:v>0</x:v>
      </x:c>
    </x:row>
    <x:row r="1338" spans="2:41" x14ac:dyDescent="0.35">
      <x:c r="B1338" s="21">
        <x:v>37286</x:v>
      </x:c>
      <x:c r="C1338" s="31">
        <x:f t="shared" si="310"/>
        <x:v>30</x:v>
      </x:c>
      <x:c r="D1338" s="31">
        <x:f t="shared" si="311"/>
        <x:v>1</x:v>
      </x:c>
      <x:c r="E1338" s="31">
        <x:f t="shared" si="312"/>
        <x:v>2002</x:v>
      </x:c>
      <x:c r="F1338" s="31">
        <x:f t="shared" si="313"/>
        <x:v>4</x:v>
      </x:c>
      <x:c r="G1338" s="21">
        <x:f t="shared" si="317"/>
        <x:v>45321</x:v>
      </x:c>
      <x:c r="H1338" s="32">
        <x:f t="shared" si="318"/>
        <x:v>8006</x:v>
      </x:c>
      <x:c r="L1338" s="25"/>
      <x:c r="S1338" s="24" t="str">
        <x:v>Larry Lewis #13453852 4W</x:v>
      </x:c>
      <x:c r="T1338" s="24" t="str" cm="1">
        <x:f t="array" ref="T1338:U1338">_xlfn.TEXTSPLIT(S1338," #")</x:f>
        <x:v>Larry Lewis</x:v>
      </x:c>
      <x:c r="U1338" s="24" t="str">
        <x:v>13453852 4W</x:v>
      </x:c>
      <x:c r="V1338" s="24" t="str">
        <x:f t="shared" si="319"/>
        <x:v>4W</x:v>
      </x:c>
      <x:c r="W1338" s="24">
        <x:f t="shared" si="320"/>
        <x:v>13453852</x:v>
      </x:c>
      <x:c r="X1338" s="24">
        <x:f t="shared" si="324"/>
        <x:v>1</x:v>
      </x:c>
      <x:c r="AC1338" s="24" t="str">
        <x:f t="shared" si="314"/>
        <x:v>Larry</x:v>
      </x:c>
      <x:c r="AD1338" s="24" t="str">
        <x:f t="shared" si="321"/>
        <x:v>L</x:v>
      </x:c>
      <x:c r="AE1338" s="24" t="str">
        <x:f t="shared" si="315"/>
        <x:v>Lewis</x:v>
      </x:c>
      <x:c r="AF1338" s="24" cm="1">
        <x:f t="array" ref="AF1338">SUM(--(" "=MID(AE1338,_xlfn.SEQUENCE(1,LEN(AE1338)),1)))+2</x:f>
        <x:v>2</x:v>
      </x:c>
      <x:c r="AG1338" s="24" cm="1">
        <x:f t="array" ref="AG1338">SUM(--($AG$9=MID(AC1338,_xlfn.SEQUENCE(1,LEN(AC1338)),1)))</x:f>
        <x:v>1</x:v>
      </x:c>
      <x:c r="AL1338" s="24" t="b">
        <x:f t="shared" si="316"/>
        <x:v>0</x:v>
      </x:c>
      <x:c r="AM1338" s="24" t="b">
        <x:f>_xlfn.XLOOKUP(G1338,'Birthday Case Assumptions'!$I$6:$I$371,'Birthday Case Assumptions'!$J$6:$J$371)="Yes"</x:f>
        <x:v>1</x:v>
      </x:c>
      <x:c r="AN1338" s="24" t="b">
        <x:f t="shared" si="322"/>
        <x:v>0</x:v>
      </x:c>
      <x:c r="AO1338" s="24">
        <x:f t="shared" si="323"/>
        <x:v>0</x:v>
      </x:c>
    </x:row>
    <x:row r="1339" spans="2:41" x14ac:dyDescent="0.35">
      <x:c r="B1339" s="21">
        <x:v>38179</x:v>
      </x:c>
      <x:c r="C1339" s="31">
        <x:f t="shared" si="310"/>
        <x:v>11</x:v>
      </x:c>
      <x:c r="D1339" s="31">
        <x:f t="shared" si="311"/>
        <x:v>7</x:v>
      </x:c>
      <x:c r="E1339" s="31">
        <x:f t="shared" si="312"/>
        <x:v>2004</x:v>
      </x:c>
      <x:c r="F1339" s="31">
        <x:f t="shared" si="313"/>
        <x:v>1</x:v>
      </x:c>
      <x:c r="G1339" s="21">
        <x:f t="shared" si="317"/>
        <x:v>45484</x:v>
      </x:c>
      <x:c r="H1339" s="32">
        <x:f t="shared" si="318"/>
        <x:v>7113</x:v>
      </x:c>
      <x:c r="L1339" s="25"/>
      <x:c r="S1339" s="24" t="str">
        <x:v>Karen Morales #13453854 1M</x:v>
      </x:c>
      <x:c r="T1339" s="24" t="str" cm="1">
        <x:f t="array" ref="T1339:U1339">_xlfn.TEXTSPLIT(S1339," #")</x:f>
        <x:v>Karen Morales</x:v>
      </x:c>
      <x:c r="U1339" s="24" t="str">
        <x:v>13453854 1M</x:v>
      </x:c>
      <x:c r="V1339" s="24" t="str">
        <x:f t="shared" si="319"/>
        <x:v>1M</x:v>
      </x:c>
      <x:c r="W1339" s="24">
        <x:f t="shared" si="320"/>
        <x:v>13453854</x:v>
      </x:c>
      <x:c r="X1339" s="24">
        <x:f t="shared" si="324"/>
        <x:v>0</x:v>
      </x:c>
      <x:c r="AC1339" s="24" t="str">
        <x:f t="shared" si="314"/>
        <x:v>Karen</x:v>
      </x:c>
      <x:c r="AD1339" s="24" t="str">
        <x:f t="shared" si="321"/>
        <x:v>K</x:v>
      </x:c>
      <x:c r="AE1339" s="24" t="str">
        <x:f t="shared" si="315"/>
        <x:v>Morales</x:v>
      </x:c>
      <x:c r="AF1339" s="24" cm="1">
        <x:f t="array" ref="AF1339">SUM(--(" "=MID(AE1339,_xlfn.SEQUENCE(1,LEN(AE1339)),1)))+2</x:f>
        <x:v>2</x:v>
      </x:c>
      <x:c r="AG1339" s="24" cm="1">
        <x:f t="array" ref="AG1339">SUM(--($AG$9=MID(AC1339,_xlfn.SEQUENCE(1,LEN(AC1339)),1)))</x:f>
        <x:v>1</x:v>
      </x:c>
      <x:c r="AL1339" s="24" t="b">
        <x:f t="shared" si="316"/>
        <x:v>0</x:v>
      </x:c>
      <x:c r="AM1339" s="24" t="b">
        <x:f>_xlfn.XLOOKUP(G1339,'Birthday Case Assumptions'!$I$6:$I$371,'Birthday Case Assumptions'!$J$6:$J$371)="Yes"</x:f>
        <x:v>0</x:v>
      </x:c>
      <x:c r="AN1339" s="24" t="b">
        <x:f t="shared" si="322"/>
        <x:v>1</x:v>
      </x:c>
      <x:c r="AO1339" s="24">
        <x:f t="shared" si="323"/>
        <x:v>0</x:v>
      </x:c>
    </x:row>
    <x:row r="1340" spans="2:41" x14ac:dyDescent="0.35">
      <x:c r="B1340" s="21">
        <x:v>38075</x:v>
      </x:c>
      <x:c r="C1340" s="31">
        <x:f t="shared" si="310"/>
        <x:v>29</x:v>
      </x:c>
      <x:c r="D1340" s="31">
        <x:f t="shared" si="311"/>
        <x:v>3</x:v>
      </x:c>
      <x:c r="E1340" s="31">
        <x:f t="shared" si="312"/>
        <x:v>2004</x:v>
      </x:c>
      <x:c r="F1340" s="31">
        <x:f t="shared" si="313"/>
        <x:v>2</x:v>
      </x:c>
      <x:c r="G1340" s="21">
        <x:f t="shared" si="317"/>
        <x:v>45380</x:v>
      </x:c>
      <x:c r="H1340" s="32">
        <x:f t="shared" si="318"/>
        <x:v>7217</x:v>
      </x:c>
      <x:c r="L1340" s="25"/>
      <x:c r="S1340" s="24" t="str">
        <x:v>Noura Mahmoud #13453857 1M</x:v>
      </x:c>
      <x:c r="T1340" s="24" t="str" cm="1">
        <x:f t="array" ref="T1340:U1340">_xlfn.TEXTSPLIT(S1340," #")</x:f>
        <x:v>Noura Mahmoud</x:v>
      </x:c>
      <x:c r="U1340" s="24" t="str">
        <x:v>13453857 1M</x:v>
      </x:c>
      <x:c r="V1340" s="24" t="str">
        <x:f t="shared" si="319"/>
        <x:v>1M</x:v>
      </x:c>
      <x:c r="W1340" s="24">
        <x:f t="shared" si="320"/>
        <x:v>13453857</x:v>
      </x:c>
      <x:c r="X1340" s="24">
        <x:f t="shared" si="324"/>
        <x:v>0</x:v>
      </x:c>
      <x:c r="AC1340" s="24" t="str">
        <x:f t="shared" si="314"/>
        <x:v>Noura</x:v>
      </x:c>
      <x:c r="AD1340" s="24" t="str">
        <x:f t="shared" si="321"/>
        <x:v>N</x:v>
      </x:c>
      <x:c r="AE1340" s="24" t="str">
        <x:f t="shared" si="315"/>
        <x:v>Mahmoud</x:v>
      </x:c>
      <x:c r="AF1340" s="24" cm="1">
        <x:f t="array" ref="AF1340">SUM(--(" "=MID(AE1340,_xlfn.SEQUENCE(1,LEN(AE1340)),1)))+2</x:f>
        <x:v>2</x:v>
      </x:c>
      <x:c r="AG1340" s="24" cm="1">
        <x:f t="array" ref="AG1340">SUM(--($AG$9=MID(AC1340,_xlfn.SEQUENCE(1,LEN(AC1340)),1)))</x:f>
        <x:v>1</x:v>
      </x:c>
      <x:c r="AL1340" s="24" t="b">
        <x:f t="shared" si="316"/>
        <x:v>0</x:v>
      </x:c>
      <x:c r="AM1340" s="24" t="b">
        <x:f>_xlfn.XLOOKUP(G1340,'Birthday Case Assumptions'!$I$6:$I$371,'Birthday Case Assumptions'!$J$6:$J$371)="Yes"</x:f>
        <x:v>1</x:v>
      </x:c>
      <x:c r="AN1340" s="24" t="b">
        <x:f t="shared" si="322"/>
        <x:v>1</x:v>
      </x:c>
      <x:c r="AO1340" s="24">
        <x:f t="shared" si="323"/>
        <x:v>0</x:v>
      </x:c>
    </x:row>
    <x:row r="1341" spans="2:41" x14ac:dyDescent="0.35">
      <x:c r="B1341" s="21">
        <x:v>38304</x:v>
      </x:c>
      <x:c r="C1341" s="31">
        <x:f t="shared" si="310"/>
        <x:v>13</x:v>
      </x:c>
      <x:c r="D1341" s="31">
        <x:f t="shared" si="311"/>
        <x:v>11</x:v>
      </x:c>
      <x:c r="E1341" s="31">
        <x:f t="shared" si="312"/>
        <x:v>2004</x:v>
      </x:c>
      <x:c r="F1341" s="31">
        <x:f t="shared" si="313"/>
        <x:v>7</x:v>
      </x:c>
      <x:c r="G1341" s="21">
        <x:f t="shared" si="317"/>
        <x:v>45609</x:v>
      </x:c>
      <x:c r="H1341" s="32">
        <x:f t="shared" si="318"/>
        <x:v>6988</x:v>
      </x:c>
      <x:c r="L1341" s="25"/>
      <x:c r="S1341" s="24" t="str">
        <x:v>Nidal Ziyad Nouf Salim #13453858 3W</x:v>
      </x:c>
      <x:c r="T1341" s="24" t="str" cm="1">
        <x:f t="array" ref="T1341:U1341">_xlfn.TEXTSPLIT(S1341," #")</x:f>
        <x:v>Nidal Ziyad Nouf Salim</x:v>
      </x:c>
      <x:c r="U1341" s="24" t="str">
        <x:v>13453858 3W</x:v>
      </x:c>
      <x:c r="V1341" s="24" t="str">
        <x:f t="shared" si="319"/>
        <x:v>3W</x:v>
      </x:c>
      <x:c r="W1341" s="24">
        <x:f t="shared" si="320"/>
        <x:v>13453858</x:v>
      </x:c>
      <x:c r="X1341" s="24">
        <x:f t="shared" si="324"/>
        <x:v>1</x:v>
      </x:c>
      <x:c r="AC1341" s="24" t="str">
        <x:f t="shared" si="314"/>
        <x:v>Nidal</x:v>
      </x:c>
      <x:c r="AD1341" s="24" t="str">
        <x:f t="shared" si="321"/>
        <x:v>N</x:v>
      </x:c>
      <x:c r="AE1341" s="24" t="str">
        <x:f t="shared" si="315"/>
        <x:v>Ziyad Nouf Salim</x:v>
      </x:c>
      <x:c r="AF1341" s="24" cm="1">
        <x:f t="array" ref="AF1341">SUM(--(" "=MID(AE1341,_xlfn.SEQUENCE(1,LEN(AE1341)),1)))+2</x:f>
        <x:v>4</x:v>
      </x:c>
      <x:c r="AG1341" s="24" cm="1">
        <x:f t="array" ref="AG1341">SUM(--($AG$9=MID(AC1341,_xlfn.SEQUENCE(1,LEN(AC1341)),1)))</x:f>
        <x:v>1</x:v>
      </x:c>
      <x:c r="AL1341" s="24" t="b">
        <x:f t="shared" si="316"/>
        <x:v>0</x:v>
      </x:c>
      <x:c r="AM1341" s="24" t="b">
        <x:f>_xlfn.XLOOKUP(G1341,'Birthday Case Assumptions'!$I$6:$I$371,'Birthday Case Assumptions'!$J$6:$J$371)="Yes"</x:f>
        <x:v>1</x:v>
      </x:c>
      <x:c r="AN1341" s="24" t="b">
        <x:f t="shared" si="322"/>
        <x:v>0</x:v>
      </x:c>
      <x:c r="AO1341" s="24">
        <x:f t="shared" si="323"/>
        <x:v>0</x:v>
      </x:c>
    </x:row>
    <x:row r="1342" spans="2:41" x14ac:dyDescent="0.35">
      <x:c r="B1342" s="21">
        <x:v>38045</x:v>
      </x:c>
      <x:c r="C1342" s="31">
        <x:f t="shared" si="310"/>
        <x:v>28</x:v>
      </x:c>
      <x:c r="D1342" s="31">
        <x:f t="shared" si="311"/>
        <x:v>2</x:v>
      </x:c>
      <x:c r="E1342" s="31">
        <x:f t="shared" si="312"/>
        <x:v>2004</x:v>
      </x:c>
      <x:c r="F1342" s="31">
        <x:f t="shared" si="313"/>
        <x:v>7</x:v>
      </x:c>
      <x:c r="G1342" s="21">
        <x:f t="shared" si="317"/>
        <x:v>45350</x:v>
      </x:c>
      <x:c r="H1342" s="32">
        <x:f t="shared" si="318"/>
        <x:v>7247</x:v>
      </x:c>
      <x:c r="L1342" s="25"/>
      <x:c r="S1342" s="24" t="str">
        <x:v>Guo Qiong #13453860 3M</x:v>
      </x:c>
      <x:c r="T1342" s="24" t="str" cm="1">
        <x:f t="array" ref="T1342:U1342">_xlfn.TEXTSPLIT(S1342," #")</x:f>
        <x:v>Guo Qiong</x:v>
      </x:c>
      <x:c r="U1342" s="24" t="str">
        <x:v>13453860 3M</x:v>
      </x:c>
      <x:c r="V1342" s="24" t="str">
        <x:f t="shared" si="319"/>
        <x:v>3M</x:v>
      </x:c>
      <x:c r="W1342" s="24">
        <x:f t="shared" si="320"/>
        <x:v>13453860</x:v>
      </x:c>
      <x:c r="X1342" s="24">
        <x:f t="shared" si="324"/>
        <x:v>0</x:v>
      </x:c>
      <x:c r="AC1342" s="24" t="str">
        <x:f t="shared" si="314"/>
        <x:v>Guo</x:v>
      </x:c>
      <x:c r="AD1342" s="24" t="str">
        <x:f t="shared" si="321"/>
        <x:v>G</x:v>
      </x:c>
      <x:c r="AE1342" s="24" t="str">
        <x:f t="shared" si="315"/>
        <x:v>Qiong</x:v>
      </x:c>
      <x:c r="AF1342" s="24" cm="1">
        <x:f t="array" ref="AF1342">SUM(--(" "=MID(AE1342,_xlfn.SEQUENCE(1,LEN(AE1342)),1)))+2</x:f>
        <x:v>2</x:v>
      </x:c>
      <x:c r="AG1342" s="24" cm="1">
        <x:f t="array" ref="AG1342">SUM(--($AG$9=MID(AC1342,_xlfn.SEQUENCE(1,LEN(AC1342)),1)))</x:f>
        <x:v>0</x:v>
      </x:c>
      <x:c r="AL1342" s="24" t="b">
        <x:f t="shared" si="316"/>
        <x:v>0</x:v>
      </x:c>
      <x:c r="AM1342" s="24" t="b">
        <x:f>_xlfn.XLOOKUP(G1342,'Birthday Case Assumptions'!$I$6:$I$371,'Birthday Case Assumptions'!$J$6:$J$371)="Yes"</x:f>
        <x:v>1</x:v>
      </x:c>
      <x:c r="AN1342" s="24" t="b">
        <x:f t="shared" si="322"/>
        <x:v>0</x:v>
      </x:c>
      <x:c r="AO1342" s="24">
        <x:f t="shared" si="323"/>
        <x:v>0</x:v>
      </x:c>
    </x:row>
    <x:row r="1343" spans="2:41" x14ac:dyDescent="0.35">
      <x:c r="B1343" s="21">
        <x:v>38256</x:v>
      </x:c>
      <x:c r="C1343" s="31">
        <x:f t="shared" si="310"/>
        <x:v>26</x:v>
      </x:c>
      <x:c r="D1343" s="31">
        <x:f t="shared" si="311"/>
        <x:v>9</x:v>
      </x:c>
      <x:c r="E1343" s="31">
        <x:f t="shared" si="312"/>
        <x:v>2004</x:v>
      </x:c>
      <x:c r="F1343" s="31">
        <x:f t="shared" si="313"/>
        <x:v>1</x:v>
      </x:c>
      <x:c r="G1343" s="21">
        <x:f t="shared" si="317"/>
        <x:v>45561</x:v>
      </x:c>
      <x:c r="H1343" s="32">
        <x:f t="shared" si="318"/>
        <x:v>7036</x:v>
      </x:c>
      <x:c r="L1343" s="25"/>
      <x:c r="S1343" s="24" t="str">
        <x:v>Lai Zhiwei #13453861 2R</x:v>
      </x:c>
      <x:c r="T1343" s="24" t="str" cm="1">
        <x:f t="array" ref="T1343:U1343">_xlfn.TEXTSPLIT(S1343," #")</x:f>
        <x:v>Lai Zhiwei</x:v>
      </x:c>
      <x:c r="U1343" s="24" t="str">
        <x:v>13453861 2R</x:v>
      </x:c>
      <x:c r="V1343" s="24" t="str">
        <x:f t="shared" si="319"/>
        <x:v>2R</x:v>
      </x:c>
      <x:c r="W1343" s="24">
        <x:f t="shared" si="320"/>
        <x:v>13453861</x:v>
      </x:c>
      <x:c r="X1343" s="24">
        <x:f t="shared" si="324"/>
        <x:v>1</x:v>
      </x:c>
      <x:c r="AC1343" s="24" t="str">
        <x:f t="shared" si="314"/>
        <x:v>Lai</x:v>
      </x:c>
      <x:c r="AD1343" s="24" t="str">
        <x:f t="shared" si="321"/>
        <x:v>L</x:v>
      </x:c>
      <x:c r="AE1343" s="24" t="str">
        <x:f t="shared" si="315"/>
        <x:v>Zhiwei</x:v>
      </x:c>
      <x:c r="AF1343" s="24" cm="1">
        <x:f t="array" ref="AF1343">SUM(--(" "=MID(AE1343,_xlfn.SEQUENCE(1,LEN(AE1343)),1)))+2</x:f>
        <x:v>2</x:v>
      </x:c>
      <x:c r="AG1343" s="24" cm="1">
        <x:f t="array" ref="AG1343">SUM(--($AG$9=MID(AC1343,_xlfn.SEQUENCE(1,LEN(AC1343)),1)))</x:f>
        <x:v>1</x:v>
      </x:c>
      <x:c r="AL1343" s="24" t="b">
        <x:f t="shared" si="316"/>
        <x:v>0</x:v>
      </x:c>
      <x:c r="AM1343" s="24" t="b">
        <x:f>_xlfn.XLOOKUP(G1343,'Birthday Case Assumptions'!$I$6:$I$371,'Birthday Case Assumptions'!$J$6:$J$371)="Yes"</x:f>
        <x:v>1</x:v>
      </x:c>
      <x:c r="AN1343" s="24" t="b">
        <x:f t="shared" si="322"/>
        <x:v>0</x:v>
      </x:c>
      <x:c r="AO1343" s="24">
        <x:f t="shared" si="323"/>
        <x:v>0</x:v>
      </x:c>
    </x:row>
    <x:row r="1344" spans="2:41" x14ac:dyDescent="0.35">
      <x:c r="B1344" s="21">
        <x:v>37364</x:v>
      </x:c>
      <x:c r="C1344" s="31">
        <x:f t="shared" si="310"/>
        <x:v>18</x:v>
      </x:c>
      <x:c r="D1344" s="31">
        <x:f t="shared" si="311"/>
        <x:v>4</x:v>
      </x:c>
      <x:c r="E1344" s="31">
        <x:f t="shared" si="312"/>
        <x:v>2002</x:v>
      </x:c>
      <x:c r="F1344" s="31">
        <x:f t="shared" si="313"/>
        <x:v>5</x:v>
      </x:c>
      <x:c r="G1344" s="21">
        <x:f t="shared" si="317"/>
        <x:v>45400</x:v>
      </x:c>
      <x:c r="H1344" s="32">
        <x:f t="shared" si="318"/>
        <x:v>7928</x:v>
      </x:c>
      <x:c r="L1344" s="25"/>
      <x:c r="S1344" s="24" t="str">
        <x:v>Samuel Morales #13453864 2W</x:v>
      </x:c>
      <x:c r="T1344" s="24" t="str" cm="1">
        <x:f t="array" ref="T1344:U1344">_xlfn.TEXTSPLIT(S1344," #")</x:f>
        <x:v>Samuel Morales</x:v>
      </x:c>
      <x:c r="U1344" s="24" t="str">
        <x:v>13453864 2W</x:v>
      </x:c>
      <x:c r="V1344" s="24" t="str">
        <x:f t="shared" si="319"/>
        <x:v>2W</x:v>
      </x:c>
      <x:c r="W1344" s="24">
        <x:f t="shared" si="320"/>
        <x:v>13453864</x:v>
      </x:c>
      <x:c r="X1344" s="24">
        <x:f t="shared" si="324"/>
        <x:v>0</x:v>
      </x:c>
      <x:c r="AC1344" s="24" t="str">
        <x:f t="shared" si="314"/>
        <x:v>Samuel</x:v>
      </x:c>
      <x:c r="AD1344" s="24" t="str">
        <x:f t="shared" si="321"/>
        <x:v>S</x:v>
      </x:c>
      <x:c r="AE1344" s="24" t="str">
        <x:f t="shared" si="315"/>
        <x:v>Morales</x:v>
      </x:c>
      <x:c r="AF1344" s="24" cm="1">
        <x:f t="array" ref="AF1344">SUM(--(" "=MID(AE1344,_xlfn.SEQUENCE(1,LEN(AE1344)),1)))+2</x:f>
        <x:v>2</x:v>
      </x:c>
      <x:c r="AG1344" s="24" cm="1">
        <x:f t="array" ref="AG1344">SUM(--($AG$9=MID(AC1344,_xlfn.SEQUENCE(1,LEN(AC1344)),1)))</x:f>
        <x:v>1</x:v>
      </x:c>
      <x:c r="AL1344" s="24" t="b">
        <x:f t="shared" si="316"/>
        <x:v>0</x:v>
      </x:c>
      <x:c r="AM1344" s="24" t="b">
        <x:f>_xlfn.XLOOKUP(G1344,'Birthday Case Assumptions'!$I$6:$I$371,'Birthday Case Assumptions'!$J$6:$J$371)="Yes"</x:f>
        <x:v>1</x:v>
      </x:c>
      <x:c r="AN1344" s="24" t="b">
        <x:f t="shared" si="322"/>
        <x:v>0</x:v>
      </x:c>
      <x:c r="AO1344" s="24">
        <x:f t="shared" si="323"/>
        <x:v>0</x:v>
      </x:c>
    </x:row>
    <x:row r="1345" spans="2:41" x14ac:dyDescent="0.35">
      <x:c r="B1345" s="21">
        <x:v>37818</x:v>
      </x:c>
      <x:c r="C1345" s="31">
        <x:f t="shared" si="310"/>
        <x:v>16</x:v>
      </x:c>
      <x:c r="D1345" s="31">
        <x:f t="shared" si="311"/>
        <x:v>7</x:v>
      </x:c>
      <x:c r="E1345" s="31">
        <x:f t="shared" si="312"/>
        <x:v>2003</x:v>
      </x:c>
      <x:c r="F1345" s="31">
        <x:f t="shared" si="313"/>
        <x:v>4</x:v>
      </x:c>
      <x:c r="G1345" s="21">
        <x:f t="shared" si="317"/>
        <x:v>45489</x:v>
      </x:c>
      <x:c r="H1345" s="32">
        <x:f t="shared" si="318"/>
        <x:v>7474</x:v>
      </x:c>
      <x:c r="L1345" s="25"/>
      <x:c r="S1345" s="24" t="str">
        <x:v>Sajid Abbas #13453865 1T</x:v>
      </x:c>
      <x:c r="T1345" s="24" t="str" cm="1">
        <x:f t="array" ref="T1345:U1345">_xlfn.TEXTSPLIT(S1345," #")</x:f>
        <x:v>Sajid Abbas</x:v>
      </x:c>
      <x:c r="U1345" s="24" t="str">
        <x:v>13453865 1T</x:v>
      </x:c>
      <x:c r="V1345" s="24" t="str">
        <x:f t="shared" si="319"/>
        <x:v>1T</x:v>
      </x:c>
      <x:c r="W1345" s="24">
        <x:f t="shared" si="320"/>
        <x:v>13453865</x:v>
      </x:c>
      <x:c r="X1345" s="24">
        <x:f t="shared" si="324"/>
        <x:v>1</x:v>
      </x:c>
      <x:c r="AC1345" s="24" t="str">
        <x:f t="shared" si="314"/>
        <x:v>Sajid</x:v>
      </x:c>
      <x:c r="AD1345" s="24" t="str">
        <x:f t="shared" si="321"/>
        <x:v>S</x:v>
      </x:c>
      <x:c r="AE1345" s="24" t="str">
        <x:f t="shared" si="315"/>
        <x:v>Abbas</x:v>
      </x:c>
      <x:c r="AF1345" s="24" cm="1">
        <x:f t="array" ref="AF1345">SUM(--(" "=MID(AE1345,_xlfn.SEQUENCE(1,LEN(AE1345)),1)))+2</x:f>
        <x:v>2</x:v>
      </x:c>
      <x:c r="AG1345" s="24" cm="1">
        <x:f t="array" ref="AG1345">SUM(--($AG$9=MID(AC1345,_xlfn.SEQUENCE(1,LEN(AC1345)),1)))</x:f>
        <x:v>1</x:v>
      </x:c>
      <x:c r="AL1345" s="24" t="b">
        <x:f t="shared" si="316"/>
        <x:v>0</x:v>
      </x:c>
      <x:c r="AM1345" s="24" t="b">
        <x:f>_xlfn.XLOOKUP(G1345,'Birthday Case Assumptions'!$I$6:$I$371,'Birthday Case Assumptions'!$J$6:$J$371)="Yes"</x:f>
        <x:v>0</x:v>
      </x:c>
      <x:c r="AN1345" s="24" t="b">
        <x:f t="shared" si="322"/>
        <x:v>0</x:v>
      </x:c>
      <x:c r="AO1345" s="24">
        <x:f t="shared" si="323"/>
        <x:v>0</x:v>
      </x:c>
    </x:row>
    <x:row r="1346" spans="2:41" x14ac:dyDescent="0.35">
      <x:c r="B1346" s="21">
        <x:v>37948</x:v>
      </x:c>
      <x:c r="C1346" s="31">
        <x:f t="shared" si="310"/>
        <x:v>23</x:v>
      </x:c>
      <x:c r="D1346" s="31">
        <x:f t="shared" si="311"/>
        <x:v>11</x:v>
      </x:c>
      <x:c r="E1346" s="31">
        <x:f t="shared" si="312"/>
        <x:v>2003</x:v>
      </x:c>
      <x:c r="F1346" s="31">
        <x:f t="shared" si="313"/>
        <x:v>1</x:v>
      </x:c>
      <x:c r="G1346" s="21">
        <x:f t="shared" si="317"/>
        <x:v>45619</x:v>
      </x:c>
      <x:c r="H1346" s="32">
        <x:f t="shared" si="318"/>
        <x:v>7344</x:v>
      </x:c>
      <x:c r="L1346" s="25"/>
      <x:c r="S1346" s="24" t="str">
        <x:v>Naveed Hussein #13453867 1W</x:v>
      </x:c>
      <x:c r="T1346" s="24" t="str" cm="1">
        <x:f t="array" ref="T1346:U1346">_xlfn.TEXTSPLIT(S1346," #")</x:f>
        <x:v>Naveed Hussein</x:v>
      </x:c>
      <x:c r="U1346" s="24" t="str">
        <x:v>13453867 1W</x:v>
      </x:c>
      <x:c r="V1346" s="24" t="str">
        <x:f t="shared" si="319"/>
        <x:v>1W</x:v>
      </x:c>
      <x:c r="W1346" s="24">
        <x:f t="shared" si="320"/>
        <x:v>13453867</x:v>
      </x:c>
      <x:c r="X1346" s="24">
        <x:f t="shared" si="324"/>
        <x:v>0</x:v>
      </x:c>
      <x:c r="AC1346" s="24" t="str">
        <x:f t="shared" si="314"/>
        <x:v>Naveed</x:v>
      </x:c>
      <x:c r="AD1346" s="24" t="str">
        <x:f t="shared" si="321"/>
        <x:v>N</x:v>
      </x:c>
      <x:c r="AE1346" s="24" t="str">
        <x:f t="shared" si="315"/>
        <x:v>Hussein</x:v>
      </x:c>
      <x:c r="AF1346" s="24" cm="1">
        <x:f t="array" ref="AF1346">SUM(--(" "=MID(AE1346,_xlfn.SEQUENCE(1,LEN(AE1346)),1)))+2</x:f>
        <x:v>2</x:v>
      </x:c>
      <x:c r="AG1346" s="24" cm="1">
        <x:f t="array" ref="AG1346">SUM(--($AG$9=MID(AC1346,_xlfn.SEQUENCE(1,LEN(AC1346)),1)))</x:f>
        <x:v>1</x:v>
      </x:c>
      <x:c r="AL1346" s="24" t="b">
        <x:f t="shared" si="316"/>
        <x:v>0</x:v>
      </x:c>
      <x:c r="AM1346" s="24" t="b">
        <x:f>_xlfn.XLOOKUP(G1346,'Birthday Case Assumptions'!$I$6:$I$371,'Birthday Case Assumptions'!$J$6:$J$371)="Yes"</x:f>
        <x:v>0</x:v>
      </x:c>
      <x:c r="AN1346" s="24" t="b">
        <x:f t="shared" si="322"/>
        <x:v>0</x:v>
      </x:c>
      <x:c r="AO1346" s="24">
        <x:f t="shared" si="323"/>
        <x:v>0</x:v>
      </x:c>
    </x:row>
    <x:row r="1347" spans="2:41" x14ac:dyDescent="0.35">
      <x:c r="B1347" s="21">
        <x:v>37717</x:v>
      </x:c>
      <x:c r="C1347" s="31">
        <x:f t="shared" si="310"/>
        <x:v>6</x:v>
      </x:c>
      <x:c r="D1347" s="31">
        <x:f t="shared" si="311"/>
        <x:v>4</x:v>
      </x:c>
      <x:c r="E1347" s="31">
        <x:f t="shared" si="312"/>
        <x:v>2003</x:v>
      </x:c>
      <x:c r="F1347" s="31">
        <x:f t="shared" si="313"/>
        <x:v>1</x:v>
      </x:c>
      <x:c r="G1347" s="21">
        <x:f t="shared" si="317"/>
        <x:v>45388</x:v>
      </x:c>
      <x:c r="H1347" s="32">
        <x:f t="shared" si="318"/>
        <x:v>7575</x:v>
      </x:c>
      <x:c r="L1347" s="25"/>
      <x:c r="S1347" s="24" t="str">
        <x:v>Eng Abdallah #13453869 2R</x:v>
      </x:c>
      <x:c r="T1347" s="24" t="str" cm="1">
        <x:f t="array" ref="T1347:U1347">_xlfn.TEXTSPLIT(S1347," #")</x:f>
        <x:v>Eng Abdallah</x:v>
      </x:c>
      <x:c r="U1347" s="24" t="str">
        <x:v>13453869 2R</x:v>
      </x:c>
      <x:c r="V1347" s="24" t="str">
        <x:f t="shared" si="319"/>
        <x:v>2R</x:v>
      </x:c>
      <x:c r="W1347" s="24">
        <x:f t="shared" si="320"/>
        <x:v>13453869</x:v>
      </x:c>
      <x:c r="X1347" s="24">
        <x:f t="shared" si="324"/>
        <x:v>0</x:v>
      </x:c>
      <x:c r="AC1347" s="24" t="str">
        <x:f t="shared" si="314"/>
        <x:v>Eng</x:v>
      </x:c>
      <x:c r="AD1347" s="24" t="str">
        <x:f t="shared" si="321"/>
        <x:v>E</x:v>
      </x:c>
      <x:c r="AE1347" s="24" t="str">
        <x:f t="shared" si="315"/>
        <x:v>Abdallah</x:v>
      </x:c>
      <x:c r="AF1347" s="24" cm="1">
        <x:f t="array" ref="AF1347">SUM(--(" "=MID(AE1347,_xlfn.SEQUENCE(1,LEN(AE1347)),1)))+2</x:f>
        <x:v>2</x:v>
      </x:c>
      <x:c r="AG1347" s="24" cm="1">
        <x:f t="array" ref="AG1347">SUM(--($AG$9=MID(AC1347,_xlfn.SEQUENCE(1,LEN(AC1347)),1)))</x:f>
        <x:v>0</x:v>
      </x:c>
      <x:c r="AL1347" s="24" t="b">
        <x:f t="shared" si="316"/>
        <x:v>0</x:v>
      </x:c>
      <x:c r="AM1347" s="24" t="b">
        <x:f>_xlfn.XLOOKUP(G1347,'Birthday Case Assumptions'!$I$6:$I$371,'Birthday Case Assumptions'!$J$6:$J$371)="Yes"</x:f>
        <x:v>0</x:v>
      </x:c>
      <x:c r="AN1347" s="24" t="b">
        <x:f t="shared" si="322"/>
        <x:v>0</x:v>
      </x:c>
      <x:c r="AO1347" s="24">
        <x:f t="shared" si="323"/>
        <x:v>0</x:v>
      </x:c>
    </x:row>
    <x:row r="1348" spans="2:41" x14ac:dyDescent="0.35">
      <x:c r="B1348" s="21">
        <x:v>37655</x:v>
      </x:c>
      <x:c r="C1348" s="31">
        <x:f t="shared" si="310"/>
        <x:v>3</x:v>
      </x:c>
      <x:c r="D1348" s="31">
        <x:f t="shared" si="311"/>
        <x:v>2</x:v>
      </x:c>
      <x:c r="E1348" s="31">
        <x:f t="shared" si="312"/>
        <x:v>2003</x:v>
      </x:c>
      <x:c r="F1348" s="31">
        <x:f t="shared" si="313"/>
        <x:v>2</x:v>
      </x:c>
      <x:c r="G1348" s="21">
        <x:f t="shared" si="317"/>
        <x:v>45325</x:v>
      </x:c>
      <x:c r="H1348" s="32">
        <x:f t="shared" si="318"/>
        <x:v>7637</x:v>
      </x:c>
      <x:c r="L1348" s="25"/>
      <x:c r="S1348" s="24" t="str">
        <x:v>Meng Chen #13453871 2T</x:v>
      </x:c>
      <x:c r="T1348" s="24" t="str" cm="1">
        <x:f t="array" ref="T1348:U1348">_xlfn.TEXTSPLIT(S1348," #")</x:f>
        <x:v>Meng Chen</x:v>
      </x:c>
      <x:c r="U1348" s="24" t="str">
        <x:v>13453871 2T</x:v>
      </x:c>
      <x:c r="V1348" s="24" t="str">
        <x:f t="shared" si="319"/>
        <x:v>2T</x:v>
      </x:c>
      <x:c r="W1348" s="24">
        <x:f t="shared" si="320"/>
        <x:v>13453871</x:v>
      </x:c>
      <x:c r="X1348" s="24">
        <x:f t="shared" si="324"/>
        <x:v>0</x:v>
      </x:c>
      <x:c r="AC1348" s="24" t="str">
        <x:f t="shared" si="314"/>
        <x:v>Meng</x:v>
      </x:c>
      <x:c r="AD1348" s="24" t="str">
        <x:f t="shared" si="321"/>
        <x:v>M</x:v>
      </x:c>
      <x:c r="AE1348" s="24" t="str">
        <x:f t="shared" si="315"/>
        <x:v>Chen</x:v>
      </x:c>
      <x:c r="AF1348" s="24" cm="1">
        <x:f t="array" ref="AF1348">SUM(--(" "=MID(AE1348,_xlfn.SEQUENCE(1,LEN(AE1348)),1)))+2</x:f>
        <x:v>2</x:v>
      </x:c>
      <x:c r="AG1348" s="24" cm="1">
        <x:f t="array" ref="AG1348">SUM(--($AG$9=MID(AC1348,_xlfn.SEQUENCE(1,LEN(AC1348)),1)))</x:f>
        <x:v>0</x:v>
      </x:c>
      <x:c r="AL1348" s="24" t="b">
        <x:f t="shared" si="316"/>
        <x:v>0</x:v>
      </x:c>
      <x:c r="AM1348" s="24" t="b">
        <x:f>_xlfn.XLOOKUP(G1348,'Birthday Case Assumptions'!$I$6:$I$371,'Birthday Case Assumptions'!$J$6:$J$371)="Yes"</x:f>
        <x:v>0</x:v>
      </x:c>
      <x:c r="AN1348" s="24" t="b">
        <x:f t="shared" si="322"/>
        <x:v>0</x:v>
      </x:c>
      <x:c r="AO1348" s="24">
        <x:f t="shared" si="323"/>
        <x:v>0</x:v>
      </x:c>
    </x:row>
    <x:row r="1349" spans="2:41" x14ac:dyDescent="0.35">
      <x:c r="B1349" s="21">
        <x:v>37415</x:v>
      </x:c>
      <x:c r="C1349" s="31">
        <x:f t="shared" si="310"/>
        <x:v>8</x:v>
      </x:c>
      <x:c r="D1349" s="31">
        <x:f t="shared" si="311"/>
        <x:v>6</x:v>
      </x:c>
      <x:c r="E1349" s="31">
        <x:f t="shared" si="312"/>
        <x:v>2002</x:v>
      </x:c>
      <x:c r="F1349" s="31">
        <x:f t="shared" si="313"/>
        <x:v>7</x:v>
      </x:c>
      <x:c r="G1349" s="21">
        <x:f t="shared" si="317"/>
        <x:v>45451</x:v>
      </x:c>
      <x:c r="H1349" s="32">
        <x:f t="shared" si="318"/>
        <x:v>7877</x:v>
      </x:c>
      <x:c r="L1349" s="25"/>
      <x:c r="S1349" s="24" t="str">
        <x:v>Ashley Diaz #13453874 2R</x:v>
      </x:c>
      <x:c r="T1349" s="24" t="str" cm="1">
        <x:f t="array" ref="T1349:U1349">_xlfn.TEXTSPLIT(S1349," #")</x:f>
        <x:v>Ashley Diaz</x:v>
      </x:c>
      <x:c r="U1349" s="24" t="str">
        <x:v>13453874 2R</x:v>
      </x:c>
      <x:c r="V1349" s="24" t="str">
        <x:f t="shared" si="319"/>
        <x:v>2R</x:v>
      </x:c>
      <x:c r="W1349" s="24">
        <x:f t="shared" si="320"/>
        <x:v>13453874</x:v>
      </x:c>
      <x:c r="X1349" s="24">
        <x:f t="shared" si="324"/>
        <x:v>0</x:v>
      </x:c>
      <x:c r="AC1349" s="24" t="str">
        <x:f t="shared" si="314"/>
        <x:v>Ashley</x:v>
      </x:c>
      <x:c r="AD1349" s="24" t="str">
        <x:f t="shared" si="321"/>
        <x:v>A</x:v>
      </x:c>
      <x:c r="AE1349" s="24" t="str">
        <x:f t="shared" si="315"/>
        <x:v>Diaz</x:v>
      </x:c>
      <x:c r="AF1349" s="24" cm="1">
        <x:f t="array" ref="AF1349">SUM(--(" "=MID(AE1349,_xlfn.SEQUENCE(1,LEN(AE1349)),1)))+2</x:f>
        <x:v>2</x:v>
      </x:c>
      <x:c r="AG1349" s="24" cm="1">
        <x:f t="array" ref="AG1349">SUM(--($AG$9=MID(AC1349,_xlfn.SEQUENCE(1,LEN(AC1349)),1)))</x:f>
        <x:v>1</x:v>
      </x:c>
      <x:c r="AL1349" s="24" t="b">
        <x:f t="shared" si="316"/>
        <x:v>0</x:v>
      </x:c>
      <x:c r="AM1349" s="24" t="b">
        <x:f>_xlfn.XLOOKUP(G1349,'Birthday Case Assumptions'!$I$6:$I$371,'Birthday Case Assumptions'!$J$6:$J$371)="Yes"</x:f>
        <x:v>0</x:v>
      </x:c>
      <x:c r="AN1349" s="24" t="b">
        <x:f t="shared" si="322"/>
        <x:v>0</x:v>
      </x:c>
      <x:c r="AO1349" s="24">
        <x:f t="shared" si="323"/>
        <x:v>0</x:v>
      </x:c>
    </x:row>
    <x:row r="1350" spans="2:41" x14ac:dyDescent="0.35">
      <x:c r="B1350" s="21">
        <x:v>37873</x:v>
      </x:c>
      <x:c r="C1350" s="31">
        <x:f t="shared" si="310"/>
        <x:v>9</x:v>
      </x:c>
      <x:c r="D1350" s="31">
        <x:f t="shared" si="311"/>
        <x:v>9</x:v>
      </x:c>
      <x:c r="E1350" s="31">
        <x:f t="shared" si="312"/>
        <x:v>2003</x:v>
      </x:c>
      <x:c r="F1350" s="31">
        <x:f t="shared" si="313"/>
        <x:v>3</x:v>
      </x:c>
      <x:c r="G1350" s="21">
        <x:f t="shared" si="317"/>
        <x:v>45544</x:v>
      </x:c>
      <x:c r="H1350" s="32">
        <x:f t="shared" si="318"/>
        <x:v>7419</x:v>
      </x:c>
      <x:c r="L1350" s="25"/>
      <x:c r="S1350" s="24" t="str">
        <x:v>Bobby Johnson #13453877 2R</x:v>
      </x:c>
      <x:c r="T1350" s="24" t="str" cm="1">
        <x:f t="array" ref="T1350:U1350">_xlfn.TEXTSPLIT(S1350," #")</x:f>
        <x:v>Bobby Johnson</x:v>
      </x:c>
      <x:c r="U1350" s="24" t="str">
        <x:v>13453877 2R</x:v>
      </x:c>
      <x:c r="V1350" s="24" t="str">
        <x:f t="shared" si="319"/>
        <x:v>2R</x:v>
      </x:c>
      <x:c r="W1350" s="24">
        <x:f t="shared" si="320"/>
        <x:v>13453877</x:v>
      </x:c>
      <x:c r="X1350" s="24">
        <x:f t="shared" si="324"/>
        <x:v>0</x:v>
      </x:c>
      <x:c r="AC1350" s="24" t="str">
        <x:f t="shared" si="314"/>
        <x:v>Bobby</x:v>
      </x:c>
      <x:c r="AD1350" s="24" t="str">
        <x:f t="shared" si="321"/>
        <x:v>B</x:v>
      </x:c>
      <x:c r="AE1350" s="24" t="str">
        <x:f t="shared" si="315"/>
        <x:v>Johnson</x:v>
      </x:c>
      <x:c r="AF1350" s="24" cm="1">
        <x:f t="array" ref="AF1350">SUM(--(" "=MID(AE1350,_xlfn.SEQUENCE(1,LEN(AE1350)),1)))+2</x:f>
        <x:v>2</x:v>
      </x:c>
      <x:c r="AG1350" s="24" cm="1">
        <x:f t="array" ref="AG1350">SUM(--($AG$9=MID(AC1350,_xlfn.SEQUENCE(1,LEN(AC1350)),1)))</x:f>
        <x:v>0</x:v>
      </x:c>
      <x:c r="AL1350" s="24" t="b">
        <x:f t="shared" si="316"/>
        <x:v>1</x:v>
      </x:c>
      <x:c r="AM1350" s="24" t="b">
        <x:f>_xlfn.XLOOKUP(G1350,'Birthday Case Assumptions'!$I$6:$I$371,'Birthday Case Assumptions'!$J$6:$J$371)="Yes"</x:f>
        <x:v>1</x:v>
      </x:c>
      <x:c r="AN1350" s="24" t="b">
        <x:f t="shared" si="322"/>
        <x:v>0</x:v>
      </x:c>
      <x:c r="AO1350" s="24">
        <x:f t="shared" si="323"/>
        <x:v>0</x:v>
      </x:c>
    </x:row>
    <x:row r="1351" spans="2:41" x14ac:dyDescent="0.35">
      <x:c r="B1351" s="21">
        <x:v>37755</x:v>
      </x:c>
      <x:c r="C1351" s="31">
        <x:f t="shared" si="310"/>
        <x:v>14</x:v>
      </x:c>
      <x:c r="D1351" s="31">
        <x:f t="shared" si="311"/>
        <x:v>5</x:v>
      </x:c>
      <x:c r="E1351" s="31">
        <x:f t="shared" si="312"/>
        <x:v>2003</x:v>
      </x:c>
      <x:c r="F1351" s="31">
        <x:f t="shared" si="313"/>
        <x:v>4</x:v>
      </x:c>
      <x:c r="G1351" s="21">
        <x:f t="shared" si="317"/>
        <x:v>45426</x:v>
      </x:c>
      <x:c r="H1351" s="32">
        <x:f t="shared" si="318"/>
        <x:v>7537</x:v>
      </x:c>
      <x:c r="L1351" s="25"/>
      <x:c r="S1351" s="24" t="str">
        <x:v>Wu Xiaoping #13453880 2W</x:v>
      </x:c>
      <x:c r="T1351" s="24" t="str" cm="1">
        <x:f t="array" ref="T1351:U1351">_xlfn.TEXTSPLIT(S1351," #")</x:f>
        <x:v>Wu Xiaoping</x:v>
      </x:c>
      <x:c r="U1351" s="24" t="str">
        <x:v>13453880 2W</x:v>
      </x:c>
      <x:c r="V1351" s="24" t="str">
        <x:f t="shared" si="319"/>
        <x:v>2W</x:v>
      </x:c>
      <x:c r="W1351" s="24">
        <x:f t="shared" si="320"/>
        <x:v>13453880</x:v>
      </x:c>
      <x:c r="X1351" s="24">
        <x:f t="shared" si="324"/>
        <x:v>0</x:v>
      </x:c>
      <x:c r="AC1351" s="24" t="str">
        <x:f t="shared" si="314"/>
        <x:v>Wu</x:v>
      </x:c>
      <x:c r="AD1351" s="24" t="str">
        <x:f t="shared" si="321"/>
        <x:v>W</x:v>
      </x:c>
      <x:c r="AE1351" s="24" t="str">
        <x:f t="shared" si="315"/>
        <x:v>Xiaoping</x:v>
      </x:c>
      <x:c r="AF1351" s="24" cm="1">
        <x:f t="array" ref="AF1351">SUM(--(" "=MID(AE1351,_xlfn.SEQUENCE(1,LEN(AE1351)),1)))+2</x:f>
        <x:v>2</x:v>
      </x:c>
      <x:c r="AG1351" s="24" cm="1">
        <x:f t="array" ref="AG1351">SUM(--($AG$9=MID(AC1351,_xlfn.SEQUENCE(1,LEN(AC1351)),1)))</x:f>
        <x:v>0</x:v>
      </x:c>
      <x:c r="AL1351" s="24" t="b">
        <x:f t="shared" si="316"/>
        <x:v>0</x:v>
      </x:c>
      <x:c r="AM1351" s="24" t="b">
        <x:f>_xlfn.XLOOKUP(G1351,'Birthday Case Assumptions'!$I$6:$I$371,'Birthday Case Assumptions'!$J$6:$J$371)="Yes"</x:f>
        <x:v>0</x:v>
      </x:c>
      <x:c r="AN1351" s="24" t="b">
        <x:f t="shared" si="322"/>
        <x:v>0</x:v>
      </x:c>
      <x:c r="AO1351" s="24">
        <x:f t="shared" si="323"/>
        <x:v>0</x:v>
      </x:c>
    </x:row>
    <x:row r="1352" spans="2:41" x14ac:dyDescent="0.35">
      <x:c r="B1352" s="21">
        <x:v>37830</x:v>
      </x:c>
      <x:c r="C1352" s="31">
        <x:f t="shared" si="310"/>
        <x:v>28</x:v>
      </x:c>
      <x:c r="D1352" s="31">
        <x:f t="shared" si="311"/>
        <x:v>7</x:v>
      </x:c>
      <x:c r="E1352" s="31">
        <x:f t="shared" si="312"/>
        <x:v>2003</x:v>
      </x:c>
      <x:c r="F1352" s="31">
        <x:f t="shared" si="313"/>
        <x:v>2</x:v>
      </x:c>
      <x:c r="G1352" s="21">
        <x:f t="shared" si="317"/>
        <x:v>45501</x:v>
      </x:c>
      <x:c r="H1352" s="32">
        <x:f t="shared" si="318"/>
        <x:v>7462</x:v>
      </x:c>
      <x:c r="L1352" s="25"/>
      <x:c r="S1352" s="24" t="str">
        <x:v>Su Min #13453882 1R</x:v>
      </x:c>
      <x:c r="T1352" s="24" t="str" cm="1">
        <x:f t="array" ref="T1352:U1352">_xlfn.TEXTSPLIT(S1352," #")</x:f>
        <x:v>Su Min</x:v>
      </x:c>
      <x:c r="U1352" s="24" t="str">
        <x:v>13453882 1R</x:v>
      </x:c>
      <x:c r="V1352" s="24" t="str">
        <x:f t="shared" si="319"/>
        <x:v>1R</x:v>
      </x:c>
      <x:c r="W1352" s="24">
        <x:f t="shared" si="320"/>
        <x:v>13453882</x:v>
      </x:c>
      <x:c r="X1352" s="24">
        <x:f t="shared" si="324"/>
        <x:v>0</x:v>
      </x:c>
      <x:c r="AC1352" s="24" t="str">
        <x:f t="shared" si="314"/>
        <x:v>Su</x:v>
      </x:c>
      <x:c r="AD1352" s="24" t="str">
        <x:f t="shared" si="321"/>
        <x:v>S</x:v>
      </x:c>
      <x:c r="AE1352" s="24" t="str">
        <x:f t="shared" si="315"/>
        <x:v>Min</x:v>
      </x:c>
      <x:c r="AF1352" s="24" cm="1">
        <x:f t="array" ref="AF1352">SUM(--(" "=MID(AE1352,_xlfn.SEQUENCE(1,LEN(AE1352)),1)))+2</x:f>
        <x:v>2</x:v>
      </x:c>
      <x:c r="AG1352" s="24" cm="1">
        <x:f t="array" ref="AG1352">SUM(--($AG$9=MID(AC1352,_xlfn.SEQUENCE(1,LEN(AC1352)),1)))</x:f>
        <x:v>0</x:v>
      </x:c>
      <x:c r="AL1352" s="24" t="b">
        <x:f t="shared" si="316"/>
        <x:v>0</x:v>
      </x:c>
      <x:c r="AM1352" s="24" t="b">
        <x:f>_xlfn.XLOOKUP(G1352,'Birthday Case Assumptions'!$I$6:$I$371,'Birthday Case Assumptions'!$J$6:$J$371)="Yes"</x:f>
        <x:v>0</x:v>
      </x:c>
      <x:c r="AN1352" s="24" t="b">
        <x:f t="shared" si="322"/>
        <x:v>0</x:v>
      </x:c>
      <x:c r="AO1352" s="24">
        <x:f t="shared" si="323"/>
        <x:v>0</x:v>
      </x:c>
    </x:row>
    <x:row r="1353" spans="2:41" x14ac:dyDescent="0.35">
      <x:c r="B1353" s="21">
        <x:v>37682</x:v>
      </x:c>
      <x:c r="C1353" s="31">
        <x:f t="shared" si="310"/>
        <x:v>2</x:v>
      </x:c>
      <x:c r="D1353" s="31">
        <x:f t="shared" si="311"/>
        <x:v>3</x:v>
      </x:c>
      <x:c r="E1353" s="31">
        <x:f t="shared" si="312"/>
        <x:v>2003</x:v>
      </x:c>
      <x:c r="F1353" s="31">
        <x:f t="shared" si="313"/>
        <x:v>1</x:v>
      </x:c>
      <x:c r="G1353" s="21">
        <x:f t="shared" si="317"/>
        <x:v>45353</x:v>
      </x:c>
      <x:c r="H1353" s="32">
        <x:f t="shared" si="318"/>
        <x:v>7610</x:v>
      </x:c>
      <x:c r="L1353" s="25"/>
      <x:c r="S1353" s="24" t="str">
        <x:v>Tan Xuan #13453883 2T</x:v>
      </x:c>
      <x:c r="T1353" s="24" t="str" cm="1">
        <x:f t="array" ref="T1353:U1353">_xlfn.TEXTSPLIT(S1353," #")</x:f>
        <x:v>Tan Xuan</x:v>
      </x:c>
      <x:c r="U1353" s="24" t="str">
        <x:v>13453883 2T</x:v>
      </x:c>
      <x:c r="V1353" s="24" t="str">
        <x:f t="shared" si="319"/>
        <x:v>2T</x:v>
      </x:c>
      <x:c r="W1353" s="24">
        <x:f t="shared" si="320"/>
        <x:v>13453883</x:v>
      </x:c>
      <x:c r="X1353" s="24">
        <x:f t="shared" si="324"/>
        <x:v>1</x:v>
      </x:c>
      <x:c r="AC1353" s="24" t="str">
        <x:f t="shared" si="314"/>
        <x:v>Tan</x:v>
      </x:c>
      <x:c r="AD1353" s="24" t="str">
        <x:f t="shared" si="321"/>
        <x:v>T</x:v>
      </x:c>
      <x:c r="AE1353" s="24" t="str">
        <x:f t="shared" si="315"/>
        <x:v>Xuan</x:v>
      </x:c>
      <x:c r="AF1353" s="24" cm="1">
        <x:f t="array" ref="AF1353">SUM(--(" "=MID(AE1353,_xlfn.SEQUENCE(1,LEN(AE1353)),1)))+2</x:f>
        <x:v>2</x:v>
      </x:c>
      <x:c r="AG1353" s="24" cm="1">
        <x:f t="array" ref="AG1353">SUM(--($AG$9=MID(AC1353,_xlfn.SEQUENCE(1,LEN(AC1353)),1)))</x:f>
        <x:v>1</x:v>
      </x:c>
      <x:c r="AL1353" s="24" t="b">
        <x:f t="shared" si="316"/>
        <x:v>0</x:v>
      </x:c>
      <x:c r="AM1353" s="24" t="b">
        <x:f>_xlfn.XLOOKUP(G1353,'Birthday Case Assumptions'!$I$6:$I$371,'Birthday Case Assumptions'!$J$6:$J$371)="Yes"</x:f>
        <x:v>0</x:v>
      </x:c>
      <x:c r="AN1353" s="24" t="b">
        <x:f t="shared" si="322"/>
        <x:v>0</x:v>
      </x:c>
      <x:c r="AO1353" s="24">
        <x:f t="shared" si="323"/>
        <x:v>0</x:v>
      </x:c>
    </x:row>
    <x:row r="1354" spans="2:41" x14ac:dyDescent="0.35">
      <x:c r="B1354" s="21">
        <x:v>37774</x:v>
      </x:c>
      <x:c r="C1354" s="31">
        <x:f t="shared" si="310"/>
        <x:v>2</x:v>
      </x:c>
      <x:c r="D1354" s="31">
        <x:f t="shared" si="311"/>
        <x:v>6</x:v>
      </x:c>
      <x:c r="E1354" s="31">
        <x:f t="shared" si="312"/>
        <x:v>2003</x:v>
      </x:c>
      <x:c r="F1354" s="31">
        <x:f t="shared" si="313"/>
        <x:v>2</x:v>
      </x:c>
      <x:c r="G1354" s="21">
        <x:f t="shared" si="317"/>
        <x:v>45445</x:v>
      </x:c>
      <x:c r="H1354" s="32">
        <x:f t="shared" si="318"/>
        <x:v>7518</x:v>
      </x:c>
      <x:c r="L1354" s="25"/>
      <x:c r="S1354" s="24" t="str">
        <x:v>Christine Miller #13453885 1T</x:v>
      </x:c>
      <x:c r="T1354" s="24" t="str" cm="1">
        <x:f t="array" ref="T1354:U1354">_xlfn.TEXTSPLIT(S1354," #")</x:f>
        <x:v>Christine Miller</x:v>
      </x:c>
      <x:c r="U1354" s="24" t="str">
        <x:v>13453885 1T</x:v>
      </x:c>
      <x:c r="V1354" s="24" t="str">
        <x:f t="shared" si="319"/>
        <x:v>1T</x:v>
      </x:c>
      <x:c r="W1354" s="24">
        <x:f t="shared" si="320"/>
        <x:v>13453885</x:v>
      </x:c>
      <x:c r="X1354" s="24">
        <x:f t="shared" si="324"/>
        <x:v>0</x:v>
      </x:c>
      <x:c r="AC1354" s="24" t="str">
        <x:f t="shared" si="314"/>
        <x:v>Christine</x:v>
      </x:c>
      <x:c r="AD1354" s="24" t="str">
        <x:f t="shared" si="321"/>
        <x:v>C</x:v>
      </x:c>
      <x:c r="AE1354" s="24" t="str">
        <x:f t="shared" si="315"/>
        <x:v>Miller</x:v>
      </x:c>
      <x:c r="AF1354" s="24" cm="1">
        <x:f t="array" ref="AF1354">SUM(--(" "=MID(AE1354,_xlfn.SEQUENCE(1,LEN(AE1354)),1)))+2</x:f>
        <x:v>2</x:v>
      </x:c>
      <x:c r="AG1354" s="24" cm="1">
        <x:f t="array" ref="AG1354">SUM(--($AG$9=MID(AC1354,_xlfn.SEQUENCE(1,LEN(AC1354)),1)))</x:f>
        <x:v>0</x:v>
      </x:c>
      <x:c r="AL1354" s="24" t="b">
        <x:f t="shared" si="316"/>
        <x:v>0</x:v>
      </x:c>
      <x:c r="AM1354" s="24" t="b">
        <x:f>_xlfn.XLOOKUP(G1354,'Birthday Case Assumptions'!$I$6:$I$371,'Birthday Case Assumptions'!$J$6:$J$371)="Yes"</x:f>
        <x:v>0</x:v>
      </x:c>
      <x:c r="AN1354" s="24" t="b">
        <x:f t="shared" si="322"/>
        <x:v>0</x:v>
      </x:c>
      <x:c r="AO1354" s="24">
        <x:f t="shared" si="323"/>
        <x:v>0</x:v>
      </x:c>
    </x:row>
    <x:row r="1355" spans="2:41" x14ac:dyDescent="0.35">
      <x:c r="B1355" s="21">
        <x:v>37168</x:v>
      </x:c>
      <x:c r="C1355" s="31">
        <x:f t="shared" ref="C1355:C1418" si="325">DAY(B1355)</x:f>
        <x:v>4</x:v>
      </x:c>
      <x:c r="D1355" s="31">
        <x:f t="shared" ref="D1355:D1418" si="326">MONTH(B1355)</x:f>
        <x:v>10</x:v>
      </x:c>
      <x:c r="E1355" s="31">
        <x:f t="shared" ref="E1355:E1418" si="327">YEAR(B1355)</x:f>
        <x:v>2001</x:v>
      </x:c>
      <x:c r="F1355" s="31">
        <x:f t="shared" ref="F1355:F1418" si="328">WEEKDAY(B1355)</x:f>
        <x:v>5</x:v>
      </x:c>
      <x:c r="G1355" s="21">
        <x:f t="shared" si="317"/>
        <x:v>45569</x:v>
      </x:c>
      <x:c r="H1355" s="32">
        <x:f t="shared" si="318"/>
        <x:v>8124</x:v>
      </x:c>
      <x:c r="L1355" s="25"/>
      <x:c r="S1355" s="24" t="str">
        <x:v>Kathryn Cook #13453887 2M</x:v>
      </x:c>
      <x:c r="T1355" s="24" t="str" cm="1">
        <x:f t="array" ref="T1355:U1355">_xlfn.TEXTSPLIT(S1355," #")</x:f>
        <x:v>Kathryn Cook</x:v>
      </x:c>
      <x:c r="U1355" s="24" t="str">
        <x:v>13453887 2M</x:v>
      </x:c>
      <x:c r="V1355" s="24" t="str">
        <x:f t="shared" si="319"/>
        <x:v>2M</x:v>
      </x:c>
      <x:c r="W1355" s="24">
        <x:f t="shared" si="320"/>
        <x:v>13453887</x:v>
      </x:c>
      <x:c r="X1355" s="24">
        <x:f t="shared" si="324"/>
        <x:v>0</x:v>
      </x:c>
      <x:c r="AC1355" s="24" t="str">
        <x:f t="shared" ref="AC1355:AC1418" si="329">_xlfn.TEXTBEFORE(T1355, " ")</x:f>
        <x:v>Kathryn</x:v>
      </x:c>
      <x:c r="AD1355" s="24" t="str">
        <x:f t="shared" si="321"/>
        <x:v>K</x:v>
      </x:c>
      <x:c r="AE1355" s="24" t="str">
        <x:f t="shared" ref="AE1355:AE1418" si="330">TRIM(SUBSTITUTE(T1355,AC1355,""))</x:f>
        <x:v>Cook</x:v>
      </x:c>
      <x:c r="AF1355" s="24" cm="1">
        <x:f t="array" ref="AF1355">SUM(--(" "=MID(AE1355,_xlfn.SEQUENCE(1,LEN(AE1355)),1)))+2</x:f>
        <x:v>2</x:v>
      </x:c>
      <x:c r="AG1355" s="24" cm="1">
        <x:f t="array" ref="AG1355">SUM(--($AG$9=MID(AC1355,_xlfn.SEQUENCE(1,LEN(AC1355)),1)))</x:f>
        <x:v>1</x:v>
      </x:c>
      <x:c r="AL1355" s="24" t="b">
        <x:f t="shared" ref="AL1355:AL1418" si="331">WEEKDAY(G1355)=_xlfn.XLOOKUP(RIGHT($AL$9,1),$AL$3:$AL$6,$AM$3:$AM$6)</x:f>
        <x:v>0</x:v>
      </x:c>
      <x:c r="AM1355" s="24" t="b">
        <x:f>_xlfn.XLOOKUP(G1355,'Birthday Case Assumptions'!$I$6:$I$371,'Birthday Case Assumptions'!$J$6:$J$371)="Yes"</x:f>
        <x:v>1</x:v>
      </x:c>
      <x:c r="AN1355" s="24" t="b">
        <x:f t="shared" si="322"/>
        <x:v>0</x:v>
      </x:c>
      <x:c r="AO1355" s="24">
        <x:f t="shared" si="323"/>
        <x:v>0</x:v>
      </x:c>
    </x:row>
    <x:row r="1356" spans="2:41" x14ac:dyDescent="0.35">
      <x:c r="B1356" s="21">
        <x:v>38079</x:v>
      </x:c>
      <x:c r="C1356" s="31">
        <x:f t="shared" si="325"/>
        <x:v>2</x:v>
      </x:c>
      <x:c r="D1356" s="31">
        <x:f t="shared" si="326"/>
        <x:v>4</x:v>
      </x:c>
      <x:c r="E1356" s="31">
        <x:f t="shared" si="327"/>
        <x:v>2004</x:v>
      </x:c>
      <x:c r="F1356" s="31">
        <x:f t="shared" si="328"/>
        <x:v>6</x:v>
      </x:c>
      <x:c r="G1356" s="21">
        <x:f t="shared" ref="G1356:G1419" si="332">DATE(2024,D1356,C1356)</x:f>
        <x:v>45384</x:v>
      </x:c>
      <x:c r="H1356" s="32">
        <x:f t="shared" ref="H1356:H1419" si="333">DATE(2024,1,1)-B1356</x:f>
        <x:v>7213</x:v>
      </x:c>
      <x:c r="L1356" s="25"/>
      <x:c r="S1356" s="24" t="str">
        <x:v>Kareem Mirza #13453888 3W</x:v>
      </x:c>
      <x:c r="T1356" s="24" t="str" cm="1">
        <x:f t="array" ref="T1356:U1356">_xlfn.TEXTSPLIT(S1356," #")</x:f>
        <x:v>Kareem Mirza</x:v>
      </x:c>
      <x:c r="U1356" s="24" t="str">
        <x:v>13453888 3W</x:v>
      </x:c>
      <x:c r="V1356" s="24" t="str">
        <x:f t="shared" ref="V1356:V1419" si="334">RIGHT(U1356,2)</x:f>
        <x:v>3W</x:v>
      </x:c>
      <x:c r="W1356" s="24">
        <x:f t="shared" ref="W1356:W1419" si="335">VALUE(_xlfn.TEXTBEFORE(U1356, " "))</x:f>
        <x:v>13453888</x:v>
      </x:c>
      <x:c r="X1356" s="24">
        <x:f t="shared" si="324"/>
        <x:v>1</x:v>
      </x:c>
      <x:c r="AC1356" s="24" t="str">
        <x:f t="shared" si="329"/>
        <x:v>Kareem</x:v>
      </x:c>
      <x:c r="AD1356" s="24" t="str">
        <x:f t="shared" ref="AD1356:AD1419" si="336">LEFT(AC1356,1)</x:f>
        <x:v>K</x:v>
      </x:c>
      <x:c r="AE1356" s="24" t="str">
        <x:f t="shared" si="330"/>
        <x:v>Mirza</x:v>
      </x:c>
      <x:c r="AF1356" s="24" cm="1">
        <x:f t="array" ref="AF1356">SUM(--(" "=MID(AE1356,_xlfn.SEQUENCE(1,LEN(AE1356)),1)))+2</x:f>
        <x:v>2</x:v>
      </x:c>
      <x:c r="AG1356" s="24" cm="1">
        <x:f t="array" ref="AG1356">SUM(--($AG$9=MID(AC1356,_xlfn.SEQUENCE(1,LEN(AC1356)),1)))</x:f>
        <x:v>1</x:v>
      </x:c>
      <x:c r="AL1356" s="24" t="b">
        <x:f t="shared" si="331"/>
        <x:v>0</x:v>
      </x:c>
      <x:c r="AM1356" s="24" t="b">
        <x:f>_xlfn.XLOOKUP(G1356,'Birthday Case Assumptions'!$I$6:$I$371,'Birthday Case Assumptions'!$J$6:$J$371)="Yes"</x:f>
        <x:v>1</x:v>
      </x:c>
      <x:c r="AN1356" s="24" t="b">
        <x:f t="shared" ref="AN1356:AN1419" si="337">V1356=$AL$9</x:f>
        <x:v>0</x:v>
      </x:c>
      <x:c r="AO1356" s="24">
        <x:f t="shared" ref="AO1356:AO1419" si="338">--(AN1356*AM1356*AL1356)</x:f>
        <x:v>0</x:v>
      </x:c>
    </x:row>
    <x:row r="1357" spans="2:41" x14ac:dyDescent="0.35">
      <x:c r="B1357" s="21">
        <x:v>37558</x:v>
      </x:c>
      <x:c r="C1357" s="31">
        <x:f t="shared" si="325"/>
        <x:v>29</x:v>
      </x:c>
      <x:c r="D1357" s="31">
        <x:f t="shared" si="326"/>
        <x:v>10</x:v>
      </x:c>
      <x:c r="E1357" s="31">
        <x:f t="shared" si="327"/>
        <x:v>2002</x:v>
      </x:c>
      <x:c r="F1357" s="31">
        <x:f t="shared" si="328"/>
        <x:v>3</x:v>
      </x:c>
      <x:c r="G1357" s="21">
        <x:f t="shared" si="332"/>
        <x:v>45594</x:v>
      </x:c>
      <x:c r="H1357" s="32">
        <x:f t="shared" si="333"/>
        <x:v>7734</x:v>
      </x:c>
      <x:c r="L1357" s="25"/>
      <x:c r="S1357" s="24" t="str">
        <x:v>Wei Wu Ning #13453889 1R</x:v>
      </x:c>
      <x:c r="T1357" s="24" t="str" cm="1">
        <x:f t="array" ref="T1357:U1357">_xlfn.TEXTSPLIT(S1357," #")</x:f>
        <x:v>Wei Wu Ning</x:v>
      </x:c>
      <x:c r="U1357" s="24" t="str">
        <x:v>13453889 1R</x:v>
      </x:c>
      <x:c r="V1357" s="24" t="str">
        <x:f t="shared" si="334"/>
        <x:v>1R</x:v>
      </x:c>
      <x:c r="W1357" s="24">
        <x:f t="shared" si="335"/>
        <x:v>13453889</x:v>
      </x:c>
      <x:c r="X1357" s="24">
        <x:f t="shared" ref="X1357:X1420" si="339">IF(W1357=W1356+1,X1356+1,0)</x:f>
        <x:v>2</x:v>
      </x:c>
      <x:c r="AC1357" s="24" t="str">
        <x:f t="shared" si="329"/>
        <x:v>Wei</x:v>
      </x:c>
      <x:c r="AD1357" s="24" t="str">
        <x:f t="shared" si="336"/>
        <x:v>W</x:v>
      </x:c>
      <x:c r="AE1357" s="24" t="str">
        <x:f t="shared" si="330"/>
        <x:v>Wu Ning</x:v>
      </x:c>
      <x:c r="AF1357" s="24" cm="1">
        <x:f t="array" ref="AF1357">SUM(--(" "=MID(AE1357,_xlfn.SEQUENCE(1,LEN(AE1357)),1)))+2</x:f>
        <x:v>3</x:v>
      </x:c>
      <x:c r="AG1357" s="24" cm="1">
        <x:f t="array" ref="AG1357">SUM(--($AG$9=MID(AC1357,_xlfn.SEQUENCE(1,LEN(AC1357)),1)))</x:f>
        <x:v>0</x:v>
      </x:c>
      <x:c r="AL1357" s="24" t="b">
        <x:f t="shared" si="331"/>
        <x:v>0</x:v>
      </x:c>
      <x:c r="AM1357" s="24" t="b">
        <x:f>_xlfn.XLOOKUP(G1357,'Birthday Case Assumptions'!$I$6:$I$371,'Birthday Case Assumptions'!$J$6:$J$371)="Yes"</x:f>
        <x:v>1</x:v>
      </x:c>
      <x:c r="AN1357" s="24" t="b">
        <x:f t="shared" si="337"/>
        <x:v>0</x:v>
      </x:c>
      <x:c r="AO1357" s="24">
        <x:f t="shared" si="338"/>
        <x:v>0</x:v>
      </x:c>
    </x:row>
    <x:row r="1358" spans="2:41" x14ac:dyDescent="0.35">
      <x:c r="B1358" s="21">
        <x:v>37561</x:v>
      </x:c>
      <x:c r="C1358" s="31">
        <x:f t="shared" si="325"/>
        <x:v>1</x:v>
      </x:c>
      <x:c r="D1358" s="31">
        <x:f t="shared" si="326"/>
        <x:v>11</x:v>
      </x:c>
      <x:c r="E1358" s="31">
        <x:f t="shared" si="327"/>
        <x:v>2002</x:v>
      </x:c>
      <x:c r="F1358" s="31">
        <x:f t="shared" si="328"/>
        <x:v>6</x:v>
      </x:c>
      <x:c r="G1358" s="21">
        <x:f t="shared" si="332"/>
        <x:v>45597</x:v>
      </x:c>
      <x:c r="H1358" s="32">
        <x:f t="shared" si="333"/>
        <x:v>7731</x:v>
      </x:c>
      <x:c r="L1358" s="25"/>
      <x:c r="S1358" s="24" t="str">
        <x:v>Akram Taha #13453891 4W</x:v>
      </x:c>
      <x:c r="T1358" s="24" t="str" cm="1">
        <x:f t="array" ref="T1358:U1358">_xlfn.TEXTSPLIT(S1358," #")</x:f>
        <x:v>Akram Taha</x:v>
      </x:c>
      <x:c r="U1358" s="24" t="str">
        <x:v>13453891 4W</x:v>
      </x:c>
      <x:c r="V1358" s="24" t="str">
        <x:f t="shared" si="334"/>
        <x:v>4W</x:v>
      </x:c>
      <x:c r="W1358" s="24">
        <x:f t="shared" si="335"/>
        <x:v>13453891</x:v>
      </x:c>
      <x:c r="X1358" s="24">
        <x:f t="shared" si="339"/>
        <x:v>0</x:v>
      </x:c>
      <x:c r="AC1358" s="24" t="str">
        <x:f t="shared" si="329"/>
        <x:v>Akram</x:v>
      </x:c>
      <x:c r="AD1358" s="24" t="str">
        <x:f t="shared" si="336"/>
        <x:v>A</x:v>
      </x:c>
      <x:c r="AE1358" s="24" t="str">
        <x:f t="shared" si="330"/>
        <x:v>Taha</x:v>
      </x:c>
      <x:c r="AF1358" s="24" cm="1">
        <x:f t="array" ref="AF1358">SUM(--(" "=MID(AE1358,_xlfn.SEQUENCE(1,LEN(AE1358)),1)))+2</x:f>
        <x:v>2</x:v>
      </x:c>
      <x:c r="AG1358" s="24" cm="1">
        <x:f t="array" ref="AG1358">SUM(--($AG$9=MID(AC1358,_xlfn.SEQUENCE(1,LEN(AC1358)),1)))</x:f>
        <x:v>2</x:v>
      </x:c>
      <x:c r="AL1358" s="24" t="b">
        <x:f t="shared" si="331"/>
        <x:v>0</x:v>
      </x:c>
      <x:c r="AM1358" s="24" t="b">
        <x:f>_xlfn.XLOOKUP(G1358,'Birthday Case Assumptions'!$I$6:$I$371,'Birthday Case Assumptions'!$J$6:$J$371)="Yes"</x:f>
        <x:v>1</x:v>
      </x:c>
      <x:c r="AN1358" s="24" t="b">
        <x:f t="shared" si="337"/>
        <x:v>0</x:v>
      </x:c>
      <x:c r="AO1358" s="24">
        <x:f t="shared" si="338"/>
        <x:v>0</x:v>
      </x:c>
    </x:row>
    <x:row r="1359" spans="2:41" x14ac:dyDescent="0.35">
      <x:c r="B1359" s="21">
        <x:v>37925</x:v>
      </x:c>
      <x:c r="C1359" s="31">
        <x:f t="shared" si="325"/>
        <x:v>31</x:v>
      </x:c>
      <x:c r="D1359" s="31">
        <x:f t="shared" si="326"/>
        <x:v>10</x:v>
      </x:c>
      <x:c r="E1359" s="31">
        <x:f t="shared" si="327"/>
        <x:v>2003</x:v>
      </x:c>
      <x:c r="F1359" s="31">
        <x:f t="shared" si="328"/>
        <x:v>6</x:v>
      </x:c>
      <x:c r="G1359" s="21">
        <x:f t="shared" si="332"/>
        <x:v>45596</x:v>
      </x:c>
      <x:c r="H1359" s="32">
        <x:f t="shared" si="333"/>
        <x:v>7367</x:v>
      </x:c>
      <x:c r="L1359" s="25"/>
      <x:c r="S1359" s="24" t="str">
        <x:v>Hind Siddiqui #13453893 3W</x:v>
      </x:c>
      <x:c r="T1359" s="24" t="str" cm="1">
        <x:f t="array" ref="T1359:U1359">_xlfn.TEXTSPLIT(S1359," #")</x:f>
        <x:v>Hind Siddiqui</x:v>
      </x:c>
      <x:c r="U1359" s="24" t="str">
        <x:v>13453893 3W</x:v>
      </x:c>
      <x:c r="V1359" s="24" t="str">
        <x:f t="shared" si="334"/>
        <x:v>3W</x:v>
      </x:c>
      <x:c r="W1359" s="24">
        <x:f t="shared" si="335"/>
        <x:v>13453893</x:v>
      </x:c>
      <x:c r="X1359" s="24">
        <x:f t="shared" si="339"/>
        <x:v>0</x:v>
      </x:c>
      <x:c r="AC1359" s="24" t="str">
        <x:f t="shared" si="329"/>
        <x:v>Hind</x:v>
      </x:c>
      <x:c r="AD1359" s="24" t="str">
        <x:f t="shared" si="336"/>
        <x:v>H</x:v>
      </x:c>
      <x:c r="AE1359" s="24" t="str">
        <x:f t="shared" si="330"/>
        <x:v>Siddiqui</x:v>
      </x:c>
      <x:c r="AF1359" s="24" cm="1">
        <x:f t="array" ref="AF1359">SUM(--(" "=MID(AE1359,_xlfn.SEQUENCE(1,LEN(AE1359)),1)))+2</x:f>
        <x:v>2</x:v>
      </x:c>
      <x:c r="AG1359" s="24" cm="1">
        <x:f t="array" ref="AG1359">SUM(--($AG$9=MID(AC1359,_xlfn.SEQUENCE(1,LEN(AC1359)),1)))</x:f>
        <x:v>0</x:v>
      </x:c>
      <x:c r="AL1359" s="24" t="b">
        <x:f t="shared" si="331"/>
        <x:v>0</x:v>
      </x:c>
      <x:c r="AM1359" s="24" t="b">
        <x:f>_xlfn.XLOOKUP(G1359,'Birthday Case Assumptions'!$I$6:$I$371,'Birthday Case Assumptions'!$J$6:$J$371)="Yes"</x:f>
        <x:v>1</x:v>
      </x:c>
      <x:c r="AN1359" s="24" t="b">
        <x:f t="shared" si="337"/>
        <x:v>0</x:v>
      </x:c>
      <x:c r="AO1359" s="24">
        <x:f t="shared" si="338"/>
        <x:v>0</x:v>
      </x:c>
    </x:row>
    <x:row r="1360" spans="2:41" x14ac:dyDescent="0.35">
      <x:c r="B1360" s="21">
        <x:v>37878</x:v>
      </x:c>
      <x:c r="C1360" s="31">
        <x:f t="shared" si="325"/>
        <x:v>14</x:v>
      </x:c>
      <x:c r="D1360" s="31">
        <x:f t="shared" si="326"/>
        <x:v>9</x:v>
      </x:c>
      <x:c r="E1360" s="31">
        <x:f t="shared" si="327"/>
        <x:v>2003</x:v>
      </x:c>
      <x:c r="F1360" s="31">
        <x:f t="shared" si="328"/>
        <x:v>1</x:v>
      </x:c>
      <x:c r="G1360" s="21">
        <x:f t="shared" si="332"/>
        <x:v>45549</x:v>
      </x:c>
      <x:c r="H1360" s="32">
        <x:f t="shared" si="333"/>
        <x:v>7414</x:v>
      </x:c>
      <x:c r="L1360" s="25"/>
      <x:c r="S1360" s="24" t="str">
        <x:v>Nidal Abbas #13453895 2W</x:v>
      </x:c>
      <x:c r="T1360" s="24" t="str" cm="1">
        <x:f t="array" ref="T1360:U1360">_xlfn.TEXTSPLIT(S1360," #")</x:f>
        <x:v>Nidal Abbas</x:v>
      </x:c>
      <x:c r="U1360" s="24" t="str">
        <x:v>13453895 2W</x:v>
      </x:c>
      <x:c r="V1360" s="24" t="str">
        <x:f t="shared" si="334"/>
        <x:v>2W</x:v>
      </x:c>
      <x:c r="W1360" s="24">
        <x:f t="shared" si="335"/>
        <x:v>13453895</x:v>
      </x:c>
      <x:c r="X1360" s="24">
        <x:f t="shared" si="339"/>
        <x:v>0</x:v>
      </x:c>
      <x:c r="AC1360" s="24" t="str">
        <x:f t="shared" si="329"/>
        <x:v>Nidal</x:v>
      </x:c>
      <x:c r="AD1360" s="24" t="str">
        <x:f t="shared" si="336"/>
        <x:v>N</x:v>
      </x:c>
      <x:c r="AE1360" s="24" t="str">
        <x:f t="shared" si="330"/>
        <x:v>Abbas</x:v>
      </x:c>
      <x:c r="AF1360" s="24" cm="1">
        <x:f t="array" ref="AF1360">SUM(--(" "=MID(AE1360,_xlfn.SEQUENCE(1,LEN(AE1360)),1)))+2</x:f>
        <x:v>2</x:v>
      </x:c>
      <x:c r="AG1360" s="24" cm="1">
        <x:f t="array" ref="AG1360">SUM(--($AG$9=MID(AC1360,_xlfn.SEQUENCE(1,LEN(AC1360)),1)))</x:f>
        <x:v>1</x:v>
      </x:c>
      <x:c r="AL1360" s="24" t="b">
        <x:f t="shared" si="331"/>
        <x:v>0</x:v>
      </x:c>
      <x:c r="AM1360" s="24" t="b">
        <x:f>_xlfn.XLOOKUP(G1360,'Birthday Case Assumptions'!$I$6:$I$371,'Birthday Case Assumptions'!$J$6:$J$371)="Yes"</x:f>
        <x:v>0</x:v>
      </x:c>
      <x:c r="AN1360" s="24" t="b">
        <x:f t="shared" si="337"/>
        <x:v>0</x:v>
      </x:c>
      <x:c r="AO1360" s="24">
        <x:f t="shared" si="338"/>
        <x:v>0</x:v>
      </x:c>
    </x:row>
    <x:row r="1361" spans="2:41" x14ac:dyDescent="0.35">
      <x:c r="B1361" s="21">
        <x:v>38070</x:v>
      </x:c>
      <x:c r="C1361" s="31">
        <x:f t="shared" si="325"/>
        <x:v>24</x:v>
      </x:c>
      <x:c r="D1361" s="31">
        <x:f t="shared" si="326"/>
        <x:v>3</x:v>
      </x:c>
      <x:c r="E1361" s="31">
        <x:f t="shared" si="327"/>
        <x:v>2004</x:v>
      </x:c>
      <x:c r="F1361" s="31">
        <x:f t="shared" si="328"/>
        <x:v>4</x:v>
      </x:c>
      <x:c r="G1361" s="21">
        <x:f t="shared" si="332"/>
        <x:v>45375</x:v>
      </x:c>
      <x:c r="H1361" s="32">
        <x:f t="shared" si="333"/>
        <x:v>7222</x:v>
      </x:c>
      <x:c r="L1361" s="25"/>
      <x:c r="S1361" s="24" t="str">
        <x:v>Ma Xiaoyu #13453898 2T</x:v>
      </x:c>
      <x:c r="T1361" s="24" t="str" cm="1">
        <x:f t="array" ref="T1361:U1361">_xlfn.TEXTSPLIT(S1361," #")</x:f>
        <x:v>Ma Xiaoyu</x:v>
      </x:c>
      <x:c r="U1361" s="24" t="str">
        <x:v>13453898 2T</x:v>
      </x:c>
      <x:c r="V1361" s="24" t="str">
        <x:f t="shared" si="334"/>
        <x:v>2T</x:v>
      </x:c>
      <x:c r="W1361" s="24">
        <x:f t="shared" si="335"/>
        <x:v>13453898</x:v>
      </x:c>
      <x:c r="X1361" s="24">
        <x:f t="shared" si="339"/>
        <x:v>0</x:v>
      </x:c>
      <x:c r="AC1361" s="24" t="str">
        <x:f t="shared" si="329"/>
        <x:v>Ma</x:v>
      </x:c>
      <x:c r="AD1361" s="24" t="str">
        <x:f t="shared" si="336"/>
        <x:v>M</x:v>
      </x:c>
      <x:c r="AE1361" s="24" t="str">
        <x:f t="shared" si="330"/>
        <x:v>Xiaoyu</x:v>
      </x:c>
      <x:c r="AF1361" s="24" cm="1">
        <x:f t="array" ref="AF1361">SUM(--(" "=MID(AE1361,_xlfn.SEQUENCE(1,LEN(AE1361)),1)))+2</x:f>
        <x:v>2</x:v>
      </x:c>
      <x:c r="AG1361" s="24" cm="1">
        <x:f t="array" ref="AG1361">SUM(--($AG$9=MID(AC1361,_xlfn.SEQUENCE(1,LEN(AC1361)),1)))</x:f>
        <x:v>1</x:v>
      </x:c>
      <x:c r="AL1361" s="24" t="b">
        <x:f t="shared" si="331"/>
        <x:v>0</x:v>
      </x:c>
      <x:c r="AM1361" s="24" t="b">
        <x:f>_xlfn.XLOOKUP(G1361,'Birthday Case Assumptions'!$I$6:$I$371,'Birthday Case Assumptions'!$J$6:$J$371)="Yes"</x:f>
        <x:v>0</x:v>
      </x:c>
      <x:c r="AN1361" s="24" t="b">
        <x:f t="shared" si="337"/>
        <x:v>0</x:v>
      </x:c>
      <x:c r="AO1361" s="24">
        <x:f t="shared" si="338"/>
        <x:v>0</x:v>
      </x:c>
    </x:row>
    <x:row r="1362" spans="2:41" x14ac:dyDescent="0.35">
      <x:c r="B1362" s="21">
        <x:v>37886</x:v>
      </x:c>
      <x:c r="C1362" s="31">
        <x:f t="shared" si="325"/>
        <x:v>22</x:v>
      </x:c>
      <x:c r="D1362" s="31">
        <x:f t="shared" si="326"/>
        <x:v>9</x:v>
      </x:c>
      <x:c r="E1362" s="31">
        <x:f t="shared" si="327"/>
        <x:v>2003</x:v>
      </x:c>
      <x:c r="F1362" s="31">
        <x:f t="shared" si="328"/>
        <x:v>2</x:v>
      </x:c>
      <x:c r="G1362" s="21">
        <x:f t="shared" si="332"/>
        <x:v>45557</x:v>
      </x:c>
      <x:c r="H1362" s="32">
        <x:f t="shared" si="333"/>
        <x:v>7406</x:v>
      </x:c>
      <x:c r="L1362" s="25"/>
      <x:c r="S1362" s="24" t="str">
        <x:v>Huang Xiang #13453901 2T</x:v>
      </x:c>
      <x:c r="T1362" s="24" t="str" cm="1">
        <x:f t="array" ref="T1362:U1362">_xlfn.TEXTSPLIT(S1362," #")</x:f>
        <x:v>Huang Xiang</x:v>
      </x:c>
      <x:c r="U1362" s="24" t="str">
        <x:v>13453901 2T</x:v>
      </x:c>
      <x:c r="V1362" s="24" t="str">
        <x:f t="shared" si="334"/>
        <x:v>2T</x:v>
      </x:c>
      <x:c r="W1362" s="24">
        <x:f t="shared" si="335"/>
        <x:v>13453901</x:v>
      </x:c>
      <x:c r="X1362" s="24">
        <x:f t="shared" si="339"/>
        <x:v>0</x:v>
      </x:c>
      <x:c r="AC1362" s="24" t="str">
        <x:f t="shared" si="329"/>
        <x:v>Huang</x:v>
      </x:c>
      <x:c r="AD1362" s="24" t="str">
        <x:f t="shared" si="336"/>
        <x:v>H</x:v>
      </x:c>
      <x:c r="AE1362" s="24" t="str">
        <x:f t="shared" si="330"/>
        <x:v>Xiang</x:v>
      </x:c>
      <x:c r="AF1362" s="24" cm="1">
        <x:f t="array" ref="AF1362">SUM(--(" "=MID(AE1362,_xlfn.SEQUENCE(1,LEN(AE1362)),1)))+2</x:f>
        <x:v>2</x:v>
      </x:c>
      <x:c r="AG1362" s="24" cm="1">
        <x:f t="array" ref="AG1362">SUM(--($AG$9=MID(AC1362,_xlfn.SEQUENCE(1,LEN(AC1362)),1)))</x:f>
        <x:v>1</x:v>
      </x:c>
      <x:c r="AL1362" s="24" t="b">
        <x:f t="shared" si="331"/>
        <x:v>0</x:v>
      </x:c>
      <x:c r="AM1362" s="24" t="b">
        <x:f>_xlfn.XLOOKUP(G1362,'Birthday Case Assumptions'!$I$6:$I$371,'Birthday Case Assumptions'!$J$6:$J$371)="Yes"</x:f>
        <x:v>0</x:v>
      </x:c>
      <x:c r="AN1362" s="24" t="b">
        <x:f t="shared" si="337"/>
        <x:v>0</x:v>
      </x:c>
      <x:c r="AO1362" s="24">
        <x:f t="shared" si="338"/>
        <x:v>0</x:v>
      </x:c>
    </x:row>
    <x:row r="1363" spans="2:41" x14ac:dyDescent="0.35">
      <x:c r="B1363" s="21">
        <x:v>37164</x:v>
      </x:c>
      <x:c r="C1363" s="31">
        <x:f t="shared" si="325"/>
        <x:v>30</x:v>
      </x:c>
      <x:c r="D1363" s="31">
        <x:f t="shared" si="326"/>
        <x:v>9</x:v>
      </x:c>
      <x:c r="E1363" s="31">
        <x:f t="shared" si="327"/>
        <x:v>2001</x:v>
      </x:c>
      <x:c r="F1363" s="31">
        <x:f t="shared" si="328"/>
        <x:v>1</x:v>
      </x:c>
      <x:c r="G1363" s="21">
        <x:f t="shared" si="332"/>
        <x:v>45565</x:v>
      </x:c>
      <x:c r="H1363" s="32">
        <x:f t="shared" si="333"/>
        <x:v>8128</x:v>
      </x:c>
      <x:c r="L1363" s="25"/>
      <x:c r="S1363" s="24" t="str">
        <x:v>Abdulmohsen Ahmad #13453904 1W</x:v>
      </x:c>
      <x:c r="T1363" s="24" t="str" cm="1">
        <x:f t="array" ref="T1363:U1363">_xlfn.TEXTSPLIT(S1363," #")</x:f>
        <x:v>Abdulmohsen Ahmad</x:v>
      </x:c>
      <x:c r="U1363" s="24" t="str">
        <x:v>13453904 1W</x:v>
      </x:c>
      <x:c r="V1363" s="24" t="str">
        <x:f t="shared" si="334"/>
        <x:v>1W</x:v>
      </x:c>
      <x:c r="W1363" s="24">
        <x:f t="shared" si="335"/>
        <x:v>13453904</x:v>
      </x:c>
      <x:c r="X1363" s="24">
        <x:f t="shared" si="339"/>
        <x:v>0</x:v>
      </x:c>
      <x:c r="AC1363" s="24" t="str">
        <x:f t="shared" si="329"/>
        <x:v>Abdulmohsen</x:v>
      </x:c>
      <x:c r="AD1363" s="24" t="str">
        <x:f t="shared" si="336"/>
        <x:v>A</x:v>
      </x:c>
      <x:c r="AE1363" s="24" t="str">
        <x:f t="shared" si="330"/>
        <x:v>Ahmad</x:v>
      </x:c>
      <x:c r="AF1363" s="24" cm="1">
        <x:f t="array" ref="AF1363">SUM(--(" "=MID(AE1363,_xlfn.SEQUENCE(1,LEN(AE1363)),1)))+2</x:f>
        <x:v>2</x:v>
      </x:c>
      <x:c r="AG1363" s="24" cm="1">
        <x:f t="array" ref="AG1363">SUM(--($AG$9=MID(AC1363,_xlfn.SEQUENCE(1,LEN(AC1363)),1)))</x:f>
        <x:v>1</x:v>
      </x:c>
      <x:c r="AL1363" s="24" t="b">
        <x:f t="shared" si="331"/>
        <x:v>1</x:v>
      </x:c>
      <x:c r="AM1363" s="24" t="b">
        <x:f>_xlfn.XLOOKUP(G1363,'Birthday Case Assumptions'!$I$6:$I$371,'Birthday Case Assumptions'!$J$6:$J$371)="Yes"</x:f>
        <x:v>1</x:v>
      </x:c>
      <x:c r="AN1363" s="24" t="b">
        <x:f t="shared" si="337"/>
        <x:v>0</x:v>
      </x:c>
      <x:c r="AO1363" s="24">
        <x:f t="shared" si="338"/>
        <x:v>0</x:v>
      </x:c>
    </x:row>
    <x:row r="1364" spans="2:41" x14ac:dyDescent="0.35">
      <x:c r="B1364" s="21">
        <x:v>38131</x:v>
      </x:c>
      <x:c r="C1364" s="31">
        <x:f t="shared" si="325"/>
        <x:v>24</x:v>
      </x:c>
      <x:c r="D1364" s="31">
        <x:f t="shared" si="326"/>
        <x:v>5</x:v>
      </x:c>
      <x:c r="E1364" s="31">
        <x:f t="shared" si="327"/>
        <x:v>2004</x:v>
      </x:c>
      <x:c r="F1364" s="31">
        <x:f t="shared" si="328"/>
        <x:v>2</x:v>
      </x:c>
      <x:c r="G1364" s="21">
        <x:f t="shared" si="332"/>
        <x:v>45436</x:v>
      </x:c>
      <x:c r="H1364" s="32">
        <x:f t="shared" si="333"/>
        <x:v>7161</x:v>
      </x:c>
      <x:c r="L1364" s="25"/>
      <x:c r="S1364" s="24" t="str">
        <x:v>Ghada Abdulhadi Saleem #13453906 1W</x:v>
      </x:c>
      <x:c r="T1364" s="24" t="str" cm="1">
        <x:f t="array" ref="T1364:U1364">_xlfn.TEXTSPLIT(S1364," #")</x:f>
        <x:v>Ghada Abdulhadi Saleem</x:v>
      </x:c>
      <x:c r="U1364" s="24" t="str">
        <x:v>13453906 1W</x:v>
      </x:c>
      <x:c r="V1364" s="24" t="str">
        <x:f t="shared" si="334"/>
        <x:v>1W</x:v>
      </x:c>
      <x:c r="W1364" s="24">
        <x:f t="shared" si="335"/>
        <x:v>13453906</x:v>
      </x:c>
      <x:c r="X1364" s="24">
        <x:f t="shared" si="339"/>
        <x:v>0</x:v>
      </x:c>
      <x:c r="AC1364" s="24" t="str">
        <x:f t="shared" si="329"/>
        <x:v>Ghada</x:v>
      </x:c>
      <x:c r="AD1364" s="24" t="str">
        <x:f t="shared" si="336"/>
        <x:v>G</x:v>
      </x:c>
      <x:c r="AE1364" s="24" t="str">
        <x:f t="shared" si="330"/>
        <x:v>Abdulhadi Saleem</x:v>
      </x:c>
      <x:c r="AF1364" s="24" cm="1">
        <x:f t="array" ref="AF1364">SUM(--(" "=MID(AE1364,_xlfn.SEQUENCE(1,LEN(AE1364)),1)))+2</x:f>
        <x:v>3</x:v>
      </x:c>
      <x:c r="AG1364" s="24" cm="1">
        <x:f t="array" ref="AG1364">SUM(--($AG$9=MID(AC1364,_xlfn.SEQUENCE(1,LEN(AC1364)),1)))</x:f>
        <x:v>2</x:v>
      </x:c>
      <x:c r="AL1364" s="24" t="b">
        <x:f t="shared" si="331"/>
        <x:v>0</x:v>
      </x:c>
      <x:c r="AM1364" s="24" t="b">
        <x:f>_xlfn.XLOOKUP(G1364,'Birthday Case Assumptions'!$I$6:$I$371,'Birthday Case Assumptions'!$J$6:$J$371)="Yes"</x:f>
        <x:v>0</x:v>
      </x:c>
      <x:c r="AN1364" s="24" t="b">
        <x:f t="shared" si="337"/>
        <x:v>0</x:v>
      </x:c>
      <x:c r="AO1364" s="24">
        <x:f t="shared" si="338"/>
        <x:v>0</x:v>
      </x:c>
    </x:row>
    <x:row r="1365" spans="2:41" x14ac:dyDescent="0.35">
      <x:c r="B1365" s="21">
        <x:v>37704</x:v>
      </x:c>
      <x:c r="C1365" s="31">
        <x:f t="shared" si="325"/>
        <x:v>24</x:v>
      </x:c>
      <x:c r="D1365" s="31">
        <x:f t="shared" si="326"/>
        <x:v>3</x:v>
      </x:c>
      <x:c r="E1365" s="31">
        <x:f t="shared" si="327"/>
        <x:v>2003</x:v>
      </x:c>
      <x:c r="F1365" s="31">
        <x:f t="shared" si="328"/>
        <x:v>2</x:v>
      </x:c>
      <x:c r="G1365" s="21">
        <x:f t="shared" si="332"/>
        <x:v>45375</x:v>
      </x:c>
      <x:c r="H1365" s="32">
        <x:f t="shared" si="333"/>
        <x:v>7588</x:v>
      </x:c>
      <x:c r="L1365" s="25"/>
      <x:c r="S1365" s="24" t="str">
        <x:v>Liu Qiong #13453909 3M</x:v>
      </x:c>
      <x:c r="T1365" s="24" t="str" cm="1">
        <x:f t="array" ref="T1365:U1365">_xlfn.TEXTSPLIT(S1365," #")</x:f>
        <x:v>Liu Qiong</x:v>
      </x:c>
      <x:c r="U1365" s="24" t="str">
        <x:v>13453909 3M</x:v>
      </x:c>
      <x:c r="V1365" s="24" t="str">
        <x:f t="shared" si="334"/>
        <x:v>3M</x:v>
      </x:c>
      <x:c r="W1365" s="24">
        <x:f t="shared" si="335"/>
        <x:v>13453909</x:v>
      </x:c>
      <x:c r="X1365" s="24">
        <x:f t="shared" si="339"/>
        <x:v>0</x:v>
      </x:c>
      <x:c r="AC1365" s="24" t="str">
        <x:f t="shared" si="329"/>
        <x:v>Liu</x:v>
      </x:c>
      <x:c r="AD1365" s="24" t="str">
        <x:f t="shared" si="336"/>
        <x:v>L</x:v>
      </x:c>
      <x:c r="AE1365" s="24" t="str">
        <x:f t="shared" si="330"/>
        <x:v>Qiong</x:v>
      </x:c>
      <x:c r="AF1365" s="24" cm="1">
        <x:f t="array" ref="AF1365">SUM(--(" "=MID(AE1365,_xlfn.SEQUENCE(1,LEN(AE1365)),1)))+2</x:f>
        <x:v>2</x:v>
      </x:c>
      <x:c r="AG1365" s="24" cm="1">
        <x:f t="array" ref="AG1365">SUM(--($AG$9=MID(AC1365,_xlfn.SEQUENCE(1,LEN(AC1365)),1)))</x:f>
        <x:v>0</x:v>
      </x:c>
      <x:c r="AL1365" s="24" t="b">
        <x:f t="shared" si="331"/>
        <x:v>0</x:v>
      </x:c>
      <x:c r="AM1365" s="24" t="b">
        <x:f>_xlfn.XLOOKUP(G1365,'Birthday Case Assumptions'!$I$6:$I$371,'Birthday Case Assumptions'!$J$6:$J$371)="Yes"</x:f>
        <x:v>0</x:v>
      </x:c>
      <x:c r="AN1365" s="24" t="b">
        <x:f t="shared" si="337"/>
        <x:v>0</x:v>
      </x:c>
      <x:c r="AO1365" s="24">
        <x:f t="shared" si="338"/>
        <x:v>0</x:v>
      </x:c>
    </x:row>
    <x:row r="1366" spans="2:41" x14ac:dyDescent="0.35">
      <x:c r="B1366" s="21">
        <x:v>37278</x:v>
      </x:c>
      <x:c r="C1366" s="31">
        <x:f t="shared" si="325"/>
        <x:v>22</x:v>
      </x:c>
      <x:c r="D1366" s="31">
        <x:f t="shared" si="326"/>
        <x:v>1</x:v>
      </x:c>
      <x:c r="E1366" s="31">
        <x:f t="shared" si="327"/>
        <x:v>2002</x:v>
      </x:c>
      <x:c r="F1366" s="31">
        <x:f t="shared" si="328"/>
        <x:v>3</x:v>
      </x:c>
      <x:c r="G1366" s="21">
        <x:f t="shared" si="332"/>
        <x:v>45313</x:v>
      </x:c>
      <x:c r="H1366" s="32">
        <x:f t="shared" si="333"/>
        <x:v>8014</x:v>
      </x:c>
      <x:c r="L1366" s="25"/>
      <x:c r="S1366" s="24" t="str">
        <x:v>Hazem Ahmad #13453910 2R</x:v>
      </x:c>
      <x:c r="T1366" s="24" t="str" cm="1">
        <x:f t="array" ref="T1366:U1366">_xlfn.TEXTSPLIT(S1366," #")</x:f>
        <x:v>Hazem Ahmad</x:v>
      </x:c>
      <x:c r="U1366" s="24" t="str">
        <x:v>13453910 2R</x:v>
      </x:c>
      <x:c r="V1366" s="24" t="str">
        <x:f t="shared" si="334"/>
        <x:v>2R</x:v>
      </x:c>
      <x:c r="W1366" s="24">
        <x:f t="shared" si="335"/>
        <x:v>13453910</x:v>
      </x:c>
      <x:c r="X1366" s="24">
        <x:f t="shared" si="339"/>
        <x:v>1</x:v>
      </x:c>
      <x:c r="AC1366" s="24" t="str">
        <x:f t="shared" si="329"/>
        <x:v>Hazem</x:v>
      </x:c>
      <x:c r="AD1366" s="24" t="str">
        <x:f t="shared" si="336"/>
        <x:v>H</x:v>
      </x:c>
      <x:c r="AE1366" s="24" t="str">
        <x:f t="shared" si="330"/>
        <x:v>Ahmad</x:v>
      </x:c>
      <x:c r="AF1366" s="24" cm="1">
        <x:f t="array" ref="AF1366">SUM(--(" "=MID(AE1366,_xlfn.SEQUENCE(1,LEN(AE1366)),1)))+2</x:f>
        <x:v>2</x:v>
      </x:c>
      <x:c r="AG1366" s="24" cm="1">
        <x:f t="array" ref="AG1366">SUM(--($AG$9=MID(AC1366,_xlfn.SEQUENCE(1,LEN(AC1366)),1)))</x:f>
        <x:v>1</x:v>
      </x:c>
      <x:c r="AL1366" s="24" t="b">
        <x:f t="shared" si="331"/>
        <x:v>1</x:v>
      </x:c>
      <x:c r="AM1366" s="24" t="b">
        <x:f>_xlfn.XLOOKUP(G1366,'Birthday Case Assumptions'!$I$6:$I$371,'Birthday Case Assumptions'!$J$6:$J$371)="Yes"</x:f>
        <x:v>1</x:v>
      </x:c>
      <x:c r="AN1366" s="24" t="b">
        <x:f t="shared" si="337"/>
        <x:v>0</x:v>
      </x:c>
      <x:c r="AO1366" s="24">
        <x:f t="shared" si="338"/>
        <x:v>0</x:v>
      </x:c>
    </x:row>
    <x:row r="1367" spans="2:41" x14ac:dyDescent="0.35">
      <x:c r="B1367" s="21">
        <x:v>37967</x:v>
      </x:c>
      <x:c r="C1367" s="31">
        <x:f t="shared" si="325"/>
        <x:v>12</x:v>
      </x:c>
      <x:c r="D1367" s="31">
        <x:f t="shared" si="326"/>
        <x:v>12</x:v>
      </x:c>
      <x:c r="E1367" s="31">
        <x:f t="shared" si="327"/>
        <x:v>2003</x:v>
      </x:c>
      <x:c r="F1367" s="31">
        <x:f t="shared" si="328"/>
        <x:v>6</x:v>
      </x:c>
      <x:c r="G1367" s="21">
        <x:f t="shared" si="332"/>
        <x:v>45638</x:v>
      </x:c>
      <x:c r="H1367" s="32">
        <x:f t="shared" si="333"/>
        <x:v>7325</x:v>
      </x:c>
      <x:c r="L1367" s="25"/>
      <x:c r="S1367" s="24" t="str">
        <x:v>Shahid Zain #13453912 1M</x:v>
      </x:c>
      <x:c r="T1367" s="24" t="str" cm="1">
        <x:f t="array" ref="T1367:U1367">_xlfn.TEXTSPLIT(S1367," #")</x:f>
        <x:v>Shahid Zain</x:v>
      </x:c>
      <x:c r="U1367" s="24" t="str">
        <x:v>13453912 1M</x:v>
      </x:c>
      <x:c r="V1367" s="24" t="str">
        <x:f t="shared" si="334"/>
        <x:v>1M</x:v>
      </x:c>
      <x:c r="W1367" s="24">
        <x:f t="shared" si="335"/>
        <x:v>13453912</x:v>
      </x:c>
      <x:c r="X1367" s="24">
        <x:f t="shared" si="339"/>
        <x:v>0</x:v>
      </x:c>
      <x:c r="AC1367" s="24" t="str">
        <x:f t="shared" si="329"/>
        <x:v>Shahid</x:v>
      </x:c>
      <x:c r="AD1367" s="24" t="str">
        <x:f t="shared" si="336"/>
        <x:v>S</x:v>
      </x:c>
      <x:c r="AE1367" s="24" t="str">
        <x:f t="shared" si="330"/>
        <x:v>Zain</x:v>
      </x:c>
      <x:c r="AF1367" s="24" cm="1">
        <x:f t="array" ref="AF1367">SUM(--(" "=MID(AE1367,_xlfn.SEQUENCE(1,LEN(AE1367)),1)))+2</x:f>
        <x:v>2</x:v>
      </x:c>
      <x:c r="AG1367" s="24" cm="1">
        <x:f t="array" ref="AG1367">SUM(--($AG$9=MID(AC1367,_xlfn.SEQUENCE(1,LEN(AC1367)),1)))</x:f>
        <x:v>1</x:v>
      </x:c>
      <x:c r="AL1367" s="24" t="b">
        <x:f t="shared" si="331"/>
        <x:v>0</x:v>
      </x:c>
      <x:c r="AM1367" s="24" t="b">
        <x:f>_xlfn.XLOOKUP(G1367,'Birthday Case Assumptions'!$I$6:$I$371,'Birthday Case Assumptions'!$J$6:$J$371)="Yes"</x:f>
        <x:v>1</x:v>
      </x:c>
      <x:c r="AN1367" s="24" t="b">
        <x:f t="shared" si="337"/>
        <x:v>1</x:v>
      </x:c>
      <x:c r="AO1367" s="24">
        <x:f t="shared" si="338"/>
        <x:v>0</x:v>
      </x:c>
    </x:row>
    <x:row r="1368" spans="2:41" x14ac:dyDescent="0.35">
      <x:c r="B1368" s="21">
        <x:v>37938</x:v>
      </x:c>
      <x:c r="C1368" s="31">
        <x:f t="shared" si="325"/>
        <x:v>13</x:v>
      </x:c>
      <x:c r="D1368" s="31">
        <x:f t="shared" si="326"/>
        <x:v>11</x:v>
      </x:c>
      <x:c r="E1368" s="31">
        <x:f t="shared" si="327"/>
        <x:v>2003</x:v>
      </x:c>
      <x:c r="F1368" s="31">
        <x:f t="shared" si="328"/>
        <x:v>5</x:v>
      </x:c>
      <x:c r="G1368" s="21">
        <x:f t="shared" si="332"/>
        <x:v>45609</x:v>
      </x:c>
      <x:c r="H1368" s="32">
        <x:f t="shared" si="333"/>
        <x:v>7354</x:v>
      </x:c>
      <x:c r="L1368" s="25"/>
      <x:c r="S1368" s="24" t="str">
        <x:v>Medhat Alzahrani #13453915 3W</x:v>
      </x:c>
      <x:c r="T1368" s="24" t="str" cm="1">
        <x:f t="array" ref="T1368:U1368">_xlfn.TEXTSPLIT(S1368," #")</x:f>
        <x:v>Medhat Alzahrani</x:v>
      </x:c>
      <x:c r="U1368" s="24" t="str">
        <x:v>13453915 3W</x:v>
      </x:c>
      <x:c r="V1368" s="24" t="str">
        <x:f t="shared" si="334"/>
        <x:v>3W</x:v>
      </x:c>
      <x:c r="W1368" s="24">
        <x:f t="shared" si="335"/>
        <x:v>13453915</x:v>
      </x:c>
      <x:c r="X1368" s="24">
        <x:f t="shared" si="339"/>
        <x:v>0</x:v>
      </x:c>
      <x:c r="AC1368" s="24" t="str">
        <x:f t="shared" si="329"/>
        <x:v>Medhat</x:v>
      </x:c>
      <x:c r="AD1368" s="24" t="str">
        <x:f t="shared" si="336"/>
        <x:v>M</x:v>
      </x:c>
      <x:c r="AE1368" s="24" t="str">
        <x:f t="shared" si="330"/>
        <x:v>Alzahrani</x:v>
      </x:c>
      <x:c r="AF1368" s="24" cm="1">
        <x:f t="array" ref="AF1368">SUM(--(" "=MID(AE1368,_xlfn.SEQUENCE(1,LEN(AE1368)),1)))+2</x:f>
        <x:v>2</x:v>
      </x:c>
      <x:c r="AG1368" s="24" cm="1">
        <x:f t="array" ref="AG1368">SUM(--($AG$9=MID(AC1368,_xlfn.SEQUENCE(1,LEN(AC1368)),1)))</x:f>
        <x:v>1</x:v>
      </x:c>
      <x:c r="AL1368" s="24" t="b">
        <x:f t="shared" si="331"/>
        <x:v>0</x:v>
      </x:c>
      <x:c r="AM1368" s="24" t="b">
        <x:f>_xlfn.XLOOKUP(G1368,'Birthday Case Assumptions'!$I$6:$I$371,'Birthday Case Assumptions'!$J$6:$J$371)="Yes"</x:f>
        <x:v>1</x:v>
      </x:c>
      <x:c r="AN1368" s="24" t="b">
        <x:f t="shared" si="337"/>
        <x:v>0</x:v>
      </x:c>
      <x:c r="AO1368" s="24">
        <x:f t="shared" si="338"/>
        <x:v>0</x:v>
      </x:c>
    </x:row>
    <x:row r="1369" spans="2:41" x14ac:dyDescent="0.35">
      <x:c r="B1369" s="21">
        <x:v>37439</x:v>
      </x:c>
      <x:c r="C1369" s="31">
        <x:f t="shared" si="325"/>
        <x:v>2</x:v>
      </x:c>
      <x:c r="D1369" s="31">
        <x:f t="shared" si="326"/>
        <x:v>7</x:v>
      </x:c>
      <x:c r="E1369" s="31">
        <x:f t="shared" si="327"/>
        <x:v>2002</x:v>
      </x:c>
      <x:c r="F1369" s="31">
        <x:f t="shared" si="328"/>
        <x:v>3</x:v>
      </x:c>
      <x:c r="G1369" s="21">
        <x:f t="shared" si="332"/>
        <x:v>45475</x:v>
      </x:c>
      <x:c r="H1369" s="32">
        <x:f t="shared" si="333"/>
        <x:v>7853</x:v>
      </x:c>
      <x:c r="L1369" s="25"/>
      <x:c r="S1369" s="24" t="str">
        <x:v>Emily Gonzales #13453917 2W</x:v>
      </x:c>
      <x:c r="T1369" s="24" t="str" cm="1">
        <x:f t="array" ref="T1369:U1369">_xlfn.TEXTSPLIT(S1369," #")</x:f>
        <x:v>Emily Gonzales</x:v>
      </x:c>
      <x:c r="U1369" s="24" t="str">
        <x:v>13453917 2W</x:v>
      </x:c>
      <x:c r="V1369" s="24" t="str">
        <x:f t="shared" si="334"/>
        <x:v>2W</x:v>
      </x:c>
      <x:c r="W1369" s="24">
        <x:f t="shared" si="335"/>
        <x:v>13453917</x:v>
      </x:c>
      <x:c r="X1369" s="24">
        <x:f t="shared" si="339"/>
        <x:v>0</x:v>
      </x:c>
      <x:c r="AC1369" s="24" t="str">
        <x:f t="shared" si="329"/>
        <x:v>Emily</x:v>
      </x:c>
      <x:c r="AD1369" s="24" t="str">
        <x:f t="shared" si="336"/>
        <x:v>E</x:v>
      </x:c>
      <x:c r="AE1369" s="24" t="str">
        <x:f t="shared" si="330"/>
        <x:v>Gonzales</x:v>
      </x:c>
      <x:c r="AF1369" s="24" cm="1">
        <x:f t="array" ref="AF1369">SUM(--(" "=MID(AE1369,_xlfn.SEQUENCE(1,LEN(AE1369)),1)))+2</x:f>
        <x:v>2</x:v>
      </x:c>
      <x:c r="AG1369" s="24" cm="1">
        <x:f t="array" ref="AG1369">SUM(--($AG$9=MID(AC1369,_xlfn.SEQUENCE(1,LEN(AC1369)),1)))</x:f>
        <x:v>0</x:v>
      </x:c>
      <x:c r="AL1369" s="24" t="b">
        <x:f t="shared" si="331"/>
        <x:v>0</x:v>
      </x:c>
      <x:c r="AM1369" s="24" t="b">
        <x:f>_xlfn.XLOOKUP(G1369,'Birthday Case Assumptions'!$I$6:$I$371,'Birthday Case Assumptions'!$J$6:$J$371)="Yes"</x:f>
        <x:v>0</x:v>
      </x:c>
      <x:c r="AN1369" s="24" t="b">
        <x:f t="shared" si="337"/>
        <x:v>0</x:v>
      </x:c>
      <x:c r="AO1369" s="24">
        <x:f t="shared" si="338"/>
        <x:v>0</x:v>
      </x:c>
    </x:row>
    <x:row r="1370" spans="2:41" x14ac:dyDescent="0.35">
      <x:c r="B1370" s="21">
        <x:v>37605</x:v>
      </x:c>
      <x:c r="C1370" s="31">
        <x:f t="shared" si="325"/>
        <x:v>15</x:v>
      </x:c>
      <x:c r="D1370" s="31">
        <x:f t="shared" si="326"/>
        <x:v>12</x:v>
      </x:c>
      <x:c r="E1370" s="31">
        <x:f t="shared" si="327"/>
        <x:v>2002</x:v>
      </x:c>
      <x:c r="F1370" s="31">
        <x:f t="shared" si="328"/>
        <x:v>1</x:v>
      </x:c>
      <x:c r="G1370" s="21">
        <x:f t="shared" si="332"/>
        <x:v>45641</x:v>
      </x:c>
      <x:c r="H1370" s="32">
        <x:f t="shared" si="333"/>
        <x:v>7687</x:v>
      </x:c>
      <x:c r="L1370" s="25"/>
      <x:c r="S1370" s="24" t="str">
        <x:v>Nidal Amer #13453918 2R</x:v>
      </x:c>
      <x:c r="T1370" s="24" t="str" cm="1">
        <x:f t="array" ref="T1370:U1370">_xlfn.TEXTSPLIT(S1370," #")</x:f>
        <x:v>Nidal Amer</x:v>
      </x:c>
      <x:c r="U1370" s="24" t="str">
        <x:v>13453918 2R</x:v>
      </x:c>
      <x:c r="V1370" s="24" t="str">
        <x:f t="shared" si="334"/>
        <x:v>2R</x:v>
      </x:c>
      <x:c r="W1370" s="24">
        <x:f t="shared" si="335"/>
        <x:v>13453918</x:v>
      </x:c>
      <x:c r="X1370" s="24">
        <x:f t="shared" si="339"/>
        <x:v>1</x:v>
      </x:c>
      <x:c r="AC1370" s="24" t="str">
        <x:f t="shared" si="329"/>
        <x:v>Nidal</x:v>
      </x:c>
      <x:c r="AD1370" s="24" t="str">
        <x:f t="shared" si="336"/>
        <x:v>N</x:v>
      </x:c>
      <x:c r="AE1370" s="24" t="str">
        <x:f t="shared" si="330"/>
        <x:v>Amer</x:v>
      </x:c>
      <x:c r="AF1370" s="24" cm="1">
        <x:f t="array" ref="AF1370">SUM(--(" "=MID(AE1370,_xlfn.SEQUENCE(1,LEN(AE1370)),1)))+2</x:f>
        <x:v>2</x:v>
      </x:c>
      <x:c r="AG1370" s="24" cm="1">
        <x:f t="array" ref="AG1370">SUM(--($AG$9=MID(AC1370,_xlfn.SEQUENCE(1,LEN(AC1370)),1)))</x:f>
        <x:v>1</x:v>
      </x:c>
      <x:c r="AL1370" s="24" t="b">
        <x:f t="shared" si="331"/>
        <x:v>0</x:v>
      </x:c>
      <x:c r="AM1370" s="24" t="b">
        <x:f>_xlfn.XLOOKUP(G1370,'Birthday Case Assumptions'!$I$6:$I$371,'Birthday Case Assumptions'!$J$6:$J$371)="Yes"</x:f>
        <x:v>0</x:v>
      </x:c>
      <x:c r="AN1370" s="24" t="b">
        <x:f t="shared" si="337"/>
        <x:v>0</x:v>
      </x:c>
      <x:c r="AO1370" s="24">
        <x:f t="shared" si="338"/>
        <x:v>0</x:v>
      </x:c>
    </x:row>
    <x:row r="1371" spans="2:41" x14ac:dyDescent="0.35">
      <x:c r="B1371" s="21">
        <x:v>37166</x:v>
      </x:c>
      <x:c r="C1371" s="31">
        <x:f t="shared" si="325"/>
        <x:v>2</x:v>
      </x:c>
      <x:c r="D1371" s="31">
        <x:f t="shared" si="326"/>
        <x:v>10</x:v>
      </x:c>
      <x:c r="E1371" s="31">
        <x:f t="shared" si="327"/>
        <x:v>2001</x:v>
      </x:c>
      <x:c r="F1371" s="31">
        <x:f t="shared" si="328"/>
        <x:v>3</x:v>
      </x:c>
      <x:c r="G1371" s="21">
        <x:f t="shared" si="332"/>
        <x:v>45567</x:v>
      </x:c>
      <x:c r="H1371" s="32">
        <x:f t="shared" si="333"/>
        <x:v>8126</x:v>
      </x:c>
      <x:c r="L1371" s="25"/>
      <x:c r="S1371" s="24" t="str">
        <x:v>Cai Hongyan #13453920 1T</x:v>
      </x:c>
      <x:c r="T1371" s="24" t="str" cm="1">
        <x:f t="array" ref="T1371:U1371">_xlfn.TEXTSPLIT(S1371," #")</x:f>
        <x:v>Cai Hongyan</x:v>
      </x:c>
      <x:c r="U1371" s="24" t="str">
        <x:v>13453920 1T</x:v>
      </x:c>
      <x:c r="V1371" s="24" t="str">
        <x:f t="shared" si="334"/>
        <x:v>1T</x:v>
      </x:c>
      <x:c r="W1371" s="24">
        <x:f t="shared" si="335"/>
        <x:v>13453920</x:v>
      </x:c>
      <x:c r="X1371" s="24">
        <x:f t="shared" si="339"/>
        <x:v>0</x:v>
      </x:c>
      <x:c r="AC1371" s="24" t="str">
        <x:f t="shared" si="329"/>
        <x:v>Cai</x:v>
      </x:c>
      <x:c r="AD1371" s="24" t="str">
        <x:f t="shared" si="336"/>
        <x:v>C</x:v>
      </x:c>
      <x:c r="AE1371" s="24" t="str">
        <x:f t="shared" si="330"/>
        <x:v>Hongyan</x:v>
      </x:c>
      <x:c r="AF1371" s="24" cm="1">
        <x:f t="array" ref="AF1371">SUM(--(" "=MID(AE1371,_xlfn.SEQUENCE(1,LEN(AE1371)),1)))+2</x:f>
        <x:v>2</x:v>
      </x:c>
      <x:c r="AG1371" s="24" cm="1">
        <x:f t="array" ref="AG1371">SUM(--($AG$9=MID(AC1371,_xlfn.SEQUENCE(1,LEN(AC1371)),1)))</x:f>
        <x:v>1</x:v>
      </x:c>
      <x:c r="AL1371" s="24" t="b">
        <x:f t="shared" si="331"/>
        <x:v>0</x:v>
      </x:c>
      <x:c r="AM1371" s="24" t="b">
        <x:f>_xlfn.XLOOKUP(G1371,'Birthday Case Assumptions'!$I$6:$I$371,'Birthday Case Assumptions'!$J$6:$J$371)="Yes"</x:f>
        <x:v>1</x:v>
      </x:c>
      <x:c r="AN1371" s="24" t="b">
        <x:f t="shared" si="337"/>
        <x:v>0</x:v>
      </x:c>
      <x:c r="AO1371" s="24">
        <x:f t="shared" si="338"/>
        <x:v>0</x:v>
      </x:c>
    </x:row>
    <x:row r="1372" spans="2:41" x14ac:dyDescent="0.35">
      <x:c r="B1372" s="21">
        <x:v>36953</x:v>
      </x:c>
      <x:c r="C1372" s="31">
        <x:f t="shared" si="325"/>
        <x:v>3</x:v>
      </x:c>
      <x:c r="D1372" s="31">
        <x:f t="shared" si="326"/>
        <x:v>3</x:v>
      </x:c>
      <x:c r="E1372" s="31">
        <x:f t="shared" si="327"/>
        <x:v>2001</x:v>
      </x:c>
      <x:c r="F1372" s="31">
        <x:f t="shared" si="328"/>
        <x:v>7</x:v>
      </x:c>
      <x:c r="G1372" s="21">
        <x:f t="shared" si="332"/>
        <x:v>45354</x:v>
      </x:c>
      <x:c r="H1372" s="32">
        <x:f t="shared" si="333"/>
        <x:v>8339</x:v>
      </x:c>
      <x:c r="L1372" s="25"/>
      <x:c r="S1372" s="24" t="str">
        <x:v>Sajid Siddiqui #13453921 4W</x:v>
      </x:c>
      <x:c r="T1372" s="24" t="str" cm="1">
        <x:f t="array" ref="T1372:U1372">_xlfn.TEXTSPLIT(S1372," #")</x:f>
        <x:v>Sajid Siddiqui</x:v>
      </x:c>
      <x:c r="U1372" s="24" t="str">
        <x:v>13453921 4W</x:v>
      </x:c>
      <x:c r="V1372" s="24" t="str">
        <x:f t="shared" si="334"/>
        <x:v>4W</x:v>
      </x:c>
      <x:c r="W1372" s="24">
        <x:f t="shared" si="335"/>
        <x:v>13453921</x:v>
      </x:c>
      <x:c r="X1372" s="24">
        <x:f t="shared" si="339"/>
        <x:v>1</x:v>
      </x:c>
      <x:c r="AC1372" s="24" t="str">
        <x:f t="shared" si="329"/>
        <x:v>Sajid</x:v>
      </x:c>
      <x:c r="AD1372" s="24" t="str">
        <x:f t="shared" si="336"/>
        <x:v>S</x:v>
      </x:c>
      <x:c r="AE1372" s="24" t="str">
        <x:f t="shared" si="330"/>
        <x:v>Siddiqui</x:v>
      </x:c>
      <x:c r="AF1372" s="24" cm="1">
        <x:f t="array" ref="AF1372">SUM(--(" "=MID(AE1372,_xlfn.SEQUENCE(1,LEN(AE1372)),1)))+2</x:f>
        <x:v>2</x:v>
      </x:c>
      <x:c r="AG1372" s="24" cm="1">
        <x:f t="array" ref="AG1372">SUM(--($AG$9=MID(AC1372,_xlfn.SEQUENCE(1,LEN(AC1372)),1)))</x:f>
        <x:v>1</x:v>
      </x:c>
      <x:c r="AL1372" s="24" t="b">
        <x:f t="shared" si="331"/>
        <x:v>0</x:v>
      </x:c>
      <x:c r="AM1372" s="24" t="b">
        <x:f>_xlfn.XLOOKUP(G1372,'Birthday Case Assumptions'!$I$6:$I$371,'Birthday Case Assumptions'!$J$6:$J$371)="Yes"</x:f>
        <x:v>0</x:v>
      </x:c>
      <x:c r="AN1372" s="24" t="b">
        <x:f t="shared" si="337"/>
        <x:v>0</x:v>
      </x:c>
      <x:c r="AO1372" s="24">
        <x:f t="shared" si="338"/>
        <x:v>0</x:v>
      </x:c>
    </x:row>
    <x:row r="1373" spans="2:41" x14ac:dyDescent="0.35">
      <x:c r="B1373" s="21">
        <x:v>37788</x:v>
      </x:c>
      <x:c r="C1373" s="31">
        <x:f t="shared" si="325"/>
        <x:v>16</x:v>
      </x:c>
      <x:c r="D1373" s="31">
        <x:f t="shared" si="326"/>
        <x:v>6</x:v>
      </x:c>
      <x:c r="E1373" s="31">
        <x:f t="shared" si="327"/>
        <x:v>2003</x:v>
      </x:c>
      <x:c r="F1373" s="31">
        <x:f t="shared" si="328"/>
        <x:v>2</x:v>
      </x:c>
      <x:c r="G1373" s="21">
        <x:f t="shared" si="332"/>
        <x:v>45459</x:v>
      </x:c>
      <x:c r="H1373" s="32">
        <x:f t="shared" si="333"/>
        <x:v>7504</x:v>
      </x:c>
      <x:c r="L1373" s="25"/>
      <x:c r="S1373" s="24" t="str">
        <x:v>Nadia Said #13453924 2W</x:v>
      </x:c>
      <x:c r="T1373" s="24" t="str" cm="1">
        <x:f t="array" ref="T1373:U1373">_xlfn.TEXTSPLIT(S1373," #")</x:f>
        <x:v>Nadia Said</x:v>
      </x:c>
      <x:c r="U1373" s="24" t="str">
        <x:v>13453924 2W</x:v>
      </x:c>
      <x:c r="V1373" s="24" t="str">
        <x:f t="shared" si="334"/>
        <x:v>2W</x:v>
      </x:c>
      <x:c r="W1373" s="24">
        <x:f t="shared" si="335"/>
        <x:v>13453924</x:v>
      </x:c>
      <x:c r="X1373" s="24">
        <x:f t="shared" si="339"/>
        <x:v>0</x:v>
      </x:c>
      <x:c r="AC1373" s="24" t="str">
        <x:f t="shared" si="329"/>
        <x:v>Nadia</x:v>
      </x:c>
      <x:c r="AD1373" s="24" t="str">
        <x:f t="shared" si="336"/>
        <x:v>N</x:v>
      </x:c>
      <x:c r="AE1373" s="24" t="str">
        <x:f t="shared" si="330"/>
        <x:v>Said</x:v>
      </x:c>
      <x:c r="AF1373" s="24" cm="1">
        <x:f t="array" ref="AF1373">SUM(--(" "=MID(AE1373,_xlfn.SEQUENCE(1,LEN(AE1373)),1)))+2</x:f>
        <x:v>2</x:v>
      </x:c>
      <x:c r="AG1373" s="24" cm="1">
        <x:f t="array" ref="AG1373">SUM(--($AG$9=MID(AC1373,_xlfn.SEQUENCE(1,LEN(AC1373)),1)))</x:f>
        <x:v>2</x:v>
      </x:c>
      <x:c r="AL1373" s="24" t="b">
        <x:f t="shared" si="331"/>
        <x:v>0</x:v>
      </x:c>
      <x:c r="AM1373" s="24" t="b">
        <x:f>_xlfn.XLOOKUP(G1373,'Birthday Case Assumptions'!$I$6:$I$371,'Birthday Case Assumptions'!$J$6:$J$371)="Yes"</x:f>
        <x:v>0</x:v>
      </x:c>
      <x:c r="AN1373" s="24" t="b">
        <x:f t="shared" si="337"/>
        <x:v>0</x:v>
      </x:c>
      <x:c r="AO1373" s="24">
        <x:f t="shared" si="338"/>
        <x:v>0</x:v>
      </x:c>
    </x:row>
    <x:row r="1374" spans="2:41" x14ac:dyDescent="0.35">
      <x:c r="B1374" s="21">
        <x:v>37494</x:v>
      </x:c>
      <x:c r="C1374" s="31">
        <x:f t="shared" si="325"/>
        <x:v>26</x:v>
      </x:c>
      <x:c r="D1374" s="31">
        <x:f t="shared" si="326"/>
        <x:v>8</x:v>
      </x:c>
      <x:c r="E1374" s="31">
        <x:f t="shared" si="327"/>
        <x:v>2002</x:v>
      </x:c>
      <x:c r="F1374" s="31">
        <x:f t="shared" si="328"/>
        <x:v>2</x:v>
      </x:c>
      <x:c r="G1374" s="21">
        <x:f t="shared" si="332"/>
        <x:v>45530</x:v>
      </x:c>
      <x:c r="H1374" s="32">
        <x:f t="shared" si="333"/>
        <x:v>7798</x:v>
      </x:c>
      <x:c r="L1374" s="25"/>
      <x:c r="S1374" s="24" t="str">
        <x:v>Zhou Hai #13453925 2W</x:v>
      </x:c>
      <x:c r="T1374" s="24" t="str" cm="1">
        <x:f t="array" ref="T1374:U1374">_xlfn.TEXTSPLIT(S1374," #")</x:f>
        <x:v>Zhou Hai</x:v>
      </x:c>
      <x:c r="U1374" s="24" t="str">
        <x:v>13453925 2W</x:v>
      </x:c>
      <x:c r="V1374" s="24" t="str">
        <x:f t="shared" si="334"/>
        <x:v>2W</x:v>
      </x:c>
      <x:c r="W1374" s="24">
        <x:f t="shared" si="335"/>
        <x:v>13453925</x:v>
      </x:c>
      <x:c r="X1374" s="24">
        <x:f t="shared" si="339"/>
        <x:v>1</x:v>
      </x:c>
      <x:c r="AC1374" s="24" t="str">
        <x:f t="shared" si="329"/>
        <x:v>Zhou</x:v>
      </x:c>
      <x:c r="AD1374" s="24" t="str">
        <x:f t="shared" si="336"/>
        <x:v>Z</x:v>
      </x:c>
      <x:c r="AE1374" s="24" t="str">
        <x:f t="shared" si="330"/>
        <x:v>Hai</x:v>
      </x:c>
      <x:c r="AF1374" s="24" cm="1">
        <x:f t="array" ref="AF1374">SUM(--(" "=MID(AE1374,_xlfn.SEQUENCE(1,LEN(AE1374)),1)))+2</x:f>
        <x:v>2</x:v>
      </x:c>
      <x:c r="AG1374" s="24" cm="1">
        <x:f t="array" ref="AG1374">SUM(--($AG$9=MID(AC1374,_xlfn.SEQUENCE(1,LEN(AC1374)),1)))</x:f>
        <x:v>0</x:v>
      </x:c>
      <x:c r="AL1374" s="24" t="b">
        <x:f t="shared" si="331"/>
        <x:v>1</x:v>
      </x:c>
      <x:c r="AM1374" s="24" t="b">
        <x:f>_xlfn.XLOOKUP(G1374,'Birthday Case Assumptions'!$I$6:$I$371,'Birthday Case Assumptions'!$J$6:$J$371)="Yes"</x:f>
        <x:v>1</x:v>
      </x:c>
      <x:c r="AN1374" s="24" t="b">
        <x:f t="shared" si="337"/>
        <x:v>0</x:v>
      </x:c>
      <x:c r="AO1374" s="24">
        <x:f t="shared" si="338"/>
        <x:v>0</x:v>
      </x:c>
    </x:row>
    <x:row r="1375" spans="2:41" x14ac:dyDescent="0.35">
      <x:c r="B1375" s="21">
        <x:v>36923</x:v>
      </x:c>
      <x:c r="C1375" s="31">
        <x:f t="shared" si="325"/>
        <x:v>1</x:v>
      </x:c>
      <x:c r="D1375" s="31">
        <x:f t="shared" si="326"/>
        <x:v>2</x:v>
      </x:c>
      <x:c r="E1375" s="31">
        <x:f t="shared" si="327"/>
        <x:v>2001</x:v>
      </x:c>
      <x:c r="F1375" s="31">
        <x:f t="shared" si="328"/>
        <x:v>5</x:v>
      </x:c>
      <x:c r="G1375" s="21">
        <x:f t="shared" si="332"/>
        <x:v>45323</x:v>
      </x:c>
      <x:c r="H1375" s="32">
        <x:f t="shared" si="333"/>
        <x:v>8369</x:v>
      </x:c>
      <x:c r="L1375" s="25"/>
      <x:c r="S1375" s="24" t="str">
        <x:v>Ann Moore #13453928 2R</x:v>
      </x:c>
      <x:c r="T1375" s="24" t="str" cm="1">
        <x:f t="array" ref="T1375:U1375">_xlfn.TEXTSPLIT(S1375," #")</x:f>
        <x:v>Ann Moore</x:v>
      </x:c>
      <x:c r="U1375" s="24" t="str">
        <x:v>13453928 2R</x:v>
      </x:c>
      <x:c r="V1375" s="24" t="str">
        <x:f t="shared" si="334"/>
        <x:v>2R</x:v>
      </x:c>
      <x:c r="W1375" s="24">
        <x:f t="shared" si="335"/>
        <x:v>13453928</x:v>
      </x:c>
      <x:c r="X1375" s="24">
        <x:f t="shared" si="339"/>
        <x:v>0</x:v>
      </x:c>
      <x:c r="AC1375" s="24" t="str">
        <x:f t="shared" si="329"/>
        <x:v>Ann</x:v>
      </x:c>
      <x:c r="AD1375" s="24" t="str">
        <x:f t="shared" si="336"/>
        <x:v>A</x:v>
      </x:c>
      <x:c r="AE1375" s="24" t="str">
        <x:f t="shared" si="330"/>
        <x:v>Moore</x:v>
      </x:c>
      <x:c r="AF1375" s="24" cm="1">
        <x:f t="array" ref="AF1375">SUM(--(" "=MID(AE1375,_xlfn.SEQUENCE(1,LEN(AE1375)),1)))+2</x:f>
        <x:v>2</x:v>
      </x:c>
      <x:c r="AG1375" s="24" cm="1">
        <x:f t="array" ref="AG1375">SUM(--($AG$9=MID(AC1375,_xlfn.SEQUENCE(1,LEN(AC1375)),1)))</x:f>
        <x:v>1</x:v>
      </x:c>
      <x:c r="AL1375" s="24" t="b">
        <x:f t="shared" si="331"/>
        <x:v>0</x:v>
      </x:c>
      <x:c r="AM1375" s="24" t="b">
        <x:f>_xlfn.XLOOKUP(G1375,'Birthday Case Assumptions'!$I$6:$I$371,'Birthday Case Assumptions'!$J$6:$J$371)="Yes"</x:f>
        <x:v>1</x:v>
      </x:c>
      <x:c r="AN1375" s="24" t="b">
        <x:f t="shared" si="337"/>
        <x:v>0</x:v>
      </x:c>
      <x:c r="AO1375" s="24">
        <x:f t="shared" si="338"/>
        <x:v>0</x:v>
      </x:c>
    </x:row>
    <x:row r="1376" spans="2:41" x14ac:dyDescent="0.35">
      <x:c r="B1376" s="21">
        <x:v>37673</x:v>
      </x:c>
      <x:c r="C1376" s="31">
        <x:f t="shared" si="325"/>
        <x:v>21</x:v>
      </x:c>
      <x:c r="D1376" s="31">
        <x:f t="shared" si="326"/>
        <x:v>2</x:v>
      </x:c>
      <x:c r="E1376" s="31">
        <x:f t="shared" si="327"/>
        <x:v>2003</x:v>
      </x:c>
      <x:c r="F1376" s="31">
        <x:f t="shared" si="328"/>
        <x:v>6</x:v>
      </x:c>
      <x:c r="G1376" s="21">
        <x:f t="shared" si="332"/>
        <x:v>45343</x:v>
      </x:c>
      <x:c r="H1376" s="32">
        <x:f t="shared" si="333"/>
        <x:v>7619</x:v>
      </x:c>
      <x:c r="L1376" s="25"/>
      <x:c r="S1376" s="24" t="str">
        <x:v>Zhao Guohua #13453929 1W</x:v>
      </x:c>
      <x:c r="T1376" s="24" t="str" cm="1">
        <x:f t="array" ref="T1376:U1376">_xlfn.TEXTSPLIT(S1376," #")</x:f>
        <x:v>Zhao Guohua</x:v>
      </x:c>
      <x:c r="U1376" s="24" t="str">
        <x:v>13453929 1W</x:v>
      </x:c>
      <x:c r="V1376" s="24" t="str">
        <x:f t="shared" si="334"/>
        <x:v>1W</x:v>
      </x:c>
      <x:c r="W1376" s="24">
        <x:f t="shared" si="335"/>
        <x:v>13453929</x:v>
      </x:c>
      <x:c r="X1376" s="24">
        <x:f t="shared" si="339"/>
        <x:v>1</x:v>
      </x:c>
      <x:c r="AC1376" s="24" t="str">
        <x:f t="shared" si="329"/>
        <x:v>Zhao</x:v>
      </x:c>
      <x:c r="AD1376" s="24" t="str">
        <x:f t="shared" si="336"/>
        <x:v>Z</x:v>
      </x:c>
      <x:c r="AE1376" s="24" t="str">
        <x:f t="shared" si="330"/>
        <x:v>Guohua</x:v>
      </x:c>
      <x:c r="AF1376" s="24" cm="1">
        <x:f t="array" ref="AF1376">SUM(--(" "=MID(AE1376,_xlfn.SEQUENCE(1,LEN(AE1376)),1)))+2</x:f>
        <x:v>2</x:v>
      </x:c>
      <x:c r="AG1376" s="24" cm="1">
        <x:f t="array" ref="AG1376">SUM(--($AG$9=MID(AC1376,_xlfn.SEQUENCE(1,LEN(AC1376)),1)))</x:f>
        <x:v>1</x:v>
      </x:c>
      <x:c r="AL1376" s="24" t="b">
        <x:f t="shared" si="331"/>
        <x:v>0</x:v>
      </x:c>
      <x:c r="AM1376" s="24" t="b">
        <x:f>_xlfn.XLOOKUP(G1376,'Birthday Case Assumptions'!$I$6:$I$371,'Birthday Case Assumptions'!$J$6:$J$371)="Yes"</x:f>
        <x:v>1</x:v>
      </x:c>
      <x:c r="AN1376" s="24" t="b">
        <x:f t="shared" si="337"/>
        <x:v>0</x:v>
      </x:c>
      <x:c r="AO1376" s="24">
        <x:f t="shared" si="338"/>
        <x:v>0</x:v>
      </x:c>
    </x:row>
    <x:row r="1377" spans="2:41" x14ac:dyDescent="0.35">
      <x:c r="B1377" s="21">
        <x:v>37626</x:v>
      </x:c>
      <x:c r="C1377" s="31">
        <x:f t="shared" si="325"/>
        <x:v>5</x:v>
      </x:c>
      <x:c r="D1377" s="31">
        <x:f t="shared" si="326"/>
        <x:v>1</x:v>
      </x:c>
      <x:c r="E1377" s="31">
        <x:f t="shared" si="327"/>
        <x:v>2003</x:v>
      </x:c>
      <x:c r="F1377" s="31">
        <x:f t="shared" si="328"/>
        <x:v>1</x:v>
      </x:c>
      <x:c r="G1377" s="21">
        <x:f t="shared" si="332"/>
        <x:v>45296</x:v>
      </x:c>
      <x:c r="H1377" s="32">
        <x:f t="shared" si="333"/>
        <x:v>7666</x:v>
      </x:c>
      <x:c r="L1377" s="25"/>
      <x:c r="S1377" s="24" t="str">
        <x:v>Alexis Diaz #13453932 1M</x:v>
      </x:c>
      <x:c r="T1377" s="24" t="str" cm="1">
        <x:f t="array" ref="T1377:U1377">_xlfn.TEXTSPLIT(S1377," #")</x:f>
        <x:v>Alexis Diaz</x:v>
      </x:c>
      <x:c r="U1377" s="24" t="str">
        <x:v>13453932 1M</x:v>
      </x:c>
      <x:c r="V1377" s="24" t="str">
        <x:f t="shared" si="334"/>
        <x:v>1M</x:v>
      </x:c>
      <x:c r="W1377" s="24">
        <x:f t="shared" si="335"/>
        <x:v>13453932</x:v>
      </x:c>
      <x:c r="X1377" s="24">
        <x:f t="shared" si="339"/>
        <x:v>0</x:v>
      </x:c>
      <x:c r="AC1377" s="24" t="str">
        <x:f t="shared" si="329"/>
        <x:v>Alexis</x:v>
      </x:c>
      <x:c r="AD1377" s="24" t="str">
        <x:f t="shared" si="336"/>
        <x:v>A</x:v>
      </x:c>
      <x:c r="AE1377" s="24" t="str">
        <x:f t="shared" si="330"/>
        <x:v>Diaz</x:v>
      </x:c>
      <x:c r="AF1377" s="24" cm="1">
        <x:f t="array" ref="AF1377">SUM(--(" "=MID(AE1377,_xlfn.SEQUENCE(1,LEN(AE1377)),1)))+2</x:f>
        <x:v>2</x:v>
      </x:c>
      <x:c r="AG1377" s="24" cm="1">
        <x:f t="array" ref="AG1377">SUM(--($AG$9=MID(AC1377,_xlfn.SEQUENCE(1,LEN(AC1377)),1)))</x:f>
        <x:v>1</x:v>
      </x:c>
      <x:c r="AL1377" s="24" t="b">
        <x:f t="shared" si="331"/>
        <x:v>0</x:v>
      </x:c>
      <x:c r="AM1377" s="24" t="b">
        <x:f>_xlfn.XLOOKUP(G1377,'Birthday Case Assumptions'!$I$6:$I$371,'Birthday Case Assumptions'!$J$6:$J$371)="Yes"</x:f>
        <x:v>0</x:v>
      </x:c>
      <x:c r="AN1377" s="24" t="b">
        <x:f t="shared" si="337"/>
        <x:v>1</x:v>
      </x:c>
      <x:c r="AO1377" s="24">
        <x:f t="shared" si="338"/>
        <x:v>0</x:v>
      </x:c>
    </x:row>
    <x:row r="1378" spans="2:41" x14ac:dyDescent="0.35">
      <x:c r="B1378" s="21">
        <x:v>37830</x:v>
      </x:c>
      <x:c r="C1378" s="31">
        <x:f t="shared" si="325"/>
        <x:v>28</x:v>
      </x:c>
      <x:c r="D1378" s="31">
        <x:f t="shared" si="326"/>
        <x:v>7</x:v>
      </x:c>
      <x:c r="E1378" s="31">
        <x:f t="shared" si="327"/>
        <x:v>2003</x:v>
      </x:c>
      <x:c r="F1378" s="31">
        <x:f t="shared" si="328"/>
        <x:v>2</x:v>
      </x:c>
      <x:c r="G1378" s="21">
        <x:f t="shared" si="332"/>
        <x:v>45501</x:v>
      </x:c>
      <x:c r="H1378" s="32">
        <x:f t="shared" si="333"/>
        <x:v>7462</x:v>
      </x:c>
      <x:c r="L1378" s="25"/>
      <x:c r="S1378" s="24" t="str">
        <x:v>Wang Xing #13453935 2R</x:v>
      </x:c>
      <x:c r="T1378" s="24" t="str" cm="1">
        <x:f t="array" ref="T1378:U1378">_xlfn.TEXTSPLIT(S1378," #")</x:f>
        <x:v>Wang Xing</x:v>
      </x:c>
      <x:c r="U1378" s="24" t="str">
        <x:v>13453935 2R</x:v>
      </x:c>
      <x:c r="V1378" s="24" t="str">
        <x:f t="shared" si="334"/>
        <x:v>2R</x:v>
      </x:c>
      <x:c r="W1378" s="24">
        <x:f t="shared" si="335"/>
        <x:v>13453935</x:v>
      </x:c>
      <x:c r="X1378" s="24">
        <x:f t="shared" si="339"/>
        <x:v>0</x:v>
      </x:c>
      <x:c r="AC1378" s="24" t="str">
        <x:f t="shared" si="329"/>
        <x:v>Wang</x:v>
      </x:c>
      <x:c r="AD1378" s="24" t="str">
        <x:f t="shared" si="336"/>
        <x:v>W</x:v>
      </x:c>
      <x:c r="AE1378" s="24" t="str">
        <x:f t="shared" si="330"/>
        <x:v>Xing</x:v>
      </x:c>
      <x:c r="AF1378" s="24" cm="1">
        <x:f t="array" ref="AF1378">SUM(--(" "=MID(AE1378,_xlfn.SEQUENCE(1,LEN(AE1378)),1)))+2</x:f>
        <x:v>2</x:v>
      </x:c>
      <x:c r="AG1378" s="24" cm="1">
        <x:f t="array" ref="AG1378">SUM(--($AG$9=MID(AC1378,_xlfn.SEQUENCE(1,LEN(AC1378)),1)))</x:f>
        <x:v>1</x:v>
      </x:c>
      <x:c r="AL1378" s="24" t="b">
        <x:f t="shared" si="331"/>
        <x:v>0</x:v>
      </x:c>
      <x:c r="AM1378" s="24" t="b">
        <x:f>_xlfn.XLOOKUP(G1378,'Birthday Case Assumptions'!$I$6:$I$371,'Birthday Case Assumptions'!$J$6:$J$371)="Yes"</x:f>
        <x:v>0</x:v>
      </x:c>
      <x:c r="AN1378" s="24" t="b">
        <x:f t="shared" si="337"/>
        <x:v>0</x:v>
      </x:c>
      <x:c r="AO1378" s="24">
        <x:f t="shared" si="338"/>
        <x:v>0</x:v>
      </x:c>
    </x:row>
    <x:row r="1379" spans="2:41" x14ac:dyDescent="0.35">
      <x:c r="B1379" s="21">
        <x:v>36896</x:v>
      </x:c>
      <x:c r="C1379" s="31">
        <x:f t="shared" si="325"/>
        <x:v>5</x:v>
      </x:c>
      <x:c r="D1379" s="31">
        <x:f t="shared" si="326"/>
        <x:v>1</x:v>
      </x:c>
      <x:c r="E1379" s="31">
        <x:f t="shared" si="327"/>
        <x:v>2001</x:v>
      </x:c>
      <x:c r="F1379" s="31">
        <x:f t="shared" si="328"/>
        <x:v>6</x:v>
      </x:c>
      <x:c r="G1379" s="21">
        <x:f t="shared" si="332"/>
        <x:v>45296</x:v>
      </x:c>
      <x:c r="H1379" s="32">
        <x:f t="shared" si="333"/>
        <x:v>8396</x:v>
      </x:c>
      <x:c r="L1379" s="25"/>
      <x:c r="S1379" s="24" t="str">
        <x:v>He Rong #13453937 1M</x:v>
      </x:c>
      <x:c r="T1379" s="24" t="str" cm="1">
        <x:f t="array" ref="T1379:U1379">_xlfn.TEXTSPLIT(S1379," #")</x:f>
        <x:v>He Rong</x:v>
      </x:c>
      <x:c r="U1379" s="24" t="str">
        <x:v>13453937 1M</x:v>
      </x:c>
      <x:c r="V1379" s="24" t="str">
        <x:f t="shared" si="334"/>
        <x:v>1M</x:v>
      </x:c>
      <x:c r="W1379" s="24">
        <x:f t="shared" si="335"/>
        <x:v>13453937</x:v>
      </x:c>
      <x:c r="X1379" s="24">
        <x:f t="shared" si="339"/>
        <x:v>0</x:v>
      </x:c>
      <x:c r="AC1379" s="24" t="str">
        <x:f t="shared" si="329"/>
        <x:v>He</x:v>
      </x:c>
      <x:c r="AD1379" s="24" t="str">
        <x:f t="shared" si="336"/>
        <x:v>H</x:v>
      </x:c>
      <x:c r="AE1379" s="24" t="str">
        <x:f t="shared" si="330"/>
        <x:v>Rong</x:v>
      </x:c>
      <x:c r="AF1379" s="24" cm="1">
        <x:f t="array" ref="AF1379">SUM(--(" "=MID(AE1379,_xlfn.SEQUENCE(1,LEN(AE1379)),1)))+2</x:f>
        <x:v>2</x:v>
      </x:c>
      <x:c r="AG1379" s="24" cm="1">
        <x:f t="array" ref="AG1379">SUM(--($AG$9=MID(AC1379,_xlfn.SEQUENCE(1,LEN(AC1379)),1)))</x:f>
        <x:v>0</x:v>
      </x:c>
      <x:c r="AL1379" s="24" t="b">
        <x:f t="shared" si="331"/>
        <x:v>0</x:v>
      </x:c>
      <x:c r="AM1379" s="24" t="b">
        <x:f>_xlfn.XLOOKUP(G1379,'Birthday Case Assumptions'!$I$6:$I$371,'Birthday Case Assumptions'!$J$6:$J$371)="Yes"</x:f>
        <x:v>0</x:v>
      </x:c>
      <x:c r="AN1379" s="24" t="b">
        <x:f t="shared" si="337"/>
        <x:v>1</x:v>
      </x:c>
      <x:c r="AO1379" s="24">
        <x:f t="shared" si="338"/>
        <x:v>0</x:v>
      </x:c>
    </x:row>
    <x:row r="1380" spans="2:41" x14ac:dyDescent="0.35">
      <x:c r="B1380" s="21">
        <x:v>37824</x:v>
      </x:c>
      <x:c r="C1380" s="31">
        <x:f t="shared" si="325"/>
        <x:v>22</x:v>
      </x:c>
      <x:c r="D1380" s="31">
        <x:f t="shared" si="326"/>
        <x:v>7</x:v>
      </x:c>
      <x:c r="E1380" s="31">
        <x:f t="shared" si="327"/>
        <x:v>2003</x:v>
      </x:c>
      <x:c r="F1380" s="31">
        <x:f t="shared" si="328"/>
        <x:v>3</x:v>
      </x:c>
      <x:c r="G1380" s="21">
        <x:f t="shared" si="332"/>
        <x:v>45495</x:v>
      </x:c>
      <x:c r="H1380" s="32">
        <x:f t="shared" si="333"/>
        <x:v>7468</x:v>
      </x:c>
      <x:c r="L1380" s="25"/>
      <x:c r="S1380" s="24" t="str">
        <x:v>Tang Lijuan #13453938 2W</x:v>
      </x:c>
      <x:c r="T1380" s="24" t="str" cm="1">
        <x:f t="array" ref="T1380:U1380">_xlfn.TEXTSPLIT(S1380," #")</x:f>
        <x:v>Tang Lijuan</x:v>
      </x:c>
      <x:c r="U1380" s="24" t="str">
        <x:v>13453938 2W</x:v>
      </x:c>
      <x:c r="V1380" s="24" t="str">
        <x:f t="shared" si="334"/>
        <x:v>2W</x:v>
      </x:c>
      <x:c r="W1380" s="24">
        <x:f t="shared" si="335"/>
        <x:v>13453938</x:v>
      </x:c>
      <x:c r="X1380" s="24">
        <x:f t="shared" si="339"/>
        <x:v>1</x:v>
      </x:c>
      <x:c r="AC1380" s="24" t="str">
        <x:f t="shared" si="329"/>
        <x:v>Tang</x:v>
      </x:c>
      <x:c r="AD1380" s="24" t="str">
        <x:f t="shared" si="336"/>
        <x:v>T</x:v>
      </x:c>
      <x:c r="AE1380" s="24" t="str">
        <x:f t="shared" si="330"/>
        <x:v>Lijuan</x:v>
      </x:c>
      <x:c r="AF1380" s="24" cm="1">
        <x:f t="array" ref="AF1380">SUM(--(" "=MID(AE1380,_xlfn.SEQUENCE(1,LEN(AE1380)),1)))+2</x:f>
        <x:v>2</x:v>
      </x:c>
      <x:c r="AG1380" s="24" cm="1">
        <x:f t="array" ref="AG1380">SUM(--($AG$9=MID(AC1380,_xlfn.SEQUENCE(1,LEN(AC1380)),1)))</x:f>
        <x:v>1</x:v>
      </x:c>
      <x:c r="AL1380" s="24" t="b">
        <x:f t="shared" si="331"/>
        <x:v>1</x:v>
      </x:c>
      <x:c r="AM1380" s="24" t="b">
        <x:f>_xlfn.XLOOKUP(G1380,'Birthday Case Assumptions'!$I$6:$I$371,'Birthday Case Assumptions'!$J$6:$J$371)="Yes"</x:f>
        <x:v>0</x:v>
      </x:c>
      <x:c r="AN1380" s="24" t="b">
        <x:f t="shared" si="337"/>
        <x:v>0</x:v>
      </x:c>
      <x:c r="AO1380" s="24">
        <x:f t="shared" si="338"/>
        <x:v>0</x:v>
      </x:c>
    </x:row>
    <x:row r="1381" spans="2:41" x14ac:dyDescent="0.35">
      <x:c r="B1381" s="21">
        <x:v>38118</x:v>
      </x:c>
      <x:c r="C1381" s="31">
        <x:f t="shared" si="325"/>
        <x:v>11</x:v>
      </x:c>
      <x:c r="D1381" s="31">
        <x:f t="shared" si="326"/>
        <x:v>5</x:v>
      </x:c>
      <x:c r="E1381" s="31">
        <x:f t="shared" si="327"/>
        <x:v>2004</x:v>
      </x:c>
      <x:c r="F1381" s="31">
        <x:f t="shared" si="328"/>
        <x:v>3</x:v>
      </x:c>
      <x:c r="G1381" s="21">
        <x:f t="shared" si="332"/>
        <x:v>45423</x:v>
      </x:c>
      <x:c r="H1381" s="32">
        <x:f t="shared" si="333"/>
        <x:v>7174</x:v>
      </x:c>
      <x:c r="L1381" s="25"/>
      <x:c r="S1381" s="24" t="str">
        <x:v>Xia Gang #13453940 1M</x:v>
      </x:c>
      <x:c r="T1381" s="24" t="str" cm="1">
        <x:f t="array" ref="T1381:U1381">_xlfn.TEXTSPLIT(S1381," #")</x:f>
        <x:v>Xia Gang</x:v>
      </x:c>
      <x:c r="U1381" s="24" t="str">
        <x:v>13453940 1M</x:v>
      </x:c>
      <x:c r="V1381" s="24" t="str">
        <x:f t="shared" si="334"/>
        <x:v>1M</x:v>
      </x:c>
      <x:c r="W1381" s="24">
        <x:f t="shared" si="335"/>
        <x:v>13453940</x:v>
      </x:c>
      <x:c r="X1381" s="24">
        <x:f t="shared" si="339"/>
        <x:v>0</x:v>
      </x:c>
      <x:c r="AC1381" s="24" t="str">
        <x:f t="shared" si="329"/>
        <x:v>Xia</x:v>
      </x:c>
      <x:c r="AD1381" s="24" t="str">
        <x:f t="shared" si="336"/>
        <x:v>X</x:v>
      </x:c>
      <x:c r="AE1381" s="24" t="str">
        <x:f t="shared" si="330"/>
        <x:v>Gang</x:v>
      </x:c>
      <x:c r="AF1381" s="24" cm="1">
        <x:f t="array" ref="AF1381">SUM(--(" "=MID(AE1381,_xlfn.SEQUENCE(1,LEN(AE1381)),1)))+2</x:f>
        <x:v>2</x:v>
      </x:c>
      <x:c r="AG1381" s="24" cm="1">
        <x:f t="array" ref="AG1381">SUM(--($AG$9=MID(AC1381,_xlfn.SEQUENCE(1,LEN(AC1381)),1)))</x:f>
        <x:v>1</x:v>
      </x:c>
      <x:c r="AL1381" s="24" t="b">
        <x:f t="shared" si="331"/>
        <x:v>0</x:v>
      </x:c>
      <x:c r="AM1381" s="24" t="b">
        <x:f>_xlfn.XLOOKUP(G1381,'Birthday Case Assumptions'!$I$6:$I$371,'Birthday Case Assumptions'!$J$6:$J$371)="Yes"</x:f>
        <x:v>0</x:v>
      </x:c>
      <x:c r="AN1381" s="24" t="b">
        <x:f t="shared" si="337"/>
        <x:v>1</x:v>
      </x:c>
      <x:c r="AO1381" s="24">
        <x:f t="shared" si="338"/>
        <x:v>0</x:v>
      </x:c>
    </x:row>
    <x:row r="1382" spans="2:41" x14ac:dyDescent="0.35">
      <x:c r="B1382" s="21">
        <x:v>38181</x:v>
      </x:c>
      <x:c r="C1382" s="31">
        <x:f t="shared" si="325"/>
        <x:v>13</x:v>
      </x:c>
      <x:c r="D1382" s="31">
        <x:f t="shared" si="326"/>
        <x:v>7</x:v>
      </x:c>
      <x:c r="E1382" s="31">
        <x:f t="shared" si="327"/>
        <x:v>2004</x:v>
      </x:c>
      <x:c r="F1382" s="31">
        <x:f t="shared" si="328"/>
        <x:v>3</x:v>
      </x:c>
      <x:c r="G1382" s="21">
        <x:f t="shared" si="332"/>
        <x:v>45486</x:v>
      </x:c>
      <x:c r="H1382" s="32">
        <x:f t="shared" si="333"/>
        <x:v>7111</x:v>
      </x:c>
      <x:c r="L1382" s="25"/>
      <x:c r="S1382" s="24" t="str">
        <x:v>Dong Jinhua #13453941 2W</x:v>
      </x:c>
      <x:c r="T1382" s="24" t="str" cm="1">
        <x:f t="array" ref="T1382:U1382">_xlfn.TEXTSPLIT(S1382," #")</x:f>
        <x:v>Dong Jinhua</x:v>
      </x:c>
      <x:c r="U1382" s="24" t="str">
        <x:v>13453941 2W</x:v>
      </x:c>
      <x:c r="V1382" s="24" t="str">
        <x:f t="shared" si="334"/>
        <x:v>2W</x:v>
      </x:c>
      <x:c r="W1382" s="24">
        <x:f t="shared" si="335"/>
        <x:v>13453941</x:v>
      </x:c>
      <x:c r="X1382" s="24">
        <x:f t="shared" si="339"/>
        <x:v>1</x:v>
      </x:c>
      <x:c r="AC1382" s="24" t="str">
        <x:f t="shared" si="329"/>
        <x:v>Dong</x:v>
      </x:c>
      <x:c r="AD1382" s="24" t="str">
        <x:f t="shared" si="336"/>
        <x:v>D</x:v>
      </x:c>
      <x:c r="AE1382" s="24" t="str">
        <x:f t="shared" si="330"/>
        <x:v>Jinhua</x:v>
      </x:c>
      <x:c r="AF1382" s="24" cm="1">
        <x:f t="array" ref="AF1382">SUM(--(" "=MID(AE1382,_xlfn.SEQUENCE(1,LEN(AE1382)),1)))+2</x:f>
        <x:v>2</x:v>
      </x:c>
      <x:c r="AG1382" s="24" cm="1">
        <x:f t="array" ref="AG1382">SUM(--($AG$9=MID(AC1382,_xlfn.SEQUENCE(1,LEN(AC1382)),1)))</x:f>
        <x:v>0</x:v>
      </x:c>
      <x:c r="AL1382" s="24" t="b">
        <x:f t="shared" si="331"/>
        <x:v>0</x:v>
      </x:c>
      <x:c r="AM1382" s="24" t="b">
        <x:f>_xlfn.XLOOKUP(G1382,'Birthday Case Assumptions'!$I$6:$I$371,'Birthday Case Assumptions'!$J$6:$J$371)="Yes"</x:f>
        <x:v>0</x:v>
      </x:c>
      <x:c r="AN1382" s="24" t="b">
        <x:f t="shared" si="337"/>
        <x:v>0</x:v>
      </x:c>
      <x:c r="AO1382" s="24">
        <x:f t="shared" si="338"/>
        <x:v>0</x:v>
      </x:c>
    </x:row>
    <x:row r="1383" spans="2:41" x14ac:dyDescent="0.35">
      <x:c r="B1383" s="21">
        <x:v>38094</x:v>
      </x:c>
      <x:c r="C1383" s="31">
        <x:f t="shared" si="325"/>
        <x:v>17</x:v>
      </x:c>
      <x:c r="D1383" s="31">
        <x:f t="shared" si="326"/>
        <x:v>4</x:v>
      </x:c>
      <x:c r="E1383" s="31">
        <x:f t="shared" si="327"/>
        <x:v>2004</x:v>
      </x:c>
      <x:c r="F1383" s="31">
        <x:f t="shared" si="328"/>
        <x:v>7</x:v>
      </x:c>
      <x:c r="G1383" s="21">
        <x:f t="shared" si="332"/>
        <x:v>45399</x:v>
      </x:c>
      <x:c r="H1383" s="32">
        <x:f t="shared" si="333"/>
        <x:v>7198</x:v>
      </x:c>
      <x:c r="L1383" s="25"/>
      <x:c r="S1383" s="24" t="str">
        <x:v>Patrick Cook #13453943 1R</x:v>
      </x:c>
      <x:c r="T1383" s="24" t="str" cm="1">
        <x:f t="array" ref="T1383:U1383">_xlfn.TEXTSPLIT(S1383," #")</x:f>
        <x:v>Patrick Cook</x:v>
      </x:c>
      <x:c r="U1383" s="24" t="str">
        <x:v>13453943 1R</x:v>
      </x:c>
      <x:c r="V1383" s="24" t="str">
        <x:f t="shared" si="334"/>
        <x:v>1R</x:v>
      </x:c>
      <x:c r="W1383" s="24">
        <x:f t="shared" si="335"/>
        <x:v>13453943</x:v>
      </x:c>
      <x:c r="X1383" s="24">
        <x:f t="shared" si="339"/>
        <x:v>0</x:v>
      </x:c>
      <x:c r="AC1383" s="24" t="str">
        <x:f t="shared" si="329"/>
        <x:v>Patrick</x:v>
      </x:c>
      <x:c r="AD1383" s="24" t="str">
        <x:f t="shared" si="336"/>
        <x:v>P</x:v>
      </x:c>
      <x:c r="AE1383" s="24" t="str">
        <x:f t="shared" si="330"/>
        <x:v>Cook</x:v>
      </x:c>
      <x:c r="AF1383" s="24" cm="1">
        <x:f t="array" ref="AF1383">SUM(--(" "=MID(AE1383,_xlfn.SEQUENCE(1,LEN(AE1383)),1)))+2</x:f>
        <x:v>2</x:v>
      </x:c>
      <x:c r="AG1383" s="24" cm="1">
        <x:f t="array" ref="AG1383">SUM(--($AG$9=MID(AC1383,_xlfn.SEQUENCE(1,LEN(AC1383)),1)))</x:f>
        <x:v>1</x:v>
      </x:c>
      <x:c r="AL1383" s="24" t="b">
        <x:f t="shared" si="331"/>
        <x:v>0</x:v>
      </x:c>
      <x:c r="AM1383" s="24" t="b">
        <x:f>_xlfn.XLOOKUP(G1383,'Birthday Case Assumptions'!$I$6:$I$371,'Birthday Case Assumptions'!$J$6:$J$371)="Yes"</x:f>
        <x:v>1</x:v>
      </x:c>
      <x:c r="AN1383" s="24" t="b">
        <x:f t="shared" si="337"/>
        <x:v>0</x:v>
      </x:c>
      <x:c r="AO1383" s="24">
        <x:f t="shared" si="338"/>
        <x:v>0</x:v>
      </x:c>
    </x:row>
    <x:row r="1384" spans="2:41" x14ac:dyDescent="0.35">
      <x:c r="B1384" s="21">
        <x:v>36984</x:v>
      </x:c>
      <x:c r="C1384" s="31">
        <x:f t="shared" si="325"/>
        <x:v>3</x:v>
      </x:c>
      <x:c r="D1384" s="31">
        <x:f t="shared" si="326"/>
        <x:v>4</x:v>
      </x:c>
      <x:c r="E1384" s="31">
        <x:f t="shared" si="327"/>
        <x:v>2001</x:v>
      </x:c>
      <x:c r="F1384" s="31">
        <x:f t="shared" si="328"/>
        <x:v>3</x:v>
      </x:c>
      <x:c r="G1384" s="21">
        <x:f t="shared" si="332"/>
        <x:v>45385</x:v>
      </x:c>
      <x:c r="H1384" s="32">
        <x:f t="shared" si="333"/>
        <x:v>8308</x:v>
      </x:c>
      <x:c r="L1384" s="25"/>
      <x:c r="S1384" s="24" t="str">
        <x:v>Taher Raja Sulaiman Abou #13453944 2R</x:v>
      </x:c>
      <x:c r="T1384" s="24" t="str" cm="1">
        <x:f t="array" ref="T1384:U1384">_xlfn.TEXTSPLIT(S1384," #")</x:f>
        <x:v>Taher Raja Sulaiman Abou</x:v>
      </x:c>
      <x:c r="U1384" s="24" t="str">
        <x:v>13453944 2R</x:v>
      </x:c>
      <x:c r="V1384" s="24" t="str">
        <x:f t="shared" si="334"/>
        <x:v>2R</x:v>
      </x:c>
      <x:c r="W1384" s="24">
        <x:f t="shared" si="335"/>
        <x:v>13453944</x:v>
      </x:c>
      <x:c r="X1384" s="24">
        <x:f t="shared" si="339"/>
        <x:v>1</x:v>
      </x:c>
      <x:c r="AC1384" s="24" t="str">
        <x:f t="shared" si="329"/>
        <x:v>Taher</x:v>
      </x:c>
      <x:c r="AD1384" s="24" t="str">
        <x:f t="shared" si="336"/>
        <x:v>T</x:v>
      </x:c>
      <x:c r="AE1384" s="24" t="str">
        <x:f t="shared" si="330"/>
        <x:v>Raja Sulaiman Abou</x:v>
      </x:c>
      <x:c r="AF1384" s="24" cm="1">
        <x:f t="array" ref="AF1384">SUM(--(" "=MID(AE1384,_xlfn.SEQUENCE(1,LEN(AE1384)),1)))+2</x:f>
        <x:v>4</x:v>
      </x:c>
      <x:c r="AG1384" s="24" cm="1">
        <x:f t="array" ref="AG1384">SUM(--($AG$9=MID(AC1384,_xlfn.SEQUENCE(1,LEN(AC1384)),1)))</x:f>
        <x:v>1</x:v>
      </x:c>
      <x:c r="AL1384" s="24" t="b">
        <x:f t="shared" si="331"/>
        <x:v>0</x:v>
      </x:c>
      <x:c r="AM1384" s="24" t="b">
        <x:f>_xlfn.XLOOKUP(G1384,'Birthday Case Assumptions'!$I$6:$I$371,'Birthday Case Assumptions'!$J$6:$J$371)="Yes"</x:f>
        <x:v>1</x:v>
      </x:c>
      <x:c r="AN1384" s="24" t="b">
        <x:f t="shared" si="337"/>
        <x:v>0</x:v>
      </x:c>
      <x:c r="AO1384" s="24">
        <x:f t="shared" si="338"/>
        <x:v>0</x:v>
      </x:c>
    </x:row>
    <x:row r="1385" spans="2:41" x14ac:dyDescent="0.35">
      <x:c r="B1385" s="21">
        <x:v>38327</x:v>
      </x:c>
      <x:c r="C1385" s="31">
        <x:f t="shared" si="325"/>
        <x:v>6</x:v>
      </x:c>
      <x:c r="D1385" s="31">
        <x:f t="shared" si="326"/>
        <x:v>12</x:v>
      </x:c>
      <x:c r="E1385" s="31">
        <x:f t="shared" si="327"/>
        <x:v>2004</x:v>
      </x:c>
      <x:c r="F1385" s="31">
        <x:f t="shared" si="328"/>
        <x:v>2</x:v>
      </x:c>
      <x:c r="G1385" s="21">
        <x:f t="shared" si="332"/>
        <x:v>45632</x:v>
      </x:c>
      <x:c r="H1385" s="32">
        <x:f t="shared" si="333"/>
        <x:v>6965</x:v>
      </x:c>
      <x:c r="L1385" s="25"/>
      <x:c r="S1385" s="24" t="str">
        <x:v>Haifa Hussain #13453946 1R</x:v>
      </x:c>
      <x:c r="T1385" s="24" t="str" cm="1">
        <x:f t="array" ref="T1385:U1385">_xlfn.TEXTSPLIT(S1385," #")</x:f>
        <x:v>Haifa Hussain</x:v>
      </x:c>
      <x:c r="U1385" s="24" t="str">
        <x:v>13453946 1R</x:v>
      </x:c>
      <x:c r="V1385" s="24" t="str">
        <x:f t="shared" si="334"/>
        <x:v>1R</x:v>
      </x:c>
      <x:c r="W1385" s="24">
        <x:f t="shared" si="335"/>
        <x:v>13453946</x:v>
      </x:c>
      <x:c r="X1385" s="24">
        <x:f t="shared" si="339"/>
        <x:v>0</x:v>
      </x:c>
      <x:c r="AC1385" s="24" t="str">
        <x:f t="shared" si="329"/>
        <x:v>Haifa</x:v>
      </x:c>
      <x:c r="AD1385" s="24" t="str">
        <x:f t="shared" si="336"/>
        <x:v>H</x:v>
      </x:c>
      <x:c r="AE1385" s="24" t="str">
        <x:f t="shared" si="330"/>
        <x:v>Hussain</x:v>
      </x:c>
      <x:c r="AF1385" s="24" cm="1">
        <x:f t="array" ref="AF1385">SUM(--(" "=MID(AE1385,_xlfn.SEQUENCE(1,LEN(AE1385)),1)))+2</x:f>
        <x:v>2</x:v>
      </x:c>
      <x:c r="AG1385" s="24" cm="1">
        <x:f t="array" ref="AG1385">SUM(--($AG$9=MID(AC1385,_xlfn.SEQUENCE(1,LEN(AC1385)),1)))</x:f>
        <x:v>2</x:v>
      </x:c>
      <x:c r="AL1385" s="24" t="b">
        <x:f t="shared" si="331"/>
        <x:v>0</x:v>
      </x:c>
      <x:c r="AM1385" s="24" t="b">
        <x:f>_xlfn.XLOOKUP(G1385,'Birthday Case Assumptions'!$I$6:$I$371,'Birthday Case Assumptions'!$J$6:$J$371)="Yes"</x:f>
        <x:v>1</x:v>
      </x:c>
      <x:c r="AN1385" s="24" t="b">
        <x:f t="shared" si="337"/>
        <x:v>0</x:v>
      </x:c>
      <x:c r="AO1385" s="24">
        <x:f t="shared" si="338"/>
        <x:v>0</x:v>
      </x:c>
    </x:row>
    <x:row r="1386" spans="2:41" x14ac:dyDescent="0.35">
      <x:c r="B1386" s="21">
        <x:v>36937</x:v>
      </x:c>
      <x:c r="C1386" s="31">
        <x:f t="shared" si="325"/>
        <x:v>15</x:v>
      </x:c>
      <x:c r="D1386" s="31">
        <x:f t="shared" si="326"/>
        <x:v>2</x:v>
      </x:c>
      <x:c r="E1386" s="31">
        <x:f t="shared" si="327"/>
        <x:v>2001</x:v>
      </x:c>
      <x:c r="F1386" s="31">
        <x:f t="shared" si="328"/>
        <x:v>5</x:v>
      </x:c>
      <x:c r="G1386" s="21">
        <x:f t="shared" si="332"/>
        <x:v>45337</x:v>
      </x:c>
      <x:c r="H1386" s="32">
        <x:f t="shared" si="333"/>
        <x:v>8355</x:v>
      </x:c>
      <x:c r="L1386" s="25"/>
      <x:c r="S1386" s="24" t="str">
        <x:v>Li Yong #13453949 1W</x:v>
      </x:c>
      <x:c r="T1386" s="24" t="str" cm="1">
        <x:f t="array" ref="T1386:U1386">_xlfn.TEXTSPLIT(S1386," #")</x:f>
        <x:v>Li Yong</x:v>
      </x:c>
      <x:c r="U1386" s="24" t="str">
        <x:v>13453949 1W</x:v>
      </x:c>
      <x:c r="V1386" s="24" t="str">
        <x:f t="shared" si="334"/>
        <x:v>1W</x:v>
      </x:c>
      <x:c r="W1386" s="24">
        <x:f t="shared" si="335"/>
        <x:v>13453949</x:v>
      </x:c>
      <x:c r="X1386" s="24">
        <x:f t="shared" si="339"/>
        <x:v>0</x:v>
      </x:c>
      <x:c r="AC1386" s="24" t="str">
        <x:f t="shared" si="329"/>
        <x:v>Li</x:v>
      </x:c>
      <x:c r="AD1386" s="24" t="str">
        <x:f t="shared" si="336"/>
        <x:v>L</x:v>
      </x:c>
      <x:c r="AE1386" s="24" t="str">
        <x:f t="shared" si="330"/>
        <x:v>Yong</x:v>
      </x:c>
      <x:c r="AF1386" s="24" cm="1">
        <x:f t="array" ref="AF1386">SUM(--(" "=MID(AE1386,_xlfn.SEQUENCE(1,LEN(AE1386)),1)))+2</x:f>
        <x:v>2</x:v>
      </x:c>
      <x:c r="AG1386" s="24" cm="1">
        <x:f t="array" ref="AG1386">SUM(--($AG$9=MID(AC1386,_xlfn.SEQUENCE(1,LEN(AC1386)),1)))</x:f>
        <x:v>0</x:v>
      </x:c>
      <x:c r="AL1386" s="24" t="b">
        <x:f t="shared" si="331"/>
        <x:v>0</x:v>
      </x:c>
      <x:c r="AM1386" s="24" t="b">
        <x:f>_xlfn.XLOOKUP(G1386,'Birthday Case Assumptions'!$I$6:$I$371,'Birthday Case Assumptions'!$J$6:$J$371)="Yes"</x:f>
        <x:v>1</x:v>
      </x:c>
      <x:c r="AN1386" s="24" t="b">
        <x:f t="shared" si="337"/>
        <x:v>0</x:v>
      </x:c>
      <x:c r="AO1386" s="24">
        <x:f t="shared" si="338"/>
        <x:v>0</x:v>
      </x:c>
    </x:row>
    <x:row r="1387" spans="2:41" x14ac:dyDescent="0.35">
      <x:c r="B1387" s="21">
        <x:v>37725</x:v>
      </x:c>
      <x:c r="C1387" s="31">
        <x:f t="shared" si="325"/>
        <x:v>14</x:v>
      </x:c>
      <x:c r="D1387" s="31">
        <x:f t="shared" si="326"/>
        <x:v>4</x:v>
      </x:c>
      <x:c r="E1387" s="31">
        <x:f t="shared" si="327"/>
        <x:v>2003</x:v>
      </x:c>
      <x:c r="F1387" s="31">
        <x:f t="shared" si="328"/>
        <x:v>2</x:v>
      </x:c>
      <x:c r="G1387" s="21">
        <x:f t="shared" si="332"/>
        <x:v>45396</x:v>
      </x:c>
      <x:c r="H1387" s="32">
        <x:f t="shared" si="333"/>
        <x:v>7567</x:v>
      </x:c>
      <x:c r="L1387" s="25"/>
      <x:c r="S1387" s="24" t="str">
        <x:v>Dai Xing #13453952 2R</x:v>
      </x:c>
      <x:c r="T1387" s="24" t="str" cm="1">
        <x:f t="array" ref="T1387:U1387">_xlfn.TEXTSPLIT(S1387," #")</x:f>
        <x:v>Dai Xing</x:v>
      </x:c>
      <x:c r="U1387" s="24" t="str">
        <x:v>13453952 2R</x:v>
      </x:c>
      <x:c r="V1387" s="24" t="str">
        <x:f t="shared" si="334"/>
        <x:v>2R</x:v>
      </x:c>
      <x:c r="W1387" s="24">
        <x:f t="shared" si="335"/>
        <x:v>13453952</x:v>
      </x:c>
      <x:c r="X1387" s="24">
        <x:f t="shared" si="339"/>
        <x:v>0</x:v>
      </x:c>
      <x:c r="AC1387" s="24" t="str">
        <x:f t="shared" si="329"/>
        <x:v>Dai</x:v>
      </x:c>
      <x:c r="AD1387" s="24" t="str">
        <x:f t="shared" si="336"/>
        <x:v>D</x:v>
      </x:c>
      <x:c r="AE1387" s="24" t="str">
        <x:f t="shared" si="330"/>
        <x:v>Xing</x:v>
      </x:c>
      <x:c r="AF1387" s="24" cm="1">
        <x:f t="array" ref="AF1387">SUM(--(" "=MID(AE1387,_xlfn.SEQUENCE(1,LEN(AE1387)),1)))+2</x:f>
        <x:v>2</x:v>
      </x:c>
      <x:c r="AG1387" s="24" cm="1">
        <x:f t="array" ref="AG1387">SUM(--($AG$9=MID(AC1387,_xlfn.SEQUENCE(1,LEN(AC1387)),1)))</x:f>
        <x:v>1</x:v>
      </x:c>
      <x:c r="AL1387" s="24" t="b">
        <x:f t="shared" si="331"/>
        <x:v>0</x:v>
      </x:c>
      <x:c r="AM1387" s="24" t="b">
        <x:f>_xlfn.XLOOKUP(G1387,'Birthday Case Assumptions'!$I$6:$I$371,'Birthday Case Assumptions'!$J$6:$J$371)="Yes"</x:f>
        <x:v>0</x:v>
      </x:c>
      <x:c r="AN1387" s="24" t="b">
        <x:f t="shared" si="337"/>
        <x:v>0</x:v>
      </x:c>
      <x:c r="AO1387" s="24">
        <x:f t="shared" si="338"/>
        <x:v>0</x:v>
      </x:c>
    </x:row>
    <x:row r="1388" spans="2:41" x14ac:dyDescent="0.35">
      <x:c r="B1388" s="21">
        <x:v>38122</x:v>
      </x:c>
      <x:c r="C1388" s="31">
        <x:f t="shared" si="325"/>
        <x:v>15</x:v>
      </x:c>
      <x:c r="D1388" s="31">
        <x:f t="shared" si="326"/>
        <x:v>5</x:v>
      </x:c>
      <x:c r="E1388" s="31">
        <x:f t="shared" si="327"/>
        <x:v>2004</x:v>
      </x:c>
      <x:c r="F1388" s="31">
        <x:f t="shared" si="328"/>
        <x:v>7</x:v>
      </x:c>
      <x:c r="G1388" s="21">
        <x:f t="shared" si="332"/>
        <x:v>45427</x:v>
      </x:c>
      <x:c r="H1388" s="32">
        <x:f t="shared" si="333"/>
        <x:v>7170</x:v>
      </x:c>
      <x:c r="L1388" s="25"/>
      <x:c r="S1388" s="24" t="str">
        <x:v>Lori Carter #13453953 2T</x:v>
      </x:c>
      <x:c r="T1388" s="24" t="str" cm="1">
        <x:f t="array" ref="T1388:U1388">_xlfn.TEXTSPLIT(S1388," #")</x:f>
        <x:v>Lori Carter</x:v>
      </x:c>
      <x:c r="U1388" s="24" t="str">
        <x:v>13453953 2T</x:v>
      </x:c>
      <x:c r="V1388" s="24" t="str">
        <x:f t="shared" si="334"/>
        <x:v>2T</x:v>
      </x:c>
      <x:c r="W1388" s="24">
        <x:f t="shared" si="335"/>
        <x:v>13453953</x:v>
      </x:c>
      <x:c r="X1388" s="24">
        <x:f t="shared" si="339"/>
        <x:v>1</x:v>
      </x:c>
      <x:c r="AC1388" s="24" t="str">
        <x:f t="shared" si="329"/>
        <x:v>Lori</x:v>
      </x:c>
      <x:c r="AD1388" s="24" t="str">
        <x:f t="shared" si="336"/>
        <x:v>L</x:v>
      </x:c>
      <x:c r="AE1388" s="24" t="str">
        <x:f t="shared" si="330"/>
        <x:v>Carter</x:v>
      </x:c>
      <x:c r="AF1388" s="24" cm="1">
        <x:f t="array" ref="AF1388">SUM(--(" "=MID(AE1388,_xlfn.SEQUENCE(1,LEN(AE1388)),1)))+2</x:f>
        <x:v>2</x:v>
      </x:c>
      <x:c r="AG1388" s="24" cm="1">
        <x:f t="array" ref="AG1388">SUM(--($AG$9=MID(AC1388,_xlfn.SEQUENCE(1,LEN(AC1388)),1)))</x:f>
        <x:v>0</x:v>
      </x:c>
      <x:c r="AL1388" s="24" t="b">
        <x:f t="shared" si="331"/>
        <x:v>0</x:v>
      </x:c>
      <x:c r="AM1388" s="24" t="b">
        <x:f>_xlfn.XLOOKUP(G1388,'Birthday Case Assumptions'!$I$6:$I$371,'Birthday Case Assumptions'!$J$6:$J$371)="Yes"</x:f>
        <x:v>0</x:v>
      </x:c>
      <x:c r="AN1388" s="24" t="b">
        <x:f t="shared" si="337"/>
        <x:v>0</x:v>
      </x:c>
      <x:c r="AO1388" s="24">
        <x:f t="shared" si="338"/>
        <x:v>0</x:v>
      </x:c>
    </x:row>
    <x:row r="1389" spans="2:41" x14ac:dyDescent="0.35">
      <x:c r="B1389" s="21">
        <x:v>37081</x:v>
      </x:c>
      <x:c r="C1389" s="31">
        <x:f t="shared" si="325"/>
        <x:v>9</x:v>
      </x:c>
      <x:c r="D1389" s="31">
        <x:f t="shared" si="326"/>
        <x:v>7</x:v>
      </x:c>
      <x:c r="E1389" s="31">
        <x:f t="shared" si="327"/>
        <x:v>2001</x:v>
      </x:c>
      <x:c r="F1389" s="31">
        <x:f t="shared" si="328"/>
        <x:v>2</x:v>
      </x:c>
      <x:c r="G1389" s="21">
        <x:f t="shared" si="332"/>
        <x:v>45482</x:v>
      </x:c>
      <x:c r="H1389" s="32">
        <x:f t="shared" si="333"/>
        <x:v>8211</x:v>
      </x:c>
      <x:c r="L1389" s="25"/>
      <x:c r="S1389" s="24" t="str">
        <x:v>Yin Qiang #13453954 3W</x:v>
      </x:c>
      <x:c r="T1389" s="24" t="str" cm="1">
        <x:f t="array" ref="T1389:U1389">_xlfn.TEXTSPLIT(S1389," #")</x:f>
        <x:v>Yin Qiang</x:v>
      </x:c>
      <x:c r="U1389" s="24" t="str">
        <x:v>13453954 3W</x:v>
      </x:c>
      <x:c r="V1389" s="24" t="str">
        <x:f t="shared" si="334"/>
        <x:v>3W</x:v>
      </x:c>
      <x:c r="W1389" s="24">
        <x:f t="shared" si="335"/>
        <x:v>13453954</x:v>
      </x:c>
      <x:c r="X1389" s="24">
        <x:f t="shared" si="339"/>
        <x:v>2</x:v>
      </x:c>
      <x:c r="AC1389" s="24" t="str">
        <x:f t="shared" si="329"/>
        <x:v>Yin</x:v>
      </x:c>
      <x:c r="AD1389" s="24" t="str">
        <x:f t="shared" si="336"/>
        <x:v>Y</x:v>
      </x:c>
      <x:c r="AE1389" s="24" t="str">
        <x:f t="shared" si="330"/>
        <x:v>Qiang</x:v>
      </x:c>
      <x:c r="AF1389" s="24" cm="1">
        <x:f t="array" ref="AF1389">SUM(--(" "=MID(AE1389,_xlfn.SEQUENCE(1,LEN(AE1389)),1)))+2</x:f>
        <x:v>2</x:v>
      </x:c>
      <x:c r="AG1389" s="24" cm="1">
        <x:f t="array" ref="AG1389">SUM(--($AG$9=MID(AC1389,_xlfn.SEQUENCE(1,LEN(AC1389)),1)))</x:f>
        <x:v>0</x:v>
      </x:c>
      <x:c r="AL1389" s="24" t="b">
        <x:f t="shared" si="331"/>
        <x:v>0</x:v>
      </x:c>
      <x:c r="AM1389" s="24" t="b">
        <x:f>_xlfn.XLOOKUP(G1389,'Birthday Case Assumptions'!$I$6:$I$371,'Birthday Case Assumptions'!$J$6:$J$371)="Yes"</x:f>
        <x:v>0</x:v>
      </x:c>
      <x:c r="AN1389" s="24" t="b">
        <x:f t="shared" si="337"/>
        <x:v>0</x:v>
      </x:c>
      <x:c r="AO1389" s="24">
        <x:f t="shared" si="338"/>
        <x:v>0</x:v>
      </x:c>
    </x:row>
    <x:row r="1390" spans="2:41" x14ac:dyDescent="0.35">
      <x:c r="B1390" s="21">
        <x:v>37804</x:v>
      </x:c>
      <x:c r="C1390" s="31">
        <x:f t="shared" si="325"/>
        <x:v>2</x:v>
      </x:c>
      <x:c r="D1390" s="31">
        <x:f t="shared" si="326"/>
        <x:v>7</x:v>
      </x:c>
      <x:c r="E1390" s="31">
        <x:f t="shared" si="327"/>
        <x:v>2003</x:v>
      </x:c>
      <x:c r="F1390" s="31">
        <x:f t="shared" si="328"/>
        <x:v>4</x:v>
      </x:c>
      <x:c r="G1390" s="21">
        <x:f t="shared" si="332"/>
        <x:v>45475</x:v>
      </x:c>
      <x:c r="H1390" s="32">
        <x:f t="shared" si="333"/>
        <x:v>7488</x:v>
      </x:c>
      <x:c r="L1390" s="25"/>
      <x:c r="S1390" s="24" t="str">
        <x:v>Ralph Gonzales #13453955 1R</x:v>
      </x:c>
      <x:c r="T1390" s="24" t="str" cm="1">
        <x:f t="array" ref="T1390:U1390">_xlfn.TEXTSPLIT(S1390," #")</x:f>
        <x:v>Ralph Gonzales</x:v>
      </x:c>
      <x:c r="U1390" s="24" t="str">
        <x:v>13453955 1R</x:v>
      </x:c>
      <x:c r="V1390" s="24" t="str">
        <x:f t="shared" si="334"/>
        <x:v>1R</x:v>
      </x:c>
      <x:c r="W1390" s="24">
        <x:f t="shared" si="335"/>
        <x:v>13453955</x:v>
      </x:c>
      <x:c r="X1390" s="24">
        <x:f t="shared" si="339"/>
        <x:v>3</x:v>
      </x:c>
      <x:c r="AC1390" s="24" t="str">
        <x:f t="shared" si="329"/>
        <x:v>Ralph</x:v>
      </x:c>
      <x:c r="AD1390" s="24" t="str">
        <x:f t="shared" si="336"/>
        <x:v>R</x:v>
      </x:c>
      <x:c r="AE1390" s="24" t="str">
        <x:f t="shared" si="330"/>
        <x:v>Gonzales</x:v>
      </x:c>
      <x:c r="AF1390" s="24" cm="1">
        <x:f t="array" ref="AF1390">SUM(--(" "=MID(AE1390,_xlfn.SEQUENCE(1,LEN(AE1390)),1)))+2</x:f>
        <x:v>2</x:v>
      </x:c>
      <x:c r="AG1390" s="24" cm="1">
        <x:f t="array" ref="AG1390">SUM(--($AG$9=MID(AC1390,_xlfn.SEQUENCE(1,LEN(AC1390)),1)))</x:f>
        <x:v>1</x:v>
      </x:c>
      <x:c r="AL1390" s="24" t="b">
        <x:f t="shared" si="331"/>
        <x:v>0</x:v>
      </x:c>
      <x:c r="AM1390" s="24" t="b">
        <x:f>_xlfn.XLOOKUP(G1390,'Birthday Case Assumptions'!$I$6:$I$371,'Birthday Case Assumptions'!$J$6:$J$371)="Yes"</x:f>
        <x:v>0</x:v>
      </x:c>
      <x:c r="AN1390" s="24" t="b">
        <x:f t="shared" si="337"/>
        <x:v>0</x:v>
      </x:c>
      <x:c r="AO1390" s="24">
        <x:f t="shared" si="338"/>
        <x:v>0</x:v>
      </x:c>
    </x:row>
    <x:row r="1391" spans="2:41" x14ac:dyDescent="0.35">
      <x:c r="B1391" s="21">
        <x:v>37932</x:v>
      </x:c>
      <x:c r="C1391" s="31">
        <x:f t="shared" si="325"/>
        <x:v>7</x:v>
      </x:c>
      <x:c r="D1391" s="31">
        <x:f t="shared" si="326"/>
        <x:v>11</x:v>
      </x:c>
      <x:c r="E1391" s="31">
        <x:f t="shared" si="327"/>
        <x:v>2003</x:v>
      </x:c>
      <x:c r="F1391" s="31">
        <x:f t="shared" si="328"/>
        <x:v>6</x:v>
      </x:c>
      <x:c r="G1391" s="21">
        <x:f t="shared" si="332"/>
        <x:v>45603</x:v>
      </x:c>
      <x:c r="H1391" s="32">
        <x:f t="shared" si="333"/>
        <x:v>7360</x:v>
      </x:c>
      <x:c r="L1391" s="25"/>
      <x:c r="S1391" s="24" t="str">
        <x:v>Pamela Peterson #13453957 2R</x:v>
      </x:c>
      <x:c r="T1391" s="24" t="str" cm="1">
        <x:f t="array" ref="T1391:U1391">_xlfn.TEXTSPLIT(S1391," #")</x:f>
        <x:v>Pamela Peterson</x:v>
      </x:c>
      <x:c r="U1391" s="24" t="str">
        <x:v>13453957 2R</x:v>
      </x:c>
      <x:c r="V1391" s="24" t="str">
        <x:f t="shared" si="334"/>
        <x:v>2R</x:v>
      </x:c>
      <x:c r="W1391" s="24">
        <x:f t="shared" si="335"/>
        <x:v>13453957</x:v>
      </x:c>
      <x:c r="X1391" s="24">
        <x:f t="shared" si="339"/>
        <x:v>0</x:v>
      </x:c>
      <x:c r="AC1391" s="24" t="str">
        <x:f t="shared" si="329"/>
        <x:v>Pamela</x:v>
      </x:c>
      <x:c r="AD1391" s="24" t="str">
        <x:f t="shared" si="336"/>
        <x:v>P</x:v>
      </x:c>
      <x:c r="AE1391" s="24" t="str">
        <x:f t="shared" si="330"/>
        <x:v>Peterson</x:v>
      </x:c>
      <x:c r="AF1391" s="24" cm="1">
        <x:f t="array" ref="AF1391">SUM(--(" "=MID(AE1391,_xlfn.SEQUENCE(1,LEN(AE1391)),1)))+2</x:f>
        <x:v>2</x:v>
      </x:c>
      <x:c r="AG1391" s="24" cm="1">
        <x:f t="array" ref="AG1391">SUM(--($AG$9=MID(AC1391,_xlfn.SEQUENCE(1,LEN(AC1391)),1)))</x:f>
        <x:v>2</x:v>
      </x:c>
      <x:c r="AL1391" s="24" t="b">
        <x:f t="shared" si="331"/>
        <x:v>0</x:v>
      </x:c>
      <x:c r="AM1391" s="24" t="b">
        <x:f>_xlfn.XLOOKUP(G1391,'Birthday Case Assumptions'!$I$6:$I$371,'Birthday Case Assumptions'!$J$6:$J$371)="Yes"</x:f>
        <x:v>1</x:v>
      </x:c>
      <x:c r="AN1391" s="24" t="b">
        <x:f t="shared" si="337"/>
        <x:v>0</x:v>
      </x:c>
      <x:c r="AO1391" s="24">
        <x:f t="shared" si="338"/>
        <x:v>0</x:v>
      </x:c>
    </x:row>
    <x:row r="1392" spans="2:41" x14ac:dyDescent="0.35">
      <x:c r="B1392" s="21">
        <x:v>37124</x:v>
      </x:c>
      <x:c r="C1392" s="31">
        <x:f t="shared" si="325"/>
        <x:v>21</x:v>
      </x:c>
      <x:c r="D1392" s="31">
        <x:f t="shared" si="326"/>
        <x:v>8</x:v>
      </x:c>
      <x:c r="E1392" s="31">
        <x:f t="shared" si="327"/>
        <x:v>2001</x:v>
      </x:c>
      <x:c r="F1392" s="31">
        <x:f t="shared" si="328"/>
        <x:v>3</x:v>
      </x:c>
      <x:c r="G1392" s="21">
        <x:f t="shared" si="332"/>
        <x:v>45525</x:v>
      </x:c>
      <x:c r="H1392" s="32">
        <x:f t="shared" si="333"/>
        <x:v>8168</x:v>
      </x:c>
      <x:c r="L1392" s="25"/>
      <x:c r="S1392" s="24" t="str">
        <x:v>Roy Wood #13453960 3W</x:v>
      </x:c>
      <x:c r="T1392" s="24" t="str" cm="1">
        <x:f t="array" ref="T1392:U1392">_xlfn.TEXTSPLIT(S1392," #")</x:f>
        <x:v>Roy Wood</x:v>
      </x:c>
      <x:c r="U1392" s="24" t="str">
        <x:v>13453960 3W</x:v>
      </x:c>
      <x:c r="V1392" s="24" t="str">
        <x:f t="shared" si="334"/>
        <x:v>3W</x:v>
      </x:c>
      <x:c r="W1392" s="24">
        <x:f t="shared" si="335"/>
        <x:v>13453960</x:v>
      </x:c>
      <x:c r="X1392" s="24">
        <x:f t="shared" si="339"/>
        <x:v>0</x:v>
      </x:c>
      <x:c r="AC1392" s="24" t="str">
        <x:f t="shared" si="329"/>
        <x:v>Roy</x:v>
      </x:c>
      <x:c r="AD1392" s="24" t="str">
        <x:f t="shared" si="336"/>
        <x:v>R</x:v>
      </x:c>
      <x:c r="AE1392" s="24" t="str">
        <x:f t="shared" si="330"/>
        <x:v>Wood</x:v>
      </x:c>
      <x:c r="AF1392" s="24" cm="1">
        <x:f t="array" ref="AF1392">SUM(--(" "=MID(AE1392,_xlfn.SEQUENCE(1,LEN(AE1392)),1)))+2</x:f>
        <x:v>2</x:v>
      </x:c>
      <x:c r="AG1392" s="24" cm="1">
        <x:f t="array" ref="AG1392">SUM(--($AG$9=MID(AC1392,_xlfn.SEQUENCE(1,LEN(AC1392)),1)))</x:f>
        <x:v>0</x:v>
      </x:c>
      <x:c r="AL1392" s="24" t="b">
        <x:f t="shared" si="331"/>
        <x:v>0</x:v>
      </x:c>
      <x:c r="AM1392" s="24" t="b">
        <x:f>_xlfn.XLOOKUP(G1392,'Birthday Case Assumptions'!$I$6:$I$371,'Birthday Case Assumptions'!$J$6:$J$371)="Yes"</x:f>
        <x:v>1</x:v>
      </x:c>
      <x:c r="AN1392" s="24" t="b">
        <x:f t="shared" si="337"/>
        <x:v>0</x:v>
      </x:c>
      <x:c r="AO1392" s="24">
        <x:f t="shared" si="338"/>
        <x:v>0</x:v>
      </x:c>
    </x:row>
    <x:row r="1393" spans="2:41" x14ac:dyDescent="0.35">
      <x:c r="B1393" s="21">
        <x:v>37644</x:v>
      </x:c>
      <x:c r="C1393" s="31">
        <x:f t="shared" si="325"/>
        <x:v>23</x:v>
      </x:c>
      <x:c r="D1393" s="31">
        <x:f t="shared" si="326"/>
        <x:v>1</x:v>
      </x:c>
      <x:c r="E1393" s="31">
        <x:f t="shared" si="327"/>
        <x:v>2003</x:v>
      </x:c>
      <x:c r="F1393" s="31">
        <x:f t="shared" si="328"/>
        <x:v>5</x:v>
      </x:c>
      <x:c r="G1393" s="21">
        <x:f t="shared" si="332"/>
        <x:v>45314</x:v>
      </x:c>
      <x:c r="H1393" s="32">
        <x:f t="shared" si="333"/>
        <x:v>7648</x:v>
      </x:c>
      <x:c r="L1393" s="25"/>
      <x:c r="S1393" s="24" t="str">
        <x:v>Ebrahim Alzahrani #13453961 3M</x:v>
      </x:c>
      <x:c r="T1393" s="24" t="str" cm="1">
        <x:f t="array" ref="T1393:U1393">_xlfn.TEXTSPLIT(S1393," #")</x:f>
        <x:v>Ebrahim Alzahrani</x:v>
      </x:c>
      <x:c r="U1393" s="24" t="str">
        <x:v>13453961 3M</x:v>
      </x:c>
      <x:c r="V1393" s="24" t="str">
        <x:f t="shared" si="334"/>
        <x:v>3M</x:v>
      </x:c>
      <x:c r="W1393" s="24">
        <x:f t="shared" si="335"/>
        <x:v>13453961</x:v>
      </x:c>
      <x:c r="X1393" s="24">
        <x:f t="shared" si="339"/>
        <x:v>1</x:v>
      </x:c>
      <x:c r="AC1393" s="24" t="str">
        <x:f t="shared" si="329"/>
        <x:v>Ebrahim</x:v>
      </x:c>
      <x:c r="AD1393" s="24" t="str">
        <x:f t="shared" si="336"/>
        <x:v>E</x:v>
      </x:c>
      <x:c r="AE1393" s="24" t="str">
        <x:f t="shared" si="330"/>
        <x:v>Alzahrani</x:v>
      </x:c>
      <x:c r="AF1393" s="24" cm="1">
        <x:f t="array" ref="AF1393">SUM(--(" "=MID(AE1393,_xlfn.SEQUENCE(1,LEN(AE1393)),1)))+2</x:f>
        <x:v>2</x:v>
      </x:c>
      <x:c r="AG1393" s="24" cm="1">
        <x:f t="array" ref="AG1393">SUM(--($AG$9=MID(AC1393,_xlfn.SEQUENCE(1,LEN(AC1393)),1)))</x:f>
        <x:v>1</x:v>
      </x:c>
      <x:c r="AL1393" s="24" t="b">
        <x:f t="shared" si="331"/>
        <x:v>0</x:v>
      </x:c>
      <x:c r="AM1393" s="24" t="b">
        <x:f>_xlfn.XLOOKUP(G1393,'Birthday Case Assumptions'!$I$6:$I$371,'Birthday Case Assumptions'!$J$6:$J$371)="Yes"</x:f>
        <x:v>1</x:v>
      </x:c>
      <x:c r="AN1393" s="24" t="b">
        <x:f t="shared" si="337"/>
        <x:v>0</x:v>
      </x:c>
      <x:c r="AO1393" s="24">
        <x:f t="shared" si="338"/>
        <x:v>0</x:v>
      </x:c>
    </x:row>
    <x:row r="1394" spans="2:41" x14ac:dyDescent="0.35">
      <x:c r="B1394" s="21">
        <x:v>37058</x:v>
      </x:c>
      <x:c r="C1394" s="31">
        <x:f t="shared" si="325"/>
        <x:v>16</x:v>
      </x:c>
      <x:c r="D1394" s="31">
        <x:f t="shared" si="326"/>
        <x:v>6</x:v>
      </x:c>
      <x:c r="E1394" s="31">
        <x:f t="shared" si="327"/>
        <x:v>2001</x:v>
      </x:c>
      <x:c r="F1394" s="31">
        <x:f t="shared" si="328"/>
        <x:v>7</x:v>
      </x:c>
      <x:c r="G1394" s="21">
        <x:f t="shared" si="332"/>
        <x:v>45459</x:v>
      </x:c>
      <x:c r="H1394" s="32">
        <x:f t="shared" si="333"/>
        <x:v>8234</x:v>
      </x:c>
      <x:c r="L1394" s="25"/>
      <x:c r="S1394" s="24" t="str">
        <x:v>Yin Ming #13453963 1M</x:v>
      </x:c>
      <x:c r="T1394" s="24" t="str" cm="1">
        <x:f t="array" ref="T1394:U1394">_xlfn.TEXTSPLIT(S1394," #")</x:f>
        <x:v>Yin Ming</x:v>
      </x:c>
      <x:c r="U1394" s="24" t="str">
        <x:v>13453963 1M</x:v>
      </x:c>
      <x:c r="V1394" s="24" t="str">
        <x:f t="shared" si="334"/>
        <x:v>1M</x:v>
      </x:c>
      <x:c r="W1394" s="24">
        <x:f t="shared" si="335"/>
        <x:v>13453963</x:v>
      </x:c>
      <x:c r="X1394" s="24">
        <x:f t="shared" si="339"/>
        <x:v>0</x:v>
      </x:c>
      <x:c r="AC1394" s="24" t="str">
        <x:f t="shared" si="329"/>
        <x:v>Yin</x:v>
      </x:c>
      <x:c r="AD1394" s="24" t="str">
        <x:f t="shared" si="336"/>
        <x:v>Y</x:v>
      </x:c>
      <x:c r="AE1394" s="24" t="str">
        <x:f t="shared" si="330"/>
        <x:v>Ming</x:v>
      </x:c>
      <x:c r="AF1394" s="24" cm="1">
        <x:f t="array" ref="AF1394">SUM(--(" "=MID(AE1394,_xlfn.SEQUENCE(1,LEN(AE1394)),1)))+2</x:f>
        <x:v>2</x:v>
      </x:c>
      <x:c r="AG1394" s="24" cm="1">
        <x:f t="array" ref="AG1394">SUM(--($AG$9=MID(AC1394,_xlfn.SEQUENCE(1,LEN(AC1394)),1)))</x:f>
        <x:v>0</x:v>
      </x:c>
      <x:c r="AL1394" s="24" t="b">
        <x:f t="shared" si="331"/>
        <x:v>0</x:v>
      </x:c>
      <x:c r="AM1394" s="24" t="b">
        <x:f>_xlfn.XLOOKUP(G1394,'Birthday Case Assumptions'!$I$6:$I$371,'Birthday Case Assumptions'!$J$6:$J$371)="Yes"</x:f>
        <x:v>0</x:v>
      </x:c>
      <x:c r="AN1394" s="24" t="b">
        <x:f t="shared" si="337"/>
        <x:v>1</x:v>
      </x:c>
      <x:c r="AO1394" s="24">
        <x:f t="shared" si="338"/>
        <x:v>0</x:v>
      </x:c>
    </x:row>
    <x:row r="1395" spans="2:41" x14ac:dyDescent="0.35">
      <x:c r="B1395" s="21">
        <x:v>37835</x:v>
      </x:c>
      <x:c r="C1395" s="31">
        <x:f t="shared" si="325"/>
        <x:v>2</x:v>
      </x:c>
      <x:c r="D1395" s="31">
        <x:f t="shared" si="326"/>
        <x:v>8</x:v>
      </x:c>
      <x:c r="E1395" s="31">
        <x:f t="shared" si="327"/>
        <x:v>2003</x:v>
      </x:c>
      <x:c r="F1395" s="31">
        <x:f t="shared" si="328"/>
        <x:v>7</x:v>
      </x:c>
      <x:c r="G1395" s="21">
        <x:f t="shared" si="332"/>
        <x:v>45506</x:v>
      </x:c>
      <x:c r="H1395" s="32">
        <x:f t="shared" si="333"/>
        <x:v>7457</x:v>
      </x:c>
      <x:c r="L1395" s="25"/>
      <x:c r="S1395" s="24" t="str">
        <x:v>Mo Qiong #13453965 4W</x:v>
      </x:c>
      <x:c r="T1395" s="24" t="str" cm="1">
        <x:f t="array" ref="T1395:U1395">_xlfn.TEXTSPLIT(S1395," #")</x:f>
        <x:v>Mo Qiong</x:v>
      </x:c>
      <x:c r="U1395" s="24" t="str">
        <x:v>13453965 4W</x:v>
      </x:c>
      <x:c r="V1395" s="24" t="str">
        <x:f t="shared" si="334"/>
        <x:v>4W</x:v>
      </x:c>
      <x:c r="W1395" s="24">
        <x:f t="shared" si="335"/>
        <x:v>13453965</x:v>
      </x:c>
      <x:c r="X1395" s="24">
        <x:f t="shared" si="339"/>
        <x:v>0</x:v>
      </x:c>
      <x:c r="AC1395" s="24" t="str">
        <x:f t="shared" si="329"/>
        <x:v>Mo</x:v>
      </x:c>
      <x:c r="AD1395" s="24" t="str">
        <x:f t="shared" si="336"/>
        <x:v>M</x:v>
      </x:c>
      <x:c r="AE1395" s="24" t="str">
        <x:f t="shared" si="330"/>
        <x:v>Qiong</x:v>
      </x:c>
      <x:c r="AF1395" s="24" cm="1">
        <x:f t="array" ref="AF1395">SUM(--(" "=MID(AE1395,_xlfn.SEQUENCE(1,LEN(AE1395)),1)))+2</x:f>
        <x:v>2</x:v>
      </x:c>
      <x:c r="AG1395" s="24" cm="1">
        <x:f t="array" ref="AG1395">SUM(--($AG$9=MID(AC1395,_xlfn.SEQUENCE(1,LEN(AC1395)),1)))</x:f>
        <x:v>0</x:v>
      </x:c>
      <x:c r="AL1395" s="24" t="b">
        <x:f t="shared" si="331"/>
        <x:v>0</x:v>
      </x:c>
      <x:c r="AM1395" s="24" t="b">
        <x:f>_xlfn.XLOOKUP(G1395,'Birthday Case Assumptions'!$I$6:$I$371,'Birthday Case Assumptions'!$J$6:$J$371)="Yes"</x:f>
        <x:v>0</x:v>
      </x:c>
      <x:c r="AN1395" s="24" t="b">
        <x:f t="shared" si="337"/>
        <x:v>0</x:v>
      </x:c>
      <x:c r="AO1395" s="24">
        <x:f t="shared" si="338"/>
        <x:v>0</x:v>
      </x:c>
    </x:row>
    <x:row r="1396" spans="2:41" x14ac:dyDescent="0.35">
      <x:c r="B1396" s="21">
        <x:v>37596</x:v>
      </x:c>
      <x:c r="C1396" s="31">
        <x:f t="shared" si="325"/>
        <x:v>6</x:v>
      </x:c>
      <x:c r="D1396" s="31">
        <x:f t="shared" si="326"/>
        <x:v>12</x:v>
      </x:c>
      <x:c r="E1396" s="31">
        <x:f t="shared" si="327"/>
        <x:v>2002</x:v>
      </x:c>
      <x:c r="F1396" s="31">
        <x:f t="shared" si="328"/>
        <x:v>6</x:v>
      </x:c>
      <x:c r="G1396" s="21">
        <x:f t="shared" si="332"/>
        <x:v>45632</x:v>
      </x:c>
      <x:c r="H1396" s="32">
        <x:f t="shared" si="333"/>
        <x:v>7696</x:v>
      </x:c>
      <x:c r="L1396" s="25"/>
      <x:c r="S1396" s="24" t="str">
        <x:v>Ren Gong Song #13453966 4W</x:v>
      </x:c>
      <x:c r="T1396" s="24" t="str" cm="1">
        <x:f t="array" ref="T1396:U1396">_xlfn.TEXTSPLIT(S1396," #")</x:f>
        <x:v>Ren Gong Song</x:v>
      </x:c>
      <x:c r="U1396" s="24" t="str">
        <x:v>13453966 4W</x:v>
      </x:c>
      <x:c r="V1396" s="24" t="str">
        <x:f t="shared" si="334"/>
        <x:v>4W</x:v>
      </x:c>
      <x:c r="W1396" s="24">
        <x:f t="shared" si="335"/>
        <x:v>13453966</x:v>
      </x:c>
      <x:c r="X1396" s="24">
        <x:f t="shared" si="339"/>
        <x:v>1</x:v>
      </x:c>
      <x:c r="AC1396" s="24" t="str">
        <x:f t="shared" si="329"/>
        <x:v>Ren</x:v>
      </x:c>
      <x:c r="AD1396" s="24" t="str">
        <x:f t="shared" si="336"/>
        <x:v>R</x:v>
      </x:c>
      <x:c r="AE1396" s="24" t="str">
        <x:f t="shared" si="330"/>
        <x:v>Gong Song</x:v>
      </x:c>
      <x:c r="AF1396" s="24" cm="1">
        <x:f t="array" ref="AF1396">SUM(--(" "=MID(AE1396,_xlfn.SEQUENCE(1,LEN(AE1396)),1)))+2</x:f>
        <x:v>3</x:v>
      </x:c>
      <x:c r="AG1396" s="24" cm="1">
        <x:f t="array" ref="AG1396">SUM(--($AG$9=MID(AC1396,_xlfn.SEQUENCE(1,LEN(AC1396)),1)))</x:f>
        <x:v>0</x:v>
      </x:c>
      <x:c r="AL1396" s="24" t="b">
        <x:f t="shared" si="331"/>
        <x:v>0</x:v>
      </x:c>
      <x:c r="AM1396" s="24" t="b">
        <x:f>_xlfn.XLOOKUP(G1396,'Birthday Case Assumptions'!$I$6:$I$371,'Birthday Case Assumptions'!$J$6:$J$371)="Yes"</x:f>
        <x:v>1</x:v>
      </x:c>
      <x:c r="AN1396" s="24" t="b">
        <x:f t="shared" si="337"/>
        <x:v>0</x:v>
      </x:c>
      <x:c r="AO1396" s="24">
        <x:f t="shared" si="338"/>
        <x:v>0</x:v>
      </x:c>
    </x:row>
    <x:row r="1397" spans="2:41" x14ac:dyDescent="0.35">
      <x:c r="B1397" s="21">
        <x:v>37961</x:v>
      </x:c>
      <x:c r="C1397" s="31">
        <x:f t="shared" si="325"/>
        <x:v>6</x:v>
      </x:c>
      <x:c r="D1397" s="31">
        <x:f t="shared" si="326"/>
        <x:v>12</x:v>
      </x:c>
      <x:c r="E1397" s="31">
        <x:f t="shared" si="327"/>
        <x:v>2003</x:v>
      </x:c>
      <x:c r="F1397" s="31">
        <x:f t="shared" si="328"/>
        <x:v>7</x:v>
      </x:c>
      <x:c r="G1397" s="21">
        <x:f t="shared" si="332"/>
        <x:v>45632</x:v>
      </x:c>
      <x:c r="H1397" s="32">
        <x:f t="shared" si="333"/>
        <x:v>7331</x:v>
      </x:c>
      <x:c r="L1397" s="25"/>
      <x:c r="S1397" s="24" t="str">
        <x:v>Kelly Adams #13453968 1W</x:v>
      </x:c>
      <x:c r="T1397" s="24" t="str" cm="1">
        <x:f t="array" ref="T1397:U1397">_xlfn.TEXTSPLIT(S1397," #")</x:f>
        <x:v>Kelly Adams</x:v>
      </x:c>
      <x:c r="U1397" s="24" t="str">
        <x:v>13453968 1W</x:v>
      </x:c>
      <x:c r="V1397" s="24" t="str">
        <x:f t="shared" si="334"/>
        <x:v>1W</x:v>
      </x:c>
      <x:c r="W1397" s="24">
        <x:f t="shared" si="335"/>
        <x:v>13453968</x:v>
      </x:c>
      <x:c r="X1397" s="24">
        <x:f t="shared" si="339"/>
        <x:v>0</x:v>
      </x:c>
      <x:c r="AC1397" s="24" t="str">
        <x:f t="shared" si="329"/>
        <x:v>Kelly</x:v>
      </x:c>
      <x:c r="AD1397" s="24" t="str">
        <x:f t="shared" si="336"/>
        <x:v>K</x:v>
      </x:c>
      <x:c r="AE1397" s="24" t="str">
        <x:f t="shared" si="330"/>
        <x:v>Adams</x:v>
      </x:c>
      <x:c r="AF1397" s="24" cm="1">
        <x:f t="array" ref="AF1397">SUM(--(" "=MID(AE1397,_xlfn.SEQUENCE(1,LEN(AE1397)),1)))+2</x:f>
        <x:v>2</x:v>
      </x:c>
      <x:c r="AG1397" s="24" cm="1">
        <x:f t="array" ref="AG1397">SUM(--($AG$9=MID(AC1397,_xlfn.SEQUENCE(1,LEN(AC1397)),1)))</x:f>
        <x:v>0</x:v>
      </x:c>
      <x:c r="AL1397" s="24" t="b">
        <x:f t="shared" si="331"/>
        <x:v>0</x:v>
      </x:c>
      <x:c r="AM1397" s="24" t="b">
        <x:f>_xlfn.XLOOKUP(G1397,'Birthday Case Assumptions'!$I$6:$I$371,'Birthday Case Assumptions'!$J$6:$J$371)="Yes"</x:f>
        <x:v>1</x:v>
      </x:c>
      <x:c r="AN1397" s="24" t="b">
        <x:f t="shared" si="337"/>
        <x:v>0</x:v>
      </x:c>
      <x:c r="AO1397" s="24">
        <x:f t="shared" si="338"/>
        <x:v>0</x:v>
      </x:c>
    </x:row>
    <x:row r="1398" spans="2:41" x14ac:dyDescent="0.35">
      <x:c r="B1398" s="21">
        <x:v>37811</x:v>
      </x:c>
      <x:c r="C1398" s="31">
        <x:f t="shared" si="325"/>
        <x:v>9</x:v>
      </x:c>
      <x:c r="D1398" s="31">
        <x:f t="shared" si="326"/>
        <x:v>7</x:v>
      </x:c>
      <x:c r="E1398" s="31">
        <x:f t="shared" si="327"/>
        <x:v>2003</x:v>
      </x:c>
      <x:c r="F1398" s="31">
        <x:f t="shared" si="328"/>
        <x:v>4</x:v>
      </x:c>
      <x:c r="G1398" s="21">
        <x:f t="shared" si="332"/>
        <x:v>45482</x:v>
      </x:c>
      <x:c r="H1398" s="32">
        <x:f t="shared" si="333"/>
        <x:v>7481</x:v>
      </x:c>
      <x:c r="L1398" s="25"/>
      <x:c r="S1398" s="24" t="str">
        <x:v>Ghada Malik #13453971 1M</x:v>
      </x:c>
      <x:c r="T1398" s="24" t="str" cm="1">
        <x:f t="array" ref="T1398:U1398">_xlfn.TEXTSPLIT(S1398," #")</x:f>
        <x:v>Ghada Malik</x:v>
      </x:c>
      <x:c r="U1398" s="24" t="str">
        <x:v>13453971 1M</x:v>
      </x:c>
      <x:c r="V1398" s="24" t="str">
        <x:f t="shared" si="334"/>
        <x:v>1M</x:v>
      </x:c>
      <x:c r="W1398" s="24">
        <x:f t="shared" si="335"/>
        <x:v>13453971</x:v>
      </x:c>
      <x:c r="X1398" s="24">
        <x:f t="shared" si="339"/>
        <x:v>0</x:v>
      </x:c>
      <x:c r="AC1398" s="24" t="str">
        <x:f t="shared" si="329"/>
        <x:v>Ghada</x:v>
      </x:c>
      <x:c r="AD1398" s="24" t="str">
        <x:f t="shared" si="336"/>
        <x:v>G</x:v>
      </x:c>
      <x:c r="AE1398" s="24" t="str">
        <x:f t="shared" si="330"/>
        <x:v>Malik</x:v>
      </x:c>
      <x:c r="AF1398" s="24" cm="1">
        <x:f t="array" ref="AF1398">SUM(--(" "=MID(AE1398,_xlfn.SEQUENCE(1,LEN(AE1398)),1)))+2</x:f>
        <x:v>2</x:v>
      </x:c>
      <x:c r="AG1398" s="24" cm="1">
        <x:f t="array" ref="AG1398">SUM(--($AG$9=MID(AC1398,_xlfn.SEQUENCE(1,LEN(AC1398)),1)))</x:f>
        <x:v>2</x:v>
      </x:c>
      <x:c r="AL1398" s="24" t="b">
        <x:f t="shared" si="331"/>
        <x:v>0</x:v>
      </x:c>
      <x:c r="AM1398" s="24" t="b">
        <x:f>_xlfn.XLOOKUP(G1398,'Birthday Case Assumptions'!$I$6:$I$371,'Birthday Case Assumptions'!$J$6:$J$371)="Yes"</x:f>
        <x:v>0</x:v>
      </x:c>
      <x:c r="AN1398" s="24" t="b">
        <x:f t="shared" si="337"/>
        <x:v>1</x:v>
      </x:c>
      <x:c r="AO1398" s="24">
        <x:f t="shared" si="338"/>
        <x:v>0</x:v>
      </x:c>
    </x:row>
    <x:row r="1399" spans="2:41" x14ac:dyDescent="0.35">
      <x:c r="B1399" s="21">
        <x:v>37029</x:v>
      </x:c>
      <x:c r="C1399" s="31">
        <x:f t="shared" si="325"/>
        <x:v>18</x:v>
      </x:c>
      <x:c r="D1399" s="31">
        <x:f t="shared" si="326"/>
        <x:v>5</x:v>
      </x:c>
      <x:c r="E1399" s="31">
        <x:f t="shared" si="327"/>
        <x:v>2001</x:v>
      </x:c>
      <x:c r="F1399" s="31">
        <x:f t="shared" si="328"/>
        <x:v>6</x:v>
      </x:c>
      <x:c r="G1399" s="21">
        <x:f t="shared" si="332"/>
        <x:v>45430</x:v>
      </x:c>
      <x:c r="H1399" s="32">
        <x:f t="shared" si="333"/>
        <x:v>8263</x:v>
      </x:c>
      <x:c r="L1399" s="25"/>
      <x:c r="S1399" s="24" t="str">
        <x:v>Nadeem Alanazi #13453972 1T</x:v>
      </x:c>
      <x:c r="T1399" s="24" t="str" cm="1">
        <x:f t="array" ref="T1399:U1399">_xlfn.TEXTSPLIT(S1399," #")</x:f>
        <x:v>Nadeem Alanazi</x:v>
      </x:c>
      <x:c r="U1399" s="24" t="str">
        <x:v>13453972 1T</x:v>
      </x:c>
      <x:c r="V1399" s="24" t="str">
        <x:f t="shared" si="334"/>
        <x:v>1T</x:v>
      </x:c>
      <x:c r="W1399" s="24">
        <x:f t="shared" si="335"/>
        <x:v>13453972</x:v>
      </x:c>
      <x:c r="X1399" s="24">
        <x:f t="shared" si="339"/>
        <x:v>1</x:v>
      </x:c>
      <x:c r="AC1399" s="24" t="str">
        <x:f t="shared" si="329"/>
        <x:v>Nadeem</x:v>
      </x:c>
      <x:c r="AD1399" s="24" t="str">
        <x:f t="shared" si="336"/>
        <x:v>N</x:v>
      </x:c>
      <x:c r="AE1399" s="24" t="str">
        <x:f t="shared" si="330"/>
        <x:v>Alanazi</x:v>
      </x:c>
      <x:c r="AF1399" s="24" cm="1">
        <x:f t="array" ref="AF1399">SUM(--(" "=MID(AE1399,_xlfn.SEQUENCE(1,LEN(AE1399)),1)))+2</x:f>
        <x:v>2</x:v>
      </x:c>
      <x:c r="AG1399" s="24" cm="1">
        <x:f t="array" ref="AG1399">SUM(--($AG$9=MID(AC1399,_xlfn.SEQUENCE(1,LEN(AC1399)),1)))</x:f>
        <x:v>1</x:v>
      </x:c>
      <x:c r="AL1399" s="24" t="b">
        <x:f t="shared" si="331"/>
        <x:v>0</x:v>
      </x:c>
      <x:c r="AM1399" s="24" t="b">
        <x:f>_xlfn.XLOOKUP(G1399,'Birthday Case Assumptions'!$I$6:$I$371,'Birthday Case Assumptions'!$J$6:$J$371)="Yes"</x:f>
        <x:v>0</x:v>
      </x:c>
      <x:c r="AN1399" s="24" t="b">
        <x:f t="shared" si="337"/>
        <x:v>0</x:v>
      </x:c>
      <x:c r="AO1399" s="24">
        <x:f t="shared" si="338"/>
        <x:v>0</x:v>
      </x:c>
    </x:row>
    <x:row r="1400" spans="2:41" x14ac:dyDescent="0.35">
      <x:c r="B1400" s="21">
        <x:v>37406</x:v>
      </x:c>
      <x:c r="C1400" s="31">
        <x:f t="shared" si="325"/>
        <x:v>30</x:v>
      </x:c>
      <x:c r="D1400" s="31">
        <x:f t="shared" si="326"/>
        <x:v>5</x:v>
      </x:c>
      <x:c r="E1400" s="31">
        <x:f t="shared" si="327"/>
        <x:v>2002</x:v>
      </x:c>
      <x:c r="F1400" s="31">
        <x:f t="shared" si="328"/>
        <x:v>5</x:v>
      </x:c>
      <x:c r="G1400" s="21">
        <x:f t="shared" si="332"/>
        <x:v>45442</x:v>
      </x:c>
      <x:c r="H1400" s="32">
        <x:f t="shared" si="333"/>
        <x:v>7886</x:v>
      </x:c>
      <x:c r="L1400" s="25"/>
      <x:c r="S1400" s="24" t="str">
        <x:v>Ashley Green #13453973 1T</x:v>
      </x:c>
      <x:c r="T1400" s="24" t="str" cm="1">
        <x:f t="array" ref="T1400:U1400">_xlfn.TEXTSPLIT(S1400," #")</x:f>
        <x:v>Ashley Green</x:v>
      </x:c>
      <x:c r="U1400" s="24" t="str">
        <x:v>13453973 1T</x:v>
      </x:c>
      <x:c r="V1400" s="24" t="str">
        <x:f t="shared" si="334"/>
        <x:v>1T</x:v>
      </x:c>
      <x:c r="W1400" s="24">
        <x:f t="shared" si="335"/>
        <x:v>13453973</x:v>
      </x:c>
      <x:c r="X1400" s="24">
        <x:f t="shared" si="339"/>
        <x:v>2</x:v>
      </x:c>
      <x:c r="AC1400" s="24" t="str">
        <x:f t="shared" si="329"/>
        <x:v>Ashley</x:v>
      </x:c>
      <x:c r="AD1400" s="24" t="str">
        <x:f t="shared" si="336"/>
        <x:v>A</x:v>
      </x:c>
      <x:c r="AE1400" s="24" t="str">
        <x:f t="shared" si="330"/>
        <x:v>Green</x:v>
      </x:c>
      <x:c r="AF1400" s="24" cm="1">
        <x:f t="array" ref="AF1400">SUM(--(" "=MID(AE1400,_xlfn.SEQUENCE(1,LEN(AE1400)),1)))+2</x:f>
        <x:v>2</x:v>
      </x:c>
      <x:c r="AG1400" s="24" cm="1">
        <x:f t="array" ref="AG1400">SUM(--($AG$9=MID(AC1400,_xlfn.SEQUENCE(1,LEN(AC1400)),1)))</x:f>
        <x:v>1</x:v>
      </x:c>
      <x:c r="AL1400" s="24" t="b">
        <x:f t="shared" si="331"/>
        <x:v>0</x:v>
      </x:c>
      <x:c r="AM1400" s="24" t="b">
        <x:f>_xlfn.XLOOKUP(G1400,'Birthday Case Assumptions'!$I$6:$I$371,'Birthday Case Assumptions'!$J$6:$J$371)="Yes"</x:f>
        <x:v>0</x:v>
      </x:c>
      <x:c r="AN1400" s="24" t="b">
        <x:f t="shared" si="337"/>
        <x:v>0</x:v>
      </x:c>
      <x:c r="AO1400" s="24">
        <x:f t="shared" si="338"/>
        <x:v>0</x:v>
      </x:c>
    </x:row>
    <x:row r="1401" spans="2:41" x14ac:dyDescent="0.35">
      <x:c r="B1401" s="21">
        <x:v>38174</x:v>
      </x:c>
      <x:c r="C1401" s="31">
        <x:f t="shared" si="325"/>
        <x:v>6</x:v>
      </x:c>
      <x:c r="D1401" s="31">
        <x:f t="shared" si="326"/>
        <x:v>7</x:v>
      </x:c>
      <x:c r="E1401" s="31">
        <x:f t="shared" si="327"/>
        <x:v>2004</x:v>
      </x:c>
      <x:c r="F1401" s="31">
        <x:f t="shared" si="328"/>
        <x:v>3</x:v>
      </x:c>
      <x:c r="G1401" s="21">
        <x:f t="shared" si="332"/>
        <x:v>45479</x:v>
      </x:c>
      <x:c r="H1401" s="32">
        <x:f t="shared" si="333"/>
        <x:v>7118</x:v>
      </x:c>
      <x:c r="L1401" s="25"/>
      <x:c r="S1401" s="24" t="str">
        <x:v>Fu Qiang #13453974 3M</x:v>
      </x:c>
      <x:c r="T1401" s="24" t="str" cm="1">
        <x:f t="array" ref="T1401:U1401">_xlfn.TEXTSPLIT(S1401," #")</x:f>
        <x:v>Fu Qiang</x:v>
      </x:c>
      <x:c r="U1401" s="24" t="str">
        <x:v>13453974 3M</x:v>
      </x:c>
      <x:c r="V1401" s="24" t="str">
        <x:f t="shared" si="334"/>
        <x:v>3M</x:v>
      </x:c>
      <x:c r="W1401" s="24">
        <x:f t="shared" si="335"/>
        <x:v>13453974</x:v>
      </x:c>
      <x:c r="X1401" s="24">
        <x:f t="shared" si="339"/>
        <x:v>3</x:v>
      </x:c>
      <x:c r="AC1401" s="24" t="str">
        <x:f t="shared" si="329"/>
        <x:v>Fu</x:v>
      </x:c>
      <x:c r="AD1401" s="24" t="str">
        <x:f t="shared" si="336"/>
        <x:v>F</x:v>
      </x:c>
      <x:c r="AE1401" s="24" t="str">
        <x:f t="shared" si="330"/>
        <x:v>Qiang</x:v>
      </x:c>
      <x:c r="AF1401" s="24" cm="1">
        <x:f t="array" ref="AF1401">SUM(--(" "=MID(AE1401,_xlfn.SEQUENCE(1,LEN(AE1401)),1)))+2</x:f>
        <x:v>2</x:v>
      </x:c>
      <x:c r="AG1401" s="24" cm="1">
        <x:f t="array" ref="AG1401">SUM(--($AG$9=MID(AC1401,_xlfn.SEQUENCE(1,LEN(AC1401)),1)))</x:f>
        <x:v>0</x:v>
      </x:c>
      <x:c r="AL1401" s="24" t="b">
        <x:f t="shared" si="331"/>
        <x:v>0</x:v>
      </x:c>
      <x:c r="AM1401" s="24" t="b">
        <x:f>_xlfn.XLOOKUP(G1401,'Birthday Case Assumptions'!$I$6:$I$371,'Birthday Case Assumptions'!$J$6:$J$371)="Yes"</x:f>
        <x:v>0</x:v>
      </x:c>
      <x:c r="AN1401" s="24" t="b">
        <x:f t="shared" si="337"/>
        <x:v>0</x:v>
      </x:c>
      <x:c r="AO1401" s="24">
        <x:f t="shared" si="338"/>
        <x:v>0</x:v>
      </x:c>
    </x:row>
    <x:row r="1402" spans="2:41" x14ac:dyDescent="0.35">
      <x:c r="B1402" s="21">
        <x:v>38079</x:v>
      </x:c>
      <x:c r="C1402" s="31">
        <x:f t="shared" si="325"/>
        <x:v>2</x:v>
      </x:c>
      <x:c r="D1402" s="31">
        <x:f t="shared" si="326"/>
        <x:v>4</x:v>
      </x:c>
      <x:c r="E1402" s="31">
        <x:f t="shared" si="327"/>
        <x:v>2004</x:v>
      </x:c>
      <x:c r="F1402" s="31">
        <x:f t="shared" si="328"/>
        <x:v>6</x:v>
      </x:c>
      <x:c r="G1402" s="21">
        <x:f t="shared" si="332"/>
        <x:v>45384</x:v>
      </x:c>
      <x:c r="H1402" s="32">
        <x:f t="shared" si="333"/>
        <x:v>7213</x:v>
      </x:c>
      <x:c r="L1402" s="25"/>
      <x:c r="S1402" s="24" t="str">
        <x:v>Juan Hill #13453977 4W</x:v>
      </x:c>
      <x:c r="T1402" s="24" t="str" cm="1">
        <x:f t="array" ref="T1402:U1402">_xlfn.TEXTSPLIT(S1402," #")</x:f>
        <x:v>Juan Hill</x:v>
      </x:c>
      <x:c r="U1402" s="24" t="str">
        <x:v>13453977 4W</x:v>
      </x:c>
      <x:c r="V1402" s="24" t="str">
        <x:f t="shared" si="334"/>
        <x:v>4W</x:v>
      </x:c>
      <x:c r="W1402" s="24">
        <x:f t="shared" si="335"/>
        <x:v>13453977</x:v>
      </x:c>
      <x:c r="X1402" s="24">
        <x:f t="shared" si="339"/>
        <x:v>0</x:v>
      </x:c>
      <x:c r="AC1402" s="24" t="str">
        <x:f t="shared" si="329"/>
        <x:v>Juan</x:v>
      </x:c>
      <x:c r="AD1402" s="24" t="str">
        <x:f t="shared" si="336"/>
        <x:v>J</x:v>
      </x:c>
      <x:c r="AE1402" s="24" t="str">
        <x:f t="shared" si="330"/>
        <x:v>Hill</x:v>
      </x:c>
      <x:c r="AF1402" s="24" cm="1">
        <x:f t="array" ref="AF1402">SUM(--(" "=MID(AE1402,_xlfn.SEQUENCE(1,LEN(AE1402)),1)))+2</x:f>
        <x:v>2</x:v>
      </x:c>
      <x:c r="AG1402" s="24" cm="1">
        <x:f t="array" ref="AG1402">SUM(--($AG$9=MID(AC1402,_xlfn.SEQUENCE(1,LEN(AC1402)),1)))</x:f>
        <x:v>1</x:v>
      </x:c>
      <x:c r="AL1402" s="24" t="b">
        <x:f t="shared" si="331"/>
        <x:v>0</x:v>
      </x:c>
      <x:c r="AM1402" s="24" t="b">
        <x:f>_xlfn.XLOOKUP(G1402,'Birthday Case Assumptions'!$I$6:$I$371,'Birthday Case Assumptions'!$J$6:$J$371)="Yes"</x:f>
        <x:v>1</x:v>
      </x:c>
      <x:c r="AN1402" s="24" t="b">
        <x:f t="shared" si="337"/>
        <x:v>0</x:v>
      </x:c>
      <x:c r="AO1402" s="24">
        <x:f t="shared" si="338"/>
        <x:v>0</x:v>
      </x:c>
    </x:row>
    <x:row r="1403" spans="2:41" x14ac:dyDescent="0.35">
      <x:c r="B1403" s="21">
        <x:v>37790</x:v>
      </x:c>
      <x:c r="C1403" s="31">
        <x:f t="shared" si="325"/>
        <x:v>18</x:v>
      </x:c>
      <x:c r="D1403" s="31">
        <x:f t="shared" si="326"/>
        <x:v>6</x:v>
      </x:c>
      <x:c r="E1403" s="31">
        <x:f t="shared" si="327"/>
        <x:v>2003</x:v>
      </x:c>
      <x:c r="F1403" s="31">
        <x:f t="shared" si="328"/>
        <x:v>4</x:v>
      </x:c>
      <x:c r="G1403" s="21">
        <x:f t="shared" si="332"/>
        <x:v>45461</x:v>
      </x:c>
      <x:c r="H1403" s="32">
        <x:f t="shared" si="333"/>
        <x:v>7502</x:v>
      </x:c>
      <x:c r="L1403" s="25"/>
      <x:c r="S1403" s="24" t="str">
        <x:v>Zahra Amer #13453980 3W</x:v>
      </x:c>
      <x:c r="T1403" s="24" t="str" cm="1">
        <x:f t="array" ref="T1403:U1403">_xlfn.TEXTSPLIT(S1403," #")</x:f>
        <x:v>Zahra Amer</x:v>
      </x:c>
      <x:c r="U1403" s="24" t="str">
        <x:v>13453980 3W</x:v>
      </x:c>
      <x:c r="V1403" s="24" t="str">
        <x:f t="shared" si="334"/>
        <x:v>3W</x:v>
      </x:c>
      <x:c r="W1403" s="24">
        <x:f t="shared" si="335"/>
        <x:v>13453980</x:v>
      </x:c>
      <x:c r="X1403" s="24">
        <x:f t="shared" si="339"/>
        <x:v>0</x:v>
      </x:c>
      <x:c r="AC1403" s="24" t="str">
        <x:f t="shared" si="329"/>
        <x:v>Zahra</x:v>
      </x:c>
      <x:c r="AD1403" s="24" t="str">
        <x:f t="shared" si="336"/>
        <x:v>Z</x:v>
      </x:c>
      <x:c r="AE1403" s="24" t="str">
        <x:f t="shared" si="330"/>
        <x:v>Amer</x:v>
      </x:c>
      <x:c r="AF1403" s="24" cm="1">
        <x:f t="array" ref="AF1403">SUM(--(" "=MID(AE1403,_xlfn.SEQUENCE(1,LEN(AE1403)),1)))+2</x:f>
        <x:v>2</x:v>
      </x:c>
      <x:c r="AG1403" s="24" cm="1">
        <x:f t="array" ref="AG1403">SUM(--($AG$9=MID(AC1403,_xlfn.SEQUENCE(1,LEN(AC1403)),1)))</x:f>
        <x:v>2</x:v>
      </x:c>
      <x:c r="AL1403" s="24" t="b">
        <x:f t="shared" si="331"/>
        <x:v>0</x:v>
      </x:c>
      <x:c r="AM1403" s="24" t="b">
        <x:f>_xlfn.XLOOKUP(G1403,'Birthday Case Assumptions'!$I$6:$I$371,'Birthday Case Assumptions'!$J$6:$J$371)="Yes"</x:f>
        <x:v>0</x:v>
      </x:c>
      <x:c r="AN1403" s="24" t="b">
        <x:f t="shared" si="337"/>
        <x:v>0</x:v>
      </x:c>
      <x:c r="AO1403" s="24">
        <x:f t="shared" si="338"/>
        <x:v>0</x:v>
      </x:c>
    </x:row>
    <x:row r="1404" spans="2:41" x14ac:dyDescent="0.35">
      <x:c r="B1404" s="21">
        <x:v>37632</x:v>
      </x:c>
      <x:c r="C1404" s="31">
        <x:f t="shared" si="325"/>
        <x:v>11</x:v>
      </x:c>
      <x:c r="D1404" s="31">
        <x:f t="shared" si="326"/>
        <x:v>1</x:v>
      </x:c>
      <x:c r="E1404" s="31">
        <x:f t="shared" si="327"/>
        <x:v>2003</x:v>
      </x:c>
      <x:c r="F1404" s="31">
        <x:f t="shared" si="328"/>
        <x:v>7</x:v>
      </x:c>
      <x:c r="G1404" s="21">
        <x:f t="shared" si="332"/>
        <x:v>45302</x:v>
      </x:c>
      <x:c r="H1404" s="32">
        <x:f t="shared" si="333"/>
        <x:v>7660</x:v>
      </x:c>
      <x:c r="L1404" s="25"/>
      <x:c r="S1404" s="24" t="str">
        <x:v>Dina Saleem #13453981 1M</x:v>
      </x:c>
      <x:c r="T1404" s="24" t="str" cm="1">
        <x:f t="array" ref="T1404:U1404">_xlfn.TEXTSPLIT(S1404," #")</x:f>
        <x:v>Dina Saleem</x:v>
      </x:c>
      <x:c r="U1404" s="24" t="str">
        <x:v>13453981 1M</x:v>
      </x:c>
      <x:c r="V1404" s="24" t="str">
        <x:f t="shared" si="334"/>
        <x:v>1M</x:v>
      </x:c>
      <x:c r="W1404" s="24">
        <x:f t="shared" si="335"/>
        <x:v>13453981</x:v>
      </x:c>
      <x:c r="X1404" s="24">
        <x:f t="shared" si="339"/>
        <x:v>1</x:v>
      </x:c>
      <x:c r="AC1404" s="24" t="str">
        <x:f t="shared" si="329"/>
        <x:v>Dina</x:v>
      </x:c>
      <x:c r="AD1404" s="24" t="str">
        <x:f t="shared" si="336"/>
        <x:v>D</x:v>
      </x:c>
      <x:c r="AE1404" s="24" t="str">
        <x:f t="shared" si="330"/>
        <x:v>Saleem</x:v>
      </x:c>
      <x:c r="AF1404" s="24" cm="1">
        <x:f t="array" ref="AF1404">SUM(--(" "=MID(AE1404,_xlfn.SEQUENCE(1,LEN(AE1404)),1)))+2</x:f>
        <x:v>2</x:v>
      </x:c>
      <x:c r="AG1404" s="24" cm="1">
        <x:f t="array" ref="AG1404">SUM(--($AG$9=MID(AC1404,_xlfn.SEQUENCE(1,LEN(AC1404)),1)))</x:f>
        <x:v>1</x:v>
      </x:c>
      <x:c r="AL1404" s="24" t="b">
        <x:f t="shared" si="331"/>
        <x:v>0</x:v>
      </x:c>
      <x:c r="AM1404" s="24" t="b">
        <x:f>_xlfn.XLOOKUP(G1404,'Birthday Case Assumptions'!$I$6:$I$371,'Birthday Case Assumptions'!$J$6:$J$371)="Yes"</x:f>
        <x:v>1</x:v>
      </x:c>
      <x:c r="AN1404" s="24" t="b">
        <x:f t="shared" si="337"/>
        <x:v>1</x:v>
      </x:c>
      <x:c r="AO1404" s="24">
        <x:f t="shared" si="338"/>
        <x:v>0</x:v>
      </x:c>
    </x:row>
    <x:row r="1405" spans="2:41" x14ac:dyDescent="0.35">
      <x:c r="B1405" s="21">
        <x:v>37098</x:v>
      </x:c>
      <x:c r="C1405" s="31">
        <x:f t="shared" si="325"/>
        <x:v>26</x:v>
      </x:c>
      <x:c r="D1405" s="31">
        <x:f t="shared" si="326"/>
        <x:v>7</x:v>
      </x:c>
      <x:c r="E1405" s="31">
        <x:f t="shared" si="327"/>
        <x:v>2001</x:v>
      </x:c>
      <x:c r="F1405" s="31">
        <x:f t="shared" si="328"/>
        <x:v>5</x:v>
      </x:c>
      <x:c r="G1405" s="21">
        <x:f t="shared" si="332"/>
        <x:v>45499</x:v>
      </x:c>
      <x:c r="H1405" s="32">
        <x:f t="shared" si="333"/>
        <x:v>8194</x:v>
      </x:c>
      <x:c r="L1405" s="25"/>
      <x:c r="S1405" s="24" t="str">
        <x:v>Brenda Peterson #13453983 4W</x:v>
      </x:c>
      <x:c r="T1405" s="24" t="str" cm="1">
        <x:f t="array" ref="T1405:U1405">_xlfn.TEXTSPLIT(S1405," #")</x:f>
        <x:v>Brenda Peterson</x:v>
      </x:c>
      <x:c r="U1405" s="24" t="str">
        <x:v>13453983 4W</x:v>
      </x:c>
      <x:c r="V1405" s="24" t="str">
        <x:f t="shared" si="334"/>
        <x:v>4W</x:v>
      </x:c>
      <x:c r="W1405" s="24">
        <x:f t="shared" si="335"/>
        <x:v>13453983</x:v>
      </x:c>
      <x:c r="X1405" s="24">
        <x:f t="shared" si="339"/>
        <x:v>0</x:v>
      </x:c>
      <x:c r="AC1405" s="24" t="str">
        <x:f t="shared" si="329"/>
        <x:v>Brenda</x:v>
      </x:c>
      <x:c r="AD1405" s="24" t="str">
        <x:f t="shared" si="336"/>
        <x:v>B</x:v>
      </x:c>
      <x:c r="AE1405" s="24" t="str">
        <x:f t="shared" si="330"/>
        <x:v>Peterson</x:v>
      </x:c>
      <x:c r="AF1405" s="24" cm="1">
        <x:f t="array" ref="AF1405">SUM(--(" "=MID(AE1405,_xlfn.SEQUENCE(1,LEN(AE1405)),1)))+2</x:f>
        <x:v>2</x:v>
      </x:c>
      <x:c r="AG1405" s="24" cm="1">
        <x:f t="array" ref="AG1405">SUM(--($AG$9=MID(AC1405,_xlfn.SEQUENCE(1,LEN(AC1405)),1)))</x:f>
        <x:v>1</x:v>
      </x:c>
      <x:c r="AL1405" s="24" t="b">
        <x:f t="shared" si="331"/>
        <x:v>0</x:v>
      </x:c>
      <x:c r="AM1405" s="24" t="b">
        <x:f>_xlfn.XLOOKUP(G1405,'Birthday Case Assumptions'!$I$6:$I$371,'Birthday Case Assumptions'!$J$6:$J$371)="Yes"</x:f>
        <x:v>0</x:v>
      </x:c>
      <x:c r="AN1405" s="24" t="b">
        <x:f t="shared" si="337"/>
        <x:v>0</x:v>
      </x:c>
      <x:c r="AO1405" s="24">
        <x:f t="shared" si="338"/>
        <x:v>0</x:v>
      </x:c>
    </x:row>
    <x:row r="1406" spans="2:41" x14ac:dyDescent="0.35">
      <x:c r="B1406" s="21">
        <x:v>36914</x:v>
      </x:c>
      <x:c r="C1406" s="31">
        <x:f t="shared" si="325"/>
        <x:v>23</x:v>
      </x:c>
      <x:c r="D1406" s="31">
        <x:f t="shared" si="326"/>
        <x:v>1</x:v>
      </x:c>
      <x:c r="E1406" s="31">
        <x:f t="shared" si="327"/>
        <x:v>2001</x:v>
      </x:c>
      <x:c r="F1406" s="31">
        <x:f t="shared" si="328"/>
        <x:v>3</x:v>
      </x:c>
      <x:c r="G1406" s="21">
        <x:f t="shared" si="332"/>
        <x:v>45314</x:v>
      </x:c>
      <x:c r="H1406" s="32">
        <x:f t="shared" si="333"/>
        <x:v>8378</x:v>
      </x:c>
      <x:c r="L1406" s="25"/>
      <x:c r="S1406" s="24" t="str">
        <x:v>Sahar Alotaibi #13453985 3M</x:v>
      </x:c>
      <x:c r="T1406" s="24" t="str" cm="1">
        <x:f t="array" ref="T1406:U1406">_xlfn.TEXTSPLIT(S1406," #")</x:f>
        <x:v>Sahar Alotaibi</x:v>
      </x:c>
      <x:c r="U1406" s="24" t="str">
        <x:v>13453985 3M</x:v>
      </x:c>
      <x:c r="V1406" s="24" t="str">
        <x:f t="shared" si="334"/>
        <x:v>3M</x:v>
      </x:c>
      <x:c r="W1406" s="24">
        <x:f t="shared" si="335"/>
        <x:v>13453985</x:v>
      </x:c>
      <x:c r="X1406" s="24">
        <x:f t="shared" si="339"/>
        <x:v>0</x:v>
      </x:c>
      <x:c r="AC1406" s="24" t="str">
        <x:f t="shared" si="329"/>
        <x:v>Sahar</x:v>
      </x:c>
      <x:c r="AD1406" s="24" t="str">
        <x:f t="shared" si="336"/>
        <x:v>S</x:v>
      </x:c>
      <x:c r="AE1406" s="24" t="str">
        <x:f t="shared" si="330"/>
        <x:v>Alotaibi</x:v>
      </x:c>
      <x:c r="AF1406" s="24" cm="1">
        <x:f t="array" ref="AF1406">SUM(--(" "=MID(AE1406,_xlfn.SEQUENCE(1,LEN(AE1406)),1)))+2</x:f>
        <x:v>2</x:v>
      </x:c>
      <x:c r="AG1406" s="24" cm="1">
        <x:f t="array" ref="AG1406">SUM(--($AG$9=MID(AC1406,_xlfn.SEQUENCE(1,LEN(AC1406)),1)))</x:f>
        <x:v>2</x:v>
      </x:c>
      <x:c r="AL1406" s="24" t="b">
        <x:f t="shared" si="331"/>
        <x:v>0</x:v>
      </x:c>
      <x:c r="AM1406" s="24" t="b">
        <x:f>_xlfn.XLOOKUP(G1406,'Birthday Case Assumptions'!$I$6:$I$371,'Birthday Case Assumptions'!$J$6:$J$371)="Yes"</x:f>
        <x:v>1</x:v>
      </x:c>
      <x:c r="AN1406" s="24" t="b">
        <x:f t="shared" si="337"/>
        <x:v>0</x:v>
      </x:c>
      <x:c r="AO1406" s="24">
        <x:f t="shared" si="338"/>
        <x:v>0</x:v>
      </x:c>
    </x:row>
    <x:row r="1407" spans="2:41" x14ac:dyDescent="0.35">
      <x:c r="B1407" s="21">
        <x:v>37676</x:v>
      </x:c>
      <x:c r="C1407" s="31">
        <x:f t="shared" si="325"/>
        <x:v>24</x:v>
      </x:c>
      <x:c r="D1407" s="31">
        <x:f t="shared" si="326"/>
        <x:v>2</x:v>
      </x:c>
      <x:c r="E1407" s="31">
        <x:f t="shared" si="327"/>
        <x:v>2003</x:v>
      </x:c>
      <x:c r="F1407" s="31">
        <x:f t="shared" si="328"/>
        <x:v>2</x:v>
      </x:c>
      <x:c r="G1407" s="21">
        <x:f t="shared" si="332"/>
        <x:v>45346</x:v>
      </x:c>
      <x:c r="H1407" s="32">
        <x:f t="shared" si="333"/>
        <x:v>7616</x:v>
      </x:c>
      <x:c r="L1407" s="25"/>
      <x:c r="S1407" s="24" t="str">
        <x:v>Margaret Ross #13453986 2W</x:v>
      </x:c>
      <x:c r="T1407" s="24" t="str" cm="1">
        <x:f t="array" ref="T1407:U1407">_xlfn.TEXTSPLIT(S1407," #")</x:f>
        <x:v>Margaret Ross</x:v>
      </x:c>
      <x:c r="U1407" s="24" t="str">
        <x:v>13453986 2W</x:v>
      </x:c>
      <x:c r="V1407" s="24" t="str">
        <x:f t="shared" si="334"/>
        <x:v>2W</x:v>
      </x:c>
      <x:c r="W1407" s="24">
        <x:f t="shared" si="335"/>
        <x:v>13453986</x:v>
      </x:c>
      <x:c r="X1407" s="24">
        <x:f t="shared" si="339"/>
        <x:v>1</x:v>
      </x:c>
      <x:c r="AC1407" s="24" t="str">
        <x:f t="shared" si="329"/>
        <x:v>Margaret</x:v>
      </x:c>
      <x:c r="AD1407" s="24" t="str">
        <x:f t="shared" si="336"/>
        <x:v>M</x:v>
      </x:c>
      <x:c r="AE1407" s="24" t="str">
        <x:f t="shared" si="330"/>
        <x:v>Ross</x:v>
      </x:c>
      <x:c r="AF1407" s="24" cm="1">
        <x:f t="array" ref="AF1407">SUM(--(" "=MID(AE1407,_xlfn.SEQUENCE(1,LEN(AE1407)),1)))+2</x:f>
        <x:v>2</x:v>
      </x:c>
      <x:c r="AG1407" s="24" cm="1">
        <x:f t="array" ref="AG1407">SUM(--($AG$9=MID(AC1407,_xlfn.SEQUENCE(1,LEN(AC1407)),1)))</x:f>
        <x:v>2</x:v>
      </x:c>
      <x:c r="AL1407" s="24" t="b">
        <x:f t="shared" si="331"/>
        <x:v>0</x:v>
      </x:c>
      <x:c r="AM1407" s="24" t="b">
        <x:f>_xlfn.XLOOKUP(G1407,'Birthday Case Assumptions'!$I$6:$I$371,'Birthday Case Assumptions'!$J$6:$J$371)="Yes"</x:f>
        <x:v>0</x:v>
      </x:c>
      <x:c r="AN1407" s="24" t="b">
        <x:f t="shared" si="337"/>
        <x:v>0</x:v>
      </x:c>
      <x:c r="AO1407" s="24">
        <x:f t="shared" si="338"/>
        <x:v>0</x:v>
      </x:c>
    </x:row>
    <x:row r="1408" spans="2:41" x14ac:dyDescent="0.35">
      <x:c r="B1408" s="21">
        <x:v>38009</x:v>
      </x:c>
      <x:c r="C1408" s="31">
        <x:f t="shared" si="325"/>
        <x:v>23</x:v>
      </x:c>
      <x:c r="D1408" s="31">
        <x:f t="shared" si="326"/>
        <x:v>1</x:v>
      </x:c>
      <x:c r="E1408" s="31">
        <x:f t="shared" si="327"/>
        <x:v>2004</x:v>
      </x:c>
      <x:c r="F1408" s="31">
        <x:f t="shared" si="328"/>
        <x:v>6</x:v>
      </x:c>
      <x:c r="G1408" s="21">
        <x:f t="shared" si="332"/>
        <x:v>45314</x:v>
      </x:c>
      <x:c r="H1408" s="32">
        <x:f t="shared" si="333"/>
        <x:v>7283</x:v>
      </x:c>
      <x:c r="L1408" s="25"/>
      <x:c r="S1408" s="24" t="str">
        <x:v>Yuan Xiaodong #13453989 1R</x:v>
      </x:c>
      <x:c r="T1408" s="24" t="str" cm="1">
        <x:f t="array" ref="T1408:U1408">_xlfn.TEXTSPLIT(S1408," #")</x:f>
        <x:v>Yuan Xiaodong</x:v>
      </x:c>
      <x:c r="U1408" s="24" t="str">
        <x:v>13453989 1R</x:v>
      </x:c>
      <x:c r="V1408" s="24" t="str">
        <x:f t="shared" si="334"/>
        <x:v>1R</x:v>
      </x:c>
      <x:c r="W1408" s="24">
        <x:f t="shared" si="335"/>
        <x:v>13453989</x:v>
      </x:c>
      <x:c r="X1408" s="24">
        <x:f t="shared" si="339"/>
        <x:v>0</x:v>
      </x:c>
      <x:c r="AC1408" s="24" t="str">
        <x:f t="shared" si="329"/>
        <x:v>Yuan</x:v>
      </x:c>
      <x:c r="AD1408" s="24" t="str">
        <x:f t="shared" si="336"/>
        <x:v>Y</x:v>
      </x:c>
      <x:c r="AE1408" s="24" t="str">
        <x:f t="shared" si="330"/>
        <x:v>Xiaodong</x:v>
      </x:c>
      <x:c r="AF1408" s="24" cm="1">
        <x:f t="array" ref="AF1408">SUM(--(" "=MID(AE1408,_xlfn.SEQUENCE(1,LEN(AE1408)),1)))+2</x:f>
        <x:v>2</x:v>
      </x:c>
      <x:c r="AG1408" s="24" cm="1">
        <x:f t="array" ref="AG1408">SUM(--($AG$9=MID(AC1408,_xlfn.SEQUENCE(1,LEN(AC1408)),1)))</x:f>
        <x:v>1</x:v>
      </x:c>
      <x:c r="AL1408" s="24" t="b">
        <x:f t="shared" si="331"/>
        <x:v>0</x:v>
      </x:c>
      <x:c r="AM1408" s="24" t="b">
        <x:f>_xlfn.XLOOKUP(G1408,'Birthday Case Assumptions'!$I$6:$I$371,'Birthday Case Assumptions'!$J$6:$J$371)="Yes"</x:f>
        <x:v>1</x:v>
      </x:c>
      <x:c r="AN1408" s="24" t="b">
        <x:f t="shared" si="337"/>
        <x:v>0</x:v>
      </x:c>
      <x:c r="AO1408" s="24">
        <x:f t="shared" si="338"/>
        <x:v>0</x:v>
      </x:c>
    </x:row>
    <x:row r="1409" spans="2:41" x14ac:dyDescent="0.35">
      <x:c r="B1409" s="21">
        <x:v>38300</x:v>
      </x:c>
      <x:c r="C1409" s="31">
        <x:f t="shared" si="325"/>
        <x:v>9</x:v>
      </x:c>
      <x:c r="D1409" s="31">
        <x:f t="shared" si="326"/>
        <x:v>11</x:v>
      </x:c>
      <x:c r="E1409" s="31">
        <x:f t="shared" si="327"/>
        <x:v>2004</x:v>
      </x:c>
      <x:c r="F1409" s="31">
        <x:f t="shared" si="328"/>
        <x:v>3</x:v>
      </x:c>
      <x:c r="G1409" s="21">
        <x:f t="shared" si="332"/>
        <x:v>45605</x:v>
      </x:c>
      <x:c r="H1409" s="32">
        <x:f t="shared" si="333"/>
        <x:v>6992</x:v>
      </x:c>
      <x:c r="L1409" s="25"/>
      <x:c r="S1409" s="24" t="str">
        <x:v>Samar Alzahrani #13453991 2M</x:v>
      </x:c>
      <x:c r="T1409" s="24" t="str" cm="1">
        <x:f t="array" ref="T1409:U1409">_xlfn.TEXTSPLIT(S1409," #")</x:f>
        <x:v>Samar Alzahrani</x:v>
      </x:c>
      <x:c r="U1409" s="24" t="str">
        <x:v>13453991 2M</x:v>
      </x:c>
      <x:c r="V1409" s="24" t="str">
        <x:f t="shared" si="334"/>
        <x:v>2M</x:v>
      </x:c>
      <x:c r="W1409" s="24">
        <x:f t="shared" si="335"/>
        <x:v>13453991</x:v>
      </x:c>
      <x:c r="X1409" s="24">
        <x:f t="shared" si="339"/>
        <x:v>0</x:v>
      </x:c>
      <x:c r="AC1409" s="24" t="str">
        <x:f t="shared" si="329"/>
        <x:v>Samar</x:v>
      </x:c>
      <x:c r="AD1409" s="24" t="str">
        <x:f t="shared" si="336"/>
        <x:v>S</x:v>
      </x:c>
      <x:c r="AE1409" s="24" t="str">
        <x:f t="shared" si="330"/>
        <x:v>Alzahrani</x:v>
      </x:c>
      <x:c r="AF1409" s="24" cm="1">
        <x:f t="array" ref="AF1409">SUM(--(" "=MID(AE1409,_xlfn.SEQUENCE(1,LEN(AE1409)),1)))+2</x:f>
        <x:v>2</x:v>
      </x:c>
      <x:c r="AG1409" s="24" cm="1">
        <x:f t="array" ref="AG1409">SUM(--($AG$9=MID(AC1409,_xlfn.SEQUENCE(1,LEN(AC1409)),1)))</x:f>
        <x:v>2</x:v>
      </x:c>
      <x:c r="AL1409" s="24" t="b">
        <x:f t="shared" si="331"/>
        <x:v>0</x:v>
      </x:c>
      <x:c r="AM1409" s="24" t="b">
        <x:f>_xlfn.XLOOKUP(G1409,'Birthday Case Assumptions'!$I$6:$I$371,'Birthday Case Assumptions'!$J$6:$J$371)="Yes"</x:f>
        <x:v>0</x:v>
      </x:c>
      <x:c r="AN1409" s="24" t="b">
        <x:f t="shared" si="337"/>
        <x:v>0</x:v>
      </x:c>
      <x:c r="AO1409" s="24">
        <x:f t="shared" si="338"/>
        <x:v>0</x:v>
      </x:c>
    </x:row>
    <x:row r="1410" spans="2:41" x14ac:dyDescent="0.35">
      <x:c r="B1410" s="21">
        <x:v>37356</x:v>
      </x:c>
      <x:c r="C1410" s="31">
        <x:f t="shared" si="325"/>
        <x:v>10</x:v>
      </x:c>
      <x:c r="D1410" s="31">
        <x:f t="shared" si="326"/>
        <x:v>4</x:v>
      </x:c>
      <x:c r="E1410" s="31">
        <x:f t="shared" si="327"/>
        <x:v>2002</x:v>
      </x:c>
      <x:c r="F1410" s="31">
        <x:f t="shared" si="328"/>
        <x:v>4</x:v>
      </x:c>
      <x:c r="G1410" s="21">
        <x:f t="shared" si="332"/>
        <x:v>45392</x:v>
      </x:c>
      <x:c r="H1410" s="32">
        <x:f t="shared" si="333"/>
        <x:v>7936</x:v>
      </x:c>
      <x:c r="L1410" s="25"/>
      <x:c r="S1410" s="24" t="str">
        <x:v>Zhu Zhiqiang #13453993 2M</x:v>
      </x:c>
      <x:c r="T1410" s="24" t="str" cm="1">
        <x:f t="array" ref="T1410:U1410">_xlfn.TEXTSPLIT(S1410," #")</x:f>
        <x:v>Zhu Zhiqiang</x:v>
      </x:c>
      <x:c r="U1410" s="24" t="str">
        <x:v>13453993 2M</x:v>
      </x:c>
      <x:c r="V1410" s="24" t="str">
        <x:f t="shared" si="334"/>
        <x:v>2M</x:v>
      </x:c>
      <x:c r="W1410" s="24">
        <x:f t="shared" si="335"/>
        <x:v>13453993</x:v>
      </x:c>
      <x:c r="X1410" s="24">
        <x:f t="shared" si="339"/>
        <x:v>0</x:v>
      </x:c>
      <x:c r="AC1410" s="24" t="str">
        <x:f t="shared" si="329"/>
        <x:v>Zhu</x:v>
      </x:c>
      <x:c r="AD1410" s="24" t="str">
        <x:f t="shared" si="336"/>
        <x:v>Z</x:v>
      </x:c>
      <x:c r="AE1410" s="24" t="str">
        <x:f t="shared" si="330"/>
        <x:v>Zhiqiang</x:v>
      </x:c>
      <x:c r="AF1410" s="24" cm="1">
        <x:f t="array" ref="AF1410">SUM(--(" "=MID(AE1410,_xlfn.SEQUENCE(1,LEN(AE1410)),1)))+2</x:f>
        <x:v>2</x:v>
      </x:c>
      <x:c r="AG1410" s="24" cm="1">
        <x:f t="array" ref="AG1410">SUM(--($AG$9=MID(AC1410,_xlfn.SEQUENCE(1,LEN(AC1410)),1)))</x:f>
        <x:v>0</x:v>
      </x:c>
      <x:c r="AL1410" s="24" t="b">
        <x:f t="shared" si="331"/>
        <x:v>0</x:v>
      </x:c>
      <x:c r="AM1410" s="24" t="b">
        <x:f>_xlfn.XLOOKUP(G1410,'Birthday Case Assumptions'!$I$6:$I$371,'Birthday Case Assumptions'!$J$6:$J$371)="Yes"</x:f>
        <x:v>1</x:v>
      </x:c>
      <x:c r="AN1410" s="24" t="b">
        <x:f t="shared" si="337"/>
        <x:v>0</x:v>
      </x:c>
      <x:c r="AO1410" s="24">
        <x:f t="shared" si="338"/>
        <x:v>0</x:v>
      </x:c>
    </x:row>
    <x:row r="1411" spans="2:41" x14ac:dyDescent="0.35">
      <x:c r="B1411" s="21">
        <x:v>37882</x:v>
      </x:c>
      <x:c r="C1411" s="31">
        <x:f t="shared" si="325"/>
        <x:v>18</x:v>
      </x:c>
      <x:c r="D1411" s="31">
        <x:f t="shared" si="326"/>
        <x:v>9</x:v>
      </x:c>
      <x:c r="E1411" s="31">
        <x:f t="shared" si="327"/>
        <x:v>2003</x:v>
      </x:c>
      <x:c r="F1411" s="31">
        <x:f t="shared" si="328"/>
        <x:v>5</x:v>
      </x:c>
      <x:c r="G1411" s="21">
        <x:f t="shared" si="332"/>
        <x:v>45553</x:v>
      </x:c>
      <x:c r="H1411" s="32">
        <x:f t="shared" si="333"/>
        <x:v>7410</x:v>
      </x:c>
      <x:c r="L1411" s="25"/>
      <x:c r="S1411" s="24" t="str">
        <x:v>Frances Ward #13453994 4W</x:v>
      </x:c>
      <x:c r="T1411" s="24" t="str" cm="1">
        <x:f t="array" ref="T1411:U1411">_xlfn.TEXTSPLIT(S1411," #")</x:f>
        <x:v>Frances Ward</x:v>
      </x:c>
      <x:c r="U1411" s="24" t="str">
        <x:v>13453994 4W</x:v>
      </x:c>
      <x:c r="V1411" s="24" t="str">
        <x:f t="shared" si="334"/>
        <x:v>4W</x:v>
      </x:c>
      <x:c r="W1411" s="24">
        <x:f t="shared" si="335"/>
        <x:v>13453994</x:v>
      </x:c>
      <x:c r="X1411" s="24">
        <x:f t="shared" si="339"/>
        <x:v>1</x:v>
      </x:c>
      <x:c r="AC1411" s="24" t="str">
        <x:f t="shared" si="329"/>
        <x:v>Frances</x:v>
      </x:c>
      <x:c r="AD1411" s="24" t="str">
        <x:f t="shared" si="336"/>
        <x:v>F</x:v>
      </x:c>
      <x:c r="AE1411" s="24" t="str">
        <x:f t="shared" si="330"/>
        <x:v>Ward</x:v>
      </x:c>
      <x:c r="AF1411" s="24" cm="1">
        <x:f t="array" ref="AF1411">SUM(--(" "=MID(AE1411,_xlfn.SEQUENCE(1,LEN(AE1411)),1)))+2</x:f>
        <x:v>2</x:v>
      </x:c>
      <x:c r="AG1411" s="24" cm="1">
        <x:f t="array" ref="AG1411">SUM(--($AG$9=MID(AC1411,_xlfn.SEQUENCE(1,LEN(AC1411)),1)))</x:f>
        <x:v>1</x:v>
      </x:c>
      <x:c r="AL1411" s="24" t="b">
        <x:f t="shared" si="331"/>
        <x:v>0</x:v>
      </x:c>
      <x:c r="AM1411" s="24" t="b">
        <x:f>_xlfn.XLOOKUP(G1411,'Birthday Case Assumptions'!$I$6:$I$371,'Birthday Case Assumptions'!$J$6:$J$371)="Yes"</x:f>
        <x:v>1</x:v>
      </x:c>
      <x:c r="AN1411" s="24" t="b">
        <x:f t="shared" si="337"/>
        <x:v>0</x:v>
      </x:c>
      <x:c r="AO1411" s="24">
        <x:f t="shared" si="338"/>
        <x:v>0</x:v>
      </x:c>
    </x:row>
    <x:row r="1412" spans="2:41" x14ac:dyDescent="0.35">
      <x:c r="B1412" s="21">
        <x:v>38178</x:v>
      </x:c>
      <x:c r="C1412" s="31">
        <x:f t="shared" si="325"/>
        <x:v>10</x:v>
      </x:c>
      <x:c r="D1412" s="31">
        <x:f t="shared" si="326"/>
        <x:v>7</x:v>
      </x:c>
      <x:c r="E1412" s="31">
        <x:f t="shared" si="327"/>
        <x:v>2004</x:v>
      </x:c>
      <x:c r="F1412" s="31">
        <x:f t="shared" si="328"/>
        <x:v>7</x:v>
      </x:c>
      <x:c r="G1412" s="21">
        <x:f t="shared" si="332"/>
        <x:v>45483</x:v>
      </x:c>
      <x:c r="H1412" s="32">
        <x:f t="shared" si="333"/>
        <x:v>7114</x:v>
      </x:c>
      <x:c r="L1412" s="25"/>
      <x:c r="S1412" s="24" t="str">
        <x:v>Lauren Julia Nguyen #13453995 4W</x:v>
      </x:c>
      <x:c r="T1412" s="24" t="str" cm="1">
        <x:f t="array" ref="T1412:U1412">_xlfn.TEXTSPLIT(S1412," #")</x:f>
        <x:v>Lauren Julia Nguyen</x:v>
      </x:c>
      <x:c r="U1412" s="24" t="str">
        <x:v>13453995 4W</x:v>
      </x:c>
      <x:c r="V1412" s="24" t="str">
        <x:f t="shared" si="334"/>
        <x:v>4W</x:v>
      </x:c>
      <x:c r="W1412" s="24">
        <x:f t="shared" si="335"/>
        <x:v>13453995</x:v>
      </x:c>
      <x:c r="X1412" s="24">
        <x:f t="shared" si="339"/>
        <x:v>2</x:v>
      </x:c>
      <x:c r="AC1412" s="24" t="str">
        <x:f t="shared" si="329"/>
        <x:v>Lauren</x:v>
      </x:c>
      <x:c r="AD1412" s="24" t="str">
        <x:f t="shared" si="336"/>
        <x:v>L</x:v>
      </x:c>
      <x:c r="AE1412" s="24" t="str">
        <x:f t="shared" si="330"/>
        <x:v>Julia Nguyen</x:v>
      </x:c>
      <x:c r="AF1412" s="24" cm="1">
        <x:f t="array" ref="AF1412">SUM(--(" "=MID(AE1412,_xlfn.SEQUENCE(1,LEN(AE1412)),1)))+2</x:f>
        <x:v>3</x:v>
      </x:c>
      <x:c r="AG1412" s="24" cm="1">
        <x:f t="array" ref="AG1412">SUM(--($AG$9=MID(AC1412,_xlfn.SEQUENCE(1,LEN(AC1412)),1)))</x:f>
        <x:v>1</x:v>
      </x:c>
      <x:c r="AL1412" s="24" t="b">
        <x:f t="shared" si="331"/>
        <x:v>0</x:v>
      </x:c>
      <x:c r="AM1412" s="24" t="b">
        <x:f>_xlfn.XLOOKUP(G1412,'Birthday Case Assumptions'!$I$6:$I$371,'Birthday Case Assumptions'!$J$6:$J$371)="Yes"</x:f>
        <x:v>0</x:v>
      </x:c>
      <x:c r="AN1412" s="24" t="b">
        <x:f t="shared" si="337"/>
        <x:v>0</x:v>
      </x:c>
      <x:c r="AO1412" s="24">
        <x:f t="shared" si="338"/>
        <x:v>0</x:v>
      </x:c>
    </x:row>
    <x:row r="1413" spans="2:41" x14ac:dyDescent="0.35">
      <x:c r="B1413" s="21">
        <x:v>37034</x:v>
      </x:c>
      <x:c r="C1413" s="31">
        <x:f t="shared" si="325"/>
        <x:v>23</x:v>
      </x:c>
      <x:c r="D1413" s="31">
        <x:f t="shared" si="326"/>
        <x:v>5</x:v>
      </x:c>
      <x:c r="E1413" s="31">
        <x:f t="shared" si="327"/>
        <x:v>2001</x:v>
      </x:c>
      <x:c r="F1413" s="31">
        <x:f t="shared" si="328"/>
        <x:v>4</x:v>
      </x:c>
      <x:c r="G1413" s="21">
        <x:f t="shared" si="332"/>
        <x:v>45435</x:v>
      </x:c>
      <x:c r="H1413" s="32">
        <x:f t="shared" si="333"/>
        <x:v>8258</x:v>
      </x:c>
      <x:c r="L1413" s="25"/>
      <x:c r="S1413" s="24" t="str">
        <x:v>Kayla Lee #13453998 1M</x:v>
      </x:c>
      <x:c r="T1413" s="24" t="str" cm="1">
        <x:f t="array" ref="T1413:U1413">_xlfn.TEXTSPLIT(S1413," #")</x:f>
        <x:v>Kayla Lee</x:v>
      </x:c>
      <x:c r="U1413" s="24" t="str">
        <x:v>13453998 1M</x:v>
      </x:c>
      <x:c r="V1413" s="24" t="str">
        <x:f t="shared" si="334"/>
        <x:v>1M</x:v>
      </x:c>
      <x:c r="W1413" s="24">
        <x:f t="shared" si="335"/>
        <x:v>13453998</x:v>
      </x:c>
      <x:c r="X1413" s="24">
        <x:f t="shared" si="339"/>
        <x:v>0</x:v>
      </x:c>
      <x:c r="AC1413" s="24" t="str">
        <x:f t="shared" si="329"/>
        <x:v>Kayla</x:v>
      </x:c>
      <x:c r="AD1413" s="24" t="str">
        <x:f t="shared" si="336"/>
        <x:v>K</x:v>
      </x:c>
      <x:c r="AE1413" s="24" t="str">
        <x:f t="shared" si="330"/>
        <x:v>Lee</x:v>
      </x:c>
      <x:c r="AF1413" s="24" cm="1">
        <x:f t="array" ref="AF1413">SUM(--(" "=MID(AE1413,_xlfn.SEQUENCE(1,LEN(AE1413)),1)))+2</x:f>
        <x:v>2</x:v>
      </x:c>
      <x:c r="AG1413" s="24" cm="1">
        <x:f t="array" ref="AG1413">SUM(--($AG$9=MID(AC1413,_xlfn.SEQUENCE(1,LEN(AC1413)),1)))</x:f>
        <x:v>2</x:v>
      </x:c>
      <x:c r="AL1413" s="24" t="b">
        <x:f t="shared" si="331"/>
        <x:v>0</x:v>
      </x:c>
      <x:c r="AM1413" s="24" t="b">
        <x:f>_xlfn.XLOOKUP(G1413,'Birthday Case Assumptions'!$I$6:$I$371,'Birthday Case Assumptions'!$J$6:$J$371)="Yes"</x:f>
        <x:v>0</x:v>
      </x:c>
      <x:c r="AN1413" s="24" t="b">
        <x:f t="shared" si="337"/>
        <x:v>1</x:v>
      </x:c>
      <x:c r="AO1413" s="24">
        <x:f t="shared" si="338"/>
        <x:v>0</x:v>
      </x:c>
    </x:row>
    <x:row r="1414" spans="2:41" x14ac:dyDescent="0.35">
      <x:c r="B1414" s="21">
        <x:v>38211</x:v>
      </x:c>
      <x:c r="C1414" s="31">
        <x:f t="shared" si="325"/>
        <x:v>12</x:v>
      </x:c>
      <x:c r="D1414" s="31">
        <x:f t="shared" si="326"/>
        <x:v>8</x:v>
      </x:c>
      <x:c r="E1414" s="31">
        <x:f t="shared" si="327"/>
        <x:v>2004</x:v>
      </x:c>
      <x:c r="F1414" s="31">
        <x:f t="shared" si="328"/>
        <x:v>5</x:v>
      </x:c>
      <x:c r="G1414" s="21">
        <x:f t="shared" si="332"/>
        <x:v>45516</x:v>
      </x:c>
      <x:c r="H1414" s="32">
        <x:f t="shared" si="333"/>
        <x:v>7081</x:v>
      </x:c>
      <x:c r="L1414" s="25"/>
      <x:c r="S1414" s="24" t="str">
        <x:v>Ann Carter #13454001 2M</x:v>
      </x:c>
      <x:c r="T1414" s="24" t="str" cm="1">
        <x:f t="array" ref="T1414:U1414">_xlfn.TEXTSPLIT(S1414," #")</x:f>
        <x:v>Ann Carter</x:v>
      </x:c>
      <x:c r="U1414" s="24" t="str">
        <x:v>13454001 2M</x:v>
      </x:c>
      <x:c r="V1414" s="24" t="str">
        <x:f t="shared" si="334"/>
        <x:v>2M</x:v>
      </x:c>
      <x:c r="W1414" s="24">
        <x:f t="shared" si="335"/>
        <x:v>13454001</x:v>
      </x:c>
      <x:c r="X1414" s="24">
        <x:f t="shared" si="339"/>
        <x:v>0</x:v>
      </x:c>
      <x:c r="AC1414" s="24" t="str">
        <x:f t="shared" si="329"/>
        <x:v>Ann</x:v>
      </x:c>
      <x:c r="AD1414" s="24" t="str">
        <x:f t="shared" si="336"/>
        <x:v>A</x:v>
      </x:c>
      <x:c r="AE1414" s="24" t="str">
        <x:f t="shared" si="330"/>
        <x:v>Carter</x:v>
      </x:c>
      <x:c r="AF1414" s="24" cm="1">
        <x:f t="array" ref="AF1414">SUM(--(" "=MID(AE1414,_xlfn.SEQUENCE(1,LEN(AE1414)),1)))+2</x:f>
        <x:v>2</x:v>
      </x:c>
      <x:c r="AG1414" s="24" cm="1">
        <x:f t="array" ref="AG1414">SUM(--($AG$9=MID(AC1414,_xlfn.SEQUENCE(1,LEN(AC1414)),1)))</x:f>
        <x:v>1</x:v>
      </x:c>
      <x:c r="AL1414" s="24" t="b">
        <x:f t="shared" si="331"/>
        <x:v>1</x:v>
      </x:c>
      <x:c r="AM1414" s="24" t="b">
        <x:f>_xlfn.XLOOKUP(G1414,'Birthday Case Assumptions'!$I$6:$I$371,'Birthday Case Assumptions'!$J$6:$J$371)="Yes"</x:f>
        <x:v>0</x:v>
      </x:c>
      <x:c r="AN1414" s="24" t="b">
        <x:f t="shared" si="337"/>
        <x:v>0</x:v>
      </x:c>
      <x:c r="AO1414" s="24">
        <x:f t="shared" si="338"/>
        <x:v>0</x:v>
      </x:c>
    </x:row>
    <x:row r="1415" spans="2:41" x14ac:dyDescent="0.35">
      <x:c r="B1415" s="21">
        <x:v>37258</x:v>
      </x:c>
      <x:c r="C1415" s="31">
        <x:f t="shared" si="325"/>
        <x:v>2</x:v>
      </x:c>
      <x:c r="D1415" s="31">
        <x:f t="shared" si="326"/>
        <x:v>1</x:v>
      </x:c>
      <x:c r="E1415" s="31">
        <x:f t="shared" si="327"/>
        <x:v>2002</x:v>
      </x:c>
      <x:c r="F1415" s="31">
        <x:f t="shared" si="328"/>
        <x:v>4</x:v>
      </x:c>
      <x:c r="G1415" s="21">
        <x:f t="shared" si="332"/>
        <x:v>45293</x:v>
      </x:c>
      <x:c r="H1415" s="32">
        <x:f t="shared" si="333"/>
        <x:v>8034</x:v>
      </x:c>
      <x:c r="L1415" s="25"/>
      <x:c r="S1415" s="24" t="str">
        <x:v>Billy Cox #13454003 3W</x:v>
      </x:c>
      <x:c r="T1415" s="24" t="str" cm="1">
        <x:f t="array" ref="T1415:U1415">_xlfn.TEXTSPLIT(S1415," #")</x:f>
        <x:v>Billy Cox</x:v>
      </x:c>
      <x:c r="U1415" s="24" t="str">
        <x:v>13454003 3W</x:v>
      </x:c>
      <x:c r="V1415" s="24" t="str">
        <x:f t="shared" si="334"/>
        <x:v>3W</x:v>
      </x:c>
      <x:c r="W1415" s="24">
        <x:f t="shared" si="335"/>
        <x:v>13454003</x:v>
      </x:c>
      <x:c r="X1415" s="24">
        <x:f t="shared" si="339"/>
        <x:v>0</x:v>
      </x:c>
      <x:c r="AC1415" s="24" t="str">
        <x:f t="shared" si="329"/>
        <x:v>Billy</x:v>
      </x:c>
      <x:c r="AD1415" s="24" t="str">
        <x:f t="shared" si="336"/>
        <x:v>B</x:v>
      </x:c>
      <x:c r="AE1415" s="24" t="str">
        <x:f t="shared" si="330"/>
        <x:v>Cox</x:v>
      </x:c>
      <x:c r="AF1415" s="24" cm="1">
        <x:f t="array" ref="AF1415">SUM(--(" "=MID(AE1415,_xlfn.SEQUENCE(1,LEN(AE1415)),1)))+2</x:f>
        <x:v>2</x:v>
      </x:c>
      <x:c r="AG1415" s="24" cm="1">
        <x:f t="array" ref="AG1415">SUM(--($AG$9=MID(AC1415,_xlfn.SEQUENCE(1,LEN(AC1415)),1)))</x:f>
        <x:v>0</x:v>
      </x:c>
      <x:c r="AL1415" s="24" t="b">
        <x:f t="shared" si="331"/>
        <x:v>0</x:v>
      </x:c>
      <x:c r="AM1415" s="24" t="b">
        <x:f>_xlfn.XLOOKUP(G1415,'Birthday Case Assumptions'!$I$6:$I$371,'Birthday Case Assumptions'!$J$6:$J$371)="Yes"</x:f>
        <x:v>0</x:v>
      </x:c>
      <x:c r="AN1415" s="24" t="b">
        <x:f t="shared" si="337"/>
        <x:v>0</x:v>
      </x:c>
      <x:c r="AO1415" s="24">
        <x:f t="shared" si="338"/>
        <x:v>0</x:v>
      </x:c>
    </x:row>
    <x:row r="1416" spans="2:41" x14ac:dyDescent="0.35">
      <x:c r="B1416" s="21">
        <x:v>37571</x:v>
      </x:c>
      <x:c r="C1416" s="31">
        <x:f t="shared" si="325"/>
        <x:v>11</x:v>
      </x:c>
      <x:c r="D1416" s="31">
        <x:f t="shared" si="326"/>
        <x:v>11</x:v>
      </x:c>
      <x:c r="E1416" s="31">
        <x:f t="shared" si="327"/>
        <x:v>2002</x:v>
      </x:c>
      <x:c r="F1416" s="31">
        <x:f t="shared" si="328"/>
        <x:v>2</x:v>
      </x:c>
      <x:c r="G1416" s="21">
        <x:f t="shared" si="332"/>
        <x:v>45607</x:v>
      </x:c>
      <x:c r="H1416" s="32">
        <x:f t="shared" si="333"/>
        <x:v>7721</x:v>
      </x:c>
      <x:c r="L1416" s="25"/>
      <x:c r="S1416" s="24" t="str">
        <x:v>Vincent Ramos #13454004 1T</x:v>
      </x:c>
      <x:c r="T1416" s="24" t="str" cm="1">
        <x:f t="array" ref="T1416:U1416">_xlfn.TEXTSPLIT(S1416," #")</x:f>
        <x:v>Vincent Ramos</x:v>
      </x:c>
      <x:c r="U1416" s="24" t="str">
        <x:v>13454004 1T</x:v>
      </x:c>
      <x:c r="V1416" s="24" t="str">
        <x:f t="shared" si="334"/>
        <x:v>1T</x:v>
      </x:c>
      <x:c r="W1416" s="24">
        <x:f t="shared" si="335"/>
        <x:v>13454004</x:v>
      </x:c>
      <x:c r="X1416" s="24">
        <x:f t="shared" si="339"/>
        <x:v>1</x:v>
      </x:c>
      <x:c r="AC1416" s="24" t="str">
        <x:f t="shared" si="329"/>
        <x:v>Vincent</x:v>
      </x:c>
      <x:c r="AD1416" s="24" t="str">
        <x:f t="shared" si="336"/>
        <x:v>V</x:v>
      </x:c>
      <x:c r="AE1416" s="24" t="str">
        <x:f t="shared" si="330"/>
        <x:v>Ramos</x:v>
      </x:c>
      <x:c r="AF1416" s="24" cm="1">
        <x:f t="array" ref="AF1416">SUM(--(" "=MID(AE1416,_xlfn.SEQUENCE(1,LEN(AE1416)),1)))+2</x:f>
        <x:v>2</x:v>
      </x:c>
      <x:c r="AG1416" s="24" cm="1">
        <x:f t="array" ref="AG1416">SUM(--($AG$9=MID(AC1416,_xlfn.SEQUENCE(1,LEN(AC1416)),1)))</x:f>
        <x:v>0</x:v>
      </x:c>
      <x:c r="AL1416" s="24" t="b">
        <x:f t="shared" si="331"/>
        <x:v>1</x:v>
      </x:c>
      <x:c r="AM1416" s="24" t="b">
        <x:f>_xlfn.XLOOKUP(G1416,'Birthday Case Assumptions'!$I$6:$I$371,'Birthday Case Assumptions'!$J$6:$J$371)="Yes"</x:f>
        <x:v>1</x:v>
      </x:c>
      <x:c r="AN1416" s="24" t="b">
        <x:f t="shared" si="337"/>
        <x:v>0</x:v>
      </x:c>
      <x:c r="AO1416" s="24">
        <x:f t="shared" si="338"/>
        <x:v>0</x:v>
      </x:c>
    </x:row>
    <x:row r="1417" spans="2:41" x14ac:dyDescent="0.35">
      <x:c r="B1417" s="21">
        <x:v>38178</x:v>
      </x:c>
      <x:c r="C1417" s="31">
        <x:f t="shared" si="325"/>
        <x:v>10</x:v>
      </x:c>
      <x:c r="D1417" s="31">
        <x:f t="shared" si="326"/>
        <x:v>7</x:v>
      </x:c>
      <x:c r="E1417" s="31">
        <x:f t="shared" si="327"/>
        <x:v>2004</x:v>
      </x:c>
      <x:c r="F1417" s="31">
        <x:f t="shared" si="328"/>
        <x:v>7</x:v>
      </x:c>
      <x:c r="G1417" s="21">
        <x:f t="shared" si="332"/>
        <x:v>45483</x:v>
      </x:c>
      <x:c r="H1417" s="32">
        <x:f t="shared" si="333"/>
        <x:v>7114</x:v>
      </x:c>
      <x:c r="L1417" s="25"/>
      <x:c r="S1417" s="24" t="str">
        <x:v>Julie Green #13454005 1W</x:v>
      </x:c>
      <x:c r="T1417" s="24" t="str" cm="1">
        <x:f t="array" ref="T1417:U1417">_xlfn.TEXTSPLIT(S1417," #")</x:f>
        <x:v>Julie Green</x:v>
      </x:c>
      <x:c r="U1417" s="24" t="str">
        <x:v>13454005 1W</x:v>
      </x:c>
      <x:c r="V1417" s="24" t="str">
        <x:f t="shared" si="334"/>
        <x:v>1W</x:v>
      </x:c>
      <x:c r="W1417" s="24">
        <x:f t="shared" si="335"/>
        <x:v>13454005</x:v>
      </x:c>
      <x:c r="X1417" s="24">
        <x:f t="shared" si="339"/>
        <x:v>2</x:v>
      </x:c>
      <x:c r="AC1417" s="24" t="str">
        <x:f t="shared" si="329"/>
        <x:v>Julie</x:v>
      </x:c>
      <x:c r="AD1417" s="24" t="str">
        <x:f t="shared" si="336"/>
        <x:v>J</x:v>
      </x:c>
      <x:c r="AE1417" s="24" t="str">
        <x:f t="shared" si="330"/>
        <x:v>Green</x:v>
      </x:c>
      <x:c r="AF1417" s="24" cm="1">
        <x:f t="array" ref="AF1417">SUM(--(" "=MID(AE1417,_xlfn.SEQUENCE(1,LEN(AE1417)),1)))+2</x:f>
        <x:v>2</x:v>
      </x:c>
      <x:c r="AG1417" s="24" cm="1">
        <x:f t="array" ref="AG1417">SUM(--($AG$9=MID(AC1417,_xlfn.SEQUENCE(1,LEN(AC1417)),1)))</x:f>
        <x:v>0</x:v>
      </x:c>
      <x:c r="AL1417" s="24" t="b">
        <x:f t="shared" si="331"/>
        <x:v>0</x:v>
      </x:c>
      <x:c r="AM1417" s="24" t="b">
        <x:f>_xlfn.XLOOKUP(G1417,'Birthday Case Assumptions'!$I$6:$I$371,'Birthday Case Assumptions'!$J$6:$J$371)="Yes"</x:f>
        <x:v>0</x:v>
      </x:c>
      <x:c r="AN1417" s="24" t="b">
        <x:f t="shared" si="337"/>
        <x:v>0</x:v>
      </x:c>
      <x:c r="AO1417" s="24">
        <x:f t="shared" si="338"/>
        <x:v>0</x:v>
      </x:c>
    </x:row>
    <x:row r="1418" spans="2:41" x14ac:dyDescent="0.35">
      <x:c r="B1418" s="21">
        <x:v>37859</x:v>
      </x:c>
      <x:c r="C1418" s="31">
        <x:f t="shared" si="325"/>
        <x:v>26</x:v>
      </x:c>
      <x:c r="D1418" s="31">
        <x:f t="shared" si="326"/>
        <x:v>8</x:v>
      </x:c>
      <x:c r="E1418" s="31">
        <x:f t="shared" si="327"/>
        <x:v>2003</x:v>
      </x:c>
      <x:c r="F1418" s="31">
        <x:f t="shared" si="328"/>
        <x:v>3</x:v>
      </x:c>
      <x:c r="G1418" s="21">
        <x:f t="shared" si="332"/>
        <x:v>45530</x:v>
      </x:c>
      <x:c r="H1418" s="32">
        <x:f t="shared" si="333"/>
        <x:v>7433</x:v>
      </x:c>
      <x:c r="L1418" s="25"/>
      <x:c r="S1418" s="24" t="str">
        <x:v>Gabriel Flores #13454007 2M</x:v>
      </x:c>
      <x:c r="T1418" s="24" t="str" cm="1">
        <x:f t="array" ref="T1418:U1418">_xlfn.TEXTSPLIT(S1418," #")</x:f>
        <x:v>Gabriel Flores</x:v>
      </x:c>
      <x:c r="U1418" s="24" t="str">
        <x:v>13454007 2M</x:v>
      </x:c>
      <x:c r="V1418" s="24" t="str">
        <x:f t="shared" si="334"/>
        <x:v>2M</x:v>
      </x:c>
      <x:c r="W1418" s="24">
        <x:f t="shared" si="335"/>
        <x:v>13454007</x:v>
      </x:c>
      <x:c r="X1418" s="24">
        <x:f t="shared" si="339"/>
        <x:v>0</x:v>
      </x:c>
      <x:c r="AC1418" s="24" t="str">
        <x:f t="shared" si="329"/>
        <x:v>Gabriel</x:v>
      </x:c>
      <x:c r="AD1418" s="24" t="str">
        <x:f t="shared" si="336"/>
        <x:v>G</x:v>
      </x:c>
      <x:c r="AE1418" s="24" t="str">
        <x:f t="shared" si="330"/>
        <x:v>Flores</x:v>
      </x:c>
      <x:c r="AF1418" s="24" cm="1">
        <x:f t="array" ref="AF1418">SUM(--(" "=MID(AE1418,_xlfn.SEQUENCE(1,LEN(AE1418)),1)))+2</x:f>
        <x:v>2</x:v>
      </x:c>
      <x:c r="AG1418" s="24" cm="1">
        <x:f t="array" ref="AG1418">SUM(--($AG$9=MID(AC1418,_xlfn.SEQUENCE(1,LEN(AC1418)),1)))</x:f>
        <x:v>1</x:v>
      </x:c>
      <x:c r="AL1418" s="24" t="b">
        <x:f t="shared" si="331"/>
        <x:v>1</x:v>
      </x:c>
      <x:c r="AM1418" s="24" t="b">
        <x:f>_xlfn.XLOOKUP(G1418,'Birthday Case Assumptions'!$I$6:$I$371,'Birthday Case Assumptions'!$J$6:$J$371)="Yes"</x:f>
        <x:v>1</x:v>
      </x:c>
      <x:c r="AN1418" s="24" t="b">
        <x:f t="shared" si="337"/>
        <x:v>0</x:v>
      </x:c>
      <x:c r="AO1418" s="24">
        <x:f t="shared" si="338"/>
        <x:v>0</x:v>
      </x:c>
    </x:row>
    <x:row r="1419" spans="2:41" x14ac:dyDescent="0.35">
      <x:c r="B1419" s="21">
        <x:v>37858</x:v>
      </x:c>
      <x:c r="C1419" s="31">
        <x:f t="shared" ref="C1419:C1442" si="340">DAY(B1419)</x:f>
        <x:v>25</x:v>
      </x:c>
      <x:c r="D1419" s="31">
        <x:f t="shared" ref="D1419:D1442" si="341">MONTH(B1419)</x:f>
        <x:v>8</x:v>
      </x:c>
      <x:c r="E1419" s="31">
        <x:f t="shared" ref="E1419:E1442" si="342">YEAR(B1419)</x:f>
        <x:v>2003</x:v>
      </x:c>
      <x:c r="F1419" s="31">
        <x:f t="shared" ref="F1419:F1442" si="343">WEEKDAY(B1419)</x:f>
        <x:v>2</x:v>
      </x:c>
      <x:c r="G1419" s="21">
        <x:f t="shared" si="332"/>
        <x:v>45529</x:v>
      </x:c>
      <x:c r="H1419" s="32">
        <x:f t="shared" si="333"/>
        <x:v>7434</x:v>
      </x:c>
      <x:c r="L1419" s="25"/>
      <x:c r="S1419" s="24" t="str">
        <x:v>Wen Yun #13454008 1R</x:v>
      </x:c>
      <x:c r="T1419" s="24" t="str" cm="1">
        <x:f t="array" ref="T1419:U1419">_xlfn.TEXTSPLIT(S1419," #")</x:f>
        <x:v>Wen Yun</x:v>
      </x:c>
      <x:c r="U1419" s="24" t="str">
        <x:v>13454008 1R</x:v>
      </x:c>
      <x:c r="V1419" s="24" t="str">
        <x:f t="shared" si="334"/>
        <x:v>1R</x:v>
      </x:c>
      <x:c r="W1419" s="24">
        <x:f t="shared" si="335"/>
        <x:v>13454008</x:v>
      </x:c>
      <x:c r="X1419" s="24">
        <x:f t="shared" si="339"/>
        <x:v>1</x:v>
      </x:c>
      <x:c r="AC1419" s="24" t="str">
        <x:f t="shared" ref="AC1419:AC1442" si="344">_xlfn.TEXTBEFORE(T1419, " ")</x:f>
        <x:v>Wen</x:v>
      </x:c>
      <x:c r="AD1419" s="24" t="str">
        <x:f t="shared" si="336"/>
        <x:v>W</x:v>
      </x:c>
      <x:c r="AE1419" s="24" t="str">
        <x:f t="shared" ref="AE1419:AE1442" si="345">TRIM(SUBSTITUTE(T1419,AC1419,""))</x:f>
        <x:v>Yun</x:v>
      </x:c>
      <x:c r="AF1419" s="24" cm="1">
        <x:f t="array" ref="AF1419">SUM(--(" "=MID(AE1419,_xlfn.SEQUENCE(1,LEN(AE1419)),1)))+2</x:f>
        <x:v>2</x:v>
      </x:c>
      <x:c r="AG1419" s="24" cm="1">
        <x:f t="array" ref="AG1419">SUM(--($AG$9=MID(AC1419,_xlfn.SEQUENCE(1,LEN(AC1419)),1)))</x:f>
        <x:v>0</x:v>
      </x:c>
      <x:c r="AL1419" s="24" t="b">
        <x:f t="shared" ref="AL1419:AL1442" si="346">WEEKDAY(G1419)=_xlfn.XLOOKUP(RIGHT($AL$9,1),$AL$3:$AL$6,$AM$3:$AM$6)</x:f>
        <x:v>0</x:v>
      </x:c>
      <x:c r="AM1419" s="24" t="b">
        <x:f>_xlfn.XLOOKUP(G1419,'Birthday Case Assumptions'!$I$6:$I$371,'Birthday Case Assumptions'!$J$6:$J$371)="Yes"</x:f>
        <x:v>0</x:v>
      </x:c>
      <x:c r="AN1419" s="24" t="b">
        <x:f t="shared" si="337"/>
        <x:v>0</x:v>
      </x:c>
      <x:c r="AO1419" s="24">
        <x:f t="shared" si="338"/>
        <x:v>0</x:v>
      </x:c>
    </x:row>
    <x:row r="1420" spans="2:41" x14ac:dyDescent="0.35">
      <x:c r="B1420" s="21">
        <x:v>37515</x:v>
      </x:c>
      <x:c r="C1420" s="31">
        <x:f t="shared" si="340"/>
        <x:v>16</x:v>
      </x:c>
      <x:c r="D1420" s="31">
        <x:f t="shared" si="341"/>
        <x:v>9</x:v>
      </x:c>
      <x:c r="E1420" s="31">
        <x:f t="shared" si="342"/>
        <x:v>2002</x:v>
      </x:c>
      <x:c r="F1420" s="31">
        <x:f t="shared" si="343"/>
        <x:v>2</x:v>
      </x:c>
      <x:c r="G1420" s="21">
        <x:f t="shared" ref="G1420:G1442" si="347">DATE(2024,D1420,C1420)</x:f>
        <x:v>45551</x:v>
      </x:c>
      <x:c r="H1420" s="32">
        <x:f t="shared" ref="H1420:H1442" si="348">DATE(2024,1,1)-B1420</x:f>
        <x:v>7777</x:v>
      </x:c>
      <x:c r="L1420" s="25"/>
      <x:c r="S1420" s="24" t="str">
        <x:v>Qu Wei Xiaoping #13454009 1T</x:v>
      </x:c>
      <x:c r="T1420" s="24" t="str" cm="1">
        <x:f t="array" ref="T1420:U1420">_xlfn.TEXTSPLIT(S1420," #")</x:f>
        <x:v>Qu Wei Xiaoping</x:v>
      </x:c>
      <x:c r="U1420" s="24" t="str">
        <x:v>13454009 1T</x:v>
      </x:c>
      <x:c r="V1420" s="24" t="str">
        <x:f t="shared" ref="V1420:V1442" si="349">RIGHT(U1420,2)</x:f>
        <x:v>1T</x:v>
      </x:c>
      <x:c r="W1420" s="24">
        <x:f t="shared" ref="W1420:W1442" si="350">VALUE(_xlfn.TEXTBEFORE(U1420, " "))</x:f>
        <x:v>13454009</x:v>
      </x:c>
      <x:c r="X1420" s="24">
        <x:f t="shared" si="339"/>
        <x:v>2</x:v>
      </x:c>
      <x:c r="AC1420" s="24" t="str">
        <x:f t="shared" si="344"/>
        <x:v>Qu</x:v>
      </x:c>
      <x:c r="AD1420" s="24" t="str">
        <x:f t="shared" ref="AD1420:AD1442" si="351">LEFT(AC1420,1)</x:f>
        <x:v>Q</x:v>
      </x:c>
      <x:c r="AE1420" s="24" t="str">
        <x:f t="shared" si="345"/>
        <x:v>Wei Xiaoping</x:v>
      </x:c>
      <x:c r="AF1420" s="24" cm="1">
        <x:f t="array" ref="AF1420">SUM(--(" "=MID(AE1420,_xlfn.SEQUENCE(1,LEN(AE1420)),1)))+2</x:f>
        <x:v>3</x:v>
      </x:c>
      <x:c r="AG1420" s="24" cm="1">
        <x:f t="array" ref="AG1420">SUM(--($AG$9=MID(AC1420,_xlfn.SEQUENCE(1,LEN(AC1420)),1)))</x:f>
        <x:v>0</x:v>
      </x:c>
      <x:c r="AL1420" s="24" t="b">
        <x:f t="shared" si="346"/>
        <x:v>1</x:v>
      </x:c>
      <x:c r="AM1420" s="24" t="b">
        <x:f>_xlfn.XLOOKUP(G1420,'Birthday Case Assumptions'!$I$6:$I$371,'Birthday Case Assumptions'!$J$6:$J$371)="Yes"</x:f>
        <x:v>1</x:v>
      </x:c>
      <x:c r="AN1420" s="24" t="b">
        <x:f t="shared" ref="AN1420:AN1442" si="352">V1420=$AL$9</x:f>
        <x:v>0</x:v>
      </x:c>
      <x:c r="AO1420" s="24">
        <x:f t="shared" ref="AO1420:AO1442" si="353">--(AN1420*AM1420*AL1420)</x:f>
        <x:v>0</x:v>
      </x:c>
    </x:row>
    <x:row r="1421" spans="2:41" x14ac:dyDescent="0.35">
      <x:c r="B1421" s="21">
        <x:v>38211</x:v>
      </x:c>
      <x:c r="C1421" s="31">
        <x:f t="shared" si="340"/>
        <x:v>12</x:v>
      </x:c>
      <x:c r="D1421" s="31">
        <x:f t="shared" si="341"/>
        <x:v>8</x:v>
      </x:c>
      <x:c r="E1421" s="31">
        <x:f t="shared" si="342"/>
        <x:v>2004</x:v>
      </x:c>
      <x:c r="F1421" s="31">
        <x:f t="shared" si="343"/>
        <x:v>5</x:v>
      </x:c>
      <x:c r="G1421" s="21">
        <x:f t="shared" si="347"/>
        <x:v>45516</x:v>
      </x:c>
      <x:c r="H1421" s="32">
        <x:f t="shared" si="348"/>
        <x:v>7081</x:v>
      </x:c>
      <x:c r="L1421" s="25"/>
      <x:c r="S1421" s="24" t="str">
        <x:v>Tahir Alamri #13454010 1R</x:v>
      </x:c>
      <x:c r="T1421" s="24" t="str" cm="1">
        <x:f t="array" ref="T1421:U1421">_xlfn.TEXTSPLIT(S1421," #")</x:f>
        <x:v>Tahir Alamri</x:v>
      </x:c>
      <x:c r="U1421" s="24" t="str">
        <x:v>13454010 1R</x:v>
      </x:c>
      <x:c r="V1421" s="24" t="str">
        <x:f t="shared" si="349"/>
        <x:v>1R</x:v>
      </x:c>
      <x:c r="W1421" s="24">
        <x:f t="shared" si="350"/>
        <x:v>13454010</x:v>
      </x:c>
      <x:c r="X1421" s="24">
        <x:f t="shared" ref="X1421:X1442" si="354">IF(W1421=W1420+1,X1420+1,0)</x:f>
        <x:v>3</x:v>
      </x:c>
      <x:c r="AC1421" s="24" t="str">
        <x:f t="shared" si="344"/>
        <x:v>Tahir</x:v>
      </x:c>
      <x:c r="AD1421" s="24" t="str">
        <x:f t="shared" si="351"/>
        <x:v>T</x:v>
      </x:c>
      <x:c r="AE1421" s="24" t="str">
        <x:f t="shared" si="345"/>
        <x:v>Alamri</x:v>
      </x:c>
      <x:c r="AF1421" s="24" cm="1">
        <x:f t="array" ref="AF1421">SUM(--(" "=MID(AE1421,_xlfn.SEQUENCE(1,LEN(AE1421)),1)))+2</x:f>
        <x:v>2</x:v>
      </x:c>
      <x:c r="AG1421" s="24" cm="1">
        <x:f t="array" ref="AG1421">SUM(--($AG$9=MID(AC1421,_xlfn.SEQUENCE(1,LEN(AC1421)),1)))</x:f>
        <x:v>1</x:v>
      </x:c>
      <x:c r="AL1421" s="24" t="b">
        <x:f t="shared" si="346"/>
        <x:v>1</x:v>
      </x:c>
      <x:c r="AM1421" s="24" t="b">
        <x:f>_xlfn.XLOOKUP(G1421,'Birthday Case Assumptions'!$I$6:$I$371,'Birthday Case Assumptions'!$J$6:$J$371)="Yes"</x:f>
        <x:v>0</x:v>
      </x:c>
      <x:c r="AN1421" s="24" t="b">
        <x:f t="shared" si="352"/>
        <x:v>0</x:v>
      </x:c>
      <x:c r="AO1421" s="24">
        <x:f t="shared" si="353"/>
        <x:v>0</x:v>
      </x:c>
    </x:row>
    <x:row r="1422" spans="2:41" x14ac:dyDescent="0.35">
      <x:c r="B1422" s="21">
        <x:v>38267</x:v>
      </x:c>
      <x:c r="C1422" s="31">
        <x:f t="shared" si="340"/>
        <x:v>7</x:v>
      </x:c>
      <x:c r="D1422" s="31">
        <x:f t="shared" si="341"/>
        <x:v>10</x:v>
      </x:c>
      <x:c r="E1422" s="31">
        <x:f t="shared" si="342"/>
        <x:v>2004</x:v>
      </x:c>
      <x:c r="F1422" s="31">
        <x:f t="shared" si="343"/>
        <x:v>5</x:v>
      </x:c>
      <x:c r="G1422" s="21">
        <x:f t="shared" si="347"/>
        <x:v>45572</x:v>
      </x:c>
      <x:c r="H1422" s="32">
        <x:f t="shared" si="348"/>
        <x:v>7025</x:v>
      </x:c>
      <x:c r="L1422" s="25"/>
      <x:c r="S1422" s="24" t="str">
        <x:v>Fang Jin #13454011 1R</x:v>
      </x:c>
      <x:c r="T1422" s="24" t="str" cm="1">
        <x:f t="array" ref="T1422:U1422">_xlfn.TEXTSPLIT(S1422," #")</x:f>
        <x:v>Fang Jin</x:v>
      </x:c>
      <x:c r="U1422" s="24" t="str">
        <x:v>13454011 1R</x:v>
      </x:c>
      <x:c r="V1422" s="24" t="str">
        <x:f t="shared" si="349"/>
        <x:v>1R</x:v>
      </x:c>
      <x:c r="W1422" s="24">
        <x:f t="shared" si="350"/>
        <x:v>13454011</x:v>
      </x:c>
      <x:c r="X1422" s="24">
        <x:f t="shared" si="354"/>
        <x:v>4</x:v>
      </x:c>
      <x:c r="AC1422" s="24" t="str">
        <x:f t="shared" si="344"/>
        <x:v>Fang</x:v>
      </x:c>
      <x:c r="AD1422" s="24" t="str">
        <x:f t="shared" si="351"/>
        <x:v>F</x:v>
      </x:c>
      <x:c r="AE1422" s="24" t="str">
        <x:f t="shared" si="345"/>
        <x:v>Jin</x:v>
      </x:c>
      <x:c r="AF1422" s="24" cm="1">
        <x:f t="array" ref="AF1422">SUM(--(" "=MID(AE1422,_xlfn.SEQUENCE(1,LEN(AE1422)),1)))+2</x:f>
        <x:v>2</x:v>
      </x:c>
      <x:c r="AG1422" s="24" cm="1">
        <x:f t="array" ref="AG1422">SUM(--($AG$9=MID(AC1422,_xlfn.SEQUENCE(1,LEN(AC1422)),1)))</x:f>
        <x:v>1</x:v>
      </x:c>
      <x:c r="AL1422" s="24" t="b">
        <x:f t="shared" si="346"/>
        <x:v>1</x:v>
      </x:c>
      <x:c r="AM1422" s="24" t="b">
        <x:f>_xlfn.XLOOKUP(G1422,'Birthday Case Assumptions'!$I$6:$I$371,'Birthday Case Assumptions'!$J$6:$J$371)="Yes"</x:f>
        <x:v>1</x:v>
      </x:c>
      <x:c r="AN1422" s="24" t="b">
        <x:f t="shared" si="352"/>
        <x:v>0</x:v>
      </x:c>
      <x:c r="AO1422" s="24">
        <x:f t="shared" si="353"/>
        <x:v>0</x:v>
      </x:c>
    </x:row>
    <x:row r="1423" spans="2:41" x14ac:dyDescent="0.35">
      <x:c r="B1423" s="21">
        <x:v>37757</x:v>
      </x:c>
      <x:c r="C1423" s="31">
        <x:f t="shared" si="340"/>
        <x:v>16</x:v>
      </x:c>
      <x:c r="D1423" s="31">
        <x:f t="shared" si="341"/>
        <x:v>5</x:v>
      </x:c>
      <x:c r="E1423" s="31">
        <x:f t="shared" si="342"/>
        <x:v>2003</x:v>
      </x:c>
      <x:c r="F1423" s="31">
        <x:f t="shared" si="343"/>
        <x:v>6</x:v>
      </x:c>
      <x:c r="G1423" s="21">
        <x:f t="shared" si="347"/>
        <x:v>45428</x:v>
      </x:c>
      <x:c r="H1423" s="32">
        <x:f t="shared" si="348"/>
        <x:v>7535</x:v>
      </x:c>
      <x:c r="L1423" s="25"/>
      <x:c r="S1423" s="24" t="str">
        <x:v>Ding Nan #13454013 4W</x:v>
      </x:c>
      <x:c r="T1423" s="24" t="str" cm="1">
        <x:f t="array" ref="T1423:U1423">_xlfn.TEXTSPLIT(S1423," #")</x:f>
        <x:v>Ding Nan</x:v>
      </x:c>
      <x:c r="U1423" s="24" t="str">
        <x:v>13454013 4W</x:v>
      </x:c>
      <x:c r="V1423" s="24" t="str">
        <x:f t="shared" si="349"/>
        <x:v>4W</x:v>
      </x:c>
      <x:c r="W1423" s="24">
        <x:f t="shared" si="350"/>
        <x:v>13454013</x:v>
      </x:c>
      <x:c r="X1423" s="24">
        <x:f t="shared" si="354"/>
        <x:v>0</x:v>
      </x:c>
      <x:c r="AC1423" s="24" t="str">
        <x:f t="shared" si="344"/>
        <x:v>Ding</x:v>
      </x:c>
      <x:c r="AD1423" s="24" t="str">
        <x:f t="shared" si="351"/>
        <x:v>D</x:v>
      </x:c>
      <x:c r="AE1423" s="24" t="str">
        <x:f t="shared" si="345"/>
        <x:v>Nan</x:v>
      </x:c>
      <x:c r="AF1423" s="24" cm="1">
        <x:f t="array" ref="AF1423">SUM(--(" "=MID(AE1423,_xlfn.SEQUENCE(1,LEN(AE1423)),1)))+2</x:f>
        <x:v>2</x:v>
      </x:c>
      <x:c r="AG1423" s="24" cm="1">
        <x:f t="array" ref="AG1423">SUM(--($AG$9=MID(AC1423,_xlfn.SEQUENCE(1,LEN(AC1423)),1)))</x:f>
        <x:v>0</x:v>
      </x:c>
      <x:c r="AL1423" s="24" t="b">
        <x:f t="shared" si="346"/>
        <x:v>0</x:v>
      </x:c>
      <x:c r="AM1423" s="24" t="b">
        <x:f>_xlfn.XLOOKUP(G1423,'Birthday Case Assumptions'!$I$6:$I$371,'Birthday Case Assumptions'!$J$6:$J$371)="Yes"</x:f>
        <x:v>0</x:v>
      </x:c>
      <x:c r="AN1423" s="24" t="b">
        <x:f t="shared" si="352"/>
        <x:v>0</x:v>
      </x:c>
      <x:c r="AO1423" s="24">
        <x:f t="shared" si="353"/>
        <x:v>0</x:v>
      </x:c>
    </x:row>
    <x:row r="1424" spans="2:41" x14ac:dyDescent="0.35">
      <x:c r="B1424" s="21">
        <x:v>38056</x:v>
      </x:c>
      <x:c r="C1424" s="31">
        <x:f t="shared" si="340"/>
        <x:v>10</x:v>
      </x:c>
      <x:c r="D1424" s="31">
        <x:f t="shared" si="341"/>
        <x:v>3</x:v>
      </x:c>
      <x:c r="E1424" s="31">
        <x:f t="shared" si="342"/>
        <x:v>2004</x:v>
      </x:c>
      <x:c r="F1424" s="31">
        <x:f t="shared" si="343"/>
        <x:v>4</x:v>
      </x:c>
      <x:c r="G1424" s="21">
        <x:f t="shared" si="347"/>
        <x:v>45361</x:v>
      </x:c>
      <x:c r="H1424" s="32">
        <x:f t="shared" si="348"/>
        <x:v>7236</x:v>
      </x:c>
      <x:c r="L1424" s="25"/>
      <x:c r="S1424" s="24" t="str">
        <x:v>Sulaiman Hashim #13454016 3W</x:v>
      </x:c>
      <x:c r="T1424" s="24" t="str" cm="1">
        <x:f t="array" ref="T1424:U1424">_xlfn.TEXTSPLIT(S1424," #")</x:f>
        <x:v>Sulaiman Hashim</x:v>
      </x:c>
      <x:c r="U1424" s="24" t="str">
        <x:v>13454016 3W</x:v>
      </x:c>
      <x:c r="V1424" s="24" t="str">
        <x:f t="shared" si="349"/>
        <x:v>3W</x:v>
      </x:c>
      <x:c r="W1424" s="24">
        <x:f t="shared" si="350"/>
        <x:v>13454016</x:v>
      </x:c>
      <x:c r="X1424" s="24">
        <x:f t="shared" si="354"/>
        <x:v>0</x:v>
      </x:c>
      <x:c r="AC1424" s="24" t="str">
        <x:f t="shared" si="344"/>
        <x:v>Sulaiman</x:v>
      </x:c>
      <x:c r="AD1424" s="24" t="str">
        <x:f t="shared" si="351"/>
        <x:v>S</x:v>
      </x:c>
      <x:c r="AE1424" s="24" t="str">
        <x:f t="shared" si="345"/>
        <x:v>Hashim</x:v>
      </x:c>
      <x:c r="AF1424" s="24" cm="1">
        <x:f t="array" ref="AF1424">SUM(--(" "=MID(AE1424,_xlfn.SEQUENCE(1,LEN(AE1424)),1)))+2</x:f>
        <x:v>2</x:v>
      </x:c>
      <x:c r="AG1424" s="24" cm="1">
        <x:f t="array" ref="AG1424">SUM(--($AG$9=MID(AC1424,_xlfn.SEQUENCE(1,LEN(AC1424)),1)))</x:f>
        <x:v>2</x:v>
      </x:c>
      <x:c r="AL1424" s="24" t="b">
        <x:f t="shared" si="346"/>
        <x:v>0</x:v>
      </x:c>
      <x:c r="AM1424" s="24" t="b">
        <x:f>_xlfn.XLOOKUP(G1424,'Birthday Case Assumptions'!$I$6:$I$371,'Birthday Case Assumptions'!$J$6:$J$371)="Yes"</x:f>
        <x:v>0</x:v>
      </x:c>
      <x:c r="AN1424" s="24" t="b">
        <x:f t="shared" si="352"/>
        <x:v>0</x:v>
      </x:c>
      <x:c r="AO1424" s="24">
        <x:f t="shared" si="353"/>
        <x:v>0</x:v>
      </x:c>
    </x:row>
    <x:row r="1425" spans="2:41" x14ac:dyDescent="0.35">
      <x:c r="B1425" s="21">
        <x:v>37069</x:v>
      </x:c>
      <x:c r="C1425" s="31">
        <x:f t="shared" si="340"/>
        <x:v>27</x:v>
      </x:c>
      <x:c r="D1425" s="31">
        <x:f t="shared" si="341"/>
        <x:v>6</x:v>
      </x:c>
      <x:c r="E1425" s="31">
        <x:f t="shared" si="342"/>
        <x:v>2001</x:v>
      </x:c>
      <x:c r="F1425" s="31">
        <x:f t="shared" si="343"/>
        <x:v>4</x:v>
      </x:c>
      <x:c r="G1425" s="21">
        <x:f t="shared" si="347"/>
        <x:v>45470</x:v>
      </x:c>
      <x:c r="H1425" s="32">
        <x:f t="shared" si="348"/>
        <x:v>8223</x:v>
      </x:c>
      <x:c r="L1425" s="25"/>
      <x:c r="S1425" s="24" t="str">
        <x:v>Barbara Morgan #13454017 4W</x:v>
      </x:c>
      <x:c r="T1425" s="24" t="str" cm="1">
        <x:f t="array" ref="T1425:U1425">_xlfn.TEXTSPLIT(S1425," #")</x:f>
        <x:v>Barbara Morgan</x:v>
      </x:c>
      <x:c r="U1425" s="24" t="str">
        <x:v>13454017 4W</x:v>
      </x:c>
      <x:c r="V1425" s="24" t="str">
        <x:f t="shared" si="349"/>
        <x:v>4W</x:v>
      </x:c>
      <x:c r="W1425" s="24">
        <x:f t="shared" si="350"/>
        <x:v>13454017</x:v>
      </x:c>
      <x:c r="X1425" s="24">
        <x:f t="shared" si="354"/>
        <x:v>1</x:v>
      </x:c>
      <x:c r="AC1425" s="24" t="str">
        <x:f t="shared" si="344"/>
        <x:v>Barbara</x:v>
      </x:c>
      <x:c r="AD1425" s="24" t="str">
        <x:f t="shared" si="351"/>
        <x:v>B</x:v>
      </x:c>
      <x:c r="AE1425" s="24" t="str">
        <x:f t="shared" si="345"/>
        <x:v>Morgan</x:v>
      </x:c>
      <x:c r="AF1425" s="24" cm="1">
        <x:f t="array" ref="AF1425">SUM(--(" "=MID(AE1425,_xlfn.SEQUENCE(1,LEN(AE1425)),1)))+2</x:f>
        <x:v>2</x:v>
      </x:c>
      <x:c r="AG1425" s="24" cm="1">
        <x:f t="array" ref="AG1425">SUM(--($AG$9=MID(AC1425,_xlfn.SEQUENCE(1,LEN(AC1425)),1)))</x:f>
        <x:v>3</x:v>
      </x:c>
      <x:c r="AL1425" s="24" t="b">
        <x:f t="shared" si="346"/>
        <x:v>0</x:v>
      </x:c>
      <x:c r="AM1425" s="24" t="b">
        <x:f>_xlfn.XLOOKUP(G1425,'Birthday Case Assumptions'!$I$6:$I$371,'Birthday Case Assumptions'!$J$6:$J$371)="Yes"</x:f>
        <x:v>0</x:v>
      </x:c>
      <x:c r="AN1425" s="24" t="b">
        <x:f t="shared" si="352"/>
        <x:v>0</x:v>
      </x:c>
      <x:c r="AO1425" s="24">
        <x:f t="shared" si="353"/>
        <x:v>0</x:v>
      </x:c>
    </x:row>
    <x:row r="1426" spans="2:41" x14ac:dyDescent="0.35">
      <x:c r="B1426" s="21">
        <x:v>38134</x:v>
      </x:c>
      <x:c r="C1426" s="31">
        <x:f t="shared" si="340"/>
        <x:v>27</x:v>
      </x:c>
      <x:c r="D1426" s="31">
        <x:f t="shared" si="341"/>
        <x:v>5</x:v>
      </x:c>
      <x:c r="E1426" s="31">
        <x:f t="shared" si="342"/>
        <x:v>2004</x:v>
      </x:c>
      <x:c r="F1426" s="31">
        <x:f t="shared" si="343"/>
        <x:v>5</x:v>
      </x:c>
      <x:c r="G1426" s="21">
        <x:f t="shared" si="347"/>
        <x:v>45439</x:v>
      </x:c>
      <x:c r="H1426" s="32">
        <x:f t="shared" si="348"/>
        <x:v>7158</x:v>
      </x:c>
      <x:c r="L1426" s="25"/>
      <x:c r="S1426" s="24" t="str">
        <x:v>Hong Hongyan #13454020 2T</x:v>
      </x:c>
      <x:c r="T1426" s="24" t="str" cm="1">
        <x:f t="array" ref="T1426:U1426">_xlfn.TEXTSPLIT(S1426," #")</x:f>
        <x:v>Hong Hongyan</x:v>
      </x:c>
      <x:c r="U1426" s="24" t="str">
        <x:v>13454020 2T</x:v>
      </x:c>
      <x:c r="V1426" s="24" t="str">
        <x:f t="shared" si="349"/>
        <x:v>2T</x:v>
      </x:c>
      <x:c r="W1426" s="24">
        <x:f t="shared" si="350"/>
        <x:v>13454020</x:v>
      </x:c>
      <x:c r="X1426" s="24">
        <x:f t="shared" si="354"/>
        <x:v>0</x:v>
      </x:c>
      <x:c r="AC1426" s="24" t="str">
        <x:f t="shared" si="344"/>
        <x:v>Hong</x:v>
      </x:c>
      <x:c r="AD1426" s="24" t="str">
        <x:f t="shared" si="351"/>
        <x:v>H</x:v>
      </x:c>
      <x:c r="AE1426" s="24" t="str">
        <x:f t="shared" si="345"/>
        <x:v>yan</x:v>
      </x:c>
      <x:c r="AF1426" s="24" cm="1">
        <x:f t="array" ref="AF1426">SUM(--(" "=MID(AE1426,_xlfn.SEQUENCE(1,LEN(AE1426)),1)))+2</x:f>
        <x:v>2</x:v>
      </x:c>
      <x:c r="AG1426" s="24" cm="1">
        <x:f t="array" ref="AG1426">SUM(--($AG$9=MID(AC1426,_xlfn.SEQUENCE(1,LEN(AC1426)),1)))</x:f>
        <x:v>0</x:v>
      </x:c>
      <x:c r="AL1426" s="24" t="b">
        <x:f t="shared" si="346"/>
        <x:v>1</x:v>
      </x:c>
      <x:c r="AM1426" s="24" t="b">
        <x:f>_xlfn.XLOOKUP(G1426,'Birthday Case Assumptions'!$I$6:$I$371,'Birthday Case Assumptions'!$J$6:$J$371)="Yes"</x:f>
        <x:v>0</x:v>
      </x:c>
      <x:c r="AN1426" s="24" t="b">
        <x:f t="shared" si="352"/>
        <x:v>0</x:v>
      </x:c>
      <x:c r="AO1426" s="24">
        <x:f t="shared" si="353"/>
        <x:v>0</x:v>
      </x:c>
    </x:row>
    <x:row r="1427" spans="2:41" x14ac:dyDescent="0.35">
      <x:c r="B1427" s="21">
        <x:v>37538</x:v>
      </x:c>
      <x:c r="C1427" s="31">
        <x:f t="shared" si="340"/>
        <x:v>9</x:v>
      </x:c>
      <x:c r="D1427" s="31">
        <x:f t="shared" si="341"/>
        <x:v>10</x:v>
      </x:c>
      <x:c r="E1427" s="31">
        <x:f t="shared" si="342"/>
        <x:v>2002</x:v>
      </x:c>
      <x:c r="F1427" s="31">
        <x:f t="shared" si="343"/>
        <x:v>4</x:v>
      </x:c>
      <x:c r="G1427" s="21">
        <x:f t="shared" si="347"/>
        <x:v>45574</x:v>
      </x:c>
      <x:c r="H1427" s="32">
        <x:f t="shared" si="348"/>
        <x:v>7754</x:v>
      </x:c>
      <x:c r="L1427" s="25"/>
      <x:c r="S1427" s="24" t="str">
        <x:v>Yuan Hongwei #13454021 2M</x:v>
      </x:c>
      <x:c r="T1427" s="24" t="str" cm="1">
        <x:f t="array" ref="T1427:U1427">_xlfn.TEXTSPLIT(S1427," #")</x:f>
        <x:v>Yuan Hongwei</x:v>
      </x:c>
      <x:c r="U1427" s="24" t="str">
        <x:v>13454021 2M</x:v>
      </x:c>
      <x:c r="V1427" s="24" t="str">
        <x:f t="shared" si="349"/>
        <x:v>2M</x:v>
      </x:c>
      <x:c r="W1427" s="24">
        <x:f t="shared" si="350"/>
        <x:v>13454021</x:v>
      </x:c>
      <x:c r="X1427" s="24">
        <x:f t="shared" si="354"/>
        <x:v>1</x:v>
      </x:c>
      <x:c r="AC1427" s="24" t="str">
        <x:f t="shared" si="344"/>
        <x:v>Yuan</x:v>
      </x:c>
      <x:c r="AD1427" s="24" t="str">
        <x:f t="shared" si="351"/>
        <x:v>Y</x:v>
      </x:c>
      <x:c r="AE1427" s="24" t="str">
        <x:f t="shared" si="345"/>
        <x:v>Hongwei</x:v>
      </x:c>
      <x:c r="AF1427" s="24" cm="1">
        <x:f t="array" ref="AF1427">SUM(--(" "=MID(AE1427,_xlfn.SEQUENCE(1,LEN(AE1427)),1)))+2</x:f>
        <x:v>2</x:v>
      </x:c>
      <x:c r="AG1427" s="24" cm="1">
        <x:f t="array" ref="AG1427">SUM(--($AG$9=MID(AC1427,_xlfn.SEQUENCE(1,LEN(AC1427)),1)))</x:f>
        <x:v>1</x:v>
      </x:c>
      <x:c r="AL1427" s="24" t="b">
        <x:f t="shared" si="346"/>
        <x:v>0</x:v>
      </x:c>
      <x:c r="AM1427" s="24" t="b">
        <x:f>_xlfn.XLOOKUP(G1427,'Birthday Case Assumptions'!$I$6:$I$371,'Birthday Case Assumptions'!$J$6:$J$371)="Yes"</x:f>
        <x:v>1</x:v>
      </x:c>
      <x:c r="AN1427" s="24" t="b">
        <x:f t="shared" si="352"/>
        <x:v>0</x:v>
      </x:c>
      <x:c r="AO1427" s="24">
        <x:f t="shared" si="353"/>
        <x:v>0</x:v>
      </x:c>
    </x:row>
    <x:row r="1428" spans="2:41" x14ac:dyDescent="0.35">
      <x:c r="B1428" s="21">
        <x:v>37298</x:v>
      </x:c>
      <x:c r="C1428" s="31">
        <x:f t="shared" si="340"/>
        <x:v>11</x:v>
      </x:c>
      <x:c r="D1428" s="31">
        <x:f t="shared" si="341"/>
        <x:v>2</x:v>
      </x:c>
      <x:c r="E1428" s="31">
        <x:f t="shared" si="342"/>
        <x:v>2002</x:v>
      </x:c>
      <x:c r="F1428" s="31">
        <x:f t="shared" si="343"/>
        <x:v>2</x:v>
      </x:c>
      <x:c r="G1428" s="21">
        <x:f t="shared" si="347"/>
        <x:v>45333</x:v>
      </x:c>
      <x:c r="H1428" s="32">
        <x:f t="shared" si="348"/>
        <x:v>7994</x:v>
      </x:c>
      <x:c r="L1428" s="25"/>
      <x:c r="S1428" s="24" t="str">
        <x:v>Amanda Hernandez #13454023 2T</x:v>
      </x:c>
      <x:c r="T1428" s="24" t="str" cm="1">
        <x:f t="array" ref="T1428:U1428">_xlfn.TEXTSPLIT(S1428," #")</x:f>
        <x:v>Amanda Hernandez</x:v>
      </x:c>
      <x:c r="U1428" s="24" t="str">
        <x:v>13454023 2T</x:v>
      </x:c>
      <x:c r="V1428" s="24" t="str">
        <x:f t="shared" si="349"/>
        <x:v>2T</x:v>
      </x:c>
      <x:c r="W1428" s="24">
        <x:f t="shared" si="350"/>
        <x:v>13454023</x:v>
      </x:c>
      <x:c r="X1428" s="24">
        <x:f t="shared" si="354"/>
        <x:v>0</x:v>
      </x:c>
      <x:c r="AC1428" s="24" t="str">
        <x:f t="shared" si="344"/>
        <x:v>Amanda</x:v>
      </x:c>
      <x:c r="AD1428" s="24" t="str">
        <x:f t="shared" si="351"/>
        <x:v>A</x:v>
      </x:c>
      <x:c r="AE1428" s="24" t="str">
        <x:f t="shared" si="345"/>
        <x:v>Hernandez</x:v>
      </x:c>
      <x:c r="AF1428" s="24" cm="1">
        <x:f t="array" ref="AF1428">SUM(--(" "=MID(AE1428,_xlfn.SEQUENCE(1,LEN(AE1428)),1)))+2</x:f>
        <x:v>2</x:v>
      </x:c>
      <x:c r="AG1428" s="24" cm="1">
        <x:f t="array" ref="AG1428">SUM(--($AG$9=MID(AC1428,_xlfn.SEQUENCE(1,LEN(AC1428)),1)))</x:f>
        <x:v>3</x:v>
      </x:c>
      <x:c r="AL1428" s="24" t="b">
        <x:f t="shared" si="346"/>
        <x:v>0</x:v>
      </x:c>
      <x:c r="AM1428" s="24" t="b">
        <x:f>_xlfn.XLOOKUP(G1428,'Birthday Case Assumptions'!$I$6:$I$371,'Birthday Case Assumptions'!$J$6:$J$371)="Yes"</x:f>
        <x:v>0</x:v>
      </x:c>
      <x:c r="AN1428" s="24" t="b">
        <x:f t="shared" si="352"/>
        <x:v>0</x:v>
      </x:c>
      <x:c r="AO1428" s="24">
        <x:f t="shared" si="353"/>
        <x:v>0</x:v>
      </x:c>
    </x:row>
    <x:row r="1429" spans="2:41" x14ac:dyDescent="0.35">
      <x:c r="B1429" s="21">
        <x:v>38255</x:v>
      </x:c>
      <x:c r="C1429" s="31">
        <x:f t="shared" si="340"/>
        <x:v>25</x:v>
      </x:c>
      <x:c r="D1429" s="31">
        <x:f t="shared" si="341"/>
        <x:v>9</x:v>
      </x:c>
      <x:c r="E1429" s="31">
        <x:f t="shared" si="342"/>
        <x:v>2004</x:v>
      </x:c>
      <x:c r="F1429" s="31">
        <x:f t="shared" si="343"/>
        <x:v>7</x:v>
      </x:c>
      <x:c r="G1429" s="21">
        <x:f t="shared" si="347"/>
        <x:v>45560</x:v>
      </x:c>
      <x:c r="H1429" s="32">
        <x:f t="shared" si="348"/>
        <x:v>7037</x:v>
      </x:c>
      <x:c r="L1429" s="25"/>
      <x:c r="S1429" s="24" t="str">
        <x:v>Ihab Alshehri #13454026 2T</x:v>
      </x:c>
      <x:c r="T1429" s="24" t="str" cm="1">
        <x:f t="array" ref="T1429:U1429">_xlfn.TEXTSPLIT(S1429," #")</x:f>
        <x:v>Ihab Alshehri</x:v>
      </x:c>
      <x:c r="U1429" s="24" t="str">
        <x:v>13454026 2T</x:v>
      </x:c>
      <x:c r="V1429" s="24" t="str">
        <x:f t="shared" si="349"/>
        <x:v>2T</x:v>
      </x:c>
      <x:c r="W1429" s="24">
        <x:f t="shared" si="350"/>
        <x:v>13454026</x:v>
      </x:c>
      <x:c r="X1429" s="24">
        <x:f t="shared" si="354"/>
        <x:v>0</x:v>
      </x:c>
      <x:c r="AC1429" s="24" t="str">
        <x:f t="shared" si="344"/>
        <x:v>Ihab</x:v>
      </x:c>
      <x:c r="AD1429" s="24" t="str">
        <x:f t="shared" si="351"/>
        <x:v>I</x:v>
      </x:c>
      <x:c r="AE1429" s="24" t="str">
        <x:f t="shared" si="345"/>
        <x:v>Alshehri</x:v>
      </x:c>
      <x:c r="AF1429" s="24" cm="1">
        <x:f t="array" ref="AF1429">SUM(--(" "=MID(AE1429,_xlfn.SEQUENCE(1,LEN(AE1429)),1)))+2</x:f>
        <x:v>2</x:v>
      </x:c>
      <x:c r="AG1429" s="24" cm="1">
        <x:f t="array" ref="AG1429">SUM(--($AG$9=MID(AC1429,_xlfn.SEQUENCE(1,LEN(AC1429)),1)))</x:f>
        <x:v>1</x:v>
      </x:c>
      <x:c r="AL1429" s="24" t="b">
        <x:f t="shared" si="346"/>
        <x:v>0</x:v>
      </x:c>
      <x:c r="AM1429" s="24" t="b">
        <x:f>_xlfn.XLOOKUP(G1429,'Birthday Case Assumptions'!$I$6:$I$371,'Birthday Case Assumptions'!$J$6:$J$371)="Yes"</x:f>
        <x:v>1</x:v>
      </x:c>
      <x:c r="AN1429" s="24" t="b">
        <x:f t="shared" si="352"/>
        <x:v>0</x:v>
      </x:c>
      <x:c r="AO1429" s="24">
        <x:f t="shared" si="353"/>
        <x:v>0</x:v>
      </x:c>
    </x:row>
    <x:row r="1430" spans="2:41" x14ac:dyDescent="0.35">
      <x:c r="B1430" s="21">
        <x:v>38115</x:v>
      </x:c>
      <x:c r="C1430" s="31">
        <x:f t="shared" si="340"/>
        <x:v>8</x:v>
      </x:c>
      <x:c r="D1430" s="31">
        <x:f t="shared" si="341"/>
        <x:v>5</x:v>
      </x:c>
      <x:c r="E1430" s="31">
        <x:f t="shared" si="342"/>
        <x:v>2004</x:v>
      </x:c>
      <x:c r="F1430" s="31">
        <x:f t="shared" si="343"/>
        <x:v>7</x:v>
      </x:c>
      <x:c r="G1430" s="21">
        <x:f t="shared" si="347"/>
        <x:v>45420</x:v>
      </x:c>
      <x:c r="H1430" s="32">
        <x:f t="shared" si="348"/>
        <x:v>7177</x:v>
      </x:c>
      <x:c r="L1430" s="25"/>
      <x:c r="S1430" s="24" t="str">
        <x:v>Sulaiman Ehsan Nasser #13454029 3W</x:v>
      </x:c>
      <x:c r="T1430" s="24" t="str" cm="1">
        <x:f t="array" ref="T1430:U1430">_xlfn.TEXTSPLIT(S1430," #")</x:f>
        <x:v>Sulaiman Ehsan Nasser</x:v>
      </x:c>
      <x:c r="U1430" s="24" t="str">
        <x:v>13454029 3W</x:v>
      </x:c>
      <x:c r="V1430" s="24" t="str">
        <x:f t="shared" si="349"/>
        <x:v>3W</x:v>
      </x:c>
      <x:c r="W1430" s="24">
        <x:f t="shared" si="350"/>
        <x:v>13454029</x:v>
      </x:c>
      <x:c r="X1430" s="24">
        <x:f t="shared" si="354"/>
        <x:v>0</x:v>
      </x:c>
      <x:c r="AC1430" s="24" t="str">
        <x:f t="shared" si="344"/>
        <x:v>Sulaiman</x:v>
      </x:c>
      <x:c r="AD1430" s="24" t="str">
        <x:f t="shared" si="351"/>
        <x:v>S</x:v>
      </x:c>
      <x:c r="AE1430" s="24" t="str">
        <x:f t="shared" si="345"/>
        <x:v>Ehsan Nasser</x:v>
      </x:c>
      <x:c r="AF1430" s="24" cm="1">
        <x:f t="array" ref="AF1430">SUM(--(" "=MID(AE1430,_xlfn.SEQUENCE(1,LEN(AE1430)),1)))+2</x:f>
        <x:v>3</x:v>
      </x:c>
      <x:c r="AG1430" s="24" cm="1">
        <x:f t="array" ref="AG1430">SUM(--($AG$9=MID(AC1430,_xlfn.SEQUENCE(1,LEN(AC1430)),1)))</x:f>
        <x:v>2</x:v>
      </x:c>
      <x:c r="AL1430" s="24" t="b">
        <x:f t="shared" si="346"/>
        <x:v>0</x:v>
      </x:c>
      <x:c r="AM1430" s="24" t="b">
        <x:f>_xlfn.XLOOKUP(G1430,'Birthday Case Assumptions'!$I$6:$I$371,'Birthday Case Assumptions'!$J$6:$J$371)="Yes"</x:f>
        <x:v>1</x:v>
      </x:c>
      <x:c r="AN1430" s="24" t="b">
        <x:f t="shared" si="352"/>
        <x:v>0</x:v>
      </x:c>
      <x:c r="AO1430" s="24">
        <x:f t="shared" si="353"/>
        <x:v>0</x:v>
      </x:c>
    </x:row>
    <x:row r="1431" spans="2:41" x14ac:dyDescent="0.35">
      <x:c r="B1431" s="21">
        <x:v>37800</x:v>
      </x:c>
      <x:c r="C1431" s="31">
        <x:f t="shared" si="340"/>
        <x:v>28</x:v>
      </x:c>
      <x:c r="D1431" s="31">
        <x:f t="shared" si="341"/>
        <x:v>6</x:v>
      </x:c>
      <x:c r="E1431" s="31">
        <x:f t="shared" si="342"/>
        <x:v>2003</x:v>
      </x:c>
      <x:c r="F1431" s="31">
        <x:f t="shared" si="343"/>
        <x:v>7</x:v>
      </x:c>
      <x:c r="G1431" s="21">
        <x:f t="shared" si="347"/>
        <x:v>45471</x:v>
      </x:c>
      <x:c r="H1431" s="32">
        <x:f t="shared" si="348"/>
        <x:v>7492</x:v>
      </x:c>
      <x:c r="L1431" s="25"/>
      <x:c r="S1431" s="24" t="str">
        <x:v>Daniel Adams #13454031 1T</x:v>
      </x:c>
      <x:c r="T1431" s="24" t="str" cm="1">
        <x:f t="array" ref="T1431:U1431">_xlfn.TEXTSPLIT(S1431," #")</x:f>
        <x:v>Daniel Adams</x:v>
      </x:c>
      <x:c r="U1431" s="24" t="str">
        <x:v>13454031 1T</x:v>
      </x:c>
      <x:c r="V1431" s="24" t="str">
        <x:f t="shared" si="349"/>
        <x:v>1T</x:v>
      </x:c>
      <x:c r="W1431" s="24">
        <x:f t="shared" si="350"/>
        <x:v>13454031</x:v>
      </x:c>
      <x:c r="X1431" s="24">
        <x:f t="shared" si="354"/>
        <x:v>0</x:v>
      </x:c>
      <x:c r="AC1431" s="24" t="str">
        <x:f t="shared" si="344"/>
        <x:v>Daniel</x:v>
      </x:c>
      <x:c r="AD1431" s="24" t="str">
        <x:f t="shared" si="351"/>
        <x:v>D</x:v>
      </x:c>
      <x:c r="AE1431" s="24" t="str">
        <x:f t="shared" si="345"/>
        <x:v>Adams</x:v>
      </x:c>
      <x:c r="AF1431" s="24" cm="1">
        <x:f t="array" ref="AF1431">SUM(--(" "=MID(AE1431,_xlfn.SEQUENCE(1,LEN(AE1431)),1)))+2</x:f>
        <x:v>2</x:v>
      </x:c>
      <x:c r="AG1431" s="24" cm="1">
        <x:f t="array" ref="AG1431">SUM(--($AG$9=MID(AC1431,_xlfn.SEQUENCE(1,LEN(AC1431)),1)))</x:f>
        <x:v>1</x:v>
      </x:c>
      <x:c r="AL1431" s="24" t="b">
        <x:f t="shared" si="346"/>
        <x:v>0</x:v>
      </x:c>
      <x:c r="AM1431" s="24" t="b">
        <x:f>_xlfn.XLOOKUP(G1431,'Birthday Case Assumptions'!$I$6:$I$371,'Birthday Case Assumptions'!$J$6:$J$371)="Yes"</x:f>
        <x:v>0</x:v>
      </x:c>
      <x:c r="AN1431" s="24" t="b">
        <x:f t="shared" si="352"/>
        <x:v>0</x:v>
      </x:c>
      <x:c r="AO1431" s="24">
        <x:f t="shared" si="353"/>
        <x:v>0</x:v>
      </x:c>
    </x:row>
    <x:row r="1432" spans="2:41" x14ac:dyDescent="0.35">
      <x:c r="B1432" s="21">
        <x:v>37101</x:v>
      </x:c>
      <x:c r="C1432" s="31">
        <x:f t="shared" si="340"/>
        <x:v>29</x:v>
      </x:c>
      <x:c r="D1432" s="31">
        <x:f t="shared" si="341"/>
        <x:v>7</x:v>
      </x:c>
      <x:c r="E1432" s="31">
        <x:f t="shared" si="342"/>
        <x:v>2001</x:v>
      </x:c>
      <x:c r="F1432" s="31">
        <x:f t="shared" si="343"/>
        <x:v>1</x:v>
      </x:c>
      <x:c r="G1432" s="21">
        <x:f t="shared" si="347"/>
        <x:v>45502</x:v>
      </x:c>
      <x:c r="H1432" s="32">
        <x:f t="shared" si="348"/>
        <x:v>8191</x:v>
      </x:c>
      <x:c r="L1432" s="25"/>
      <x:c r="S1432" s="24" t="str">
        <x:v>Ihab Haytham Abou #13454033 1T</x:v>
      </x:c>
      <x:c r="T1432" s="24" t="str" cm="1">
        <x:f t="array" ref="T1432:U1432">_xlfn.TEXTSPLIT(S1432," #")</x:f>
        <x:v>Ihab Haytham Abou</x:v>
      </x:c>
      <x:c r="U1432" s="24" t="str">
        <x:v>13454033 1T</x:v>
      </x:c>
      <x:c r="V1432" s="24" t="str">
        <x:f t="shared" si="349"/>
        <x:v>1T</x:v>
      </x:c>
      <x:c r="W1432" s="24">
        <x:f t="shared" si="350"/>
        <x:v>13454033</x:v>
      </x:c>
      <x:c r="X1432" s="24">
        <x:f t="shared" si="354"/>
        <x:v>0</x:v>
      </x:c>
      <x:c r="AC1432" s="24" t="str">
        <x:f t="shared" si="344"/>
        <x:v>Ihab</x:v>
      </x:c>
      <x:c r="AD1432" s="24" t="str">
        <x:f t="shared" si="351"/>
        <x:v>I</x:v>
      </x:c>
      <x:c r="AE1432" s="24" t="str">
        <x:f t="shared" si="345"/>
        <x:v>Haytham Abou</x:v>
      </x:c>
      <x:c r="AF1432" s="24" cm="1">
        <x:f t="array" ref="AF1432">SUM(--(" "=MID(AE1432,_xlfn.SEQUENCE(1,LEN(AE1432)),1)))+2</x:f>
        <x:v>3</x:v>
      </x:c>
      <x:c r="AG1432" s="24" cm="1">
        <x:f t="array" ref="AG1432">SUM(--($AG$9=MID(AC1432,_xlfn.SEQUENCE(1,LEN(AC1432)),1)))</x:f>
        <x:v>1</x:v>
      </x:c>
      <x:c r="AL1432" s="24" t="b">
        <x:f t="shared" si="346"/>
        <x:v>1</x:v>
      </x:c>
      <x:c r="AM1432" s="24" t="b">
        <x:f>_xlfn.XLOOKUP(G1432,'Birthday Case Assumptions'!$I$6:$I$371,'Birthday Case Assumptions'!$J$6:$J$371)="Yes"</x:f>
        <x:v>0</x:v>
      </x:c>
      <x:c r="AN1432" s="24" t="b">
        <x:f t="shared" si="352"/>
        <x:v>0</x:v>
      </x:c>
      <x:c r="AO1432" s="24">
        <x:f t="shared" si="353"/>
        <x:v>0</x:v>
      </x:c>
    </x:row>
    <x:row r="1433" spans="2:41" x14ac:dyDescent="0.35">
      <x:c r="B1433" s="21">
        <x:v>37481</x:v>
      </x:c>
      <x:c r="C1433" s="31">
        <x:f t="shared" si="340"/>
        <x:v>13</x:v>
      </x:c>
      <x:c r="D1433" s="31">
        <x:f t="shared" si="341"/>
        <x:v>8</x:v>
      </x:c>
      <x:c r="E1433" s="31">
        <x:f t="shared" si="342"/>
        <x:v>2002</x:v>
      </x:c>
      <x:c r="F1433" s="31">
        <x:f t="shared" si="343"/>
        <x:v>3</x:v>
      </x:c>
      <x:c r="G1433" s="21">
        <x:f t="shared" si="347"/>
        <x:v>45517</x:v>
      </x:c>
      <x:c r="H1433" s="32">
        <x:f t="shared" si="348"/>
        <x:v>7811</x:v>
      </x:c>
      <x:c r="L1433" s="25"/>
      <x:c r="S1433" s="24" t="str">
        <x:v>Dylan Cook #13454034 3W</x:v>
      </x:c>
      <x:c r="T1433" s="24" t="str" cm="1">
        <x:f t="array" ref="T1433:U1433">_xlfn.TEXTSPLIT(S1433," #")</x:f>
        <x:v>Dylan Cook</x:v>
      </x:c>
      <x:c r="U1433" s="24" t="str">
        <x:v>13454034 3W</x:v>
      </x:c>
      <x:c r="V1433" s="24" t="str">
        <x:f t="shared" si="349"/>
        <x:v>3W</x:v>
      </x:c>
      <x:c r="W1433" s="24">
        <x:f t="shared" si="350"/>
        <x:v>13454034</x:v>
      </x:c>
      <x:c r="X1433" s="24">
        <x:f t="shared" si="354"/>
        <x:v>1</x:v>
      </x:c>
      <x:c r="AC1433" s="24" t="str">
        <x:f t="shared" si="344"/>
        <x:v>Dylan</x:v>
      </x:c>
      <x:c r="AD1433" s="24" t="str">
        <x:f t="shared" si="351"/>
        <x:v>D</x:v>
      </x:c>
      <x:c r="AE1433" s="24" t="str">
        <x:f t="shared" si="345"/>
        <x:v>Cook</x:v>
      </x:c>
      <x:c r="AF1433" s="24" cm="1">
        <x:f t="array" ref="AF1433">SUM(--(" "=MID(AE1433,_xlfn.SEQUENCE(1,LEN(AE1433)),1)))+2</x:f>
        <x:v>2</x:v>
      </x:c>
      <x:c r="AG1433" s="24" cm="1">
        <x:f t="array" ref="AG1433">SUM(--($AG$9=MID(AC1433,_xlfn.SEQUENCE(1,LEN(AC1433)),1)))</x:f>
        <x:v>1</x:v>
      </x:c>
      <x:c r="AL1433" s="24" t="b">
        <x:f t="shared" si="346"/>
        <x:v>0</x:v>
      </x:c>
      <x:c r="AM1433" s="24" t="b">
        <x:f>_xlfn.XLOOKUP(G1433,'Birthday Case Assumptions'!$I$6:$I$371,'Birthday Case Assumptions'!$J$6:$J$371)="Yes"</x:f>
        <x:v>0</x:v>
      </x:c>
      <x:c r="AN1433" s="24" t="b">
        <x:f t="shared" si="352"/>
        <x:v>0</x:v>
      </x:c>
      <x:c r="AO1433" s="24">
        <x:f t="shared" si="353"/>
        <x:v>0</x:v>
      </x:c>
    </x:row>
    <x:row r="1434" spans="2:41" x14ac:dyDescent="0.35">
      <x:c r="B1434" s="21">
        <x:v>37426</x:v>
      </x:c>
      <x:c r="C1434" s="31">
        <x:f t="shared" si="340"/>
        <x:v>19</x:v>
      </x:c>
      <x:c r="D1434" s="31">
        <x:f t="shared" si="341"/>
        <x:v>6</x:v>
      </x:c>
      <x:c r="E1434" s="31">
        <x:f t="shared" si="342"/>
        <x:v>2002</x:v>
      </x:c>
      <x:c r="F1434" s="31">
        <x:f t="shared" si="343"/>
        <x:v>4</x:v>
      </x:c>
      <x:c r="G1434" s="21">
        <x:f t="shared" si="347"/>
        <x:v>45462</x:v>
      </x:c>
      <x:c r="H1434" s="32">
        <x:f t="shared" si="348"/>
        <x:v>7866</x:v>
      </x:c>
      <x:c r="L1434" s="25"/>
      <x:c r="S1434" s="24" t="str">
        <x:v>Judith Martin #13454037 3M</x:v>
      </x:c>
      <x:c r="T1434" s="24" t="str" cm="1">
        <x:f t="array" ref="T1434:U1434">_xlfn.TEXTSPLIT(S1434," #")</x:f>
        <x:v>Judith Martin</x:v>
      </x:c>
      <x:c r="U1434" s="24" t="str">
        <x:v>13454037 3M</x:v>
      </x:c>
      <x:c r="V1434" s="24" t="str">
        <x:f t="shared" si="349"/>
        <x:v>3M</x:v>
      </x:c>
      <x:c r="W1434" s="24">
        <x:f t="shared" si="350"/>
        <x:v>13454037</x:v>
      </x:c>
      <x:c r="X1434" s="24">
        <x:f t="shared" si="354"/>
        <x:v>0</x:v>
      </x:c>
      <x:c r="AC1434" s="24" t="str">
        <x:f t="shared" si="344"/>
        <x:v>Judith</x:v>
      </x:c>
      <x:c r="AD1434" s="24" t="str">
        <x:f t="shared" si="351"/>
        <x:v>J</x:v>
      </x:c>
      <x:c r="AE1434" s="24" t="str">
        <x:f t="shared" si="345"/>
        <x:v>Martin</x:v>
      </x:c>
      <x:c r="AF1434" s="24" cm="1">
        <x:f t="array" ref="AF1434">SUM(--(" "=MID(AE1434,_xlfn.SEQUENCE(1,LEN(AE1434)),1)))+2</x:f>
        <x:v>2</x:v>
      </x:c>
      <x:c r="AG1434" s="24" cm="1">
        <x:f t="array" ref="AG1434">SUM(--($AG$9=MID(AC1434,_xlfn.SEQUENCE(1,LEN(AC1434)),1)))</x:f>
        <x:v>0</x:v>
      </x:c>
      <x:c r="AL1434" s="24" t="b">
        <x:f t="shared" si="346"/>
        <x:v>0</x:v>
      </x:c>
      <x:c r="AM1434" s="24" t="b">
        <x:f>_xlfn.XLOOKUP(G1434,'Birthday Case Assumptions'!$I$6:$I$371,'Birthday Case Assumptions'!$J$6:$J$371)="Yes"</x:f>
        <x:v>0</x:v>
      </x:c>
      <x:c r="AN1434" s="24" t="b">
        <x:f t="shared" si="352"/>
        <x:v>0</x:v>
      </x:c>
      <x:c r="AO1434" s="24">
        <x:f t="shared" si="353"/>
        <x:v>0</x:v>
      </x:c>
    </x:row>
    <x:row r="1435" spans="2:41" x14ac:dyDescent="0.35">
      <x:c r="B1435" s="21">
        <x:v>37570</x:v>
      </x:c>
      <x:c r="C1435" s="31">
        <x:f t="shared" si="340"/>
        <x:v>10</x:v>
      </x:c>
      <x:c r="D1435" s="31">
        <x:f t="shared" si="341"/>
        <x:v>11</x:v>
      </x:c>
      <x:c r="E1435" s="31">
        <x:f t="shared" si="342"/>
        <x:v>2002</x:v>
      </x:c>
      <x:c r="F1435" s="31">
        <x:f t="shared" si="343"/>
        <x:v>1</x:v>
      </x:c>
      <x:c r="G1435" s="21">
        <x:f t="shared" si="347"/>
        <x:v>45606</x:v>
      </x:c>
      <x:c r="H1435" s="32">
        <x:f t="shared" si="348"/>
        <x:v>7722</x:v>
      </x:c>
      <x:c r="L1435" s="25"/>
      <x:c r="S1435" s="24" t="str">
        <x:v>Kayla James #13454040 1M</x:v>
      </x:c>
      <x:c r="T1435" s="24" t="str" cm="1">
        <x:f t="array" ref="T1435:U1435">_xlfn.TEXTSPLIT(S1435," #")</x:f>
        <x:v>Kayla James</x:v>
      </x:c>
      <x:c r="U1435" s="24" t="str">
        <x:v>13454040 1M</x:v>
      </x:c>
      <x:c r="V1435" s="24" t="str">
        <x:f t="shared" si="349"/>
        <x:v>1M</x:v>
      </x:c>
      <x:c r="W1435" s="24">
        <x:f t="shared" si="350"/>
        <x:v>13454040</x:v>
      </x:c>
      <x:c r="X1435" s="24">
        <x:f t="shared" si="354"/>
        <x:v>0</x:v>
      </x:c>
      <x:c r="AC1435" s="24" t="str">
        <x:f t="shared" si="344"/>
        <x:v>Kayla</x:v>
      </x:c>
      <x:c r="AD1435" s="24" t="str">
        <x:f t="shared" si="351"/>
        <x:v>K</x:v>
      </x:c>
      <x:c r="AE1435" s="24" t="str">
        <x:f t="shared" si="345"/>
        <x:v>James</x:v>
      </x:c>
      <x:c r="AF1435" s="24" cm="1">
        <x:f t="array" ref="AF1435">SUM(--(" "=MID(AE1435,_xlfn.SEQUENCE(1,LEN(AE1435)),1)))+2</x:f>
        <x:v>2</x:v>
      </x:c>
      <x:c r="AG1435" s="24" cm="1">
        <x:f t="array" ref="AG1435">SUM(--($AG$9=MID(AC1435,_xlfn.SEQUENCE(1,LEN(AC1435)),1)))</x:f>
        <x:v>2</x:v>
      </x:c>
      <x:c r="AL1435" s="24" t="b">
        <x:f t="shared" si="346"/>
        <x:v>0</x:v>
      </x:c>
      <x:c r="AM1435" s="24" t="b">
        <x:f>_xlfn.XLOOKUP(G1435,'Birthday Case Assumptions'!$I$6:$I$371,'Birthday Case Assumptions'!$J$6:$J$371)="Yes"</x:f>
        <x:v>0</x:v>
      </x:c>
      <x:c r="AN1435" s="24" t="b">
        <x:f t="shared" si="352"/>
        <x:v>1</x:v>
      </x:c>
      <x:c r="AO1435" s="24">
        <x:f t="shared" si="353"/>
        <x:v>0</x:v>
      </x:c>
    </x:row>
    <x:row r="1436" spans="2:41" x14ac:dyDescent="0.35">
      <x:c r="B1436" s="21">
        <x:v>37290</x:v>
      </x:c>
      <x:c r="C1436" s="31">
        <x:f t="shared" si="340"/>
        <x:v>3</x:v>
      </x:c>
      <x:c r="D1436" s="31">
        <x:f t="shared" si="341"/>
        <x:v>2</x:v>
      </x:c>
      <x:c r="E1436" s="31">
        <x:f t="shared" si="342"/>
        <x:v>2002</x:v>
      </x:c>
      <x:c r="F1436" s="31">
        <x:f t="shared" si="343"/>
        <x:v>1</x:v>
      </x:c>
      <x:c r="G1436" s="21">
        <x:f t="shared" si="347"/>
        <x:v>45325</x:v>
      </x:c>
      <x:c r="H1436" s="32">
        <x:f t="shared" si="348"/>
        <x:v>8002</x:v>
      </x:c>
      <x:c r="L1436" s="25"/>
      <x:c r="S1436" s="24" t="str">
        <x:v>Jessica Myers #13454043 2W</x:v>
      </x:c>
      <x:c r="T1436" s="24" t="str" cm="1">
        <x:f t="array" ref="T1436:U1436">_xlfn.TEXTSPLIT(S1436," #")</x:f>
        <x:v>Jessica Myers</x:v>
      </x:c>
      <x:c r="U1436" s="24" t="str">
        <x:v>13454043 2W</x:v>
      </x:c>
      <x:c r="V1436" s="24" t="str">
        <x:f t="shared" si="349"/>
        <x:v>2W</x:v>
      </x:c>
      <x:c r="W1436" s="24">
        <x:f t="shared" si="350"/>
        <x:v>13454043</x:v>
      </x:c>
      <x:c r="X1436" s="24">
        <x:f t="shared" si="354"/>
        <x:v>0</x:v>
      </x:c>
      <x:c r="AC1436" s="24" t="str">
        <x:f t="shared" si="344"/>
        <x:v>Jessica</x:v>
      </x:c>
      <x:c r="AD1436" s="24" t="str">
        <x:f t="shared" si="351"/>
        <x:v>J</x:v>
      </x:c>
      <x:c r="AE1436" s="24" t="str">
        <x:f t="shared" si="345"/>
        <x:v>Myers</x:v>
      </x:c>
      <x:c r="AF1436" s="24" cm="1">
        <x:f t="array" ref="AF1436">SUM(--(" "=MID(AE1436,_xlfn.SEQUENCE(1,LEN(AE1436)),1)))+2</x:f>
        <x:v>2</x:v>
      </x:c>
      <x:c r="AG1436" s="24" cm="1">
        <x:f t="array" ref="AG1436">SUM(--($AG$9=MID(AC1436,_xlfn.SEQUENCE(1,LEN(AC1436)),1)))</x:f>
        <x:v>1</x:v>
      </x:c>
      <x:c r="AL1436" s="24" t="b">
        <x:f t="shared" si="346"/>
        <x:v>0</x:v>
      </x:c>
      <x:c r="AM1436" s="24" t="b">
        <x:f>_xlfn.XLOOKUP(G1436,'Birthday Case Assumptions'!$I$6:$I$371,'Birthday Case Assumptions'!$J$6:$J$371)="Yes"</x:f>
        <x:v>0</x:v>
      </x:c>
      <x:c r="AN1436" s="24" t="b">
        <x:f t="shared" si="352"/>
        <x:v>0</x:v>
      </x:c>
      <x:c r="AO1436" s="24">
        <x:f t="shared" si="353"/>
        <x:v>0</x:v>
      </x:c>
    </x:row>
    <x:row r="1437" spans="2:41" x14ac:dyDescent="0.35">
      <x:c r="B1437" s="21">
        <x:v>37504</x:v>
      </x:c>
      <x:c r="C1437" s="31">
        <x:f t="shared" si="340"/>
        <x:v>5</x:v>
      </x:c>
      <x:c r="D1437" s="31">
        <x:f t="shared" si="341"/>
        <x:v>9</x:v>
      </x:c>
      <x:c r="E1437" s="31">
        <x:f t="shared" si="342"/>
        <x:v>2002</x:v>
      </x:c>
      <x:c r="F1437" s="31">
        <x:f t="shared" si="343"/>
        <x:v>5</x:v>
      </x:c>
      <x:c r="G1437" s="21">
        <x:f t="shared" si="347"/>
        <x:v>45540</x:v>
      </x:c>
      <x:c r="H1437" s="32">
        <x:f t="shared" si="348"/>
        <x:v>7788</x:v>
      </x:c>
      <x:c r="L1437" s="25"/>
      <x:c r="S1437" s="24" t="str">
        <x:v>Lolo Salem #13454045 4W</x:v>
      </x:c>
      <x:c r="T1437" s="24" t="str" cm="1">
        <x:f t="array" ref="T1437:U1437">_xlfn.TEXTSPLIT(S1437," #")</x:f>
        <x:v>Lolo Salem</x:v>
      </x:c>
      <x:c r="U1437" s="24" t="str">
        <x:v>13454045 4W</x:v>
      </x:c>
      <x:c r="V1437" s="24" t="str">
        <x:f t="shared" si="349"/>
        <x:v>4W</x:v>
      </x:c>
      <x:c r="W1437" s="24">
        <x:f t="shared" si="350"/>
        <x:v>13454045</x:v>
      </x:c>
      <x:c r="X1437" s="24">
        <x:f t="shared" si="354"/>
        <x:v>0</x:v>
      </x:c>
      <x:c r="AC1437" s="24" t="str">
        <x:f t="shared" si="344"/>
        <x:v>Lolo</x:v>
      </x:c>
      <x:c r="AD1437" s="24" t="str">
        <x:f t="shared" si="351"/>
        <x:v>L</x:v>
      </x:c>
      <x:c r="AE1437" s="24" t="str">
        <x:f t="shared" si="345"/>
        <x:v>Salem</x:v>
      </x:c>
      <x:c r="AF1437" s="24" cm="1">
        <x:f t="array" ref="AF1437">SUM(--(" "=MID(AE1437,_xlfn.SEQUENCE(1,LEN(AE1437)),1)))+2</x:f>
        <x:v>2</x:v>
      </x:c>
      <x:c r="AG1437" s="24" cm="1">
        <x:f t="array" ref="AG1437">SUM(--($AG$9=MID(AC1437,_xlfn.SEQUENCE(1,LEN(AC1437)),1)))</x:f>
        <x:v>0</x:v>
      </x:c>
      <x:c r="AL1437" s="24" t="b">
        <x:f t="shared" si="346"/>
        <x:v>0</x:v>
      </x:c>
      <x:c r="AM1437" s="24" t="b">
        <x:f>_xlfn.XLOOKUP(G1437,'Birthday Case Assumptions'!$I$6:$I$371,'Birthday Case Assumptions'!$J$6:$J$371)="Yes"</x:f>
        <x:v>1</x:v>
      </x:c>
      <x:c r="AN1437" s="24" t="b">
        <x:f t="shared" si="352"/>
        <x:v>0</x:v>
      </x:c>
      <x:c r="AO1437" s="24">
        <x:f t="shared" si="353"/>
        <x:v>0</x:v>
      </x:c>
    </x:row>
    <x:row r="1438" spans="2:41" x14ac:dyDescent="0.35">
      <x:c r="B1438" s="21">
        <x:v>36971</x:v>
      </x:c>
      <x:c r="C1438" s="31">
        <x:f t="shared" si="340"/>
        <x:v>21</x:v>
      </x:c>
      <x:c r="D1438" s="31">
        <x:f t="shared" si="341"/>
        <x:v>3</x:v>
      </x:c>
      <x:c r="E1438" s="31">
        <x:f t="shared" si="342"/>
        <x:v>2001</x:v>
      </x:c>
      <x:c r="F1438" s="31">
        <x:f t="shared" si="343"/>
        <x:v>4</x:v>
      </x:c>
      <x:c r="G1438" s="21">
        <x:f t="shared" si="347"/>
        <x:v>45372</x:v>
      </x:c>
      <x:c r="H1438" s="32">
        <x:f t="shared" si="348"/>
        <x:v>8321</x:v>
      </x:c>
      <x:c r="L1438" s="25"/>
      <x:c r="S1438" s="24" t="str">
        <x:v>Tian Laoshi #13454048 1M</x:v>
      </x:c>
      <x:c r="T1438" s="24" t="str" cm="1">
        <x:f t="array" ref="T1438:U1438">_xlfn.TEXTSPLIT(S1438," #")</x:f>
        <x:v>Tian Laoshi</x:v>
      </x:c>
      <x:c r="U1438" s="24" t="str">
        <x:v>13454048 1M</x:v>
      </x:c>
      <x:c r="V1438" s="24" t="str">
        <x:f t="shared" si="349"/>
        <x:v>1M</x:v>
      </x:c>
      <x:c r="W1438" s="24">
        <x:f t="shared" si="350"/>
        <x:v>13454048</x:v>
      </x:c>
      <x:c r="X1438" s="24">
        <x:f t="shared" si="354"/>
        <x:v>0</x:v>
      </x:c>
      <x:c r="AC1438" s="24" t="str">
        <x:f t="shared" si="344"/>
        <x:v>Tian</x:v>
      </x:c>
      <x:c r="AD1438" s="24" t="str">
        <x:f t="shared" si="351"/>
        <x:v>T</x:v>
      </x:c>
      <x:c r="AE1438" s="24" t="str">
        <x:f t="shared" si="345"/>
        <x:v>Laoshi</x:v>
      </x:c>
      <x:c r="AF1438" s="24" cm="1">
        <x:f t="array" ref="AF1438">SUM(--(" "=MID(AE1438,_xlfn.SEQUENCE(1,LEN(AE1438)),1)))+2</x:f>
        <x:v>2</x:v>
      </x:c>
      <x:c r="AG1438" s="24" cm="1">
        <x:f t="array" ref="AG1438">SUM(--($AG$9=MID(AC1438,_xlfn.SEQUENCE(1,LEN(AC1438)),1)))</x:f>
        <x:v>1</x:v>
      </x:c>
      <x:c r="AL1438" s="24" t="b">
        <x:f t="shared" si="346"/>
        <x:v>0</x:v>
      </x:c>
      <x:c r="AM1438" s="24" t="b">
        <x:f>_xlfn.XLOOKUP(G1438,'Birthday Case Assumptions'!$I$6:$I$371,'Birthday Case Assumptions'!$J$6:$J$371)="Yes"</x:f>
        <x:v>1</x:v>
      </x:c>
      <x:c r="AN1438" s="24" t="b">
        <x:f t="shared" si="352"/>
        <x:v>1</x:v>
      </x:c>
      <x:c r="AO1438" s="24">
        <x:f t="shared" si="353"/>
        <x:v>0</x:v>
      </x:c>
    </x:row>
    <x:row r="1439" spans="2:41" x14ac:dyDescent="0.35">
      <x:c r="B1439" s="21">
        <x:v>37627</x:v>
      </x:c>
      <x:c r="C1439" s="31">
        <x:f t="shared" si="340"/>
        <x:v>6</x:v>
      </x:c>
      <x:c r="D1439" s="31">
        <x:f t="shared" si="341"/>
        <x:v>1</x:v>
      </x:c>
      <x:c r="E1439" s="31">
        <x:f t="shared" si="342"/>
        <x:v>2003</x:v>
      </x:c>
      <x:c r="F1439" s="31">
        <x:f t="shared" si="343"/>
        <x:v>2</x:v>
      </x:c>
      <x:c r="G1439" s="21">
        <x:f t="shared" si="347"/>
        <x:v>45297</x:v>
      </x:c>
      <x:c r="H1439" s="32">
        <x:f t="shared" si="348"/>
        <x:v>7665</x:v>
      </x:c>
      <x:c r="L1439" s="25"/>
      <x:c r="S1439" s="24" t="str">
        <x:v>Sun Cheng #13454050 3M</x:v>
      </x:c>
      <x:c r="T1439" s="24" t="str" cm="1">
        <x:f t="array" ref="T1439:U1439">_xlfn.TEXTSPLIT(S1439," #")</x:f>
        <x:v>Sun Cheng</x:v>
      </x:c>
      <x:c r="U1439" s="24" t="str">
        <x:v>13454050 3M</x:v>
      </x:c>
      <x:c r="V1439" s="24" t="str">
        <x:f t="shared" si="349"/>
        <x:v>3M</x:v>
      </x:c>
      <x:c r="W1439" s="24">
        <x:f t="shared" si="350"/>
        <x:v>13454050</x:v>
      </x:c>
      <x:c r="X1439" s="24">
        <x:f t="shared" si="354"/>
        <x:v>0</x:v>
      </x:c>
      <x:c r="AC1439" s="24" t="str">
        <x:f t="shared" si="344"/>
        <x:v>Sun</x:v>
      </x:c>
      <x:c r="AD1439" s="24" t="str">
        <x:f t="shared" si="351"/>
        <x:v>S</x:v>
      </x:c>
      <x:c r="AE1439" s="24" t="str">
        <x:f t="shared" si="345"/>
        <x:v>Cheng</x:v>
      </x:c>
      <x:c r="AF1439" s="24" cm="1">
        <x:f t="array" ref="AF1439">SUM(--(" "=MID(AE1439,_xlfn.SEQUENCE(1,LEN(AE1439)),1)))+2</x:f>
        <x:v>2</x:v>
      </x:c>
      <x:c r="AG1439" s="24" cm="1">
        <x:f t="array" ref="AG1439">SUM(--($AG$9=MID(AC1439,_xlfn.SEQUENCE(1,LEN(AC1439)),1)))</x:f>
        <x:v>0</x:v>
      </x:c>
      <x:c r="AL1439" s="24" t="b">
        <x:f t="shared" si="346"/>
        <x:v>0</x:v>
      </x:c>
      <x:c r="AM1439" s="24" t="b">
        <x:f>_xlfn.XLOOKUP(G1439,'Birthday Case Assumptions'!$I$6:$I$371,'Birthday Case Assumptions'!$J$6:$J$371)="Yes"</x:f>
        <x:v>0</x:v>
      </x:c>
      <x:c r="AN1439" s="24" t="b">
        <x:f t="shared" si="352"/>
        <x:v>0</x:v>
      </x:c>
      <x:c r="AO1439" s="24">
        <x:f t="shared" si="353"/>
        <x:v>0</x:v>
      </x:c>
    </x:row>
    <x:row r="1440" spans="2:41" x14ac:dyDescent="0.35">
      <x:c r="B1440" s="21">
        <x:v>37213</x:v>
      </x:c>
      <x:c r="C1440" s="31">
        <x:f t="shared" si="340"/>
        <x:v>18</x:v>
      </x:c>
      <x:c r="D1440" s="31">
        <x:f t="shared" si="341"/>
        <x:v>11</x:v>
      </x:c>
      <x:c r="E1440" s="31">
        <x:f t="shared" si="342"/>
        <x:v>2001</x:v>
      </x:c>
      <x:c r="F1440" s="31">
        <x:f t="shared" si="343"/>
        <x:v>1</x:v>
      </x:c>
      <x:c r="G1440" s="21">
        <x:f t="shared" si="347"/>
        <x:v>45614</x:v>
      </x:c>
      <x:c r="H1440" s="32">
        <x:f t="shared" si="348"/>
        <x:v>8079</x:v>
      </x:c>
      <x:c r="L1440" s="25"/>
      <x:c r="S1440" s="24" t="str">
        <x:v>Noha Abo #13454051 2M</x:v>
      </x:c>
      <x:c r="T1440" s="24" t="str" cm="1">
        <x:f t="array" ref="T1440:U1440">_xlfn.TEXTSPLIT(S1440," #")</x:f>
        <x:v>Noha Abo</x:v>
      </x:c>
      <x:c r="U1440" s="24" t="str">
        <x:v>13454051 2M</x:v>
      </x:c>
      <x:c r="V1440" s="24" t="str">
        <x:f t="shared" si="349"/>
        <x:v>2M</x:v>
      </x:c>
      <x:c r="W1440" s="24">
        <x:f t="shared" si="350"/>
        <x:v>13454051</x:v>
      </x:c>
      <x:c r="X1440" s="24">
        <x:f t="shared" si="354"/>
        <x:v>1</x:v>
      </x:c>
      <x:c r="AC1440" s="24" t="str">
        <x:f t="shared" si="344"/>
        <x:v>Noha</x:v>
      </x:c>
      <x:c r="AD1440" s="24" t="str">
        <x:f t="shared" si="351"/>
        <x:v>N</x:v>
      </x:c>
      <x:c r="AE1440" s="24" t="str">
        <x:f t="shared" si="345"/>
        <x:v>Abo</x:v>
      </x:c>
      <x:c r="AF1440" s="24" cm="1">
        <x:f t="array" ref="AF1440">SUM(--(" "=MID(AE1440,_xlfn.SEQUENCE(1,LEN(AE1440)),1)))+2</x:f>
        <x:v>2</x:v>
      </x:c>
      <x:c r="AG1440" s="24" cm="1">
        <x:f t="array" ref="AG1440">SUM(--($AG$9=MID(AC1440,_xlfn.SEQUENCE(1,LEN(AC1440)),1)))</x:f>
        <x:v>1</x:v>
      </x:c>
      <x:c r="AL1440" s="24" t="b">
        <x:f t="shared" si="346"/>
        <x:v>1</x:v>
      </x:c>
      <x:c r="AM1440" s="24" t="b">
        <x:f>_xlfn.XLOOKUP(G1440,'Birthday Case Assumptions'!$I$6:$I$371,'Birthday Case Assumptions'!$J$6:$J$371)="Yes"</x:f>
        <x:v>1</x:v>
      </x:c>
      <x:c r="AN1440" s="24" t="b">
        <x:f t="shared" si="352"/>
        <x:v>0</x:v>
      </x:c>
      <x:c r="AO1440" s="24">
        <x:f t="shared" si="353"/>
        <x:v>0</x:v>
      </x:c>
    </x:row>
    <x:row r="1441" spans="2:41" x14ac:dyDescent="0.35">
      <x:c r="B1441" s="21">
        <x:v>37290</x:v>
      </x:c>
      <x:c r="C1441" s="31">
        <x:f t="shared" si="340"/>
        <x:v>3</x:v>
      </x:c>
      <x:c r="D1441" s="31">
        <x:f t="shared" si="341"/>
        <x:v>2</x:v>
      </x:c>
      <x:c r="E1441" s="31">
        <x:f t="shared" si="342"/>
        <x:v>2002</x:v>
      </x:c>
      <x:c r="F1441" s="31">
        <x:f t="shared" si="343"/>
        <x:v>1</x:v>
      </x:c>
      <x:c r="G1441" s="21">
        <x:f t="shared" si="347"/>
        <x:v>45325</x:v>
      </x:c>
      <x:c r="H1441" s="32">
        <x:f t="shared" si="348"/>
        <x:v>8002</x:v>
      </x:c>
      <x:c r="L1441" s="25"/>
      <x:c r="S1441" s="24" t="str">
        <x:v>Philip Ward #13454053 1W</x:v>
      </x:c>
      <x:c r="T1441" s="24" t="str" cm="1">
        <x:f t="array" ref="T1441:U1441">_xlfn.TEXTSPLIT(S1441," #")</x:f>
        <x:v>Philip Ward</x:v>
      </x:c>
      <x:c r="U1441" s="24" t="str">
        <x:v>13454053 1W</x:v>
      </x:c>
      <x:c r="V1441" s="24" t="str">
        <x:f t="shared" si="349"/>
        <x:v>1W</x:v>
      </x:c>
      <x:c r="W1441" s="24">
        <x:f t="shared" si="350"/>
        <x:v>13454053</x:v>
      </x:c>
      <x:c r="X1441" s="24">
        <x:f t="shared" si="354"/>
        <x:v>0</x:v>
      </x:c>
      <x:c r="AC1441" s="24" t="str">
        <x:f t="shared" si="344"/>
        <x:v>Philip</x:v>
      </x:c>
      <x:c r="AD1441" s="24" t="str">
        <x:f t="shared" si="351"/>
        <x:v>P</x:v>
      </x:c>
      <x:c r="AE1441" s="24" t="str">
        <x:f t="shared" si="345"/>
        <x:v>Ward</x:v>
      </x:c>
      <x:c r="AF1441" s="24" cm="1">
        <x:f t="array" ref="AF1441">SUM(--(" "=MID(AE1441,_xlfn.SEQUENCE(1,LEN(AE1441)),1)))+2</x:f>
        <x:v>2</x:v>
      </x:c>
      <x:c r="AG1441" s="24" cm="1">
        <x:f t="array" ref="AG1441">SUM(--($AG$9=MID(AC1441,_xlfn.SEQUENCE(1,LEN(AC1441)),1)))</x:f>
        <x:v>0</x:v>
      </x:c>
      <x:c r="AL1441" s="24" t="b">
        <x:f t="shared" si="346"/>
        <x:v>0</x:v>
      </x:c>
      <x:c r="AM1441" s="24" t="b">
        <x:f>_xlfn.XLOOKUP(G1441,'Birthday Case Assumptions'!$I$6:$I$371,'Birthday Case Assumptions'!$J$6:$J$371)="Yes"</x:f>
        <x:v>0</x:v>
      </x:c>
      <x:c r="AN1441" s="24" t="b">
        <x:f t="shared" si="352"/>
        <x:v>0</x:v>
      </x:c>
      <x:c r="AO1441" s="24">
        <x:f t="shared" si="353"/>
        <x:v>0</x:v>
      </x:c>
    </x:row>
    <x:row r="1442" spans="2:41" x14ac:dyDescent="0.35">
      <x:c r="B1442" s="21">
        <x:v>38070</x:v>
      </x:c>
      <x:c r="C1442" s="31">
        <x:f t="shared" si="340"/>
        <x:v>24</x:v>
      </x:c>
      <x:c r="D1442" s="31">
        <x:f t="shared" si="341"/>
        <x:v>3</x:v>
      </x:c>
      <x:c r="E1442" s="31">
        <x:f t="shared" si="342"/>
        <x:v>2004</x:v>
      </x:c>
      <x:c r="F1442" s="31">
        <x:f t="shared" si="343"/>
        <x:v>4</x:v>
      </x:c>
      <x:c r="G1442" s="21">
        <x:f t="shared" si="347"/>
        <x:v>45375</x:v>
      </x:c>
      <x:c r="H1442" s="32">
        <x:f t="shared" si="348"/>
        <x:v>7222</x:v>
      </x:c>
      <x:c r="L1442" s="25"/>
      <x:c r="S1442" s="24" t="str">
        <x:v>Saif Ismail #13454055 2T</x:v>
      </x:c>
      <x:c r="T1442" s="24" t="str" cm="1">
        <x:f t="array" ref="T1442:U1442">_xlfn.TEXTSPLIT(S1442," #")</x:f>
        <x:v>Saif Ismail</x:v>
      </x:c>
      <x:c r="U1442" s="24" t="str">
        <x:v>13454055 2T</x:v>
      </x:c>
      <x:c r="V1442" s="24" t="str">
        <x:f t="shared" si="349"/>
        <x:v>2T</x:v>
      </x:c>
      <x:c r="W1442" s="24">
        <x:f t="shared" si="350"/>
        <x:v>13454055</x:v>
      </x:c>
      <x:c r="X1442" s="24">
        <x:f t="shared" si="354"/>
        <x:v>0</x:v>
      </x:c>
      <x:c r="AC1442" s="24" t="str">
        <x:f t="shared" si="344"/>
        <x:v>Saif</x:v>
      </x:c>
      <x:c r="AD1442" s="24" t="str">
        <x:f t="shared" si="351"/>
        <x:v>S</x:v>
      </x:c>
      <x:c r="AE1442" s="24" t="str">
        <x:f t="shared" si="345"/>
        <x:v>Ismail</x:v>
      </x:c>
      <x:c r="AF1442" s="24" cm="1">
        <x:f t="array" ref="AF1442">SUM(--(" "=MID(AE1442,_xlfn.SEQUENCE(1,LEN(AE1442)),1)))+2</x:f>
        <x:v>2</x:v>
      </x:c>
      <x:c r="AG1442" s="24" cm="1">
        <x:f t="array" ref="AG1442">SUM(--($AG$9=MID(AC1442,_xlfn.SEQUENCE(1,LEN(AC1442)),1)))</x:f>
        <x:v>1</x:v>
      </x:c>
      <x:c r="AL1442" s="24" t="b">
        <x:f t="shared" si="346"/>
        <x:v>0</x:v>
      </x:c>
      <x:c r="AM1442" s="24" t="b">
        <x:f>_xlfn.XLOOKUP(G1442,'Birthday Case Assumptions'!$I$6:$I$371,'Birthday Case Assumptions'!$J$6:$J$371)="Yes"</x:f>
        <x:v>0</x:v>
      </x:c>
      <x:c r="AN1442" s="24" t="b">
        <x:f t="shared" si="352"/>
        <x:v>0</x:v>
      </x:c>
      <x:c r="AO1442" s="24">
        <x:f t="shared" si="353"/>
        <x:v>0</x:v>
      </x:c>
    </x:row>
  </x:sheetData>
  <x:pageMargins left="0.7" right="0.7" top="0.75" bottom="0.75" header="0.3" footer="0.3"/>
</x: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Birthday Case Instructions</vt:lpstr>
      <vt:lpstr>Birthday Case Assumptions</vt:lpstr>
      <vt:lpstr>Birthday Case Answers</vt:lpstr>
      <vt:lpstr>Solution</vt:lpstr>
      <vt:lpstr>months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 David Clayton - (dcbrown)</dc:creator>
  <cp:lastModifiedBy>Brown, David Clayton - (dcbrown)</cp:lastModifiedBy>
  <dcterms:created xsi:type="dcterms:W3CDTF">2023-09-10T17:40:23Z</dcterms:created>
  <dcterms:modified xsi:type="dcterms:W3CDTF">2023-10-16T12:01:28Z</dcterms:modified>
</cp:coreProperties>
</file>